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omments1.xml" ContentType="application/vnd.openxmlformats-officedocument.spreadsheetml.comments+xml"/>
  <Override PartName="/xl/drawings/drawing1.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harts/chart3.xml" ContentType="application/vnd.openxmlformats-officedocument.drawingml.chart+xml"/>
  <Override PartName="/xl/charts/chart4.xml" ContentType="application/vnd.openxmlformats-officedocument.drawingml.chart+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drawings/drawing3.xml" ContentType="application/vnd.openxmlformats-officedocument.drawing+xml"/>
  <Override PartName="/xl/tables/table17.xml" ContentType="application/vnd.openxmlformats-officedocument.spreadsheetml.table+xml"/>
  <Override PartName="/xl/tables/table18.xml" ContentType="application/vnd.openxmlformats-officedocument.spreadsheetml.table+xml"/>
  <Override PartName="/xl/charts/chart5.xml" ContentType="application/vnd.openxmlformats-officedocument.drawingml.chart+xml"/>
  <Override PartName="/xl/tables/table19.xml" ContentType="application/vnd.openxmlformats-officedocument.spreadsheetml.table+xml"/>
  <Override PartName="/xl/drawings/drawing4.xml" ContentType="application/vnd.openxmlformats-officedocument.drawing+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drawings/drawing5.xml" ContentType="application/vnd.openxmlformats-officedocument.drawing+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drawings/drawing6.xml" ContentType="application/vnd.openxmlformats-officedocument.drawing+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autoCompressPictures="0"/>
  <mc:AlternateContent xmlns:mc="http://schemas.openxmlformats.org/markup-compatibility/2006">
    <mc:Choice Requires="x15">
      <x15ac:absPath xmlns:x15ac="http://schemas.microsoft.com/office/spreadsheetml/2010/11/ac" url="C:\Users\n.vakhania\Desktop\NEW HIV Grant\"/>
    </mc:Choice>
  </mc:AlternateContent>
  <bookViews>
    <workbookView xWindow="0" yWindow="0" windowWidth="20490" windowHeight="7455" tabRatio="825" firstSheet="6" activeTab="6"/>
  </bookViews>
  <sheets>
    <sheet name="ARVs_Total (MOD)" sheetId="9" state="hidden" r:id="rId1"/>
    <sheet name="ARVs_Total" sheetId="8" state="hidden" r:id="rId2"/>
    <sheet name="Summary Budget (USD_19 jul)" sheetId="35" state="hidden" r:id="rId3"/>
    <sheet name="Summary Budget (USD)" sheetId="32" state="hidden" r:id="rId4"/>
    <sheet name="Summary Budget (GEL)" sheetId="29" state="hidden" r:id="rId5"/>
    <sheet name="Detailed Budget" sheetId="7" state="hidden" r:id="rId6"/>
    <sheet name="2018-2022 (by GARP)_mod" sheetId="34" r:id="rId7"/>
    <sheet name="2018-2022 (by GARP)_28.02.2019" sheetId="36" r:id="rId8"/>
    <sheet name="Funding gap" sheetId="15" state="hidden" r:id="rId9"/>
    <sheet name="GF  Funding Ceiling" sheetId="21" state="hidden" r:id="rId10"/>
    <sheet name="Public Budget" sheetId="23" state="hidden" r:id="rId11"/>
    <sheet name="Transition (2019)" sheetId="17" state="hidden" r:id="rId12"/>
    <sheet name="Budget Note" sheetId="24" state="hidden" r:id="rId13"/>
    <sheet name="1.2.1_7&amp;8" sheetId="13" state="hidden" r:id="rId14"/>
    <sheet name="MSM&amp;CSW" sheetId="33" state="hidden" r:id="rId15"/>
    <sheet name="ARV" sheetId="10" state="hidden" r:id="rId16"/>
    <sheet name="Amb_Hosp_Lab" sheetId="1" state="hidden" r:id="rId17"/>
    <sheet name="PrEP_AIDS Center" sheetId="20" state="hidden" r:id="rId18"/>
    <sheet name="Harm Reduction" sheetId="25" state="hidden" r:id="rId19"/>
    <sheet name="OST+" sheetId="31" state="hidden" r:id="rId20"/>
    <sheet name="Self-testing" sheetId="28" state="hidden" r:id="rId21"/>
    <sheet name="2.2.2" sheetId="2" state="hidden" r:id="rId22"/>
    <sheet name="1.2.3" sheetId="14" state="hidden" r:id="rId23"/>
    <sheet name="2.1.3" sheetId="6" state="hidden" r:id="rId24"/>
    <sheet name="Peer Support" sheetId="11" state="hidden" r:id="rId25"/>
    <sheet name="Paliative care" sheetId="12" state="hidden" r:id="rId26"/>
    <sheet name="Case-managers" sheetId="26" state="hidden" r:id="rId27"/>
    <sheet name="BDD 3.2 (ჭერი)" sheetId="4" state="hidden" r:id="rId28"/>
    <sheet name="NSP 18.06.2018 (2)" sheetId="5" state="hidden" r:id="rId29"/>
    <sheet name="Sheet2" sheetId="38"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s>
  <definedNames>
    <definedName name="_arr_population">[1]_pop!$A$1:$U$215</definedName>
    <definedName name="_CountryName">[1]Welcome!$D$7</definedName>
    <definedName name="_xlnm._FilterDatabase" localSheetId="5" hidden="1">'Detailed Budget'!$A$9:$AJ$73</definedName>
    <definedName name="_xlnm._FilterDatabase" localSheetId="24" hidden="1">'Peer Support'!$A$11:$U$54</definedName>
    <definedName name="_RegionName">[2]Welcome!$D$8</definedName>
    <definedName name="aa" localSheetId="7">#REF!</definedName>
    <definedName name="aa" localSheetId="24">#REF!</definedName>
    <definedName name="aa" localSheetId="3">#REF!</definedName>
    <definedName name="aa" localSheetId="2">#REF!</definedName>
    <definedName name="aa">#REF!</definedName>
    <definedName name="adeswtgf" localSheetId="7">#REF!</definedName>
    <definedName name="adeswtgf" localSheetId="24">#REF!</definedName>
    <definedName name="adeswtgf" localSheetId="3">#REF!</definedName>
    <definedName name="adeswtgf" localSheetId="2">#REF!</definedName>
    <definedName name="adeswtgf">#REF!</definedName>
    <definedName name="bb" localSheetId="7">#REF!</definedName>
    <definedName name="bb" localSheetId="24">#REF!</definedName>
    <definedName name="bb" localSheetId="3">#REF!</definedName>
    <definedName name="bb" localSheetId="2">#REF!</definedName>
    <definedName name="bb">#REF!</definedName>
    <definedName name="bolo" localSheetId="7">#REF!</definedName>
    <definedName name="bolo" localSheetId="24">#REF!</definedName>
    <definedName name="bolo" localSheetId="3">#REF!</definedName>
    <definedName name="bolo" localSheetId="2">#REF!</definedName>
    <definedName name="bolo">#REF!</definedName>
    <definedName name="budget" localSheetId="7">#REF!</definedName>
    <definedName name="budget" localSheetId="24">#REF!</definedName>
    <definedName name="budget" localSheetId="3">#REF!</definedName>
    <definedName name="budget" localSheetId="2">#REF!</definedName>
    <definedName name="budget">#REF!</definedName>
    <definedName name="cc" localSheetId="7">#REF!</definedName>
    <definedName name="cc" localSheetId="24">#REF!</definedName>
    <definedName name="cc" localSheetId="3">#REF!</definedName>
    <definedName name="cc" localSheetId="2">#REF!</definedName>
    <definedName name="cc">#REF!</definedName>
    <definedName name="ComponentCode">[3]Translations!$D$1</definedName>
    <definedName name="ComponentSelectedDataSource">IF(ComponentCode="S",[0]!HSSSource,IF(ComponentCode="I",[0]!HIVSource,IF(ComponentCode="u",[0]!TBSource,IF(ComponentCode="a",[0]!MalariaSource,""))))</definedName>
    <definedName name="Cost_Category">[4]Definitions!$F$3:$F$15</definedName>
    <definedName name="Currency">'[5]Budget Summary'!$A$214:$A$215</definedName>
    <definedName name="dd" localSheetId="7">#REF!</definedName>
    <definedName name="dd" localSheetId="24">#REF!</definedName>
    <definedName name="dd" localSheetId="3">#REF!</definedName>
    <definedName name="dd" localSheetId="2">#REF!</definedName>
    <definedName name="dd">#REF!</definedName>
    <definedName name="ee" localSheetId="7">#REF!</definedName>
    <definedName name="ee" localSheetId="24">#REF!</definedName>
    <definedName name="ee" localSheetId="3">#REF!</definedName>
    <definedName name="ee" localSheetId="2">#REF!</definedName>
    <definedName name="ee">#REF!</definedName>
    <definedName name="es" localSheetId="7">#REF!</definedName>
    <definedName name="es" localSheetId="24">#REF!</definedName>
    <definedName name="es" localSheetId="3">#REF!</definedName>
    <definedName name="es" localSheetId="2">#REF!</definedName>
    <definedName name="es">#REF!</definedName>
    <definedName name="EXR" localSheetId="7">#REF!</definedName>
    <definedName name="EXR" localSheetId="24">#REF!</definedName>
    <definedName name="EXR" localSheetId="3">#REF!</definedName>
    <definedName name="EXR" localSheetId="2">#REF!</definedName>
    <definedName name="EXR">#REF!</definedName>
    <definedName name="fffffffffffffffffffffffffffffffffff" localSheetId="7">#REF!</definedName>
    <definedName name="fffffffffffffffffffffffffffffffffff" localSheetId="24">#REF!</definedName>
    <definedName name="fffffffffffffffffffffffffffffffffff" localSheetId="3">#REF!</definedName>
    <definedName name="fffffffffffffffffffffffffffffffffff" localSheetId="2">#REF!</definedName>
    <definedName name="fffffffffffffffffffffffffffffffffff">#REF!</definedName>
    <definedName name="GBLC" localSheetId="7">#REF!</definedName>
    <definedName name="GBLC" localSheetId="24">#REF!</definedName>
    <definedName name="GBLC" localSheetId="3">#REF!</definedName>
    <definedName name="GBLC" localSheetId="2">#REF!</definedName>
    <definedName name="GBLC">#REF!</definedName>
    <definedName name="gdgd" localSheetId="7">#REF!</definedName>
    <definedName name="gdgd" localSheetId="24">#REF!</definedName>
    <definedName name="gdgd" localSheetId="3">#REF!</definedName>
    <definedName name="gdgd" localSheetId="2">#REF!</definedName>
    <definedName name="gdgd">#REF!</definedName>
    <definedName name="ghgjhgjgjh" localSheetId="7">#REF!</definedName>
    <definedName name="ghgjhgjgjh" localSheetId="24">#REF!</definedName>
    <definedName name="ghgjhgjgjh" localSheetId="3">#REF!</definedName>
    <definedName name="ghgjhgjgjh" localSheetId="2">#REF!</definedName>
    <definedName name="ghgjhgjgjh">#REF!</definedName>
    <definedName name="GHRN" localSheetId="7">#REF!</definedName>
    <definedName name="GHRN" localSheetId="24">#REF!</definedName>
    <definedName name="GHRN" localSheetId="3">#REF!</definedName>
    <definedName name="GHRN" localSheetId="2">#REF!</definedName>
    <definedName name="GHRN">#REF!</definedName>
    <definedName name="HIV_Top10">[3]HIV!$Z$2:$Z$5</definedName>
    <definedName name="HIVII">[6]HIV!$B$2:$B$7</definedName>
    <definedName name="HIVOI">[6]HIV!$D$2:$D$13</definedName>
    <definedName name="HIVSDA">[7]HIV!$A$2:$A$24</definedName>
    <definedName name="HIVSource">[6]HIV!$E$2:$E$19</definedName>
    <definedName name="HIVTT" localSheetId="7">[6]HIV!#REF!</definedName>
    <definedName name="HIVTT" localSheetId="24">[6]HIV!#REF!</definedName>
    <definedName name="HIVTT" localSheetId="3">[6]HIV!#REF!</definedName>
    <definedName name="HIVTT" localSheetId="2">[6]HIV!#REF!</definedName>
    <definedName name="HIVTT">[6]HIV!#REF!</definedName>
    <definedName name="hjhkjh" localSheetId="7">#REF!</definedName>
    <definedName name="hjhkjh" localSheetId="24">#REF!</definedName>
    <definedName name="hjhkjh" localSheetId="3">#REF!</definedName>
    <definedName name="hjhkjh" localSheetId="2">#REF!</definedName>
    <definedName name="hjhkjh">#REF!</definedName>
    <definedName name="hjhkjhk" localSheetId="7">#REF!</definedName>
    <definedName name="hjhkjhk" localSheetId="24">#REF!</definedName>
    <definedName name="hjhkjhk" localSheetId="3">#REF!</definedName>
    <definedName name="hjhkjhk" localSheetId="2">#REF!</definedName>
    <definedName name="hjhkjhk">#REF!</definedName>
    <definedName name="HSS_Top10">[3]HSS!$E$2:$E$5</definedName>
    <definedName name="HSSII">[6]HSS!$B$2:$B$20</definedName>
    <definedName name="HSSOI">[6]HSS!$C$2:$C$24</definedName>
    <definedName name="HSSSDA">[7]HSS!$A$2:$A$8</definedName>
    <definedName name="HSSSource">[6]HSS!$D$2:$D$31</definedName>
    <definedName name="impact" localSheetId="7">#REF!</definedName>
    <definedName name="impact" localSheetId="24">#REF!</definedName>
    <definedName name="impact" localSheetId="3">#REF!</definedName>
    <definedName name="impact" localSheetId="2">#REF!</definedName>
    <definedName name="impact">#REF!</definedName>
    <definedName name="impact_1" localSheetId="7">#REF!</definedName>
    <definedName name="impact_1" localSheetId="24">#REF!</definedName>
    <definedName name="impact_1" localSheetId="3">#REF!</definedName>
    <definedName name="impact_1" localSheetId="2">#REF!</definedName>
    <definedName name="impact_1">#REF!</definedName>
    <definedName name="IndicatorTypesList">[8]SDAs_impact_datasources!$D$2:$D$3</definedName>
    <definedName name="IndicatorTypesList_1" localSheetId="7">#REF!</definedName>
    <definedName name="IndicatorTypesList_1" localSheetId="24">#REF!</definedName>
    <definedName name="IndicatorTypesList_1" localSheetId="3">#REF!</definedName>
    <definedName name="IndicatorTypesList_1" localSheetId="2">#REF!</definedName>
    <definedName name="IndicatorTypesList_1">#REF!</definedName>
    <definedName name="Inflation_factor_year_1" localSheetId="7">#REF!</definedName>
    <definedName name="Inflation_factor_year_1" localSheetId="24">#REF!</definedName>
    <definedName name="Inflation_factor_year_1" localSheetId="3">#REF!</definedName>
    <definedName name="Inflation_factor_year_1" localSheetId="2">#REF!</definedName>
    <definedName name="Inflation_factor_year_1">#REF!</definedName>
    <definedName name="Inflation_factor_year_2" localSheetId="7">#REF!</definedName>
    <definedName name="Inflation_factor_year_2" localSheetId="24">#REF!</definedName>
    <definedName name="Inflation_factor_year_2" localSheetId="3">#REF!</definedName>
    <definedName name="Inflation_factor_year_2" localSheetId="2">#REF!</definedName>
    <definedName name="Inflation_factor_year_2">#REF!</definedName>
    <definedName name="Inflation_factor_year_3" localSheetId="7">#REF!</definedName>
    <definedName name="Inflation_factor_year_3" localSheetId="24">#REF!</definedName>
    <definedName name="Inflation_factor_year_3" localSheetId="3">#REF!</definedName>
    <definedName name="Inflation_factor_year_3" localSheetId="2">#REF!</definedName>
    <definedName name="Inflation_factor_year_3">#REF!</definedName>
    <definedName name="Inflation_factor_year_4" localSheetId="7">#REF!</definedName>
    <definedName name="Inflation_factor_year_4" localSheetId="24">#REF!</definedName>
    <definedName name="Inflation_factor_year_4" localSheetId="3">#REF!</definedName>
    <definedName name="Inflation_factor_year_4" localSheetId="2">#REF!</definedName>
    <definedName name="Inflation_factor_year_4">#REF!</definedName>
    <definedName name="Inflation_factor_year_5" localSheetId="7">#REF!</definedName>
    <definedName name="Inflation_factor_year_5" localSheetId="24">#REF!</definedName>
    <definedName name="Inflation_factor_year_5" localSheetId="3">#REF!</definedName>
    <definedName name="Inflation_factor_year_5" localSheetId="2">#REF!</definedName>
    <definedName name="Inflation_factor_year_5">#REF!</definedName>
    <definedName name="iza" localSheetId="7">#REF!</definedName>
    <definedName name="iza" localSheetId="3">#REF!</definedName>
    <definedName name="iza" localSheetId="2">#REF!</definedName>
    <definedName name="iza">#REF!</definedName>
    <definedName name="Iza_factor_ghjgj3" localSheetId="7">#REF!</definedName>
    <definedName name="Iza_factor_ghjgj3" localSheetId="24">#REF!</definedName>
    <definedName name="Iza_factor_ghjgj3" localSheetId="3">#REF!</definedName>
    <definedName name="Iza_factor_ghjgj3" localSheetId="2">#REF!</definedName>
    <definedName name="Iza_factor_ghjgj3">#REF!</definedName>
    <definedName name="Iza_VV_JJ_8" localSheetId="7">#REF!</definedName>
    <definedName name="Iza_VV_JJ_8" localSheetId="24">#REF!</definedName>
    <definedName name="Iza_VV_JJ_8" localSheetId="3">#REF!</definedName>
    <definedName name="Iza_VV_JJ_8" localSheetId="2">#REF!</definedName>
    <definedName name="Iza_VV_JJ_8">#REF!</definedName>
    <definedName name="jj" localSheetId="7">#REF!</definedName>
    <definedName name="jj" localSheetId="24">#REF!</definedName>
    <definedName name="jj" localSheetId="3">#REF!</definedName>
    <definedName name="jj" localSheetId="2">#REF!</definedName>
    <definedName name="jj">#REF!</definedName>
    <definedName name="ksjhfdakjd" localSheetId="7">#REF!</definedName>
    <definedName name="ksjhfdakjd" localSheetId="3">#REF!</definedName>
    <definedName name="ksjhfdakjd" localSheetId="2">#REF!</definedName>
    <definedName name="ksjhfdakjd">#REF!</definedName>
    <definedName name="LFA_SDA" localSheetId="7">'[9]LFA_Programmatic Progress_1B'!#REF!</definedName>
    <definedName name="LFA_SDA" localSheetId="24">'[9]LFA_Programmatic Progress_1B'!#REF!</definedName>
    <definedName name="LFA_SDA" localSheetId="3">'[9]LFA_Programmatic Progress_1B'!#REF!</definedName>
    <definedName name="LFA_SDA" localSheetId="2">'[9]LFA_Programmatic Progress_1B'!#REF!</definedName>
    <definedName name="LFA_SDA">'[9]LFA_Programmatic Progress_1B'!#REF!</definedName>
    <definedName name="LFASig" localSheetId="7">#REF!</definedName>
    <definedName name="LFASig" localSheetId="24">#REF!</definedName>
    <definedName name="LFASig" localSheetId="3">#REF!</definedName>
    <definedName name="LFASig" localSheetId="2">#REF!</definedName>
    <definedName name="LFASig">#REF!</definedName>
    <definedName name="list" localSheetId="7">#REF!</definedName>
    <definedName name="list" localSheetId="24">#REF!</definedName>
    <definedName name="list" localSheetId="3">#REF!</definedName>
    <definedName name="list" localSheetId="2">#REF!</definedName>
    <definedName name="list">#REF!</definedName>
    <definedName name="List_IE">'[10]Definitions-lists-EFR'!$A$58:$A$65</definedName>
    <definedName name="list1" localSheetId="7">#REF!</definedName>
    <definedName name="list1" localSheetId="24">#REF!</definedName>
    <definedName name="list1" localSheetId="3">#REF!</definedName>
    <definedName name="list1" localSheetId="2">#REF!</definedName>
    <definedName name="list1">#REF!</definedName>
    <definedName name="list2" localSheetId="7">#REF!</definedName>
    <definedName name="list2" localSheetId="24">#REF!</definedName>
    <definedName name="list2" localSheetId="3">#REF!</definedName>
    <definedName name="list2" localSheetId="2">#REF!</definedName>
    <definedName name="list2">#REF!</definedName>
    <definedName name="listH" localSheetId="7">'[11]კატეგორიების განმარტება'!#REF!</definedName>
    <definedName name="listH" localSheetId="24">'[11]კატეგორიების განმარტება'!#REF!</definedName>
    <definedName name="listH" localSheetId="3">'[11]კატეგორიების განმარტება'!#REF!</definedName>
    <definedName name="listH" localSheetId="2">'[11]კატეგორიების განმარტება'!#REF!</definedName>
    <definedName name="listH">'[11]კატეგორიების განმარტება'!#REF!</definedName>
    <definedName name="ListHIV">'[10]Definitions-lists-EFR'!$A$1:$A$7</definedName>
    <definedName name="listie" localSheetId="7">#REF!</definedName>
    <definedName name="listie" localSheetId="24">#REF!</definedName>
    <definedName name="listie" localSheetId="3">#REF!</definedName>
    <definedName name="listie" localSheetId="2">#REF!</definedName>
    <definedName name="listie">#REF!</definedName>
    <definedName name="listmac" localSheetId="7">#REF!</definedName>
    <definedName name="listmac" localSheetId="24">#REF!</definedName>
    <definedName name="listmac" localSheetId="3">#REF!</definedName>
    <definedName name="listmac" localSheetId="2">#REF!</definedName>
    <definedName name="listmac">#REF!</definedName>
    <definedName name="ListMal">'[9]Definitions-lists-EFR'!$A$21:$A$25</definedName>
    <definedName name="listnew" localSheetId="7">#REF!</definedName>
    <definedName name="listnew" localSheetId="24">#REF!</definedName>
    <definedName name="listnew" localSheetId="3">#REF!</definedName>
    <definedName name="listnew" localSheetId="2">#REF!</definedName>
    <definedName name="listnew">#REF!</definedName>
    <definedName name="listS" localSheetId="7">#REF!</definedName>
    <definedName name="listS" localSheetId="24">#REF!</definedName>
    <definedName name="listS" localSheetId="3">#REF!</definedName>
    <definedName name="listS" localSheetId="2">#REF!</definedName>
    <definedName name="listS">#REF!</definedName>
    <definedName name="listsda" localSheetId="7">#REF!</definedName>
    <definedName name="listsda" localSheetId="24">#REF!</definedName>
    <definedName name="listsda" localSheetId="3">#REF!</definedName>
    <definedName name="listsda" localSheetId="2">#REF!</definedName>
    <definedName name="listsda">#REF!</definedName>
    <definedName name="listsdah" localSheetId="7">#REF!</definedName>
    <definedName name="listsdah" localSheetId="24">#REF!</definedName>
    <definedName name="listsdah" localSheetId="3">#REF!</definedName>
    <definedName name="listsdah" localSheetId="2">#REF!</definedName>
    <definedName name="listsdah">#REF!</definedName>
    <definedName name="listsdahiv" localSheetId="7">#REF!</definedName>
    <definedName name="listsdahiv" localSheetId="24">#REF!</definedName>
    <definedName name="listsdahiv" localSheetId="3">#REF!</definedName>
    <definedName name="listsdahiv" localSheetId="2">#REF!</definedName>
    <definedName name="listsdahiv">#REF!</definedName>
    <definedName name="listsdahiv1" localSheetId="7">#REF!</definedName>
    <definedName name="listsdahiv1" localSheetId="24">#REF!</definedName>
    <definedName name="listsdahiv1" localSheetId="3">#REF!</definedName>
    <definedName name="listsdahiv1" localSheetId="2">#REF!</definedName>
    <definedName name="listsdahiv1">#REF!</definedName>
    <definedName name="listsdam">[12]Definitions!$C$28:$C$50</definedName>
    <definedName name="listsdat" localSheetId="7">#REF!</definedName>
    <definedName name="listsdat" localSheetId="24">#REF!</definedName>
    <definedName name="listsdat" localSheetId="3">#REF!</definedName>
    <definedName name="listsdat" localSheetId="2">#REF!</definedName>
    <definedName name="listsdat">#REF!</definedName>
    <definedName name="listsdat1">[13]Definitions!$C$39:$C$54</definedName>
    <definedName name="listserv" localSheetId="7">#REF!</definedName>
    <definedName name="listserv" localSheetId="24">#REF!</definedName>
    <definedName name="listserv" localSheetId="3">#REF!</definedName>
    <definedName name="listserv" localSheetId="2">#REF!</definedName>
    <definedName name="listserv">#REF!</definedName>
    <definedName name="ListTB">'[9]Definitions-lists-EFR'!$A$39:$A$44</definedName>
    <definedName name="LL" localSheetId="7">#REF!</definedName>
    <definedName name="LL" localSheetId="24">#REF!</definedName>
    <definedName name="LL" localSheetId="3">#REF!</definedName>
    <definedName name="LL" localSheetId="2">#REF!</definedName>
    <definedName name="LL">#REF!</definedName>
    <definedName name="MacrocategoriesALL">[14]Definitions!$B$127:$B$149</definedName>
    <definedName name="Malaria_Top10">[3]Malaria!$Y$2:$Y$5</definedName>
    <definedName name="MalariaII">[6]Malaria!$B$2:$B$11</definedName>
    <definedName name="MalariaOI">[6]Malaria!$D$2:$D$11</definedName>
    <definedName name="MalariaSDA">[7]Malaria!$A$2:$A$19</definedName>
    <definedName name="MalariaSource">[6]Malaria!$E$2:$E$20</definedName>
    <definedName name="mm" localSheetId="7">#REF!</definedName>
    <definedName name="mm" localSheetId="24">#REF!</definedName>
    <definedName name="mm" localSheetId="3">#REF!</definedName>
    <definedName name="mm" localSheetId="2">#REF!</definedName>
    <definedName name="mm">#REF!</definedName>
    <definedName name="Nat_HJK_hjhk4" localSheetId="7">#REF!</definedName>
    <definedName name="Nat_HJK_hjhk4" localSheetId="24">#REF!</definedName>
    <definedName name="Nat_HJK_hjhk4" localSheetId="3">#REF!</definedName>
    <definedName name="Nat_HJK_hjhk4" localSheetId="2">#REF!</definedName>
    <definedName name="Nat_HJK_hjhk4">#REF!</definedName>
    <definedName name="National_factor_year1" localSheetId="7">#REF!</definedName>
    <definedName name="National_factor_year1" localSheetId="24">#REF!</definedName>
    <definedName name="National_factor_year1" localSheetId="3">#REF!</definedName>
    <definedName name="National_factor_year1" localSheetId="2">#REF!</definedName>
    <definedName name="National_factor_year1">#REF!</definedName>
    <definedName name="National_factor_year2" localSheetId="7">#REF!</definedName>
    <definedName name="National_factor_year2" localSheetId="24">#REF!</definedName>
    <definedName name="National_factor_year2" localSheetId="3">#REF!</definedName>
    <definedName name="National_factor_year2" localSheetId="2">#REF!</definedName>
    <definedName name="National_factor_year2">#REF!</definedName>
    <definedName name="National_factor_year3" localSheetId="7">#REF!</definedName>
    <definedName name="National_factor_year3" localSheetId="24">#REF!</definedName>
    <definedName name="National_factor_year3" localSheetId="3">#REF!</definedName>
    <definedName name="National_factor_year3" localSheetId="2">#REF!</definedName>
    <definedName name="National_factor_year3">#REF!</definedName>
    <definedName name="National_factor_year4" localSheetId="7">#REF!</definedName>
    <definedName name="National_factor_year4" localSheetId="24">#REF!</definedName>
    <definedName name="National_factor_year4" localSheetId="3">#REF!</definedName>
    <definedName name="National_factor_year4" localSheetId="2">#REF!</definedName>
    <definedName name="National_factor_year4">#REF!</definedName>
    <definedName name="National_factor_year5" localSheetId="7">#REF!</definedName>
    <definedName name="National_factor_year5" localSheetId="24">#REF!</definedName>
    <definedName name="National_factor_year5" localSheetId="3">#REF!</definedName>
    <definedName name="National_factor_year5" localSheetId="2">#REF!</definedName>
    <definedName name="National_factor_year5">#REF!</definedName>
    <definedName name="nino" localSheetId="7">#REF!</definedName>
    <definedName name="nino" localSheetId="24">#REF!</definedName>
    <definedName name="nino" localSheetId="3">#REF!</definedName>
    <definedName name="nino" localSheetId="2">#REF!</definedName>
    <definedName name="nino">#REF!</definedName>
    <definedName name="nn" localSheetId="7">#REF!</definedName>
    <definedName name="nn" localSheetId="24">#REF!</definedName>
    <definedName name="nn" localSheetId="3">#REF!</definedName>
    <definedName name="nn" localSheetId="2">#REF!</definedName>
    <definedName name="nn">#REF!</definedName>
    <definedName name="Nozadze" localSheetId="7">#REF!</definedName>
    <definedName name="Nozadze" localSheetId="24">#REF!</definedName>
    <definedName name="Nozadze" localSheetId="3">#REF!</definedName>
    <definedName name="Nozadze" localSheetId="2">#REF!</definedName>
    <definedName name="Nozadze">#REF!</definedName>
    <definedName name="OB">'[5]Budget Summary'!$A$234:$A$236</definedName>
    <definedName name="outcome" localSheetId="7">#REF!</definedName>
    <definedName name="outcome" localSheetId="24">#REF!</definedName>
    <definedName name="outcome" localSheetId="3">#REF!</definedName>
    <definedName name="outcome" localSheetId="2">#REF!</definedName>
    <definedName name="outcome">#REF!</definedName>
    <definedName name="outcome_1" localSheetId="7">#REF!</definedName>
    <definedName name="outcome_1" localSheetId="24">#REF!</definedName>
    <definedName name="outcome_1" localSheetId="3">#REF!</definedName>
    <definedName name="outcome_1" localSheetId="2">#REF!</definedName>
    <definedName name="outcome_1">#REF!</definedName>
    <definedName name="Phase">'[5]Budget Summary'!$A$217:$A$218</definedName>
    <definedName name="pop" localSheetId="7">#REF!</definedName>
    <definedName name="pop" localSheetId="24">#REF!</definedName>
    <definedName name="pop" localSheetId="3">#REF!</definedName>
    <definedName name="pop" localSheetId="2">#REF!</definedName>
    <definedName name="pop">#REF!</definedName>
    <definedName name="pp" localSheetId="7">#REF!</definedName>
    <definedName name="pp" localSheetId="24">#REF!</definedName>
    <definedName name="pp" localSheetId="3">#REF!</definedName>
    <definedName name="pp" localSheetId="2">#REF!</definedName>
    <definedName name="pp">#REF!</definedName>
    <definedName name="PR_SDA" localSheetId="7">'[9]LFA_Programmatic Progress_1A'!#REF!</definedName>
    <definedName name="PR_SDA" localSheetId="24">'[9]LFA_Programmatic Progress_1A'!#REF!</definedName>
    <definedName name="PR_SDA" localSheetId="3">'[9]LFA_Programmatic Progress_1A'!#REF!</definedName>
    <definedName name="PR_SDA" localSheetId="2">'[9]LFA_Programmatic Progress_1A'!#REF!</definedName>
    <definedName name="PR_SDA">'[9]LFA_Programmatic Progress_1A'!#REF!</definedName>
    <definedName name="_xlnm.Print_Area" localSheetId="22">'1.2.3'!$A$1:$W$78</definedName>
    <definedName name="_xlnm.Print_Area" localSheetId="27">'BDD 3.2 (ჭერი)'!$B$2:$T$227</definedName>
    <definedName name="_xlnm.Print_Area" localSheetId="24">'Peer Support'!$A$9:$Q$54</definedName>
    <definedName name="_xlnm.Print_Titles" localSheetId="27">'BDD 3.2 (ჭერი)'!$6:$8</definedName>
    <definedName name="PRnumbers">'[3]Performance Framework'!$K$4:$K$8</definedName>
    <definedName name="PS">[7]HIV!$F$5</definedName>
    <definedName name="SD" localSheetId="7">#REF!</definedName>
    <definedName name="SD" localSheetId="24">#REF!</definedName>
    <definedName name="SD" localSheetId="3">#REF!</definedName>
    <definedName name="SD" localSheetId="2">#REF!</definedName>
    <definedName name="SD">#REF!</definedName>
    <definedName name="SDA" localSheetId="7">#REF!</definedName>
    <definedName name="SDA" localSheetId="24">#REF!</definedName>
    <definedName name="SDA" localSheetId="3">#REF!</definedName>
    <definedName name="SDA" localSheetId="2">#REF!</definedName>
    <definedName name="SDA">#REF!</definedName>
    <definedName name="SDAList">[7]Malaria!$A$3:$A$20</definedName>
    <definedName name="SDAList_1" localSheetId="7">#REF!</definedName>
    <definedName name="SDAList_1" localSheetId="24">#REF!</definedName>
    <definedName name="SDAList_1" localSheetId="3">#REF!</definedName>
    <definedName name="SDAList_1" localSheetId="2">#REF!</definedName>
    <definedName name="SDAList_1">#REF!</definedName>
    <definedName name="Sources" localSheetId="7">#REF!</definedName>
    <definedName name="Sources" localSheetId="24">#REF!</definedName>
    <definedName name="Sources" localSheetId="3">#REF!</definedName>
    <definedName name="Sources" localSheetId="2">#REF!</definedName>
    <definedName name="Sources">#REF!</definedName>
    <definedName name="SourcesList" localSheetId="7">#REF!</definedName>
    <definedName name="SourcesList" localSheetId="24">#REF!</definedName>
    <definedName name="SourcesList" localSheetId="3">#REF!</definedName>
    <definedName name="SourcesList" localSheetId="2">#REF!</definedName>
    <definedName name="SourcesList">#REF!</definedName>
    <definedName name="SourcesList_1" localSheetId="7">#REF!</definedName>
    <definedName name="SourcesList_1" localSheetId="24">#REF!</definedName>
    <definedName name="SourcesList_1" localSheetId="3">#REF!</definedName>
    <definedName name="SourcesList_1" localSheetId="2">#REF!</definedName>
    <definedName name="SourcesList_1">#REF!</definedName>
    <definedName name="TargetCumulation">[3]Definitions!$Y$3:$Y$5</definedName>
    <definedName name="TB_Top10">[3]TB!$Y$2:$Y$5</definedName>
    <definedName name="TBII">[6]TB!$B$2:$B$5</definedName>
    <definedName name="TBOI">[6]TB!$D$2:$D$4</definedName>
    <definedName name="TBSDA">[7]TB!$A$2:$A$21</definedName>
    <definedName name="TBSource">[6]TB!$E$2:$E$16</definedName>
    <definedName name="TEST" localSheetId="7">'[9]LFA_Programmatic Progress_1A'!#REF!</definedName>
    <definedName name="TEST" localSheetId="24">'[9]LFA_Programmatic Progress_1A'!#REF!</definedName>
    <definedName name="TEST" localSheetId="3">'[9]LFA_Programmatic Progress_1A'!#REF!</definedName>
    <definedName name="TEST" localSheetId="2">'[9]LFA_Programmatic Progress_1A'!#REF!</definedName>
    <definedName name="TEST">'[9]LFA_Programmatic Progress_1A'!#REF!</definedName>
    <definedName name="TG_2011_GF" localSheetId="7">#REF!</definedName>
    <definedName name="TG_2011_GF" localSheetId="24">#REF!</definedName>
    <definedName name="TG_2011_GF" localSheetId="3">#REF!</definedName>
    <definedName name="TG_2011_GF" localSheetId="2">#REF!</definedName>
    <definedName name="TG_2011_GF">#REF!</definedName>
    <definedName name="TG_2013_GF" localSheetId="7">#REF!</definedName>
    <definedName name="TG_2013_GF" localSheetId="24">#REF!</definedName>
    <definedName name="TG_2013_GF" localSheetId="3">#REF!</definedName>
    <definedName name="TG_2013_GF" localSheetId="2">#REF!</definedName>
    <definedName name="TG_2013_GF">#REF!</definedName>
    <definedName name="TiedTo">[3]Definitions!$AE$3:$AE$7</definedName>
    <definedName name="Timeframe" localSheetId="7">#REF!</definedName>
    <definedName name="Timeframe" localSheetId="24">#REF!</definedName>
    <definedName name="Timeframe" localSheetId="3">#REF!</definedName>
    <definedName name="Timeframe" localSheetId="2">#REF!</definedName>
    <definedName name="Timeframe">#REF!</definedName>
    <definedName name="Top_10">IF(ComponentCode="S",HSS_Top10,IF(ComponentCode="I",HIV_Top10,IF(ComponentCode="u",TB_Top10,IF(ComponentCode="a",Malaria_Top10,""))))</definedName>
    <definedName name="Total19">'Harm Reduction'!$P$9</definedName>
    <definedName name="Total20">'Harm Reduction'!$P$10</definedName>
    <definedName name="Total21">'Harm Reduction'!$P$11</definedName>
    <definedName name="Total22">'Harm Reduction'!$P$12</definedName>
    <definedName name="TT" localSheetId="7">[6]HIV!#REF!</definedName>
    <definedName name="TT" localSheetId="24">[6]HIV!#REF!</definedName>
    <definedName name="TT" localSheetId="3">[6]HIV!#REF!</definedName>
    <definedName name="TT" localSheetId="2">[6]HIV!#REF!</definedName>
    <definedName name="TT">[6]HIV!#REF!</definedName>
    <definedName name="vaxo" localSheetId="7">#REF!</definedName>
    <definedName name="vaxo" localSheetId="24">#REF!</definedName>
    <definedName name="vaxo" localSheetId="3">#REF!</definedName>
    <definedName name="vaxo" localSheetId="2">#REF!</definedName>
    <definedName name="vaxo">#REF!</definedName>
    <definedName name="VV" localSheetId="7">#REF!</definedName>
    <definedName name="VV" localSheetId="24">#REF!</definedName>
    <definedName name="VV" localSheetId="3">#REF!</definedName>
    <definedName name="VV" localSheetId="2">#REF!</definedName>
    <definedName name="VV">#REF!</definedName>
    <definedName name="XX" localSheetId="7">#REF!</definedName>
    <definedName name="XX" localSheetId="24">#REF!</definedName>
    <definedName name="XX" localSheetId="3">#REF!</definedName>
    <definedName name="XX" localSheetId="2">#REF!</definedName>
    <definedName name="XX">#REF!</definedName>
    <definedName name="zz" localSheetId="7">#REF!</definedName>
    <definedName name="zz" localSheetId="24">#REF!</definedName>
    <definedName name="zz" localSheetId="3">#REF!</definedName>
    <definedName name="zz" localSheetId="2">#REF!</definedName>
    <definedName name="zz">#REF!</definedName>
    <definedName name="ფგგ" localSheetId="7">#REF!</definedName>
    <definedName name="ფგგ" localSheetId="24">#REF!</definedName>
    <definedName name="ფგგ" localSheetId="3">#REF!</definedName>
    <definedName name="ფგგ" localSheetId="2">#REF!</definedName>
    <definedName name="ფგგ">#REF!</definedName>
    <definedName name="ხფდ" localSheetId="7">#REF!</definedName>
    <definedName name="ხფდ" localSheetId="24">#REF!</definedName>
    <definedName name="ხფდ" localSheetId="3">#REF!</definedName>
    <definedName name="ხფდ" localSheetId="2">#REF!</definedName>
    <definedName name="ხფდ">#REF!</definedName>
  </definedNames>
  <calcPr calcId="152511" concurrentCalc="0"/>
</workbook>
</file>

<file path=xl/calcChain.xml><?xml version="1.0" encoding="utf-8"?>
<calcChain xmlns="http://schemas.openxmlformats.org/spreadsheetml/2006/main">
  <c r="I50" i="34" l="1"/>
  <c r="I29" i="34"/>
  <c r="I6" i="34"/>
  <c r="G26" i="34"/>
  <c r="G5" i="34"/>
  <c r="G11" i="38"/>
  <c r="G24" i="34"/>
  <c r="O65" i="36"/>
  <c r="O68" i="36"/>
  <c r="M56" i="36"/>
  <c r="M76" i="36"/>
  <c r="H97" i="36"/>
  <c r="D92" i="36"/>
  <c r="C92" i="36"/>
  <c r="B92" i="36"/>
  <c r="E91" i="36"/>
  <c r="D91" i="36"/>
  <c r="C91" i="36"/>
  <c r="B91" i="36"/>
  <c r="E90" i="36"/>
  <c r="D90" i="36"/>
  <c r="C90" i="36"/>
  <c r="D84" i="36"/>
  <c r="B90" i="36"/>
  <c r="E89" i="36"/>
  <c r="C84" i="36"/>
  <c r="D89" i="36"/>
  <c r="C89" i="36"/>
  <c r="B89" i="36"/>
  <c r="E77" i="36"/>
  <c r="F77" i="36"/>
  <c r="C77" i="36"/>
  <c r="E76" i="36"/>
  <c r="C76" i="36"/>
  <c r="C97" i="36"/>
  <c r="E75" i="36"/>
  <c r="F75" i="36"/>
  <c r="C75" i="36"/>
  <c r="D75" i="36"/>
  <c r="G72" i="36"/>
  <c r="F72" i="36"/>
  <c r="D72" i="36"/>
  <c r="F71" i="36"/>
  <c r="D71" i="36"/>
  <c r="F70" i="36"/>
  <c r="D70" i="36"/>
  <c r="G67" i="36"/>
  <c r="H67" i="36"/>
  <c r="F67" i="36"/>
  <c r="D67" i="36"/>
  <c r="H66" i="36"/>
  <c r="F66" i="36"/>
  <c r="D66" i="36"/>
  <c r="F65" i="36"/>
  <c r="D65" i="36"/>
  <c r="G62" i="36"/>
  <c r="H62" i="36"/>
  <c r="F62" i="36"/>
  <c r="D62" i="36"/>
  <c r="H61" i="36"/>
  <c r="F61" i="36"/>
  <c r="D61" i="36"/>
  <c r="F60" i="36"/>
  <c r="D60" i="36"/>
  <c r="G57" i="36"/>
  <c r="H57" i="36"/>
  <c r="F57" i="36"/>
  <c r="D57" i="36"/>
  <c r="F56" i="36"/>
  <c r="D56" i="36"/>
  <c r="F55" i="36"/>
  <c r="D55" i="36"/>
  <c r="O45" i="36"/>
  <c r="O56" i="36"/>
  <c r="M45" i="36"/>
  <c r="K45" i="36"/>
  <c r="K56" i="36"/>
  <c r="K76" i="36"/>
  <c r="G97" i="36"/>
  <c r="I45" i="36"/>
  <c r="I56" i="36"/>
  <c r="G45" i="36"/>
  <c r="G56" i="36"/>
  <c r="G39" i="36"/>
  <c r="O36" i="36"/>
  <c r="O70" i="36"/>
  <c r="M36" i="36"/>
  <c r="M70" i="36"/>
  <c r="K36" i="36"/>
  <c r="K70" i="36"/>
  <c r="I36" i="36"/>
  <c r="I70" i="36"/>
  <c r="G36" i="36"/>
  <c r="G70" i="36"/>
  <c r="O33" i="36"/>
  <c r="M33" i="36"/>
  <c r="M65" i="36"/>
  <c r="K33" i="36"/>
  <c r="K65" i="36"/>
  <c r="I33" i="36"/>
  <c r="I65" i="36"/>
  <c r="G33" i="36"/>
  <c r="G65" i="36"/>
  <c r="H65" i="36"/>
  <c r="M32" i="36"/>
  <c r="O32" i="36"/>
  <c r="O27" i="36"/>
  <c r="O26" i="36"/>
  <c r="O60" i="36"/>
  <c r="M30" i="36"/>
  <c r="O30" i="36"/>
  <c r="M29" i="36"/>
  <c r="O29" i="36"/>
  <c r="K29" i="36"/>
  <c r="K28" i="36"/>
  <c r="I27" i="36"/>
  <c r="I26" i="36"/>
  <c r="I60" i="36"/>
  <c r="G27" i="36"/>
  <c r="G26" i="36"/>
  <c r="G60" i="36"/>
  <c r="H60" i="36"/>
  <c r="O24" i="36"/>
  <c r="M24" i="36"/>
  <c r="K24" i="36"/>
  <c r="I24" i="36"/>
  <c r="G24" i="36"/>
  <c r="O19" i="36"/>
  <c r="M19" i="36"/>
  <c r="K19" i="36"/>
  <c r="I19" i="36"/>
  <c r="G19" i="36"/>
  <c r="O14" i="36"/>
  <c r="M14" i="36"/>
  <c r="K14" i="36"/>
  <c r="I14" i="36"/>
  <c r="G14" i="36"/>
  <c r="K13" i="36"/>
  <c r="M13" i="36"/>
  <c r="O13" i="36"/>
  <c r="K12" i="36"/>
  <c r="M12" i="36"/>
  <c r="O12" i="36"/>
  <c r="K11" i="36"/>
  <c r="M11" i="36"/>
  <c r="K10" i="36"/>
  <c r="M10" i="36"/>
  <c r="O10" i="36"/>
  <c r="K9" i="36"/>
  <c r="M9" i="36"/>
  <c r="I8" i="36"/>
  <c r="I7" i="36"/>
  <c r="G8" i="36"/>
  <c r="G7" i="36"/>
  <c r="C96" i="36"/>
  <c r="I6" i="36"/>
  <c r="I55" i="36"/>
  <c r="M28" i="36"/>
  <c r="K27" i="36"/>
  <c r="K26" i="36"/>
  <c r="K60" i="36"/>
  <c r="D97" i="36"/>
  <c r="E78" i="36"/>
  <c r="F68" i="36"/>
  <c r="G6" i="36"/>
  <c r="K8" i="36"/>
  <c r="K7" i="36"/>
  <c r="K6" i="36"/>
  <c r="C95" i="36"/>
  <c r="C98" i="36"/>
  <c r="C78" i="36"/>
  <c r="D77" i="36"/>
  <c r="D96" i="36"/>
  <c r="D58" i="36"/>
  <c r="D63" i="36"/>
  <c r="F58" i="36"/>
  <c r="F63" i="36"/>
  <c r="O9" i="36"/>
  <c r="O28" i="36"/>
  <c r="M27" i="36"/>
  <c r="M26" i="36"/>
  <c r="M60" i="36"/>
  <c r="G5" i="36"/>
  <c r="G4" i="36"/>
  <c r="G55" i="36"/>
  <c r="H55" i="36"/>
  <c r="I5" i="36"/>
  <c r="G75" i="36"/>
  <c r="E9" i="33"/>
  <c r="P36" i="33"/>
  <c r="P41" i="33"/>
  <c r="P35" i="33"/>
  <c r="O36" i="33"/>
  <c r="O41" i="33"/>
  <c r="O35" i="33"/>
  <c r="N36" i="33"/>
  <c r="N41" i="33"/>
  <c r="N35" i="33"/>
  <c r="M36" i="33"/>
  <c r="M35" i="33"/>
  <c r="M41" i="33"/>
  <c r="P12" i="7"/>
  <c r="C35" i="33"/>
  <c r="C37" i="33"/>
  <c r="C36" i="33"/>
  <c r="E25" i="33"/>
  <c r="E12" i="33"/>
  <c r="E26" i="33"/>
  <c r="C39" i="33"/>
  <c r="E18" i="33"/>
  <c r="E29" i="33"/>
  <c r="E31" i="33"/>
  <c r="E39" i="33"/>
  <c r="P15" i="7"/>
  <c r="E22" i="33"/>
  <c r="E30" i="33"/>
  <c r="H111" i="1"/>
  <c r="H112" i="1"/>
  <c r="H113" i="1"/>
  <c r="H114" i="1"/>
  <c r="H115" i="1"/>
  <c r="H116" i="1"/>
  <c r="H118" i="1"/>
  <c r="H119" i="1"/>
  <c r="H120" i="1"/>
  <c r="H122" i="1"/>
  <c r="H123" i="1"/>
  <c r="H124" i="1"/>
  <c r="H125" i="1"/>
  <c r="F141" i="1"/>
  <c r="F147" i="1"/>
  <c r="C12" i="1"/>
  <c r="P36" i="7"/>
  <c r="F142" i="1"/>
  <c r="C9" i="10"/>
  <c r="P38" i="7"/>
  <c r="E18" i="2"/>
  <c r="E19" i="2"/>
  <c r="E20" i="2"/>
  <c r="E21" i="2"/>
  <c r="E22" i="2"/>
  <c r="E23" i="2"/>
  <c r="E24" i="2"/>
  <c r="E25" i="2"/>
  <c r="E26" i="2"/>
  <c r="E27" i="2"/>
  <c r="E28" i="2"/>
  <c r="E29" i="2"/>
  <c r="E30" i="2"/>
  <c r="E31" i="2"/>
  <c r="E32" i="2"/>
  <c r="E33" i="2"/>
  <c r="E34" i="2"/>
  <c r="E35" i="2"/>
  <c r="E36" i="2"/>
  <c r="E37" i="2"/>
  <c r="E38" i="2"/>
  <c r="E23" i="6"/>
  <c r="E24" i="6"/>
  <c r="E25" i="6"/>
  <c r="E26" i="6"/>
  <c r="E27" i="6"/>
  <c r="E28" i="6"/>
  <c r="E29" i="6"/>
  <c r="E30" i="6"/>
  <c r="E31" i="6"/>
  <c r="E32" i="6"/>
  <c r="E33" i="6"/>
  <c r="E34" i="6"/>
  <c r="E35" i="6"/>
  <c r="E36" i="6"/>
  <c r="E37" i="6"/>
  <c r="E38" i="6"/>
  <c r="E39" i="6"/>
  <c r="E40" i="6"/>
  <c r="E41" i="6"/>
  <c r="E50" i="6"/>
  <c r="E51" i="6"/>
  <c r="E52" i="6"/>
  <c r="E55" i="6"/>
  <c r="C10" i="6"/>
  <c r="E53" i="6"/>
  <c r="E54" i="6"/>
  <c r="E61" i="6"/>
  <c r="E66" i="6"/>
  <c r="E67" i="6"/>
  <c r="E68" i="6"/>
  <c r="C11" i="6"/>
  <c r="E72" i="6"/>
  <c r="C12" i="6"/>
  <c r="Q42" i="11"/>
  <c r="Q43" i="11"/>
  <c r="Q45" i="11"/>
  <c r="E46" i="11"/>
  <c r="H46" i="11"/>
  <c r="I46" i="11"/>
  <c r="J46" i="11"/>
  <c r="N46" i="11"/>
  <c r="O46" i="11"/>
  <c r="Q47" i="11"/>
  <c r="I48" i="11"/>
  <c r="Q48" i="11"/>
  <c r="Q49" i="11"/>
  <c r="Q51" i="11"/>
  <c r="Q52" i="11"/>
  <c r="C12" i="11"/>
  <c r="G12" i="11"/>
  <c r="E12" i="11"/>
  <c r="F12" i="11"/>
  <c r="Q12" i="11"/>
  <c r="H12" i="11"/>
  <c r="I12" i="11"/>
  <c r="J12" i="11"/>
  <c r="K12" i="11"/>
  <c r="L12" i="11"/>
  <c r="M12" i="11"/>
  <c r="N12" i="11"/>
  <c r="O12" i="11"/>
  <c r="P12" i="11"/>
  <c r="C13" i="11"/>
  <c r="H13" i="11"/>
  <c r="L13" i="11"/>
  <c r="P13" i="11"/>
  <c r="C14" i="11"/>
  <c r="E14" i="11"/>
  <c r="F14" i="11"/>
  <c r="G14" i="11"/>
  <c r="H14" i="11"/>
  <c r="I14" i="11"/>
  <c r="J14" i="11"/>
  <c r="K14" i="11"/>
  <c r="L14" i="11"/>
  <c r="M14" i="11"/>
  <c r="N14" i="11"/>
  <c r="O14" i="11"/>
  <c r="P14" i="11"/>
  <c r="C15" i="11"/>
  <c r="H15" i="11"/>
  <c r="L15" i="11"/>
  <c r="P15" i="11"/>
  <c r="C16" i="11"/>
  <c r="E16" i="11"/>
  <c r="F16" i="11"/>
  <c r="G16" i="11"/>
  <c r="H16" i="11"/>
  <c r="I16" i="11"/>
  <c r="J16" i="11"/>
  <c r="K16" i="11"/>
  <c r="L16" i="11"/>
  <c r="M16" i="11"/>
  <c r="N16" i="11"/>
  <c r="O16" i="11"/>
  <c r="P16" i="11"/>
  <c r="C17" i="11"/>
  <c r="H17" i="11"/>
  <c r="C18" i="11"/>
  <c r="E18" i="11"/>
  <c r="F18" i="11"/>
  <c r="G18" i="11"/>
  <c r="H18" i="11"/>
  <c r="I18" i="11"/>
  <c r="J18" i="11"/>
  <c r="K18" i="11"/>
  <c r="L18" i="11"/>
  <c r="M18" i="11"/>
  <c r="N18" i="11"/>
  <c r="O18" i="11"/>
  <c r="P18" i="11"/>
  <c r="E19" i="11"/>
  <c r="F19" i="11"/>
  <c r="G19" i="11"/>
  <c r="H19" i="11"/>
  <c r="I19" i="11"/>
  <c r="J19" i="11"/>
  <c r="K19" i="11"/>
  <c r="L19" i="11"/>
  <c r="M19" i="11"/>
  <c r="N19" i="11"/>
  <c r="O19" i="11"/>
  <c r="P19" i="11"/>
  <c r="Q19" i="11"/>
  <c r="C20" i="11"/>
  <c r="E20" i="11"/>
  <c r="F20" i="11"/>
  <c r="G20" i="11"/>
  <c r="H20" i="11"/>
  <c r="I20" i="11"/>
  <c r="J20" i="11"/>
  <c r="K20" i="11"/>
  <c r="L20" i="11"/>
  <c r="M20" i="11"/>
  <c r="N20" i="11"/>
  <c r="O20" i="11"/>
  <c r="P20" i="11"/>
  <c r="E21" i="11"/>
  <c r="F21" i="11"/>
  <c r="G21" i="11"/>
  <c r="H21" i="11"/>
  <c r="I21" i="11"/>
  <c r="J21" i="11"/>
  <c r="K21" i="11"/>
  <c r="L21" i="11"/>
  <c r="M21" i="11"/>
  <c r="N21" i="11"/>
  <c r="O21" i="11"/>
  <c r="P21" i="11"/>
  <c r="C22" i="11"/>
  <c r="H22" i="11"/>
  <c r="L22" i="11"/>
  <c r="P22" i="11"/>
  <c r="E23" i="11"/>
  <c r="F23" i="11"/>
  <c r="G23" i="11"/>
  <c r="H23" i="11"/>
  <c r="I23" i="11"/>
  <c r="J23" i="11"/>
  <c r="K23" i="11"/>
  <c r="L23" i="11"/>
  <c r="M23" i="11"/>
  <c r="N23" i="11"/>
  <c r="O23" i="11"/>
  <c r="P23" i="11"/>
  <c r="F24" i="11"/>
  <c r="H24" i="11"/>
  <c r="I24" i="11"/>
  <c r="J24" i="11"/>
  <c r="K24" i="11"/>
  <c r="L24" i="11"/>
  <c r="M24" i="11"/>
  <c r="O24" i="11"/>
  <c r="Q25" i="11"/>
  <c r="Q26" i="11"/>
  <c r="C27" i="11"/>
  <c r="E27" i="11"/>
  <c r="F27" i="11"/>
  <c r="G27" i="11"/>
  <c r="H27" i="11"/>
  <c r="I27" i="11"/>
  <c r="J27" i="11"/>
  <c r="K27" i="11"/>
  <c r="L27" i="11"/>
  <c r="M27" i="11"/>
  <c r="N27" i="11"/>
  <c r="O27" i="11"/>
  <c r="P27" i="11"/>
  <c r="E28" i="11"/>
  <c r="F28" i="11"/>
  <c r="G28" i="11"/>
  <c r="H28" i="11"/>
  <c r="I28" i="11"/>
  <c r="J28" i="11"/>
  <c r="K28" i="11"/>
  <c r="L28" i="11"/>
  <c r="M28" i="11"/>
  <c r="N28" i="11"/>
  <c r="O28" i="11"/>
  <c r="P28" i="11"/>
  <c r="Q28" i="11"/>
  <c r="E29" i="11"/>
  <c r="F29" i="11"/>
  <c r="G29" i="11"/>
  <c r="H29" i="11"/>
  <c r="I29" i="11"/>
  <c r="J29" i="11"/>
  <c r="K29" i="11"/>
  <c r="L29" i="11"/>
  <c r="M29" i="11"/>
  <c r="N29" i="11"/>
  <c r="O29" i="11"/>
  <c r="P29" i="11"/>
  <c r="F30" i="11"/>
  <c r="G30" i="11"/>
  <c r="H30" i="11"/>
  <c r="I30" i="11"/>
  <c r="J30" i="11"/>
  <c r="K30" i="11"/>
  <c r="L30" i="11"/>
  <c r="M30" i="11"/>
  <c r="N30" i="11"/>
  <c r="O30" i="11"/>
  <c r="P30" i="11"/>
  <c r="E31" i="11"/>
  <c r="F31" i="11"/>
  <c r="Q31" i="11"/>
  <c r="G31" i="11"/>
  <c r="H31" i="11"/>
  <c r="I31" i="11"/>
  <c r="J31" i="11"/>
  <c r="K31" i="11"/>
  <c r="L31" i="11"/>
  <c r="M31" i="11"/>
  <c r="N31" i="11"/>
  <c r="O31" i="11"/>
  <c r="P31" i="11"/>
  <c r="Q32" i="11"/>
  <c r="G33" i="11"/>
  <c r="Q33" i="11"/>
  <c r="P33" i="11"/>
  <c r="Q34" i="11"/>
  <c r="E35" i="11"/>
  <c r="Q35" i="11"/>
  <c r="C36" i="11"/>
  <c r="E36" i="11"/>
  <c r="Q36" i="11"/>
  <c r="C37" i="11"/>
  <c r="E37" i="11"/>
  <c r="Q37" i="11"/>
  <c r="Q38" i="11"/>
  <c r="Q39" i="11"/>
  <c r="P23" i="7"/>
  <c r="P41" i="7"/>
  <c r="D5" i="12"/>
  <c r="D6" i="12"/>
  <c r="D7" i="12"/>
  <c r="D8" i="12"/>
  <c r="D9" i="12"/>
  <c r="D10" i="12"/>
  <c r="D11" i="12"/>
  <c r="D12" i="12"/>
  <c r="D13" i="12"/>
  <c r="D14" i="12"/>
  <c r="D15" i="12"/>
  <c r="D16" i="12"/>
  <c r="D17" i="12"/>
  <c r="D18" i="12"/>
  <c r="D19" i="12"/>
  <c r="C15" i="26"/>
  <c r="D15" i="26"/>
  <c r="C16" i="26"/>
  <c r="D16" i="26"/>
  <c r="D21" i="26"/>
  <c r="C17" i="26"/>
  <c r="D17" i="26"/>
  <c r="C18" i="26"/>
  <c r="D18" i="26"/>
  <c r="C19" i="26"/>
  <c r="D19" i="26"/>
  <c r="B6" i="26"/>
  <c r="D6" i="26"/>
  <c r="B7" i="26"/>
  <c r="D7" i="26"/>
  <c r="B8" i="26"/>
  <c r="D8" i="26"/>
  <c r="B9" i="26"/>
  <c r="D9" i="26"/>
  <c r="B10" i="26"/>
  <c r="D10" i="26"/>
  <c r="P51" i="7"/>
  <c r="P49" i="7"/>
  <c r="P53" i="7"/>
  <c r="P57" i="7"/>
  <c r="AE102" i="7"/>
  <c r="C18" i="21"/>
  <c r="I33" i="34"/>
  <c r="I65" i="34"/>
  <c r="AE103" i="7"/>
  <c r="C19" i="21"/>
  <c r="I43" i="36"/>
  <c r="I72" i="36"/>
  <c r="I43" i="34"/>
  <c r="I72" i="34"/>
  <c r="U12" i="7"/>
  <c r="F9" i="33"/>
  <c r="F25" i="33"/>
  <c r="F27" i="33"/>
  <c r="F12" i="33"/>
  <c r="F26" i="33"/>
  <c r="F18" i="33"/>
  <c r="F29" i="33"/>
  <c r="F31" i="33"/>
  <c r="F22" i="33"/>
  <c r="F30" i="33"/>
  <c r="F39" i="33"/>
  <c r="U15" i="7"/>
  <c r="U20" i="7"/>
  <c r="U21" i="7"/>
  <c r="U23" i="7"/>
  <c r="U38" i="7"/>
  <c r="U32" i="7"/>
  <c r="U39" i="7"/>
  <c r="U41" i="7"/>
  <c r="U51" i="7"/>
  <c r="AF114" i="7"/>
  <c r="E18" i="21"/>
  <c r="K42" i="36"/>
  <c r="K67" i="36"/>
  <c r="U49" i="7"/>
  <c r="U48" i="7"/>
  <c r="U53" i="7"/>
  <c r="U57" i="7"/>
  <c r="U71" i="7"/>
  <c r="Y12" i="7"/>
  <c r="G9" i="33"/>
  <c r="G25" i="33"/>
  <c r="G27" i="33"/>
  <c r="G12" i="33"/>
  <c r="G26" i="33"/>
  <c r="G18" i="33"/>
  <c r="G29" i="33"/>
  <c r="G31" i="33"/>
  <c r="G39" i="33"/>
  <c r="Y15" i="7"/>
  <c r="G22" i="33"/>
  <c r="G30" i="33"/>
  <c r="Y20" i="7"/>
  <c r="Y21" i="7"/>
  <c r="Y23" i="7"/>
  <c r="D9" i="10"/>
  <c r="Y38" i="7"/>
  <c r="Y32" i="7"/>
  <c r="Y41" i="7"/>
  <c r="Y45" i="7"/>
  <c r="Y51" i="7"/>
  <c r="Y49" i="7"/>
  <c r="Y48" i="7"/>
  <c r="Y53" i="7"/>
  <c r="Y57" i="7"/>
  <c r="M26" i="34"/>
  <c r="M60" i="34"/>
  <c r="AG114" i="7"/>
  <c r="F18" i="21"/>
  <c r="AC12" i="7"/>
  <c r="H9" i="33"/>
  <c r="H25" i="33"/>
  <c r="H12" i="33"/>
  <c r="H26" i="33"/>
  <c r="H18" i="33"/>
  <c r="H29" i="33"/>
  <c r="H31" i="33"/>
  <c r="H39" i="33"/>
  <c r="H22" i="33"/>
  <c r="H30" i="33"/>
  <c r="AC19" i="7"/>
  <c r="E9" i="10"/>
  <c r="AC38" i="7"/>
  <c r="AC32" i="7"/>
  <c r="AC45" i="7"/>
  <c r="O26" i="34"/>
  <c r="O60" i="34"/>
  <c r="AH114" i="7"/>
  <c r="G18" i="21"/>
  <c r="O42" i="36"/>
  <c r="O67" i="36"/>
  <c r="O42" i="34"/>
  <c r="O67" i="34"/>
  <c r="O33" i="34"/>
  <c r="O65" i="34"/>
  <c r="AC71" i="7"/>
  <c r="AH115" i="7"/>
  <c r="G19" i="21"/>
  <c r="O43" i="36"/>
  <c r="O72" i="36"/>
  <c r="O43" i="34"/>
  <c r="O72" i="34"/>
  <c r="O73" i="34"/>
  <c r="I92" i="34"/>
  <c r="O36" i="34"/>
  <c r="O70" i="34"/>
  <c r="I7" i="34"/>
  <c r="I14" i="34"/>
  <c r="I19" i="34"/>
  <c r="I55" i="34"/>
  <c r="I24" i="34"/>
  <c r="I26" i="34"/>
  <c r="I60" i="34"/>
  <c r="I36" i="34"/>
  <c r="I70" i="34"/>
  <c r="I45" i="34"/>
  <c r="I56" i="34"/>
  <c r="I76" i="34"/>
  <c r="F97" i="34"/>
  <c r="K7" i="34"/>
  <c r="K14" i="34"/>
  <c r="K19" i="34"/>
  <c r="K26" i="34"/>
  <c r="K60" i="34"/>
  <c r="K33" i="34"/>
  <c r="K65" i="34"/>
  <c r="K36" i="34"/>
  <c r="K70" i="34"/>
  <c r="K45" i="34"/>
  <c r="K56" i="34"/>
  <c r="K76" i="34"/>
  <c r="G97" i="34"/>
  <c r="M7" i="34"/>
  <c r="M14" i="34"/>
  <c r="M19" i="34"/>
  <c r="M24" i="34"/>
  <c r="M6" i="34"/>
  <c r="M55" i="34"/>
  <c r="M33" i="34"/>
  <c r="M36" i="34"/>
  <c r="M70" i="34"/>
  <c r="M45" i="34"/>
  <c r="M56" i="34"/>
  <c r="M76" i="34"/>
  <c r="H97" i="34"/>
  <c r="O7" i="34"/>
  <c r="O14" i="34"/>
  <c r="O19" i="34"/>
  <c r="O24" i="34"/>
  <c r="O45" i="34"/>
  <c r="O56" i="34"/>
  <c r="O76" i="34"/>
  <c r="I97" i="34"/>
  <c r="C77" i="34"/>
  <c r="C96" i="34"/>
  <c r="E77" i="34"/>
  <c r="D96" i="34"/>
  <c r="G57" i="34"/>
  <c r="G62" i="34"/>
  <c r="G67" i="34"/>
  <c r="H67" i="34"/>
  <c r="G72" i="34"/>
  <c r="C75" i="34"/>
  <c r="C95" i="34"/>
  <c r="C76" i="34"/>
  <c r="C97" i="34"/>
  <c r="E75" i="34"/>
  <c r="D95" i="34"/>
  <c r="E76" i="34"/>
  <c r="D97" i="34"/>
  <c r="G7" i="34"/>
  <c r="G14" i="34"/>
  <c r="G33" i="34"/>
  <c r="G65" i="34"/>
  <c r="H65" i="34"/>
  <c r="G36" i="34"/>
  <c r="G70" i="34"/>
  <c r="G45" i="34"/>
  <c r="G56" i="34"/>
  <c r="G76" i="34"/>
  <c r="E97" i="34"/>
  <c r="N12" i="7"/>
  <c r="D3" i="31"/>
  <c r="O13" i="7"/>
  <c r="N13" i="7"/>
  <c r="N16" i="7"/>
  <c r="Q17" i="7"/>
  <c r="N17" i="7"/>
  <c r="N18" i="7"/>
  <c r="D8" i="20"/>
  <c r="D9" i="20"/>
  <c r="D10" i="20"/>
  <c r="D11" i="20"/>
  <c r="B18" i="20"/>
  <c r="O19" i="7"/>
  <c r="N20" i="7"/>
  <c r="N21" i="7"/>
  <c r="N22" i="7"/>
  <c r="E4" i="13"/>
  <c r="E5" i="13"/>
  <c r="E6" i="13"/>
  <c r="E9" i="13"/>
  <c r="E7" i="13"/>
  <c r="E8" i="13"/>
  <c r="E10" i="13"/>
  <c r="E11" i="13"/>
  <c r="E13" i="13"/>
  <c r="E14" i="13"/>
  <c r="E15" i="13"/>
  <c r="E16" i="13"/>
  <c r="E17" i="13"/>
  <c r="E18" i="13"/>
  <c r="N25" i="7"/>
  <c r="N26" i="7"/>
  <c r="N27" i="7"/>
  <c r="O28" i="7"/>
  <c r="N29" i="7"/>
  <c r="O33" i="7"/>
  <c r="N33" i="7"/>
  <c r="O34" i="7"/>
  <c r="N34" i="7"/>
  <c r="F135" i="1"/>
  <c r="F136" i="1"/>
  <c r="F146" i="1"/>
  <c r="C11" i="1"/>
  <c r="O36" i="7"/>
  <c r="N36" i="7"/>
  <c r="B8" i="10"/>
  <c r="D6" i="20"/>
  <c r="B19" i="20"/>
  <c r="B13" i="10"/>
  <c r="B9" i="10"/>
  <c r="O38" i="7"/>
  <c r="N38" i="7"/>
  <c r="Q40" i="7"/>
  <c r="N42" i="7"/>
  <c r="N50" i="7"/>
  <c r="Q51" i="7"/>
  <c r="N52" i="7"/>
  <c r="N54" i="7"/>
  <c r="N53" i="7"/>
  <c r="C41" i="35"/>
  <c r="N55" i="7"/>
  <c r="N56" i="7"/>
  <c r="N58" i="7"/>
  <c r="N59" i="7"/>
  <c r="N60" i="7"/>
  <c r="N61" i="7"/>
  <c r="N62" i="7"/>
  <c r="N63" i="7"/>
  <c r="N64" i="7"/>
  <c r="N65" i="7"/>
  <c r="N66" i="7"/>
  <c r="N67" i="7"/>
  <c r="N68" i="7"/>
  <c r="N69" i="7"/>
  <c r="N70" i="7"/>
  <c r="N71" i="7"/>
  <c r="T12" i="7"/>
  <c r="S12" i="7"/>
  <c r="E3" i="31"/>
  <c r="T13" i="7"/>
  <c r="S13" i="7"/>
  <c r="T15" i="7"/>
  <c r="S15" i="7"/>
  <c r="S16" i="7"/>
  <c r="V17" i="7"/>
  <c r="S17" i="7"/>
  <c r="S18" i="7"/>
  <c r="F8" i="20"/>
  <c r="F9" i="20"/>
  <c r="F10" i="20"/>
  <c r="V20" i="7"/>
  <c r="S20" i="7"/>
  <c r="V21" i="7"/>
  <c r="S21" i="7"/>
  <c r="D14" i="28"/>
  <c r="D15" i="28"/>
  <c r="D16" i="28"/>
  <c r="D18" i="28"/>
  <c r="B17" i="28"/>
  <c r="D17" i="28"/>
  <c r="B26" i="28"/>
  <c r="D35" i="28"/>
  <c r="E35" i="28"/>
  <c r="E36" i="28"/>
  <c r="E37" i="28"/>
  <c r="E38" i="28"/>
  <c r="G36" i="28"/>
  <c r="G37" i="28"/>
  <c r="G38" i="28"/>
  <c r="D26" i="28"/>
  <c r="H35" i="28"/>
  <c r="I35" i="28"/>
  <c r="I36" i="28"/>
  <c r="I37" i="28"/>
  <c r="I38" i="28"/>
  <c r="K36" i="28"/>
  <c r="K37" i="28"/>
  <c r="K38" i="28"/>
  <c r="G4" i="13"/>
  <c r="G5" i="13"/>
  <c r="G6" i="13"/>
  <c r="G7" i="13"/>
  <c r="G8" i="13"/>
  <c r="G10" i="13"/>
  <c r="G11" i="13"/>
  <c r="G13" i="13"/>
  <c r="G14" i="13"/>
  <c r="G15" i="13"/>
  <c r="G16" i="13"/>
  <c r="G17" i="13"/>
  <c r="G18" i="13"/>
  <c r="T25" i="7"/>
  <c r="S25" i="7"/>
  <c r="S26" i="7"/>
  <c r="S27" i="7"/>
  <c r="T28" i="7"/>
  <c r="S28" i="7"/>
  <c r="S29" i="7"/>
  <c r="T33" i="7"/>
  <c r="S33" i="7"/>
  <c r="T34" i="7"/>
  <c r="K111" i="1"/>
  <c r="K112" i="1"/>
  <c r="K113" i="1"/>
  <c r="K114" i="1"/>
  <c r="K115" i="1"/>
  <c r="K116" i="1"/>
  <c r="K118" i="1"/>
  <c r="K119" i="1"/>
  <c r="K120" i="1"/>
  <c r="K122" i="1"/>
  <c r="K123" i="1"/>
  <c r="K124" i="1"/>
  <c r="K125" i="1"/>
  <c r="J135" i="1"/>
  <c r="J136" i="1"/>
  <c r="J141" i="1"/>
  <c r="J142" i="1"/>
  <c r="C8" i="10"/>
  <c r="F6" i="20"/>
  <c r="C19" i="20"/>
  <c r="C13" i="10"/>
  <c r="T37" i="7"/>
  <c r="S37" i="7"/>
  <c r="T38" i="7"/>
  <c r="S38" i="7"/>
  <c r="T39" i="7"/>
  <c r="S39" i="7"/>
  <c r="D12" i="6"/>
  <c r="V40" i="7"/>
  <c r="S42" i="7"/>
  <c r="S50" i="7"/>
  <c r="V51" i="7"/>
  <c r="S51" i="7"/>
  <c r="S52" i="7"/>
  <c r="S49" i="7"/>
  <c r="S54" i="7"/>
  <c r="S55" i="7"/>
  <c r="S56" i="7"/>
  <c r="S53" i="7"/>
  <c r="S58" i="7"/>
  <c r="S59" i="7"/>
  <c r="S60" i="7"/>
  <c r="S61" i="7"/>
  <c r="AE61" i="7"/>
  <c r="G49" i="35"/>
  <c r="S62" i="7"/>
  <c r="S63" i="7"/>
  <c r="S64" i="7"/>
  <c r="S65" i="7"/>
  <c r="S66" i="7"/>
  <c r="S67" i="7"/>
  <c r="S68" i="7"/>
  <c r="S69" i="7"/>
  <c r="S70" i="7"/>
  <c r="S71" i="7"/>
  <c r="X12" i="7"/>
  <c r="W12" i="7"/>
  <c r="F3" i="31"/>
  <c r="X13" i="7"/>
  <c r="X15" i="7"/>
  <c r="W15" i="7"/>
  <c r="W16" i="7"/>
  <c r="Z17" i="7"/>
  <c r="W17" i="7"/>
  <c r="W18" i="7"/>
  <c r="H8" i="20"/>
  <c r="H9" i="20"/>
  <c r="H10" i="20"/>
  <c r="H11" i="20"/>
  <c r="Z20" i="7"/>
  <c r="W20" i="7"/>
  <c r="Z21" i="7"/>
  <c r="W21" i="7"/>
  <c r="I4" i="13"/>
  <c r="I5" i="13"/>
  <c r="I6" i="13"/>
  <c r="I7" i="13"/>
  <c r="I8" i="13"/>
  <c r="I9" i="13"/>
  <c r="I10" i="13"/>
  <c r="I11" i="13"/>
  <c r="I13" i="13"/>
  <c r="I14" i="13"/>
  <c r="I15" i="13"/>
  <c r="I16" i="13"/>
  <c r="I17" i="13"/>
  <c r="I18" i="13"/>
  <c r="X25" i="7"/>
  <c r="W25" i="7"/>
  <c r="W26" i="7"/>
  <c r="W27" i="7"/>
  <c r="X28" i="7"/>
  <c r="W28" i="7"/>
  <c r="W29" i="7"/>
  <c r="AB33" i="7"/>
  <c r="X33" i="7"/>
  <c r="W33" i="7"/>
  <c r="AB34" i="7"/>
  <c r="X34" i="7"/>
  <c r="W34" i="7"/>
  <c r="N111" i="1"/>
  <c r="N112" i="1"/>
  <c r="N113" i="1"/>
  <c r="N114" i="1"/>
  <c r="N115" i="1"/>
  <c r="N116" i="1"/>
  <c r="N118" i="1"/>
  <c r="N119" i="1"/>
  <c r="N120" i="1"/>
  <c r="N122" i="1"/>
  <c r="N123" i="1"/>
  <c r="N124" i="1"/>
  <c r="N125" i="1"/>
  <c r="N126" i="1"/>
  <c r="F10" i="1"/>
  <c r="AB35" i="7"/>
  <c r="L135" i="1"/>
  <c r="L136" i="1"/>
  <c r="L146" i="1"/>
  <c r="F11" i="1"/>
  <c r="L141" i="1"/>
  <c r="L142" i="1"/>
  <c r="L147" i="1"/>
  <c r="F12" i="1"/>
  <c r="D8" i="10"/>
  <c r="H6" i="20"/>
  <c r="D19" i="20"/>
  <c r="D13" i="10"/>
  <c r="X37" i="7"/>
  <c r="W37" i="7"/>
  <c r="X38" i="7"/>
  <c r="W38" i="7"/>
  <c r="E12" i="6"/>
  <c r="Z40" i="7"/>
  <c r="W42" i="7"/>
  <c r="X45" i="7"/>
  <c r="W45" i="7"/>
  <c r="W50" i="7"/>
  <c r="Z51" i="7"/>
  <c r="W51" i="7"/>
  <c r="W52" i="7"/>
  <c r="W54" i="7"/>
  <c r="W55" i="7"/>
  <c r="E43" i="35"/>
  <c r="W56" i="7"/>
  <c r="E44" i="35"/>
  <c r="W58" i="7"/>
  <c r="W59" i="7"/>
  <c r="E47" i="35"/>
  <c r="W60" i="7"/>
  <c r="W61" i="7"/>
  <c r="W62" i="7"/>
  <c r="W63" i="7"/>
  <c r="E51" i="35"/>
  <c r="W64" i="7"/>
  <c r="E52" i="35"/>
  <c r="W65" i="7"/>
  <c r="W66" i="7"/>
  <c r="W67" i="7"/>
  <c r="E55" i="35"/>
  <c r="W68" i="7"/>
  <c r="E56" i="35"/>
  <c r="W69" i="7"/>
  <c r="W70" i="7"/>
  <c r="AB12" i="7"/>
  <c r="AA12" i="7"/>
  <c r="G3" i="31"/>
  <c r="AB13" i="7"/>
  <c r="AA13" i="7"/>
  <c r="AA16" i="7"/>
  <c r="AD17" i="7"/>
  <c r="AA17" i="7"/>
  <c r="AA18" i="7"/>
  <c r="J9" i="20"/>
  <c r="J10" i="20"/>
  <c r="J11" i="20"/>
  <c r="AD19" i="7"/>
  <c r="AA20" i="7"/>
  <c r="AA21" i="7"/>
  <c r="K4" i="13"/>
  <c r="K5" i="13"/>
  <c r="K6" i="13"/>
  <c r="K9" i="13"/>
  <c r="K7" i="13"/>
  <c r="K8" i="13"/>
  <c r="K10" i="13"/>
  <c r="K11" i="13"/>
  <c r="K13" i="13"/>
  <c r="K14" i="13"/>
  <c r="K15" i="13"/>
  <c r="K16" i="13"/>
  <c r="K19" i="13"/>
  <c r="K17" i="13"/>
  <c r="K18" i="13"/>
  <c r="AB25" i="7"/>
  <c r="AA25" i="7"/>
  <c r="F19" i="35"/>
  <c r="AA26" i="7"/>
  <c r="AA27" i="7"/>
  <c r="AB28" i="7"/>
  <c r="AA28" i="7"/>
  <c r="AA29" i="7"/>
  <c r="AA33" i="7"/>
  <c r="AA34" i="7"/>
  <c r="E8" i="10"/>
  <c r="J6" i="20"/>
  <c r="E19" i="20"/>
  <c r="E13" i="10"/>
  <c r="AB37" i="7"/>
  <c r="AA37" i="7"/>
  <c r="AB38" i="7"/>
  <c r="AA38" i="7"/>
  <c r="F10" i="6"/>
  <c r="AA42" i="7"/>
  <c r="F30" i="35"/>
  <c r="AB45" i="7"/>
  <c r="AD45" i="7"/>
  <c r="AA45" i="7"/>
  <c r="AB46" i="7"/>
  <c r="AA46" i="7"/>
  <c r="AA50" i="7"/>
  <c r="AA49" i="7"/>
  <c r="AA51" i="7"/>
  <c r="AA52" i="7"/>
  <c r="AA54" i="7"/>
  <c r="AA53" i="7"/>
  <c r="AA55" i="7"/>
  <c r="AA56" i="7"/>
  <c r="AA58" i="7"/>
  <c r="AA59" i="7"/>
  <c r="AA60" i="7"/>
  <c r="AA61" i="7"/>
  <c r="AA62" i="7"/>
  <c r="AA63" i="7"/>
  <c r="AA64" i="7"/>
  <c r="AA65" i="7"/>
  <c r="AA66" i="7"/>
  <c r="AA67" i="7"/>
  <c r="AA68" i="7"/>
  <c r="AA69" i="7"/>
  <c r="AA70" i="7"/>
  <c r="AA71" i="7"/>
  <c r="F59" i="35"/>
  <c r="C59" i="35"/>
  <c r="AE70" i="7"/>
  <c r="G58" i="35"/>
  <c r="F58" i="35"/>
  <c r="E58" i="35"/>
  <c r="D58" i="35"/>
  <c r="C58" i="35"/>
  <c r="F57" i="35"/>
  <c r="E57" i="35"/>
  <c r="C57" i="35"/>
  <c r="D56" i="35"/>
  <c r="C56" i="35"/>
  <c r="AE67" i="7"/>
  <c r="G55" i="35"/>
  <c r="F55" i="35"/>
  <c r="D55" i="35"/>
  <c r="C55" i="35"/>
  <c r="AE66" i="7"/>
  <c r="G54" i="35"/>
  <c r="F54" i="35"/>
  <c r="E54" i="35"/>
  <c r="D54" i="35"/>
  <c r="C54" i="35"/>
  <c r="F53" i="35"/>
  <c r="E53" i="35"/>
  <c r="C53" i="35"/>
  <c r="D52" i="35"/>
  <c r="C52" i="35"/>
  <c r="AE63" i="7"/>
  <c r="G51" i="35"/>
  <c r="F51" i="35"/>
  <c r="D51" i="35"/>
  <c r="C51" i="35"/>
  <c r="AE62" i="7"/>
  <c r="G50" i="35"/>
  <c r="F50" i="35"/>
  <c r="E50" i="35"/>
  <c r="D50" i="35"/>
  <c r="C50" i="35"/>
  <c r="F49" i="35"/>
  <c r="E49" i="35"/>
  <c r="D49" i="35"/>
  <c r="C49" i="35"/>
  <c r="D48" i="35"/>
  <c r="C48" i="35"/>
  <c r="AE59" i="7"/>
  <c r="G47" i="35"/>
  <c r="F47" i="35"/>
  <c r="D47" i="35"/>
  <c r="C47" i="35"/>
  <c r="AE58" i="7"/>
  <c r="G46" i="35"/>
  <c r="F46" i="35"/>
  <c r="E46" i="35"/>
  <c r="D46" i="35"/>
  <c r="C46" i="35"/>
  <c r="AE56" i="7"/>
  <c r="G44" i="35"/>
  <c r="F44" i="35"/>
  <c r="D44" i="35"/>
  <c r="C44" i="35"/>
  <c r="AE55" i="7"/>
  <c r="G43" i="35"/>
  <c r="F43" i="35"/>
  <c r="D43" i="35"/>
  <c r="C43" i="35"/>
  <c r="AE54" i="7"/>
  <c r="G42" i="35"/>
  <c r="F42" i="35"/>
  <c r="E42" i="35"/>
  <c r="D42" i="35"/>
  <c r="C42" i="35"/>
  <c r="F41" i="35"/>
  <c r="D41" i="35"/>
  <c r="F40" i="35"/>
  <c r="D40" i="35"/>
  <c r="C40" i="35"/>
  <c r="F39" i="35"/>
  <c r="D39" i="35"/>
  <c r="AE50" i="7"/>
  <c r="G38" i="35"/>
  <c r="F38" i="35"/>
  <c r="E38" i="35"/>
  <c r="D38" i="35"/>
  <c r="C38" i="35"/>
  <c r="D37" i="35"/>
  <c r="F34" i="35"/>
  <c r="F33" i="35"/>
  <c r="E33" i="35"/>
  <c r="G31" i="35"/>
  <c r="F31" i="35"/>
  <c r="E31" i="35"/>
  <c r="D31" i="35"/>
  <c r="C31" i="35"/>
  <c r="D30" i="35"/>
  <c r="C30" i="35"/>
  <c r="D27" i="35"/>
  <c r="AE29" i="7"/>
  <c r="G23" i="35"/>
  <c r="F23" i="35"/>
  <c r="E23" i="35"/>
  <c r="D23" i="35"/>
  <c r="C23" i="35"/>
  <c r="F22" i="35"/>
  <c r="E22" i="35"/>
  <c r="D22" i="35"/>
  <c r="AE27" i="7"/>
  <c r="G21" i="35"/>
  <c r="F21" i="35"/>
  <c r="E21" i="35"/>
  <c r="D21" i="35"/>
  <c r="C21" i="35"/>
  <c r="F20" i="35"/>
  <c r="E20" i="35"/>
  <c r="C20" i="35"/>
  <c r="AE25" i="7"/>
  <c r="G19" i="35"/>
  <c r="E19" i="35"/>
  <c r="D19" i="35"/>
  <c r="C19" i="35"/>
  <c r="C16" i="35"/>
  <c r="AE21" i="7"/>
  <c r="G15" i="35"/>
  <c r="F15" i="35"/>
  <c r="E15" i="35"/>
  <c r="D15" i="35"/>
  <c r="C15" i="35"/>
  <c r="AE20" i="7"/>
  <c r="G14" i="35"/>
  <c r="F14" i="35"/>
  <c r="E14" i="35"/>
  <c r="D14" i="35"/>
  <c r="C14" i="35"/>
  <c r="AE18" i="7"/>
  <c r="G12" i="35"/>
  <c r="F12" i="35"/>
  <c r="E12" i="35"/>
  <c r="D12" i="35"/>
  <c r="C12" i="35"/>
  <c r="D11" i="35"/>
  <c r="C11" i="35"/>
  <c r="F10" i="35"/>
  <c r="E10" i="35"/>
  <c r="D10" i="35"/>
  <c r="C10" i="35"/>
  <c r="D7" i="35"/>
  <c r="C7" i="35"/>
  <c r="AE12" i="7"/>
  <c r="G6" i="35"/>
  <c r="F6" i="35"/>
  <c r="E6" i="35"/>
  <c r="D6" i="35"/>
  <c r="C6" i="35"/>
  <c r="B60" i="35"/>
  <c r="B59" i="35"/>
  <c r="A59" i="35"/>
  <c r="B58" i="35"/>
  <c r="B57" i="35"/>
  <c r="B56" i="35"/>
  <c r="B55" i="35"/>
  <c r="B54" i="35"/>
  <c r="B53" i="35"/>
  <c r="B52" i="35"/>
  <c r="B51" i="35"/>
  <c r="B50" i="35"/>
  <c r="B49" i="35"/>
  <c r="B48" i="35"/>
  <c r="B47" i="35"/>
  <c r="B46" i="35"/>
  <c r="B45" i="35"/>
  <c r="A45" i="35"/>
  <c r="B44" i="35"/>
  <c r="B43" i="35"/>
  <c r="B42" i="35"/>
  <c r="A42" i="35"/>
  <c r="B41" i="35"/>
  <c r="A41" i="35"/>
  <c r="B40" i="35"/>
  <c r="B39" i="35"/>
  <c r="B38" i="35"/>
  <c r="A38" i="35"/>
  <c r="B37" i="35"/>
  <c r="A37" i="35"/>
  <c r="A36" i="35"/>
  <c r="B35" i="35"/>
  <c r="A35" i="35"/>
  <c r="B34" i="35"/>
  <c r="A34" i="35"/>
  <c r="B33" i="35"/>
  <c r="A33" i="35"/>
  <c r="B32" i="35"/>
  <c r="A32" i="35"/>
  <c r="B31" i="35"/>
  <c r="A31" i="35"/>
  <c r="B30" i="35"/>
  <c r="A30" i="35"/>
  <c r="B29" i="35"/>
  <c r="A29" i="35"/>
  <c r="B28" i="35"/>
  <c r="A28" i="35"/>
  <c r="B27" i="35"/>
  <c r="A27" i="35"/>
  <c r="B26" i="35"/>
  <c r="A26" i="35"/>
  <c r="B25" i="35"/>
  <c r="A25" i="35"/>
  <c r="B24" i="35"/>
  <c r="A24" i="35"/>
  <c r="B23" i="35"/>
  <c r="B22" i="35"/>
  <c r="B21" i="35"/>
  <c r="B20" i="35"/>
  <c r="B19" i="35"/>
  <c r="B18" i="35"/>
  <c r="A18" i="35"/>
  <c r="B17" i="35"/>
  <c r="A17" i="35"/>
  <c r="B16" i="35"/>
  <c r="B15" i="35"/>
  <c r="B14" i="35"/>
  <c r="B13" i="35"/>
  <c r="B12" i="35"/>
  <c r="B11" i="35"/>
  <c r="B10" i="35"/>
  <c r="A10" i="35"/>
  <c r="B9" i="35"/>
  <c r="A9" i="35"/>
  <c r="B8" i="35"/>
  <c r="A8" i="35"/>
  <c r="B7" i="35"/>
  <c r="A7" i="35"/>
  <c r="B6" i="35"/>
  <c r="A6" i="35"/>
  <c r="B5" i="35"/>
  <c r="A5" i="35"/>
  <c r="B4" i="35"/>
  <c r="A4" i="35"/>
  <c r="Q11" i="7"/>
  <c r="Q23" i="7"/>
  <c r="Q10" i="7"/>
  <c r="V23" i="7"/>
  <c r="Z23" i="7"/>
  <c r="AD23" i="7"/>
  <c r="AH23" i="7"/>
  <c r="Q32" i="7"/>
  <c r="Q31" i="7"/>
  <c r="Q41" i="7"/>
  <c r="V31" i="7"/>
  <c r="V30" i="7"/>
  <c r="V41" i="7"/>
  <c r="V44" i="7"/>
  <c r="Z31" i="7"/>
  <c r="Z30" i="7"/>
  <c r="Z41" i="7"/>
  <c r="Z44" i="7"/>
  <c r="AD32" i="7"/>
  <c r="AD31" i="7"/>
  <c r="AD41" i="7"/>
  <c r="AD44" i="7"/>
  <c r="Q53" i="7"/>
  <c r="Q57" i="7"/>
  <c r="V49" i="7"/>
  <c r="V53" i="7"/>
  <c r="V65" i="7"/>
  <c r="V57" i="7"/>
  <c r="AH57" i="7"/>
  <c r="Z49" i="7"/>
  <c r="Z53" i="7"/>
  <c r="Z57" i="7"/>
  <c r="AD49" i="7"/>
  <c r="AD48" i="7"/>
  <c r="AD53" i="7"/>
  <c r="AD57" i="7"/>
  <c r="AH71" i="7"/>
  <c r="AH82" i="7"/>
  <c r="Q24" i="24"/>
  <c r="AC23" i="7"/>
  <c r="AC41" i="7"/>
  <c r="AC49" i="7"/>
  <c r="AC53" i="7"/>
  <c r="AC57" i="7"/>
  <c r="O25" i="7"/>
  <c r="O49" i="7"/>
  <c r="O48" i="7"/>
  <c r="O53" i="7"/>
  <c r="O57" i="7"/>
  <c r="T49" i="7"/>
  <c r="T48" i="7"/>
  <c r="T53" i="7"/>
  <c r="T57" i="7"/>
  <c r="X49" i="7"/>
  <c r="X53" i="7"/>
  <c r="X57" i="7"/>
  <c r="AF57" i="7"/>
  <c r="AB49" i="7"/>
  <c r="AB53" i="7"/>
  <c r="AB57" i="7"/>
  <c r="AF71" i="7"/>
  <c r="AF82" i="7"/>
  <c r="O24" i="24"/>
  <c r="N20" i="24"/>
  <c r="O20" i="24"/>
  <c r="P20" i="24"/>
  <c r="Q20" i="24"/>
  <c r="R20" i="24"/>
  <c r="R21" i="24"/>
  <c r="R22" i="24"/>
  <c r="R23" i="24"/>
  <c r="R24" i="24"/>
  <c r="R25" i="24"/>
  <c r="AF124" i="7"/>
  <c r="AF125" i="7"/>
  <c r="AF102" i="7"/>
  <c r="AF91" i="7"/>
  <c r="C110" i="24"/>
  <c r="AF126" i="7"/>
  <c r="AF103" i="7"/>
  <c r="AF92" i="7"/>
  <c r="AG124" i="7"/>
  <c r="AG125" i="7"/>
  <c r="AG102" i="7"/>
  <c r="D119" i="24"/>
  <c r="AG91" i="7"/>
  <c r="AG126" i="7"/>
  <c r="AG92" i="7"/>
  <c r="AH124" i="7"/>
  <c r="AH125" i="7"/>
  <c r="AH102" i="7"/>
  <c r="AH91" i="7"/>
  <c r="AH135" i="7"/>
  <c r="AD135" i="7"/>
  <c r="AH126" i="7"/>
  <c r="AH103" i="7"/>
  <c r="AH136" i="7"/>
  <c r="AD136" i="7"/>
  <c r="AH92" i="7"/>
  <c r="AE123" i="7"/>
  <c r="AE124" i="7"/>
  <c r="AE91" i="7"/>
  <c r="AE126" i="7"/>
  <c r="AE92" i="7"/>
  <c r="B111" i="24"/>
  <c r="AB132" i="7"/>
  <c r="AC132" i="7"/>
  <c r="AD132" i="7"/>
  <c r="AA132" i="7"/>
  <c r="E90" i="34"/>
  <c r="C90" i="34"/>
  <c r="E89" i="34"/>
  <c r="C89" i="34"/>
  <c r="C84" i="34"/>
  <c r="D89" i="34"/>
  <c r="D90" i="34"/>
  <c r="C91" i="34"/>
  <c r="D91" i="34"/>
  <c r="E91" i="34"/>
  <c r="C92" i="34"/>
  <c r="D92" i="34"/>
  <c r="B92" i="34"/>
  <c r="B91" i="34"/>
  <c r="B90" i="34"/>
  <c r="B89" i="34"/>
  <c r="F72" i="34"/>
  <c r="D72" i="34"/>
  <c r="F71" i="34"/>
  <c r="D71" i="34"/>
  <c r="F70" i="34"/>
  <c r="D70" i="34"/>
  <c r="F67" i="34"/>
  <c r="D67" i="34"/>
  <c r="H66" i="34"/>
  <c r="F66" i="34"/>
  <c r="D66" i="34"/>
  <c r="F65" i="34"/>
  <c r="D65" i="34"/>
  <c r="H62" i="34"/>
  <c r="F62" i="34"/>
  <c r="D62" i="34"/>
  <c r="H61" i="34"/>
  <c r="F61" i="34"/>
  <c r="D61" i="34"/>
  <c r="F60" i="34"/>
  <c r="D60" i="34"/>
  <c r="H57" i="34"/>
  <c r="F57" i="34"/>
  <c r="D57" i="34"/>
  <c r="H56" i="34"/>
  <c r="F56" i="34"/>
  <c r="D56" i="34"/>
  <c r="F55" i="34"/>
  <c r="D55" i="34"/>
  <c r="G39" i="34"/>
  <c r="A108" i="15"/>
  <c r="D24" i="15"/>
  <c r="A109" i="15"/>
  <c r="D25" i="15"/>
  <c r="A110" i="15"/>
  <c r="D26" i="15"/>
  <c r="A111" i="15"/>
  <c r="D27" i="15"/>
  <c r="B28" i="15"/>
  <c r="B29" i="15"/>
  <c r="E33" i="23"/>
  <c r="F33" i="23"/>
  <c r="E34" i="23"/>
  <c r="F34" i="23"/>
  <c r="D34" i="23"/>
  <c r="D33" i="23"/>
  <c r="E15" i="24"/>
  <c r="R15" i="24"/>
  <c r="C15" i="24"/>
  <c r="P15" i="24"/>
  <c r="A15" i="24"/>
  <c r="N15" i="24"/>
  <c r="A16" i="24"/>
  <c r="N16" i="24"/>
  <c r="N13" i="24"/>
  <c r="N14" i="24"/>
  <c r="A12" i="24"/>
  <c r="N12" i="24"/>
  <c r="N10" i="24"/>
  <c r="G8" i="21"/>
  <c r="G9" i="21"/>
  <c r="R12" i="7"/>
  <c r="R16" i="7"/>
  <c r="R36" i="7"/>
  <c r="R38" i="7"/>
  <c r="R23" i="7"/>
  <c r="R41" i="7"/>
  <c r="R49" i="7"/>
  <c r="R56" i="7"/>
  <c r="AE114" i="7"/>
  <c r="D18" i="21"/>
  <c r="D7" i="21"/>
  <c r="R53" i="7"/>
  <c r="R61" i="7"/>
  <c r="R65" i="7"/>
  <c r="R57" i="7"/>
  <c r="R71" i="7"/>
  <c r="AE115" i="7"/>
  <c r="D19" i="21"/>
  <c r="D8" i="21"/>
  <c r="D9" i="21"/>
  <c r="E9" i="21"/>
  <c r="F7" i="21"/>
  <c r="F9" i="21"/>
  <c r="F13" i="21"/>
  <c r="F35" i="23"/>
  <c r="J66" i="24"/>
  <c r="C81" i="23"/>
  <c r="C82" i="23"/>
  <c r="C83" i="23"/>
  <c r="C33" i="23"/>
  <c r="E11" i="17"/>
  <c r="E12" i="17"/>
  <c r="E14" i="17"/>
  <c r="E16" i="17"/>
  <c r="E17" i="17"/>
  <c r="C11" i="10"/>
  <c r="C21" i="10"/>
  <c r="D11" i="10"/>
  <c r="D21" i="10"/>
  <c r="E11" i="10"/>
  <c r="E21" i="10"/>
  <c r="B11" i="10"/>
  <c r="B21" i="10"/>
  <c r="E10" i="31"/>
  <c r="F10" i="31"/>
  <c r="G10" i="31"/>
  <c r="D10" i="31"/>
  <c r="C34" i="23"/>
  <c r="D8" i="17"/>
  <c r="Q13" i="15"/>
  <c r="N25" i="15"/>
  <c r="Q28" i="15"/>
  <c r="B60" i="32"/>
  <c r="B59" i="32"/>
  <c r="A59" i="32"/>
  <c r="B58" i="32"/>
  <c r="B57" i="32"/>
  <c r="B56" i="32"/>
  <c r="B55" i="32"/>
  <c r="B54" i="32"/>
  <c r="B53" i="32"/>
  <c r="B52" i="32"/>
  <c r="B51" i="32"/>
  <c r="B50" i="32"/>
  <c r="B49" i="32"/>
  <c r="B48" i="32"/>
  <c r="B47" i="32"/>
  <c r="B46" i="32"/>
  <c r="B45" i="32"/>
  <c r="A45" i="32"/>
  <c r="B44" i="32"/>
  <c r="B43" i="32"/>
  <c r="B42" i="32"/>
  <c r="A42" i="32"/>
  <c r="B41" i="32"/>
  <c r="A41" i="32"/>
  <c r="B40" i="32"/>
  <c r="B39" i="32"/>
  <c r="B38" i="32"/>
  <c r="A38" i="32"/>
  <c r="B37" i="32"/>
  <c r="A37" i="32"/>
  <c r="A36" i="32"/>
  <c r="B35" i="32"/>
  <c r="A35" i="32"/>
  <c r="B34" i="32"/>
  <c r="A34" i="32"/>
  <c r="B33" i="32"/>
  <c r="A33" i="32"/>
  <c r="B32" i="32"/>
  <c r="A32" i="32"/>
  <c r="B31" i="32"/>
  <c r="A31" i="32"/>
  <c r="B30" i="32"/>
  <c r="A30" i="32"/>
  <c r="B29" i="32"/>
  <c r="A29" i="32"/>
  <c r="B28" i="32"/>
  <c r="A28" i="32"/>
  <c r="B27" i="32"/>
  <c r="A27" i="32"/>
  <c r="B26" i="32"/>
  <c r="A26" i="32"/>
  <c r="B25" i="32"/>
  <c r="A25" i="32"/>
  <c r="B24" i="32"/>
  <c r="A24" i="32"/>
  <c r="B23" i="32"/>
  <c r="B22" i="32"/>
  <c r="B21" i="32"/>
  <c r="B20" i="32"/>
  <c r="B19" i="32"/>
  <c r="B18" i="32"/>
  <c r="A18" i="32"/>
  <c r="B17" i="32"/>
  <c r="A17" i="32"/>
  <c r="B16" i="32"/>
  <c r="B15" i="32"/>
  <c r="B14" i="32"/>
  <c r="B13" i="32"/>
  <c r="B12" i="32"/>
  <c r="B11" i="32"/>
  <c r="B10" i="32"/>
  <c r="A10" i="32"/>
  <c r="B9" i="32"/>
  <c r="A9" i="32"/>
  <c r="B8" i="32"/>
  <c r="A8" i="32"/>
  <c r="B7" i="32"/>
  <c r="A7" i="32"/>
  <c r="B6" i="32"/>
  <c r="A6" i="32"/>
  <c r="B5" i="32"/>
  <c r="A5" i="32"/>
  <c r="B4" i="32"/>
  <c r="A4" i="32"/>
  <c r="I23" i="21"/>
  <c r="A27" i="29"/>
  <c r="B27" i="29"/>
  <c r="A28" i="29"/>
  <c r="B28" i="29"/>
  <c r="A29" i="29"/>
  <c r="B29" i="29"/>
  <c r="C29" i="29"/>
  <c r="A30" i="29"/>
  <c r="B30" i="29"/>
  <c r="C30" i="29"/>
  <c r="A31" i="29"/>
  <c r="B31" i="29"/>
  <c r="C31" i="29"/>
  <c r="A32" i="29"/>
  <c r="B32" i="29"/>
  <c r="A33" i="29"/>
  <c r="B33" i="29"/>
  <c r="A34" i="29"/>
  <c r="B34" i="29"/>
  <c r="A35" i="29"/>
  <c r="B35" i="29"/>
  <c r="A36" i="29"/>
  <c r="A37" i="29"/>
  <c r="B37" i="29"/>
  <c r="A38" i="29"/>
  <c r="B38" i="29"/>
  <c r="C38" i="29"/>
  <c r="B39" i="29"/>
  <c r="B40" i="29"/>
  <c r="C40" i="29"/>
  <c r="A41" i="29"/>
  <c r="B41" i="29"/>
  <c r="C41" i="29"/>
  <c r="A42" i="29"/>
  <c r="B42" i="29"/>
  <c r="C42" i="29"/>
  <c r="B43" i="29"/>
  <c r="C43" i="29"/>
  <c r="B44" i="29"/>
  <c r="C44" i="29"/>
  <c r="A45" i="29"/>
  <c r="B45" i="29"/>
  <c r="B46" i="29"/>
  <c r="C46" i="29"/>
  <c r="B47" i="29"/>
  <c r="C47" i="29"/>
  <c r="B48" i="29"/>
  <c r="C48" i="29"/>
  <c r="B49" i="29"/>
  <c r="C49" i="29"/>
  <c r="B50" i="29"/>
  <c r="C50" i="29"/>
  <c r="B51" i="29"/>
  <c r="C51" i="29"/>
  <c r="B52" i="29"/>
  <c r="C52" i="29"/>
  <c r="B53" i="29"/>
  <c r="C53" i="29"/>
  <c r="B54" i="29"/>
  <c r="C54" i="29"/>
  <c r="B55" i="29"/>
  <c r="C55" i="29"/>
  <c r="B56" i="29"/>
  <c r="C56" i="29"/>
  <c r="B57" i="29"/>
  <c r="C57" i="29"/>
  <c r="B58" i="29"/>
  <c r="C58" i="29"/>
  <c r="A59" i="29"/>
  <c r="B59" i="29"/>
  <c r="C59" i="29"/>
  <c r="B60" i="29"/>
  <c r="D7" i="29"/>
  <c r="D9" i="29"/>
  <c r="E9" i="29"/>
  <c r="D10" i="29"/>
  <c r="E10" i="29"/>
  <c r="F10" i="29"/>
  <c r="D11" i="29"/>
  <c r="E11" i="29"/>
  <c r="D12" i="29"/>
  <c r="E12" i="29"/>
  <c r="F12" i="29"/>
  <c r="D14" i="29"/>
  <c r="E14" i="29"/>
  <c r="F14" i="29"/>
  <c r="D15" i="29"/>
  <c r="E15" i="29"/>
  <c r="F15" i="29"/>
  <c r="D19" i="29"/>
  <c r="E19" i="29"/>
  <c r="F19" i="29"/>
  <c r="D20" i="29"/>
  <c r="E20" i="29"/>
  <c r="F20" i="29"/>
  <c r="D21" i="29"/>
  <c r="E21" i="29"/>
  <c r="F21" i="29"/>
  <c r="D22" i="29"/>
  <c r="E22" i="29"/>
  <c r="F22" i="29"/>
  <c r="D23" i="29"/>
  <c r="E23" i="29"/>
  <c r="F23" i="29"/>
  <c r="D27" i="29"/>
  <c r="D29" i="29"/>
  <c r="E29" i="29"/>
  <c r="F29" i="29"/>
  <c r="D30" i="29"/>
  <c r="F30" i="29"/>
  <c r="D31" i="29"/>
  <c r="E31" i="29"/>
  <c r="F31" i="29"/>
  <c r="E33" i="29"/>
  <c r="F33" i="29"/>
  <c r="F34" i="29"/>
  <c r="D37" i="29"/>
  <c r="F37" i="29"/>
  <c r="D38" i="29"/>
  <c r="E38" i="29"/>
  <c r="F38" i="29"/>
  <c r="D39" i="29"/>
  <c r="E39" i="29"/>
  <c r="F39" i="29"/>
  <c r="D40" i="29"/>
  <c r="E40" i="29"/>
  <c r="F40" i="29"/>
  <c r="D41" i="29"/>
  <c r="F41" i="29"/>
  <c r="D42" i="29"/>
  <c r="E42" i="29"/>
  <c r="F42" i="29"/>
  <c r="D43" i="29"/>
  <c r="E43" i="29"/>
  <c r="F43" i="29"/>
  <c r="D44" i="29"/>
  <c r="E44" i="29"/>
  <c r="F44" i="29"/>
  <c r="D46" i="29"/>
  <c r="E46" i="29"/>
  <c r="F46" i="29"/>
  <c r="D47" i="29"/>
  <c r="E47" i="29"/>
  <c r="F47" i="29"/>
  <c r="D48" i="29"/>
  <c r="E48" i="29"/>
  <c r="D49" i="29"/>
  <c r="E49" i="29"/>
  <c r="F49" i="29"/>
  <c r="D50" i="29"/>
  <c r="E50" i="29"/>
  <c r="F50" i="29"/>
  <c r="D51" i="29"/>
  <c r="E51" i="29"/>
  <c r="F51" i="29"/>
  <c r="D52" i="29"/>
  <c r="E52" i="29"/>
  <c r="D53" i="29"/>
  <c r="E53" i="29"/>
  <c r="F53" i="29"/>
  <c r="D54" i="29"/>
  <c r="E54" i="29"/>
  <c r="F54" i="29"/>
  <c r="D55" i="29"/>
  <c r="E55" i="29"/>
  <c r="F55" i="29"/>
  <c r="D56" i="29"/>
  <c r="E56" i="29"/>
  <c r="D57" i="29"/>
  <c r="E57" i="29"/>
  <c r="F57" i="29"/>
  <c r="D58" i="29"/>
  <c r="E58" i="29"/>
  <c r="F58" i="29"/>
  <c r="F59" i="29"/>
  <c r="B14" i="29"/>
  <c r="C14" i="29"/>
  <c r="A4" i="29"/>
  <c r="B4" i="29"/>
  <c r="A5" i="29"/>
  <c r="B5" i="29"/>
  <c r="A6" i="29"/>
  <c r="B6" i="29"/>
  <c r="A7" i="29"/>
  <c r="B7" i="29"/>
  <c r="C7" i="29"/>
  <c r="A8" i="29"/>
  <c r="B8" i="29"/>
  <c r="A9" i="29"/>
  <c r="B9" i="29"/>
  <c r="A10" i="29"/>
  <c r="B10" i="29"/>
  <c r="B11" i="29"/>
  <c r="C11" i="29"/>
  <c r="B12" i="29"/>
  <c r="C12" i="29"/>
  <c r="B13" i="29"/>
  <c r="B15" i="29"/>
  <c r="C15" i="29"/>
  <c r="B16" i="29"/>
  <c r="C16" i="29"/>
  <c r="A17" i="29"/>
  <c r="B17" i="29"/>
  <c r="A18" i="29"/>
  <c r="B18" i="29"/>
  <c r="B19" i="29"/>
  <c r="C19" i="29"/>
  <c r="B20" i="29"/>
  <c r="C20" i="29"/>
  <c r="B21" i="29"/>
  <c r="C21" i="29"/>
  <c r="B22" i="29"/>
  <c r="B23" i="29"/>
  <c r="C23" i="29"/>
  <c r="A24" i="29"/>
  <c r="B24" i="29"/>
  <c r="A25" i="29"/>
  <c r="B25" i="29"/>
  <c r="A26" i="29"/>
  <c r="B26" i="29"/>
  <c r="C3" i="31"/>
  <c r="J6" i="26"/>
  <c r="P12" i="25"/>
  <c r="P11" i="25"/>
  <c r="P10" i="25"/>
  <c r="P9" i="25"/>
  <c r="D80" i="23"/>
  <c r="D79" i="23"/>
  <c r="D71" i="23"/>
  <c r="D72" i="23"/>
  <c r="D73" i="23"/>
  <c r="D74" i="23"/>
  <c r="D75" i="23"/>
  <c r="D76" i="23"/>
  <c r="D77" i="23"/>
  <c r="D78" i="23"/>
  <c r="D70" i="23"/>
  <c r="C60" i="23"/>
  <c r="D60" i="23"/>
  <c r="E60" i="23"/>
  <c r="F60" i="23"/>
  <c r="O125" i="23"/>
  <c r="O84" i="23"/>
  <c r="M77" i="23"/>
  <c r="M107" i="23"/>
  <c r="M110" i="23"/>
  <c r="M111" i="23"/>
  <c r="O57" i="23"/>
  <c r="O59" i="23"/>
  <c r="O60" i="23"/>
  <c r="O61" i="23"/>
  <c r="M55" i="23"/>
  <c r="M64" i="23"/>
  <c r="L64" i="23"/>
  <c r="N72" i="23"/>
  <c r="B110" i="24"/>
  <c r="C111" i="24"/>
  <c r="D110" i="24"/>
  <c r="D111" i="24"/>
  <c r="D58" i="24"/>
  <c r="N6" i="23"/>
  <c r="E111" i="24"/>
  <c r="A124" i="24"/>
  <c r="A126" i="24"/>
  <c r="A127" i="24"/>
  <c r="A128" i="24"/>
  <c r="B129" i="24"/>
  <c r="D129" i="24"/>
  <c r="E129" i="24"/>
  <c r="A129" i="24"/>
  <c r="A130" i="24"/>
  <c r="A106" i="24"/>
  <c r="A108" i="24"/>
  <c r="A109" i="24"/>
  <c r="A112" i="24"/>
  <c r="A115" i="24"/>
  <c r="A117" i="24"/>
  <c r="A118" i="24"/>
  <c r="E119" i="24"/>
  <c r="E120" i="24"/>
  <c r="A121" i="24"/>
  <c r="A96" i="24"/>
  <c r="A98" i="24"/>
  <c r="A99" i="24"/>
  <c r="A102" i="24"/>
  <c r="G76" i="24"/>
  <c r="E50" i="23"/>
  <c r="I75" i="24"/>
  <c r="N64" i="23"/>
  <c r="N55" i="23"/>
  <c r="N54" i="23"/>
  <c r="O72" i="23"/>
  <c r="O64" i="23"/>
  <c r="O55" i="23"/>
  <c r="G73" i="24"/>
  <c r="H73" i="24"/>
  <c r="I73" i="24"/>
  <c r="J73" i="24"/>
  <c r="F60" i="24"/>
  <c r="F63" i="24"/>
  <c r="F64" i="24"/>
  <c r="G64" i="24"/>
  <c r="H64" i="24"/>
  <c r="I64" i="24"/>
  <c r="J64" i="24"/>
  <c r="F65" i="24"/>
  <c r="G65" i="24"/>
  <c r="H65" i="24"/>
  <c r="J65" i="24"/>
  <c r="F66" i="24"/>
  <c r="K63" i="24"/>
  <c r="K64" i="24"/>
  <c r="L64" i="24"/>
  <c r="M64" i="24"/>
  <c r="N64" i="24"/>
  <c r="O64" i="24"/>
  <c r="K65" i="24"/>
  <c r="L65" i="24"/>
  <c r="M65" i="24"/>
  <c r="N65" i="24"/>
  <c r="O65" i="24"/>
  <c r="K66" i="24"/>
  <c r="F68" i="24"/>
  <c r="F69" i="24"/>
  <c r="F70" i="24"/>
  <c r="F71" i="24"/>
  <c r="F53" i="24"/>
  <c r="F55" i="24"/>
  <c r="F56" i="24"/>
  <c r="F57" i="24"/>
  <c r="F58" i="24"/>
  <c r="C58" i="24"/>
  <c r="C57" i="24"/>
  <c r="G14" i="29"/>
  <c r="AG23" i="7"/>
  <c r="AH41" i="7"/>
  <c r="D12" i="15"/>
  <c r="D13" i="15"/>
  <c r="M76" i="23"/>
  <c r="D14" i="15"/>
  <c r="N67" i="23"/>
  <c r="N76" i="23"/>
  <c r="N77" i="23"/>
  <c r="D128" i="24"/>
  <c r="D15" i="15"/>
  <c r="O76" i="23"/>
  <c r="O77" i="23"/>
  <c r="C16" i="15"/>
  <c r="C17" i="15"/>
  <c r="B16" i="15"/>
  <c r="B17" i="15"/>
  <c r="M65" i="23"/>
  <c r="O65" i="23"/>
  <c r="O80" i="23"/>
  <c r="O81" i="23"/>
  <c r="N57" i="23"/>
  <c r="N59" i="23"/>
  <c r="N60" i="23"/>
  <c r="N61" i="23"/>
  <c r="N65" i="23"/>
  <c r="N80" i="23"/>
  <c r="N81" i="23"/>
  <c r="N84" i="23"/>
  <c r="M57" i="23"/>
  <c r="M59" i="23"/>
  <c r="M60" i="23"/>
  <c r="M61" i="23"/>
  <c r="M78" i="23"/>
  <c r="M80" i="23"/>
  <c r="M81" i="23"/>
  <c r="M84" i="23"/>
  <c r="M86" i="23"/>
  <c r="L51" i="23"/>
  <c r="L53" i="23"/>
  <c r="L54" i="23"/>
  <c r="L55" i="23"/>
  <c r="L57" i="23"/>
  <c r="L59" i="23"/>
  <c r="L60" i="23"/>
  <c r="L61" i="23"/>
  <c r="L65" i="23"/>
  <c r="L74" i="23"/>
  <c r="L78" i="23"/>
  <c r="L79" i="23"/>
  <c r="L80" i="23"/>
  <c r="L81" i="23"/>
  <c r="L84" i="23"/>
  <c r="L86" i="23"/>
  <c r="K49" i="23"/>
  <c r="K50" i="23"/>
  <c r="K51" i="23"/>
  <c r="K52" i="23"/>
  <c r="K53" i="23"/>
  <c r="K54" i="23"/>
  <c r="K55" i="23"/>
  <c r="K56" i="23"/>
  <c r="K57" i="23"/>
  <c r="K58" i="23"/>
  <c r="K59" i="23"/>
  <c r="K60" i="23"/>
  <c r="K61" i="23"/>
  <c r="K62" i="23"/>
  <c r="K63" i="23"/>
  <c r="K64" i="23"/>
  <c r="K65" i="23"/>
  <c r="K66" i="23"/>
  <c r="K67" i="23"/>
  <c r="K68" i="23"/>
  <c r="K69" i="23"/>
  <c r="K70" i="23"/>
  <c r="K71" i="23"/>
  <c r="K72" i="23"/>
  <c r="K73" i="23"/>
  <c r="K74" i="23"/>
  <c r="K75" i="23"/>
  <c r="K76" i="23"/>
  <c r="K77" i="23"/>
  <c r="K78" i="23"/>
  <c r="K79" i="23"/>
  <c r="K80" i="23"/>
  <c r="K81" i="23"/>
  <c r="K82" i="23"/>
  <c r="K83" i="23"/>
  <c r="K84" i="23"/>
  <c r="K85" i="23"/>
  <c r="K86" i="23"/>
  <c r="L66" i="24"/>
  <c r="D35" i="23"/>
  <c r="H66" i="24"/>
  <c r="J4" i="23"/>
  <c r="J5" i="23"/>
  <c r="J6" i="23"/>
  <c r="L7" i="23"/>
  <c r="J7" i="23"/>
  <c r="J8" i="23"/>
  <c r="AF162" i="7"/>
  <c r="AG162" i="7"/>
  <c r="AH162" i="7"/>
  <c r="AE171" i="7"/>
  <c r="AF171" i="7"/>
  <c r="AG171" i="7"/>
  <c r="AH171" i="7"/>
  <c r="G12" i="29"/>
  <c r="G15" i="29"/>
  <c r="G19" i="29"/>
  <c r="G21" i="29"/>
  <c r="G23" i="29"/>
  <c r="AE33" i="7"/>
  <c r="AE41" i="7"/>
  <c r="G29" i="29"/>
  <c r="G31" i="29"/>
  <c r="G42" i="29"/>
  <c r="G43" i="29"/>
  <c r="G44" i="29"/>
  <c r="G46" i="29"/>
  <c r="G47" i="29"/>
  <c r="G50" i="29"/>
  <c r="G51" i="29"/>
  <c r="G54" i="29"/>
  <c r="G55" i="29"/>
  <c r="G58" i="29"/>
  <c r="AF12" i="7"/>
  <c r="AH12" i="7"/>
  <c r="AG13" i="7"/>
  <c r="AH13" i="7"/>
  <c r="AH14" i="7"/>
  <c r="AH15" i="7"/>
  <c r="AF16" i="7"/>
  <c r="AG16" i="7"/>
  <c r="AH16" i="7"/>
  <c r="AF17" i="7"/>
  <c r="AG17" i="7"/>
  <c r="AH17" i="7"/>
  <c r="AF18" i="7"/>
  <c r="AG18" i="7"/>
  <c r="AH18" i="7"/>
  <c r="AG19" i="7"/>
  <c r="AH19" i="7"/>
  <c r="AF20" i="7"/>
  <c r="AG20" i="7"/>
  <c r="AH20" i="7"/>
  <c r="AF21" i="7"/>
  <c r="AG21" i="7"/>
  <c r="AH21" i="7"/>
  <c r="AF22" i="7"/>
  <c r="AG22" i="7"/>
  <c r="AG24" i="7"/>
  <c r="AH24" i="7"/>
  <c r="AF25" i="7"/>
  <c r="AG25" i="7"/>
  <c r="AH25" i="7"/>
  <c r="AF26" i="7"/>
  <c r="AG26" i="7"/>
  <c r="AH26" i="7"/>
  <c r="AF27" i="7"/>
  <c r="AG27" i="7"/>
  <c r="AH27" i="7"/>
  <c r="AG28" i="7"/>
  <c r="AH28" i="7"/>
  <c r="AF29" i="7"/>
  <c r="AG29" i="7"/>
  <c r="AH29" i="7"/>
  <c r="AH32" i="7"/>
  <c r="AF33" i="7"/>
  <c r="AG33" i="7"/>
  <c r="AH33" i="7"/>
  <c r="AG34" i="7"/>
  <c r="AH34" i="7"/>
  <c r="AH35" i="7"/>
  <c r="AH36" i="7"/>
  <c r="AG37" i="7"/>
  <c r="AH37" i="7"/>
  <c r="AH38" i="7"/>
  <c r="AH39" i="7"/>
  <c r="AF41" i="7"/>
  <c r="AG41" i="7"/>
  <c r="AF42" i="7"/>
  <c r="AG42" i="7"/>
  <c r="AH42" i="7"/>
  <c r="AG43" i="7"/>
  <c r="AH43" i="7"/>
  <c r="AF45" i="7"/>
  <c r="AH45" i="7"/>
  <c r="AH46" i="7"/>
  <c r="AF49" i="7"/>
  <c r="AF50" i="7"/>
  <c r="AG50" i="7"/>
  <c r="AH50" i="7"/>
  <c r="AF51" i="7"/>
  <c r="AG51" i="7"/>
  <c r="AF52" i="7"/>
  <c r="AG52" i="7"/>
  <c r="AH52" i="7"/>
  <c r="AG53" i="7"/>
  <c r="AH53" i="7"/>
  <c r="AF54" i="7"/>
  <c r="AG54" i="7"/>
  <c r="AH54" i="7"/>
  <c r="AF55" i="7"/>
  <c r="AG55" i="7"/>
  <c r="AH55" i="7"/>
  <c r="AF56" i="7"/>
  <c r="AG56" i="7"/>
  <c r="AH56" i="7"/>
  <c r="AF58" i="7"/>
  <c r="AG58" i="7"/>
  <c r="AH58" i="7"/>
  <c r="AF59" i="7"/>
  <c r="AG59" i="7"/>
  <c r="AH59" i="7"/>
  <c r="AF60" i="7"/>
  <c r="AG60" i="7"/>
  <c r="AH60" i="7"/>
  <c r="AF61" i="7"/>
  <c r="AG61" i="7"/>
  <c r="AH61" i="7"/>
  <c r="AF62" i="7"/>
  <c r="AG62" i="7"/>
  <c r="AH62" i="7"/>
  <c r="AF63" i="7"/>
  <c r="AG63" i="7"/>
  <c r="AH63" i="7"/>
  <c r="AF64" i="7"/>
  <c r="AG64" i="7"/>
  <c r="AH64" i="7"/>
  <c r="AF65" i="7"/>
  <c r="AG65" i="7"/>
  <c r="AH65" i="7"/>
  <c r="AF66" i="7"/>
  <c r="AG66" i="7"/>
  <c r="AH66" i="7"/>
  <c r="AF67" i="7"/>
  <c r="AG67" i="7"/>
  <c r="AH67" i="7"/>
  <c r="AF68" i="7"/>
  <c r="AG68" i="7"/>
  <c r="AH68" i="7"/>
  <c r="AF69" i="7"/>
  <c r="AG69" i="7"/>
  <c r="AH69" i="7"/>
  <c r="AF70" i="7"/>
  <c r="AG70" i="7"/>
  <c r="AH70" i="7"/>
  <c r="W62" i="15"/>
  <c r="Y62" i="15"/>
  <c r="Z62" i="15"/>
  <c r="AA62" i="15"/>
  <c r="AB62" i="15"/>
  <c r="AC62" i="15"/>
  <c r="AD62" i="15"/>
  <c r="AE62" i="15"/>
  <c r="AF62" i="15"/>
  <c r="AG62" i="15"/>
  <c r="AH62" i="15"/>
  <c r="AI62" i="15"/>
  <c r="AJ62" i="15"/>
  <c r="AK62" i="15"/>
  <c r="AL62" i="15"/>
  <c r="AM62" i="15"/>
  <c r="AN62" i="15"/>
  <c r="AO62" i="15"/>
  <c r="AP62" i="15"/>
  <c r="AQ62" i="15"/>
  <c r="AR62" i="15"/>
  <c r="AS62" i="15"/>
  <c r="AT62" i="15"/>
  <c r="AU62" i="15"/>
  <c r="AV62" i="15"/>
  <c r="AW62" i="15"/>
  <c r="AX62" i="15"/>
  <c r="AY62" i="15"/>
  <c r="AZ62" i="15"/>
  <c r="BA62" i="15"/>
  <c r="BB62" i="15"/>
  <c r="BC62" i="15"/>
  <c r="BD62" i="15"/>
  <c r="BE62" i="15"/>
  <c r="BF62" i="15"/>
  <c r="BG62" i="15"/>
  <c r="BH62" i="15"/>
  <c r="BI62" i="15"/>
  <c r="BJ62" i="15"/>
  <c r="BK62" i="15"/>
  <c r="BL62" i="15"/>
  <c r="BM62" i="15"/>
  <c r="BN62" i="15"/>
  <c r="BO62" i="15"/>
  <c r="BP62" i="15"/>
  <c r="BQ62" i="15"/>
  <c r="BR62" i="15"/>
  <c r="BS62" i="15"/>
  <c r="BT62" i="15"/>
  <c r="BU62" i="15"/>
  <c r="BV62" i="15"/>
  <c r="BW62" i="15"/>
  <c r="BX62" i="15"/>
  <c r="BY62" i="15"/>
  <c r="BZ62" i="15"/>
  <c r="CA62" i="15"/>
  <c r="CB62" i="15"/>
  <c r="CC62" i="15"/>
  <c r="CD62" i="15"/>
  <c r="CE62" i="15"/>
  <c r="CF62" i="15"/>
  <c r="CG62" i="15"/>
  <c r="CH62" i="15"/>
  <c r="CI62" i="15"/>
  <c r="CJ62" i="15"/>
  <c r="CK62" i="15"/>
  <c r="CL62" i="15"/>
  <c r="CM62" i="15"/>
  <c r="CN62" i="15"/>
  <c r="CO62" i="15"/>
  <c r="CP62" i="15"/>
  <c r="CQ62" i="15"/>
  <c r="CR62" i="15"/>
  <c r="CS62" i="15"/>
  <c r="CT62" i="15"/>
  <c r="CU62" i="15"/>
  <c r="CV62" i="15"/>
  <c r="CW62" i="15"/>
  <c r="CX62" i="15"/>
  <c r="CY62" i="15"/>
  <c r="CZ62" i="15"/>
  <c r="DA62" i="15"/>
  <c r="DB62" i="15"/>
  <c r="DC62" i="15"/>
  <c r="DD62" i="15"/>
  <c r="DE62" i="15"/>
  <c r="DF62" i="15"/>
  <c r="DG62" i="15"/>
  <c r="DH62" i="15"/>
  <c r="DI62" i="15"/>
  <c r="DJ62" i="15"/>
  <c r="DK62" i="15"/>
  <c r="DL62" i="15"/>
  <c r="DM62" i="15"/>
  <c r="DN62" i="15"/>
  <c r="DO62" i="15"/>
  <c r="DP62" i="15"/>
  <c r="DQ62" i="15"/>
  <c r="DR62" i="15"/>
  <c r="DS62" i="15"/>
  <c r="DT62" i="15"/>
  <c r="DU62" i="15"/>
  <c r="DV62" i="15"/>
  <c r="DW62" i="15"/>
  <c r="DX62" i="15"/>
  <c r="DY62" i="15"/>
  <c r="DZ62" i="15"/>
  <c r="EA62" i="15"/>
  <c r="EB62" i="15"/>
  <c r="EC62" i="15"/>
  <c r="ED62" i="15"/>
  <c r="EE62" i="15"/>
  <c r="EF62" i="15"/>
  <c r="EG62" i="15"/>
  <c r="EH62" i="15"/>
  <c r="EI62" i="15"/>
  <c r="EJ62" i="15"/>
  <c r="EK62" i="15"/>
  <c r="EL62" i="15"/>
  <c r="EM62" i="15"/>
  <c r="EN62" i="15"/>
  <c r="EO62" i="15"/>
  <c r="EP62" i="15"/>
  <c r="EQ62" i="15"/>
  <c r="ER62" i="15"/>
  <c r="ES62" i="15"/>
  <c r="ET62" i="15"/>
  <c r="EU62" i="15"/>
  <c r="EV62" i="15"/>
  <c r="EW62" i="15"/>
  <c r="EX62" i="15"/>
  <c r="EY62" i="15"/>
  <c r="EZ62" i="15"/>
  <c r="FA62" i="15"/>
  <c r="FB62" i="15"/>
  <c r="FC62" i="15"/>
  <c r="FD62" i="15"/>
  <c r="FE62" i="15"/>
  <c r="FF62" i="15"/>
  <c r="FG62" i="15"/>
  <c r="FH62" i="15"/>
  <c r="FI62" i="15"/>
  <c r="FJ62" i="15"/>
  <c r="FK62" i="15"/>
  <c r="FL62" i="15"/>
  <c r="FM62" i="15"/>
  <c r="FN62" i="15"/>
  <c r="FO62" i="15"/>
  <c r="FP62" i="15"/>
  <c r="FQ62" i="15"/>
  <c r="FR62" i="15"/>
  <c r="FS62" i="15"/>
  <c r="FT62" i="15"/>
  <c r="FU62" i="15"/>
  <c r="FV62" i="15"/>
  <c r="FW62" i="15"/>
  <c r="FX62" i="15"/>
  <c r="FY62" i="15"/>
  <c r="FZ62" i="15"/>
  <c r="GA62" i="15"/>
  <c r="GB62" i="15"/>
  <c r="GC62" i="15"/>
  <c r="GD62" i="15"/>
  <c r="GE62" i="15"/>
  <c r="GF62" i="15"/>
  <c r="GG62" i="15"/>
  <c r="GH62" i="15"/>
  <c r="GI62" i="15"/>
  <c r="GJ62" i="15"/>
  <c r="GK62" i="15"/>
  <c r="GL62" i="15"/>
  <c r="GM62" i="15"/>
  <c r="GN62" i="15"/>
  <c r="GO62" i="15"/>
  <c r="GP62" i="15"/>
  <c r="GQ62" i="15"/>
  <c r="GR62" i="15"/>
  <c r="GS62" i="15"/>
  <c r="GT62" i="15"/>
  <c r="GU62" i="15"/>
  <c r="GV62" i="15"/>
  <c r="GW62" i="15"/>
  <c r="GX62" i="15"/>
  <c r="GY62" i="15"/>
  <c r="GZ62" i="15"/>
  <c r="HA62" i="15"/>
  <c r="HB62" i="15"/>
  <c r="HC62" i="15"/>
  <c r="HD62" i="15"/>
  <c r="HE62" i="15"/>
  <c r="HF62" i="15"/>
  <c r="HG62" i="15"/>
  <c r="HH62" i="15"/>
  <c r="HI62" i="15"/>
  <c r="HJ62" i="15"/>
  <c r="HK62" i="15"/>
  <c r="HL62" i="15"/>
  <c r="HM62" i="15"/>
  <c r="HN62" i="15"/>
  <c r="HO62" i="15"/>
  <c r="HP62" i="15"/>
  <c r="HQ62" i="15"/>
  <c r="HR62" i="15"/>
  <c r="HS62" i="15"/>
  <c r="HT62" i="15"/>
  <c r="HU62" i="15"/>
  <c r="HV62" i="15"/>
  <c r="HW62" i="15"/>
  <c r="HX62" i="15"/>
  <c r="HY62" i="15"/>
  <c r="HZ62" i="15"/>
  <c r="IA62" i="15"/>
  <c r="IB62" i="15"/>
  <c r="IC62" i="15"/>
  <c r="ID62" i="15"/>
  <c r="IE62" i="15"/>
  <c r="IF62" i="15"/>
  <c r="IG62" i="15"/>
  <c r="IH62" i="15"/>
  <c r="II62" i="15"/>
  <c r="IJ62" i="15"/>
  <c r="IK62" i="15"/>
  <c r="IL62" i="15"/>
  <c r="IM62" i="15"/>
  <c r="IN62" i="15"/>
  <c r="IO62" i="15"/>
  <c r="IP62" i="15"/>
  <c r="IQ62" i="15"/>
  <c r="IR62" i="15"/>
  <c r="IS62" i="15"/>
  <c r="IT62" i="15"/>
  <c r="IU62" i="15"/>
  <c r="IV62" i="15"/>
  <c r="IW62" i="15"/>
  <c r="IX62" i="15"/>
  <c r="IY62" i="15"/>
  <c r="IZ62" i="15"/>
  <c r="JA62" i="15"/>
  <c r="JB62" i="15"/>
  <c r="JC62" i="15"/>
  <c r="JD62" i="15"/>
  <c r="JE62" i="15"/>
  <c r="JF62" i="15"/>
  <c r="JG62" i="15"/>
  <c r="JH62" i="15"/>
  <c r="JI62" i="15"/>
  <c r="JJ62" i="15"/>
  <c r="JK62" i="15"/>
  <c r="JL62" i="15"/>
  <c r="JM62" i="15"/>
  <c r="JN62" i="15"/>
  <c r="JO62" i="15"/>
  <c r="JP62" i="15"/>
  <c r="JQ62" i="15"/>
  <c r="JR62" i="15"/>
  <c r="JS62" i="15"/>
  <c r="JT62" i="15"/>
  <c r="JU62" i="15"/>
  <c r="JV62" i="15"/>
  <c r="JW62" i="15"/>
  <c r="JX62" i="15"/>
  <c r="JY62" i="15"/>
  <c r="JZ62" i="15"/>
  <c r="KA62" i="15"/>
  <c r="KB62" i="15"/>
  <c r="KC62" i="15"/>
  <c r="KD62" i="15"/>
  <c r="KE62" i="15"/>
  <c r="KF62" i="15"/>
  <c r="KG62" i="15"/>
  <c r="KH62" i="15"/>
  <c r="KI62" i="15"/>
  <c r="KJ62" i="15"/>
  <c r="KK62" i="15"/>
  <c r="KL62" i="15"/>
  <c r="KM62" i="15"/>
  <c r="KN62" i="15"/>
  <c r="KO62" i="15"/>
  <c r="KP62" i="15"/>
  <c r="KQ62" i="15"/>
  <c r="KR62" i="15"/>
  <c r="KS62" i="15"/>
  <c r="KT62" i="15"/>
  <c r="KU62" i="15"/>
  <c r="KV62" i="15"/>
  <c r="KW62" i="15"/>
  <c r="KX62" i="15"/>
  <c r="KY62" i="15"/>
  <c r="KZ62" i="15"/>
  <c r="LA62" i="15"/>
  <c r="LB62" i="15"/>
  <c r="LC62" i="15"/>
  <c r="LD62" i="15"/>
  <c r="LE62" i="15"/>
  <c r="LF62" i="15"/>
  <c r="LG62" i="15"/>
  <c r="LH62" i="15"/>
  <c r="LI62" i="15"/>
  <c r="LJ62" i="15"/>
  <c r="LK62" i="15"/>
  <c r="LL62" i="15"/>
  <c r="LM62" i="15"/>
  <c r="LN62" i="15"/>
  <c r="LO62" i="15"/>
  <c r="LP62" i="15"/>
  <c r="LQ62" i="15"/>
  <c r="LR62" i="15"/>
  <c r="LS62" i="15"/>
  <c r="LT62" i="15"/>
  <c r="LU62" i="15"/>
  <c r="LV62" i="15"/>
  <c r="LW62" i="15"/>
  <c r="LX62" i="15"/>
  <c r="LY62" i="15"/>
  <c r="LZ62" i="15"/>
  <c r="MA62" i="15"/>
  <c r="MB62" i="15"/>
  <c r="MC62" i="15"/>
  <c r="MD62" i="15"/>
  <c r="ME62" i="15"/>
  <c r="MF62" i="15"/>
  <c r="MG62" i="15"/>
  <c r="MH62" i="15"/>
  <c r="MI62" i="15"/>
  <c r="MJ62" i="15"/>
  <c r="MK62" i="15"/>
  <c r="ML62" i="15"/>
  <c r="MM62" i="15"/>
  <c r="MN62" i="15"/>
  <c r="MO62" i="15"/>
  <c r="MP62" i="15"/>
  <c r="MQ62" i="15"/>
  <c r="MR62" i="15"/>
  <c r="MS62" i="15"/>
  <c r="MT62" i="15"/>
  <c r="MU62" i="15"/>
  <c r="MV62" i="15"/>
  <c r="MW62" i="15"/>
  <c r="MX62" i="15"/>
  <c r="MY62" i="15"/>
  <c r="MZ62" i="15"/>
  <c r="NA62" i="15"/>
  <c r="NB62" i="15"/>
  <c r="NC62" i="15"/>
  <c r="ND62" i="15"/>
  <c r="NE62" i="15"/>
  <c r="NF62" i="15"/>
  <c r="NG62" i="15"/>
  <c r="NH62" i="15"/>
  <c r="NI62" i="15"/>
  <c r="NJ62" i="15"/>
  <c r="NK62" i="15"/>
  <c r="NL62" i="15"/>
  <c r="NM62" i="15"/>
  <c r="NN62" i="15"/>
  <c r="NO62" i="15"/>
  <c r="NP62" i="15"/>
  <c r="NQ62" i="15"/>
  <c r="NR62" i="15"/>
  <c r="NS62" i="15"/>
  <c r="NT62" i="15"/>
  <c r="NU62" i="15"/>
  <c r="NV62" i="15"/>
  <c r="NW62" i="15"/>
  <c r="NX62" i="15"/>
  <c r="NY62" i="15"/>
  <c r="NZ62" i="15"/>
  <c r="OA62" i="15"/>
  <c r="OB62" i="15"/>
  <c r="OC62" i="15"/>
  <c r="OD62" i="15"/>
  <c r="OE62" i="15"/>
  <c r="OF62" i="15"/>
  <c r="OG62" i="15"/>
  <c r="OH62" i="15"/>
  <c r="OI62" i="15"/>
  <c r="OJ62" i="15"/>
  <c r="OK62" i="15"/>
  <c r="OL62" i="15"/>
  <c r="OM62" i="15"/>
  <c r="ON62" i="15"/>
  <c r="OO62" i="15"/>
  <c r="OP62" i="15"/>
  <c r="OQ62" i="15"/>
  <c r="OR62" i="15"/>
  <c r="OS62" i="15"/>
  <c r="OT62" i="15"/>
  <c r="OU62" i="15"/>
  <c r="OV62" i="15"/>
  <c r="OW62" i="15"/>
  <c r="OX62" i="15"/>
  <c r="OY62" i="15"/>
  <c r="OZ62" i="15"/>
  <c r="PA62" i="15"/>
  <c r="PB62" i="15"/>
  <c r="PC62" i="15"/>
  <c r="PD62" i="15"/>
  <c r="PE62" i="15"/>
  <c r="PF62" i="15"/>
  <c r="PG62" i="15"/>
  <c r="PH62" i="15"/>
  <c r="PI62" i="15"/>
  <c r="PJ62" i="15"/>
  <c r="PK62" i="15"/>
  <c r="PL62" i="15"/>
  <c r="PM62" i="15"/>
  <c r="PN62" i="15"/>
  <c r="PO62" i="15"/>
  <c r="PP62" i="15"/>
  <c r="PQ62" i="15"/>
  <c r="PR62" i="15"/>
  <c r="PS62" i="15"/>
  <c r="PT62" i="15"/>
  <c r="PU62" i="15"/>
  <c r="PV62" i="15"/>
  <c r="PW62" i="15"/>
  <c r="PX62" i="15"/>
  <c r="PY62" i="15"/>
  <c r="PZ62" i="15"/>
  <c r="QA62" i="15"/>
  <c r="QB62" i="15"/>
  <c r="QC62" i="15"/>
  <c r="QD62" i="15"/>
  <c r="QE62" i="15"/>
  <c r="QF62" i="15"/>
  <c r="QG62" i="15"/>
  <c r="QH62" i="15"/>
  <c r="QI62" i="15"/>
  <c r="QJ62" i="15"/>
  <c r="QK62" i="15"/>
  <c r="QL62" i="15"/>
  <c r="QM62" i="15"/>
  <c r="QN62" i="15"/>
  <c r="QO62" i="15"/>
  <c r="QP62" i="15"/>
  <c r="QQ62" i="15"/>
  <c r="QR62" i="15"/>
  <c r="QS62" i="15"/>
  <c r="QT62" i="15"/>
  <c r="QU62" i="15"/>
  <c r="QV62" i="15"/>
  <c r="QW62" i="15"/>
  <c r="QX62" i="15"/>
  <c r="QY62" i="15"/>
  <c r="QZ62" i="15"/>
  <c r="RA62" i="15"/>
  <c r="RB62" i="15"/>
  <c r="RC62" i="15"/>
  <c r="RD62" i="15"/>
  <c r="RE62" i="15"/>
  <c r="RF62" i="15"/>
  <c r="RG62" i="15"/>
  <c r="RH62" i="15"/>
  <c r="RI62" i="15"/>
  <c r="RJ62" i="15"/>
  <c r="RK62" i="15"/>
  <c r="RL62" i="15"/>
  <c r="RM62" i="15"/>
  <c r="RN62" i="15"/>
  <c r="RO62" i="15"/>
  <c r="RP62" i="15"/>
  <c r="RQ62" i="15"/>
  <c r="RR62" i="15"/>
  <c r="RS62" i="15"/>
  <c r="RT62" i="15"/>
  <c r="RU62" i="15"/>
  <c r="RV62" i="15"/>
  <c r="RW62" i="15"/>
  <c r="RX62" i="15"/>
  <c r="RY62" i="15"/>
  <c r="RZ62" i="15"/>
  <c r="SA62" i="15"/>
  <c r="SB62" i="15"/>
  <c r="SC62" i="15"/>
  <c r="SD62" i="15"/>
  <c r="SE62" i="15"/>
  <c r="SF62" i="15"/>
  <c r="SG62" i="15"/>
  <c r="SH62" i="15"/>
  <c r="SI62" i="15"/>
  <c r="SJ62" i="15"/>
  <c r="SK62" i="15"/>
  <c r="SL62" i="15"/>
  <c r="SM62" i="15"/>
  <c r="SN62" i="15"/>
  <c r="SO62" i="15"/>
  <c r="SP62" i="15"/>
  <c r="SQ62" i="15"/>
  <c r="SR62" i="15"/>
  <c r="SS62" i="15"/>
  <c r="ST62" i="15"/>
  <c r="SU62" i="15"/>
  <c r="SV62" i="15"/>
  <c r="SW62" i="15"/>
  <c r="SX62" i="15"/>
  <c r="SY62" i="15"/>
  <c r="SZ62" i="15"/>
  <c r="TA62" i="15"/>
  <c r="TB62" i="15"/>
  <c r="TC62" i="15"/>
  <c r="TD62" i="15"/>
  <c r="TE62" i="15"/>
  <c r="TF62" i="15"/>
  <c r="TG62" i="15"/>
  <c r="TH62" i="15"/>
  <c r="TI62" i="15"/>
  <c r="TJ62" i="15"/>
  <c r="TK62" i="15"/>
  <c r="TL62" i="15"/>
  <c r="TM62" i="15"/>
  <c r="TN62" i="15"/>
  <c r="TO62" i="15"/>
  <c r="TP62" i="15"/>
  <c r="TQ62" i="15"/>
  <c r="TR62" i="15"/>
  <c r="TS62" i="15"/>
  <c r="TT62" i="15"/>
  <c r="TU62" i="15"/>
  <c r="TV62" i="15"/>
  <c r="TW62" i="15"/>
  <c r="TX62" i="15"/>
  <c r="TY62" i="15"/>
  <c r="TZ62" i="15"/>
  <c r="UA62" i="15"/>
  <c r="UB62" i="15"/>
  <c r="UC62" i="15"/>
  <c r="UD62" i="15"/>
  <c r="UE62" i="15"/>
  <c r="UF62" i="15"/>
  <c r="UG62" i="15"/>
  <c r="UH62" i="15"/>
  <c r="UI62" i="15"/>
  <c r="UJ62" i="15"/>
  <c r="UK62" i="15"/>
  <c r="UL62" i="15"/>
  <c r="UM62" i="15"/>
  <c r="UN62" i="15"/>
  <c r="UO62" i="15"/>
  <c r="UP62" i="15"/>
  <c r="UQ62" i="15"/>
  <c r="UR62" i="15"/>
  <c r="US62" i="15"/>
  <c r="UT62" i="15"/>
  <c r="UU62" i="15"/>
  <c r="UV62" i="15"/>
  <c r="UW62" i="15"/>
  <c r="UX62" i="15"/>
  <c r="UY62" i="15"/>
  <c r="UZ62" i="15"/>
  <c r="VA62" i="15"/>
  <c r="VB62" i="15"/>
  <c r="VC62" i="15"/>
  <c r="VD62" i="15"/>
  <c r="VE62" i="15"/>
  <c r="VF62" i="15"/>
  <c r="VG62" i="15"/>
  <c r="VH62" i="15"/>
  <c r="VI62" i="15"/>
  <c r="VJ62" i="15"/>
  <c r="VK62" i="15"/>
  <c r="VL62" i="15"/>
  <c r="VM62" i="15"/>
  <c r="VN62" i="15"/>
  <c r="VO62" i="15"/>
  <c r="VP62" i="15"/>
  <c r="VQ62" i="15"/>
  <c r="VR62" i="15"/>
  <c r="VS62" i="15"/>
  <c r="VT62" i="15"/>
  <c r="VU62" i="15"/>
  <c r="VV62" i="15"/>
  <c r="VW62" i="15"/>
  <c r="VX62" i="15"/>
  <c r="VY62" i="15"/>
  <c r="VZ62" i="15"/>
  <c r="WA62" i="15"/>
  <c r="WB62" i="15"/>
  <c r="WC62" i="15"/>
  <c r="WD62" i="15"/>
  <c r="WE62" i="15"/>
  <c r="WF62" i="15"/>
  <c r="WG62" i="15"/>
  <c r="WH62" i="15"/>
  <c r="WI62" i="15"/>
  <c r="WJ62" i="15"/>
  <c r="WK62" i="15"/>
  <c r="WL62" i="15"/>
  <c r="WM62" i="15"/>
  <c r="WN62" i="15"/>
  <c r="WO62" i="15"/>
  <c r="WP62" i="15"/>
  <c r="WQ62" i="15"/>
  <c r="WR62" i="15"/>
  <c r="WS62" i="15"/>
  <c r="WT62" i="15"/>
  <c r="WU62" i="15"/>
  <c r="WV62" i="15"/>
  <c r="WW62" i="15"/>
  <c r="WX62" i="15"/>
  <c r="WY62" i="15"/>
  <c r="WZ62" i="15"/>
  <c r="XA62" i="15"/>
  <c r="XB62" i="15"/>
  <c r="XC62" i="15"/>
  <c r="XD62" i="15"/>
  <c r="XE62" i="15"/>
  <c r="XF62" i="15"/>
  <c r="XG62" i="15"/>
  <c r="XH62" i="15"/>
  <c r="XI62" i="15"/>
  <c r="XJ62" i="15"/>
  <c r="XK62" i="15"/>
  <c r="XL62" i="15"/>
  <c r="XM62" i="15"/>
  <c r="XN62" i="15"/>
  <c r="XO62" i="15"/>
  <c r="XP62" i="15"/>
  <c r="XQ62" i="15"/>
  <c r="XR62" i="15"/>
  <c r="XS62" i="15"/>
  <c r="XT62" i="15"/>
  <c r="XU62" i="15"/>
  <c r="XV62" i="15"/>
  <c r="XW62" i="15"/>
  <c r="XX62" i="15"/>
  <c r="XY62" i="15"/>
  <c r="XZ62" i="15"/>
  <c r="YA62" i="15"/>
  <c r="YB62" i="15"/>
  <c r="YC62" i="15"/>
  <c r="YD62" i="15"/>
  <c r="YE62" i="15"/>
  <c r="YF62" i="15"/>
  <c r="YG62" i="15"/>
  <c r="YH62" i="15"/>
  <c r="YI62" i="15"/>
  <c r="YJ62" i="15"/>
  <c r="YK62" i="15"/>
  <c r="YL62" i="15"/>
  <c r="YM62" i="15"/>
  <c r="YN62" i="15"/>
  <c r="YO62" i="15"/>
  <c r="YP62" i="15"/>
  <c r="YQ62" i="15"/>
  <c r="YR62" i="15"/>
  <c r="YS62" i="15"/>
  <c r="YT62" i="15"/>
  <c r="YU62" i="15"/>
  <c r="YV62" i="15"/>
  <c r="YW62" i="15"/>
  <c r="YX62" i="15"/>
  <c r="YY62" i="15"/>
  <c r="YZ62" i="15"/>
  <c r="ZA62" i="15"/>
  <c r="ZB62" i="15"/>
  <c r="ZC62" i="15"/>
  <c r="ZD62" i="15"/>
  <c r="ZE62" i="15"/>
  <c r="ZF62" i="15"/>
  <c r="ZG62" i="15"/>
  <c r="ZH62" i="15"/>
  <c r="ZI62" i="15"/>
  <c r="ZJ62" i="15"/>
  <c r="ZK62" i="15"/>
  <c r="ZL62" i="15"/>
  <c r="ZM62" i="15"/>
  <c r="ZN62" i="15"/>
  <c r="ZO62" i="15"/>
  <c r="ZP62" i="15"/>
  <c r="ZQ62" i="15"/>
  <c r="ZR62" i="15"/>
  <c r="ZS62" i="15"/>
  <c r="ZT62" i="15"/>
  <c r="ZU62" i="15"/>
  <c r="ZV62" i="15"/>
  <c r="ZW62" i="15"/>
  <c r="ZX62" i="15"/>
  <c r="ZY62" i="15"/>
  <c r="ZZ62" i="15"/>
  <c r="AAA62" i="15"/>
  <c r="AAB62" i="15"/>
  <c r="AAC62" i="15"/>
  <c r="AAD62" i="15"/>
  <c r="AAE62" i="15"/>
  <c r="AAF62" i="15"/>
  <c r="AAG62" i="15"/>
  <c r="AAH62" i="15"/>
  <c r="AAI62" i="15"/>
  <c r="AAJ62" i="15"/>
  <c r="AAK62" i="15"/>
  <c r="AAL62" i="15"/>
  <c r="AAM62" i="15"/>
  <c r="AAN62" i="15"/>
  <c r="AAO62" i="15"/>
  <c r="AAP62" i="15"/>
  <c r="AAQ62" i="15"/>
  <c r="AAR62" i="15"/>
  <c r="AAS62" i="15"/>
  <c r="AAT62" i="15"/>
  <c r="AAU62" i="15"/>
  <c r="AAV62" i="15"/>
  <c r="AAW62" i="15"/>
  <c r="AAX62" i="15"/>
  <c r="AAY62" i="15"/>
  <c r="AAZ62" i="15"/>
  <c r="ABA62" i="15"/>
  <c r="ABB62" i="15"/>
  <c r="ABC62" i="15"/>
  <c r="ABD62" i="15"/>
  <c r="ABE62" i="15"/>
  <c r="ABF62" i="15"/>
  <c r="ABG62" i="15"/>
  <c r="ABH62" i="15"/>
  <c r="ABI62" i="15"/>
  <c r="ABJ62" i="15"/>
  <c r="ABK62" i="15"/>
  <c r="ABL62" i="15"/>
  <c r="ABM62" i="15"/>
  <c r="ABN62" i="15"/>
  <c r="ABO62" i="15"/>
  <c r="ABP62" i="15"/>
  <c r="ABQ62" i="15"/>
  <c r="ABR62" i="15"/>
  <c r="ABS62" i="15"/>
  <c r="ABT62" i="15"/>
  <c r="ABU62" i="15"/>
  <c r="ABV62" i="15"/>
  <c r="ABW62" i="15"/>
  <c r="ABX62" i="15"/>
  <c r="ABY62" i="15"/>
  <c r="ABZ62" i="15"/>
  <c r="ACA62" i="15"/>
  <c r="ACB62" i="15"/>
  <c r="ACC62" i="15"/>
  <c r="ACD62" i="15"/>
  <c r="ACE62" i="15"/>
  <c r="ACF62" i="15"/>
  <c r="ACG62" i="15"/>
  <c r="ACH62" i="15"/>
  <c r="ACI62" i="15"/>
  <c r="ACJ62" i="15"/>
  <c r="ACK62" i="15"/>
  <c r="ACL62" i="15"/>
  <c r="ACM62" i="15"/>
  <c r="ACN62" i="15"/>
  <c r="ACO62" i="15"/>
  <c r="ACP62" i="15"/>
  <c r="ACQ62" i="15"/>
  <c r="ACR62" i="15"/>
  <c r="ACS62" i="15"/>
  <c r="ACT62" i="15"/>
  <c r="ACU62" i="15"/>
  <c r="ACV62" i="15"/>
  <c r="ACW62" i="15"/>
  <c r="ACX62" i="15"/>
  <c r="ACY62" i="15"/>
  <c r="ACZ62" i="15"/>
  <c r="ADA62" i="15"/>
  <c r="ADB62" i="15"/>
  <c r="ADC62" i="15"/>
  <c r="ADD62" i="15"/>
  <c r="ADE62" i="15"/>
  <c r="ADF62" i="15"/>
  <c r="ADG62" i="15"/>
  <c r="ADH62" i="15"/>
  <c r="ADI62" i="15"/>
  <c r="ADJ62" i="15"/>
  <c r="ADK62" i="15"/>
  <c r="ADL62" i="15"/>
  <c r="ADM62" i="15"/>
  <c r="ADN62" i="15"/>
  <c r="ADO62" i="15"/>
  <c r="ADP62" i="15"/>
  <c r="ADQ62" i="15"/>
  <c r="ADR62" i="15"/>
  <c r="ADS62" i="15"/>
  <c r="ADT62" i="15"/>
  <c r="ADU62" i="15"/>
  <c r="ADV62" i="15"/>
  <c r="ADW62" i="15"/>
  <c r="ADX62" i="15"/>
  <c r="ADY62" i="15"/>
  <c r="ADZ62" i="15"/>
  <c r="AEA62" i="15"/>
  <c r="AEB62" i="15"/>
  <c r="AEC62" i="15"/>
  <c r="AED62" i="15"/>
  <c r="AEE62" i="15"/>
  <c r="AEF62" i="15"/>
  <c r="AEG62" i="15"/>
  <c r="AEH62" i="15"/>
  <c r="AEI62" i="15"/>
  <c r="AEJ62" i="15"/>
  <c r="AEK62" i="15"/>
  <c r="AEL62" i="15"/>
  <c r="AEM62" i="15"/>
  <c r="AEN62" i="15"/>
  <c r="AEO62" i="15"/>
  <c r="AEP62" i="15"/>
  <c r="AEQ62" i="15"/>
  <c r="AER62" i="15"/>
  <c r="AES62" i="15"/>
  <c r="AET62" i="15"/>
  <c r="AEU62" i="15"/>
  <c r="AEV62" i="15"/>
  <c r="AEW62" i="15"/>
  <c r="AEX62" i="15"/>
  <c r="AEY62" i="15"/>
  <c r="AEZ62" i="15"/>
  <c r="AFA62" i="15"/>
  <c r="AFB62" i="15"/>
  <c r="AFC62" i="15"/>
  <c r="AFD62" i="15"/>
  <c r="AFE62" i="15"/>
  <c r="AFF62" i="15"/>
  <c r="AFG62" i="15"/>
  <c r="AFH62" i="15"/>
  <c r="AFI62" i="15"/>
  <c r="AFJ62" i="15"/>
  <c r="AFK62" i="15"/>
  <c r="AFL62" i="15"/>
  <c r="AFM62" i="15"/>
  <c r="AFN62" i="15"/>
  <c r="AFO62" i="15"/>
  <c r="AFP62" i="15"/>
  <c r="AFQ62" i="15"/>
  <c r="AFR62" i="15"/>
  <c r="AFS62" i="15"/>
  <c r="AFT62" i="15"/>
  <c r="AFU62" i="15"/>
  <c r="AFV62" i="15"/>
  <c r="AFW62" i="15"/>
  <c r="AFX62" i="15"/>
  <c r="AFY62" i="15"/>
  <c r="AFZ62" i="15"/>
  <c r="AGA62" i="15"/>
  <c r="AGB62" i="15"/>
  <c r="AGC62" i="15"/>
  <c r="AGD62" i="15"/>
  <c r="AGE62" i="15"/>
  <c r="AGF62" i="15"/>
  <c r="AGG62" i="15"/>
  <c r="AGH62" i="15"/>
  <c r="AGI62" i="15"/>
  <c r="AGJ62" i="15"/>
  <c r="AGK62" i="15"/>
  <c r="AGL62" i="15"/>
  <c r="AGM62" i="15"/>
  <c r="AGN62" i="15"/>
  <c r="AGO62" i="15"/>
  <c r="AGP62" i="15"/>
  <c r="AGQ62" i="15"/>
  <c r="AGR62" i="15"/>
  <c r="AGS62" i="15"/>
  <c r="AGT62" i="15"/>
  <c r="AGU62" i="15"/>
  <c r="AGV62" i="15"/>
  <c r="AGW62" i="15"/>
  <c r="AGX62" i="15"/>
  <c r="AGY62" i="15"/>
  <c r="AGZ62" i="15"/>
  <c r="AHA62" i="15"/>
  <c r="AHB62" i="15"/>
  <c r="AHC62" i="15"/>
  <c r="AHD62" i="15"/>
  <c r="AHE62" i="15"/>
  <c r="AHF62" i="15"/>
  <c r="AHG62" i="15"/>
  <c r="AHH62" i="15"/>
  <c r="AHI62" i="15"/>
  <c r="AHJ62" i="15"/>
  <c r="AHK62" i="15"/>
  <c r="AHL62" i="15"/>
  <c r="AHM62" i="15"/>
  <c r="AHN62" i="15"/>
  <c r="AHO62" i="15"/>
  <c r="AHP62" i="15"/>
  <c r="AHQ62" i="15"/>
  <c r="AHR62" i="15"/>
  <c r="AHS62" i="15"/>
  <c r="AHT62" i="15"/>
  <c r="AHU62" i="15"/>
  <c r="AHV62" i="15"/>
  <c r="AHW62" i="15"/>
  <c r="AHX62" i="15"/>
  <c r="AHY62" i="15"/>
  <c r="AHZ62" i="15"/>
  <c r="AIA62" i="15"/>
  <c r="AIB62" i="15"/>
  <c r="AIC62" i="15"/>
  <c r="AID62" i="15"/>
  <c r="AIE62" i="15"/>
  <c r="AIF62" i="15"/>
  <c r="AIG62" i="15"/>
  <c r="AIH62" i="15"/>
  <c r="AII62" i="15"/>
  <c r="AIJ62" i="15"/>
  <c r="AIK62" i="15"/>
  <c r="AIL62" i="15"/>
  <c r="AIM62" i="15"/>
  <c r="AIN62" i="15"/>
  <c r="AIO62" i="15"/>
  <c r="AIP62" i="15"/>
  <c r="AIQ62" i="15"/>
  <c r="AIR62" i="15"/>
  <c r="AIS62" i="15"/>
  <c r="AIT62" i="15"/>
  <c r="AIU62" i="15"/>
  <c r="AIV62" i="15"/>
  <c r="AIW62" i="15"/>
  <c r="AIX62" i="15"/>
  <c r="AIY62" i="15"/>
  <c r="AIZ62" i="15"/>
  <c r="AJA62" i="15"/>
  <c r="AJB62" i="15"/>
  <c r="AJC62" i="15"/>
  <c r="AJD62" i="15"/>
  <c r="AJE62" i="15"/>
  <c r="AJF62" i="15"/>
  <c r="AJG62" i="15"/>
  <c r="AJH62" i="15"/>
  <c r="AJI62" i="15"/>
  <c r="AJJ62" i="15"/>
  <c r="AJK62" i="15"/>
  <c r="AJL62" i="15"/>
  <c r="AJM62" i="15"/>
  <c r="AJN62" i="15"/>
  <c r="AJO62" i="15"/>
  <c r="AJP62" i="15"/>
  <c r="AJQ62" i="15"/>
  <c r="AJR62" i="15"/>
  <c r="AJS62" i="15"/>
  <c r="AJT62" i="15"/>
  <c r="AJU62" i="15"/>
  <c r="AJV62" i="15"/>
  <c r="AJW62" i="15"/>
  <c r="AJX62" i="15"/>
  <c r="AJY62" i="15"/>
  <c r="AJZ62" i="15"/>
  <c r="AKA62" i="15"/>
  <c r="AKB62" i="15"/>
  <c r="AKC62" i="15"/>
  <c r="AKD62" i="15"/>
  <c r="AKE62" i="15"/>
  <c r="AKF62" i="15"/>
  <c r="AKG62" i="15"/>
  <c r="AKH62" i="15"/>
  <c r="AKI62" i="15"/>
  <c r="AKJ62" i="15"/>
  <c r="AKK62" i="15"/>
  <c r="AKL62" i="15"/>
  <c r="AKM62" i="15"/>
  <c r="AKN62" i="15"/>
  <c r="AKO62" i="15"/>
  <c r="AKP62" i="15"/>
  <c r="AKQ62" i="15"/>
  <c r="AKR62" i="15"/>
  <c r="AKS62" i="15"/>
  <c r="AKT62" i="15"/>
  <c r="AKU62" i="15"/>
  <c r="AKV62" i="15"/>
  <c r="AKW62" i="15"/>
  <c r="AKX62" i="15"/>
  <c r="AKY62" i="15"/>
  <c r="AKZ62" i="15"/>
  <c r="ALA62" i="15"/>
  <c r="ALB62" i="15"/>
  <c r="ALC62" i="15"/>
  <c r="ALD62" i="15"/>
  <c r="ALE62" i="15"/>
  <c r="ALF62" i="15"/>
  <c r="ALG62" i="15"/>
  <c r="ALH62" i="15"/>
  <c r="ALI62" i="15"/>
  <c r="ALJ62" i="15"/>
  <c r="ALK62" i="15"/>
  <c r="ALL62" i="15"/>
  <c r="ALM62" i="15"/>
  <c r="ALN62" i="15"/>
  <c r="ALO62" i="15"/>
  <c r="ALP62" i="15"/>
  <c r="ALQ62" i="15"/>
  <c r="ALR62" i="15"/>
  <c r="ALS62" i="15"/>
  <c r="ALT62" i="15"/>
  <c r="ALU62" i="15"/>
  <c r="ALV62" i="15"/>
  <c r="ALW62" i="15"/>
  <c r="ALX62" i="15"/>
  <c r="ALY62" i="15"/>
  <c r="ALZ62" i="15"/>
  <c r="AMA62" i="15"/>
  <c r="AMB62" i="15"/>
  <c r="AMC62" i="15"/>
  <c r="AMD62" i="15"/>
  <c r="AME62" i="15"/>
  <c r="AMF62" i="15"/>
  <c r="AMG62" i="15"/>
  <c r="AMH62" i="15"/>
  <c r="AMI62" i="15"/>
  <c r="AMJ62" i="15"/>
  <c r="AMK62" i="15"/>
  <c r="AML62" i="15"/>
  <c r="AMM62" i="15"/>
  <c r="AMN62" i="15"/>
  <c r="AMO62" i="15"/>
  <c r="AMP62" i="15"/>
  <c r="AMQ62" i="15"/>
  <c r="AMR62" i="15"/>
  <c r="AMS62" i="15"/>
  <c r="AMT62" i="15"/>
  <c r="AMU62" i="15"/>
  <c r="AMV62" i="15"/>
  <c r="AMW62" i="15"/>
  <c r="AMX62" i="15"/>
  <c r="AMY62" i="15"/>
  <c r="AMZ62" i="15"/>
  <c r="ANA62" i="15"/>
  <c r="ANB62" i="15"/>
  <c r="ANC62" i="15"/>
  <c r="AND62" i="15"/>
  <c r="ANE62" i="15"/>
  <c r="ANF62" i="15"/>
  <c r="ANG62" i="15"/>
  <c r="ANH62" i="15"/>
  <c r="ANI62" i="15"/>
  <c r="ANJ62" i="15"/>
  <c r="ANK62" i="15"/>
  <c r="ANL62" i="15"/>
  <c r="ANM62" i="15"/>
  <c r="ANN62" i="15"/>
  <c r="ANO62" i="15"/>
  <c r="ANP62" i="15"/>
  <c r="ANQ62" i="15"/>
  <c r="ANR62" i="15"/>
  <c r="ANS62" i="15"/>
  <c r="ANT62" i="15"/>
  <c r="ANU62" i="15"/>
  <c r="ANV62" i="15"/>
  <c r="ANW62" i="15"/>
  <c r="ANX62" i="15"/>
  <c r="ANY62" i="15"/>
  <c r="ANZ62" i="15"/>
  <c r="AOA62" i="15"/>
  <c r="AOB62" i="15"/>
  <c r="AOC62" i="15"/>
  <c r="AOD62" i="15"/>
  <c r="AOE62" i="15"/>
  <c r="AOF62" i="15"/>
  <c r="AOG62" i="15"/>
  <c r="AOH62" i="15"/>
  <c r="AOI62" i="15"/>
  <c r="AOJ62" i="15"/>
  <c r="AOK62" i="15"/>
  <c r="AOL62" i="15"/>
  <c r="AOM62" i="15"/>
  <c r="AON62" i="15"/>
  <c r="AOO62" i="15"/>
  <c r="AOP62" i="15"/>
  <c r="AOQ62" i="15"/>
  <c r="AOR62" i="15"/>
  <c r="AOS62" i="15"/>
  <c r="AOT62" i="15"/>
  <c r="AOU62" i="15"/>
  <c r="AOV62" i="15"/>
  <c r="AOW62" i="15"/>
  <c r="AOX62" i="15"/>
  <c r="AOY62" i="15"/>
  <c r="AOZ62" i="15"/>
  <c r="APA62" i="15"/>
  <c r="APB62" i="15"/>
  <c r="APC62" i="15"/>
  <c r="APD62" i="15"/>
  <c r="APE62" i="15"/>
  <c r="APF62" i="15"/>
  <c r="APG62" i="15"/>
  <c r="APH62" i="15"/>
  <c r="API62" i="15"/>
  <c r="APJ62" i="15"/>
  <c r="APK62" i="15"/>
  <c r="APL62" i="15"/>
  <c r="APM62" i="15"/>
  <c r="APN62" i="15"/>
  <c r="APO62" i="15"/>
  <c r="APP62" i="15"/>
  <c r="APQ62" i="15"/>
  <c r="APR62" i="15"/>
  <c r="APS62" i="15"/>
  <c r="APT62" i="15"/>
  <c r="APU62" i="15"/>
  <c r="APV62" i="15"/>
  <c r="APW62" i="15"/>
  <c r="APX62" i="15"/>
  <c r="APY62" i="15"/>
  <c r="APZ62" i="15"/>
  <c r="AQA62" i="15"/>
  <c r="AQB62" i="15"/>
  <c r="AQC62" i="15"/>
  <c r="AQD62" i="15"/>
  <c r="AQE62" i="15"/>
  <c r="AQF62" i="15"/>
  <c r="AQG62" i="15"/>
  <c r="AQH62" i="15"/>
  <c r="AQI62" i="15"/>
  <c r="AQJ62" i="15"/>
  <c r="AQK62" i="15"/>
  <c r="AQL62" i="15"/>
  <c r="AQM62" i="15"/>
  <c r="AQN62" i="15"/>
  <c r="AQO62" i="15"/>
  <c r="AQP62" i="15"/>
  <c r="AQQ62" i="15"/>
  <c r="AQR62" i="15"/>
  <c r="AQS62" i="15"/>
  <c r="AQT62" i="15"/>
  <c r="AQU62" i="15"/>
  <c r="AQV62" i="15"/>
  <c r="AQW62" i="15"/>
  <c r="AQX62" i="15"/>
  <c r="AQY62" i="15"/>
  <c r="AQZ62" i="15"/>
  <c r="ARA62" i="15"/>
  <c r="ARB62" i="15"/>
  <c r="ARC62" i="15"/>
  <c r="ARD62" i="15"/>
  <c r="ARE62" i="15"/>
  <c r="ARF62" i="15"/>
  <c r="ARG62" i="15"/>
  <c r="ARH62" i="15"/>
  <c r="ARI62" i="15"/>
  <c r="ARJ62" i="15"/>
  <c r="ARK62" i="15"/>
  <c r="ARL62" i="15"/>
  <c r="ARM62" i="15"/>
  <c r="ARN62" i="15"/>
  <c r="ARO62" i="15"/>
  <c r="ARP62" i="15"/>
  <c r="ARQ62" i="15"/>
  <c r="ARR62" i="15"/>
  <c r="ARS62" i="15"/>
  <c r="ART62" i="15"/>
  <c r="ARU62" i="15"/>
  <c r="ARV62" i="15"/>
  <c r="ARW62" i="15"/>
  <c r="ARX62" i="15"/>
  <c r="ARY62" i="15"/>
  <c r="ARZ62" i="15"/>
  <c r="ASA62" i="15"/>
  <c r="ASB62" i="15"/>
  <c r="ASC62" i="15"/>
  <c r="ASD62" i="15"/>
  <c r="ASE62" i="15"/>
  <c r="ASF62" i="15"/>
  <c r="ASG62" i="15"/>
  <c r="ASH62" i="15"/>
  <c r="ASI62" i="15"/>
  <c r="ASJ62" i="15"/>
  <c r="ASK62" i="15"/>
  <c r="ASL62" i="15"/>
  <c r="ASM62" i="15"/>
  <c r="ASN62" i="15"/>
  <c r="ASO62" i="15"/>
  <c r="ASP62" i="15"/>
  <c r="ASQ62" i="15"/>
  <c r="ASR62" i="15"/>
  <c r="ASS62" i="15"/>
  <c r="AST62" i="15"/>
  <c r="ASU62" i="15"/>
  <c r="ASV62" i="15"/>
  <c r="ASW62" i="15"/>
  <c r="ASX62" i="15"/>
  <c r="ASY62" i="15"/>
  <c r="ASZ62" i="15"/>
  <c r="ATA62" i="15"/>
  <c r="ATB62" i="15"/>
  <c r="ATC62" i="15"/>
  <c r="ATD62" i="15"/>
  <c r="ATE62" i="15"/>
  <c r="ATF62" i="15"/>
  <c r="ATG62" i="15"/>
  <c r="ATH62" i="15"/>
  <c r="ATI62" i="15"/>
  <c r="ATJ62" i="15"/>
  <c r="ATK62" i="15"/>
  <c r="ATL62" i="15"/>
  <c r="ATM62" i="15"/>
  <c r="ATN62" i="15"/>
  <c r="ATO62" i="15"/>
  <c r="ATP62" i="15"/>
  <c r="ATQ62" i="15"/>
  <c r="ATR62" i="15"/>
  <c r="ATS62" i="15"/>
  <c r="ATT62" i="15"/>
  <c r="ATU62" i="15"/>
  <c r="ATV62" i="15"/>
  <c r="ATW62" i="15"/>
  <c r="ATX62" i="15"/>
  <c r="ATY62" i="15"/>
  <c r="ATZ62" i="15"/>
  <c r="AUA62" i="15"/>
  <c r="AUB62" i="15"/>
  <c r="AUC62" i="15"/>
  <c r="AUD62" i="15"/>
  <c r="AUE62" i="15"/>
  <c r="AUF62" i="15"/>
  <c r="AUG62" i="15"/>
  <c r="AUH62" i="15"/>
  <c r="AUI62" i="15"/>
  <c r="AUJ62" i="15"/>
  <c r="AUK62" i="15"/>
  <c r="AUL62" i="15"/>
  <c r="AUM62" i="15"/>
  <c r="AUN62" i="15"/>
  <c r="AUO62" i="15"/>
  <c r="AUP62" i="15"/>
  <c r="AUQ62" i="15"/>
  <c r="AUR62" i="15"/>
  <c r="AUS62" i="15"/>
  <c r="AUT62" i="15"/>
  <c r="AUU62" i="15"/>
  <c r="AUV62" i="15"/>
  <c r="AUW62" i="15"/>
  <c r="AUX62" i="15"/>
  <c r="AUY62" i="15"/>
  <c r="AUZ62" i="15"/>
  <c r="AVA62" i="15"/>
  <c r="AVB62" i="15"/>
  <c r="AVC62" i="15"/>
  <c r="AVD62" i="15"/>
  <c r="AVE62" i="15"/>
  <c r="AVF62" i="15"/>
  <c r="AVG62" i="15"/>
  <c r="AVH62" i="15"/>
  <c r="AVI62" i="15"/>
  <c r="AVJ62" i="15"/>
  <c r="AVK62" i="15"/>
  <c r="AVL62" i="15"/>
  <c r="AVM62" i="15"/>
  <c r="AVN62" i="15"/>
  <c r="AVO62" i="15"/>
  <c r="AVP62" i="15"/>
  <c r="AVQ62" i="15"/>
  <c r="AVR62" i="15"/>
  <c r="AVS62" i="15"/>
  <c r="AVT62" i="15"/>
  <c r="AVU62" i="15"/>
  <c r="AVV62" i="15"/>
  <c r="AVW62" i="15"/>
  <c r="AVX62" i="15"/>
  <c r="AVY62" i="15"/>
  <c r="AVZ62" i="15"/>
  <c r="AWA62" i="15"/>
  <c r="AWB62" i="15"/>
  <c r="AWC62" i="15"/>
  <c r="AWD62" i="15"/>
  <c r="AWE62" i="15"/>
  <c r="AWF62" i="15"/>
  <c r="AWG62" i="15"/>
  <c r="AWH62" i="15"/>
  <c r="AWI62" i="15"/>
  <c r="AWJ62" i="15"/>
  <c r="AWK62" i="15"/>
  <c r="AWL62" i="15"/>
  <c r="AWM62" i="15"/>
  <c r="AWN62" i="15"/>
  <c r="AWO62" i="15"/>
  <c r="AWP62" i="15"/>
  <c r="AWQ62" i="15"/>
  <c r="AWR62" i="15"/>
  <c r="AWS62" i="15"/>
  <c r="AWT62" i="15"/>
  <c r="AWU62" i="15"/>
  <c r="AWV62" i="15"/>
  <c r="AWW62" i="15"/>
  <c r="AWX62" i="15"/>
  <c r="AWY62" i="15"/>
  <c r="AWZ62" i="15"/>
  <c r="AXA62" i="15"/>
  <c r="AXB62" i="15"/>
  <c r="AXC62" i="15"/>
  <c r="AXD62" i="15"/>
  <c r="AXE62" i="15"/>
  <c r="AXF62" i="15"/>
  <c r="AXG62" i="15"/>
  <c r="AXH62" i="15"/>
  <c r="AXI62" i="15"/>
  <c r="AXJ62" i="15"/>
  <c r="AXK62" i="15"/>
  <c r="AXL62" i="15"/>
  <c r="AXM62" i="15"/>
  <c r="AXN62" i="15"/>
  <c r="AXO62" i="15"/>
  <c r="AXP62" i="15"/>
  <c r="AXQ62" i="15"/>
  <c r="AXR62" i="15"/>
  <c r="AXS62" i="15"/>
  <c r="AXT62" i="15"/>
  <c r="AXU62" i="15"/>
  <c r="AXV62" i="15"/>
  <c r="AXW62" i="15"/>
  <c r="AXX62" i="15"/>
  <c r="AXY62" i="15"/>
  <c r="AXZ62" i="15"/>
  <c r="AYA62" i="15"/>
  <c r="AYB62" i="15"/>
  <c r="AYC62" i="15"/>
  <c r="AYD62" i="15"/>
  <c r="AYE62" i="15"/>
  <c r="AYF62" i="15"/>
  <c r="AYG62" i="15"/>
  <c r="AYH62" i="15"/>
  <c r="AYI62" i="15"/>
  <c r="AYJ62" i="15"/>
  <c r="AYK62" i="15"/>
  <c r="AYL62" i="15"/>
  <c r="AYM62" i="15"/>
  <c r="AYN62" i="15"/>
  <c r="AYO62" i="15"/>
  <c r="AYP62" i="15"/>
  <c r="AYQ62" i="15"/>
  <c r="AYR62" i="15"/>
  <c r="AYS62" i="15"/>
  <c r="AYT62" i="15"/>
  <c r="AYU62" i="15"/>
  <c r="AYV62" i="15"/>
  <c r="AYW62" i="15"/>
  <c r="AYX62" i="15"/>
  <c r="AYY62" i="15"/>
  <c r="AYZ62" i="15"/>
  <c r="AZA62" i="15"/>
  <c r="AZB62" i="15"/>
  <c r="AZC62" i="15"/>
  <c r="AZD62" i="15"/>
  <c r="AZE62" i="15"/>
  <c r="AZF62" i="15"/>
  <c r="AZG62" i="15"/>
  <c r="AZH62" i="15"/>
  <c r="AZI62" i="15"/>
  <c r="AZJ62" i="15"/>
  <c r="AZK62" i="15"/>
  <c r="AZL62" i="15"/>
  <c r="AZM62" i="15"/>
  <c r="AZN62" i="15"/>
  <c r="AZO62" i="15"/>
  <c r="AZP62" i="15"/>
  <c r="AZQ62" i="15"/>
  <c r="AZR62" i="15"/>
  <c r="AZS62" i="15"/>
  <c r="AZT62" i="15"/>
  <c r="AZU62" i="15"/>
  <c r="AZV62" i="15"/>
  <c r="AZW62" i="15"/>
  <c r="AZX62" i="15"/>
  <c r="AZY62" i="15"/>
  <c r="AZZ62" i="15"/>
  <c r="BAA62" i="15"/>
  <c r="BAB62" i="15"/>
  <c r="BAC62" i="15"/>
  <c r="BAD62" i="15"/>
  <c r="BAE62" i="15"/>
  <c r="BAF62" i="15"/>
  <c r="BAG62" i="15"/>
  <c r="BAH62" i="15"/>
  <c r="BAI62" i="15"/>
  <c r="BAJ62" i="15"/>
  <c r="BAK62" i="15"/>
  <c r="BAL62" i="15"/>
  <c r="BAM62" i="15"/>
  <c r="BAN62" i="15"/>
  <c r="BAO62" i="15"/>
  <c r="BAP62" i="15"/>
  <c r="BAQ62" i="15"/>
  <c r="BAR62" i="15"/>
  <c r="BAS62" i="15"/>
  <c r="BAT62" i="15"/>
  <c r="BAU62" i="15"/>
  <c r="BAV62" i="15"/>
  <c r="BAW62" i="15"/>
  <c r="BAX62" i="15"/>
  <c r="BAY62" i="15"/>
  <c r="BAZ62" i="15"/>
  <c r="BBA62" i="15"/>
  <c r="BBB62" i="15"/>
  <c r="BBC62" i="15"/>
  <c r="BBD62" i="15"/>
  <c r="BBE62" i="15"/>
  <c r="BBF62" i="15"/>
  <c r="BBG62" i="15"/>
  <c r="BBH62" i="15"/>
  <c r="BBI62" i="15"/>
  <c r="BBJ62" i="15"/>
  <c r="BBK62" i="15"/>
  <c r="BBL62" i="15"/>
  <c r="BBM62" i="15"/>
  <c r="BBN62" i="15"/>
  <c r="BBO62" i="15"/>
  <c r="BBP62" i="15"/>
  <c r="BBQ62" i="15"/>
  <c r="BBR62" i="15"/>
  <c r="BBS62" i="15"/>
  <c r="BBT62" i="15"/>
  <c r="BBU62" i="15"/>
  <c r="BBV62" i="15"/>
  <c r="BBW62" i="15"/>
  <c r="BBX62" i="15"/>
  <c r="BBY62" i="15"/>
  <c r="BBZ62" i="15"/>
  <c r="BCA62" i="15"/>
  <c r="BCB62" i="15"/>
  <c r="BCC62" i="15"/>
  <c r="BCD62" i="15"/>
  <c r="BCE62" i="15"/>
  <c r="BCF62" i="15"/>
  <c r="BCG62" i="15"/>
  <c r="BCH62" i="15"/>
  <c r="BCI62" i="15"/>
  <c r="BCJ62" i="15"/>
  <c r="BCK62" i="15"/>
  <c r="BCL62" i="15"/>
  <c r="BCM62" i="15"/>
  <c r="BCN62" i="15"/>
  <c r="BCO62" i="15"/>
  <c r="BCP62" i="15"/>
  <c r="BCQ62" i="15"/>
  <c r="BCR62" i="15"/>
  <c r="BCS62" i="15"/>
  <c r="BCT62" i="15"/>
  <c r="BCU62" i="15"/>
  <c r="BCV62" i="15"/>
  <c r="BCW62" i="15"/>
  <c r="BCX62" i="15"/>
  <c r="BCY62" i="15"/>
  <c r="BCZ62" i="15"/>
  <c r="BDA62" i="15"/>
  <c r="BDB62" i="15"/>
  <c r="BDC62" i="15"/>
  <c r="BDD62" i="15"/>
  <c r="BDE62" i="15"/>
  <c r="BDF62" i="15"/>
  <c r="BDG62" i="15"/>
  <c r="BDH62" i="15"/>
  <c r="BDI62" i="15"/>
  <c r="BDJ62" i="15"/>
  <c r="BDK62" i="15"/>
  <c r="BDL62" i="15"/>
  <c r="BDM62" i="15"/>
  <c r="BDN62" i="15"/>
  <c r="BDO62" i="15"/>
  <c r="BDP62" i="15"/>
  <c r="BDQ62" i="15"/>
  <c r="BDR62" i="15"/>
  <c r="BDS62" i="15"/>
  <c r="BDT62" i="15"/>
  <c r="BDU62" i="15"/>
  <c r="BDV62" i="15"/>
  <c r="BDW62" i="15"/>
  <c r="BDX62" i="15"/>
  <c r="BDY62" i="15"/>
  <c r="BDZ62" i="15"/>
  <c r="BEA62" i="15"/>
  <c r="BEB62" i="15"/>
  <c r="BEC62" i="15"/>
  <c r="BED62" i="15"/>
  <c r="BEE62" i="15"/>
  <c r="BEF62" i="15"/>
  <c r="BEG62" i="15"/>
  <c r="BEH62" i="15"/>
  <c r="BEI62" i="15"/>
  <c r="BEJ62" i="15"/>
  <c r="BEK62" i="15"/>
  <c r="BEL62" i="15"/>
  <c r="BEM62" i="15"/>
  <c r="BEN62" i="15"/>
  <c r="BEO62" i="15"/>
  <c r="BEP62" i="15"/>
  <c r="BEQ62" i="15"/>
  <c r="BER62" i="15"/>
  <c r="BES62" i="15"/>
  <c r="BET62" i="15"/>
  <c r="BEU62" i="15"/>
  <c r="BEV62" i="15"/>
  <c r="BEW62" i="15"/>
  <c r="BEX62" i="15"/>
  <c r="BEY62" i="15"/>
  <c r="BEZ62" i="15"/>
  <c r="BFA62" i="15"/>
  <c r="BFB62" i="15"/>
  <c r="BFC62" i="15"/>
  <c r="BFD62" i="15"/>
  <c r="BFE62" i="15"/>
  <c r="BFF62" i="15"/>
  <c r="BFG62" i="15"/>
  <c r="BFH62" i="15"/>
  <c r="BFI62" i="15"/>
  <c r="BFJ62" i="15"/>
  <c r="BFK62" i="15"/>
  <c r="BFL62" i="15"/>
  <c r="BFM62" i="15"/>
  <c r="BFN62" i="15"/>
  <c r="BFO62" i="15"/>
  <c r="BFP62" i="15"/>
  <c r="BFQ62" i="15"/>
  <c r="BFR62" i="15"/>
  <c r="BFS62" i="15"/>
  <c r="BFT62" i="15"/>
  <c r="BFU62" i="15"/>
  <c r="BFV62" i="15"/>
  <c r="BFW62" i="15"/>
  <c r="BFX62" i="15"/>
  <c r="BFY62" i="15"/>
  <c r="BFZ62" i="15"/>
  <c r="BGA62" i="15"/>
  <c r="BGB62" i="15"/>
  <c r="BGC62" i="15"/>
  <c r="BGD62" i="15"/>
  <c r="BGE62" i="15"/>
  <c r="BGF62" i="15"/>
  <c r="BGG62" i="15"/>
  <c r="BGH62" i="15"/>
  <c r="BGI62" i="15"/>
  <c r="BGJ62" i="15"/>
  <c r="BGK62" i="15"/>
  <c r="BGL62" i="15"/>
  <c r="BGM62" i="15"/>
  <c r="BGN62" i="15"/>
  <c r="BGO62" i="15"/>
  <c r="BGP62" i="15"/>
  <c r="BGQ62" i="15"/>
  <c r="BGR62" i="15"/>
  <c r="BGS62" i="15"/>
  <c r="BGT62" i="15"/>
  <c r="BGU62" i="15"/>
  <c r="BGV62" i="15"/>
  <c r="BGW62" i="15"/>
  <c r="BGX62" i="15"/>
  <c r="BGY62" i="15"/>
  <c r="BGZ62" i="15"/>
  <c r="BHA62" i="15"/>
  <c r="BHB62" i="15"/>
  <c r="BHC62" i="15"/>
  <c r="BHD62" i="15"/>
  <c r="BHE62" i="15"/>
  <c r="BHF62" i="15"/>
  <c r="BHG62" i="15"/>
  <c r="BHH62" i="15"/>
  <c r="BHI62" i="15"/>
  <c r="BHJ62" i="15"/>
  <c r="BHK62" i="15"/>
  <c r="BHL62" i="15"/>
  <c r="BHM62" i="15"/>
  <c r="BHN62" i="15"/>
  <c r="BHO62" i="15"/>
  <c r="BHP62" i="15"/>
  <c r="BHQ62" i="15"/>
  <c r="BHR62" i="15"/>
  <c r="BHS62" i="15"/>
  <c r="BHT62" i="15"/>
  <c r="BHU62" i="15"/>
  <c r="BHV62" i="15"/>
  <c r="BHW62" i="15"/>
  <c r="BHX62" i="15"/>
  <c r="BHY62" i="15"/>
  <c r="BHZ62" i="15"/>
  <c r="BIA62" i="15"/>
  <c r="BIB62" i="15"/>
  <c r="BIC62" i="15"/>
  <c r="BID62" i="15"/>
  <c r="BIE62" i="15"/>
  <c r="BIF62" i="15"/>
  <c r="BIG62" i="15"/>
  <c r="BIH62" i="15"/>
  <c r="BII62" i="15"/>
  <c r="BIJ62" i="15"/>
  <c r="BIK62" i="15"/>
  <c r="BIL62" i="15"/>
  <c r="BIM62" i="15"/>
  <c r="BIN62" i="15"/>
  <c r="BIO62" i="15"/>
  <c r="BIP62" i="15"/>
  <c r="BIQ62" i="15"/>
  <c r="BIR62" i="15"/>
  <c r="BIS62" i="15"/>
  <c r="BIT62" i="15"/>
  <c r="BIU62" i="15"/>
  <c r="BIV62" i="15"/>
  <c r="BIW62" i="15"/>
  <c r="BIX62" i="15"/>
  <c r="BIY62" i="15"/>
  <c r="BIZ62" i="15"/>
  <c r="BJA62" i="15"/>
  <c r="BJB62" i="15"/>
  <c r="BJC62" i="15"/>
  <c r="BJD62" i="15"/>
  <c r="BJE62" i="15"/>
  <c r="BJF62" i="15"/>
  <c r="BJG62" i="15"/>
  <c r="BJH62" i="15"/>
  <c r="BJI62" i="15"/>
  <c r="BJJ62" i="15"/>
  <c r="BJK62" i="15"/>
  <c r="BJL62" i="15"/>
  <c r="BJM62" i="15"/>
  <c r="BJN62" i="15"/>
  <c r="BJO62" i="15"/>
  <c r="BJP62" i="15"/>
  <c r="BJQ62" i="15"/>
  <c r="BJR62" i="15"/>
  <c r="BJS62" i="15"/>
  <c r="BJT62" i="15"/>
  <c r="BJU62" i="15"/>
  <c r="BJV62" i="15"/>
  <c r="BJW62" i="15"/>
  <c r="BJX62" i="15"/>
  <c r="BJY62" i="15"/>
  <c r="BJZ62" i="15"/>
  <c r="BKA62" i="15"/>
  <c r="BKB62" i="15"/>
  <c r="BKC62" i="15"/>
  <c r="BKD62" i="15"/>
  <c r="BKE62" i="15"/>
  <c r="BKF62" i="15"/>
  <c r="BKG62" i="15"/>
  <c r="BKH62" i="15"/>
  <c r="BKI62" i="15"/>
  <c r="BKJ62" i="15"/>
  <c r="BKK62" i="15"/>
  <c r="BKL62" i="15"/>
  <c r="BKM62" i="15"/>
  <c r="BKN62" i="15"/>
  <c r="BKO62" i="15"/>
  <c r="BKP62" i="15"/>
  <c r="BKQ62" i="15"/>
  <c r="BKR62" i="15"/>
  <c r="BKS62" i="15"/>
  <c r="BKT62" i="15"/>
  <c r="BKU62" i="15"/>
  <c r="BKV62" i="15"/>
  <c r="BKW62" i="15"/>
  <c r="BKX62" i="15"/>
  <c r="BKY62" i="15"/>
  <c r="BKZ62" i="15"/>
  <c r="BLA62" i="15"/>
  <c r="BLB62" i="15"/>
  <c r="BLC62" i="15"/>
  <c r="BLD62" i="15"/>
  <c r="BLE62" i="15"/>
  <c r="BLF62" i="15"/>
  <c r="BLG62" i="15"/>
  <c r="BLH62" i="15"/>
  <c r="BLI62" i="15"/>
  <c r="BLJ62" i="15"/>
  <c r="BLK62" i="15"/>
  <c r="BLL62" i="15"/>
  <c r="BLM62" i="15"/>
  <c r="BLN62" i="15"/>
  <c r="BLO62" i="15"/>
  <c r="BLP62" i="15"/>
  <c r="BLQ62" i="15"/>
  <c r="BLR62" i="15"/>
  <c r="BLS62" i="15"/>
  <c r="BLT62" i="15"/>
  <c r="BLU62" i="15"/>
  <c r="BLV62" i="15"/>
  <c r="BLW62" i="15"/>
  <c r="BLX62" i="15"/>
  <c r="BLY62" i="15"/>
  <c r="BLZ62" i="15"/>
  <c r="BMA62" i="15"/>
  <c r="BMB62" i="15"/>
  <c r="BMC62" i="15"/>
  <c r="BMD62" i="15"/>
  <c r="BME62" i="15"/>
  <c r="BMF62" i="15"/>
  <c r="BMG62" i="15"/>
  <c r="BMH62" i="15"/>
  <c r="BMI62" i="15"/>
  <c r="BMJ62" i="15"/>
  <c r="BMK62" i="15"/>
  <c r="BML62" i="15"/>
  <c r="BMM62" i="15"/>
  <c r="BMN62" i="15"/>
  <c r="BMO62" i="15"/>
  <c r="BMP62" i="15"/>
  <c r="BMQ62" i="15"/>
  <c r="BMR62" i="15"/>
  <c r="BMS62" i="15"/>
  <c r="BMT62" i="15"/>
  <c r="BMU62" i="15"/>
  <c r="BMV62" i="15"/>
  <c r="BMW62" i="15"/>
  <c r="BMX62" i="15"/>
  <c r="BMY62" i="15"/>
  <c r="BMZ62" i="15"/>
  <c r="BNA62" i="15"/>
  <c r="BNB62" i="15"/>
  <c r="BNC62" i="15"/>
  <c r="BND62" i="15"/>
  <c r="BNE62" i="15"/>
  <c r="BNF62" i="15"/>
  <c r="BNG62" i="15"/>
  <c r="BNH62" i="15"/>
  <c r="BNI62" i="15"/>
  <c r="BNJ62" i="15"/>
  <c r="BNK62" i="15"/>
  <c r="BNL62" i="15"/>
  <c r="BNM62" i="15"/>
  <c r="BNN62" i="15"/>
  <c r="BNO62" i="15"/>
  <c r="BNP62" i="15"/>
  <c r="BNQ62" i="15"/>
  <c r="BNR62" i="15"/>
  <c r="BNS62" i="15"/>
  <c r="BNT62" i="15"/>
  <c r="BNU62" i="15"/>
  <c r="BNV62" i="15"/>
  <c r="BNW62" i="15"/>
  <c r="BNX62" i="15"/>
  <c r="BNY62" i="15"/>
  <c r="BNZ62" i="15"/>
  <c r="BOA62" i="15"/>
  <c r="BOB62" i="15"/>
  <c r="BOC62" i="15"/>
  <c r="BOD62" i="15"/>
  <c r="BOE62" i="15"/>
  <c r="BOF62" i="15"/>
  <c r="BOG62" i="15"/>
  <c r="BOH62" i="15"/>
  <c r="BOI62" i="15"/>
  <c r="BOJ62" i="15"/>
  <c r="BOK62" i="15"/>
  <c r="BOL62" i="15"/>
  <c r="BOM62" i="15"/>
  <c r="BON62" i="15"/>
  <c r="BOO62" i="15"/>
  <c r="BOP62" i="15"/>
  <c r="BOQ62" i="15"/>
  <c r="BOR62" i="15"/>
  <c r="BOS62" i="15"/>
  <c r="BOT62" i="15"/>
  <c r="BOU62" i="15"/>
  <c r="BOV62" i="15"/>
  <c r="BOW62" i="15"/>
  <c r="BOX62" i="15"/>
  <c r="BOY62" i="15"/>
  <c r="BOZ62" i="15"/>
  <c r="BPA62" i="15"/>
  <c r="BPB62" i="15"/>
  <c r="BPC62" i="15"/>
  <c r="BPD62" i="15"/>
  <c r="BPE62" i="15"/>
  <c r="BPF62" i="15"/>
  <c r="BPG62" i="15"/>
  <c r="BPH62" i="15"/>
  <c r="BPI62" i="15"/>
  <c r="BPJ62" i="15"/>
  <c r="BPK62" i="15"/>
  <c r="BPL62" i="15"/>
  <c r="BPM62" i="15"/>
  <c r="BPN62" i="15"/>
  <c r="BPO62" i="15"/>
  <c r="BPP62" i="15"/>
  <c r="BPQ62" i="15"/>
  <c r="BPR62" i="15"/>
  <c r="BPS62" i="15"/>
  <c r="BPT62" i="15"/>
  <c r="BPU62" i="15"/>
  <c r="BPV62" i="15"/>
  <c r="BPW62" i="15"/>
  <c r="BPX62" i="15"/>
  <c r="BPY62" i="15"/>
  <c r="BPZ62" i="15"/>
  <c r="BQA62" i="15"/>
  <c r="BQB62" i="15"/>
  <c r="BQC62" i="15"/>
  <c r="BQD62" i="15"/>
  <c r="BQE62" i="15"/>
  <c r="BQF62" i="15"/>
  <c r="BQG62" i="15"/>
  <c r="BQH62" i="15"/>
  <c r="BQI62" i="15"/>
  <c r="BQJ62" i="15"/>
  <c r="BQK62" i="15"/>
  <c r="BQL62" i="15"/>
  <c r="BQM62" i="15"/>
  <c r="BQN62" i="15"/>
  <c r="BQO62" i="15"/>
  <c r="BQP62" i="15"/>
  <c r="BQQ62" i="15"/>
  <c r="BQR62" i="15"/>
  <c r="BQS62" i="15"/>
  <c r="BQT62" i="15"/>
  <c r="BQU62" i="15"/>
  <c r="BQV62" i="15"/>
  <c r="BQW62" i="15"/>
  <c r="BQX62" i="15"/>
  <c r="BQY62" i="15"/>
  <c r="BQZ62" i="15"/>
  <c r="BRA62" i="15"/>
  <c r="BRB62" i="15"/>
  <c r="BRC62" i="15"/>
  <c r="BRD62" i="15"/>
  <c r="BRE62" i="15"/>
  <c r="BRF62" i="15"/>
  <c r="BRG62" i="15"/>
  <c r="BRH62" i="15"/>
  <c r="BRI62" i="15"/>
  <c r="BRJ62" i="15"/>
  <c r="BRK62" i="15"/>
  <c r="BRL62" i="15"/>
  <c r="BRM62" i="15"/>
  <c r="BRN62" i="15"/>
  <c r="BRO62" i="15"/>
  <c r="BRP62" i="15"/>
  <c r="BRQ62" i="15"/>
  <c r="BRR62" i="15"/>
  <c r="BRS62" i="15"/>
  <c r="BRT62" i="15"/>
  <c r="BRU62" i="15"/>
  <c r="BRV62" i="15"/>
  <c r="BRW62" i="15"/>
  <c r="BRX62" i="15"/>
  <c r="BRY62" i="15"/>
  <c r="BRZ62" i="15"/>
  <c r="BSA62" i="15"/>
  <c r="BSB62" i="15"/>
  <c r="BSC62" i="15"/>
  <c r="BSD62" i="15"/>
  <c r="BSE62" i="15"/>
  <c r="BSF62" i="15"/>
  <c r="BSG62" i="15"/>
  <c r="BSH62" i="15"/>
  <c r="BSI62" i="15"/>
  <c r="BSJ62" i="15"/>
  <c r="BSK62" i="15"/>
  <c r="BSL62" i="15"/>
  <c r="BSM62" i="15"/>
  <c r="BSN62" i="15"/>
  <c r="BSO62" i="15"/>
  <c r="BSP62" i="15"/>
  <c r="BSQ62" i="15"/>
  <c r="BSR62" i="15"/>
  <c r="BSS62" i="15"/>
  <c r="BST62" i="15"/>
  <c r="BSU62" i="15"/>
  <c r="BSV62" i="15"/>
  <c r="BSW62" i="15"/>
  <c r="BSX62" i="15"/>
  <c r="BSY62" i="15"/>
  <c r="BSZ62" i="15"/>
  <c r="BTA62" i="15"/>
  <c r="BTB62" i="15"/>
  <c r="BTC62" i="15"/>
  <c r="BTD62" i="15"/>
  <c r="BTE62" i="15"/>
  <c r="BTF62" i="15"/>
  <c r="BTG62" i="15"/>
  <c r="BTH62" i="15"/>
  <c r="BTI62" i="15"/>
  <c r="BTJ62" i="15"/>
  <c r="BTK62" i="15"/>
  <c r="BTL62" i="15"/>
  <c r="BTM62" i="15"/>
  <c r="BTN62" i="15"/>
  <c r="BTO62" i="15"/>
  <c r="BTP62" i="15"/>
  <c r="BTQ62" i="15"/>
  <c r="BTR62" i="15"/>
  <c r="BTS62" i="15"/>
  <c r="BTT62" i="15"/>
  <c r="BTU62" i="15"/>
  <c r="BTV62" i="15"/>
  <c r="BTW62" i="15"/>
  <c r="BTX62" i="15"/>
  <c r="BTY62" i="15"/>
  <c r="BTZ62" i="15"/>
  <c r="BUA62" i="15"/>
  <c r="BUB62" i="15"/>
  <c r="BUC62" i="15"/>
  <c r="BUD62" i="15"/>
  <c r="BUE62" i="15"/>
  <c r="BUF62" i="15"/>
  <c r="BUG62" i="15"/>
  <c r="BUH62" i="15"/>
  <c r="BUI62" i="15"/>
  <c r="BUJ62" i="15"/>
  <c r="BUK62" i="15"/>
  <c r="BUL62" i="15"/>
  <c r="BUM62" i="15"/>
  <c r="BUN62" i="15"/>
  <c r="BUO62" i="15"/>
  <c r="BUP62" i="15"/>
  <c r="BUQ62" i="15"/>
  <c r="BUR62" i="15"/>
  <c r="BUS62" i="15"/>
  <c r="BUT62" i="15"/>
  <c r="BUU62" i="15"/>
  <c r="BUV62" i="15"/>
  <c r="BUW62" i="15"/>
  <c r="BUX62" i="15"/>
  <c r="BUY62" i="15"/>
  <c r="BUZ62" i="15"/>
  <c r="BVA62" i="15"/>
  <c r="BVB62" i="15"/>
  <c r="BVC62" i="15"/>
  <c r="BVD62" i="15"/>
  <c r="BVE62" i="15"/>
  <c r="BVF62" i="15"/>
  <c r="BVG62" i="15"/>
  <c r="BVH62" i="15"/>
  <c r="BVI62" i="15"/>
  <c r="BVJ62" i="15"/>
  <c r="BVK62" i="15"/>
  <c r="BVL62" i="15"/>
  <c r="BVM62" i="15"/>
  <c r="BVN62" i="15"/>
  <c r="BVO62" i="15"/>
  <c r="BVP62" i="15"/>
  <c r="BVQ62" i="15"/>
  <c r="BVR62" i="15"/>
  <c r="BVS62" i="15"/>
  <c r="BVT62" i="15"/>
  <c r="BVU62" i="15"/>
  <c r="BVV62" i="15"/>
  <c r="BVW62" i="15"/>
  <c r="BVX62" i="15"/>
  <c r="BVY62" i="15"/>
  <c r="BVZ62" i="15"/>
  <c r="BWA62" i="15"/>
  <c r="BWB62" i="15"/>
  <c r="BWC62" i="15"/>
  <c r="BWD62" i="15"/>
  <c r="BWE62" i="15"/>
  <c r="BWF62" i="15"/>
  <c r="BWG62" i="15"/>
  <c r="BWH62" i="15"/>
  <c r="BWI62" i="15"/>
  <c r="BWJ62" i="15"/>
  <c r="BWK62" i="15"/>
  <c r="BWL62" i="15"/>
  <c r="BWM62" i="15"/>
  <c r="BWN62" i="15"/>
  <c r="BWO62" i="15"/>
  <c r="BWP62" i="15"/>
  <c r="BWQ62" i="15"/>
  <c r="BWR62" i="15"/>
  <c r="BWS62" i="15"/>
  <c r="BWT62" i="15"/>
  <c r="BWU62" i="15"/>
  <c r="BWV62" i="15"/>
  <c r="BWW62" i="15"/>
  <c r="BWX62" i="15"/>
  <c r="BWY62" i="15"/>
  <c r="BWZ62" i="15"/>
  <c r="BXA62" i="15"/>
  <c r="BXB62" i="15"/>
  <c r="BXC62" i="15"/>
  <c r="BXD62" i="15"/>
  <c r="BXE62" i="15"/>
  <c r="BXF62" i="15"/>
  <c r="BXG62" i="15"/>
  <c r="BXH62" i="15"/>
  <c r="BXI62" i="15"/>
  <c r="BXJ62" i="15"/>
  <c r="BXK62" i="15"/>
  <c r="BXL62" i="15"/>
  <c r="BXM62" i="15"/>
  <c r="BXN62" i="15"/>
  <c r="BXO62" i="15"/>
  <c r="BXP62" i="15"/>
  <c r="BXQ62" i="15"/>
  <c r="BXR62" i="15"/>
  <c r="BXS62" i="15"/>
  <c r="BXT62" i="15"/>
  <c r="BXU62" i="15"/>
  <c r="BXV62" i="15"/>
  <c r="BXW62" i="15"/>
  <c r="BXX62" i="15"/>
  <c r="BXY62" i="15"/>
  <c r="BXZ62" i="15"/>
  <c r="BYA62" i="15"/>
  <c r="BYB62" i="15"/>
  <c r="BYC62" i="15"/>
  <c r="BYD62" i="15"/>
  <c r="BYE62" i="15"/>
  <c r="BYF62" i="15"/>
  <c r="BYG62" i="15"/>
  <c r="BYH62" i="15"/>
  <c r="BYI62" i="15"/>
  <c r="BYJ62" i="15"/>
  <c r="BYK62" i="15"/>
  <c r="BYL62" i="15"/>
  <c r="BYM62" i="15"/>
  <c r="BYN62" i="15"/>
  <c r="BYO62" i="15"/>
  <c r="BYP62" i="15"/>
  <c r="BYQ62" i="15"/>
  <c r="BYR62" i="15"/>
  <c r="BYS62" i="15"/>
  <c r="BYT62" i="15"/>
  <c r="BYU62" i="15"/>
  <c r="BYV62" i="15"/>
  <c r="BYW62" i="15"/>
  <c r="BYX62" i="15"/>
  <c r="BYY62" i="15"/>
  <c r="BYZ62" i="15"/>
  <c r="BZA62" i="15"/>
  <c r="BZB62" i="15"/>
  <c r="BZC62" i="15"/>
  <c r="BZD62" i="15"/>
  <c r="BZE62" i="15"/>
  <c r="BZF62" i="15"/>
  <c r="BZG62" i="15"/>
  <c r="BZH62" i="15"/>
  <c r="BZI62" i="15"/>
  <c r="BZJ62" i="15"/>
  <c r="BZK62" i="15"/>
  <c r="BZL62" i="15"/>
  <c r="BZM62" i="15"/>
  <c r="BZN62" i="15"/>
  <c r="BZO62" i="15"/>
  <c r="BZP62" i="15"/>
  <c r="BZQ62" i="15"/>
  <c r="BZR62" i="15"/>
  <c r="BZS62" i="15"/>
  <c r="BZT62" i="15"/>
  <c r="BZU62" i="15"/>
  <c r="BZV62" i="15"/>
  <c r="BZW62" i="15"/>
  <c r="BZX62" i="15"/>
  <c r="BZY62" i="15"/>
  <c r="BZZ62" i="15"/>
  <c r="CAA62" i="15"/>
  <c r="CAB62" i="15"/>
  <c r="CAC62" i="15"/>
  <c r="CAD62" i="15"/>
  <c r="CAE62" i="15"/>
  <c r="CAF62" i="15"/>
  <c r="CAG62" i="15"/>
  <c r="CAH62" i="15"/>
  <c r="CAI62" i="15"/>
  <c r="CAJ62" i="15"/>
  <c r="CAK62" i="15"/>
  <c r="CAL62" i="15"/>
  <c r="CAM62" i="15"/>
  <c r="CAN62" i="15"/>
  <c r="CAO62" i="15"/>
  <c r="CAP62" i="15"/>
  <c r="CAQ62" i="15"/>
  <c r="CAR62" i="15"/>
  <c r="CAS62" i="15"/>
  <c r="CAT62" i="15"/>
  <c r="CAU62" i="15"/>
  <c r="CAV62" i="15"/>
  <c r="CAW62" i="15"/>
  <c r="CAX62" i="15"/>
  <c r="CAY62" i="15"/>
  <c r="CAZ62" i="15"/>
  <c r="CBA62" i="15"/>
  <c r="CBB62" i="15"/>
  <c r="CBC62" i="15"/>
  <c r="CBD62" i="15"/>
  <c r="CBE62" i="15"/>
  <c r="CBF62" i="15"/>
  <c r="CBG62" i="15"/>
  <c r="CBH62" i="15"/>
  <c r="CBI62" i="15"/>
  <c r="CBJ62" i="15"/>
  <c r="CBK62" i="15"/>
  <c r="CBL62" i="15"/>
  <c r="CBM62" i="15"/>
  <c r="CBN62" i="15"/>
  <c r="CBO62" i="15"/>
  <c r="CBP62" i="15"/>
  <c r="CBQ62" i="15"/>
  <c r="CBR62" i="15"/>
  <c r="CBS62" i="15"/>
  <c r="CBT62" i="15"/>
  <c r="CBU62" i="15"/>
  <c r="CBV62" i="15"/>
  <c r="CBW62" i="15"/>
  <c r="CBX62" i="15"/>
  <c r="CBY62" i="15"/>
  <c r="CBZ62" i="15"/>
  <c r="CCA62" i="15"/>
  <c r="CCB62" i="15"/>
  <c r="CCC62" i="15"/>
  <c r="CCD62" i="15"/>
  <c r="CCE62" i="15"/>
  <c r="CCF62" i="15"/>
  <c r="CCG62" i="15"/>
  <c r="CCH62" i="15"/>
  <c r="CCI62" i="15"/>
  <c r="CCJ62" i="15"/>
  <c r="CCK62" i="15"/>
  <c r="CCL62" i="15"/>
  <c r="CCM62" i="15"/>
  <c r="CCN62" i="15"/>
  <c r="CCO62" i="15"/>
  <c r="CCP62" i="15"/>
  <c r="CCQ62" i="15"/>
  <c r="CCR62" i="15"/>
  <c r="CCS62" i="15"/>
  <c r="CCT62" i="15"/>
  <c r="CCU62" i="15"/>
  <c r="CCV62" i="15"/>
  <c r="CCW62" i="15"/>
  <c r="CCX62" i="15"/>
  <c r="CCY62" i="15"/>
  <c r="CCZ62" i="15"/>
  <c r="CDA62" i="15"/>
  <c r="CDB62" i="15"/>
  <c r="CDC62" i="15"/>
  <c r="CDD62" i="15"/>
  <c r="CDE62" i="15"/>
  <c r="CDF62" i="15"/>
  <c r="CDG62" i="15"/>
  <c r="CDH62" i="15"/>
  <c r="CDI62" i="15"/>
  <c r="CDJ62" i="15"/>
  <c r="CDK62" i="15"/>
  <c r="CDL62" i="15"/>
  <c r="CDM62" i="15"/>
  <c r="CDN62" i="15"/>
  <c r="CDO62" i="15"/>
  <c r="CDP62" i="15"/>
  <c r="CDQ62" i="15"/>
  <c r="CDR62" i="15"/>
  <c r="CDS62" i="15"/>
  <c r="CDT62" i="15"/>
  <c r="CDU62" i="15"/>
  <c r="CDV62" i="15"/>
  <c r="CDW62" i="15"/>
  <c r="CDX62" i="15"/>
  <c r="CDY62" i="15"/>
  <c r="CDZ62" i="15"/>
  <c r="CEA62" i="15"/>
  <c r="CEB62" i="15"/>
  <c r="CEC62" i="15"/>
  <c r="CED62" i="15"/>
  <c r="CEE62" i="15"/>
  <c r="CEF62" i="15"/>
  <c r="CEG62" i="15"/>
  <c r="CEH62" i="15"/>
  <c r="CEI62" i="15"/>
  <c r="CEJ62" i="15"/>
  <c r="CEK62" i="15"/>
  <c r="CEL62" i="15"/>
  <c r="CEM62" i="15"/>
  <c r="CEN62" i="15"/>
  <c r="CEO62" i="15"/>
  <c r="CEP62" i="15"/>
  <c r="CEQ62" i="15"/>
  <c r="CER62" i="15"/>
  <c r="CES62" i="15"/>
  <c r="CET62" i="15"/>
  <c r="CEU62" i="15"/>
  <c r="CEV62" i="15"/>
  <c r="CEW62" i="15"/>
  <c r="CEX62" i="15"/>
  <c r="CEY62" i="15"/>
  <c r="CEZ62" i="15"/>
  <c r="CFA62" i="15"/>
  <c r="CFB62" i="15"/>
  <c r="CFC62" i="15"/>
  <c r="CFD62" i="15"/>
  <c r="CFE62" i="15"/>
  <c r="CFF62" i="15"/>
  <c r="CFG62" i="15"/>
  <c r="CFH62" i="15"/>
  <c r="CFI62" i="15"/>
  <c r="CFJ62" i="15"/>
  <c r="CFK62" i="15"/>
  <c r="CFL62" i="15"/>
  <c r="CFM62" i="15"/>
  <c r="CFN62" i="15"/>
  <c r="CFO62" i="15"/>
  <c r="CFP62" i="15"/>
  <c r="CFQ62" i="15"/>
  <c r="CFR62" i="15"/>
  <c r="CFS62" i="15"/>
  <c r="CFT62" i="15"/>
  <c r="CFU62" i="15"/>
  <c r="CFV62" i="15"/>
  <c r="CFW62" i="15"/>
  <c r="CFX62" i="15"/>
  <c r="CFY62" i="15"/>
  <c r="CFZ62" i="15"/>
  <c r="CGA62" i="15"/>
  <c r="CGB62" i="15"/>
  <c r="CGC62" i="15"/>
  <c r="CGD62" i="15"/>
  <c r="CGE62" i="15"/>
  <c r="CGF62" i="15"/>
  <c r="CGG62" i="15"/>
  <c r="CGH62" i="15"/>
  <c r="CGI62" i="15"/>
  <c r="CGJ62" i="15"/>
  <c r="CGK62" i="15"/>
  <c r="CGL62" i="15"/>
  <c r="CGM62" i="15"/>
  <c r="CGN62" i="15"/>
  <c r="CGO62" i="15"/>
  <c r="CGP62" i="15"/>
  <c r="CGQ62" i="15"/>
  <c r="CGR62" i="15"/>
  <c r="CGS62" i="15"/>
  <c r="CGT62" i="15"/>
  <c r="CGU62" i="15"/>
  <c r="CGV62" i="15"/>
  <c r="CGW62" i="15"/>
  <c r="CGX62" i="15"/>
  <c r="CGY62" i="15"/>
  <c r="CGZ62" i="15"/>
  <c r="CHA62" i="15"/>
  <c r="CHB62" i="15"/>
  <c r="CHC62" i="15"/>
  <c r="CHD62" i="15"/>
  <c r="CHE62" i="15"/>
  <c r="CHF62" i="15"/>
  <c r="CHG62" i="15"/>
  <c r="CHH62" i="15"/>
  <c r="CHI62" i="15"/>
  <c r="CHJ62" i="15"/>
  <c r="CHK62" i="15"/>
  <c r="CHL62" i="15"/>
  <c r="CHM62" i="15"/>
  <c r="CHN62" i="15"/>
  <c r="CHO62" i="15"/>
  <c r="CHP62" i="15"/>
  <c r="CHQ62" i="15"/>
  <c r="CHR62" i="15"/>
  <c r="CHS62" i="15"/>
  <c r="CHT62" i="15"/>
  <c r="CHU62" i="15"/>
  <c r="CHV62" i="15"/>
  <c r="CHW62" i="15"/>
  <c r="CHX62" i="15"/>
  <c r="CHY62" i="15"/>
  <c r="CHZ62" i="15"/>
  <c r="CIA62" i="15"/>
  <c r="CIB62" i="15"/>
  <c r="CIC62" i="15"/>
  <c r="CID62" i="15"/>
  <c r="CIE62" i="15"/>
  <c r="CIF62" i="15"/>
  <c r="CIG62" i="15"/>
  <c r="CIH62" i="15"/>
  <c r="CII62" i="15"/>
  <c r="CIJ62" i="15"/>
  <c r="CIK62" i="15"/>
  <c r="CIL62" i="15"/>
  <c r="CIM62" i="15"/>
  <c r="CIN62" i="15"/>
  <c r="CIO62" i="15"/>
  <c r="CIP62" i="15"/>
  <c r="CIQ62" i="15"/>
  <c r="CIR62" i="15"/>
  <c r="CIS62" i="15"/>
  <c r="CIT62" i="15"/>
  <c r="CIU62" i="15"/>
  <c r="CIV62" i="15"/>
  <c r="CIW62" i="15"/>
  <c r="CIX62" i="15"/>
  <c r="CIY62" i="15"/>
  <c r="CIZ62" i="15"/>
  <c r="CJA62" i="15"/>
  <c r="CJB62" i="15"/>
  <c r="CJC62" i="15"/>
  <c r="CJD62" i="15"/>
  <c r="CJE62" i="15"/>
  <c r="CJF62" i="15"/>
  <c r="CJG62" i="15"/>
  <c r="CJH62" i="15"/>
  <c r="CJI62" i="15"/>
  <c r="CJJ62" i="15"/>
  <c r="CJK62" i="15"/>
  <c r="CJL62" i="15"/>
  <c r="CJM62" i="15"/>
  <c r="CJN62" i="15"/>
  <c r="CJO62" i="15"/>
  <c r="CJP62" i="15"/>
  <c r="CJQ62" i="15"/>
  <c r="CJR62" i="15"/>
  <c r="CJS62" i="15"/>
  <c r="CJT62" i="15"/>
  <c r="CJU62" i="15"/>
  <c r="CJV62" i="15"/>
  <c r="CJW62" i="15"/>
  <c r="CJX62" i="15"/>
  <c r="CJY62" i="15"/>
  <c r="CJZ62" i="15"/>
  <c r="CKA62" i="15"/>
  <c r="CKB62" i="15"/>
  <c r="CKC62" i="15"/>
  <c r="CKD62" i="15"/>
  <c r="CKE62" i="15"/>
  <c r="CKF62" i="15"/>
  <c r="CKG62" i="15"/>
  <c r="CKH62" i="15"/>
  <c r="CKI62" i="15"/>
  <c r="CKJ62" i="15"/>
  <c r="CKK62" i="15"/>
  <c r="CKL62" i="15"/>
  <c r="CKM62" i="15"/>
  <c r="CKN62" i="15"/>
  <c r="CKO62" i="15"/>
  <c r="CKP62" i="15"/>
  <c r="CKQ62" i="15"/>
  <c r="CKR62" i="15"/>
  <c r="CKS62" i="15"/>
  <c r="CKT62" i="15"/>
  <c r="CKU62" i="15"/>
  <c r="CKV62" i="15"/>
  <c r="CKW62" i="15"/>
  <c r="CKX62" i="15"/>
  <c r="CKY62" i="15"/>
  <c r="CKZ62" i="15"/>
  <c r="CLA62" i="15"/>
  <c r="CLB62" i="15"/>
  <c r="CLC62" i="15"/>
  <c r="CLD62" i="15"/>
  <c r="CLE62" i="15"/>
  <c r="CLF62" i="15"/>
  <c r="CLG62" i="15"/>
  <c r="CLH62" i="15"/>
  <c r="CLI62" i="15"/>
  <c r="CLJ62" i="15"/>
  <c r="CLK62" i="15"/>
  <c r="CLL62" i="15"/>
  <c r="CLM62" i="15"/>
  <c r="CLN62" i="15"/>
  <c r="CLO62" i="15"/>
  <c r="CLP62" i="15"/>
  <c r="CLQ62" i="15"/>
  <c r="CLR62" i="15"/>
  <c r="CLS62" i="15"/>
  <c r="CLT62" i="15"/>
  <c r="CLU62" i="15"/>
  <c r="CLV62" i="15"/>
  <c r="CLW62" i="15"/>
  <c r="CLX62" i="15"/>
  <c r="CLY62" i="15"/>
  <c r="CLZ62" i="15"/>
  <c r="CMA62" i="15"/>
  <c r="CMB62" i="15"/>
  <c r="CMC62" i="15"/>
  <c r="CMD62" i="15"/>
  <c r="CME62" i="15"/>
  <c r="CMF62" i="15"/>
  <c r="CMG62" i="15"/>
  <c r="CMH62" i="15"/>
  <c r="CMI62" i="15"/>
  <c r="CMJ62" i="15"/>
  <c r="CMK62" i="15"/>
  <c r="CML62" i="15"/>
  <c r="CMM62" i="15"/>
  <c r="CMN62" i="15"/>
  <c r="CMO62" i="15"/>
  <c r="CMP62" i="15"/>
  <c r="CMQ62" i="15"/>
  <c r="CMR62" i="15"/>
  <c r="CMS62" i="15"/>
  <c r="CMT62" i="15"/>
  <c r="CMU62" i="15"/>
  <c r="CMV62" i="15"/>
  <c r="CMW62" i="15"/>
  <c r="CMX62" i="15"/>
  <c r="CMY62" i="15"/>
  <c r="CMZ62" i="15"/>
  <c r="CNA62" i="15"/>
  <c r="CNB62" i="15"/>
  <c r="CNC62" i="15"/>
  <c r="CND62" i="15"/>
  <c r="CNE62" i="15"/>
  <c r="CNF62" i="15"/>
  <c r="CNG62" i="15"/>
  <c r="CNH62" i="15"/>
  <c r="CNI62" i="15"/>
  <c r="CNJ62" i="15"/>
  <c r="CNK62" i="15"/>
  <c r="CNL62" i="15"/>
  <c r="CNM62" i="15"/>
  <c r="CNN62" i="15"/>
  <c r="CNO62" i="15"/>
  <c r="CNP62" i="15"/>
  <c r="CNQ62" i="15"/>
  <c r="CNR62" i="15"/>
  <c r="CNS62" i="15"/>
  <c r="CNT62" i="15"/>
  <c r="CNU62" i="15"/>
  <c r="CNV62" i="15"/>
  <c r="CNW62" i="15"/>
  <c r="CNX62" i="15"/>
  <c r="CNY62" i="15"/>
  <c r="CNZ62" i="15"/>
  <c r="COA62" i="15"/>
  <c r="COB62" i="15"/>
  <c r="COC62" i="15"/>
  <c r="COD62" i="15"/>
  <c r="COE62" i="15"/>
  <c r="COF62" i="15"/>
  <c r="COG62" i="15"/>
  <c r="COH62" i="15"/>
  <c r="COI62" i="15"/>
  <c r="COJ62" i="15"/>
  <c r="COK62" i="15"/>
  <c r="COL62" i="15"/>
  <c r="COM62" i="15"/>
  <c r="CON62" i="15"/>
  <c r="COO62" i="15"/>
  <c r="COP62" i="15"/>
  <c r="COQ62" i="15"/>
  <c r="COR62" i="15"/>
  <c r="COS62" i="15"/>
  <c r="COT62" i="15"/>
  <c r="COU62" i="15"/>
  <c r="COV62" i="15"/>
  <c r="COW62" i="15"/>
  <c r="COX62" i="15"/>
  <c r="COY62" i="15"/>
  <c r="COZ62" i="15"/>
  <c r="CPA62" i="15"/>
  <c r="CPB62" i="15"/>
  <c r="CPC62" i="15"/>
  <c r="CPD62" i="15"/>
  <c r="CPE62" i="15"/>
  <c r="CPF62" i="15"/>
  <c r="CPG62" i="15"/>
  <c r="CPH62" i="15"/>
  <c r="CPI62" i="15"/>
  <c r="CPJ62" i="15"/>
  <c r="CPK62" i="15"/>
  <c r="CPL62" i="15"/>
  <c r="CPM62" i="15"/>
  <c r="CPN62" i="15"/>
  <c r="CPO62" i="15"/>
  <c r="CPP62" i="15"/>
  <c r="CPQ62" i="15"/>
  <c r="CPR62" i="15"/>
  <c r="CPS62" i="15"/>
  <c r="CPT62" i="15"/>
  <c r="CPU62" i="15"/>
  <c r="CPV62" i="15"/>
  <c r="CPW62" i="15"/>
  <c r="CPX62" i="15"/>
  <c r="CPY62" i="15"/>
  <c r="CPZ62" i="15"/>
  <c r="CQA62" i="15"/>
  <c r="CQB62" i="15"/>
  <c r="CQC62" i="15"/>
  <c r="CQD62" i="15"/>
  <c r="CQE62" i="15"/>
  <c r="CQF62" i="15"/>
  <c r="CQG62" i="15"/>
  <c r="CQH62" i="15"/>
  <c r="CQI62" i="15"/>
  <c r="CQJ62" i="15"/>
  <c r="CQK62" i="15"/>
  <c r="CQL62" i="15"/>
  <c r="CQM62" i="15"/>
  <c r="CQN62" i="15"/>
  <c r="CQO62" i="15"/>
  <c r="CQP62" i="15"/>
  <c r="CQQ62" i="15"/>
  <c r="CQR62" i="15"/>
  <c r="CQS62" i="15"/>
  <c r="CQT62" i="15"/>
  <c r="CQU62" i="15"/>
  <c r="CQV62" i="15"/>
  <c r="CQW62" i="15"/>
  <c r="CQX62" i="15"/>
  <c r="CQY62" i="15"/>
  <c r="CQZ62" i="15"/>
  <c r="CRA62" i="15"/>
  <c r="CRB62" i="15"/>
  <c r="CRC62" i="15"/>
  <c r="CRD62" i="15"/>
  <c r="CRE62" i="15"/>
  <c r="CRF62" i="15"/>
  <c r="CRG62" i="15"/>
  <c r="CRH62" i="15"/>
  <c r="CRI62" i="15"/>
  <c r="CRJ62" i="15"/>
  <c r="CRK62" i="15"/>
  <c r="CRL62" i="15"/>
  <c r="CRM62" i="15"/>
  <c r="CRN62" i="15"/>
  <c r="CRO62" i="15"/>
  <c r="CRP62" i="15"/>
  <c r="CRQ62" i="15"/>
  <c r="CRR62" i="15"/>
  <c r="CRS62" i="15"/>
  <c r="CRT62" i="15"/>
  <c r="CRU62" i="15"/>
  <c r="CRV62" i="15"/>
  <c r="CRW62" i="15"/>
  <c r="CRX62" i="15"/>
  <c r="CRY62" i="15"/>
  <c r="CRZ62" i="15"/>
  <c r="CSA62" i="15"/>
  <c r="CSB62" i="15"/>
  <c r="CSC62" i="15"/>
  <c r="CSD62" i="15"/>
  <c r="CSE62" i="15"/>
  <c r="CSF62" i="15"/>
  <c r="CSG62" i="15"/>
  <c r="CSH62" i="15"/>
  <c r="CSI62" i="15"/>
  <c r="CSJ62" i="15"/>
  <c r="CSK62" i="15"/>
  <c r="CSL62" i="15"/>
  <c r="CSM62" i="15"/>
  <c r="CSN62" i="15"/>
  <c r="CSO62" i="15"/>
  <c r="CSP62" i="15"/>
  <c r="CSQ62" i="15"/>
  <c r="CSR62" i="15"/>
  <c r="CSS62" i="15"/>
  <c r="CST62" i="15"/>
  <c r="CSU62" i="15"/>
  <c r="CSV62" i="15"/>
  <c r="CSW62" i="15"/>
  <c r="CSX62" i="15"/>
  <c r="CSY62" i="15"/>
  <c r="CSZ62" i="15"/>
  <c r="CTA62" i="15"/>
  <c r="CTB62" i="15"/>
  <c r="CTC62" i="15"/>
  <c r="CTD62" i="15"/>
  <c r="CTE62" i="15"/>
  <c r="CTF62" i="15"/>
  <c r="CTG62" i="15"/>
  <c r="CTH62" i="15"/>
  <c r="CTI62" i="15"/>
  <c r="CTJ62" i="15"/>
  <c r="CTK62" i="15"/>
  <c r="CTL62" i="15"/>
  <c r="CTM62" i="15"/>
  <c r="CTN62" i="15"/>
  <c r="CTO62" i="15"/>
  <c r="CTP62" i="15"/>
  <c r="CTQ62" i="15"/>
  <c r="CTR62" i="15"/>
  <c r="CTS62" i="15"/>
  <c r="CTT62" i="15"/>
  <c r="CTU62" i="15"/>
  <c r="CTV62" i="15"/>
  <c r="CTW62" i="15"/>
  <c r="CTX62" i="15"/>
  <c r="CTY62" i="15"/>
  <c r="CTZ62" i="15"/>
  <c r="CUA62" i="15"/>
  <c r="CUB62" i="15"/>
  <c r="CUC62" i="15"/>
  <c r="CUD62" i="15"/>
  <c r="CUE62" i="15"/>
  <c r="CUF62" i="15"/>
  <c r="CUG62" i="15"/>
  <c r="CUH62" i="15"/>
  <c r="CUI62" i="15"/>
  <c r="CUJ62" i="15"/>
  <c r="CUK62" i="15"/>
  <c r="CUL62" i="15"/>
  <c r="CUM62" i="15"/>
  <c r="CUN62" i="15"/>
  <c r="CUO62" i="15"/>
  <c r="CUP62" i="15"/>
  <c r="CUQ62" i="15"/>
  <c r="CUR62" i="15"/>
  <c r="CUS62" i="15"/>
  <c r="CUT62" i="15"/>
  <c r="CUU62" i="15"/>
  <c r="CUV62" i="15"/>
  <c r="CUW62" i="15"/>
  <c r="CUX62" i="15"/>
  <c r="CUY62" i="15"/>
  <c r="CUZ62" i="15"/>
  <c r="CVA62" i="15"/>
  <c r="CVB62" i="15"/>
  <c r="CVC62" i="15"/>
  <c r="CVD62" i="15"/>
  <c r="CVE62" i="15"/>
  <c r="CVF62" i="15"/>
  <c r="CVG62" i="15"/>
  <c r="CVH62" i="15"/>
  <c r="CVI62" i="15"/>
  <c r="CVJ62" i="15"/>
  <c r="CVK62" i="15"/>
  <c r="CVL62" i="15"/>
  <c r="CVM62" i="15"/>
  <c r="CVN62" i="15"/>
  <c r="CVO62" i="15"/>
  <c r="CVP62" i="15"/>
  <c r="CVQ62" i="15"/>
  <c r="CVR62" i="15"/>
  <c r="CVS62" i="15"/>
  <c r="CVT62" i="15"/>
  <c r="CVU62" i="15"/>
  <c r="CVV62" i="15"/>
  <c r="CVW62" i="15"/>
  <c r="CVX62" i="15"/>
  <c r="CVY62" i="15"/>
  <c r="CVZ62" i="15"/>
  <c r="CWA62" i="15"/>
  <c r="CWB62" i="15"/>
  <c r="CWC62" i="15"/>
  <c r="CWD62" i="15"/>
  <c r="CWE62" i="15"/>
  <c r="CWF62" i="15"/>
  <c r="CWG62" i="15"/>
  <c r="CWH62" i="15"/>
  <c r="CWI62" i="15"/>
  <c r="CWJ62" i="15"/>
  <c r="CWK62" i="15"/>
  <c r="CWL62" i="15"/>
  <c r="CWM62" i="15"/>
  <c r="CWN62" i="15"/>
  <c r="CWO62" i="15"/>
  <c r="CWP62" i="15"/>
  <c r="CWQ62" i="15"/>
  <c r="CWR62" i="15"/>
  <c r="CWS62" i="15"/>
  <c r="CWT62" i="15"/>
  <c r="CWU62" i="15"/>
  <c r="CWV62" i="15"/>
  <c r="CWW62" i="15"/>
  <c r="CWX62" i="15"/>
  <c r="CWY62" i="15"/>
  <c r="CWZ62" i="15"/>
  <c r="CXA62" i="15"/>
  <c r="CXB62" i="15"/>
  <c r="CXC62" i="15"/>
  <c r="CXD62" i="15"/>
  <c r="CXE62" i="15"/>
  <c r="CXF62" i="15"/>
  <c r="CXG62" i="15"/>
  <c r="CXH62" i="15"/>
  <c r="CXI62" i="15"/>
  <c r="CXJ62" i="15"/>
  <c r="CXK62" i="15"/>
  <c r="CXL62" i="15"/>
  <c r="CXM62" i="15"/>
  <c r="CXN62" i="15"/>
  <c r="CXO62" i="15"/>
  <c r="CXP62" i="15"/>
  <c r="CXQ62" i="15"/>
  <c r="CXR62" i="15"/>
  <c r="CXS62" i="15"/>
  <c r="CXT62" i="15"/>
  <c r="CXU62" i="15"/>
  <c r="CXV62" i="15"/>
  <c r="CXW62" i="15"/>
  <c r="CXX62" i="15"/>
  <c r="CXY62" i="15"/>
  <c r="CXZ62" i="15"/>
  <c r="CYA62" i="15"/>
  <c r="CYB62" i="15"/>
  <c r="CYC62" i="15"/>
  <c r="CYD62" i="15"/>
  <c r="CYE62" i="15"/>
  <c r="CYF62" i="15"/>
  <c r="CYG62" i="15"/>
  <c r="CYH62" i="15"/>
  <c r="CYI62" i="15"/>
  <c r="CYJ62" i="15"/>
  <c r="CYK62" i="15"/>
  <c r="CYL62" i="15"/>
  <c r="CYM62" i="15"/>
  <c r="CYN62" i="15"/>
  <c r="CYO62" i="15"/>
  <c r="CYP62" i="15"/>
  <c r="CYQ62" i="15"/>
  <c r="CYR62" i="15"/>
  <c r="CYS62" i="15"/>
  <c r="CYT62" i="15"/>
  <c r="CYU62" i="15"/>
  <c r="CYV62" i="15"/>
  <c r="CYW62" i="15"/>
  <c r="CYX62" i="15"/>
  <c r="CYY62" i="15"/>
  <c r="CYZ62" i="15"/>
  <c r="CZA62" i="15"/>
  <c r="CZB62" i="15"/>
  <c r="CZC62" i="15"/>
  <c r="CZD62" i="15"/>
  <c r="CZE62" i="15"/>
  <c r="CZF62" i="15"/>
  <c r="CZG62" i="15"/>
  <c r="CZH62" i="15"/>
  <c r="CZI62" i="15"/>
  <c r="CZJ62" i="15"/>
  <c r="CZK62" i="15"/>
  <c r="CZL62" i="15"/>
  <c r="CZM62" i="15"/>
  <c r="CZN62" i="15"/>
  <c r="CZO62" i="15"/>
  <c r="CZP62" i="15"/>
  <c r="CZQ62" i="15"/>
  <c r="CZR62" i="15"/>
  <c r="CZS62" i="15"/>
  <c r="CZT62" i="15"/>
  <c r="CZU62" i="15"/>
  <c r="CZV62" i="15"/>
  <c r="CZW62" i="15"/>
  <c r="CZX62" i="15"/>
  <c r="CZY62" i="15"/>
  <c r="CZZ62" i="15"/>
  <c r="DAA62" i="15"/>
  <c r="DAB62" i="15"/>
  <c r="DAC62" i="15"/>
  <c r="DAD62" i="15"/>
  <c r="DAE62" i="15"/>
  <c r="DAF62" i="15"/>
  <c r="DAG62" i="15"/>
  <c r="DAH62" i="15"/>
  <c r="DAI62" i="15"/>
  <c r="DAJ62" i="15"/>
  <c r="DAK62" i="15"/>
  <c r="DAL62" i="15"/>
  <c r="DAM62" i="15"/>
  <c r="DAN62" i="15"/>
  <c r="DAO62" i="15"/>
  <c r="DAP62" i="15"/>
  <c r="DAQ62" i="15"/>
  <c r="DAR62" i="15"/>
  <c r="DAS62" i="15"/>
  <c r="DAT62" i="15"/>
  <c r="DAU62" i="15"/>
  <c r="DAV62" i="15"/>
  <c r="DAW62" i="15"/>
  <c r="DAX62" i="15"/>
  <c r="DAY62" i="15"/>
  <c r="DAZ62" i="15"/>
  <c r="DBA62" i="15"/>
  <c r="DBB62" i="15"/>
  <c r="DBC62" i="15"/>
  <c r="DBD62" i="15"/>
  <c r="DBE62" i="15"/>
  <c r="DBF62" i="15"/>
  <c r="DBG62" i="15"/>
  <c r="DBH62" i="15"/>
  <c r="DBI62" i="15"/>
  <c r="DBJ62" i="15"/>
  <c r="DBK62" i="15"/>
  <c r="DBL62" i="15"/>
  <c r="DBM62" i="15"/>
  <c r="DBN62" i="15"/>
  <c r="DBO62" i="15"/>
  <c r="DBP62" i="15"/>
  <c r="DBQ62" i="15"/>
  <c r="DBR62" i="15"/>
  <c r="DBS62" i="15"/>
  <c r="DBT62" i="15"/>
  <c r="DBU62" i="15"/>
  <c r="DBV62" i="15"/>
  <c r="DBW62" i="15"/>
  <c r="DBX62" i="15"/>
  <c r="DBY62" i="15"/>
  <c r="DBZ62" i="15"/>
  <c r="DCA62" i="15"/>
  <c r="DCB62" i="15"/>
  <c r="DCC62" i="15"/>
  <c r="DCD62" i="15"/>
  <c r="DCE62" i="15"/>
  <c r="DCF62" i="15"/>
  <c r="DCG62" i="15"/>
  <c r="DCH62" i="15"/>
  <c r="DCI62" i="15"/>
  <c r="DCJ62" i="15"/>
  <c r="DCK62" i="15"/>
  <c r="DCL62" i="15"/>
  <c r="DCM62" i="15"/>
  <c r="DCN62" i="15"/>
  <c r="DCO62" i="15"/>
  <c r="DCP62" i="15"/>
  <c r="DCQ62" i="15"/>
  <c r="DCR62" i="15"/>
  <c r="DCS62" i="15"/>
  <c r="DCT62" i="15"/>
  <c r="DCU62" i="15"/>
  <c r="DCV62" i="15"/>
  <c r="DCW62" i="15"/>
  <c r="DCX62" i="15"/>
  <c r="DCY62" i="15"/>
  <c r="DCZ62" i="15"/>
  <c r="DDA62" i="15"/>
  <c r="DDB62" i="15"/>
  <c r="DDC62" i="15"/>
  <c r="DDD62" i="15"/>
  <c r="DDE62" i="15"/>
  <c r="DDF62" i="15"/>
  <c r="DDG62" i="15"/>
  <c r="DDH62" i="15"/>
  <c r="DDI62" i="15"/>
  <c r="DDJ62" i="15"/>
  <c r="DDK62" i="15"/>
  <c r="DDL62" i="15"/>
  <c r="DDM62" i="15"/>
  <c r="DDN62" i="15"/>
  <c r="DDO62" i="15"/>
  <c r="DDP62" i="15"/>
  <c r="DDQ62" i="15"/>
  <c r="DDR62" i="15"/>
  <c r="DDS62" i="15"/>
  <c r="DDT62" i="15"/>
  <c r="DDU62" i="15"/>
  <c r="DDV62" i="15"/>
  <c r="DDW62" i="15"/>
  <c r="DDX62" i="15"/>
  <c r="DDY62" i="15"/>
  <c r="DDZ62" i="15"/>
  <c r="DEA62" i="15"/>
  <c r="DEB62" i="15"/>
  <c r="DEC62" i="15"/>
  <c r="DED62" i="15"/>
  <c r="DEE62" i="15"/>
  <c r="DEF62" i="15"/>
  <c r="DEG62" i="15"/>
  <c r="DEH62" i="15"/>
  <c r="DEI62" i="15"/>
  <c r="DEJ62" i="15"/>
  <c r="DEK62" i="15"/>
  <c r="DEL62" i="15"/>
  <c r="DEM62" i="15"/>
  <c r="DEN62" i="15"/>
  <c r="DEO62" i="15"/>
  <c r="DEP62" i="15"/>
  <c r="DEQ62" i="15"/>
  <c r="DER62" i="15"/>
  <c r="DES62" i="15"/>
  <c r="DET62" i="15"/>
  <c r="DEU62" i="15"/>
  <c r="DEV62" i="15"/>
  <c r="DEW62" i="15"/>
  <c r="DEX62" i="15"/>
  <c r="DEY62" i="15"/>
  <c r="DEZ62" i="15"/>
  <c r="DFA62" i="15"/>
  <c r="DFB62" i="15"/>
  <c r="DFC62" i="15"/>
  <c r="DFD62" i="15"/>
  <c r="DFE62" i="15"/>
  <c r="DFF62" i="15"/>
  <c r="DFG62" i="15"/>
  <c r="DFH62" i="15"/>
  <c r="DFI62" i="15"/>
  <c r="DFJ62" i="15"/>
  <c r="DFK62" i="15"/>
  <c r="DFL62" i="15"/>
  <c r="DFM62" i="15"/>
  <c r="DFN62" i="15"/>
  <c r="DFO62" i="15"/>
  <c r="DFP62" i="15"/>
  <c r="DFQ62" i="15"/>
  <c r="DFR62" i="15"/>
  <c r="DFS62" i="15"/>
  <c r="DFT62" i="15"/>
  <c r="DFU62" i="15"/>
  <c r="DFV62" i="15"/>
  <c r="DFW62" i="15"/>
  <c r="DFX62" i="15"/>
  <c r="DFY62" i="15"/>
  <c r="DFZ62" i="15"/>
  <c r="DGA62" i="15"/>
  <c r="DGB62" i="15"/>
  <c r="DGC62" i="15"/>
  <c r="DGD62" i="15"/>
  <c r="DGE62" i="15"/>
  <c r="DGF62" i="15"/>
  <c r="DGG62" i="15"/>
  <c r="DGH62" i="15"/>
  <c r="DGI62" i="15"/>
  <c r="DGJ62" i="15"/>
  <c r="DGK62" i="15"/>
  <c r="DGL62" i="15"/>
  <c r="DGM62" i="15"/>
  <c r="DGN62" i="15"/>
  <c r="DGO62" i="15"/>
  <c r="DGP62" i="15"/>
  <c r="DGQ62" i="15"/>
  <c r="DGR62" i="15"/>
  <c r="DGS62" i="15"/>
  <c r="DGT62" i="15"/>
  <c r="DGU62" i="15"/>
  <c r="DGV62" i="15"/>
  <c r="DGW62" i="15"/>
  <c r="DGX62" i="15"/>
  <c r="DGY62" i="15"/>
  <c r="DGZ62" i="15"/>
  <c r="DHA62" i="15"/>
  <c r="DHB62" i="15"/>
  <c r="DHC62" i="15"/>
  <c r="DHD62" i="15"/>
  <c r="DHE62" i="15"/>
  <c r="DHF62" i="15"/>
  <c r="DHG62" i="15"/>
  <c r="DHH62" i="15"/>
  <c r="DHI62" i="15"/>
  <c r="DHJ62" i="15"/>
  <c r="DHK62" i="15"/>
  <c r="DHL62" i="15"/>
  <c r="DHM62" i="15"/>
  <c r="DHN62" i="15"/>
  <c r="DHO62" i="15"/>
  <c r="DHP62" i="15"/>
  <c r="DHQ62" i="15"/>
  <c r="DHR62" i="15"/>
  <c r="DHS62" i="15"/>
  <c r="DHT62" i="15"/>
  <c r="DHU62" i="15"/>
  <c r="DHV62" i="15"/>
  <c r="DHW62" i="15"/>
  <c r="DHX62" i="15"/>
  <c r="DHY62" i="15"/>
  <c r="DHZ62" i="15"/>
  <c r="DIA62" i="15"/>
  <c r="DIB62" i="15"/>
  <c r="DIC62" i="15"/>
  <c r="DID62" i="15"/>
  <c r="DIE62" i="15"/>
  <c r="DIF62" i="15"/>
  <c r="DIG62" i="15"/>
  <c r="DIH62" i="15"/>
  <c r="DII62" i="15"/>
  <c r="DIJ62" i="15"/>
  <c r="DIK62" i="15"/>
  <c r="DIL62" i="15"/>
  <c r="DIM62" i="15"/>
  <c r="DIN62" i="15"/>
  <c r="DIO62" i="15"/>
  <c r="DIP62" i="15"/>
  <c r="DIQ62" i="15"/>
  <c r="DIR62" i="15"/>
  <c r="DIS62" i="15"/>
  <c r="DIT62" i="15"/>
  <c r="DIU62" i="15"/>
  <c r="DIV62" i="15"/>
  <c r="DIW62" i="15"/>
  <c r="DIX62" i="15"/>
  <c r="DIY62" i="15"/>
  <c r="DIZ62" i="15"/>
  <c r="DJA62" i="15"/>
  <c r="DJB62" i="15"/>
  <c r="DJC62" i="15"/>
  <c r="DJD62" i="15"/>
  <c r="DJE62" i="15"/>
  <c r="DJF62" i="15"/>
  <c r="DJG62" i="15"/>
  <c r="DJH62" i="15"/>
  <c r="DJI62" i="15"/>
  <c r="DJJ62" i="15"/>
  <c r="DJK62" i="15"/>
  <c r="DJL62" i="15"/>
  <c r="DJM62" i="15"/>
  <c r="DJN62" i="15"/>
  <c r="DJO62" i="15"/>
  <c r="DJP62" i="15"/>
  <c r="DJQ62" i="15"/>
  <c r="DJR62" i="15"/>
  <c r="DJS62" i="15"/>
  <c r="DJT62" i="15"/>
  <c r="DJU62" i="15"/>
  <c r="DJV62" i="15"/>
  <c r="DJW62" i="15"/>
  <c r="DJX62" i="15"/>
  <c r="DJY62" i="15"/>
  <c r="DJZ62" i="15"/>
  <c r="DKA62" i="15"/>
  <c r="DKB62" i="15"/>
  <c r="DKC62" i="15"/>
  <c r="DKD62" i="15"/>
  <c r="DKE62" i="15"/>
  <c r="DKF62" i="15"/>
  <c r="DKG62" i="15"/>
  <c r="DKH62" i="15"/>
  <c r="DKI62" i="15"/>
  <c r="DKJ62" i="15"/>
  <c r="DKK62" i="15"/>
  <c r="DKL62" i="15"/>
  <c r="DKM62" i="15"/>
  <c r="DKN62" i="15"/>
  <c r="DKO62" i="15"/>
  <c r="DKP62" i="15"/>
  <c r="DKQ62" i="15"/>
  <c r="DKR62" i="15"/>
  <c r="DKS62" i="15"/>
  <c r="DKT62" i="15"/>
  <c r="DKU62" i="15"/>
  <c r="DKV62" i="15"/>
  <c r="DKW62" i="15"/>
  <c r="DKX62" i="15"/>
  <c r="DKY62" i="15"/>
  <c r="DKZ62" i="15"/>
  <c r="DLA62" i="15"/>
  <c r="DLB62" i="15"/>
  <c r="DLC62" i="15"/>
  <c r="DLD62" i="15"/>
  <c r="DLE62" i="15"/>
  <c r="DLF62" i="15"/>
  <c r="DLG62" i="15"/>
  <c r="DLH62" i="15"/>
  <c r="DLI62" i="15"/>
  <c r="DLJ62" i="15"/>
  <c r="DLK62" i="15"/>
  <c r="DLL62" i="15"/>
  <c r="DLM62" i="15"/>
  <c r="DLN62" i="15"/>
  <c r="DLO62" i="15"/>
  <c r="DLP62" i="15"/>
  <c r="DLQ62" i="15"/>
  <c r="DLR62" i="15"/>
  <c r="DLS62" i="15"/>
  <c r="DLT62" i="15"/>
  <c r="DLU62" i="15"/>
  <c r="DLV62" i="15"/>
  <c r="DLW62" i="15"/>
  <c r="DLX62" i="15"/>
  <c r="DLY62" i="15"/>
  <c r="DLZ62" i="15"/>
  <c r="DMA62" i="15"/>
  <c r="DMB62" i="15"/>
  <c r="DMC62" i="15"/>
  <c r="DMD62" i="15"/>
  <c r="DME62" i="15"/>
  <c r="DMF62" i="15"/>
  <c r="DMG62" i="15"/>
  <c r="DMH62" i="15"/>
  <c r="DMI62" i="15"/>
  <c r="DMJ62" i="15"/>
  <c r="DMK62" i="15"/>
  <c r="DML62" i="15"/>
  <c r="DMM62" i="15"/>
  <c r="DMN62" i="15"/>
  <c r="DMO62" i="15"/>
  <c r="DMP62" i="15"/>
  <c r="DMQ62" i="15"/>
  <c r="DMR62" i="15"/>
  <c r="DMS62" i="15"/>
  <c r="DMT62" i="15"/>
  <c r="DMU62" i="15"/>
  <c r="DMV62" i="15"/>
  <c r="DMW62" i="15"/>
  <c r="DMX62" i="15"/>
  <c r="DMY62" i="15"/>
  <c r="DMZ62" i="15"/>
  <c r="DNA62" i="15"/>
  <c r="DNB62" i="15"/>
  <c r="DNC62" i="15"/>
  <c r="DND62" i="15"/>
  <c r="DNE62" i="15"/>
  <c r="DNF62" i="15"/>
  <c r="DNG62" i="15"/>
  <c r="DNH62" i="15"/>
  <c r="DNI62" i="15"/>
  <c r="DNJ62" i="15"/>
  <c r="DNK62" i="15"/>
  <c r="DNL62" i="15"/>
  <c r="DNM62" i="15"/>
  <c r="DNN62" i="15"/>
  <c r="DNO62" i="15"/>
  <c r="DNP62" i="15"/>
  <c r="DNQ62" i="15"/>
  <c r="DNR62" i="15"/>
  <c r="DNS62" i="15"/>
  <c r="DNT62" i="15"/>
  <c r="DNU62" i="15"/>
  <c r="DNV62" i="15"/>
  <c r="DNW62" i="15"/>
  <c r="DNX62" i="15"/>
  <c r="DNY62" i="15"/>
  <c r="DNZ62" i="15"/>
  <c r="DOA62" i="15"/>
  <c r="DOB62" i="15"/>
  <c r="DOC62" i="15"/>
  <c r="DOD62" i="15"/>
  <c r="DOE62" i="15"/>
  <c r="DOF62" i="15"/>
  <c r="DOG62" i="15"/>
  <c r="DOH62" i="15"/>
  <c r="DOI62" i="15"/>
  <c r="DOJ62" i="15"/>
  <c r="DOK62" i="15"/>
  <c r="DOL62" i="15"/>
  <c r="DOM62" i="15"/>
  <c r="DON62" i="15"/>
  <c r="DOO62" i="15"/>
  <c r="DOP62" i="15"/>
  <c r="DOQ62" i="15"/>
  <c r="DOR62" i="15"/>
  <c r="DOS62" i="15"/>
  <c r="DOT62" i="15"/>
  <c r="DOU62" i="15"/>
  <c r="DOV62" i="15"/>
  <c r="DOW62" i="15"/>
  <c r="DOX62" i="15"/>
  <c r="DOY62" i="15"/>
  <c r="DOZ62" i="15"/>
  <c r="DPA62" i="15"/>
  <c r="DPB62" i="15"/>
  <c r="DPC62" i="15"/>
  <c r="DPD62" i="15"/>
  <c r="DPE62" i="15"/>
  <c r="DPF62" i="15"/>
  <c r="DPG62" i="15"/>
  <c r="DPH62" i="15"/>
  <c r="DPI62" i="15"/>
  <c r="DPJ62" i="15"/>
  <c r="DPK62" i="15"/>
  <c r="DPL62" i="15"/>
  <c r="DPM62" i="15"/>
  <c r="DPN62" i="15"/>
  <c r="DPO62" i="15"/>
  <c r="DPP62" i="15"/>
  <c r="DPQ62" i="15"/>
  <c r="DPR62" i="15"/>
  <c r="DPS62" i="15"/>
  <c r="DPT62" i="15"/>
  <c r="DPU62" i="15"/>
  <c r="DPV62" i="15"/>
  <c r="DPW62" i="15"/>
  <c r="DPX62" i="15"/>
  <c r="DPY62" i="15"/>
  <c r="DPZ62" i="15"/>
  <c r="DQA62" i="15"/>
  <c r="DQB62" i="15"/>
  <c r="DQC62" i="15"/>
  <c r="DQD62" i="15"/>
  <c r="DQE62" i="15"/>
  <c r="DQF62" i="15"/>
  <c r="DQG62" i="15"/>
  <c r="DQH62" i="15"/>
  <c r="DQI62" i="15"/>
  <c r="DQJ62" i="15"/>
  <c r="DQK62" i="15"/>
  <c r="DQL62" i="15"/>
  <c r="DQM62" i="15"/>
  <c r="DQN62" i="15"/>
  <c r="DQO62" i="15"/>
  <c r="DQP62" i="15"/>
  <c r="DQQ62" i="15"/>
  <c r="DQR62" i="15"/>
  <c r="DQS62" i="15"/>
  <c r="DQT62" i="15"/>
  <c r="DQU62" i="15"/>
  <c r="DQV62" i="15"/>
  <c r="DQW62" i="15"/>
  <c r="DQX62" i="15"/>
  <c r="DQY62" i="15"/>
  <c r="DQZ62" i="15"/>
  <c r="DRA62" i="15"/>
  <c r="DRB62" i="15"/>
  <c r="DRC62" i="15"/>
  <c r="DRD62" i="15"/>
  <c r="DRE62" i="15"/>
  <c r="DRF62" i="15"/>
  <c r="DRG62" i="15"/>
  <c r="DRH62" i="15"/>
  <c r="DRI62" i="15"/>
  <c r="DRJ62" i="15"/>
  <c r="DRK62" i="15"/>
  <c r="DRL62" i="15"/>
  <c r="DRM62" i="15"/>
  <c r="DRN62" i="15"/>
  <c r="DRO62" i="15"/>
  <c r="DRP62" i="15"/>
  <c r="DRQ62" i="15"/>
  <c r="DRR62" i="15"/>
  <c r="DRS62" i="15"/>
  <c r="DRT62" i="15"/>
  <c r="DRU62" i="15"/>
  <c r="DRV62" i="15"/>
  <c r="DRW62" i="15"/>
  <c r="DRX62" i="15"/>
  <c r="DRY62" i="15"/>
  <c r="DRZ62" i="15"/>
  <c r="DSA62" i="15"/>
  <c r="DSB62" i="15"/>
  <c r="DSC62" i="15"/>
  <c r="DSD62" i="15"/>
  <c r="DSE62" i="15"/>
  <c r="DSF62" i="15"/>
  <c r="DSG62" i="15"/>
  <c r="DSH62" i="15"/>
  <c r="DSI62" i="15"/>
  <c r="DSJ62" i="15"/>
  <c r="DSK62" i="15"/>
  <c r="DSL62" i="15"/>
  <c r="DSM62" i="15"/>
  <c r="DSN62" i="15"/>
  <c r="DSO62" i="15"/>
  <c r="DSP62" i="15"/>
  <c r="DSQ62" i="15"/>
  <c r="DSR62" i="15"/>
  <c r="DSS62" i="15"/>
  <c r="DST62" i="15"/>
  <c r="DSU62" i="15"/>
  <c r="DSV62" i="15"/>
  <c r="DSW62" i="15"/>
  <c r="DSX62" i="15"/>
  <c r="DSY62" i="15"/>
  <c r="DSZ62" i="15"/>
  <c r="DTA62" i="15"/>
  <c r="DTB62" i="15"/>
  <c r="DTC62" i="15"/>
  <c r="DTD62" i="15"/>
  <c r="DTE62" i="15"/>
  <c r="DTF62" i="15"/>
  <c r="DTG62" i="15"/>
  <c r="DTH62" i="15"/>
  <c r="DTI62" i="15"/>
  <c r="DTJ62" i="15"/>
  <c r="DTK62" i="15"/>
  <c r="DTL62" i="15"/>
  <c r="DTM62" i="15"/>
  <c r="DTN62" i="15"/>
  <c r="DTO62" i="15"/>
  <c r="DTP62" i="15"/>
  <c r="DTQ62" i="15"/>
  <c r="DTR62" i="15"/>
  <c r="DTS62" i="15"/>
  <c r="DTT62" i="15"/>
  <c r="DTU62" i="15"/>
  <c r="DTV62" i="15"/>
  <c r="DTW62" i="15"/>
  <c r="DTX62" i="15"/>
  <c r="DTY62" i="15"/>
  <c r="DTZ62" i="15"/>
  <c r="DUA62" i="15"/>
  <c r="DUB62" i="15"/>
  <c r="DUC62" i="15"/>
  <c r="DUD62" i="15"/>
  <c r="DUE62" i="15"/>
  <c r="DUF62" i="15"/>
  <c r="DUG62" i="15"/>
  <c r="DUH62" i="15"/>
  <c r="DUI62" i="15"/>
  <c r="DUJ62" i="15"/>
  <c r="DUK62" i="15"/>
  <c r="DUL62" i="15"/>
  <c r="DUM62" i="15"/>
  <c r="DUN62" i="15"/>
  <c r="DUO62" i="15"/>
  <c r="DUP62" i="15"/>
  <c r="DUQ62" i="15"/>
  <c r="DUR62" i="15"/>
  <c r="DUS62" i="15"/>
  <c r="DUT62" i="15"/>
  <c r="DUU62" i="15"/>
  <c r="DUV62" i="15"/>
  <c r="DUW62" i="15"/>
  <c r="DUX62" i="15"/>
  <c r="DUY62" i="15"/>
  <c r="DUZ62" i="15"/>
  <c r="DVA62" i="15"/>
  <c r="DVB62" i="15"/>
  <c r="DVC62" i="15"/>
  <c r="DVD62" i="15"/>
  <c r="DVE62" i="15"/>
  <c r="DVF62" i="15"/>
  <c r="DVG62" i="15"/>
  <c r="DVH62" i="15"/>
  <c r="DVI62" i="15"/>
  <c r="DVJ62" i="15"/>
  <c r="DVK62" i="15"/>
  <c r="DVL62" i="15"/>
  <c r="DVM62" i="15"/>
  <c r="DVN62" i="15"/>
  <c r="DVO62" i="15"/>
  <c r="DVP62" i="15"/>
  <c r="DVQ62" i="15"/>
  <c r="DVR62" i="15"/>
  <c r="DVS62" i="15"/>
  <c r="DVT62" i="15"/>
  <c r="DVU62" i="15"/>
  <c r="DVV62" i="15"/>
  <c r="DVW62" i="15"/>
  <c r="DVX62" i="15"/>
  <c r="DVY62" i="15"/>
  <c r="DVZ62" i="15"/>
  <c r="DWA62" i="15"/>
  <c r="DWB62" i="15"/>
  <c r="DWC62" i="15"/>
  <c r="DWD62" i="15"/>
  <c r="DWE62" i="15"/>
  <c r="DWF62" i="15"/>
  <c r="DWG62" i="15"/>
  <c r="DWH62" i="15"/>
  <c r="DWI62" i="15"/>
  <c r="DWJ62" i="15"/>
  <c r="DWK62" i="15"/>
  <c r="DWL62" i="15"/>
  <c r="DWM62" i="15"/>
  <c r="DWN62" i="15"/>
  <c r="DWO62" i="15"/>
  <c r="DWP62" i="15"/>
  <c r="DWQ62" i="15"/>
  <c r="DWR62" i="15"/>
  <c r="DWS62" i="15"/>
  <c r="DWT62" i="15"/>
  <c r="DWU62" i="15"/>
  <c r="DWV62" i="15"/>
  <c r="DWW62" i="15"/>
  <c r="DWX62" i="15"/>
  <c r="DWY62" i="15"/>
  <c r="DWZ62" i="15"/>
  <c r="DXA62" i="15"/>
  <c r="DXB62" i="15"/>
  <c r="DXC62" i="15"/>
  <c r="DXD62" i="15"/>
  <c r="DXE62" i="15"/>
  <c r="DXF62" i="15"/>
  <c r="DXG62" i="15"/>
  <c r="DXH62" i="15"/>
  <c r="DXI62" i="15"/>
  <c r="DXJ62" i="15"/>
  <c r="DXK62" i="15"/>
  <c r="DXL62" i="15"/>
  <c r="DXM62" i="15"/>
  <c r="DXN62" i="15"/>
  <c r="DXO62" i="15"/>
  <c r="DXP62" i="15"/>
  <c r="DXQ62" i="15"/>
  <c r="DXR62" i="15"/>
  <c r="DXS62" i="15"/>
  <c r="DXT62" i="15"/>
  <c r="DXU62" i="15"/>
  <c r="DXV62" i="15"/>
  <c r="DXW62" i="15"/>
  <c r="DXX62" i="15"/>
  <c r="DXY62" i="15"/>
  <c r="DXZ62" i="15"/>
  <c r="DYA62" i="15"/>
  <c r="DYB62" i="15"/>
  <c r="DYC62" i="15"/>
  <c r="DYD62" i="15"/>
  <c r="DYE62" i="15"/>
  <c r="DYF62" i="15"/>
  <c r="DYG62" i="15"/>
  <c r="DYH62" i="15"/>
  <c r="DYI62" i="15"/>
  <c r="DYJ62" i="15"/>
  <c r="DYK62" i="15"/>
  <c r="DYL62" i="15"/>
  <c r="DYM62" i="15"/>
  <c r="DYN62" i="15"/>
  <c r="DYO62" i="15"/>
  <c r="DYP62" i="15"/>
  <c r="DYQ62" i="15"/>
  <c r="DYR62" i="15"/>
  <c r="DYS62" i="15"/>
  <c r="DYT62" i="15"/>
  <c r="DYU62" i="15"/>
  <c r="DYV62" i="15"/>
  <c r="DYW62" i="15"/>
  <c r="DYX62" i="15"/>
  <c r="DYY62" i="15"/>
  <c r="DYZ62" i="15"/>
  <c r="DZA62" i="15"/>
  <c r="DZB62" i="15"/>
  <c r="DZC62" i="15"/>
  <c r="DZD62" i="15"/>
  <c r="DZE62" i="15"/>
  <c r="DZF62" i="15"/>
  <c r="DZG62" i="15"/>
  <c r="DZH62" i="15"/>
  <c r="DZI62" i="15"/>
  <c r="DZJ62" i="15"/>
  <c r="DZK62" i="15"/>
  <c r="DZL62" i="15"/>
  <c r="DZM62" i="15"/>
  <c r="DZN62" i="15"/>
  <c r="DZO62" i="15"/>
  <c r="DZP62" i="15"/>
  <c r="DZQ62" i="15"/>
  <c r="DZR62" i="15"/>
  <c r="DZS62" i="15"/>
  <c r="DZT62" i="15"/>
  <c r="DZU62" i="15"/>
  <c r="DZV62" i="15"/>
  <c r="DZW62" i="15"/>
  <c r="DZX62" i="15"/>
  <c r="DZY62" i="15"/>
  <c r="DZZ62" i="15"/>
  <c r="EAA62" i="15"/>
  <c r="EAB62" i="15"/>
  <c r="EAC62" i="15"/>
  <c r="EAD62" i="15"/>
  <c r="EAE62" i="15"/>
  <c r="EAF62" i="15"/>
  <c r="EAG62" i="15"/>
  <c r="EAH62" i="15"/>
  <c r="EAI62" i="15"/>
  <c r="EAJ62" i="15"/>
  <c r="EAK62" i="15"/>
  <c r="EAL62" i="15"/>
  <c r="EAM62" i="15"/>
  <c r="EAN62" i="15"/>
  <c r="EAO62" i="15"/>
  <c r="EAP62" i="15"/>
  <c r="EAQ62" i="15"/>
  <c r="EAR62" i="15"/>
  <c r="EAS62" i="15"/>
  <c r="EAT62" i="15"/>
  <c r="EAU62" i="15"/>
  <c r="EAV62" i="15"/>
  <c r="EAW62" i="15"/>
  <c r="EAX62" i="15"/>
  <c r="EAY62" i="15"/>
  <c r="EAZ62" i="15"/>
  <c r="EBA62" i="15"/>
  <c r="EBB62" i="15"/>
  <c r="EBC62" i="15"/>
  <c r="EBD62" i="15"/>
  <c r="EBE62" i="15"/>
  <c r="EBF62" i="15"/>
  <c r="EBG62" i="15"/>
  <c r="EBH62" i="15"/>
  <c r="EBI62" i="15"/>
  <c r="EBJ62" i="15"/>
  <c r="EBK62" i="15"/>
  <c r="EBL62" i="15"/>
  <c r="EBM62" i="15"/>
  <c r="EBN62" i="15"/>
  <c r="EBO62" i="15"/>
  <c r="EBP62" i="15"/>
  <c r="EBQ62" i="15"/>
  <c r="EBR62" i="15"/>
  <c r="EBS62" i="15"/>
  <c r="EBT62" i="15"/>
  <c r="EBU62" i="15"/>
  <c r="EBV62" i="15"/>
  <c r="EBW62" i="15"/>
  <c r="EBX62" i="15"/>
  <c r="EBY62" i="15"/>
  <c r="EBZ62" i="15"/>
  <c r="ECA62" i="15"/>
  <c r="ECB62" i="15"/>
  <c r="ECC62" i="15"/>
  <c r="ECD62" i="15"/>
  <c r="ECE62" i="15"/>
  <c r="ECF62" i="15"/>
  <c r="ECG62" i="15"/>
  <c r="ECH62" i="15"/>
  <c r="ECI62" i="15"/>
  <c r="ECJ62" i="15"/>
  <c r="ECK62" i="15"/>
  <c r="ECL62" i="15"/>
  <c r="ECM62" i="15"/>
  <c r="ECN62" i="15"/>
  <c r="ECO62" i="15"/>
  <c r="ECP62" i="15"/>
  <c r="ECQ62" i="15"/>
  <c r="ECR62" i="15"/>
  <c r="ECS62" i="15"/>
  <c r="ECT62" i="15"/>
  <c r="ECU62" i="15"/>
  <c r="ECV62" i="15"/>
  <c r="ECW62" i="15"/>
  <c r="ECX62" i="15"/>
  <c r="ECY62" i="15"/>
  <c r="ECZ62" i="15"/>
  <c r="EDA62" i="15"/>
  <c r="EDB62" i="15"/>
  <c r="EDC62" i="15"/>
  <c r="EDD62" i="15"/>
  <c r="EDE62" i="15"/>
  <c r="EDF62" i="15"/>
  <c r="EDG62" i="15"/>
  <c r="EDH62" i="15"/>
  <c r="EDI62" i="15"/>
  <c r="EDJ62" i="15"/>
  <c r="EDK62" i="15"/>
  <c r="EDL62" i="15"/>
  <c r="EDM62" i="15"/>
  <c r="EDN62" i="15"/>
  <c r="EDO62" i="15"/>
  <c r="EDP62" i="15"/>
  <c r="EDQ62" i="15"/>
  <c r="EDR62" i="15"/>
  <c r="EDS62" i="15"/>
  <c r="EDT62" i="15"/>
  <c r="EDU62" i="15"/>
  <c r="EDV62" i="15"/>
  <c r="EDW62" i="15"/>
  <c r="EDX62" i="15"/>
  <c r="EDY62" i="15"/>
  <c r="EDZ62" i="15"/>
  <c r="EEA62" i="15"/>
  <c r="EEB62" i="15"/>
  <c r="EEC62" i="15"/>
  <c r="EED62" i="15"/>
  <c r="EEE62" i="15"/>
  <c r="EEF62" i="15"/>
  <c r="EEG62" i="15"/>
  <c r="EEH62" i="15"/>
  <c r="EEI62" i="15"/>
  <c r="EEJ62" i="15"/>
  <c r="EEK62" i="15"/>
  <c r="EEL62" i="15"/>
  <c r="EEM62" i="15"/>
  <c r="EEN62" i="15"/>
  <c r="EEO62" i="15"/>
  <c r="EEP62" i="15"/>
  <c r="EEQ62" i="15"/>
  <c r="EER62" i="15"/>
  <c r="EES62" i="15"/>
  <c r="EET62" i="15"/>
  <c r="EEU62" i="15"/>
  <c r="EEV62" i="15"/>
  <c r="EEW62" i="15"/>
  <c r="EEX62" i="15"/>
  <c r="EEY62" i="15"/>
  <c r="EEZ62" i="15"/>
  <c r="EFA62" i="15"/>
  <c r="EFB62" i="15"/>
  <c r="EFC62" i="15"/>
  <c r="EFD62" i="15"/>
  <c r="EFE62" i="15"/>
  <c r="EFF62" i="15"/>
  <c r="EFG62" i="15"/>
  <c r="EFH62" i="15"/>
  <c r="EFI62" i="15"/>
  <c r="EFJ62" i="15"/>
  <c r="EFK62" i="15"/>
  <c r="EFL62" i="15"/>
  <c r="EFM62" i="15"/>
  <c r="EFN62" i="15"/>
  <c r="EFO62" i="15"/>
  <c r="EFP62" i="15"/>
  <c r="EFQ62" i="15"/>
  <c r="EFR62" i="15"/>
  <c r="EFS62" i="15"/>
  <c r="EFT62" i="15"/>
  <c r="EFU62" i="15"/>
  <c r="EFV62" i="15"/>
  <c r="EFW62" i="15"/>
  <c r="EFX62" i="15"/>
  <c r="EFY62" i="15"/>
  <c r="EFZ62" i="15"/>
  <c r="EGA62" i="15"/>
  <c r="EGB62" i="15"/>
  <c r="EGC62" i="15"/>
  <c r="EGD62" i="15"/>
  <c r="EGE62" i="15"/>
  <c r="EGF62" i="15"/>
  <c r="EGG62" i="15"/>
  <c r="EGH62" i="15"/>
  <c r="EGI62" i="15"/>
  <c r="EGJ62" i="15"/>
  <c r="EGK62" i="15"/>
  <c r="EGL62" i="15"/>
  <c r="EGM62" i="15"/>
  <c r="EGN62" i="15"/>
  <c r="EGO62" i="15"/>
  <c r="EGP62" i="15"/>
  <c r="EGQ62" i="15"/>
  <c r="EGR62" i="15"/>
  <c r="EGS62" i="15"/>
  <c r="EGT62" i="15"/>
  <c r="EGU62" i="15"/>
  <c r="EGV62" i="15"/>
  <c r="EGW62" i="15"/>
  <c r="EGX62" i="15"/>
  <c r="EGY62" i="15"/>
  <c r="EGZ62" i="15"/>
  <c r="EHA62" i="15"/>
  <c r="EHB62" i="15"/>
  <c r="EHC62" i="15"/>
  <c r="EHD62" i="15"/>
  <c r="EHE62" i="15"/>
  <c r="EHF62" i="15"/>
  <c r="EHG62" i="15"/>
  <c r="EHH62" i="15"/>
  <c r="EHI62" i="15"/>
  <c r="EHJ62" i="15"/>
  <c r="EHK62" i="15"/>
  <c r="EHL62" i="15"/>
  <c r="EHM62" i="15"/>
  <c r="EHN62" i="15"/>
  <c r="EHO62" i="15"/>
  <c r="EHP62" i="15"/>
  <c r="EHQ62" i="15"/>
  <c r="EHR62" i="15"/>
  <c r="EHS62" i="15"/>
  <c r="EHT62" i="15"/>
  <c r="EHU62" i="15"/>
  <c r="EHV62" i="15"/>
  <c r="EHW62" i="15"/>
  <c r="EHX62" i="15"/>
  <c r="EHY62" i="15"/>
  <c r="EHZ62" i="15"/>
  <c r="EIA62" i="15"/>
  <c r="EIB62" i="15"/>
  <c r="EIC62" i="15"/>
  <c r="EID62" i="15"/>
  <c r="EIE62" i="15"/>
  <c r="EIF62" i="15"/>
  <c r="EIG62" i="15"/>
  <c r="EIH62" i="15"/>
  <c r="EII62" i="15"/>
  <c r="EIJ62" i="15"/>
  <c r="EIK62" i="15"/>
  <c r="EIL62" i="15"/>
  <c r="EIM62" i="15"/>
  <c r="EIN62" i="15"/>
  <c r="EIO62" i="15"/>
  <c r="EIP62" i="15"/>
  <c r="EIQ62" i="15"/>
  <c r="EIR62" i="15"/>
  <c r="EIS62" i="15"/>
  <c r="EIT62" i="15"/>
  <c r="EIU62" i="15"/>
  <c r="EIV62" i="15"/>
  <c r="EIW62" i="15"/>
  <c r="EIX62" i="15"/>
  <c r="EIY62" i="15"/>
  <c r="EIZ62" i="15"/>
  <c r="EJA62" i="15"/>
  <c r="EJB62" i="15"/>
  <c r="EJC62" i="15"/>
  <c r="EJD62" i="15"/>
  <c r="EJE62" i="15"/>
  <c r="EJF62" i="15"/>
  <c r="EJG62" i="15"/>
  <c r="EJH62" i="15"/>
  <c r="EJI62" i="15"/>
  <c r="EJJ62" i="15"/>
  <c r="EJK62" i="15"/>
  <c r="EJL62" i="15"/>
  <c r="EJM62" i="15"/>
  <c r="EJN62" i="15"/>
  <c r="EJO62" i="15"/>
  <c r="EJP62" i="15"/>
  <c r="EJQ62" i="15"/>
  <c r="EJR62" i="15"/>
  <c r="EJS62" i="15"/>
  <c r="EJT62" i="15"/>
  <c r="EJU62" i="15"/>
  <c r="EJV62" i="15"/>
  <c r="EJW62" i="15"/>
  <c r="EJX62" i="15"/>
  <c r="EJY62" i="15"/>
  <c r="EJZ62" i="15"/>
  <c r="EKA62" i="15"/>
  <c r="EKB62" i="15"/>
  <c r="EKC62" i="15"/>
  <c r="EKD62" i="15"/>
  <c r="EKE62" i="15"/>
  <c r="EKF62" i="15"/>
  <c r="EKG62" i="15"/>
  <c r="EKH62" i="15"/>
  <c r="EKI62" i="15"/>
  <c r="EKJ62" i="15"/>
  <c r="EKK62" i="15"/>
  <c r="EKL62" i="15"/>
  <c r="EKM62" i="15"/>
  <c r="EKN62" i="15"/>
  <c r="EKO62" i="15"/>
  <c r="EKP62" i="15"/>
  <c r="EKQ62" i="15"/>
  <c r="EKR62" i="15"/>
  <c r="EKS62" i="15"/>
  <c r="EKT62" i="15"/>
  <c r="EKU62" i="15"/>
  <c r="EKV62" i="15"/>
  <c r="EKW62" i="15"/>
  <c r="EKX62" i="15"/>
  <c r="EKY62" i="15"/>
  <c r="EKZ62" i="15"/>
  <c r="ELA62" i="15"/>
  <c r="ELB62" i="15"/>
  <c r="ELC62" i="15"/>
  <c r="ELD62" i="15"/>
  <c r="ELE62" i="15"/>
  <c r="ELF62" i="15"/>
  <c r="ELG62" i="15"/>
  <c r="ELH62" i="15"/>
  <c r="ELI62" i="15"/>
  <c r="ELJ62" i="15"/>
  <c r="ELK62" i="15"/>
  <c r="ELL62" i="15"/>
  <c r="ELM62" i="15"/>
  <c r="ELN62" i="15"/>
  <c r="ELO62" i="15"/>
  <c r="ELP62" i="15"/>
  <c r="ELQ62" i="15"/>
  <c r="ELR62" i="15"/>
  <c r="ELS62" i="15"/>
  <c r="ELT62" i="15"/>
  <c r="ELU62" i="15"/>
  <c r="ELV62" i="15"/>
  <c r="ELW62" i="15"/>
  <c r="ELX62" i="15"/>
  <c r="ELY62" i="15"/>
  <c r="ELZ62" i="15"/>
  <c r="EMA62" i="15"/>
  <c r="EMB62" i="15"/>
  <c r="EMC62" i="15"/>
  <c r="EMD62" i="15"/>
  <c r="EME62" i="15"/>
  <c r="EMF62" i="15"/>
  <c r="EMG62" i="15"/>
  <c r="EMH62" i="15"/>
  <c r="EMI62" i="15"/>
  <c r="EMJ62" i="15"/>
  <c r="EMK62" i="15"/>
  <c r="EML62" i="15"/>
  <c r="EMM62" i="15"/>
  <c r="EMN62" i="15"/>
  <c r="EMO62" i="15"/>
  <c r="EMP62" i="15"/>
  <c r="EMQ62" i="15"/>
  <c r="EMR62" i="15"/>
  <c r="EMS62" i="15"/>
  <c r="EMT62" i="15"/>
  <c r="EMU62" i="15"/>
  <c r="EMV62" i="15"/>
  <c r="EMW62" i="15"/>
  <c r="EMX62" i="15"/>
  <c r="EMY62" i="15"/>
  <c r="EMZ62" i="15"/>
  <c r="ENA62" i="15"/>
  <c r="ENB62" i="15"/>
  <c r="ENC62" i="15"/>
  <c r="END62" i="15"/>
  <c r="ENE62" i="15"/>
  <c r="ENF62" i="15"/>
  <c r="ENG62" i="15"/>
  <c r="ENH62" i="15"/>
  <c r="ENI62" i="15"/>
  <c r="ENJ62" i="15"/>
  <c r="ENK62" i="15"/>
  <c r="ENL62" i="15"/>
  <c r="ENM62" i="15"/>
  <c r="ENN62" i="15"/>
  <c r="ENO62" i="15"/>
  <c r="ENP62" i="15"/>
  <c r="ENQ62" i="15"/>
  <c r="ENR62" i="15"/>
  <c r="ENS62" i="15"/>
  <c r="ENT62" i="15"/>
  <c r="ENU62" i="15"/>
  <c r="ENV62" i="15"/>
  <c r="ENW62" i="15"/>
  <c r="ENX62" i="15"/>
  <c r="ENY62" i="15"/>
  <c r="ENZ62" i="15"/>
  <c r="EOA62" i="15"/>
  <c r="EOB62" i="15"/>
  <c r="EOC62" i="15"/>
  <c r="EOD62" i="15"/>
  <c r="EOE62" i="15"/>
  <c r="EOF62" i="15"/>
  <c r="EOG62" i="15"/>
  <c r="EOH62" i="15"/>
  <c r="EOI62" i="15"/>
  <c r="EOJ62" i="15"/>
  <c r="EOK62" i="15"/>
  <c r="EOL62" i="15"/>
  <c r="EOM62" i="15"/>
  <c r="EON62" i="15"/>
  <c r="EOO62" i="15"/>
  <c r="EOP62" i="15"/>
  <c r="EOQ62" i="15"/>
  <c r="EOR62" i="15"/>
  <c r="EOS62" i="15"/>
  <c r="EOT62" i="15"/>
  <c r="EOU62" i="15"/>
  <c r="EOV62" i="15"/>
  <c r="EOW62" i="15"/>
  <c r="EOX62" i="15"/>
  <c r="EOY62" i="15"/>
  <c r="EOZ62" i="15"/>
  <c r="EPA62" i="15"/>
  <c r="EPB62" i="15"/>
  <c r="EPC62" i="15"/>
  <c r="EPD62" i="15"/>
  <c r="EPE62" i="15"/>
  <c r="EPF62" i="15"/>
  <c r="EPG62" i="15"/>
  <c r="EPH62" i="15"/>
  <c r="EPI62" i="15"/>
  <c r="EPJ62" i="15"/>
  <c r="EPK62" i="15"/>
  <c r="EPL62" i="15"/>
  <c r="EPM62" i="15"/>
  <c r="EPN62" i="15"/>
  <c r="EPO62" i="15"/>
  <c r="EPP62" i="15"/>
  <c r="EPQ62" i="15"/>
  <c r="EPR62" i="15"/>
  <c r="EPS62" i="15"/>
  <c r="EPT62" i="15"/>
  <c r="EPU62" i="15"/>
  <c r="EPV62" i="15"/>
  <c r="EPW62" i="15"/>
  <c r="EPX62" i="15"/>
  <c r="EPY62" i="15"/>
  <c r="EPZ62" i="15"/>
  <c r="EQA62" i="15"/>
  <c r="EQB62" i="15"/>
  <c r="EQC62" i="15"/>
  <c r="EQD62" i="15"/>
  <c r="EQE62" i="15"/>
  <c r="EQF62" i="15"/>
  <c r="EQG62" i="15"/>
  <c r="EQH62" i="15"/>
  <c r="EQI62" i="15"/>
  <c r="EQJ62" i="15"/>
  <c r="EQK62" i="15"/>
  <c r="EQL62" i="15"/>
  <c r="EQM62" i="15"/>
  <c r="EQN62" i="15"/>
  <c r="EQO62" i="15"/>
  <c r="EQP62" i="15"/>
  <c r="EQQ62" i="15"/>
  <c r="EQR62" i="15"/>
  <c r="EQS62" i="15"/>
  <c r="EQT62" i="15"/>
  <c r="EQU62" i="15"/>
  <c r="EQV62" i="15"/>
  <c r="EQW62" i="15"/>
  <c r="EQX62" i="15"/>
  <c r="EQY62" i="15"/>
  <c r="EQZ62" i="15"/>
  <c r="ERA62" i="15"/>
  <c r="ERB62" i="15"/>
  <c r="ERC62" i="15"/>
  <c r="ERD62" i="15"/>
  <c r="ERE62" i="15"/>
  <c r="ERF62" i="15"/>
  <c r="ERG62" i="15"/>
  <c r="ERH62" i="15"/>
  <c r="ERI62" i="15"/>
  <c r="ERJ62" i="15"/>
  <c r="ERK62" i="15"/>
  <c r="ERL62" i="15"/>
  <c r="ERM62" i="15"/>
  <c r="ERN62" i="15"/>
  <c r="ERO62" i="15"/>
  <c r="ERP62" i="15"/>
  <c r="ERQ62" i="15"/>
  <c r="ERR62" i="15"/>
  <c r="ERS62" i="15"/>
  <c r="ERT62" i="15"/>
  <c r="ERU62" i="15"/>
  <c r="ERV62" i="15"/>
  <c r="ERW62" i="15"/>
  <c r="ERX62" i="15"/>
  <c r="ERY62" i="15"/>
  <c r="ERZ62" i="15"/>
  <c r="ESA62" i="15"/>
  <c r="ESB62" i="15"/>
  <c r="ESC62" i="15"/>
  <c r="ESD62" i="15"/>
  <c r="ESE62" i="15"/>
  <c r="ESF62" i="15"/>
  <c r="ESG62" i="15"/>
  <c r="ESH62" i="15"/>
  <c r="ESI62" i="15"/>
  <c r="ESJ62" i="15"/>
  <c r="ESK62" i="15"/>
  <c r="ESL62" i="15"/>
  <c r="ESM62" i="15"/>
  <c r="ESN62" i="15"/>
  <c r="ESO62" i="15"/>
  <c r="ESP62" i="15"/>
  <c r="ESQ62" i="15"/>
  <c r="ESR62" i="15"/>
  <c r="ESS62" i="15"/>
  <c r="EST62" i="15"/>
  <c r="ESU62" i="15"/>
  <c r="ESV62" i="15"/>
  <c r="ESW62" i="15"/>
  <c r="ESX62" i="15"/>
  <c r="ESY62" i="15"/>
  <c r="ESZ62" i="15"/>
  <c r="ETA62" i="15"/>
  <c r="ETB62" i="15"/>
  <c r="ETC62" i="15"/>
  <c r="ETD62" i="15"/>
  <c r="ETE62" i="15"/>
  <c r="ETF62" i="15"/>
  <c r="ETG62" i="15"/>
  <c r="ETH62" i="15"/>
  <c r="ETI62" i="15"/>
  <c r="ETJ62" i="15"/>
  <c r="ETK62" i="15"/>
  <c r="ETL62" i="15"/>
  <c r="ETM62" i="15"/>
  <c r="ETN62" i="15"/>
  <c r="ETO62" i="15"/>
  <c r="ETP62" i="15"/>
  <c r="ETQ62" i="15"/>
  <c r="ETR62" i="15"/>
  <c r="ETS62" i="15"/>
  <c r="ETT62" i="15"/>
  <c r="ETU62" i="15"/>
  <c r="ETV62" i="15"/>
  <c r="ETW62" i="15"/>
  <c r="ETX62" i="15"/>
  <c r="ETY62" i="15"/>
  <c r="ETZ62" i="15"/>
  <c r="EUA62" i="15"/>
  <c r="EUB62" i="15"/>
  <c r="EUC62" i="15"/>
  <c r="EUD62" i="15"/>
  <c r="EUE62" i="15"/>
  <c r="EUF62" i="15"/>
  <c r="EUG62" i="15"/>
  <c r="EUH62" i="15"/>
  <c r="EUI62" i="15"/>
  <c r="EUJ62" i="15"/>
  <c r="EUK62" i="15"/>
  <c r="EUL62" i="15"/>
  <c r="EUM62" i="15"/>
  <c r="EUN62" i="15"/>
  <c r="EUO62" i="15"/>
  <c r="EUP62" i="15"/>
  <c r="EUQ62" i="15"/>
  <c r="EUR62" i="15"/>
  <c r="EUS62" i="15"/>
  <c r="EUT62" i="15"/>
  <c r="EUU62" i="15"/>
  <c r="EUV62" i="15"/>
  <c r="EUW62" i="15"/>
  <c r="EUX62" i="15"/>
  <c r="EUY62" i="15"/>
  <c r="EUZ62" i="15"/>
  <c r="EVA62" i="15"/>
  <c r="EVB62" i="15"/>
  <c r="EVC62" i="15"/>
  <c r="EVD62" i="15"/>
  <c r="EVE62" i="15"/>
  <c r="EVF62" i="15"/>
  <c r="EVG62" i="15"/>
  <c r="EVH62" i="15"/>
  <c r="EVI62" i="15"/>
  <c r="EVJ62" i="15"/>
  <c r="EVK62" i="15"/>
  <c r="EVL62" i="15"/>
  <c r="EVM62" i="15"/>
  <c r="EVN62" i="15"/>
  <c r="EVO62" i="15"/>
  <c r="EVP62" i="15"/>
  <c r="EVQ62" i="15"/>
  <c r="EVR62" i="15"/>
  <c r="EVS62" i="15"/>
  <c r="EVT62" i="15"/>
  <c r="EVU62" i="15"/>
  <c r="EVV62" i="15"/>
  <c r="EVW62" i="15"/>
  <c r="EVX62" i="15"/>
  <c r="EVY62" i="15"/>
  <c r="EVZ62" i="15"/>
  <c r="EWA62" i="15"/>
  <c r="EWB62" i="15"/>
  <c r="EWC62" i="15"/>
  <c r="EWD62" i="15"/>
  <c r="EWE62" i="15"/>
  <c r="EWF62" i="15"/>
  <c r="EWG62" i="15"/>
  <c r="EWH62" i="15"/>
  <c r="EWI62" i="15"/>
  <c r="EWJ62" i="15"/>
  <c r="EWK62" i="15"/>
  <c r="EWL62" i="15"/>
  <c r="EWM62" i="15"/>
  <c r="EWN62" i="15"/>
  <c r="EWO62" i="15"/>
  <c r="EWP62" i="15"/>
  <c r="EWQ62" i="15"/>
  <c r="EWR62" i="15"/>
  <c r="EWS62" i="15"/>
  <c r="EWT62" i="15"/>
  <c r="EWU62" i="15"/>
  <c r="EWV62" i="15"/>
  <c r="EWW62" i="15"/>
  <c r="EWX62" i="15"/>
  <c r="EWY62" i="15"/>
  <c r="EWZ62" i="15"/>
  <c r="EXA62" i="15"/>
  <c r="EXB62" i="15"/>
  <c r="EXC62" i="15"/>
  <c r="EXD62" i="15"/>
  <c r="EXE62" i="15"/>
  <c r="EXF62" i="15"/>
  <c r="EXG62" i="15"/>
  <c r="EXH62" i="15"/>
  <c r="EXI62" i="15"/>
  <c r="EXJ62" i="15"/>
  <c r="EXK62" i="15"/>
  <c r="EXL62" i="15"/>
  <c r="EXM62" i="15"/>
  <c r="EXN62" i="15"/>
  <c r="EXO62" i="15"/>
  <c r="EXP62" i="15"/>
  <c r="EXQ62" i="15"/>
  <c r="EXR62" i="15"/>
  <c r="EXS62" i="15"/>
  <c r="EXT62" i="15"/>
  <c r="EXU62" i="15"/>
  <c r="EXV62" i="15"/>
  <c r="EXW62" i="15"/>
  <c r="EXX62" i="15"/>
  <c r="EXY62" i="15"/>
  <c r="EXZ62" i="15"/>
  <c r="EYA62" i="15"/>
  <c r="EYB62" i="15"/>
  <c r="EYC62" i="15"/>
  <c r="EYD62" i="15"/>
  <c r="EYE62" i="15"/>
  <c r="EYF62" i="15"/>
  <c r="EYG62" i="15"/>
  <c r="EYH62" i="15"/>
  <c r="EYI62" i="15"/>
  <c r="EYJ62" i="15"/>
  <c r="EYK62" i="15"/>
  <c r="EYL62" i="15"/>
  <c r="EYM62" i="15"/>
  <c r="EYN62" i="15"/>
  <c r="EYO62" i="15"/>
  <c r="EYP62" i="15"/>
  <c r="EYQ62" i="15"/>
  <c r="EYR62" i="15"/>
  <c r="EYS62" i="15"/>
  <c r="EYT62" i="15"/>
  <c r="EYU62" i="15"/>
  <c r="EYV62" i="15"/>
  <c r="EYW62" i="15"/>
  <c r="EYX62" i="15"/>
  <c r="EYY62" i="15"/>
  <c r="EYZ62" i="15"/>
  <c r="EZA62" i="15"/>
  <c r="EZB62" i="15"/>
  <c r="EZC62" i="15"/>
  <c r="EZD62" i="15"/>
  <c r="EZE62" i="15"/>
  <c r="EZF62" i="15"/>
  <c r="EZG62" i="15"/>
  <c r="EZH62" i="15"/>
  <c r="EZI62" i="15"/>
  <c r="EZJ62" i="15"/>
  <c r="EZK62" i="15"/>
  <c r="EZL62" i="15"/>
  <c r="EZM62" i="15"/>
  <c r="EZN62" i="15"/>
  <c r="EZO62" i="15"/>
  <c r="EZP62" i="15"/>
  <c r="EZQ62" i="15"/>
  <c r="EZR62" i="15"/>
  <c r="EZS62" i="15"/>
  <c r="EZT62" i="15"/>
  <c r="EZU62" i="15"/>
  <c r="EZV62" i="15"/>
  <c r="EZW62" i="15"/>
  <c r="EZX62" i="15"/>
  <c r="EZY62" i="15"/>
  <c r="EZZ62" i="15"/>
  <c r="FAA62" i="15"/>
  <c r="FAB62" i="15"/>
  <c r="FAC62" i="15"/>
  <c r="FAD62" i="15"/>
  <c r="FAE62" i="15"/>
  <c r="FAF62" i="15"/>
  <c r="FAG62" i="15"/>
  <c r="FAH62" i="15"/>
  <c r="FAI62" i="15"/>
  <c r="FAJ62" i="15"/>
  <c r="FAK62" i="15"/>
  <c r="FAL62" i="15"/>
  <c r="FAM62" i="15"/>
  <c r="FAN62" i="15"/>
  <c r="FAO62" i="15"/>
  <c r="FAP62" i="15"/>
  <c r="FAQ62" i="15"/>
  <c r="FAR62" i="15"/>
  <c r="FAS62" i="15"/>
  <c r="FAT62" i="15"/>
  <c r="FAU62" i="15"/>
  <c r="FAV62" i="15"/>
  <c r="FAW62" i="15"/>
  <c r="FAX62" i="15"/>
  <c r="FAY62" i="15"/>
  <c r="FAZ62" i="15"/>
  <c r="FBA62" i="15"/>
  <c r="FBB62" i="15"/>
  <c r="FBC62" i="15"/>
  <c r="FBD62" i="15"/>
  <c r="FBE62" i="15"/>
  <c r="FBF62" i="15"/>
  <c r="FBG62" i="15"/>
  <c r="FBH62" i="15"/>
  <c r="FBI62" i="15"/>
  <c r="FBJ62" i="15"/>
  <c r="FBK62" i="15"/>
  <c r="FBL62" i="15"/>
  <c r="FBM62" i="15"/>
  <c r="FBN62" i="15"/>
  <c r="FBO62" i="15"/>
  <c r="FBP62" i="15"/>
  <c r="FBQ62" i="15"/>
  <c r="FBR62" i="15"/>
  <c r="FBS62" i="15"/>
  <c r="FBT62" i="15"/>
  <c r="FBU62" i="15"/>
  <c r="FBV62" i="15"/>
  <c r="FBW62" i="15"/>
  <c r="FBX62" i="15"/>
  <c r="FBY62" i="15"/>
  <c r="FBZ62" i="15"/>
  <c r="FCA62" i="15"/>
  <c r="FCB62" i="15"/>
  <c r="FCC62" i="15"/>
  <c r="FCD62" i="15"/>
  <c r="FCE62" i="15"/>
  <c r="FCF62" i="15"/>
  <c r="FCG62" i="15"/>
  <c r="FCH62" i="15"/>
  <c r="FCI62" i="15"/>
  <c r="FCJ62" i="15"/>
  <c r="FCK62" i="15"/>
  <c r="FCL62" i="15"/>
  <c r="FCM62" i="15"/>
  <c r="FCN62" i="15"/>
  <c r="FCO62" i="15"/>
  <c r="FCP62" i="15"/>
  <c r="FCQ62" i="15"/>
  <c r="FCR62" i="15"/>
  <c r="FCS62" i="15"/>
  <c r="FCT62" i="15"/>
  <c r="FCU62" i="15"/>
  <c r="FCV62" i="15"/>
  <c r="FCW62" i="15"/>
  <c r="FCX62" i="15"/>
  <c r="FCY62" i="15"/>
  <c r="FCZ62" i="15"/>
  <c r="FDA62" i="15"/>
  <c r="FDB62" i="15"/>
  <c r="FDC62" i="15"/>
  <c r="FDD62" i="15"/>
  <c r="FDE62" i="15"/>
  <c r="FDF62" i="15"/>
  <c r="FDG62" i="15"/>
  <c r="FDH62" i="15"/>
  <c r="FDI62" i="15"/>
  <c r="FDJ62" i="15"/>
  <c r="FDK62" i="15"/>
  <c r="FDL62" i="15"/>
  <c r="FDM62" i="15"/>
  <c r="FDN62" i="15"/>
  <c r="FDO62" i="15"/>
  <c r="FDP62" i="15"/>
  <c r="FDQ62" i="15"/>
  <c r="FDR62" i="15"/>
  <c r="FDS62" i="15"/>
  <c r="FDT62" i="15"/>
  <c r="FDU62" i="15"/>
  <c r="FDV62" i="15"/>
  <c r="FDW62" i="15"/>
  <c r="FDX62" i="15"/>
  <c r="FDY62" i="15"/>
  <c r="FDZ62" i="15"/>
  <c r="FEA62" i="15"/>
  <c r="FEB62" i="15"/>
  <c r="FEC62" i="15"/>
  <c r="FED62" i="15"/>
  <c r="FEE62" i="15"/>
  <c r="FEF62" i="15"/>
  <c r="FEG62" i="15"/>
  <c r="FEH62" i="15"/>
  <c r="FEI62" i="15"/>
  <c r="FEJ62" i="15"/>
  <c r="FEK62" i="15"/>
  <c r="FEL62" i="15"/>
  <c r="FEM62" i="15"/>
  <c r="FEN62" i="15"/>
  <c r="FEO62" i="15"/>
  <c r="FEP62" i="15"/>
  <c r="FEQ62" i="15"/>
  <c r="FER62" i="15"/>
  <c r="FES62" i="15"/>
  <c r="FET62" i="15"/>
  <c r="FEU62" i="15"/>
  <c r="FEV62" i="15"/>
  <c r="FEW62" i="15"/>
  <c r="FEX62" i="15"/>
  <c r="FEY62" i="15"/>
  <c r="FEZ62" i="15"/>
  <c r="FFA62" i="15"/>
  <c r="FFB62" i="15"/>
  <c r="FFC62" i="15"/>
  <c r="FFD62" i="15"/>
  <c r="FFE62" i="15"/>
  <c r="FFF62" i="15"/>
  <c r="FFG62" i="15"/>
  <c r="FFH62" i="15"/>
  <c r="FFI62" i="15"/>
  <c r="FFJ62" i="15"/>
  <c r="FFK62" i="15"/>
  <c r="FFL62" i="15"/>
  <c r="FFM62" i="15"/>
  <c r="FFN62" i="15"/>
  <c r="FFO62" i="15"/>
  <c r="FFP62" i="15"/>
  <c r="FFQ62" i="15"/>
  <c r="FFR62" i="15"/>
  <c r="FFS62" i="15"/>
  <c r="FFT62" i="15"/>
  <c r="FFU62" i="15"/>
  <c r="FFV62" i="15"/>
  <c r="FFW62" i="15"/>
  <c r="FFX62" i="15"/>
  <c r="FFY62" i="15"/>
  <c r="FFZ62" i="15"/>
  <c r="FGA62" i="15"/>
  <c r="FGB62" i="15"/>
  <c r="FGC62" i="15"/>
  <c r="FGD62" i="15"/>
  <c r="FGE62" i="15"/>
  <c r="FGF62" i="15"/>
  <c r="FGG62" i="15"/>
  <c r="FGH62" i="15"/>
  <c r="FGI62" i="15"/>
  <c r="FGJ62" i="15"/>
  <c r="FGK62" i="15"/>
  <c r="FGL62" i="15"/>
  <c r="FGM62" i="15"/>
  <c r="FGN62" i="15"/>
  <c r="FGO62" i="15"/>
  <c r="FGP62" i="15"/>
  <c r="FGQ62" i="15"/>
  <c r="FGR62" i="15"/>
  <c r="FGS62" i="15"/>
  <c r="FGT62" i="15"/>
  <c r="FGU62" i="15"/>
  <c r="FGV62" i="15"/>
  <c r="FGW62" i="15"/>
  <c r="FGX62" i="15"/>
  <c r="FGY62" i="15"/>
  <c r="FGZ62" i="15"/>
  <c r="FHA62" i="15"/>
  <c r="FHB62" i="15"/>
  <c r="FHC62" i="15"/>
  <c r="FHD62" i="15"/>
  <c r="FHE62" i="15"/>
  <c r="FHF62" i="15"/>
  <c r="FHG62" i="15"/>
  <c r="FHH62" i="15"/>
  <c r="FHI62" i="15"/>
  <c r="FHJ62" i="15"/>
  <c r="FHK62" i="15"/>
  <c r="FHL62" i="15"/>
  <c r="FHM62" i="15"/>
  <c r="FHN62" i="15"/>
  <c r="FHO62" i="15"/>
  <c r="FHP62" i="15"/>
  <c r="FHQ62" i="15"/>
  <c r="FHR62" i="15"/>
  <c r="FHS62" i="15"/>
  <c r="FHT62" i="15"/>
  <c r="FHU62" i="15"/>
  <c r="FHV62" i="15"/>
  <c r="FHW62" i="15"/>
  <c r="FHX62" i="15"/>
  <c r="FHY62" i="15"/>
  <c r="FHZ62" i="15"/>
  <c r="FIA62" i="15"/>
  <c r="FIB62" i="15"/>
  <c r="FIC62" i="15"/>
  <c r="FID62" i="15"/>
  <c r="FIE62" i="15"/>
  <c r="FIF62" i="15"/>
  <c r="FIG62" i="15"/>
  <c r="FIH62" i="15"/>
  <c r="FII62" i="15"/>
  <c r="FIJ62" i="15"/>
  <c r="FIK62" i="15"/>
  <c r="FIL62" i="15"/>
  <c r="FIM62" i="15"/>
  <c r="FIN62" i="15"/>
  <c r="FIO62" i="15"/>
  <c r="FIP62" i="15"/>
  <c r="FIQ62" i="15"/>
  <c r="FIR62" i="15"/>
  <c r="FIS62" i="15"/>
  <c r="FIT62" i="15"/>
  <c r="FIU62" i="15"/>
  <c r="FIV62" i="15"/>
  <c r="FIW62" i="15"/>
  <c r="FIX62" i="15"/>
  <c r="FIY62" i="15"/>
  <c r="FIZ62" i="15"/>
  <c r="FJA62" i="15"/>
  <c r="FJB62" i="15"/>
  <c r="FJC62" i="15"/>
  <c r="FJD62" i="15"/>
  <c r="FJE62" i="15"/>
  <c r="FJF62" i="15"/>
  <c r="FJG62" i="15"/>
  <c r="FJH62" i="15"/>
  <c r="FJI62" i="15"/>
  <c r="FJJ62" i="15"/>
  <c r="FJK62" i="15"/>
  <c r="FJL62" i="15"/>
  <c r="FJM62" i="15"/>
  <c r="FJN62" i="15"/>
  <c r="FJO62" i="15"/>
  <c r="FJP62" i="15"/>
  <c r="FJQ62" i="15"/>
  <c r="FJR62" i="15"/>
  <c r="FJS62" i="15"/>
  <c r="FJT62" i="15"/>
  <c r="FJU62" i="15"/>
  <c r="FJV62" i="15"/>
  <c r="FJW62" i="15"/>
  <c r="FJX62" i="15"/>
  <c r="FJY62" i="15"/>
  <c r="FJZ62" i="15"/>
  <c r="FKA62" i="15"/>
  <c r="FKB62" i="15"/>
  <c r="FKC62" i="15"/>
  <c r="FKD62" i="15"/>
  <c r="FKE62" i="15"/>
  <c r="FKF62" i="15"/>
  <c r="FKG62" i="15"/>
  <c r="FKH62" i="15"/>
  <c r="FKI62" i="15"/>
  <c r="FKJ62" i="15"/>
  <c r="FKK62" i="15"/>
  <c r="FKL62" i="15"/>
  <c r="FKM62" i="15"/>
  <c r="FKN62" i="15"/>
  <c r="FKO62" i="15"/>
  <c r="FKP62" i="15"/>
  <c r="FKQ62" i="15"/>
  <c r="FKR62" i="15"/>
  <c r="FKS62" i="15"/>
  <c r="FKT62" i="15"/>
  <c r="FKU62" i="15"/>
  <c r="FKV62" i="15"/>
  <c r="FKW62" i="15"/>
  <c r="FKX62" i="15"/>
  <c r="FKY62" i="15"/>
  <c r="FKZ62" i="15"/>
  <c r="FLA62" i="15"/>
  <c r="FLB62" i="15"/>
  <c r="FLC62" i="15"/>
  <c r="FLD62" i="15"/>
  <c r="FLE62" i="15"/>
  <c r="FLF62" i="15"/>
  <c r="FLG62" i="15"/>
  <c r="FLH62" i="15"/>
  <c r="FLI62" i="15"/>
  <c r="FLJ62" i="15"/>
  <c r="FLK62" i="15"/>
  <c r="FLL62" i="15"/>
  <c r="FLM62" i="15"/>
  <c r="FLN62" i="15"/>
  <c r="FLO62" i="15"/>
  <c r="FLP62" i="15"/>
  <c r="FLQ62" i="15"/>
  <c r="FLR62" i="15"/>
  <c r="FLS62" i="15"/>
  <c r="FLT62" i="15"/>
  <c r="FLU62" i="15"/>
  <c r="FLV62" i="15"/>
  <c r="FLW62" i="15"/>
  <c r="FLX62" i="15"/>
  <c r="FLY62" i="15"/>
  <c r="FLZ62" i="15"/>
  <c r="FMA62" i="15"/>
  <c r="FMB62" i="15"/>
  <c r="FMC62" i="15"/>
  <c r="FMD62" i="15"/>
  <c r="FME62" i="15"/>
  <c r="FMF62" i="15"/>
  <c r="FMG62" i="15"/>
  <c r="FMH62" i="15"/>
  <c r="FMI62" i="15"/>
  <c r="FMJ62" i="15"/>
  <c r="FMK62" i="15"/>
  <c r="FML62" i="15"/>
  <c r="FMM62" i="15"/>
  <c r="FMN62" i="15"/>
  <c r="FMO62" i="15"/>
  <c r="FMP62" i="15"/>
  <c r="FMQ62" i="15"/>
  <c r="FMR62" i="15"/>
  <c r="FMS62" i="15"/>
  <c r="FMT62" i="15"/>
  <c r="FMU62" i="15"/>
  <c r="FMV62" i="15"/>
  <c r="FMW62" i="15"/>
  <c r="FMX62" i="15"/>
  <c r="FMY62" i="15"/>
  <c r="FMZ62" i="15"/>
  <c r="FNA62" i="15"/>
  <c r="FNB62" i="15"/>
  <c r="FNC62" i="15"/>
  <c r="FND62" i="15"/>
  <c r="FNE62" i="15"/>
  <c r="FNF62" i="15"/>
  <c r="FNG62" i="15"/>
  <c r="FNH62" i="15"/>
  <c r="FNI62" i="15"/>
  <c r="FNJ62" i="15"/>
  <c r="FNK62" i="15"/>
  <c r="FNL62" i="15"/>
  <c r="FNM62" i="15"/>
  <c r="FNN62" i="15"/>
  <c r="FNO62" i="15"/>
  <c r="FNP62" i="15"/>
  <c r="FNQ62" i="15"/>
  <c r="FNR62" i="15"/>
  <c r="FNS62" i="15"/>
  <c r="FNT62" i="15"/>
  <c r="FNU62" i="15"/>
  <c r="FNV62" i="15"/>
  <c r="FNW62" i="15"/>
  <c r="FNX62" i="15"/>
  <c r="FNY62" i="15"/>
  <c r="FNZ62" i="15"/>
  <c r="FOA62" i="15"/>
  <c r="FOB62" i="15"/>
  <c r="FOC62" i="15"/>
  <c r="FOD62" i="15"/>
  <c r="FOE62" i="15"/>
  <c r="FOF62" i="15"/>
  <c r="FOG62" i="15"/>
  <c r="FOH62" i="15"/>
  <c r="FOI62" i="15"/>
  <c r="FOJ62" i="15"/>
  <c r="FOK62" i="15"/>
  <c r="FOL62" i="15"/>
  <c r="FOM62" i="15"/>
  <c r="FON62" i="15"/>
  <c r="FOO62" i="15"/>
  <c r="FOP62" i="15"/>
  <c r="FOQ62" i="15"/>
  <c r="FOR62" i="15"/>
  <c r="FOS62" i="15"/>
  <c r="FOT62" i="15"/>
  <c r="FOU62" i="15"/>
  <c r="FOV62" i="15"/>
  <c r="FOW62" i="15"/>
  <c r="FOX62" i="15"/>
  <c r="FOY62" i="15"/>
  <c r="FOZ62" i="15"/>
  <c r="FPA62" i="15"/>
  <c r="FPB62" i="15"/>
  <c r="FPC62" i="15"/>
  <c r="FPD62" i="15"/>
  <c r="FPE62" i="15"/>
  <c r="FPF62" i="15"/>
  <c r="FPG62" i="15"/>
  <c r="FPH62" i="15"/>
  <c r="FPI62" i="15"/>
  <c r="FPJ62" i="15"/>
  <c r="FPK62" i="15"/>
  <c r="FPL62" i="15"/>
  <c r="FPM62" i="15"/>
  <c r="FPN62" i="15"/>
  <c r="FPO62" i="15"/>
  <c r="FPP62" i="15"/>
  <c r="FPQ62" i="15"/>
  <c r="FPR62" i="15"/>
  <c r="FPS62" i="15"/>
  <c r="FPT62" i="15"/>
  <c r="FPU62" i="15"/>
  <c r="FPV62" i="15"/>
  <c r="FPW62" i="15"/>
  <c r="FPX62" i="15"/>
  <c r="FPY62" i="15"/>
  <c r="FPZ62" i="15"/>
  <c r="FQA62" i="15"/>
  <c r="FQB62" i="15"/>
  <c r="FQC62" i="15"/>
  <c r="FQD62" i="15"/>
  <c r="FQE62" i="15"/>
  <c r="FQF62" i="15"/>
  <c r="FQG62" i="15"/>
  <c r="FQH62" i="15"/>
  <c r="FQI62" i="15"/>
  <c r="FQJ62" i="15"/>
  <c r="FQK62" i="15"/>
  <c r="FQL62" i="15"/>
  <c r="FQM62" i="15"/>
  <c r="FQN62" i="15"/>
  <c r="FQO62" i="15"/>
  <c r="FQP62" i="15"/>
  <c r="FQQ62" i="15"/>
  <c r="FQR62" i="15"/>
  <c r="FQS62" i="15"/>
  <c r="FQT62" i="15"/>
  <c r="FQU62" i="15"/>
  <c r="FQV62" i="15"/>
  <c r="FQW62" i="15"/>
  <c r="FQX62" i="15"/>
  <c r="FQY62" i="15"/>
  <c r="FQZ62" i="15"/>
  <c r="FRA62" i="15"/>
  <c r="FRB62" i="15"/>
  <c r="FRC62" i="15"/>
  <c r="FRD62" i="15"/>
  <c r="FRE62" i="15"/>
  <c r="FRF62" i="15"/>
  <c r="FRG62" i="15"/>
  <c r="FRH62" i="15"/>
  <c r="FRI62" i="15"/>
  <c r="FRJ62" i="15"/>
  <c r="FRK62" i="15"/>
  <c r="FRL62" i="15"/>
  <c r="FRM62" i="15"/>
  <c r="FRN62" i="15"/>
  <c r="FRO62" i="15"/>
  <c r="FRP62" i="15"/>
  <c r="FRQ62" i="15"/>
  <c r="FRR62" i="15"/>
  <c r="FRS62" i="15"/>
  <c r="FRT62" i="15"/>
  <c r="FRU62" i="15"/>
  <c r="FRV62" i="15"/>
  <c r="FRW62" i="15"/>
  <c r="FRX62" i="15"/>
  <c r="FRY62" i="15"/>
  <c r="FRZ62" i="15"/>
  <c r="FSA62" i="15"/>
  <c r="FSB62" i="15"/>
  <c r="FSC62" i="15"/>
  <c r="FSD62" i="15"/>
  <c r="FSE62" i="15"/>
  <c r="FSF62" i="15"/>
  <c r="FSG62" i="15"/>
  <c r="FSH62" i="15"/>
  <c r="FSI62" i="15"/>
  <c r="FSJ62" i="15"/>
  <c r="FSK62" i="15"/>
  <c r="FSL62" i="15"/>
  <c r="FSM62" i="15"/>
  <c r="FSN62" i="15"/>
  <c r="FSO62" i="15"/>
  <c r="FSP62" i="15"/>
  <c r="FSQ62" i="15"/>
  <c r="FSR62" i="15"/>
  <c r="FSS62" i="15"/>
  <c r="FST62" i="15"/>
  <c r="FSU62" i="15"/>
  <c r="FSV62" i="15"/>
  <c r="FSW62" i="15"/>
  <c r="FSX62" i="15"/>
  <c r="FSY62" i="15"/>
  <c r="FSZ62" i="15"/>
  <c r="FTA62" i="15"/>
  <c r="FTB62" i="15"/>
  <c r="FTC62" i="15"/>
  <c r="FTD62" i="15"/>
  <c r="FTE62" i="15"/>
  <c r="FTF62" i="15"/>
  <c r="FTG62" i="15"/>
  <c r="FTH62" i="15"/>
  <c r="FTI62" i="15"/>
  <c r="FTJ62" i="15"/>
  <c r="FTK62" i="15"/>
  <c r="FTL62" i="15"/>
  <c r="FTM62" i="15"/>
  <c r="FTN62" i="15"/>
  <c r="FTO62" i="15"/>
  <c r="FTP62" i="15"/>
  <c r="FTQ62" i="15"/>
  <c r="FTR62" i="15"/>
  <c r="FTS62" i="15"/>
  <c r="FTT62" i="15"/>
  <c r="FTU62" i="15"/>
  <c r="FTV62" i="15"/>
  <c r="FTW62" i="15"/>
  <c r="FTX62" i="15"/>
  <c r="FTY62" i="15"/>
  <c r="FTZ62" i="15"/>
  <c r="FUA62" i="15"/>
  <c r="FUB62" i="15"/>
  <c r="FUC62" i="15"/>
  <c r="FUD62" i="15"/>
  <c r="FUE62" i="15"/>
  <c r="FUF62" i="15"/>
  <c r="FUG62" i="15"/>
  <c r="FUH62" i="15"/>
  <c r="FUI62" i="15"/>
  <c r="FUJ62" i="15"/>
  <c r="FUK62" i="15"/>
  <c r="FUL62" i="15"/>
  <c r="FUM62" i="15"/>
  <c r="FUN62" i="15"/>
  <c r="FUO62" i="15"/>
  <c r="FUP62" i="15"/>
  <c r="FUQ62" i="15"/>
  <c r="FUR62" i="15"/>
  <c r="FUS62" i="15"/>
  <c r="FUT62" i="15"/>
  <c r="FUU62" i="15"/>
  <c r="FUV62" i="15"/>
  <c r="FUW62" i="15"/>
  <c r="FUX62" i="15"/>
  <c r="FUY62" i="15"/>
  <c r="FUZ62" i="15"/>
  <c r="FVA62" i="15"/>
  <c r="FVB62" i="15"/>
  <c r="FVC62" i="15"/>
  <c r="FVD62" i="15"/>
  <c r="FVE62" i="15"/>
  <c r="FVF62" i="15"/>
  <c r="FVG62" i="15"/>
  <c r="FVH62" i="15"/>
  <c r="FVI62" i="15"/>
  <c r="FVJ62" i="15"/>
  <c r="FVK62" i="15"/>
  <c r="FVL62" i="15"/>
  <c r="FVM62" i="15"/>
  <c r="FVN62" i="15"/>
  <c r="FVO62" i="15"/>
  <c r="FVP62" i="15"/>
  <c r="FVQ62" i="15"/>
  <c r="FVR62" i="15"/>
  <c r="FVS62" i="15"/>
  <c r="FVT62" i="15"/>
  <c r="FVU62" i="15"/>
  <c r="FVV62" i="15"/>
  <c r="FVW62" i="15"/>
  <c r="FVX62" i="15"/>
  <c r="FVY62" i="15"/>
  <c r="FVZ62" i="15"/>
  <c r="FWA62" i="15"/>
  <c r="FWB62" i="15"/>
  <c r="FWC62" i="15"/>
  <c r="FWD62" i="15"/>
  <c r="FWE62" i="15"/>
  <c r="FWF62" i="15"/>
  <c r="FWG62" i="15"/>
  <c r="FWH62" i="15"/>
  <c r="FWI62" i="15"/>
  <c r="FWJ62" i="15"/>
  <c r="FWK62" i="15"/>
  <c r="FWL62" i="15"/>
  <c r="FWM62" i="15"/>
  <c r="FWN62" i="15"/>
  <c r="FWO62" i="15"/>
  <c r="FWP62" i="15"/>
  <c r="FWQ62" i="15"/>
  <c r="FWR62" i="15"/>
  <c r="FWS62" i="15"/>
  <c r="FWT62" i="15"/>
  <c r="FWU62" i="15"/>
  <c r="FWV62" i="15"/>
  <c r="FWW62" i="15"/>
  <c r="FWX62" i="15"/>
  <c r="FWY62" i="15"/>
  <c r="FWZ62" i="15"/>
  <c r="FXA62" i="15"/>
  <c r="FXB62" i="15"/>
  <c r="FXC62" i="15"/>
  <c r="FXD62" i="15"/>
  <c r="FXE62" i="15"/>
  <c r="FXF62" i="15"/>
  <c r="FXG62" i="15"/>
  <c r="FXH62" i="15"/>
  <c r="FXI62" i="15"/>
  <c r="FXJ62" i="15"/>
  <c r="FXK62" i="15"/>
  <c r="FXL62" i="15"/>
  <c r="FXM62" i="15"/>
  <c r="FXN62" i="15"/>
  <c r="FXO62" i="15"/>
  <c r="FXP62" i="15"/>
  <c r="FXQ62" i="15"/>
  <c r="FXR62" i="15"/>
  <c r="FXS62" i="15"/>
  <c r="FXT62" i="15"/>
  <c r="FXU62" i="15"/>
  <c r="FXV62" i="15"/>
  <c r="FXW62" i="15"/>
  <c r="FXX62" i="15"/>
  <c r="FXY62" i="15"/>
  <c r="FXZ62" i="15"/>
  <c r="FYA62" i="15"/>
  <c r="FYB62" i="15"/>
  <c r="FYC62" i="15"/>
  <c r="FYD62" i="15"/>
  <c r="FYE62" i="15"/>
  <c r="FYF62" i="15"/>
  <c r="FYG62" i="15"/>
  <c r="FYH62" i="15"/>
  <c r="FYI62" i="15"/>
  <c r="FYJ62" i="15"/>
  <c r="FYK62" i="15"/>
  <c r="FYL62" i="15"/>
  <c r="FYM62" i="15"/>
  <c r="FYN62" i="15"/>
  <c r="FYO62" i="15"/>
  <c r="FYP62" i="15"/>
  <c r="FYQ62" i="15"/>
  <c r="FYR62" i="15"/>
  <c r="FYS62" i="15"/>
  <c r="FYT62" i="15"/>
  <c r="FYU62" i="15"/>
  <c r="FYV62" i="15"/>
  <c r="FYW62" i="15"/>
  <c r="FYX62" i="15"/>
  <c r="FYY62" i="15"/>
  <c r="FYZ62" i="15"/>
  <c r="FZA62" i="15"/>
  <c r="FZB62" i="15"/>
  <c r="FZC62" i="15"/>
  <c r="FZD62" i="15"/>
  <c r="FZE62" i="15"/>
  <c r="FZF62" i="15"/>
  <c r="FZG62" i="15"/>
  <c r="FZH62" i="15"/>
  <c r="FZI62" i="15"/>
  <c r="FZJ62" i="15"/>
  <c r="FZK62" i="15"/>
  <c r="FZL62" i="15"/>
  <c r="FZM62" i="15"/>
  <c r="FZN62" i="15"/>
  <c r="FZO62" i="15"/>
  <c r="FZP62" i="15"/>
  <c r="FZQ62" i="15"/>
  <c r="FZR62" i="15"/>
  <c r="FZS62" i="15"/>
  <c r="FZT62" i="15"/>
  <c r="FZU62" i="15"/>
  <c r="FZV62" i="15"/>
  <c r="FZW62" i="15"/>
  <c r="FZX62" i="15"/>
  <c r="FZY62" i="15"/>
  <c r="FZZ62" i="15"/>
  <c r="GAA62" i="15"/>
  <c r="GAB62" i="15"/>
  <c r="GAC62" i="15"/>
  <c r="GAD62" i="15"/>
  <c r="GAE62" i="15"/>
  <c r="GAF62" i="15"/>
  <c r="GAG62" i="15"/>
  <c r="GAH62" i="15"/>
  <c r="GAI62" i="15"/>
  <c r="GAJ62" i="15"/>
  <c r="GAK62" i="15"/>
  <c r="GAL62" i="15"/>
  <c r="GAM62" i="15"/>
  <c r="GAN62" i="15"/>
  <c r="GAO62" i="15"/>
  <c r="GAP62" i="15"/>
  <c r="GAQ62" i="15"/>
  <c r="GAR62" i="15"/>
  <c r="GAS62" i="15"/>
  <c r="GAT62" i="15"/>
  <c r="GAU62" i="15"/>
  <c r="GAV62" i="15"/>
  <c r="GAW62" i="15"/>
  <c r="GAX62" i="15"/>
  <c r="GAY62" i="15"/>
  <c r="GAZ62" i="15"/>
  <c r="GBA62" i="15"/>
  <c r="GBB62" i="15"/>
  <c r="GBC62" i="15"/>
  <c r="GBD62" i="15"/>
  <c r="GBE62" i="15"/>
  <c r="GBF62" i="15"/>
  <c r="GBG62" i="15"/>
  <c r="GBH62" i="15"/>
  <c r="GBI62" i="15"/>
  <c r="GBJ62" i="15"/>
  <c r="GBK62" i="15"/>
  <c r="GBL62" i="15"/>
  <c r="GBM62" i="15"/>
  <c r="GBN62" i="15"/>
  <c r="GBO62" i="15"/>
  <c r="GBP62" i="15"/>
  <c r="GBQ62" i="15"/>
  <c r="GBR62" i="15"/>
  <c r="GBS62" i="15"/>
  <c r="GBT62" i="15"/>
  <c r="GBU62" i="15"/>
  <c r="GBV62" i="15"/>
  <c r="GBW62" i="15"/>
  <c r="GBX62" i="15"/>
  <c r="GBY62" i="15"/>
  <c r="GBZ62" i="15"/>
  <c r="GCA62" i="15"/>
  <c r="GCB62" i="15"/>
  <c r="GCC62" i="15"/>
  <c r="GCD62" i="15"/>
  <c r="GCE62" i="15"/>
  <c r="GCF62" i="15"/>
  <c r="GCG62" i="15"/>
  <c r="GCH62" i="15"/>
  <c r="GCI62" i="15"/>
  <c r="GCJ62" i="15"/>
  <c r="GCK62" i="15"/>
  <c r="GCL62" i="15"/>
  <c r="GCM62" i="15"/>
  <c r="GCN62" i="15"/>
  <c r="GCO62" i="15"/>
  <c r="GCP62" i="15"/>
  <c r="GCQ62" i="15"/>
  <c r="GCR62" i="15"/>
  <c r="GCS62" i="15"/>
  <c r="GCT62" i="15"/>
  <c r="GCU62" i="15"/>
  <c r="GCV62" i="15"/>
  <c r="GCW62" i="15"/>
  <c r="GCX62" i="15"/>
  <c r="GCY62" i="15"/>
  <c r="GCZ62" i="15"/>
  <c r="GDA62" i="15"/>
  <c r="GDB62" i="15"/>
  <c r="GDC62" i="15"/>
  <c r="GDD62" i="15"/>
  <c r="GDE62" i="15"/>
  <c r="GDF62" i="15"/>
  <c r="GDG62" i="15"/>
  <c r="GDH62" i="15"/>
  <c r="GDI62" i="15"/>
  <c r="GDJ62" i="15"/>
  <c r="GDK62" i="15"/>
  <c r="GDL62" i="15"/>
  <c r="GDM62" i="15"/>
  <c r="GDN62" i="15"/>
  <c r="GDO62" i="15"/>
  <c r="GDP62" i="15"/>
  <c r="GDQ62" i="15"/>
  <c r="GDR62" i="15"/>
  <c r="GDS62" i="15"/>
  <c r="GDT62" i="15"/>
  <c r="GDU62" i="15"/>
  <c r="GDV62" i="15"/>
  <c r="GDW62" i="15"/>
  <c r="GDX62" i="15"/>
  <c r="GDY62" i="15"/>
  <c r="GDZ62" i="15"/>
  <c r="GEA62" i="15"/>
  <c r="GEB62" i="15"/>
  <c r="GEC62" i="15"/>
  <c r="GED62" i="15"/>
  <c r="GEE62" i="15"/>
  <c r="GEF62" i="15"/>
  <c r="GEG62" i="15"/>
  <c r="GEH62" i="15"/>
  <c r="GEI62" i="15"/>
  <c r="GEJ62" i="15"/>
  <c r="GEK62" i="15"/>
  <c r="GEL62" i="15"/>
  <c r="GEM62" i="15"/>
  <c r="GEN62" i="15"/>
  <c r="GEO62" i="15"/>
  <c r="GEP62" i="15"/>
  <c r="GEQ62" i="15"/>
  <c r="GER62" i="15"/>
  <c r="GES62" i="15"/>
  <c r="GET62" i="15"/>
  <c r="GEU62" i="15"/>
  <c r="GEV62" i="15"/>
  <c r="GEW62" i="15"/>
  <c r="GEX62" i="15"/>
  <c r="GEY62" i="15"/>
  <c r="GEZ62" i="15"/>
  <c r="GFA62" i="15"/>
  <c r="GFB62" i="15"/>
  <c r="GFC62" i="15"/>
  <c r="GFD62" i="15"/>
  <c r="GFE62" i="15"/>
  <c r="GFF62" i="15"/>
  <c r="GFG62" i="15"/>
  <c r="GFH62" i="15"/>
  <c r="GFI62" i="15"/>
  <c r="GFJ62" i="15"/>
  <c r="GFK62" i="15"/>
  <c r="GFL62" i="15"/>
  <c r="GFM62" i="15"/>
  <c r="GFN62" i="15"/>
  <c r="GFO62" i="15"/>
  <c r="GFP62" i="15"/>
  <c r="GFQ62" i="15"/>
  <c r="GFR62" i="15"/>
  <c r="GFS62" i="15"/>
  <c r="GFT62" i="15"/>
  <c r="GFU62" i="15"/>
  <c r="GFV62" i="15"/>
  <c r="GFW62" i="15"/>
  <c r="GFX62" i="15"/>
  <c r="GFY62" i="15"/>
  <c r="GFZ62" i="15"/>
  <c r="GGA62" i="15"/>
  <c r="GGB62" i="15"/>
  <c r="GGC62" i="15"/>
  <c r="GGD62" i="15"/>
  <c r="GGE62" i="15"/>
  <c r="GGF62" i="15"/>
  <c r="GGG62" i="15"/>
  <c r="GGH62" i="15"/>
  <c r="GGI62" i="15"/>
  <c r="GGJ62" i="15"/>
  <c r="GGK62" i="15"/>
  <c r="GGL62" i="15"/>
  <c r="GGM62" i="15"/>
  <c r="GGN62" i="15"/>
  <c r="GGO62" i="15"/>
  <c r="GGP62" i="15"/>
  <c r="GGQ62" i="15"/>
  <c r="GGR62" i="15"/>
  <c r="GGS62" i="15"/>
  <c r="GGT62" i="15"/>
  <c r="GGU62" i="15"/>
  <c r="GGV62" i="15"/>
  <c r="GGW62" i="15"/>
  <c r="GGX62" i="15"/>
  <c r="GGY62" i="15"/>
  <c r="GGZ62" i="15"/>
  <c r="GHA62" i="15"/>
  <c r="GHB62" i="15"/>
  <c r="GHC62" i="15"/>
  <c r="GHD62" i="15"/>
  <c r="GHE62" i="15"/>
  <c r="GHF62" i="15"/>
  <c r="GHG62" i="15"/>
  <c r="GHH62" i="15"/>
  <c r="GHI62" i="15"/>
  <c r="GHJ62" i="15"/>
  <c r="GHK62" i="15"/>
  <c r="GHL62" i="15"/>
  <c r="GHM62" i="15"/>
  <c r="GHN62" i="15"/>
  <c r="GHO62" i="15"/>
  <c r="GHP62" i="15"/>
  <c r="GHQ62" i="15"/>
  <c r="GHR62" i="15"/>
  <c r="GHS62" i="15"/>
  <c r="GHT62" i="15"/>
  <c r="GHU62" i="15"/>
  <c r="GHV62" i="15"/>
  <c r="GHW62" i="15"/>
  <c r="GHX62" i="15"/>
  <c r="GHY62" i="15"/>
  <c r="GHZ62" i="15"/>
  <c r="GIA62" i="15"/>
  <c r="GIB62" i="15"/>
  <c r="GIC62" i="15"/>
  <c r="GID62" i="15"/>
  <c r="GIE62" i="15"/>
  <c r="GIF62" i="15"/>
  <c r="GIG62" i="15"/>
  <c r="GIH62" i="15"/>
  <c r="GII62" i="15"/>
  <c r="GIJ62" i="15"/>
  <c r="GIK62" i="15"/>
  <c r="GIL62" i="15"/>
  <c r="GIM62" i="15"/>
  <c r="GIN62" i="15"/>
  <c r="GIO62" i="15"/>
  <c r="GIP62" i="15"/>
  <c r="GIQ62" i="15"/>
  <c r="GIR62" i="15"/>
  <c r="GIS62" i="15"/>
  <c r="GIT62" i="15"/>
  <c r="GIU62" i="15"/>
  <c r="GIV62" i="15"/>
  <c r="GIW62" i="15"/>
  <c r="GIX62" i="15"/>
  <c r="GIY62" i="15"/>
  <c r="GIZ62" i="15"/>
  <c r="GJA62" i="15"/>
  <c r="GJB62" i="15"/>
  <c r="GJC62" i="15"/>
  <c r="GJD62" i="15"/>
  <c r="GJE62" i="15"/>
  <c r="GJF62" i="15"/>
  <c r="GJG62" i="15"/>
  <c r="GJH62" i="15"/>
  <c r="GJI62" i="15"/>
  <c r="GJJ62" i="15"/>
  <c r="GJK62" i="15"/>
  <c r="GJL62" i="15"/>
  <c r="GJM62" i="15"/>
  <c r="GJN62" i="15"/>
  <c r="GJO62" i="15"/>
  <c r="GJP62" i="15"/>
  <c r="GJQ62" i="15"/>
  <c r="GJR62" i="15"/>
  <c r="GJS62" i="15"/>
  <c r="GJT62" i="15"/>
  <c r="GJU62" i="15"/>
  <c r="GJV62" i="15"/>
  <c r="GJW62" i="15"/>
  <c r="GJX62" i="15"/>
  <c r="GJY62" i="15"/>
  <c r="GJZ62" i="15"/>
  <c r="GKA62" i="15"/>
  <c r="GKB62" i="15"/>
  <c r="GKC62" i="15"/>
  <c r="GKD62" i="15"/>
  <c r="GKE62" i="15"/>
  <c r="GKF62" i="15"/>
  <c r="GKG62" i="15"/>
  <c r="GKH62" i="15"/>
  <c r="GKI62" i="15"/>
  <c r="GKJ62" i="15"/>
  <c r="GKK62" i="15"/>
  <c r="GKL62" i="15"/>
  <c r="GKM62" i="15"/>
  <c r="GKN62" i="15"/>
  <c r="GKO62" i="15"/>
  <c r="GKP62" i="15"/>
  <c r="GKQ62" i="15"/>
  <c r="GKR62" i="15"/>
  <c r="GKS62" i="15"/>
  <c r="GKT62" i="15"/>
  <c r="GKU62" i="15"/>
  <c r="GKV62" i="15"/>
  <c r="GKW62" i="15"/>
  <c r="GKX62" i="15"/>
  <c r="GKY62" i="15"/>
  <c r="GKZ62" i="15"/>
  <c r="GLA62" i="15"/>
  <c r="GLB62" i="15"/>
  <c r="GLC62" i="15"/>
  <c r="GLD62" i="15"/>
  <c r="GLE62" i="15"/>
  <c r="GLF62" i="15"/>
  <c r="GLG62" i="15"/>
  <c r="GLH62" i="15"/>
  <c r="GLI62" i="15"/>
  <c r="GLJ62" i="15"/>
  <c r="GLK62" i="15"/>
  <c r="GLL62" i="15"/>
  <c r="GLM62" i="15"/>
  <c r="GLN62" i="15"/>
  <c r="GLO62" i="15"/>
  <c r="GLP62" i="15"/>
  <c r="GLQ62" i="15"/>
  <c r="GLR62" i="15"/>
  <c r="GLS62" i="15"/>
  <c r="GLT62" i="15"/>
  <c r="GLU62" i="15"/>
  <c r="GLV62" i="15"/>
  <c r="GLW62" i="15"/>
  <c r="GLX62" i="15"/>
  <c r="GLY62" i="15"/>
  <c r="GLZ62" i="15"/>
  <c r="GMA62" i="15"/>
  <c r="GMB62" i="15"/>
  <c r="GMC62" i="15"/>
  <c r="GMD62" i="15"/>
  <c r="GME62" i="15"/>
  <c r="GMF62" i="15"/>
  <c r="GMG62" i="15"/>
  <c r="GMH62" i="15"/>
  <c r="GMI62" i="15"/>
  <c r="GMJ62" i="15"/>
  <c r="GMK62" i="15"/>
  <c r="GML62" i="15"/>
  <c r="GMM62" i="15"/>
  <c r="GMN62" i="15"/>
  <c r="GMO62" i="15"/>
  <c r="GMP62" i="15"/>
  <c r="GMQ62" i="15"/>
  <c r="GMR62" i="15"/>
  <c r="GMS62" i="15"/>
  <c r="GMT62" i="15"/>
  <c r="GMU62" i="15"/>
  <c r="GMV62" i="15"/>
  <c r="GMW62" i="15"/>
  <c r="GMX62" i="15"/>
  <c r="GMY62" i="15"/>
  <c r="GMZ62" i="15"/>
  <c r="GNA62" i="15"/>
  <c r="GNB62" i="15"/>
  <c r="GNC62" i="15"/>
  <c r="GND62" i="15"/>
  <c r="GNE62" i="15"/>
  <c r="GNF62" i="15"/>
  <c r="GNG62" i="15"/>
  <c r="GNH62" i="15"/>
  <c r="GNI62" i="15"/>
  <c r="GNJ62" i="15"/>
  <c r="GNK62" i="15"/>
  <c r="GNL62" i="15"/>
  <c r="GNM62" i="15"/>
  <c r="GNN62" i="15"/>
  <c r="GNO62" i="15"/>
  <c r="GNP62" i="15"/>
  <c r="GNQ62" i="15"/>
  <c r="GNR62" i="15"/>
  <c r="GNS62" i="15"/>
  <c r="GNT62" i="15"/>
  <c r="GNU62" i="15"/>
  <c r="GNV62" i="15"/>
  <c r="GNW62" i="15"/>
  <c r="GNX62" i="15"/>
  <c r="GNY62" i="15"/>
  <c r="GNZ62" i="15"/>
  <c r="GOA62" i="15"/>
  <c r="GOB62" i="15"/>
  <c r="GOC62" i="15"/>
  <c r="GOD62" i="15"/>
  <c r="GOE62" i="15"/>
  <c r="GOF62" i="15"/>
  <c r="GOG62" i="15"/>
  <c r="GOH62" i="15"/>
  <c r="GOI62" i="15"/>
  <c r="GOJ62" i="15"/>
  <c r="GOK62" i="15"/>
  <c r="GOL62" i="15"/>
  <c r="GOM62" i="15"/>
  <c r="GON62" i="15"/>
  <c r="GOO62" i="15"/>
  <c r="GOP62" i="15"/>
  <c r="GOQ62" i="15"/>
  <c r="GOR62" i="15"/>
  <c r="GOS62" i="15"/>
  <c r="GOT62" i="15"/>
  <c r="GOU62" i="15"/>
  <c r="GOV62" i="15"/>
  <c r="GOW62" i="15"/>
  <c r="GOX62" i="15"/>
  <c r="GOY62" i="15"/>
  <c r="GOZ62" i="15"/>
  <c r="GPA62" i="15"/>
  <c r="GPB62" i="15"/>
  <c r="GPC62" i="15"/>
  <c r="GPD62" i="15"/>
  <c r="GPE62" i="15"/>
  <c r="GPF62" i="15"/>
  <c r="GPG62" i="15"/>
  <c r="GPH62" i="15"/>
  <c r="GPI62" i="15"/>
  <c r="GPJ62" i="15"/>
  <c r="GPK62" i="15"/>
  <c r="GPL62" i="15"/>
  <c r="GPM62" i="15"/>
  <c r="GPN62" i="15"/>
  <c r="GPO62" i="15"/>
  <c r="GPP62" i="15"/>
  <c r="GPQ62" i="15"/>
  <c r="GPR62" i="15"/>
  <c r="GPS62" i="15"/>
  <c r="GPT62" i="15"/>
  <c r="GPU62" i="15"/>
  <c r="GPV62" i="15"/>
  <c r="GPW62" i="15"/>
  <c r="GPX62" i="15"/>
  <c r="GPY62" i="15"/>
  <c r="GPZ62" i="15"/>
  <c r="GQA62" i="15"/>
  <c r="GQB62" i="15"/>
  <c r="GQC62" i="15"/>
  <c r="GQD62" i="15"/>
  <c r="GQE62" i="15"/>
  <c r="GQF62" i="15"/>
  <c r="GQG62" i="15"/>
  <c r="GQH62" i="15"/>
  <c r="GQI62" i="15"/>
  <c r="GQJ62" i="15"/>
  <c r="GQK62" i="15"/>
  <c r="GQL62" i="15"/>
  <c r="GQM62" i="15"/>
  <c r="GQN62" i="15"/>
  <c r="GQO62" i="15"/>
  <c r="GQP62" i="15"/>
  <c r="GQQ62" i="15"/>
  <c r="GQR62" i="15"/>
  <c r="GQS62" i="15"/>
  <c r="GQT62" i="15"/>
  <c r="GQU62" i="15"/>
  <c r="GQV62" i="15"/>
  <c r="GQW62" i="15"/>
  <c r="GQX62" i="15"/>
  <c r="GQY62" i="15"/>
  <c r="GQZ62" i="15"/>
  <c r="GRA62" i="15"/>
  <c r="GRB62" i="15"/>
  <c r="GRC62" i="15"/>
  <c r="GRD62" i="15"/>
  <c r="GRE62" i="15"/>
  <c r="GRF62" i="15"/>
  <c r="GRG62" i="15"/>
  <c r="GRH62" i="15"/>
  <c r="GRI62" i="15"/>
  <c r="GRJ62" i="15"/>
  <c r="GRK62" i="15"/>
  <c r="GRL62" i="15"/>
  <c r="GRM62" i="15"/>
  <c r="GRN62" i="15"/>
  <c r="GRO62" i="15"/>
  <c r="GRP62" i="15"/>
  <c r="GRQ62" i="15"/>
  <c r="GRR62" i="15"/>
  <c r="GRS62" i="15"/>
  <c r="GRT62" i="15"/>
  <c r="GRU62" i="15"/>
  <c r="GRV62" i="15"/>
  <c r="GRW62" i="15"/>
  <c r="GRX62" i="15"/>
  <c r="GRY62" i="15"/>
  <c r="GRZ62" i="15"/>
  <c r="GSA62" i="15"/>
  <c r="GSB62" i="15"/>
  <c r="GSC62" i="15"/>
  <c r="GSD62" i="15"/>
  <c r="GSE62" i="15"/>
  <c r="GSF62" i="15"/>
  <c r="GSG62" i="15"/>
  <c r="GSH62" i="15"/>
  <c r="GSI62" i="15"/>
  <c r="GSJ62" i="15"/>
  <c r="GSK62" i="15"/>
  <c r="GSL62" i="15"/>
  <c r="GSM62" i="15"/>
  <c r="GSN62" i="15"/>
  <c r="GSO62" i="15"/>
  <c r="GSP62" i="15"/>
  <c r="GSQ62" i="15"/>
  <c r="GSR62" i="15"/>
  <c r="GSS62" i="15"/>
  <c r="GST62" i="15"/>
  <c r="GSU62" i="15"/>
  <c r="GSV62" i="15"/>
  <c r="GSW62" i="15"/>
  <c r="GSX62" i="15"/>
  <c r="GSY62" i="15"/>
  <c r="GSZ62" i="15"/>
  <c r="GTA62" i="15"/>
  <c r="GTB62" i="15"/>
  <c r="GTC62" i="15"/>
  <c r="GTD62" i="15"/>
  <c r="GTE62" i="15"/>
  <c r="GTF62" i="15"/>
  <c r="GTG62" i="15"/>
  <c r="GTH62" i="15"/>
  <c r="GTI62" i="15"/>
  <c r="GTJ62" i="15"/>
  <c r="GTK62" i="15"/>
  <c r="GTL62" i="15"/>
  <c r="GTM62" i="15"/>
  <c r="GTN62" i="15"/>
  <c r="GTO62" i="15"/>
  <c r="GTP62" i="15"/>
  <c r="GTQ62" i="15"/>
  <c r="GTR62" i="15"/>
  <c r="GTS62" i="15"/>
  <c r="GTT62" i="15"/>
  <c r="GTU62" i="15"/>
  <c r="GTV62" i="15"/>
  <c r="GTW62" i="15"/>
  <c r="GTX62" i="15"/>
  <c r="GTY62" i="15"/>
  <c r="GTZ62" i="15"/>
  <c r="GUA62" i="15"/>
  <c r="GUB62" i="15"/>
  <c r="GUC62" i="15"/>
  <c r="GUD62" i="15"/>
  <c r="GUE62" i="15"/>
  <c r="GUF62" i="15"/>
  <c r="GUG62" i="15"/>
  <c r="GUH62" i="15"/>
  <c r="GUI62" i="15"/>
  <c r="GUJ62" i="15"/>
  <c r="GUK62" i="15"/>
  <c r="GUL62" i="15"/>
  <c r="GUM62" i="15"/>
  <c r="GUN62" i="15"/>
  <c r="GUO62" i="15"/>
  <c r="GUP62" i="15"/>
  <c r="GUQ62" i="15"/>
  <c r="GUR62" i="15"/>
  <c r="GUS62" i="15"/>
  <c r="GUT62" i="15"/>
  <c r="GUU62" i="15"/>
  <c r="GUV62" i="15"/>
  <c r="GUW62" i="15"/>
  <c r="GUX62" i="15"/>
  <c r="GUY62" i="15"/>
  <c r="GUZ62" i="15"/>
  <c r="GVA62" i="15"/>
  <c r="GVB62" i="15"/>
  <c r="GVC62" i="15"/>
  <c r="GVD62" i="15"/>
  <c r="GVE62" i="15"/>
  <c r="GVF62" i="15"/>
  <c r="GVG62" i="15"/>
  <c r="GVH62" i="15"/>
  <c r="GVI62" i="15"/>
  <c r="GVJ62" i="15"/>
  <c r="GVK62" i="15"/>
  <c r="GVL62" i="15"/>
  <c r="GVM62" i="15"/>
  <c r="GVN62" i="15"/>
  <c r="GVO62" i="15"/>
  <c r="GVP62" i="15"/>
  <c r="GVQ62" i="15"/>
  <c r="GVR62" i="15"/>
  <c r="GVS62" i="15"/>
  <c r="GVT62" i="15"/>
  <c r="GVU62" i="15"/>
  <c r="GVV62" i="15"/>
  <c r="GVW62" i="15"/>
  <c r="GVX62" i="15"/>
  <c r="GVY62" i="15"/>
  <c r="GVZ62" i="15"/>
  <c r="GWA62" i="15"/>
  <c r="GWB62" i="15"/>
  <c r="GWC62" i="15"/>
  <c r="GWD62" i="15"/>
  <c r="GWE62" i="15"/>
  <c r="GWF62" i="15"/>
  <c r="GWG62" i="15"/>
  <c r="GWH62" i="15"/>
  <c r="GWI62" i="15"/>
  <c r="GWJ62" i="15"/>
  <c r="GWK62" i="15"/>
  <c r="GWL62" i="15"/>
  <c r="GWM62" i="15"/>
  <c r="GWN62" i="15"/>
  <c r="GWO62" i="15"/>
  <c r="GWP62" i="15"/>
  <c r="GWQ62" i="15"/>
  <c r="GWR62" i="15"/>
  <c r="GWS62" i="15"/>
  <c r="GWT62" i="15"/>
  <c r="GWU62" i="15"/>
  <c r="GWV62" i="15"/>
  <c r="GWW62" i="15"/>
  <c r="GWX62" i="15"/>
  <c r="GWY62" i="15"/>
  <c r="GWZ62" i="15"/>
  <c r="GXA62" i="15"/>
  <c r="GXB62" i="15"/>
  <c r="GXC62" i="15"/>
  <c r="GXD62" i="15"/>
  <c r="GXE62" i="15"/>
  <c r="GXF62" i="15"/>
  <c r="GXG62" i="15"/>
  <c r="GXH62" i="15"/>
  <c r="GXI62" i="15"/>
  <c r="GXJ62" i="15"/>
  <c r="GXK62" i="15"/>
  <c r="GXL62" i="15"/>
  <c r="GXM62" i="15"/>
  <c r="GXN62" i="15"/>
  <c r="GXO62" i="15"/>
  <c r="GXP62" i="15"/>
  <c r="GXQ62" i="15"/>
  <c r="GXR62" i="15"/>
  <c r="GXS62" i="15"/>
  <c r="GXT62" i="15"/>
  <c r="GXU62" i="15"/>
  <c r="GXV62" i="15"/>
  <c r="GXW62" i="15"/>
  <c r="GXX62" i="15"/>
  <c r="GXY62" i="15"/>
  <c r="GXZ62" i="15"/>
  <c r="GYA62" i="15"/>
  <c r="GYB62" i="15"/>
  <c r="GYC62" i="15"/>
  <c r="GYD62" i="15"/>
  <c r="GYE62" i="15"/>
  <c r="GYF62" i="15"/>
  <c r="GYG62" i="15"/>
  <c r="GYH62" i="15"/>
  <c r="GYI62" i="15"/>
  <c r="GYJ62" i="15"/>
  <c r="GYK62" i="15"/>
  <c r="GYL62" i="15"/>
  <c r="GYM62" i="15"/>
  <c r="GYN62" i="15"/>
  <c r="GYO62" i="15"/>
  <c r="GYP62" i="15"/>
  <c r="GYQ62" i="15"/>
  <c r="GYR62" i="15"/>
  <c r="GYS62" i="15"/>
  <c r="GYT62" i="15"/>
  <c r="GYU62" i="15"/>
  <c r="GYV62" i="15"/>
  <c r="GYW62" i="15"/>
  <c r="GYX62" i="15"/>
  <c r="GYY62" i="15"/>
  <c r="GYZ62" i="15"/>
  <c r="GZA62" i="15"/>
  <c r="GZB62" i="15"/>
  <c r="GZC62" i="15"/>
  <c r="GZD62" i="15"/>
  <c r="GZE62" i="15"/>
  <c r="GZF62" i="15"/>
  <c r="GZG62" i="15"/>
  <c r="GZH62" i="15"/>
  <c r="GZI62" i="15"/>
  <c r="GZJ62" i="15"/>
  <c r="GZK62" i="15"/>
  <c r="GZL62" i="15"/>
  <c r="GZM62" i="15"/>
  <c r="GZN62" i="15"/>
  <c r="GZO62" i="15"/>
  <c r="GZP62" i="15"/>
  <c r="GZQ62" i="15"/>
  <c r="GZR62" i="15"/>
  <c r="GZS62" i="15"/>
  <c r="GZT62" i="15"/>
  <c r="GZU62" i="15"/>
  <c r="GZV62" i="15"/>
  <c r="GZW62" i="15"/>
  <c r="GZX62" i="15"/>
  <c r="GZY62" i="15"/>
  <c r="GZZ62" i="15"/>
  <c r="HAA62" i="15"/>
  <c r="HAB62" i="15"/>
  <c r="HAC62" i="15"/>
  <c r="HAD62" i="15"/>
  <c r="HAE62" i="15"/>
  <c r="HAF62" i="15"/>
  <c r="HAG62" i="15"/>
  <c r="HAH62" i="15"/>
  <c r="HAI62" i="15"/>
  <c r="HAJ62" i="15"/>
  <c r="HAK62" i="15"/>
  <c r="HAL62" i="15"/>
  <c r="HAM62" i="15"/>
  <c r="HAN62" i="15"/>
  <c r="HAO62" i="15"/>
  <c r="HAP62" i="15"/>
  <c r="HAQ62" i="15"/>
  <c r="HAR62" i="15"/>
  <c r="HAS62" i="15"/>
  <c r="HAT62" i="15"/>
  <c r="HAU62" i="15"/>
  <c r="HAV62" i="15"/>
  <c r="HAW62" i="15"/>
  <c r="HAX62" i="15"/>
  <c r="HAY62" i="15"/>
  <c r="HAZ62" i="15"/>
  <c r="HBA62" i="15"/>
  <c r="HBB62" i="15"/>
  <c r="HBC62" i="15"/>
  <c r="HBD62" i="15"/>
  <c r="HBE62" i="15"/>
  <c r="HBF62" i="15"/>
  <c r="HBG62" i="15"/>
  <c r="HBH62" i="15"/>
  <c r="HBI62" i="15"/>
  <c r="HBJ62" i="15"/>
  <c r="HBK62" i="15"/>
  <c r="HBL62" i="15"/>
  <c r="HBM62" i="15"/>
  <c r="HBN62" i="15"/>
  <c r="HBO62" i="15"/>
  <c r="HBP62" i="15"/>
  <c r="HBQ62" i="15"/>
  <c r="HBR62" i="15"/>
  <c r="HBS62" i="15"/>
  <c r="HBT62" i="15"/>
  <c r="HBU62" i="15"/>
  <c r="HBV62" i="15"/>
  <c r="HBW62" i="15"/>
  <c r="HBX62" i="15"/>
  <c r="HBY62" i="15"/>
  <c r="HBZ62" i="15"/>
  <c r="HCA62" i="15"/>
  <c r="HCB62" i="15"/>
  <c r="HCC62" i="15"/>
  <c r="HCD62" i="15"/>
  <c r="HCE62" i="15"/>
  <c r="HCF62" i="15"/>
  <c r="HCG62" i="15"/>
  <c r="HCH62" i="15"/>
  <c r="HCI62" i="15"/>
  <c r="HCJ62" i="15"/>
  <c r="HCK62" i="15"/>
  <c r="HCL62" i="15"/>
  <c r="HCM62" i="15"/>
  <c r="HCN62" i="15"/>
  <c r="HCO62" i="15"/>
  <c r="HCP62" i="15"/>
  <c r="HCQ62" i="15"/>
  <c r="HCR62" i="15"/>
  <c r="HCS62" i="15"/>
  <c r="HCT62" i="15"/>
  <c r="HCU62" i="15"/>
  <c r="HCV62" i="15"/>
  <c r="HCW62" i="15"/>
  <c r="HCX62" i="15"/>
  <c r="HCY62" i="15"/>
  <c r="HCZ62" i="15"/>
  <c r="HDA62" i="15"/>
  <c r="HDB62" i="15"/>
  <c r="HDC62" i="15"/>
  <c r="HDD62" i="15"/>
  <c r="HDE62" i="15"/>
  <c r="HDF62" i="15"/>
  <c r="HDG62" i="15"/>
  <c r="HDH62" i="15"/>
  <c r="HDI62" i="15"/>
  <c r="HDJ62" i="15"/>
  <c r="HDK62" i="15"/>
  <c r="HDL62" i="15"/>
  <c r="HDM62" i="15"/>
  <c r="HDN62" i="15"/>
  <c r="HDO62" i="15"/>
  <c r="HDP62" i="15"/>
  <c r="HDQ62" i="15"/>
  <c r="HDR62" i="15"/>
  <c r="HDS62" i="15"/>
  <c r="HDT62" i="15"/>
  <c r="HDU62" i="15"/>
  <c r="HDV62" i="15"/>
  <c r="HDW62" i="15"/>
  <c r="HDX62" i="15"/>
  <c r="HDY62" i="15"/>
  <c r="HDZ62" i="15"/>
  <c r="HEA62" i="15"/>
  <c r="HEB62" i="15"/>
  <c r="HEC62" i="15"/>
  <c r="HED62" i="15"/>
  <c r="HEE62" i="15"/>
  <c r="HEF62" i="15"/>
  <c r="HEG62" i="15"/>
  <c r="HEH62" i="15"/>
  <c r="HEI62" i="15"/>
  <c r="HEJ62" i="15"/>
  <c r="HEK62" i="15"/>
  <c r="HEL62" i="15"/>
  <c r="HEM62" i="15"/>
  <c r="HEN62" i="15"/>
  <c r="HEO62" i="15"/>
  <c r="HEP62" i="15"/>
  <c r="HEQ62" i="15"/>
  <c r="HER62" i="15"/>
  <c r="HES62" i="15"/>
  <c r="HET62" i="15"/>
  <c r="HEU62" i="15"/>
  <c r="HEV62" i="15"/>
  <c r="HEW62" i="15"/>
  <c r="HEX62" i="15"/>
  <c r="HEY62" i="15"/>
  <c r="HEZ62" i="15"/>
  <c r="HFA62" i="15"/>
  <c r="HFB62" i="15"/>
  <c r="HFC62" i="15"/>
  <c r="HFD62" i="15"/>
  <c r="HFE62" i="15"/>
  <c r="HFF62" i="15"/>
  <c r="HFG62" i="15"/>
  <c r="HFH62" i="15"/>
  <c r="HFI62" i="15"/>
  <c r="HFJ62" i="15"/>
  <c r="HFK62" i="15"/>
  <c r="HFL62" i="15"/>
  <c r="HFM62" i="15"/>
  <c r="HFN62" i="15"/>
  <c r="HFO62" i="15"/>
  <c r="HFP62" i="15"/>
  <c r="HFQ62" i="15"/>
  <c r="HFR62" i="15"/>
  <c r="HFS62" i="15"/>
  <c r="HFT62" i="15"/>
  <c r="HFU62" i="15"/>
  <c r="HFV62" i="15"/>
  <c r="HFW62" i="15"/>
  <c r="HFX62" i="15"/>
  <c r="HFY62" i="15"/>
  <c r="HFZ62" i="15"/>
  <c r="HGA62" i="15"/>
  <c r="HGB62" i="15"/>
  <c r="HGC62" i="15"/>
  <c r="HGD62" i="15"/>
  <c r="HGE62" i="15"/>
  <c r="HGF62" i="15"/>
  <c r="HGG62" i="15"/>
  <c r="HGH62" i="15"/>
  <c r="HGI62" i="15"/>
  <c r="HGJ62" i="15"/>
  <c r="HGK62" i="15"/>
  <c r="HGL62" i="15"/>
  <c r="HGM62" i="15"/>
  <c r="HGN62" i="15"/>
  <c r="HGO62" i="15"/>
  <c r="HGP62" i="15"/>
  <c r="HGQ62" i="15"/>
  <c r="HGR62" i="15"/>
  <c r="HGS62" i="15"/>
  <c r="HGT62" i="15"/>
  <c r="HGU62" i="15"/>
  <c r="HGV62" i="15"/>
  <c r="HGW62" i="15"/>
  <c r="HGX62" i="15"/>
  <c r="HGY62" i="15"/>
  <c r="HGZ62" i="15"/>
  <c r="HHA62" i="15"/>
  <c r="HHB62" i="15"/>
  <c r="HHC62" i="15"/>
  <c r="HHD62" i="15"/>
  <c r="HHE62" i="15"/>
  <c r="HHF62" i="15"/>
  <c r="HHG62" i="15"/>
  <c r="HHH62" i="15"/>
  <c r="HHI62" i="15"/>
  <c r="HHJ62" i="15"/>
  <c r="HHK62" i="15"/>
  <c r="HHL62" i="15"/>
  <c r="HHM62" i="15"/>
  <c r="HHN62" i="15"/>
  <c r="HHO62" i="15"/>
  <c r="HHP62" i="15"/>
  <c r="HHQ62" i="15"/>
  <c r="HHR62" i="15"/>
  <c r="HHS62" i="15"/>
  <c r="HHT62" i="15"/>
  <c r="HHU62" i="15"/>
  <c r="HHV62" i="15"/>
  <c r="HHW62" i="15"/>
  <c r="HHX62" i="15"/>
  <c r="HHY62" i="15"/>
  <c r="HHZ62" i="15"/>
  <c r="HIA62" i="15"/>
  <c r="HIB62" i="15"/>
  <c r="HIC62" i="15"/>
  <c r="HID62" i="15"/>
  <c r="HIE62" i="15"/>
  <c r="HIF62" i="15"/>
  <c r="HIG62" i="15"/>
  <c r="HIH62" i="15"/>
  <c r="HII62" i="15"/>
  <c r="HIJ62" i="15"/>
  <c r="HIK62" i="15"/>
  <c r="HIL62" i="15"/>
  <c r="HIM62" i="15"/>
  <c r="HIN62" i="15"/>
  <c r="HIO62" i="15"/>
  <c r="HIP62" i="15"/>
  <c r="HIQ62" i="15"/>
  <c r="HIR62" i="15"/>
  <c r="HIS62" i="15"/>
  <c r="HIT62" i="15"/>
  <c r="HIU62" i="15"/>
  <c r="HIV62" i="15"/>
  <c r="HIW62" i="15"/>
  <c r="HIX62" i="15"/>
  <c r="HIY62" i="15"/>
  <c r="HIZ62" i="15"/>
  <c r="HJA62" i="15"/>
  <c r="HJB62" i="15"/>
  <c r="HJC62" i="15"/>
  <c r="HJD62" i="15"/>
  <c r="HJE62" i="15"/>
  <c r="HJF62" i="15"/>
  <c r="HJG62" i="15"/>
  <c r="HJH62" i="15"/>
  <c r="HJI62" i="15"/>
  <c r="HJJ62" i="15"/>
  <c r="HJK62" i="15"/>
  <c r="HJL62" i="15"/>
  <c r="HJM62" i="15"/>
  <c r="HJN62" i="15"/>
  <c r="HJO62" i="15"/>
  <c r="HJP62" i="15"/>
  <c r="HJQ62" i="15"/>
  <c r="HJR62" i="15"/>
  <c r="HJS62" i="15"/>
  <c r="HJT62" i="15"/>
  <c r="HJU62" i="15"/>
  <c r="HJV62" i="15"/>
  <c r="HJW62" i="15"/>
  <c r="HJX62" i="15"/>
  <c r="HJY62" i="15"/>
  <c r="HJZ62" i="15"/>
  <c r="HKA62" i="15"/>
  <c r="HKB62" i="15"/>
  <c r="HKC62" i="15"/>
  <c r="HKD62" i="15"/>
  <c r="HKE62" i="15"/>
  <c r="HKF62" i="15"/>
  <c r="HKG62" i="15"/>
  <c r="HKH62" i="15"/>
  <c r="HKI62" i="15"/>
  <c r="HKJ62" i="15"/>
  <c r="HKK62" i="15"/>
  <c r="HKL62" i="15"/>
  <c r="HKM62" i="15"/>
  <c r="HKN62" i="15"/>
  <c r="HKO62" i="15"/>
  <c r="HKP62" i="15"/>
  <c r="HKQ62" i="15"/>
  <c r="HKR62" i="15"/>
  <c r="HKS62" i="15"/>
  <c r="HKT62" i="15"/>
  <c r="HKU62" i="15"/>
  <c r="HKV62" i="15"/>
  <c r="HKW62" i="15"/>
  <c r="HKX62" i="15"/>
  <c r="HKY62" i="15"/>
  <c r="HKZ62" i="15"/>
  <c r="HLA62" i="15"/>
  <c r="HLB62" i="15"/>
  <c r="HLC62" i="15"/>
  <c r="HLD62" i="15"/>
  <c r="HLE62" i="15"/>
  <c r="HLF62" i="15"/>
  <c r="HLG62" i="15"/>
  <c r="HLH62" i="15"/>
  <c r="HLI62" i="15"/>
  <c r="HLJ62" i="15"/>
  <c r="HLK62" i="15"/>
  <c r="HLL62" i="15"/>
  <c r="HLM62" i="15"/>
  <c r="HLN62" i="15"/>
  <c r="HLO62" i="15"/>
  <c r="HLP62" i="15"/>
  <c r="HLQ62" i="15"/>
  <c r="HLR62" i="15"/>
  <c r="HLS62" i="15"/>
  <c r="HLT62" i="15"/>
  <c r="HLU62" i="15"/>
  <c r="HLV62" i="15"/>
  <c r="HLW62" i="15"/>
  <c r="HLX62" i="15"/>
  <c r="HLY62" i="15"/>
  <c r="HLZ62" i="15"/>
  <c r="HMA62" i="15"/>
  <c r="HMB62" i="15"/>
  <c r="HMC62" i="15"/>
  <c r="HMD62" i="15"/>
  <c r="HME62" i="15"/>
  <c r="HMF62" i="15"/>
  <c r="HMG62" i="15"/>
  <c r="HMH62" i="15"/>
  <c r="HMI62" i="15"/>
  <c r="HMJ62" i="15"/>
  <c r="HMK62" i="15"/>
  <c r="HML62" i="15"/>
  <c r="HMM62" i="15"/>
  <c r="HMN62" i="15"/>
  <c r="HMO62" i="15"/>
  <c r="HMP62" i="15"/>
  <c r="HMQ62" i="15"/>
  <c r="HMR62" i="15"/>
  <c r="HMS62" i="15"/>
  <c r="HMT62" i="15"/>
  <c r="HMU62" i="15"/>
  <c r="HMV62" i="15"/>
  <c r="HMW62" i="15"/>
  <c r="HMX62" i="15"/>
  <c r="HMY62" i="15"/>
  <c r="HMZ62" i="15"/>
  <c r="HNA62" i="15"/>
  <c r="HNB62" i="15"/>
  <c r="HNC62" i="15"/>
  <c r="HND62" i="15"/>
  <c r="HNE62" i="15"/>
  <c r="HNF62" i="15"/>
  <c r="HNG62" i="15"/>
  <c r="HNH62" i="15"/>
  <c r="HNI62" i="15"/>
  <c r="HNJ62" i="15"/>
  <c r="HNK62" i="15"/>
  <c r="HNL62" i="15"/>
  <c r="HNM62" i="15"/>
  <c r="HNN62" i="15"/>
  <c r="HNO62" i="15"/>
  <c r="HNP62" i="15"/>
  <c r="HNQ62" i="15"/>
  <c r="HNR62" i="15"/>
  <c r="HNS62" i="15"/>
  <c r="HNT62" i="15"/>
  <c r="HNU62" i="15"/>
  <c r="HNV62" i="15"/>
  <c r="HNW62" i="15"/>
  <c r="HNX62" i="15"/>
  <c r="HNY62" i="15"/>
  <c r="HNZ62" i="15"/>
  <c r="HOA62" i="15"/>
  <c r="HOB62" i="15"/>
  <c r="HOC62" i="15"/>
  <c r="HOD62" i="15"/>
  <c r="HOE62" i="15"/>
  <c r="HOF62" i="15"/>
  <c r="HOG62" i="15"/>
  <c r="HOH62" i="15"/>
  <c r="HOI62" i="15"/>
  <c r="HOJ62" i="15"/>
  <c r="HOK62" i="15"/>
  <c r="HOL62" i="15"/>
  <c r="HOM62" i="15"/>
  <c r="HON62" i="15"/>
  <c r="HOO62" i="15"/>
  <c r="HOP62" i="15"/>
  <c r="HOQ62" i="15"/>
  <c r="HOR62" i="15"/>
  <c r="HOS62" i="15"/>
  <c r="HOT62" i="15"/>
  <c r="HOU62" i="15"/>
  <c r="HOV62" i="15"/>
  <c r="HOW62" i="15"/>
  <c r="HOX62" i="15"/>
  <c r="HOY62" i="15"/>
  <c r="HOZ62" i="15"/>
  <c r="HPA62" i="15"/>
  <c r="HPB62" i="15"/>
  <c r="HPC62" i="15"/>
  <c r="HPD62" i="15"/>
  <c r="HPE62" i="15"/>
  <c r="HPF62" i="15"/>
  <c r="HPG62" i="15"/>
  <c r="HPH62" i="15"/>
  <c r="HPI62" i="15"/>
  <c r="HPJ62" i="15"/>
  <c r="HPK62" i="15"/>
  <c r="HPL62" i="15"/>
  <c r="HPM62" i="15"/>
  <c r="HPN62" i="15"/>
  <c r="HPO62" i="15"/>
  <c r="HPP62" i="15"/>
  <c r="HPQ62" i="15"/>
  <c r="HPR62" i="15"/>
  <c r="HPS62" i="15"/>
  <c r="HPT62" i="15"/>
  <c r="HPU62" i="15"/>
  <c r="HPV62" i="15"/>
  <c r="HPW62" i="15"/>
  <c r="HPX62" i="15"/>
  <c r="HPY62" i="15"/>
  <c r="HPZ62" i="15"/>
  <c r="HQA62" i="15"/>
  <c r="HQB62" i="15"/>
  <c r="HQC62" i="15"/>
  <c r="HQD62" i="15"/>
  <c r="HQE62" i="15"/>
  <c r="HQF62" i="15"/>
  <c r="HQG62" i="15"/>
  <c r="HQH62" i="15"/>
  <c r="HQI62" i="15"/>
  <c r="HQJ62" i="15"/>
  <c r="HQK62" i="15"/>
  <c r="HQL62" i="15"/>
  <c r="HQM62" i="15"/>
  <c r="HQN62" i="15"/>
  <c r="HQO62" i="15"/>
  <c r="HQP62" i="15"/>
  <c r="HQQ62" i="15"/>
  <c r="HQR62" i="15"/>
  <c r="HQS62" i="15"/>
  <c r="HQT62" i="15"/>
  <c r="HQU62" i="15"/>
  <c r="HQV62" i="15"/>
  <c r="HQW62" i="15"/>
  <c r="HQX62" i="15"/>
  <c r="HQY62" i="15"/>
  <c r="HQZ62" i="15"/>
  <c r="HRA62" i="15"/>
  <c r="HRB62" i="15"/>
  <c r="HRC62" i="15"/>
  <c r="HRD62" i="15"/>
  <c r="HRE62" i="15"/>
  <c r="HRF62" i="15"/>
  <c r="HRG62" i="15"/>
  <c r="HRH62" i="15"/>
  <c r="HRI62" i="15"/>
  <c r="HRJ62" i="15"/>
  <c r="HRK62" i="15"/>
  <c r="HRL62" i="15"/>
  <c r="HRM62" i="15"/>
  <c r="HRN62" i="15"/>
  <c r="HRO62" i="15"/>
  <c r="HRP62" i="15"/>
  <c r="HRQ62" i="15"/>
  <c r="HRR62" i="15"/>
  <c r="HRS62" i="15"/>
  <c r="HRT62" i="15"/>
  <c r="HRU62" i="15"/>
  <c r="HRV62" i="15"/>
  <c r="HRW62" i="15"/>
  <c r="HRX62" i="15"/>
  <c r="HRY62" i="15"/>
  <c r="HRZ62" i="15"/>
  <c r="HSA62" i="15"/>
  <c r="HSB62" i="15"/>
  <c r="HSC62" i="15"/>
  <c r="HSD62" i="15"/>
  <c r="HSE62" i="15"/>
  <c r="HSF62" i="15"/>
  <c r="HSG62" i="15"/>
  <c r="HSH62" i="15"/>
  <c r="HSI62" i="15"/>
  <c r="HSJ62" i="15"/>
  <c r="HSK62" i="15"/>
  <c r="HSL62" i="15"/>
  <c r="HSM62" i="15"/>
  <c r="HSN62" i="15"/>
  <c r="HSO62" i="15"/>
  <c r="HSP62" i="15"/>
  <c r="HSQ62" i="15"/>
  <c r="HSR62" i="15"/>
  <c r="HSS62" i="15"/>
  <c r="HST62" i="15"/>
  <c r="HSU62" i="15"/>
  <c r="HSV62" i="15"/>
  <c r="HSW62" i="15"/>
  <c r="HSX62" i="15"/>
  <c r="HSY62" i="15"/>
  <c r="HSZ62" i="15"/>
  <c r="HTA62" i="15"/>
  <c r="HTB62" i="15"/>
  <c r="HTC62" i="15"/>
  <c r="HTD62" i="15"/>
  <c r="HTE62" i="15"/>
  <c r="HTF62" i="15"/>
  <c r="HTG62" i="15"/>
  <c r="HTH62" i="15"/>
  <c r="HTI62" i="15"/>
  <c r="HTJ62" i="15"/>
  <c r="HTK62" i="15"/>
  <c r="HTL62" i="15"/>
  <c r="HTM62" i="15"/>
  <c r="HTN62" i="15"/>
  <c r="HTO62" i="15"/>
  <c r="HTP62" i="15"/>
  <c r="HTQ62" i="15"/>
  <c r="HTR62" i="15"/>
  <c r="HTS62" i="15"/>
  <c r="HTT62" i="15"/>
  <c r="HTU62" i="15"/>
  <c r="HTV62" i="15"/>
  <c r="HTW62" i="15"/>
  <c r="HTX62" i="15"/>
  <c r="HTY62" i="15"/>
  <c r="HTZ62" i="15"/>
  <c r="HUA62" i="15"/>
  <c r="HUB62" i="15"/>
  <c r="HUC62" i="15"/>
  <c r="HUD62" i="15"/>
  <c r="HUE62" i="15"/>
  <c r="HUF62" i="15"/>
  <c r="HUG62" i="15"/>
  <c r="HUH62" i="15"/>
  <c r="HUI62" i="15"/>
  <c r="HUJ62" i="15"/>
  <c r="HUK62" i="15"/>
  <c r="HUL62" i="15"/>
  <c r="HUM62" i="15"/>
  <c r="HUN62" i="15"/>
  <c r="HUO62" i="15"/>
  <c r="HUP62" i="15"/>
  <c r="HUQ62" i="15"/>
  <c r="HUR62" i="15"/>
  <c r="HUS62" i="15"/>
  <c r="HUT62" i="15"/>
  <c r="HUU62" i="15"/>
  <c r="HUV62" i="15"/>
  <c r="HUW62" i="15"/>
  <c r="HUX62" i="15"/>
  <c r="HUY62" i="15"/>
  <c r="HUZ62" i="15"/>
  <c r="HVA62" i="15"/>
  <c r="HVB62" i="15"/>
  <c r="HVC62" i="15"/>
  <c r="HVD62" i="15"/>
  <c r="HVE62" i="15"/>
  <c r="HVF62" i="15"/>
  <c r="HVG62" i="15"/>
  <c r="HVH62" i="15"/>
  <c r="HVI62" i="15"/>
  <c r="HVJ62" i="15"/>
  <c r="HVK62" i="15"/>
  <c r="HVL62" i="15"/>
  <c r="HVM62" i="15"/>
  <c r="HVN62" i="15"/>
  <c r="HVO62" i="15"/>
  <c r="HVP62" i="15"/>
  <c r="HVQ62" i="15"/>
  <c r="HVR62" i="15"/>
  <c r="HVS62" i="15"/>
  <c r="HVT62" i="15"/>
  <c r="HVU62" i="15"/>
  <c r="HVV62" i="15"/>
  <c r="HVW62" i="15"/>
  <c r="HVX62" i="15"/>
  <c r="HVY62" i="15"/>
  <c r="HVZ62" i="15"/>
  <c r="HWA62" i="15"/>
  <c r="HWB62" i="15"/>
  <c r="HWC62" i="15"/>
  <c r="HWD62" i="15"/>
  <c r="HWE62" i="15"/>
  <c r="HWF62" i="15"/>
  <c r="HWG62" i="15"/>
  <c r="HWH62" i="15"/>
  <c r="HWI62" i="15"/>
  <c r="HWJ62" i="15"/>
  <c r="HWK62" i="15"/>
  <c r="HWL62" i="15"/>
  <c r="HWM62" i="15"/>
  <c r="HWN62" i="15"/>
  <c r="HWO62" i="15"/>
  <c r="HWP62" i="15"/>
  <c r="HWQ62" i="15"/>
  <c r="HWR62" i="15"/>
  <c r="HWS62" i="15"/>
  <c r="HWT62" i="15"/>
  <c r="HWU62" i="15"/>
  <c r="HWV62" i="15"/>
  <c r="HWW62" i="15"/>
  <c r="HWX62" i="15"/>
  <c r="HWY62" i="15"/>
  <c r="HWZ62" i="15"/>
  <c r="HXA62" i="15"/>
  <c r="HXB62" i="15"/>
  <c r="HXC62" i="15"/>
  <c r="HXD62" i="15"/>
  <c r="HXE62" i="15"/>
  <c r="HXF62" i="15"/>
  <c r="HXG62" i="15"/>
  <c r="HXH62" i="15"/>
  <c r="HXI62" i="15"/>
  <c r="HXJ62" i="15"/>
  <c r="HXK62" i="15"/>
  <c r="HXL62" i="15"/>
  <c r="HXM62" i="15"/>
  <c r="HXN62" i="15"/>
  <c r="HXO62" i="15"/>
  <c r="HXP62" i="15"/>
  <c r="HXQ62" i="15"/>
  <c r="HXR62" i="15"/>
  <c r="HXS62" i="15"/>
  <c r="HXT62" i="15"/>
  <c r="HXU62" i="15"/>
  <c r="HXV62" i="15"/>
  <c r="HXW62" i="15"/>
  <c r="HXX62" i="15"/>
  <c r="HXY62" i="15"/>
  <c r="HXZ62" i="15"/>
  <c r="HYA62" i="15"/>
  <c r="HYB62" i="15"/>
  <c r="HYC62" i="15"/>
  <c r="HYD62" i="15"/>
  <c r="HYE62" i="15"/>
  <c r="HYF62" i="15"/>
  <c r="HYG62" i="15"/>
  <c r="HYH62" i="15"/>
  <c r="HYI62" i="15"/>
  <c r="HYJ62" i="15"/>
  <c r="HYK62" i="15"/>
  <c r="HYL62" i="15"/>
  <c r="HYM62" i="15"/>
  <c r="HYN62" i="15"/>
  <c r="HYO62" i="15"/>
  <c r="HYP62" i="15"/>
  <c r="HYQ62" i="15"/>
  <c r="HYR62" i="15"/>
  <c r="HYS62" i="15"/>
  <c r="HYT62" i="15"/>
  <c r="HYU62" i="15"/>
  <c r="HYV62" i="15"/>
  <c r="HYW62" i="15"/>
  <c r="HYX62" i="15"/>
  <c r="HYY62" i="15"/>
  <c r="HYZ62" i="15"/>
  <c r="HZA62" i="15"/>
  <c r="HZB62" i="15"/>
  <c r="HZC62" i="15"/>
  <c r="HZD62" i="15"/>
  <c r="HZE62" i="15"/>
  <c r="HZF62" i="15"/>
  <c r="HZG62" i="15"/>
  <c r="HZH62" i="15"/>
  <c r="HZI62" i="15"/>
  <c r="HZJ62" i="15"/>
  <c r="HZK62" i="15"/>
  <c r="HZL62" i="15"/>
  <c r="HZM62" i="15"/>
  <c r="HZN62" i="15"/>
  <c r="HZO62" i="15"/>
  <c r="HZP62" i="15"/>
  <c r="HZQ62" i="15"/>
  <c r="HZR62" i="15"/>
  <c r="HZS62" i="15"/>
  <c r="HZT62" i="15"/>
  <c r="HZU62" i="15"/>
  <c r="HZV62" i="15"/>
  <c r="HZW62" i="15"/>
  <c r="HZX62" i="15"/>
  <c r="HZY62" i="15"/>
  <c r="HZZ62" i="15"/>
  <c r="IAA62" i="15"/>
  <c r="IAB62" i="15"/>
  <c r="IAC62" i="15"/>
  <c r="IAD62" i="15"/>
  <c r="IAE62" i="15"/>
  <c r="IAF62" i="15"/>
  <c r="IAG62" i="15"/>
  <c r="IAH62" i="15"/>
  <c r="IAI62" i="15"/>
  <c r="IAJ62" i="15"/>
  <c r="IAK62" i="15"/>
  <c r="IAL62" i="15"/>
  <c r="IAM62" i="15"/>
  <c r="IAN62" i="15"/>
  <c r="IAO62" i="15"/>
  <c r="IAP62" i="15"/>
  <c r="IAQ62" i="15"/>
  <c r="IAR62" i="15"/>
  <c r="IAS62" i="15"/>
  <c r="IAT62" i="15"/>
  <c r="IAU62" i="15"/>
  <c r="IAV62" i="15"/>
  <c r="IAW62" i="15"/>
  <c r="IAX62" i="15"/>
  <c r="IAY62" i="15"/>
  <c r="IAZ62" i="15"/>
  <c r="IBA62" i="15"/>
  <c r="IBB62" i="15"/>
  <c r="IBC62" i="15"/>
  <c r="IBD62" i="15"/>
  <c r="IBE62" i="15"/>
  <c r="IBF62" i="15"/>
  <c r="IBG62" i="15"/>
  <c r="IBH62" i="15"/>
  <c r="IBI62" i="15"/>
  <c r="IBJ62" i="15"/>
  <c r="IBK62" i="15"/>
  <c r="IBL62" i="15"/>
  <c r="IBM62" i="15"/>
  <c r="IBN62" i="15"/>
  <c r="IBO62" i="15"/>
  <c r="IBP62" i="15"/>
  <c r="IBQ62" i="15"/>
  <c r="IBR62" i="15"/>
  <c r="IBS62" i="15"/>
  <c r="IBT62" i="15"/>
  <c r="IBU62" i="15"/>
  <c r="IBV62" i="15"/>
  <c r="IBW62" i="15"/>
  <c r="IBX62" i="15"/>
  <c r="IBY62" i="15"/>
  <c r="IBZ62" i="15"/>
  <c r="ICA62" i="15"/>
  <c r="ICB62" i="15"/>
  <c r="ICC62" i="15"/>
  <c r="ICD62" i="15"/>
  <c r="ICE62" i="15"/>
  <c r="ICF62" i="15"/>
  <c r="ICG62" i="15"/>
  <c r="ICH62" i="15"/>
  <c r="ICI62" i="15"/>
  <c r="ICJ62" i="15"/>
  <c r="ICK62" i="15"/>
  <c r="ICL62" i="15"/>
  <c r="ICM62" i="15"/>
  <c r="ICN62" i="15"/>
  <c r="ICO62" i="15"/>
  <c r="ICP62" i="15"/>
  <c r="ICQ62" i="15"/>
  <c r="ICR62" i="15"/>
  <c r="ICS62" i="15"/>
  <c r="ICT62" i="15"/>
  <c r="ICU62" i="15"/>
  <c r="ICV62" i="15"/>
  <c r="ICW62" i="15"/>
  <c r="ICX62" i="15"/>
  <c r="ICY62" i="15"/>
  <c r="ICZ62" i="15"/>
  <c r="IDA62" i="15"/>
  <c r="IDB62" i="15"/>
  <c r="IDC62" i="15"/>
  <c r="IDD62" i="15"/>
  <c r="IDE62" i="15"/>
  <c r="IDF62" i="15"/>
  <c r="IDG62" i="15"/>
  <c r="IDH62" i="15"/>
  <c r="IDI62" i="15"/>
  <c r="IDJ62" i="15"/>
  <c r="IDK62" i="15"/>
  <c r="IDL62" i="15"/>
  <c r="IDM62" i="15"/>
  <c r="IDN62" i="15"/>
  <c r="IDO62" i="15"/>
  <c r="IDP62" i="15"/>
  <c r="IDQ62" i="15"/>
  <c r="IDR62" i="15"/>
  <c r="IDS62" i="15"/>
  <c r="IDT62" i="15"/>
  <c r="IDU62" i="15"/>
  <c r="IDV62" i="15"/>
  <c r="IDW62" i="15"/>
  <c r="IDX62" i="15"/>
  <c r="IDY62" i="15"/>
  <c r="IDZ62" i="15"/>
  <c r="IEA62" i="15"/>
  <c r="IEB62" i="15"/>
  <c r="IEC62" i="15"/>
  <c r="IED62" i="15"/>
  <c r="IEE62" i="15"/>
  <c r="IEF62" i="15"/>
  <c r="IEG62" i="15"/>
  <c r="IEH62" i="15"/>
  <c r="IEI62" i="15"/>
  <c r="IEJ62" i="15"/>
  <c r="IEK62" i="15"/>
  <c r="IEL62" i="15"/>
  <c r="IEM62" i="15"/>
  <c r="IEN62" i="15"/>
  <c r="IEO62" i="15"/>
  <c r="IEP62" i="15"/>
  <c r="IEQ62" i="15"/>
  <c r="IER62" i="15"/>
  <c r="IES62" i="15"/>
  <c r="IET62" i="15"/>
  <c r="IEU62" i="15"/>
  <c r="IEV62" i="15"/>
  <c r="IEW62" i="15"/>
  <c r="IEX62" i="15"/>
  <c r="IEY62" i="15"/>
  <c r="IEZ62" i="15"/>
  <c r="IFA62" i="15"/>
  <c r="IFB62" i="15"/>
  <c r="IFC62" i="15"/>
  <c r="IFD62" i="15"/>
  <c r="IFE62" i="15"/>
  <c r="IFF62" i="15"/>
  <c r="IFG62" i="15"/>
  <c r="IFH62" i="15"/>
  <c r="IFI62" i="15"/>
  <c r="IFJ62" i="15"/>
  <c r="IFK62" i="15"/>
  <c r="IFL62" i="15"/>
  <c r="IFM62" i="15"/>
  <c r="IFN62" i="15"/>
  <c r="IFO62" i="15"/>
  <c r="IFP62" i="15"/>
  <c r="IFQ62" i="15"/>
  <c r="IFR62" i="15"/>
  <c r="IFS62" i="15"/>
  <c r="IFT62" i="15"/>
  <c r="IFU62" i="15"/>
  <c r="IFV62" i="15"/>
  <c r="IFW62" i="15"/>
  <c r="IFX62" i="15"/>
  <c r="IFY62" i="15"/>
  <c r="IFZ62" i="15"/>
  <c r="IGA62" i="15"/>
  <c r="IGB62" i="15"/>
  <c r="IGC62" i="15"/>
  <c r="IGD62" i="15"/>
  <c r="IGE62" i="15"/>
  <c r="IGF62" i="15"/>
  <c r="IGG62" i="15"/>
  <c r="IGH62" i="15"/>
  <c r="IGI62" i="15"/>
  <c r="IGJ62" i="15"/>
  <c r="IGK62" i="15"/>
  <c r="IGL62" i="15"/>
  <c r="IGM62" i="15"/>
  <c r="IGN62" i="15"/>
  <c r="IGO62" i="15"/>
  <c r="IGP62" i="15"/>
  <c r="IGQ62" i="15"/>
  <c r="IGR62" i="15"/>
  <c r="IGS62" i="15"/>
  <c r="IGT62" i="15"/>
  <c r="IGU62" i="15"/>
  <c r="IGV62" i="15"/>
  <c r="IGW62" i="15"/>
  <c r="IGX62" i="15"/>
  <c r="IGY62" i="15"/>
  <c r="IGZ62" i="15"/>
  <c r="IHA62" i="15"/>
  <c r="IHB62" i="15"/>
  <c r="IHC62" i="15"/>
  <c r="IHD62" i="15"/>
  <c r="IHE62" i="15"/>
  <c r="IHF62" i="15"/>
  <c r="IHG62" i="15"/>
  <c r="IHH62" i="15"/>
  <c r="IHI62" i="15"/>
  <c r="IHJ62" i="15"/>
  <c r="IHK62" i="15"/>
  <c r="IHL62" i="15"/>
  <c r="IHM62" i="15"/>
  <c r="IHN62" i="15"/>
  <c r="IHO62" i="15"/>
  <c r="IHP62" i="15"/>
  <c r="IHQ62" i="15"/>
  <c r="IHR62" i="15"/>
  <c r="IHS62" i="15"/>
  <c r="IHT62" i="15"/>
  <c r="IHU62" i="15"/>
  <c r="IHV62" i="15"/>
  <c r="IHW62" i="15"/>
  <c r="IHX62" i="15"/>
  <c r="IHY62" i="15"/>
  <c r="IHZ62" i="15"/>
  <c r="IIA62" i="15"/>
  <c r="IIB62" i="15"/>
  <c r="IIC62" i="15"/>
  <c r="IID62" i="15"/>
  <c r="IIE62" i="15"/>
  <c r="IIF62" i="15"/>
  <c r="IIG62" i="15"/>
  <c r="IIH62" i="15"/>
  <c r="III62" i="15"/>
  <c r="IIJ62" i="15"/>
  <c r="IIK62" i="15"/>
  <c r="IIL62" i="15"/>
  <c r="IIM62" i="15"/>
  <c r="IIN62" i="15"/>
  <c r="IIO62" i="15"/>
  <c r="IIP62" i="15"/>
  <c r="IIQ62" i="15"/>
  <c r="IIR62" i="15"/>
  <c r="IIS62" i="15"/>
  <c r="IIT62" i="15"/>
  <c r="IIU62" i="15"/>
  <c r="IIV62" i="15"/>
  <c r="IIW62" i="15"/>
  <c r="IIX62" i="15"/>
  <c r="IIY62" i="15"/>
  <c r="IIZ62" i="15"/>
  <c r="IJA62" i="15"/>
  <c r="IJB62" i="15"/>
  <c r="IJC62" i="15"/>
  <c r="IJD62" i="15"/>
  <c r="IJE62" i="15"/>
  <c r="IJF62" i="15"/>
  <c r="IJG62" i="15"/>
  <c r="IJH62" i="15"/>
  <c r="IJI62" i="15"/>
  <c r="IJJ62" i="15"/>
  <c r="IJK62" i="15"/>
  <c r="IJL62" i="15"/>
  <c r="IJM62" i="15"/>
  <c r="IJN62" i="15"/>
  <c r="IJO62" i="15"/>
  <c r="IJP62" i="15"/>
  <c r="IJQ62" i="15"/>
  <c r="IJR62" i="15"/>
  <c r="IJS62" i="15"/>
  <c r="IJT62" i="15"/>
  <c r="IJU62" i="15"/>
  <c r="IJV62" i="15"/>
  <c r="IJW62" i="15"/>
  <c r="IJX62" i="15"/>
  <c r="IJY62" i="15"/>
  <c r="IJZ62" i="15"/>
  <c r="IKA62" i="15"/>
  <c r="IKB62" i="15"/>
  <c r="IKC62" i="15"/>
  <c r="IKD62" i="15"/>
  <c r="IKE62" i="15"/>
  <c r="IKF62" i="15"/>
  <c r="IKG62" i="15"/>
  <c r="IKH62" i="15"/>
  <c r="IKI62" i="15"/>
  <c r="IKJ62" i="15"/>
  <c r="IKK62" i="15"/>
  <c r="IKL62" i="15"/>
  <c r="IKM62" i="15"/>
  <c r="IKN62" i="15"/>
  <c r="IKO62" i="15"/>
  <c r="IKP62" i="15"/>
  <c r="IKQ62" i="15"/>
  <c r="IKR62" i="15"/>
  <c r="IKS62" i="15"/>
  <c r="IKT62" i="15"/>
  <c r="IKU62" i="15"/>
  <c r="IKV62" i="15"/>
  <c r="IKW62" i="15"/>
  <c r="IKX62" i="15"/>
  <c r="IKY62" i="15"/>
  <c r="IKZ62" i="15"/>
  <c r="ILA62" i="15"/>
  <c r="ILB62" i="15"/>
  <c r="ILC62" i="15"/>
  <c r="ILD62" i="15"/>
  <c r="ILE62" i="15"/>
  <c r="ILF62" i="15"/>
  <c r="ILG62" i="15"/>
  <c r="ILH62" i="15"/>
  <c r="ILI62" i="15"/>
  <c r="ILJ62" i="15"/>
  <c r="ILK62" i="15"/>
  <c r="ILL62" i="15"/>
  <c r="ILM62" i="15"/>
  <c r="ILN62" i="15"/>
  <c r="ILO62" i="15"/>
  <c r="ILP62" i="15"/>
  <c r="ILQ62" i="15"/>
  <c r="ILR62" i="15"/>
  <c r="ILS62" i="15"/>
  <c r="ILT62" i="15"/>
  <c r="ILU62" i="15"/>
  <c r="ILV62" i="15"/>
  <c r="ILW62" i="15"/>
  <c r="ILX62" i="15"/>
  <c r="ILY62" i="15"/>
  <c r="ILZ62" i="15"/>
  <c r="IMA62" i="15"/>
  <c r="IMB62" i="15"/>
  <c r="IMC62" i="15"/>
  <c r="IMD62" i="15"/>
  <c r="IME62" i="15"/>
  <c r="IMF62" i="15"/>
  <c r="IMG62" i="15"/>
  <c r="IMH62" i="15"/>
  <c r="IMI62" i="15"/>
  <c r="IMJ62" i="15"/>
  <c r="IMK62" i="15"/>
  <c r="IML62" i="15"/>
  <c r="IMM62" i="15"/>
  <c r="IMN62" i="15"/>
  <c r="IMO62" i="15"/>
  <c r="IMP62" i="15"/>
  <c r="IMQ62" i="15"/>
  <c r="IMR62" i="15"/>
  <c r="IMS62" i="15"/>
  <c r="IMT62" i="15"/>
  <c r="IMU62" i="15"/>
  <c r="IMV62" i="15"/>
  <c r="IMW62" i="15"/>
  <c r="IMX62" i="15"/>
  <c r="IMY62" i="15"/>
  <c r="IMZ62" i="15"/>
  <c r="INA62" i="15"/>
  <c r="INB62" i="15"/>
  <c r="INC62" i="15"/>
  <c r="IND62" i="15"/>
  <c r="INE62" i="15"/>
  <c r="INF62" i="15"/>
  <c r="ING62" i="15"/>
  <c r="INH62" i="15"/>
  <c r="INI62" i="15"/>
  <c r="INJ62" i="15"/>
  <c r="INK62" i="15"/>
  <c r="INL62" i="15"/>
  <c r="INM62" i="15"/>
  <c r="INN62" i="15"/>
  <c r="INO62" i="15"/>
  <c r="INP62" i="15"/>
  <c r="INQ62" i="15"/>
  <c r="INR62" i="15"/>
  <c r="INS62" i="15"/>
  <c r="INT62" i="15"/>
  <c r="INU62" i="15"/>
  <c r="INV62" i="15"/>
  <c r="INW62" i="15"/>
  <c r="INX62" i="15"/>
  <c r="INY62" i="15"/>
  <c r="INZ62" i="15"/>
  <c r="IOA62" i="15"/>
  <c r="IOB62" i="15"/>
  <c r="IOC62" i="15"/>
  <c r="IOD62" i="15"/>
  <c r="IOE62" i="15"/>
  <c r="IOF62" i="15"/>
  <c r="IOG62" i="15"/>
  <c r="IOH62" i="15"/>
  <c r="IOI62" i="15"/>
  <c r="IOJ62" i="15"/>
  <c r="IOK62" i="15"/>
  <c r="IOL62" i="15"/>
  <c r="IOM62" i="15"/>
  <c r="ION62" i="15"/>
  <c r="IOO62" i="15"/>
  <c r="IOP62" i="15"/>
  <c r="IOQ62" i="15"/>
  <c r="IOR62" i="15"/>
  <c r="IOS62" i="15"/>
  <c r="IOT62" i="15"/>
  <c r="IOU62" i="15"/>
  <c r="IOV62" i="15"/>
  <c r="IOW62" i="15"/>
  <c r="IOX62" i="15"/>
  <c r="IOY62" i="15"/>
  <c r="IOZ62" i="15"/>
  <c r="IPA62" i="15"/>
  <c r="IPB62" i="15"/>
  <c r="IPC62" i="15"/>
  <c r="IPD62" i="15"/>
  <c r="IPE62" i="15"/>
  <c r="IPF62" i="15"/>
  <c r="IPG62" i="15"/>
  <c r="IPH62" i="15"/>
  <c r="IPI62" i="15"/>
  <c r="IPJ62" i="15"/>
  <c r="IPK62" i="15"/>
  <c r="IPL62" i="15"/>
  <c r="IPM62" i="15"/>
  <c r="IPN62" i="15"/>
  <c r="IPO62" i="15"/>
  <c r="IPP62" i="15"/>
  <c r="IPQ62" i="15"/>
  <c r="IPR62" i="15"/>
  <c r="IPS62" i="15"/>
  <c r="IPT62" i="15"/>
  <c r="IPU62" i="15"/>
  <c r="IPV62" i="15"/>
  <c r="IPW62" i="15"/>
  <c r="IPX62" i="15"/>
  <c r="IPY62" i="15"/>
  <c r="IPZ62" i="15"/>
  <c r="IQA62" i="15"/>
  <c r="IQB62" i="15"/>
  <c r="IQC62" i="15"/>
  <c r="IQD62" i="15"/>
  <c r="IQE62" i="15"/>
  <c r="IQF62" i="15"/>
  <c r="IQG62" i="15"/>
  <c r="IQH62" i="15"/>
  <c r="IQI62" i="15"/>
  <c r="IQJ62" i="15"/>
  <c r="IQK62" i="15"/>
  <c r="IQL62" i="15"/>
  <c r="IQM62" i="15"/>
  <c r="IQN62" i="15"/>
  <c r="IQO62" i="15"/>
  <c r="IQP62" i="15"/>
  <c r="IQQ62" i="15"/>
  <c r="IQR62" i="15"/>
  <c r="IQS62" i="15"/>
  <c r="IQT62" i="15"/>
  <c r="IQU62" i="15"/>
  <c r="IQV62" i="15"/>
  <c r="IQW62" i="15"/>
  <c r="IQX62" i="15"/>
  <c r="IQY62" i="15"/>
  <c r="IQZ62" i="15"/>
  <c r="IRA62" i="15"/>
  <c r="IRB62" i="15"/>
  <c r="IRC62" i="15"/>
  <c r="IRD62" i="15"/>
  <c r="IRE62" i="15"/>
  <c r="IRF62" i="15"/>
  <c r="IRG62" i="15"/>
  <c r="IRH62" i="15"/>
  <c r="IRI62" i="15"/>
  <c r="IRJ62" i="15"/>
  <c r="IRK62" i="15"/>
  <c r="IRL62" i="15"/>
  <c r="IRM62" i="15"/>
  <c r="IRN62" i="15"/>
  <c r="IRO62" i="15"/>
  <c r="IRP62" i="15"/>
  <c r="IRQ62" i="15"/>
  <c r="IRR62" i="15"/>
  <c r="IRS62" i="15"/>
  <c r="IRT62" i="15"/>
  <c r="IRU62" i="15"/>
  <c r="IRV62" i="15"/>
  <c r="IRW62" i="15"/>
  <c r="IRX62" i="15"/>
  <c r="IRY62" i="15"/>
  <c r="IRZ62" i="15"/>
  <c r="ISA62" i="15"/>
  <c r="ISB62" i="15"/>
  <c r="ISC62" i="15"/>
  <c r="ISD62" i="15"/>
  <c r="ISE62" i="15"/>
  <c r="ISF62" i="15"/>
  <c r="ISG62" i="15"/>
  <c r="ISH62" i="15"/>
  <c r="ISI62" i="15"/>
  <c r="ISJ62" i="15"/>
  <c r="ISK62" i="15"/>
  <c r="ISL62" i="15"/>
  <c r="ISM62" i="15"/>
  <c r="ISN62" i="15"/>
  <c r="ISO62" i="15"/>
  <c r="ISP62" i="15"/>
  <c r="ISQ62" i="15"/>
  <c r="ISR62" i="15"/>
  <c r="ISS62" i="15"/>
  <c r="IST62" i="15"/>
  <c r="ISU62" i="15"/>
  <c r="ISV62" i="15"/>
  <c r="ISW62" i="15"/>
  <c r="ISX62" i="15"/>
  <c r="ISY62" i="15"/>
  <c r="ISZ62" i="15"/>
  <c r="ITA62" i="15"/>
  <c r="ITB62" i="15"/>
  <c r="ITC62" i="15"/>
  <c r="ITD62" i="15"/>
  <c r="ITE62" i="15"/>
  <c r="ITF62" i="15"/>
  <c r="ITG62" i="15"/>
  <c r="ITH62" i="15"/>
  <c r="ITI62" i="15"/>
  <c r="ITJ62" i="15"/>
  <c r="ITK62" i="15"/>
  <c r="ITL62" i="15"/>
  <c r="ITM62" i="15"/>
  <c r="ITN62" i="15"/>
  <c r="ITO62" i="15"/>
  <c r="ITP62" i="15"/>
  <c r="ITQ62" i="15"/>
  <c r="ITR62" i="15"/>
  <c r="ITS62" i="15"/>
  <c r="ITT62" i="15"/>
  <c r="ITU62" i="15"/>
  <c r="ITV62" i="15"/>
  <c r="ITW62" i="15"/>
  <c r="ITX62" i="15"/>
  <c r="ITY62" i="15"/>
  <c r="ITZ62" i="15"/>
  <c r="IUA62" i="15"/>
  <c r="IUB62" i="15"/>
  <c r="IUC62" i="15"/>
  <c r="IUD62" i="15"/>
  <c r="IUE62" i="15"/>
  <c r="IUF62" i="15"/>
  <c r="IUG62" i="15"/>
  <c r="IUH62" i="15"/>
  <c r="IUI62" i="15"/>
  <c r="IUJ62" i="15"/>
  <c r="IUK62" i="15"/>
  <c r="IUL62" i="15"/>
  <c r="IUM62" i="15"/>
  <c r="IUN62" i="15"/>
  <c r="IUO62" i="15"/>
  <c r="IUP62" i="15"/>
  <c r="IUQ62" i="15"/>
  <c r="IUR62" i="15"/>
  <c r="IUS62" i="15"/>
  <c r="IUT62" i="15"/>
  <c r="IUU62" i="15"/>
  <c r="IUV62" i="15"/>
  <c r="IUW62" i="15"/>
  <c r="IUX62" i="15"/>
  <c r="IUY62" i="15"/>
  <c r="IUZ62" i="15"/>
  <c r="IVA62" i="15"/>
  <c r="IVB62" i="15"/>
  <c r="IVC62" i="15"/>
  <c r="IVD62" i="15"/>
  <c r="IVE62" i="15"/>
  <c r="IVF62" i="15"/>
  <c r="IVG62" i="15"/>
  <c r="IVH62" i="15"/>
  <c r="IVI62" i="15"/>
  <c r="IVJ62" i="15"/>
  <c r="IVK62" i="15"/>
  <c r="IVL62" i="15"/>
  <c r="IVM62" i="15"/>
  <c r="IVN62" i="15"/>
  <c r="IVO62" i="15"/>
  <c r="IVP62" i="15"/>
  <c r="IVQ62" i="15"/>
  <c r="IVR62" i="15"/>
  <c r="IVS62" i="15"/>
  <c r="IVT62" i="15"/>
  <c r="IVU62" i="15"/>
  <c r="IVV62" i="15"/>
  <c r="IVW62" i="15"/>
  <c r="IVX62" i="15"/>
  <c r="IVY62" i="15"/>
  <c r="IVZ62" i="15"/>
  <c r="IWA62" i="15"/>
  <c r="IWB62" i="15"/>
  <c r="IWC62" i="15"/>
  <c r="IWD62" i="15"/>
  <c r="IWE62" i="15"/>
  <c r="IWF62" i="15"/>
  <c r="IWG62" i="15"/>
  <c r="IWH62" i="15"/>
  <c r="IWI62" i="15"/>
  <c r="IWJ62" i="15"/>
  <c r="IWK62" i="15"/>
  <c r="IWL62" i="15"/>
  <c r="IWM62" i="15"/>
  <c r="IWN62" i="15"/>
  <c r="IWO62" i="15"/>
  <c r="IWP62" i="15"/>
  <c r="IWQ62" i="15"/>
  <c r="IWR62" i="15"/>
  <c r="IWS62" i="15"/>
  <c r="IWT62" i="15"/>
  <c r="IWU62" i="15"/>
  <c r="IWV62" i="15"/>
  <c r="IWW62" i="15"/>
  <c r="IWX62" i="15"/>
  <c r="IWY62" i="15"/>
  <c r="IWZ62" i="15"/>
  <c r="IXA62" i="15"/>
  <c r="IXB62" i="15"/>
  <c r="IXC62" i="15"/>
  <c r="IXD62" i="15"/>
  <c r="IXE62" i="15"/>
  <c r="IXF62" i="15"/>
  <c r="IXG62" i="15"/>
  <c r="IXH62" i="15"/>
  <c r="IXI62" i="15"/>
  <c r="IXJ62" i="15"/>
  <c r="IXK62" i="15"/>
  <c r="IXL62" i="15"/>
  <c r="IXM62" i="15"/>
  <c r="IXN62" i="15"/>
  <c r="IXO62" i="15"/>
  <c r="IXP62" i="15"/>
  <c r="IXQ62" i="15"/>
  <c r="IXR62" i="15"/>
  <c r="IXS62" i="15"/>
  <c r="IXT62" i="15"/>
  <c r="IXU62" i="15"/>
  <c r="IXV62" i="15"/>
  <c r="IXW62" i="15"/>
  <c r="IXX62" i="15"/>
  <c r="IXY62" i="15"/>
  <c r="IXZ62" i="15"/>
  <c r="IYA62" i="15"/>
  <c r="IYB62" i="15"/>
  <c r="IYC62" i="15"/>
  <c r="IYD62" i="15"/>
  <c r="IYE62" i="15"/>
  <c r="IYF62" i="15"/>
  <c r="IYG62" i="15"/>
  <c r="IYH62" i="15"/>
  <c r="IYI62" i="15"/>
  <c r="IYJ62" i="15"/>
  <c r="IYK62" i="15"/>
  <c r="IYL62" i="15"/>
  <c r="IYM62" i="15"/>
  <c r="IYN62" i="15"/>
  <c r="IYO62" i="15"/>
  <c r="IYP62" i="15"/>
  <c r="IYQ62" i="15"/>
  <c r="IYR62" i="15"/>
  <c r="IYS62" i="15"/>
  <c r="IYT62" i="15"/>
  <c r="IYU62" i="15"/>
  <c r="IYV62" i="15"/>
  <c r="IYW62" i="15"/>
  <c r="IYX62" i="15"/>
  <c r="IYY62" i="15"/>
  <c r="IYZ62" i="15"/>
  <c r="IZA62" i="15"/>
  <c r="IZB62" i="15"/>
  <c r="IZC62" i="15"/>
  <c r="IZD62" i="15"/>
  <c r="IZE62" i="15"/>
  <c r="IZF62" i="15"/>
  <c r="IZG62" i="15"/>
  <c r="IZH62" i="15"/>
  <c r="IZI62" i="15"/>
  <c r="IZJ62" i="15"/>
  <c r="IZK62" i="15"/>
  <c r="IZL62" i="15"/>
  <c r="IZM62" i="15"/>
  <c r="IZN62" i="15"/>
  <c r="IZO62" i="15"/>
  <c r="IZP62" i="15"/>
  <c r="IZQ62" i="15"/>
  <c r="IZR62" i="15"/>
  <c r="IZS62" i="15"/>
  <c r="IZT62" i="15"/>
  <c r="IZU62" i="15"/>
  <c r="IZV62" i="15"/>
  <c r="IZW62" i="15"/>
  <c r="IZX62" i="15"/>
  <c r="IZY62" i="15"/>
  <c r="IZZ62" i="15"/>
  <c r="JAA62" i="15"/>
  <c r="JAB62" i="15"/>
  <c r="JAC62" i="15"/>
  <c r="JAD62" i="15"/>
  <c r="JAE62" i="15"/>
  <c r="JAF62" i="15"/>
  <c r="JAG62" i="15"/>
  <c r="JAH62" i="15"/>
  <c r="JAI62" i="15"/>
  <c r="JAJ62" i="15"/>
  <c r="JAK62" i="15"/>
  <c r="JAL62" i="15"/>
  <c r="JAM62" i="15"/>
  <c r="JAN62" i="15"/>
  <c r="JAO62" i="15"/>
  <c r="JAP62" i="15"/>
  <c r="JAQ62" i="15"/>
  <c r="JAR62" i="15"/>
  <c r="JAS62" i="15"/>
  <c r="JAT62" i="15"/>
  <c r="JAU62" i="15"/>
  <c r="JAV62" i="15"/>
  <c r="JAW62" i="15"/>
  <c r="JAX62" i="15"/>
  <c r="JAY62" i="15"/>
  <c r="JAZ62" i="15"/>
  <c r="JBA62" i="15"/>
  <c r="JBB62" i="15"/>
  <c r="JBC62" i="15"/>
  <c r="JBD62" i="15"/>
  <c r="JBE62" i="15"/>
  <c r="JBF62" i="15"/>
  <c r="JBG62" i="15"/>
  <c r="JBH62" i="15"/>
  <c r="JBI62" i="15"/>
  <c r="JBJ62" i="15"/>
  <c r="JBK62" i="15"/>
  <c r="JBL62" i="15"/>
  <c r="JBM62" i="15"/>
  <c r="JBN62" i="15"/>
  <c r="JBO62" i="15"/>
  <c r="JBP62" i="15"/>
  <c r="JBQ62" i="15"/>
  <c r="JBR62" i="15"/>
  <c r="JBS62" i="15"/>
  <c r="JBT62" i="15"/>
  <c r="JBU62" i="15"/>
  <c r="JBV62" i="15"/>
  <c r="JBW62" i="15"/>
  <c r="JBX62" i="15"/>
  <c r="JBY62" i="15"/>
  <c r="JBZ62" i="15"/>
  <c r="JCA62" i="15"/>
  <c r="JCB62" i="15"/>
  <c r="JCC62" i="15"/>
  <c r="JCD62" i="15"/>
  <c r="JCE62" i="15"/>
  <c r="JCF62" i="15"/>
  <c r="JCG62" i="15"/>
  <c r="JCH62" i="15"/>
  <c r="JCI62" i="15"/>
  <c r="JCJ62" i="15"/>
  <c r="JCK62" i="15"/>
  <c r="JCL62" i="15"/>
  <c r="JCM62" i="15"/>
  <c r="JCN62" i="15"/>
  <c r="JCO62" i="15"/>
  <c r="JCP62" i="15"/>
  <c r="JCQ62" i="15"/>
  <c r="JCR62" i="15"/>
  <c r="JCS62" i="15"/>
  <c r="JCT62" i="15"/>
  <c r="JCU62" i="15"/>
  <c r="JCV62" i="15"/>
  <c r="JCW62" i="15"/>
  <c r="JCX62" i="15"/>
  <c r="JCY62" i="15"/>
  <c r="JCZ62" i="15"/>
  <c r="JDA62" i="15"/>
  <c r="JDB62" i="15"/>
  <c r="JDC62" i="15"/>
  <c r="JDD62" i="15"/>
  <c r="JDE62" i="15"/>
  <c r="JDF62" i="15"/>
  <c r="JDG62" i="15"/>
  <c r="JDH62" i="15"/>
  <c r="JDI62" i="15"/>
  <c r="JDJ62" i="15"/>
  <c r="JDK62" i="15"/>
  <c r="JDL62" i="15"/>
  <c r="JDM62" i="15"/>
  <c r="JDN62" i="15"/>
  <c r="JDO62" i="15"/>
  <c r="JDP62" i="15"/>
  <c r="JDQ62" i="15"/>
  <c r="JDR62" i="15"/>
  <c r="JDS62" i="15"/>
  <c r="JDT62" i="15"/>
  <c r="JDU62" i="15"/>
  <c r="JDV62" i="15"/>
  <c r="JDW62" i="15"/>
  <c r="JDX62" i="15"/>
  <c r="JDY62" i="15"/>
  <c r="JDZ62" i="15"/>
  <c r="JEA62" i="15"/>
  <c r="JEB62" i="15"/>
  <c r="JEC62" i="15"/>
  <c r="JED62" i="15"/>
  <c r="JEE62" i="15"/>
  <c r="JEF62" i="15"/>
  <c r="JEG62" i="15"/>
  <c r="JEH62" i="15"/>
  <c r="JEI62" i="15"/>
  <c r="JEJ62" i="15"/>
  <c r="JEK62" i="15"/>
  <c r="JEL62" i="15"/>
  <c r="JEM62" i="15"/>
  <c r="JEN62" i="15"/>
  <c r="JEO62" i="15"/>
  <c r="JEP62" i="15"/>
  <c r="JEQ62" i="15"/>
  <c r="JER62" i="15"/>
  <c r="JES62" i="15"/>
  <c r="JET62" i="15"/>
  <c r="JEU62" i="15"/>
  <c r="JEV62" i="15"/>
  <c r="JEW62" i="15"/>
  <c r="JEX62" i="15"/>
  <c r="JEY62" i="15"/>
  <c r="JEZ62" i="15"/>
  <c r="JFA62" i="15"/>
  <c r="JFB62" i="15"/>
  <c r="JFC62" i="15"/>
  <c r="JFD62" i="15"/>
  <c r="JFE62" i="15"/>
  <c r="JFF62" i="15"/>
  <c r="JFG62" i="15"/>
  <c r="JFH62" i="15"/>
  <c r="JFI62" i="15"/>
  <c r="JFJ62" i="15"/>
  <c r="JFK62" i="15"/>
  <c r="JFL62" i="15"/>
  <c r="JFM62" i="15"/>
  <c r="JFN62" i="15"/>
  <c r="JFO62" i="15"/>
  <c r="JFP62" i="15"/>
  <c r="JFQ62" i="15"/>
  <c r="JFR62" i="15"/>
  <c r="JFS62" i="15"/>
  <c r="JFT62" i="15"/>
  <c r="JFU62" i="15"/>
  <c r="JFV62" i="15"/>
  <c r="JFW62" i="15"/>
  <c r="JFX62" i="15"/>
  <c r="JFY62" i="15"/>
  <c r="JFZ62" i="15"/>
  <c r="JGA62" i="15"/>
  <c r="JGB62" i="15"/>
  <c r="JGC62" i="15"/>
  <c r="JGD62" i="15"/>
  <c r="JGE62" i="15"/>
  <c r="JGF62" i="15"/>
  <c r="JGG62" i="15"/>
  <c r="JGH62" i="15"/>
  <c r="JGI62" i="15"/>
  <c r="JGJ62" i="15"/>
  <c r="JGK62" i="15"/>
  <c r="JGL62" i="15"/>
  <c r="JGM62" i="15"/>
  <c r="JGN62" i="15"/>
  <c r="JGO62" i="15"/>
  <c r="JGP62" i="15"/>
  <c r="JGQ62" i="15"/>
  <c r="JGR62" i="15"/>
  <c r="JGS62" i="15"/>
  <c r="JGT62" i="15"/>
  <c r="JGU62" i="15"/>
  <c r="JGV62" i="15"/>
  <c r="JGW62" i="15"/>
  <c r="JGX62" i="15"/>
  <c r="JGY62" i="15"/>
  <c r="JGZ62" i="15"/>
  <c r="JHA62" i="15"/>
  <c r="JHB62" i="15"/>
  <c r="JHC62" i="15"/>
  <c r="JHD62" i="15"/>
  <c r="JHE62" i="15"/>
  <c r="JHF62" i="15"/>
  <c r="JHG62" i="15"/>
  <c r="JHH62" i="15"/>
  <c r="JHI62" i="15"/>
  <c r="JHJ62" i="15"/>
  <c r="JHK62" i="15"/>
  <c r="JHL62" i="15"/>
  <c r="JHM62" i="15"/>
  <c r="JHN62" i="15"/>
  <c r="JHO62" i="15"/>
  <c r="JHP62" i="15"/>
  <c r="JHQ62" i="15"/>
  <c r="JHR62" i="15"/>
  <c r="JHS62" i="15"/>
  <c r="JHT62" i="15"/>
  <c r="JHU62" i="15"/>
  <c r="JHV62" i="15"/>
  <c r="JHW62" i="15"/>
  <c r="JHX62" i="15"/>
  <c r="JHY62" i="15"/>
  <c r="JHZ62" i="15"/>
  <c r="JIA62" i="15"/>
  <c r="JIB62" i="15"/>
  <c r="JIC62" i="15"/>
  <c r="JID62" i="15"/>
  <c r="JIE62" i="15"/>
  <c r="JIF62" i="15"/>
  <c r="JIG62" i="15"/>
  <c r="JIH62" i="15"/>
  <c r="JII62" i="15"/>
  <c r="JIJ62" i="15"/>
  <c r="JIK62" i="15"/>
  <c r="JIL62" i="15"/>
  <c r="JIM62" i="15"/>
  <c r="JIN62" i="15"/>
  <c r="JIO62" i="15"/>
  <c r="JIP62" i="15"/>
  <c r="JIQ62" i="15"/>
  <c r="JIR62" i="15"/>
  <c r="JIS62" i="15"/>
  <c r="JIT62" i="15"/>
  <c r="JIU62" i="15"/>
  <c r="JIV62" i="15"/>
  <c r="JIW62" i="15"/>
  <c r="JIX62" i="15"/>
  <c r="JIY62" i="15"/>
  <c r="JIZ62" i="15"/>
  <c r="JJA62" i="15"/>
  <c r="JJB62" i="15"/>
  <c r="JJC62" i="15"/>
  <c r="JJD62" i="15"/>
  <c r="JJE62" i="15"/>
  <c r="JJF62" i="15"/>
  <c r="JJG62" i="15"/>
  <c r="JJH62" i="15"/>
  <c r="JJI62" i="15"/>
  <c r="JJJ62" i="15"/>
  <c r="JJK62" i="15"/>
  <c r="JJL62" i="15"/>
  <c r="JJM62" i="15"/>
  <c r="JJN62" i="15"/>
  <c r="JJO62" i="15"/>
  <c r="JJP62" i="15"/>
  <c r="JJQ62" i="15"/>
  <c r="JJR62" i="15"/>
  <c r="JJS62" i="15"/>
  <c r="JJT62" i="15"/>
  <c r="JJU62" i="15"/>
  <c r="JJV62" i="15"/>
  <c r="JJW62" i="15"/>
  <c r="JJX62" i="15"/>
  <c r="JJY62" i="15"/>
  <c r="JJZ62" i="15"/>
  <c r="JKA62" i="15"/>
  <c r="JKB62" i="15"/>
  <c r="JKC62" i="15"/>
  <c r="JKD62" i="15"/>
  <c r="JKE62" i="15"/>
  <c r="JKF62" i="15"/>
  <c r="JKG62" i="15"/>
  <c r="JKH62" i="15"/>
  <c r="JKI62" i="15"/>
  <c r="JKJ62" i="15"/>
  <c r="JKK62" i="15"/>
  <c r="JKL62" i="15"/>
  <c r="JKM62" i="15"/>
  <c r="JKN62" i="15"/>
  <c r="JKO62" i="15"/>
  <c r="JKP62" i="15"/>
  <c r="JKQ62" i="15"/>
  <c r="JKR62" i="15"/>
  <c r="JKS62" i="15"/>
  <c r="JKT62" i="15"/>
  <c r="JKU62" i="15"/>
  <c r="JKV62" i="15"/>
  <c r="JKW62" i="15"/>
  <c r="JKX62" i="15"/>
  <c r="JKY62" i="15"/>
  <c r="JKZ62" i="15"/>
  <c r="JLA62" i="15"/>
  <c r="JLB62" i="15"/>
  <c r="JLC62" i="15"/>
  <c r="JLD62" i="15"/>
  <c r="JLE62" i="15"/>
  <c r="JLF62" i="15"/>
  <c r="JLG62" i="15"/>
  <c r="JLH62" i="15"/>
  <c r="JLI62" i="15"/>
  <c r="JLJ62" i="15"/>
  <c r="JLK62" i="15"/>
  <c r="JLL62" i="15"/>
  <c r="JLM62" i="15"/>
  <c r="JLN62" i="15"/>
  <c r="JLO62" i="15"/>
  <c r="JLP62" i="15"/>
  <c r="JLQ62" i="15"/>
  <c r="JLR62" i="15"/>
  <c r="JLS62" i="15"/>
  <c r="JLT62" i="15"/>
  <c r="JLU62" i="15"/>
  <c r="JLV62" i="15"/>
  <c r="JLW62" i="15"/>
  <c r="JLX62" i="15"/>
  <c r="JLY62" i="15"/>
  <c r="JLZ62" i="15"/>
  <c r="JMA62" i="15"/>
  <c r="JMB62" i="15"/>
  <c r="JMC62" i="15"/>
  <c r="JMD62" i="15"/>
  <c r="JME62" i="15"/>
  <c r="JMF62" i="15"/>
  <c r="JMG62" i="15"/>
  <c r="JMH62" i="15"/>
  <c r="JMI62" i="15"/>
  <c r="JMJ62" i="15"/>
  <c r="JMK62" i="15"/>
  <c r="JML62" i="15"/>
  <c r="JMM62" i="15"/>
  <c r="JMN62" i="15"/>
  <c r="JMO62" i="15"/>
  <c r="JMP62" i="15"/>
  <c r="JMQ62" i="15"/>
  <c r="JMR62" i="15"/>
  <c r="JMS62" i="15"/>
  <c r="JMT62" i="15"/>
  <c r="JMU62" i="15"/>
  <c r="JMV62" i="15"/>
  <c r="JMW62" i="15"/>
  <c r="JMX62" i="15"/>
  <c r="JMY62" i="15"/>
  <c r="JMZ62" i="15"/>
  <c r="JNA62" i="15"/>
  <c r="JNB62" i="15"/>
  <c r="JNC62" i="15"/>
  <c r="JND62" i="15"/>
  <c r="JNE62" i="15"/>
  <c r="JNF62" i="15"/>
  <c r="JNG62" i="15"/>
  <c r="JNH62" i="15"/>
  <c r="JNI62" i="15"/>
  <c r="JNJ62" i="15"/>
  <c r="JNK62" i="15"/>
  <c r="JNL62" i="15"/>
  <c r="JNM62" i="15"/>
  <c r="JNN62" i="15"/>
  <c r="JNO62" i="15"/>
  <c r="JNP62" i="15"/>
  <c r="JNQ62" i="15"/>
  <c r="JNR62" i="15"/>
  <c r="JNS62" i="15"/>
  <c r="JNT62" i="15"/>
  <c r="JNU62" i="15"/>
  <c r="JNV62" i="15"/>
  <c r="JNW62" i="15"/>
  <c r="JNX62" i="15"/>
  <c r="JNY62" i="15"/>
  <c r="JNZ62" i="15"/>
  <c r="JOA62" i="15"/>
  <c r="JOB62" i="15"/>
  <c r="JOC62" i="15"/>
  <c r="JOD62" i="15"/>
  <c r="JOE62" i="15"/>
  <c r="JOF62" i="15"/>
  <c r="JOG62" i="15"/>
  <c r="JOH62" i="15"/>
  <c r="JOI62" i="15"/>
  <c r="JOJ62" i="15"/>
  <c r="JOK62" i="15"/>
  <c r="JOL62" i="15"/>
  <c r="JOM62" i="15"/>
  <c r="JON62" i="15"/>
  <c r="JOO62" i="15"/>
  <c r="JOP62" i="15"/>
  <c r="JOQ62" i="15"/>
  <c r="JOR62" i="15"/>
  <c r="JOS62" i="15"/>
  <c r="JOT62" i="15"/>
  <c r="JOU62" i="15"/>
  <c r="JOV62" i="15"/>
  <c r="JOW62" i="15"/>
  <c r="JOX62" i="15"/>
  <c r="JOY62" i="15"/>
  <c r="JOZ62" i="15"/>
  <c r="JPA62" i="15"/>
  <c r="JPB62" i="15"/>
  <c r="JPC62" i="15"/>
  <c r="JPD62" i="15"/>
  <c r="JPE62" i="15"/>
  <c r="JPF62" i="15"/>
  <c r="JPG62" i="15"/>
  <c r="JPH62" i="15"/>
  <c r="JPI62" i="15"/>
  <c r="JPJ62" i="15"/>
  <c r="JPK62" i="15"/>
  <c r="JPL62" i="15"/>
  <c r="JPM62" i="15"/>
  <c r="JPN62" i="15"/>
  <c r="JPO62" i="15"/>
  <c r="JPP62" i="15"/>
  <c r="JPQ62" i="15"/>
  <c r="JPR62" i="15"/>
  <c r="JPS62" i="15"/>
  <c r="JPT62" i="15"/>
  <c r="JPU62" i="15"/>
  <c r="JPV62" i="15"/>
  <c r="JPW62" i="15"/>
  <c r="JPX62" i="15"/>
  <c r="JPY62" i="15"/>
  <c r="JPZ62" i="15"/>
  <c r="JQA62" i="15"/>
  <c r="JQB62" i="15"/>
  <c r="JQC62" i="15"/>
  <c r="JQD62" i="15"/>
  <c r="JQE62" i="15"/>
  <c r="JQF62" i="15"/>
  <c r="JQG62" i="15"/>
  <c r="JQH62" i="15"/>
  <c r="JQI62" i="15"/>
  <c r="JQJ62" i="15"/>
  <c r="JQK62" i="15"/>
  <c r="JQL62" i="15"/>
  <c r="JQM62" i="15"/>
  <c r="JQN62" i="15"/>
  <c r="JQO62" i="15"/>
  <c r="JQP62" i="15"/>
  <c r="JQQ62" i="15"/>
  <c r="JQR62" i="15"/>
  <c r="JQS62" i="15"/>
  <c r="JQT62" i="15"/>
  <c r="JQU62" i="15"/>
  <c r="JQV62" i="15"/>
  <c r="JQW62" i="15"/>
  <c r="JQX62" i="15"/>
  <c r="JQY62" i="15"/>
  <c r="JQZ62" i="15"/>
  <c r="JRA62" i="15"/>
  <c r="JRB62" i="15"/>
  <c r="JRC62" i="15"/>
  <c r="JRD62" i="15"/>
  <c r="JRE62" i="15"/>
  <c r="JRF62" i="15"/>
  <c r="JRG62" i="15"/>
  <c r="JRH62" i="15"/>
  <c r="JRI62" i="15"/>
  <c r="JRJ62" i="15"/>
  <c r="JRK62" i="15"/>
  <c r="JRL62" i="15"/>
  <c r="JRM62" i="15"/>
  <c r="JRN62" i="15"/>
  <c r="JRO62" i="15"/>
  <c r="JRP62" i="15"/>
  <c r="JRQ62" i="15"/>
  <c r="JRR62" i="15"/>
  <c r="JRS62" i="15"/>
  <c r="JRT62" i="15"/>
  <c r="JRU62" i="15"/>
  <c r="JRV62" i="15"/>
  <c r="JRW62" i="15"/>
  <c r="JRX62" i="15"/>
  <c r="JRY62" i="15"/>
  <c r="JRZ62" i="15"/>
  <c r="JSA62" i="15"/>
  <c r="JSB62" i="15"/>
  <c r="JSC62" i="15"/>
  <c r="JSD62" i="15"/>
  <c r="JSE62" i="15"/>
  <c r="JSF62" i="15"/>
  <c r="JSG62" i="15"/>
  <c r="JSH62" i="15"/>
  <c r="JSI62" i="15"/>
  <c r="JSJ62" i="15"/>
  <c r="JSK62" i="15"/>
  <c r="JSL62" i="15"/>
  <c r="JSM62" i="15"/>
  <c r="JSN62" i="15"/>
  <c r="JSO62" i="15"/>
  <c r="JSP62" i="15"/>
  <c r="JSQ62" i="15"/>
  <c r="JSR62" i="15"/>
  <c r="JSS62" i="15"/>
  <c r="JST62" i="15"/>
  <c r="JSU62" i="15"/>
  <c r="JSV62" i="15"/>
  <c r="JSW62" i="15"/>
  <c r="JSX62" i="15"/>
  <c r="JSY62" i="15"/>
  <c r="JSZ62" i="15"/>
  <c r="JTA62" i="15"/>
  <c r="JTB62" i="15"/>
  <c r="JTC62" i="15"/>
  <c r="JTD62" i="15"/>
  <c r="JTE62" i="15"/>
  <c r="JTF62" i="15"/>
  <c r="JTG62" i="15"/>
  <c r="JTH62" i="15"/>
  <c r="JTI62" i="15"/>
  <c r="JTJ62" i="15"/>
  <c r="JTK62" i="15"/>
  <c r="JTL62" i="15"/>
  <c r="JTM62" i="15"/>
  <c r="JTN62" i="15"/>
  <c r="JTO62" i="15"/>
  <c r="JTP62" i="15"/>
  <c r="JTQ62" i="15"/>
  <c r="JTR62" i="15"/>
  <c r="JTS62" i="15"/>
  <c r="JTT62" i="15"/>
  <c r="JTU62" i="15"/>
  <c r="JTV62" i="15"/>
  <c r="JTW62" i="15"/>
  <c r="JTX62" i="15"/>
  <c r="JTY62" i="15"/>
  <c r="JTZ62" i="15"/>
  <c r="JUA62" i="15"/>
  <c r="JUB62" i="15"/>
  <c r="JUC62" i="15"/>
  <c r="JUD62" i="15"/>
  <c r="JUE62" i="15"/>
  <c r="JUF62" i="15"/>
  <c r="JUG62" i="15"/>
  <c r="JUH62" i="15"/>
  <c r="JUI62" i="15"/>
  <c r="JUJ62" i="15"/>
  <c r="JUK62" i="15"/>
  <c r="JUL62" i="15"/>
  <c r="JUM62" i="15"/>
  <c r="JUN62" i="15"/>
  <c r="JUO62" i="15"/>
  <c r="JUP62" i="15"/>
  <c r="JUQ62" i="15"/>
  <c r="JUR62" i="15"/>
  <c r="JUS62" i="15"/>
  <c r="JUT62" i="15"/>
  <c r="JUU62" i="15"/>
  <c r="JUV62" i="15"/>
  <c r="JUW62" i="15"/>
  <c r="JUX62" i="15"/>
  <c r="JUY62" i="15"/>
  <c r="JUZ62" i="15"/>
  <c r="JVA62" i="15"/>
  <c r="JVB62" i="15"/>
  <c r="JVC62" i="15"/>
  <c r="JVD62" i="15"/>
  <c r="JVE62" i="15"/>
  <c r="JVF62" i="15"/>
  <c r="JVG62" i="15"/>
  <c r="JVH62" i="15"/>
  <c r="JVI62" i="15"/>
  <c r="JVJ62" i="15"/>
  <c r="JVK62" i="15"/>
  <c r="JVL62" i="15"/>
  <c r="JVM62" i="15"/>
  <c r="JVN62" i="15"/>
  <c r="JVO62" i="15"/>
  <c r="JVP62" i="15"/>
  <c r="JVQ62" i="15"/>
  <c r="JVR62" i="15"/>
  <c r="JVS62" i="15"/>
  <c r="JVT62" i="15"/>
  <c r="JVU62" i="15"/>
  <c r="JVV62" i="15"/>
  <c r="JVW62" i="15"/>
  <c r="JVX62" i="15"/>
  <c r="JVY62" i="15"/>
  <c r="JVZ62" i="15"/>
  <c r="JWA62" i="15"/>
  <c r="JWB62" i="15"/>
  <c r="JWC62" i="15"/>
  <c r="JWD62" i="15"/>
  <c r="JWE62" i="15"/>
  <c r="JWF62" i="15"/>
  <c r="JWG62" i="15"/>
  <c r="JWH62" i="15"/>
  <c r="JWI62" i="15"/>
  <c r="JWJ62" i="15"/>
  <c r="JWK62" i="15"/>
  <c r="JWL62" i="15"/>
  <c r="JWM62" i="15"/>
  <c r="JWN62" i="15"/>
  <c r="JWO62" i="15"/>
  <c r="JWP62" i="15"/>
  <c r="JWQ62" i="15"/>
  <c r="JWR62" i="15"/>
  <c r="JWS62" i="15"/>
  <c r="JWT62" i="15"/>
  <c r="JWU62" i="15"/>
  <c r="JWV62" i="15"/>
  <c r="JWW62" i="15"/>
  <c r="JWX62" i="15"/>
  <c r="JWY62" i="15"/>
  <c r="JWZ62" i="15"/>
  <c r="JXA62" i="15"/>
  <c r="JXB62" i="15"/>
  <c r="JXC62" i="15"/>
  <c r="JXD62" i="15"/>
  <c r="JXE62" i="15"/>
  <c r="JXF62" i="15"/>
  <c r="JXG62" i="15"/>
  <c r="JXH62" i="15"/>
  <c r="JXI62" i="15"/>
  <c r="JXJ62" i="15"/>
  <c r="JXK62" i="15"/>
  <c r="JXL62" i="15"/>
  <c r="JXM62" i="15"/>
  <c r="JXN62" i="15"/>
  <c r="JXO62" i="15"/>
  <c r="JXP62" i="15"/>
  <c r="JXQ62" i="15"/>
  <c r="JXR62" i="15"/>
  <c r="JXS62" i="15"/>
  <c r="JXT62" i="15"/>
  <c r="JXU62" i="15"/>
  <c r="JXV62" i="15"/>
  <c r="JXW62" i="15"/>
  <c r="JXX62" i="15"/>
  <c r="JXY62" i="15"/>
  <c r="JXZ62" i="15"/>
  <c r="JYA62" i="15"/>
  <c r="JYB62" i="15"/>
  <c r="JYC62" i="15"/>
  <c r="JYD62" i="15"/>
  <c r="JYE62" i="15"/>
  <c r="JYF62" i="15"/>
  <c r="JYG62" i="15"/>
  <c r="JYH62" i="15"/>
  <c r="JYI62" i="15"/>
  <c r="JYJ62" i="15"/>
  <c r="JYK62" i="15"/>
  <c r="JYL62" i="15"/>
  <c r="JYM62" i="15"/>
  <c r="JYN62" i="15"/>
  <c r="JYO62" i="15"/>
  <c r="JYP62" i="15"/>
  <c r="JYQ62" i="15"/>
  <c r="JYR62" i="15"/>
  <c r="JYS62" i="15"/>
  <c r="JYT62" i="15"/>
  <c r="JYU62" i="15"/>
  <c r="JYV62" i="15"/>
  <c r="JYW62" i="15"/>
  <c r="JYX62" i="15"/>
  <c r="JYY62" i="15"/>
  <c r="JYZ62" i="15"/>
  <c r="JZA62" i="15"/>
  <c r="JZB62" i="15"/>
  <c r="JZC62" i="15"/>
  <c r="JZD62" i="15"/>
  <c r="JZE62" i="15"/>
  <c r="JZF62" i="15"/>
  <c r="JZG62" i="15"/>
  <c r="JZH62" i="15"/>
  <c r="JZI62" i="15"/>
  <c r="JZJ62" i="15"/>
  <c r="JZK62" i="15"/>
  <c r="JZL62" i="15"/>
  <c r="JZM62" i="15"/>
  <c r="JZN62" i="15"/>
  <c r="JZO62" i="15"/>
  <c r="JZP62" i="15"/>
  <c r="JZQ62" i="15"/>
  <c r="JZR62" i="15"/>
  <c r="JZS62" i="15"/>
  <c r="JZT62" i="15"/>
  <c r="JZU62" i="15"/>
  <c r="JZV62" i="15"/>
  <c r="JZW62" i="15"/>
  <c r="JZX62" i="15"/>
  <c r="JZY62" i="15"/>
  <c r="JZZ62" i="15"/>
  <c r="KAA62" i="15"/>
  <c r="KAB62" i="15"/>
  <c r="KAC62" i="15"/>
  <c r="KAD62" i="15"/>
  <c r="KAE62" i="15"/>
  <c r="KAF62" i="15"/>
  <c r="KAG62" i="15"/>
  <c r="KAH62" i="15"/>
  <c r="KAI62" i="15"/>
  <c r="KAJ62" i="15"/>
  <c r="KAK62" i="15"/>
  <c r="KAL62" i="15"/>
  <c r="KAM62" i="15"/>
  <c r="KAN62" i="15"/>
  <c r="KAO62" i="15"/>
  <c r="KAP62" i="15"/>
  <c r="KAQ62" i="15"/>
  <c r="KAR62" i="15"/>
  <c r="KAS62" i="15"/>
  <c r="KAT62" i="15"/>
  <c r="KAU62" i="15"/>
  <c r="KAV62" i="15"/>
  <c r="KAW62" i="15"/>
  <c r="KAX62" i="15"/>
  <c r="KAY62" i="15"/>
  <c r="KAZ62" i="15"/>
  <c r="KBA62" i="15"/>
  <c r="KBB62" i="15"/>
  <c r="KBC62" i="15"/>
  <c r="KBD62" i="15"/>
  <c r="KBE62" i="15"/>
  <c r="KBF62" i="15"/>
  <c r="KBG62" i="15"/>
  <c r="KBH62" i="15"/>
  <c r="KBI62" i="15"/>
  <c r="KBJ62" i="15"/>
  <c r="KBK62" i="15"/>
  <c r="KBL62" i="15"/>
  <c r="KBM62" i="15"/>
  <c r="KBN62" i="15"/>
  <c r="KBO62" i="15"/>
  <c r="KBP62" i="15"/>
  <c r="KBQ62" i="15"/>
  <c r="KBR62" i="15"/>
  <c r="KBS62" i="15"/>
  <c r="KBT62" i="15"/>
  <c r="KBU62" i="15"/>
  <c r="KBV62" i="15"/>
  <c r="KBW62" i="15"/>
  <c r="KBX62" i="15"/>
  <c r="KBY62" i="15"/>
  <c r="KBZ62" i="15"/>
  <c r="KCA62" i="15"/>
  <c r="KCB62" i="15"/>
  <c r="KCC62" i="15"/>
  <c r="KCD62" i="15"/>
  <c r="KCE62" i="15"/>
  <c r="KCF62" i="15"/>
  <c r="KCG62" i="15"/>
  <c r="KCH62" i="15"/>
  <c r="KCI62" i="15"/>
  <c r="KCJ62" i="15"/>
  <c r="KCK62" i="15"/>
  <c r="KCL62" i="15"/>
  <c r="KCM62" i="15"/>
  <c r="KCN62" i="15"/>
  <c r="KCO62" i="15"/>
  <c r="KCP62" i="15"/>
  <c r="KCQ62" i="15"/>
  <c r="KCR62" i="15"/>
  <c r="KCS62" i="15"/>
  <c r="KCT62" i="15"/>
  <c r="KCU62" i="15"/>
  <c r="KCV62" i="15"/>
  <c r="KCW62" i="15"/>
  <c r="KCX62" i="15"/>
  <c r="KCY62" i="15"/>
  <c r="KCZ62" i="15"/>
  <c r="KDA62" i="15"/>
  <c r="KDB62" i="15"/>
  <c r="KDC62" i="15"/>
  <c r="KDD62" i="15"/>
  <c r="KDE62" i="15"/>
  <c r="KDF62" i="15"/>
  <c r="KDG62" i="15"/>
  <c r="KDH62" i="15"/>
  <c r="KDI62" i="15"/>
  <c r="KDJ62" i="15"/>
  <c r="KDK62" i="15"/>
  <c r="KDL62" i="15"/>
  <c r="KDM62" i="15"/>
  <c r="KDN62" i="15"/>
  <c r="KDO62" i="15"/>
  <c r="KDP62" i="15"/>
  <c r="KDQ62" i="15"/>
  <c r="KDR62" i="15"/>
  <c r="KDS62" i="15"/>
  <c r="KDT62" i="15"/>
  <c r="KDU62" i="15"/>
  <c r="KDV62" i="15"/>
  <c r="KDW62" i="15"/>
  <c r="KDX62" i="15"/>
  <c r="KDY62" i="15"/>
  <c r="KDZ62" i="15"/>
  <c r="KEA62" i="15"/>
  <c r="KEB62" i="15"/>
  <c r="KEC62" i="15"/>
  <c r="KED62" i="15"/>
  <c r="KEE62" i="15"/>
  <c r="KEF62" i="15"/>
  <c r="KEG62" i="15"/>
  <c r="KEH62" i="15"/>
  <c r="KEI62" i="15"/>
  <c r="KEJ62" i="15"/>
  <c r="KEK62" i="15"/>
  <c r="KEL62" i="15"/>
  <c r="KEM62" i="15"/>
  <c r="KEN62" i="15"/>
  <c r="KEO62" i="15"/>
  <c r="KEP62" i="15"/>
  <c r="KEQ62" i="15"/>
  <c r="KER62" i="15"/>
  <c r="KES62" i="15"/>
  <c r="KET62" i="15"/>
  <c r="KEU62" i="15"/>
  <c r="KEV62" i="15"/>
  <c r="KEW62" i="15"/>
  <c r="KEX62" i="15"/>
  <c r="KEY62" i="15"/>
  <c r="KEZ62" i="15"/>
  <c r="KFA62" i="15"/>
  <c r="KFB62" i="15"/>
  <c r="KFC62" i="15"/>
  <c r="KFD62" i="15"/>
  <c r="KFE62" i="15"/>
  <c r="KFF62" i="15"/>
  <c r="KFG62" i="15"/>
  <c r="KFH62" i="15"/>
  <c r="KFI62" i="15"/>
  <c r="KFJ62" i="15"/>
  <c r="KFK62" i="15"/>
  <c r="KFL62" i="15"/>
  <c r="KFM62" i="15"/>
  <c r="KFN62" i="15"/>
  <c r="KFO62" i="15"/>
  <c r="KFP62" i="15"/>
  <c r="KFQ62" i="15"/>
  <c r="KFR62" i="15"/>
  <c r="KFS62" i="15"/>
  <c r="KFT62" i="15"/>
  <c r="KFU62" i="15"/>
  <c r="KFV62" i="15"/>
  <c r="KFW62" i="15"/>
  <c r="KFX62" i="15"/>
  <c r="KFY62" i="15"/>
  <c r="KFZ62" i="15"/>
  <c r="KGA62" i="15"/>
  <c r="KGB62" i="15"/>
  <c r="KGC62" i="15"/>
  <c r="KGD62" i="15"/>
  <c r="KGE62" i="15"/>
  <c r="KGF62" i="15"/>
  <c r="KGG62" i="15"/>
  <c r="KGH62" i="15"/>
  <c r="KGI62" i="15"/>
  <c r="KGJ62" i="15"/>
  <c r="KGK62" i="15"/>
  <c r="KGL62" i="15"/>
  <c r="KGM62" i="15"/>
  <c r="KGN62" i="15"/>
  <c r="KGO62" i="15"/>
  <c r="KGP62" i="15"/>
  <c r="KGQ62" i="15"/>
  <c r="KGR62" i="15"/>
  <c r="KGS62" i="15"/>
  <c r="KGT62" i="15"/>
  <c r="KGU62" i="15"/>
  <c r="KGV62" i="15"/>
  <c r="KGW62" i="15"/>
  <c r="KGX62" i="15"/>
  <c r="KGY62" i="15"/>
  <c r="KGZ62" i="15"/>
  <c r="KHA62" i="15"/>
  <c r="KHB62" i="15"/>
  <c r="KHC62" i="15"/>
  <c r="KHD62" i="15"/>
  <c r="KHE62" i="15"/>
  <c r="KHF62" i="15"/>
  <c r="KHG62" i="15"/>
  <c r="KHH62" i="15"/>
  <c r="KHI62" i="15"/>
  <c r="KHJ62" i="15"/>
  <c r="KHK62" i="15"/>
  <c r="KHL62" i="15"/>
  <c r="KHM62" i="15"/>
  <c r="KHN62" i="15"/>
  <c r="KHO62" i="15"/>
  <c r="KHP62" i="15"/>
  <c r="KHQ62" i="15"/>
  <c r="KHR62" i="15"/>
  <c r="KHS62" i="15"/>
  <c r="KHT62" i="15"/>
  <c r="KHU62" i="15"/>
  <c r="KHV62" i="15"/>
  <c r="KHW62" i="15"/>
  <c r="KHX62" i="15"/>
  <c r="KHY62" i="15"/>
  <c r="KHZ62" i="15"/>
  <c r="KIA62" i="15"/>
  <c r="KIB62" i="15"/>
  <c r="KIC62" i="15"/>
  <c r="KID62" i="15"/>
  <c r="KIE62" i="15"/>
  <c r="KIF62" i="15"/>
  <c r="KIG62" i="15"/>
  <c r="KIH62" i="15"/>
  <c r="KII62" i="15"/>
  <c r="KIJ62" i="15"/>
  <c r="KIK62" i="15"/>
  <c r="KIL62" i="15"/>
  <c r="KIM62" i="15"/>
  <c r="KIN62" i="15"/>
  <c r="KIO62" i="15"/>
  <c r="KIP62" i="15"/>
  <c r="KIQ62" i="15"/>
  <c r="KIR62" i="15"/>
  <c r="KIS62" i="15"/>
  <c r="KIT62" i="15"/>
  <c r="KIU62" i="15"/>
  <c r="KIV62" i="15"/>
  <c r="KIW62" i="15"/>
  <c r="KIX62" i="15"/>
  <c r="KIY62" i="15"/>
  <c r="KIZ62" i="15"/>
  <c r="KJA62" i="15"/>
  <c r="KJB62" i="15"/>
  <c r="KJC62" i="15"/>
  <c r="KJD62" i="15"/>
  <c r="KJE62" i="15"/>
  <c r="KJF62" i="15"/>
  <c r="KJG62" i="15"/>
  <c r="KJH62" i="15"/>
  <c r="KJI62" i="15"/>
  <c r="KJJ62" i="15"/>
  <c r="KJK62" i="15"/>
  <c r="KJL62" i="15"/>
  <c r="KJM62" i="15"/>
  <c r="KJN62" i="15"/>
  <c r="KJO62" i="15"/>
  <c r="KJP62" i="15"/>
  <c r="KJQ62" i="15"/>
  <c r="KJR62" i="15"/>
  <c r="KJS62" i="15"/>
  <c r="KJT62" i="15"/>
  <c r="KJU62" i="15"/>
  <c r="KJV62" i="15"/>
  <c r="KJW62" i="15"/>
  <c r="KJX62" i="15"/>
  <c r="KJY62" i="15"/>
  <c r="KJZ62" i="15"/>
  <c r="KKA62" i="15"/>
  <c r="KKB62" i="15"/>
  <c r="KKC62" i="15"/>
  <c r="KKD62" i="15"/>
  <c r="KKE62" i="15"/>
  <c r="KKF62" i="15"/>
  <c r="KKG62" i="15"/>
  <c r="KKH62" i="15"/>
  <c r="KKI62" i="15"/>
  <c r="KKJ62" i="15"/>
  <c r="KKK62" i="15"/>
  <c r="KKL62" i="15"/>
  <c r="KKM62" i="15"/>
  <c r="KKN62" i="15"/>
  <c r="KKO62" i="15"/>
  <c r="KKP62" i="15"/>
  <c r="KKQ62" i="15"/>
  <c r="KKR62" i="15"/>
  <c r="KKS62" i="15"/>
  <c r="KKT62" i="15"/>
  <c r="KKU62" i="15"/>
  <c r="KKV62" i="15"/>
  <c r="KKW62" i="15"/>
  <c r="KKX62" i="15"/>
  <c r="KKY62" i="15"/>
  <c r="KKZ62" i="15"/>
  <c r="KLA62" i="15"/>
  <c r="KLB62" i="15"/>
  <c r="KLC62" i="15"/>
  <c r="KLD62" i="15"/>
  <c r="KLE62" i="15"/>
  <c r="KLF62" i="15"/>
  <c r="KLG62" i="15"/>
  <c r="KLH62" i="15"/>
  <c r="KLI62" i="15"/>
  <c r="KLJ62" i="15"/>
  <c r="KLK62" i="15"/>
  <c r="KLL62" i="15"/>
  <c r="KLM62" i="15"/>
  <c r="KLN62" i="15"/>
  <c r="KLO62" i="15"/>
  <c r="KLP62" i="15"/>
  <c r="KLQ62" i="15"/>
  <c r="KLR62" i="15"/>
  <c r="KLS62" i="15"/>
  <c r="KLT62" i="15"/>
  <c r="KLU62" i="15"/>
  <c r="KLV62" i="15"/>
  <c r="KLW62" i="15"/>
  <c r="KLX62" i="15"/>
  <c r="KLY62" i="15"/>
  <c r="KLZ62" i="15"/>
  <c r="KMA62" i="15"/>
  <c r="KMB62" i="15"/>
  <c r="KMC62" i="15"/>
  <c r="KMD62" i="15"/>
  <c r="KME62" i="15"/>
  <c r="KMF62" i="15"/>
  <c r="KMG62" i="15"/>
  <c r="KMH62" i="15"/>
  <c r="KMI62" i="15"/>
  <c r="KMJ62" i="15"/>
  <c r="KMK62" i="15"/>
  <c r="KML62" i="15"/>
  <c r="KMM62" i="15"/>
  <c r="KMN62" i="15"/>
  <c r="KMO62" i="15"/>
  <c r="KMP62" i="15"/>
  <c r="KMQ62" i="15"/>
  <c r="KMR62" i="15"/>
  <c r="KMS62" i="15"/>
  <c r="KMT62" i="15"/>
  <c r="KMU62" i="15"/>
  <c r="KMV62" i="15"/>
  <c r="KMW62" i="15"/>
  <c r="KMX62" i="15"/>
  <c r="KMY62" i="15"/>
  <c r="KMZ62" i="15"/>
  <c r="KNA62" i="15"/>
  <c r="KNB62" i="15"/>
  <c r="KNC62" i="15"/>
  <c r="KND62" i="15"/>
  <c r="KNE62" i="15"/>
  <c r="KNF62" i="15"/>
  <c r="KNG62" i="15"/>
  <c r="KNH62" i="15"/>
  <c r="KNI62" i="15"/>
  <c r="KNJ62" i="15"/>
  <c r="KNK62" i="15"/>
  <c r="KNL62" i="15"/>
  <c r="KNM62" i="15"/>
  <c r="KNN62" i="15"/>
  <c r="KNO62" i="15"/>
  <c r="KNP62" i="15"/>
  <c r="KNQ62" i="15"/>
  <c r="KNR62" i="15"/>
  <c r="KNS62" i="15"/>
  <c r="KNT62" i="15"/>
  <c r="KNU62" i="15"/>
  <c r="KNV62" i="15"/>
  <c r="KNW62" i="15"/>
  <c r="KNX62" i="15"/>
  <c r="KNY62" i="15"/>
  <c r="KNZ62" i="15"/>
  <c r="KOA62" i="15"/>
  <c r="KOB62" i="15"/>
  <c r="KOC62" i="15"/>
  <c r="KOD62" i="15"/>
  <c r="KOE62" i="15"/>
  <c r="KOF62" i="15"/>
  <c r="KOG62" i="15"/>
  <c r="KOH62" i="15"/>
  <c r="KOI62" i="15"/>
  <c r="KOJ62" i="15"/>
  <c r="KOK62" i="15"/>
  <c r="KOL62" i="15"/>
  <c r="KOM62" i="15"/>
  <c r="KON62" i="15"/>
  <c r="KOO62" i="15"/>
  <c r="KOP62" i="15"/>
  <c r="KOQ62" i="15"/>
  <c r="KOR62" i="15"/>
  <c r="KOS62" i="15"/>
  <c r="KOT62" i="15"/>
  <c r="KOU62" i="15"/>
  <c r="KOV62" i="15"/>
  <c r="KOW62" i="15"/>
  <c r="KOX62" i="15"/>
  <c r="KOY62" i="15"/>
  <c r="KOZ62" i="15"/>
  <c r="KPA62" i="15"/>
  <c r="KPB62" i="15"/>
  <c r="KPC62" i="15"/>
  <c r="KPD62" i="15"/>
  <c r="KPE62" i="15"/>
  <c r="KPF62" i="15"/>
  <c r="KPG62" i="15"/>
  <c r="KPH62" i="15"/>
  <c r="KPI62" i="15"/>
  <c r="KPJ62" i="15"/>
  <c r="KPK62" i="15"/>
  <c r="KPL62" i="15"/>
  <c r="KPM62" i="15"/>
  <c r="KPN62" i="15"/>
  <c r="KPO62" i="15"/>
  <c r="KPP62" i="15"/>
  <c r="KPQ62" i="15"/>
  <c r="KPR62" i="15"/>
  <c r="KPS62" i="15"/>
  <c r="KPT62" i="15"/>
  <c r="KPU62" i="15"/>
  <c r="KPV62" i="15"/>
  <c r="KPW62" i="15"/>
  <c r="KPX62" i="15"/>
  <c r="KPY62" i="15"/>
  <c r="KPZ62" i="15"/>
  <c r="KQA62" i="15"/>
  <c r="KQB62" i="15"/>
  <c r="KQC62" i="15"/>
  <c r="KQD62" i="15"/>
  <c r="KQE62" i="15"/>
  <c r="KQF62" i="15"/>
  <c r="KQG62" i="15"/>
  <c r="KQH62" i="15"/>
  <c r="KQI62" i="15"/>
  <c r="KQJ62" i="15"/>
  <c r="KQK62" i="15"/>
  <c r="KQL62" i="15"/>
  <c r="KQM62" i="15"/>
  <c r="KQN62" i="15"/>
  <c r="KQO62" i="15"/>
  <c r="KQP62" i="15"/>
  <c r="KQQ62" i="15"/>
  <c r="KQR62" i="15"/>
  <c r="KQS62" i="15"/>
  <c r="KQT62" i="15"/>
  <c r="KQU62" i="15"/>
  <c r="KQV62" i="15"/>
  <c r="KQW62" i="15"/>
  <c r="KQX62" i="15"/>
  <c r="KQY62" i="15"/>
  <c r="KQZ62" i="15"/>
  <c r="KRA62" i="15"/>
  <c r="KRB62" i="15"/>
  <c r="KRC62" i="15"/>
  <c r="KRD62" i="15"/>
  <c r="KRE62" i="15"/>
  <c r="KRF62" i="15"/>
  <c r="KRG62" i="15"/>
  <c r="KRH62" i="15"/>
  <c r="KRI62" i="15"/>
  <c r="KRJ62" i="15"/>
  <c r="KRK62" i="15"/>
  <c r="KRL62" i="15"/>
  <c r="KRM62" i="15"/>
  <c r="KRN62" i="15"/>
  <c r="KRO62" i="15"/>
  <c r="KRP62" i="15"/>
  <c r="KRQ62" i="15"/>
  <c r="KRR62" i="15"/>
  <c r="KRS62" i="15"/>
  <c r="KRT62" i="15"/>
  <c r="KRU62" i="15"/>
  <c r="KRV62" i="15"/>
  <c r="KRW62" i="15"/>
  <c r="KRX62" i="15"/>
  <c r="KRY62" i="15"/>
  <c r="KRZ62" i="15"/>
  <c r="KSA62" i="15"/>
  <c r="KSB62" i="15"/>
  <c r="KSC62" i="15"/>
  <c r="KSD62" i="15"/>
  <c r="KSE62" i="15"/>
  <c r="KSF62" i="15"/>
  <c r="KSG62" i="15"/>
  <c r="KSH62" i="15"/>
  <c r="KSI62" i="15"/>
  <c r="KSJ62" i="15"/>
  <c r="KSK62" i="15"/>
  <c r="KSL62" i="15"/>
  <c r="KSM62" i="15"/>
  <c r="KSN62" i="15"/>
  <c r="KSO62" i="15"/>
  <c r="KSP62" i="15"/>
  <c r="KSQ62" i="15"/>
  <c r="KSR62" i="15"/>
  <c r="KSS62" i="15"/>
  <c r="KST62" i="15"/>
  <c r="KSU62" i="15"/>
  <c r="KSV62" i="15"/>
  <c r="KSW62" i="15"/>
  <c r="KSX62" i="15"/>
  <c r="KSY62" i="15"/>
  <c r="KSZ62" i="15"/>
  <c r="KTA62" i="15"/>
  <c r="KTB62" i="15"/>
  <c r="KTC62" i="15"/>
  <c r="KTD62" i="15"/>
  <c r="KTE62" i="15"/>
  <c r="KTF62" i="15"/>
  <c r="KTG62" i="15"/>
  <c r="KTH62" i="15"/>
  <c r="KTI62" i="15"/>
  <c r="KTJ62" i="15"/>
  <c r="KTK62" i="15"/>
  <c r="KTL62" i="15"/>
  <c r="KTM62" i="15"/>
  <c r="KTN62" i="15"/>
  <c r="KTO62" i="15"/>
  <c r="KTP62" i="15"/>
  <c r="KTQ62" i="15"/>
  <c r="KTR62" i="15"/>
  <c r="KTS62" i="15"/>
  <c r="KTT62" i="15"/>
  <c r="KTU62" i="15"/>
  <c r="KTV62" i="15"/>
  <c r="KTW62" i="15"/>
  <c r="KTX62" i="15"/>
  <c r="KTY62" i="15"/>
  <c r="KTZ62" i="15"/>
  <c r="KUA62" i="15"/>
  <c r="KUB62" i="15"/>
  <c r="KUC62" i="15"/>
  <c r="KUD62" i="15"/>
  <c r="KUE62" i="15"/>
  <c r="KUF62" i="15"/>
  <c r="KUG62" i="15"/>
  <c r="KUH62" i="15"/>
  <c r="KUI62" i="15"/>
  <c r="KUJ62" i="15"/>
  <c r="KUK62" i="15"/>
  <c r="KUL62" i="15"/>
  <c r="KUM62" i="15"/>
  <c r="KUN62" i="15"/>
  <c r="KUO62" i="15"/>
  <c r="KUP62" i="15"/>
  <c r="KUQ62" i="15"/>
  <c r="KUR62" i="15"/>
  <c r="KUS62" i="15"/>
  <c r="KUT62" i="15"/>
  <c r="KUU62" i="15"/>
  <c r="KUV62" i="15"/>
  <c r="KUW62" i="15"/>
  <c r="KUX62" i="15"/>
  <c r="KUY62" i="15"/>
  <c r="KUZ62" i="15"/>
  <c r="KVA62" i="15"/>
  <c r="KVB62" i="15"/>
  <c r="KVC62" i="15"/>
  <c r="KVD62" i="15"/>
  <c r="KVE62" i="15"/>
  <c r="KVF62" i="15"/>
  <c r="KVG62" i="15"/>
  <c r="KVH62" i="15"/>
  <c r="KVI62" i="15"/>
  <c r="KVJ62" i="15"/>
  <c r="KVK62" i="15"/>
  <c r="KVL62" i="15"/>
  <c r="KVM62" i="15"/>
  <c r="KVN62" i="15"/>
  <c r="KVO62" i="15"/>
  <c r="KVP62" i="15"/>
  <c r="KVQ62" i="15"/>
  <c r="KVR62" i="15"/>
  <c r="KVS62" i="15"/>
  <c r="KVT62" i="15"/>
  <c r="KVU62" i="15"/>
  <c r="KVV62" i="15"/>
  <c r="KVW62" i="15"/>
  <c r="KVX62" i="15"/>
  <c r="KVY62" i="15"/>
  <c r="KVZ62" i="15"/>
  <c r="KWA62" i="15"/>
  <c r="KWB62" i="15"/>
  <c r="KWC62" i="15"/>
  <c r="KWD62" i="15"/>
  <c r="KWE62" i="15"/>
  <c r="KWF62" i="15"/>
  <c r="KWG62" i="15"/>
  <c r="KWH62" i="15"/>
  <c r="KWI62" i="15"/>
  <c r="KWJ62" i="15"/>
  <c r="KWK62" i="15"/>
  <c r="KWL62" i="15"/>
  <c r="KWM62" i="15"/>
  <c r="KWN62" i="15"/>
  <c r="KWO62" i="15"/>
  <c r="KWP62" i="15"/>
  <c r="KWQ62" i="15"/>
  <c r="KWR62" i="15"/>
  <c r="KWS62" i="15"/>
  <c r="KWT62" i="15"/>
  <c r="KWU62" i="15"/>
  <c r="KWV62" i="15"/>
  <c r="KWW62" i="15"/>
  <c r="KWX62" i="15"/>
  <c r="KWY62" i="15"/>
  <c r="KWZ62" i="15"/>
  <c r="KXA62" i="15"/>
  <c r="KXB62" i="15"/>
  <c r="KXC62" i="15"/>
  <c r="KXD62" i="15"/>
  <c r="KXE62" i="15"/>
  <c r="KXF62" i="15"/>
  <c r="KXG62" i="15"/>
  <c r="KXH62" i="15"/>
  <c r="KXI62" i="15"/>
  <c r="KXJ62" i="15"/>
  <c r="KXK62" i="15"/>
  <c r="KXL62" i="15"/>
  <c r="KXM62" i="15"/>
  <c r="KXN62" i="15"/>
  <c r="KXO62" i="15"/>
  <c r="KXP62" i="15"/>
  <c r="KXQ62" i="15"/>
  <c r="KXR62" i="15"/>
  <c r="KXS62" i="15"/>
  <c r="KXT62" i="15"/>
  <c r="KXU62" i="15"/>
  <c r="KXV62" i="15"/>
  <c r="KXW62" i="15"/>
  <c r="KXX62" i="15"/>
  <c r="KXY62" i="15"/>
  <c r="KXZ62" i="15"/>
  <c r="KYA62" i="15"/>
  <c r="KYB62" i="15"/>
  <c r="KYC62" i="15"/>
  <c r="KYD62" i="15"/>
  <c r="KYE62" i="15"/>
  <c r="KYF62" i="15"/>
  <c r="KYG62" i="15"/>
  <c r="KYH62" i="15"/>
  <c r="KYI62" i="15"/>
  <c r="KYJ62" i="15"/>
  <c r="KYK62" i="15"/>
  <c r="KYL62" i="15"/>
  <c r="KYM62" i="15"/>
  <c r="KYN62" i="15"/>
  <c r="KYO62" i="15"/>
  <c r="KYP62" i="15"/>
  <c r="KYQ62" i="15"/>
  <c r="KYR62" i="15"/>
  <c r="KYS62" i="15"/>
  <c r="KYT62" i="15"/>
  <c r="KYU62" i="15"/>
  <c r="KYV62" i="15"/>
  <c r="KYW62" i="15"/>
  <c r="KYX62" i="15"/>
  <c r="KYY62" i="15"/>
  <c r="KYZ62" i="15"/>
  <c r="KZA62" i="15"/>
  <c r="KZB62" i="15"/>
  <c r="KZC62" i="15"/>
  <c r="KZD62" i="15"/>
  <c r="KZE62" i="15"/>
  <c r="KZF62" i="15"/>
  <c r="KZG62" i="15"/>
  <c r="KZH62" i="15"/>
  <c r="KZI62" i="15"/>
  <c r="KZJ62" i="15"/>
  <c r="KZK62" i="15"/>
  <c r="KZL62" i="15"/>
  <c r="KZM62" i="15"/>
  <c r="KZN62" i="15"/>
  <c r="KZO62" i="15"/>
  <c r="KZP62" i="15"/>
  <c r="KZQ62" i="15"/>
  <c r="KZR62" i="15"/>
  <c r="KZS62" i="15"/>
  <c r="KZT62" i="15"/>
  <c r="KZU62" i="15"/>
  <c r="KZV62" i="15"/>
  <c r="KZW62" i="15"/>
  <c r="KZX62" i="15"/>
  <c r="KZY62" i="15"/>
  <c r="KZZ62" i="15"/>
  <c r="LAA62" i="15"/>
  <c r="LAB62" i="15"/>
  <c r="LAC62" i="15"/>
  <c r="LAD62" i="15"/>
  <c r="LAE62" i="15"/>
  <c r="LAF62" i="15"/>
  <c r="LAG62" i="15"/>
  <c r="LAH62" i="15"/>
  <c r="LAI62" i="15"/>
  <c r="LAJ62" i="15"/>
  <c r="LAK62" i="15"/>
  <c r="LAL62" i="15"/>
  <c r="LAM62" i="15"/>
  <c r="LAN62" i="15"/>
  <c r="LAO62" i="15"/>
  <c r="LAP62" i="15"/>
  <c r="LAQ62" i="15"/>
  <c r="LAR62" i="15"/>
  <c r="LAS62" i="15"/>
  <c r="LAT62" i="15"/>
  <c r="LAU62" i="15"/>
  <c r="LAV62" i="15"/>
  <c r="LAW62" i="15"/>
  <c r="LAX62" i="15"/>
  <c r="LAY62" i="15"/>
  <c r="LAZ62" i="15"/>
  <c r="LBA62" i="15"/>
  <c r="LBB62" i="15"/>
  <c r="LBC62" i="15"/>
  <c r="LBD62" i="15"/>
  <c r="LBE62" i="15"/>
  <c r="LBF62" i="15"/>
  <c r="LBG62" i="15"/>
  <c r="LBH62" i="15"/>
  <c r="LBI62" i="15"/>
  <c r="LBJ62" i="15"/>
  <c r="LBK62" i="15"/>
  <c r="LBL62" i="15"/>
  <c r="LBM62" i="15"/>
  <c r="LBN62" i="15"/>
  <c r="LBO62" i="15"/>
  <c r="LBP62" i="15"/>
  <c r="LBQ62" i="15"/>
  <c r="LBR62" i="15"/>
  <c r="LBS62" i="15"/>
  <c r="LBT62" i="15"/>
  <c r="LBU62" i="15"/>
  <c r="LBV62" i="15"/>
  <c r="LBW62" i="15"/>
  <c r="LBX62" i="15"/>
  <c r="LBY62" i="15"/>
  <c r="LBZ62" i="15"/>
  <c r="LCA62" i="15"/>
  <c r="LCB62" i="15"/>
  <c r="LCC62" i="15"/>
  <c r="LCD62" i="15"/>
  <c r="LCE62" i="15"/>
  <c r="LCF62" i="15"/>
  <c r="LCG62" i="15"/>
  <c r="LCH62" i="15"/>
  <c r="LCI62" i="15"/>
  <c r="LCJ62" i="15"/>
  <c r="LCK62" i="15"/>
  <c r="LCL62" i="15"/>
  <c r="LCM62" i="15"/>
  <c r="LCN62" i="15"/>
  <c r="LCO62" i="15"/>
  <c r="LCP62" i="15"/>
  <c r="LCQ62" i="15"/>
  <c r="LCR62" i="15"/>
  <c r="LCS62" i="15"/>
  <c r="LCT62" i="15"/>
  <c r="LCU62" i="15"/>
  <c r="LCV62" i="15"/>
  <c r="LCW62" i="15"/>
  <c r="LCX62" i="15"/>
  <c r="LCY62" i="15"/>
  <c r="LCZ62" i="15"/>
  <c r="LDA62" i="15"/>
  <c r="LDB62" i="15"/>
  <c r="LDC62" i="15"/>
  <c r="LDD62" i="15"/>
  <c r="LDE62" i="15"/>
  <c r="LDF62" i="15"/>
  <c r="LDG62" i="15"/>
  <c r="LDH62" i="15"/>
  <c r="LDI62" i="15"/>
  <c r="LDJ62" i="15"/>
  <c r="LDK62" i="15"/>
  <c r="LDL62" i="15"/>
  <c r="LDM62" i="15"/>
  <c r="LDN62" i="15"/>
  <c r="LDO62" i="15"/>
  <c r="LDP62" i="15"/>
  <c r="LDQ62" i="15"/>
  <c r="LDR62" i="15"/>
  <c r="LDS62" i="15"/>
  <c r="LDT62" i="15"/>
  <c r="LDU62" i="15"/>
  <c r="LDV62" i="15"/>
  <c r="LDW62" i="15"/>
  <c r="LDX62" i="15"/>
  <c r="LDY62" i="15"/>
  <c r="LDZ62" i="15"/>
  <c r="LEA62" i="15"/>
  <c r="LEB62" i="15"/>
  <c r="LEC62" i="15"/>
  <c r="LED62" i="15"/>
  <c r="LEE62" i="15"/>
  <c r="LEF62" i="15"/>
  <c r="LEG62" i="15"/>
  <c r="LEH62" i="15"/>
  <c r="LEI62" i="15"/>
  <c r="LEJ62" i="15"/>
  <c r="LEK62" i="15"/>
  <c r="LEL62" i="15"/>
  <c r="LEM62" i="15"/>
  <c r="LEN62" i="15"/>
  <c r="LEO62" i="15"/>
  <c r="LEP62" i="15"/>
  <c r="LEQ62" i="15"/>
  <c r="LER62" i="15"/>
  <c r="LES62" i="15"/>
  <c r="LET62" i="15"/>
  <c r="LEU62" i="15"/>
  <c r="LEV62" i="15"/>
  <c r="LEW62" i="15"/>
  <c r="LEX62" i="15"/>
  <c r="LEY62" i="15"/>
  <c r="LEZ62" i="15"/>
  <c r="LFA62" i="15"/>
  <c r="LFB62" i="15"/>
  <c r="LFC62" i="15"/>
  <c r="LFD62" i="15"/>
  <c r="LFE62" i="15"/>
  <c r="LFF62" i="15"/>
  <c r="LFG62" i="15"/>
  <c r="LFH62" i="15"/>
  <c r="LFI62" i="15"/>
  <c r="LFJ62" i="15"/>
  <c r="LFK62" i="15"/>
  <c r="LFL62" i="15"/>
  <c r="LFM62" i="15"/>
  <c r="LFN62" i="15"/>
  <c r="LFO62" i="15"/>
  <c r="LFP62" i="15"/>
  <c r="LFQ62" i="15"/>
  <c r="LFR62" i="15"/>
  <c r="LFS62" i="15"/>
  <c r="LFT62" i="15"/>
  <c r="LFU62" i="15"/>
  <c r="LFV62" i="15"/>
  <c r="LFW62" i="15"/>
  <c r="LFX62" i="15"/>
  <c r="LFY62" i="15"/>
  <c r="LFZ62" i="15"/>
  <c r="LGA62" i="15"/>
  <c r="LGB62" i="15"/>
  <c r="LGC62" i="15"/>
  <c r="LGD62" i="15"/>
  <c r="LGE62" i="15"/>
  <c r="LGF62" i="15"/>
  <c r="LGG62" i="15"/>
  <c r="LGH62" i="15"/>
  <c r="LGI62" i="15"/>
  <c r="LGJ62" i="15"/>
  <c r="LGK62" i="15"/>
  <c r="LGL62" i="15"/>
  <c r="LGM62" i="15"/>
  <c r="LGN62" i="15"/>
  <c r="LGO62" i="15"/>
  <c r="LGP62" i="15"/>
  <c r="LGQ62" i="15"/>
  <c r="LGR62" i="15"/>
  <c r="LGS62" i="15"/>
  <c r="LGT62" i="15"/>
  <c r="LGU62" i="15"/>
  <c r="LGV62" i="15"/>
  <c r="LGW62" i="15"/>
  <c r="LGX62" i="15"/>
  <c r="LGY62" i="15"/>
  <c r="LGZ62" i="15"/>
  <c r="LHA62" i="15"/>
  <c r="LHB62" i="15"/>
  <c r="LHC62" i="15"/>
  <c r="LHD62" i="15"/>
  <c r="LHE62" i="15"/>
  <c r="LHF62" i="15"/>
  <c r="LHG62" i="15"/>
  <c r="LHH62" i="15"/>
  <c r="LHI62" i="15"/>
  <c r="LHJ62" i="15"/>
  <c r="LHK62" i="15"/>
  <c r="LHL62" i="15"/>
  <c r="LHM62" i="15"/>
  <c r="LHN62" i="15"/>
  <c r="LHO62" i="15"/>
  <c r="LHP62" i="15"/>
  <c r="LHQ62" i="15"/>
  <c r="LHR62" i="15"/>
  <c r="LHS62" i="15"/>
  <c r="LHT62" i="15"/>
  <c r="LHU62" i="15"/>
  <c r="LHV62" i="15"/>
  <c r="LHW62" i="15"/>
  <c r="LHX62" i="15"/>
  <c r="LHY62" i="15"/>
  <c r="LHZ62" i="15"/>
  <c r="LIA62" i="15"/>
  <c r="LIB62" i="15"/>
  <c r="LIC62" i="15"/>
  <c r="LID62" i="15"/>
  <c r="LIE62" i="15"/>
  <c r="LIF62" i="15"/>
  <c r="LIG62" i="15"/>
  <c r="LIH62" i="15"/>
  <c r="LII62" i="15"/>
  <c r="LIJ62" i="15"/>
  <c r="LIK62" i="15"/>
  <c r="LIL62" i="15"/>
  <c r="LIM62" i="15"/>
  <c r="LIN62" i="15"/>
  <c r="LIO62" i="15"/>
  <c r="LIP62" i="15"/>
  <c r="LIQ62" i="15"/>
  <c r="LIR62" i="15"/>
  <c r="LIS62" i="15"/>
  <c r="LIT62" i="15"/>
  <c r="LIU62" i="15"/>
  <c r="LIV62" i="15"/>
  <c r="LIW62" i="15"/>
  <c r="LIX62" i="15"/>
  <c r="LIY62" i="15"/>
  <c r="LIZ62" i="15"/>
  <c r="LJA62" i="15"/>
  <c r="LJB62" i="15"/>
  <c r="LJC62" i="15"/>
  <c r="LJD62" i="15"/>
  <c r="LJE62" i="15"/>
  <c r="LJF62" i="15"/>
  <c r="LJG62" i="15"/>
  <c r="LJH62" i="15"/>
  <c r="LJI62" i="15"/>
  <c r="LJJ62" i="15"/>
  <c r="LJK62" i="15"/>
  <c r="LJL62" i="15"/>
  <c r="LJM62" i="15"/>
  <c r="LJN62" i="15"/>
  <c r="LJO62" i="15"/>
  <c r="LJP62" i="15"/>
  <c r="LJQ62" i="15"/>
  <c r="LJR62" i="15"/>
  <c r="LJS62" i="15"/>
  <c r="LJT62" i="15"/>
  <c r="LJU62" i="15"/>
  <c r="LJV62" i="15"/>
  <c r="LJW62" i="15"/>
  <c r="LJX62" i="15"/>
  <c r="LJY62" i="15"/>
  <c r="LJZ62" i="15"/>
  <c r="LKA62" i="15"/>
  <c r="LKB62" i="15"/>
  <c r="LKC62" i="15"/>
  <c r="LKD62" i="15"/>
  <c r="LKE62" i="15"/>
  <c r="LKF62" i="15"/>
  <c r="LKG62" i="15"/>
  <c r="LKH62" i="15"/>
  <c r="LKI62" i="15"/>
  <c r="LKJ62" i="15"/>
  <c r="LKK62" i="15"/>
  <c r="LKL62" i="15"/>
  <c r="LKM62" i="15"/>
  <c r="LKN62" i="15"/>
  <c r="LKO62" i="15"/>
  <c r="LKP62" i="15"/>
  <c r="LKQ62" i="15"/>
  <c r="LKR62" i="15"/>
  <c r="LKS62" i="15"/>
  <c r="LKT62" i="15"/>
  <c r="LKU62" i="15"/>
  <c r="LKV62" i="15"/>
  <c r="LKW62" i="15"/>
  <c r="LKX62" i="15"/>
  <c r="LKY62" i="15"/>
  <c r="LKZ62" i="15"/>
  <c r="LLA62" i="15"/>
  <c r="LLB62" i="15"/>
  <c r="LLC62" i="15"/>
  <c r="LLD62" i="15"/>
  <c r="LLE62" i="15"/>
  <c r="LLF62" i="15"/>
  <c r="LLG62" i="15"/>
  <c r="LLH62" i="15"/>
  <c r="LLI62" i="15"/>
  <c r="LLJ62" i="15"/>
  <c r="LLK62" i="15"/>
  <c r="LLL62" i="15"/>
  <c r="LLM62" i="15"/>
  <c r="LLN62" i="15"/>
  <c r="LLO62" i="15"/>
  <c r="LLP62" i="15"/>
  <c r="LLQ62" i="15"/>
  <c r="LLR62" i="15"/>
  <c r="LLS62" i="15"/>
  <c r="LLT62" i="15"/>
  <c r="LLU62" i="15"/>
  <c r="LLV62" i="15"/>
  <c r="LLW62" i="15"/>
  <c r="LLX62" i="15"/>
  <c r="LLY62" i="15"/>
  <c r="LLZ62" i="15"/>
  <c r="LMA62" i="15"/>
  <c r="LMB62" i="15"/>
  <c r="LMC62" i="15"/>
  <c r="LMD62" i="15"/>
  <c r="LME62" i="15"/>
  <c r="LMF62" i="15"/>
  <c r="LMG62" i="15"/>
  <c r="LMH62" i="15"/>
  <c r="LMI62" i="15"/>
  <c r="LMJ62" i="15"/>
  <c r="LMK62" i="15"/>
  <c r="LML62" i="15"/>
  <c r="LMM62" i="15"/>
  <c r="LMN62" i="15"/>
  <c r="LMO62" i="15"/>
  <c r="LMP62" i="15"/>
  <c r="LMQ62" i="15"/>
  <c r="LMR62" i="15"/>
  <c r="LMS62" i="15"/>
  <c r="LMT62" i="15"/>
  <c r="LMU62" i="15"/>
  <c r="LMV62" i="15"/>
  <c r="LMW62" i="15"/>
  <c r="LMX62" i="15"/>
  <c r="LMY62" i="15"/>
  <c r="LMZ62" i="15"/>
  <c r="LNA62" i="15"/>
  <c r="LNB62" i="15"/>
  <c r="LNC62" i="15"/>
  <c r="LND62" i="15"/>
  <c r="LNE62" i="15"/>
  <c r="LNF62" i="15"/>
  <c r="LNG62" i="15"/>
  <c r="LNH62" i="15"/>
  <c r="LNI62" i="15"/>
  <c r="LNJ62" i="15"/>
  <c r="LNK62" i="15"/>
  <c r="LNL62" i="15"/>
  <c r="LNM62" i="15"/>
  <c r="LNN62" i="15"/>
  <c r="LNO62" i="15"/>
  <c r="LNP62" i="15"/>
  <c r="LNQ62" i="15"/>
  <c r="LNR62" i="15"/>
  <c r="LNS62" i="15"/>
  <c r="LNT62" i="15"/>
  <c r="LNU62" i="15"/>
  <c r="LNV62" i="15"/>
  <c r="LNW62" i="15"/>
  <c r="LNX62" i="15"/>
  <c r="LNY62" i="15"/>
  <c r="LNZ62" i="15"/>
  <c r="LOA62" i="15"/>
  <c r="LOB62" i="15"/>
  <c r="LOC62" i="15"/>
  <c r="LOD62" i="15"/>
  <c r="LOE62" i="15"/>
  <c r="LOF62" i="15"/>
  <c r="LOG62" i="15"/>
  <c r="LOH62" i="15"/>
  <c r="LOI62" i="15"/>
  <c r="LOJ62" i="15"/>
  <c r="LOK62" i="15"/>
  <c r="LOL62" i="15"/>
  <c r="LOM62" i="15"/>
  <c r="LON62" i="15"/>
  <c r="LOO62" i="15"/>
  <c r="LOP62" i="15"/>
  <c r="LOQ62" i="15"/>
  <c r="LOR62" i="15"/>
  <c r="LOS62" i="15"/>
  <c r="LOT62" i="15"/>
  <c r="LOU62" i="15"/>
  <c r="LOV62" i="15"/>
  <c r="LOW62" i="15"/>
  <c r="LOX62" i="15"/>
  <c r="LOY62" i="15"/>
  <c r="LOZ62" i="15"/>
  <c r="LPA62" i="15"/>
  <c r="LPB62" i="15"/>
  <c r="LPC62" i="15"/>
  <c r="LPD62" i="15"/>
  <c r="LPE62" i="15"/>
  <c r="LPF62" i="15"/>
  <c r="LPG62" i="15"/>
  <c r="LPH62" i="15"/>
  <c r="LPI62" i="15"/>
  <c r="LPJ62" i="15"/>
  <c r="LPK62" i="15"/>
  <c r="LPL62" i="15"/>
  <c r="LPM62" i="15"/>
  <c r="LPN62" i="15"/>
  <c r="LPO62" i="15"/>
  <c r="LPP62" i="15"/>
  <c r="LPQ62" i="15"/>
  <c r="LPR62" i="15"/>
  <c r="LPS62" i="15"/>
  <c r="LPT62" i="15"/>
  <c r="LPU62" i="15"/>
  <c r="LPV62" i="15"/>
  <c r="LPW62" i="15"/>
  <c r="LPX62" i="15"/>
  <c r="LPY62" i="15"/>
  <c r="LPZ62" i="15"/>
  <c r="LQA62" i="15"/>
  <c r="LQB62" i="15"/>
  <c r="LQC62" i="15"/>
  <c r="LQD62" i="15"/>
  <c r="LQE62" i="15"/>
  <c r="LQF62" i="15"/>
  <c r="LQG62" i="15"/>
  <c r="LQH62" i="15"/>
  <c r="LQI62" i="15"/>
  <c r="LQJ62" i="15"/>
  <c r="LQK62" i="15"/>
  <c r="LQL62" i="15"/>
  <c r="LQM62" i="15"/>
  <c r="LQN62" i="15"/>
  <c r="LQO62" i="15"/>
  <c r="LQP62" i="15"/>
  <c r="LQQ62" i="15"/>
  <c r="LQR62" i="15"/>
  <c r="LQS62" i="15"/>
  <c r="LQT62" i="15"/>
  <c r="LQU62" i="15"/>
  <c r="LQV62" i="15"/>
  <c r="LQW62" i="15"/>
  <c r="LQX62" i="15"/>
  <c r="LQY62" i="15"/>
  <c r="LQZ62" i="15"/>
  <c r="LRA62" i="15"/>
  <c r="LRB62" i="15"/>
  <c r="LRC62" i="15"/>
  <c r="LRD62" i="15"/>
  <c r="LRE62" i="15"/>
  <c r="LRF62" i="15"/>
  <c r="LRG62" i="15"/>
  <c r="LRH62" i="15"/>
  <c r="LRI62" i="15"/>
  <c r="LRJ62" i="15"/>
  <c r="LRK62" i="15"/>
  <c r="LRL62" i="15"/>
  <c r="LRM62" i="15"/>
  <c r="LRN62" i="15"/>
  <c r="LRO62" i="15"/>
  <c r="LRP62" i="15"/>
  <c r="LRQ62" i="15"/>
  <c r="LRR62" i="15"/>
  <c r="LRS62" i="15"/>
  <c r="LRT62" i="15"/>
  <c r="LRU62" i="15"/>
  <c r="LRV62" i="15"/>
  <c r="LRW62" i="15"/>
  <c r="LRX62" i="15"/>
  <c r="LRY62" i="15"/>
  <c r="LRZ62" i="15"/>
  <c r="LSA62" i="15"/>
  <c r="LSB62" i="15"/>
  <c r="LSC62" i="15"/>
  <c r="LSD62" i="15"/>
  <c r="LSE62" i="15"/>
  <c r="LSF62" i="15"/>
  <c r="LSG62" i="15"/>
  <c r="LSH62" i="15"/>
  <c r="LSI62" i="15"/>
  <c r="LSJ62" i="15"/>
  <c r="LSK62" i="15"/>
  <c r="LSL62" i="15"/>
  <c r="LSM62" i="15"/>
  <c r="LSN62" i="15"/>
  <c r="LSO62" i="15"/>
  <c r="LSP62" i="15"/>
  <c r="LSQ62" i="15"/>
  <c r="LSR62" i="15"/>
  <c r="LSS62" i="15"/>
  <c r="LST62" i="15"/>
  <c r="LSU62" i="15"/>
  <c r="LSV62" i="15"/>
  <c r="LSW62" i="15"/>
  <c r="LSX62" i="15"/>
  <c r="LSY62" i="15"/>
  <c r="LSZ62" i="15"/>
  <c r="LTA62" i="15"/>
  <c r="LTB62" i="15"/>
  <c r="LTC62" i="15"/>
  <c r="LTD62" i="15"/>
  <c r="LTE62" i="15"/>
  <c r="LTF62" i="15"/>
  <c r="LTG62" i="15"/>
  <c r="LTH62" i="15"/>
  <c r="LTI62" i="15"/>
  <c r="LTJ62" i="15"/>
  <c r="LTK62" i="15"/>
  <c r="LTL62" i="15"/>
  <c r="LTM62" i="15"/>
  <c r="LTN62" i="15"/>
  <c r="LTO62" i="15"/>
  <c r="LTP62" i="15"/>
  <c r="LTQ62" i="15"/>
  <c r="LTR62" i="15"/>
  <c r="LTS62" i="15"/>
  <c r="LTT62" i="15"/>
  <c r="LTU62" i="15"/>
  <c r="LTV62" i="15"/>
  <c r="LTW62" i="15"/>
  <c r="LTX62" i="15"/>
  <c r="LTY62" i="15"/>
  <c r="LTZ62" i="15"/>
  <c r="LUA62" i="15"/>
  <c r="LUB62" i="15"/>
  <c r="LUC62" i="15"/>
  <c r="LUD62" i="15"/>
  <c r="LUE62" i="15"/>
  <c r="LUF62" i="15"/>
  <c r="LUG62" i="15"/>
  <c r="LUH62" i="15"/>
  <c r="LUI62" i="15"/>
  <c r="LUJ62" i="15"/>
  <c r="LUK62" i="15"/>
  <c r="LUL62" i="15"/>
  <c r="LUM62" i="15"/>
  <c r="LUN62" i="15"/>
  <c r="LUO62" i="15"/>
  <c r="LUP62" i="15"/>
  <c r="LUQ62" i="15"/>
  <c r="LUR62" i="15"/>
  <c r="LUS62" i="15"/>
  <c r="LUT62" i="15"/>
  <c r="LUU62" i="15"/>
  <c r="LUV62" i="15"/>
  <c r="LUW62" i="15"/>
  <c r="LUX62" i="15"/>
  <c r="LUY62" i="15"/>
  <c r="LUZ62" i="15"/>
  <c r="LVA62" i="15"/>
  <c r="LVB62" i="15"/>
  <c r="LVC62" i="15"/>
  <c r="LVD62" i="15"/>
  <c r="LVE62" i="15"/>
  <c r="LVF62" i="15"/>
  <c r="LVG62" i="15"/>
  <c r="LVH62" i="15"/>
  <c r="LVI62" i="15"/>
  <c r="LVJ62" i="15"/>
  <c r="LVK62" i="15"/>
  <c r="LVL62" i="15"/>
  <c r="LVM62" i="15"/>
  <c r="LVN62" i="15"/>
  <c r="LVO62" i="15"/>
  <c r="LVP62" i="15"/>
  <c r="LVQ62" i="15"/>
  <c r="LVR62" i="15"/>
  <c r="LVS62" i="15"/>
  <c r="LVT62" i="15"/>
  <c r="LVU62" i="15"/>
  <c r="LVV62" i="15"/>
  <c r="LVW62" i="15"/>
  <c r="LVX62" i="15"/>
  <c r="LVY62" i="15"/>
  <c r="LVZ62" i="15"/>
  <c r="LWA62" i="15"/>
  <c r="LWB62" i="15"/>
  <c r="LWC62" i="15"/>
  <c r="LWD62" i="15"/>
  <c r="LWE62" i="15"/>
  <c r="LWF62" i="15"/>
  <c r="LWG62" i="15"/>
  <c r="LWH62" i="15"/>
  <c r="LWI62" i="15"/>
  <c r="LWJ62" i="15"/>
  <c r="LWK62" i="15"/>
  <c r="LWL62" i="15"/>
  <c r="LWM62" i="15"/>
  <c r="LWN62" i="15"/>
  <c r="LWO62" i="15"/>
  <c r="LWP62" i="15"/>
  <c r="LWQ62" i="15"/>
  <c r="LWR62" i="15"/>
  <c r="LWS62" i="15"/>
  <c r="LWT62" i="15"/>
  <c r="LWU62" i="15"/>
  <c r="LWV62" i="15"/>
  <c r="LWW62" i="15"/>
  <c r="LWX62" i="15"/>
  <c r="LWY62" i="15"/>
  <c r="LWZ62" i="15"/>
  <c r="LXA62" i="15"/>
  <c r="LXB62" i="15"/>
  <c r="LXC62" i="15"/>
  <c r="LXD62" i="15"/>
  <c r="LXE62" i="15"/>
  <c r="LXF62" i="15"/>
  <c r="LXG62" i="15"/>
  <c r="LXH62" i="15"/>
  <c r="LXI62" i="15"/>
  <c r="LXJ62" i="15"/>
  <c r="LXK62" i="15"/>
  <c r="LXL62" i="15"/>
  <c r="LXM62" i="15"/>
  <c r="LXN62" i="15"/>
  <c r="LXO62" i="15"/>
  <c r="LXP62" i="15"/>
  <c r="LXQ62" i="15"/>
  <c r="LXR62" i="15"/>
  <c r="LXS62" i="15"/>
  <c r="LXT62" i="15"/>
  <c r="LXU62" i="15"/>
  <c r="LXV62" i="15"/>
  <c r="LXW62" i="15"/>
  <c r="LXX62" i="15"/>
  <c r="LXY62" i="15"/>
  <c r="LXZ62" i="15"/>
  <c r="LYA62" i="15"/>
  <c r="LYB62" i="15"/>
  <c r="LYC62" i="15"/>
  <c r="LYD62" i="15"/>
  <c r="LYE62" i="15"/>
  <c r="LYF62" i="15"/>
  <c r="LYG62" i="15"/>
  <c r="LYH62" i="15"/>
  <c r="LYI62" i="15"/>
  <c r="LYJ62" i="15"/>
  <c r="LYK62" i="15"/>
  <c r="LYL62" i="15"/>
  <c r="LYM62" i="15"/>
  <c r="LYN62" i="15"/>
  <c r="LYO62" i="15"/>
  <c r="LYP62" i="15"/>
  <c r="LYQ62" i="15"/>
  <c r="LYR62" i="15"/>
  <c r="LYS62" i="15"/>
  <c r="LYT62" i="15"/>
  <c r="LYU62" i="15"/>
  <c r="LYV62" i="15"/>
  <c r="LYW62" i="15"/>
  <c r="LYX62" i="15"/>
  <c r="LYY62" i="15"/>
  <c r="LYZ62" i="15"/>
  <c r="LZA62" i="15"/>
  <c r="LZB62" i="15"/>
  <c r="LZC62" i="15"/>
  <c r="LZD62" i="15"/>
  <c r="LZE62" i="15"/>
  <c r="LZF62" i="15"/>
  <c r="LZG62" i="15"/>
  <c r="LZH62" i="15"/>
  <c r="LZI62" i="15"/>
  <c r="LZJ62" i="15"/>
  <c r="LZK62" i="15"/>
  <c r="LZL62" i="15"/>
  <c r="LZM62" i="15"/>
  <c r="LZN62" i="15"/>
  <c r="LZO62" i="15"/>
  <c r="LZP62" i="15"/>
  <c r="LZQ62" i="15"/>
  <c r="LZR62" i="15"/>
  <c r="LZS62" i="15"/>
  <c r="LZT62" i="15"/>
  <c r="LZU62" i="15"/>
  <c r="LZV62" i="15"/>
  <c r="LZW62" i="15"/>
  <c r="LZX62" i="15"/>
  <c r="LZY62" i="15"/>
  <c r="LZZ62" i="15"/>
  <c r="MAA62" i="15"/>
  <c r="MAB62" i="15"/>
  <c r="MAC62" i="15"/>
  <c r="MAD62" i="15"/>
  <c r="MAE62" i="15"/>
  <c r="MAF62" i="15"/>
  <c r="MAG62" i="15"/>
  <c r="MAH62" i="15"/>
  <c r="MAI62" i="15"/>
  <c r="MAJ62" i="15"/>
  <c r="MAK62" i="15"/>
  <c r="MAL62" i="15"/>
  <c r="MAM62" i="15"/>
  <c r="MAN62" i="15"/>
  <c r="MAO62" i="15"/>
  <c r="MAP62" i="15"/>
  <c r="MAQ62" i="15"/>
  <c r="MAR62" i="15"/>
  <c r="MAS62" i="15"/>
  <c r="MAT62" i="15"/>
  <c r="MAU62" i="15"/>
  <c r="MAV62" i="15"/>
  <c r="MAW62" i="15"/>
  <c r="MAX62" i="15"/>
  <c r="MAY62" i="15"/>
  <c r="MAZ62" i="15"/>
  <c r="MBA62" i="15"/>
  <c r="MBB62" i="15"/>
  <c r="MBC62" i="15"/>
  <c r="MBD62" i="15"/>
  <c r="MBE62" i="15"/>
  <c r="MBF62" i="15"/>
  <c r="MBG62" i="15"/>
  <c r="MBH62" i="15"/>
  <c r="MBI62" i="15"/>
  <c r="MBJ62" i="15"/>
  <c r="MBK62" i="15"/>
  <c r="MBL62" i="15"/>
  <c r="MBM62" i="15"/>
  <c r="MBN62" i="15"/>
  <c r="MBO62" i="15"/>
  <c r="MBP62" i="15"/>
  <c r="MBQ62" i="15"/>
  <c r="MBR62" i="15"/>
  <c r="MBS62" i="15"/>
  <c r="MBT62" i="15"/>
  <c r="MBU62" i="15"/>
  <c r="MBV62" i="15"/>
  <c r="MBW62" i="15"/>
  <c r="MBX62" i="15"/>
  <c r="MBY62" i="15"/>
  <c r="MBZ62" i="15"/>
  <c r="MCA62" i="15"/>
  <c r="MCB62" i="15"/>
  <c r="MCC62" i="15"/>
  <c r="MCD62" i="15"/>
  <c r="MCE62" i="15"/>
  <c r="MCF62" i="15"/>
  <c r="MCG62" i="15"/>
  <c r="MCH62" i="15"/>
  <c r="MCI62" i="15"/>
  <c r="MCJ62" i="15"/>
  <c r="MCK62" i="15"/>
  <c r="MCL62" i="15"/>
  <c r="MCM62" i="15"/>
  <c r="MCN62" i="15"/>
  <c r="MCO62" i="15"/>
  <c r="MCP62" i="15"/>
  <c r="MCQ62" i="15"/>
  <c r="MCR62" i="15"/>
  <c r="MCS62" i="15"/>
  <c r="MCT62" i="15"/>
  <c r="MCU62" i="15"/>
  <c r="MCV62" i="15"/>
  <c r="MCW62" i="15"/>
  <c r="MCX62" i="15"/>
  <c r="MCY62" i="15"/>
  <c r="MCZ62" i="15"/>
  <c r="MDA62" i="15"/>
  <c r="MDB62" i="15"/>
  <c r="MDC62" i="15"/>
  <c r="MDD62" i="15"/>
  <c r="MDE62" i="15"/>
  <c r="MDF62" i="15"/>
  <c r="MDG62" i="15"/>
  <c r="MDH62" i="15"/>
  <c r="MDI62" i="15"/>
  <c r="MDJ62" i="15"/>
  <c r="MDK62" i="15"/>
  <c r="MDL62" i="15"/>
  <c r="MDM62" i="15"/>
  <c r="MDN62" i="15"/>
  <c r="MDO62" i="15"/>
  <c r="MDP62" i="15"/>
  <c r="MDQ62" i="15"/>
  <c r="MDR62" i="15"/>
  <c r="MDS62" i="15"/>
  <c r="MDT62" i="15"/>
  <c r="MDU62" i="15"/>
  <c r="MDV62" i="15"/>
  <c r="MDW62" i="15"/>
  <c r="MDX62" i="15"/>
  <c r="MDY62" i="15"/>
  <c r="MDZ62" i="15"/>
  <c r="MEA62" i="15"/>
  <c r="MEB62" i="15"/>
  <c r="MEC62" i="15"/>
  <c r="MED62" i="15"/>
  <c r="MEE62" i="15"/>
  <c r="MEF62" i="15"/>
  <c r="MEG62" i="15"/>
  <c r="MEH62" i="15"/>
  <c r="MEI62" i="15"/>
  <c r="MEJ62" i="15"/>
  <c r="MEK62" i="15"/>
  <c r="MEL62" i="15"/>
  <c r="MEM62" i="15"/>
  <c r="MEN62" i="15"/>
  <c r="MEO62" i="15"/>
  <c r="MEP62" i="15"/>
  <c r="MEQ62" i="15"/>
  <c r="MER62" i="15"/>
  <c r="MES62" i="15"/>
  <c r="MET62" i="15"/>
  <c r="MEU62" i="15"/>
  <c r="MEV62" i="15"/>
  <c r="MEW62" i="15"/>
  <c r="MEX62" i="15"/>
  <c r="MEY62" i="15"/>
  <c r="MEZ62" i="15"/>
  <c r="MFA62" i="15"/>
  <c r="MFB62" i="15"/>
  <c r="MFC62" i="15"/>
  <c r="MFD62" i="15"/>
  <c r="MFE62" i="15"/>
  <c r="MFF62" i="15"/>
  <c r="MFG62" i="15"/>
  <c r="MFH62" i="15"/>
  <c r="MFI62" i="15"/>
  <c r="MFJ62" i="15"/>
  <c r="MFK62" i="15"/>
  <c r="MFL62" i="15"/>
  <c r="MFM62" i="15"/>
  <c r="MFN62" i="15"/>
  <c r="MFO62" i="15"/>
  <c r="MFP62" i="15"/>
  <c r="MFQ62" i="15"/>
  <c r="MFR62" i="15"/>
  <c r="MFS62" i="15"/>
  <c r="MFT62" i="15"/>
  <c r="MFU62" i="15"/>
  <c r="MFV62" i="15"/>
  <c r="MFW62" i="15"/>
  <c r="MFX62" i="15"/>
  <c r="MFY62" i="15"/>
  <c r="MFZ62" i="15"/>
  <c r="MGA62" i="15"/>
  <c r="MGB62" i="15"/>
  <c r="MGC62" i="15"/>
  <c r="MGD62" i="15"/>
  <c r="MGE62" i="15"/>
  <c r="MGF62" i="15"/>
  <c r="MGG62" i="15"/>
  <c r="MGH62" i="15"/>
  <c r="MGI62" i="15"/>
  <c r="MGJ62" i="15"/>
  <c r="MGK62" i="15"/>
  <c r="MGL62" i="15"/>
  <c r="MGM62" i="15"/>
  <c r="MGN62" i="15"/>
  <c r="MGO62" i="15"/>
  <c r="MGP62" i="15"/>
  <c r="MGQ62" i="15"/>
  <c r="MGR62" i="15"/>
  <c r="MGS62" i="15"/>
  <c r="MGT62" i="15"/>
  <c r="MGU62" i="15"/>
  <c r="MGV62" i="15"/>
  <c r="MGW62" i="15"/>
  <c r="MGX62" i="15"/>
  <c r="MGY62" i="15"/>
  <c r="MGZ62" i="15"/>
  <c r="MHA62" i="15"/>
  <c r="MHB62" i="15"/>
  <c r="MHC62" i="15"/>
  <c r="MHD62" i="15"/>
  <c r="MHE62" i="15"/>
  <c r="MHF62" i="15"/>
  <c r="MHG62" i="15"/>
  <c r="MHH62" i="15"/>
  <c r="MHI62" i="15"/>
  <c r="MHJ62" i="15"/>
  <c r="MHK62" i="15"/>
  <c r="MHL62" i="15"/>
  <c r="MHM62" i="15"/>
  <c r="MHN62" i="15"/>
  <c r="MHO62" i="15"/>
  <c r="MHP62" i="15"/>
  <c r="MHQ62" i="15"/>
  <c r="MHR62" i="15"/>
  <c r="MHS62" i="15"/>
  <c r="MHT62" i="15"/>
  <c r="MHU62" i="15"/>
  <c r="MHV62" i="15"/>
  <c r="MHW62" i="15"/>
  <c r="MHX62" i="15"/>
  <c r="MHY62" i="15"/>
  <c r="MHZ62" i="15"/>
  <c r="MIA62" i="15"/>
  <c r="MIB62" i="15"/>
  <c r="MIC62" i="15"/>
  <c r="MID62" i="15"/>
  <c r="MIE62" i="15"/>
  <c r="MIF62" i="15"/>
  <c r="MIG62" i="15"/>
  <c r="MIH62" i="15"/>
  <c r="MII62" i="15"/>
  <c r="MIJ62" i="15"/>
  <c r="MIK62" i="15"/>
  <c r="MIL62" i="15"/>
  <c r="MIM62" i="15"/>
  <c r="MIN62" i="15"/>
  <c r="MIO62" i="15"/>
  <c r="MIP62" i="15"/>
  <c r="MIQ62" i="15"/>
  <c r="MIR62" i="15"/>
  <c r="MIS62" i="15"/>
  <c r="MIT62" i="15"/>
  <c r="MIU62" i="15"/>
  <c r="MIV62" i="15"/>
  <c r="MIW62" i="15"/>
  <c r="MIX62" i="15"/>
  <c r="MIY62" i="15"/>
  <c r="MIZ62" i="15"/>
  <c r="MJA62" i="15"/>
  <c r="MJB62" i="15"/>
  <c r="MJC62" i="15"/>
  <c r="MJD62" i="15"/>
  <c r="MJE62" i="15"/>
  <c r="MJF62" i="15"/>
  <c r="MJG62" i="15"/>
  <c r="MJH62" i="15"/>
  <c r="MJI62" i="15"/>
  <c r="MJJ62" i="15"/>
  <c r="MJK62" i="15"/>
  <c r="MJL62" i="15"/>
  <c r="MJM62" i="15"/>
  <c r="MJN62" i="15"/>
  <c r="MJO62" i="15"/>
  <c r="MJP62" i="15"/>
  <c r="MJQ62" i="15"/>
  <c r="MJR62" i="15"/>
  <c r="MJS62" i="15"/>
  <c r="MJT62" i="15"/>
  <c r="MJU62" i="15"/>
  <c r="MJV62" i="15"/>
  <c r="MJW62" i="15"/>
  <c r="MJX62" i="15"/>
  <c r="MJY62" i="15"/>
  <c r="MJZ62" i="15"/>
  <c r="MKA62" i="15"/>
  <c r="MKB62" i="15"/>
  <c r="MKC62" i="15"/>
  <c r="MKD62" i="15"/>
  <c r="MKE62" i="15"/>
  <c r="MKF62" i="15"/>
  <c r="MKG62" i="15"/>
  <c r="MKH62" i="15"/>
  <c r="MKI62" i="15"/>
  <c r="MKJ62" i="15"/>
  <c r="MKK62" i="15"/>
  <c r="MKL62" i="15"/>
  <c r="MKM62" i="15"/>
  <c r="MKN62" i="15"/>
  <c r="MKO62" i="15"/>
  <c r="MKP62" i="15"/>
  <c r="MKQ62" i="15"/>
  <c r="MKR62" i="15"/>
  <c r="MKS62" i="15"/>
  <c r="MKT62" i="15"/>
  <c r="MKU62" i="15"/>
  <c r="MKV62" i="15"/>
  <c r="MKW62" i="15"/>
  <c r="MKX62" i="15"/>
  <c r="MKY62" i="15"/>
  <c r="MKZ62" i="15"/>
  <c r="MLA62" i="15"/>
  <c r="MLB62" i="15"/>
  <c r="MLC62" i="15"/>
  <c r="MLD62" i="15"/>
  <c r="MLE62" i="15"/>
  <c r="MLF62" i="15"/>
  <c r="MLG62" i="15"/>
  <c r="MLH62" i="15"/>
  <c r="MLI62" i="15"/>
  <c r="MLJ62" i="15"/>
  <c r="MLK62" i="15"/>
  <c r="MLL62" i="15"/>
  <c r="MLM62" i="15"/>
  <c r="MLN62" i="15"/>
  <c r="MLO62" i="15"/>
  <c r="MLP62" i="15"/>
  <c r="MLQ62" i="15"/>
  <c r="MLR62" i="15"/>
  <c r="MLS62" i="15"/>
  <c r="MLT62" i="15"/>
  <c r="MLU62" i="15"/>
  <c r="MLV62" i="15"/>
  <c r="MLW62" i="15"/>
  <c r="MLX62" i="15"/>
  <c r="MLY62" i="15"/>
  <c r="MLZ62" i="15"/>
  <c r="MMA62" i="15"/>
  <c r="MMB62" i="15"/>
  <c r="MMC62" i="15"/>
  <c r="MMD62" i="15"/>
  <c r="MME62" i="15"/>
  <c r="MMF62" i="15"/>
  <c r="MMG62" i="15"/>
  <c r="MMH62" i="15"/>
  <c r="MMI62" i="15"/>
  <c r="MMJ62" i="15"/>
  <c r="MMK62" i="15"/>
  <c r="MML62" i="15"/>
  <c r="MMM62" i="15"/>
  <c r="MMN62" i="15"/>
  <c r="MMO62" i="15"/>
  <c r="MMP62" i="15"/>
  <c r="MMQ62" i="15"/>
  <c r="MMR62" i="15"/>
  <c r="MMS62" i="15"/>
  <c r="MMT62" i="15"/>
  <c r="MMU62" i="15"/>
  <c r="MMV62" i="15"/>
  <c r="MMW62" i="15"/>
  <c r="MMX62" i="15"/>
  <c r="MMY62" i="15"/>
  <c r="MMZ62" i="15"/>
  <c r="MNA62" i="15"/>
  <c r="MNB62" i="15"/>
  <c r="MNC62" i="15"/>
  <c r="MND62" i="15"/>
  <c r="MNE62" i="15"/>
  <c r="MNF62" i="15"/>
  <c r="MNG62" i="15"/>
  <c r="MNH62" i="15"/>
  <c r="MNI62" i="15"/>
  <c r="MNJ62" i="15"/>
  <c r="MNK62" i="15"/>
  <c r="MNL62" i="15"/>
  <c r="MNM62" i="15"/>
  <c r="MNN62" i="15"/>
  <c r="MNO62" i="15"/>
  <c r="MNP62" i="15"/>
  <c r="MNQ62" i="15"/>
  <c r="MNR62" i="15"/>
  <c r="MNS62" i="15"/>
  <c r="MNT62" i="15"/>
  <c r="MNU62" i="15"/>
  <c r="MNV62" i="15"/>
  <c r="MNW62" i="15"/>
  <c r="MNX62" i="15"/>
  <c r="MNY62" i="15"/>
  <c r="MNZ62" i="15"/>
  <c r="MOA62" i="15"/>
  <c r="MOB62" i="15"/>
  <c r="MOC62" i="15"/>
  <c r="MOD62" i="15"/>
  <c r="MOE62" i="15"/>
  <c r="MOF62" i="15"/>
  <c r="MOG62" i="15"/>
  <c r="MOH62" i="15"/>
  <c r="MOI62" i="15"/>
  <c r="MOJ62" i="15"/>
  <c r="MOK62" i="15"/>
  <c r="MOL62" i="15"/>
  <c r="MOM62" i="15"/>
  <c r="MON62" i="15"/>
  <c r="MOO62" i="15"/>
  <c r="MOP62" i="15"/>
  <c r="MOQ62" i="15"/>
  <c r="MOR62" i="15"/>
  <c r="MOS62" i="15"/>
  <c r="MOT62" i="15"/>
  <c r="MOU62" i="15"/>
  <c r="MOV62" i="15"/>
  <c r="MOW62" i="15"/>
  <c r="MOX62" i="15"/>
  <c r="MOY62" i="15"/>
  <c r="MOZ62" i="15"/>
  <c r="MPA62" i="15"/>
  <c r="MPB62" i="15"/>
  <c r="MPC62" i="15"/>
  <c r="MPD62" i="15"/>
  <c r="MPE62" i="15"/>
  <c r="MPF62" i="15"/>
  <c r="MPG62" i="15"/>
  <c r="MPH62" i="15"/>
  <c r="MPI62" i="15"/>
  <c r="MPJ62" i="15"/>
  <c r="MPK62" i="15"/>
  <c r="MPL62" i="15"/>
  <c r="MPM62" i="15"/>
  <c r="MPN62" i="15"/>
  <c r="MPO62" i="15"/>
  <c r="MPP62" i="15"/>
  <c r="MPQ62" i="15"/>
  <c r="MPR62" i="15"/>
  <c r="MPS62" i="15"/>
  <c r="MPT62" i="15"/>
  <c r="MPU62" i="15"/>
  <c r="MPV62" i="15"/>
  <c r="MPW62" i="15"/>
  <c r="MPX62" i="15"/>
  <c r="MPY62" i="15"/>
  <c r="MPZ62" i="15"/>
  <c r="MQA62" i="15"/>
  <c r="MQB62" i="15"/>
  <c r="MQC62" i="15"/>
  <c r="MQD62" i="15"/>
  <c r="MQE62" i="15"/>
  <c r="MQF62" i="15"/>
  <c r="MQG62" i="15"/>
  <c r="MQH62" i="15"/>
  <c r="MQI62" i="15"/>
  <c r="MQJ62" i="15"/>
  <c r="MQK62" i="15"/>
  <c r="MQL62" i="15"/>
  <c r="MQM62" i="15"/>
  <c r="MQN62" i="15"/>
  <c r="MQO62" i="15"/>
  <c r="MQP62" i="15"/>
  <c r="MQQ62" i="15"/>
  <c r="MQR62" i="15"/>
  <c r="MQS62" i="15"/>
  <c r="MQT62" i="15"/>
  <c r="MQU62" i="15"/>
  <c r="MQV62" i="15"/>
  <c r="MQW62" i="15"/>
  <c r="MQX62" i="15"/>
  <c r="MQY62" i="15"/>
  <c r="MQZ62" i="15"/>
  <c r="MRA62" i="15"/>
  <c r="MRB62" i="15"/>
  <c r="MRC62" i="15"/>
  <c r="MRD62" i="15"/>
  <c r="MRE62" i="15"/>
  <c r="MRF62" i="15"/>
  <c r="MRG62" i="15"/>
  <c r="MRH62" i="15"/>
  <c r="MRI62" i="15"/>
  <c r="MRJ62" i="15"/>
  <c r="MRK62" i="15"/>
  <c r="MRL62" i="15"/>
  <c r="MRM62" i="15"/>
  <c r="MRN62" i="15"/>
  <c r="MRO62" i="15"/>
  <c r="MRP62" i="15"/>
  <c r="MRQ62" i="15"/>
  <c r="MRR62" i="15"/>
  <c r="MRS62" i="15"/>
  <c r="MRT62" i="15"/>
  <c r="MRU62" i="15"/>
  <c r="MRV62" i="15"/>
  <c r="MRW62" i="15"/>
  <c r="MRX62" i="15"/>
  <c r="MRY62" i="15"/>
  <c r="MRZ62" i="15"/>
  <c r="MSA62" i="15"/>
  <c r="MSB62" i="15"/>
  <c r="MSC62" i="15"/>
  <c r="MSD62" i="15"/>
  <c r="MSE62" i="15"/>
  <c r="MSF62" i="15"/>
  <c r="MSG62" i="15"/>
  <c r="MSH62" i="15"/>
  <c r="MSI62" i="15"/>
  <c r="MSJ62" i="15"/>
  <c r="MSK62" i="15"/>
  <c r="MSL62" i="15"/>
  <c r="MSM62" i="15"/>
  <c r="MSN62" i="15"/>
  <c r="MSO62" i="15"/>
  <c r="MSP62" i="15"/>
  <c r="MSQ62" i="15"/>
  <c r="MSR62" i="15"/>
  <c r="MSS62" i="15"/>
  <c r="MST62" i="15"/>
  <c r="MSU62" i="15"/>
  <c r="MSV62" i="15"/>
  <c r="MSW62" i="15"/>
  <c r="MSX62" i="15"/>
  <c r="MSY62" i="15"/>
  <c r="MSZ62" i="15"/>
  <c r="MTA62" i="15"/>
  <c r="MTB62" i="15"/>
  <c r="MTC62" i="15"/>
  <c r="MTD62" i="15"/>
  <c r="MTE62" i="15"/>
  <c r="MTF62" i="15"/>
  <c r="MTG62" i="15"/>
  <c r="MTH62" i="15"/>
  <c r="MTI62" i="15"/>
  <c r="MTJ62" i="15"/>
  <c r="MTK62" i="15"/>
  <c r="MTL62" i="15"/>
  <c r="MTM62" i="15"/>
  <c r="MTN62" i="15"/>
  <c r="MTO62" i="15"/>
  <c r="MTP62" i="15"/>
  <c r="MTQ62" i="15"/>
  <c r="MTR62" i="15"/>
  <c r="MTS62" i="15"/>
  <c r="MTT62" i="15"/>
  <c r="MTU62" i="15"/>
  <c r="MTV62" i="15"/>
  <c r="MTW62" i="15"/>
  <c r="MTX62" i="15"/>
  <c r="MTY62" i="15"/>
  <c r="MTZ62" i="15"/>
  <c r="MUA62" i="15"/>
  <c r="MUB62" i="15"/>
  <c r="MUC62" i="15"/>
  <c r="MUD62" i="15"/>
  <c r="MUE62" i="15"/>
  <c r="MUF62" i="15"/>
  <c r="MUG62" i="15"/>
  <c r="MUH62" i="15"/>
  <c r="MUI62" i="15"/>
  <c r="MUJ62" i="15"/>
  <c r="MUK62" i="15"/>
  <c r="MUL62" i="15"/>
  <c r="MUM62" i="15"/>
  <c r="MUN62" i="15"/>
  <c r="MUO62" i="15"/>
  <c r="MUP62" i="15"/>
  <c r="MUQ62" i="15"/>
  <c r="MUR62" i="15"/>
  <c r="MUS62" i="15"/>
  <c r="MUT62" i="15"/>
  <c r="MUU62" i="15"/>
  <c r="MUV62" i="15"/>
  <c r="MUW62" i="15"/>
  <c r="MUX62" i="15"/>
  <c r="MUY62" i="15"/>
  <c r="MUZ62" i="15"/>
  <c r="MVA62" i="15"/>
  <c r="MVB62" i="15"/>
  <c r="MVC62" i="15"/>
  <c r="MVD62" i="15"/>
  <c r="MVE62" i="15"/>
  <c r="MVF62" i="15"/>
  <c r="MVG62" i="15"/>
  <c r="MVH62" i="15"/>
  <c r="MVI62" i="15"/>
  <c r="MVJ62" i="15"/>
  <c r="MVK62" i="15"/>
  <c r="MVL62" i="15"/>
  <c r="MVM62" i="15"/>
  <c r="MVN62" i="15"/>
  <c r="MVO62" i="15"/>
  <c r="MVP62" i="15"/>
  <c r="MVQ62" i="15"/>
  <c r="MVR62" i="15"/>
  <c r="MVS62" i="15"/>
  <c r="MVT62" i="15"/>
  <c r="MVU62" i="15"/>
  <c r="MVV62" i="15"/>
  <c r="MVW62" i="15"/>
  <c r="MVX62" i="15"/>
  <c r="MVY62" i="15"/>
  <c r="MVZ62" i="15"/>
  <c r="MWA62" i="15"/>
  <c r="MWB62" i="15"/>
  <c r="MWC62" i="15"/>
  <c r="MWD62" i="15"/>
  <c r="MWE62" i="15"/>
  <c r="MWF62" i="15"/>
  <c r="MWG62" i="15"/>
  <c r="MWH62" i="15"/>
  <c r="MWI62" i="15"/>
  <c r="MWJ62" i="15"/>
  <c r="MWK62" i="15"/>
  <c r="MWL62" i="15"/>
  <c r="MWM62" i="15"/>
  <c r="MWN62" i="15"/>
  <c r="MWO62" i="15"/>
  <c r="MWP62" i="15"/>
  <c r="MWQ62" i="15"/>
  <c r="MWR62" i="15"/>
  <c r="MWS62" i="15"/>
  <c r="MWT62" i="15"/>
  <c r="MWU62" i="15"/>
  <c r="MWV62" i="15"/>
  <c r="MWW62" i="15"/>
  <c r="MWX62" i="15"/>
  <c r="MWY62" i="15"/>
  <c r="MWZ62" i="15"/>
  <c r="MXA62" i="15"/>
  <c r="MXB62" i="15"/>
  <c r="MXC62" i="15"/>
  <c r="MXD62" i="15"/>
  <c r="MXE62" i="15"/>
  <c r="MXF62" i="15"/>
  <c r="MXG62" i="15"/>
  <c r="MXH62" i="15"/>
  <c r="MXI62" i="15"/>
  <c r="MXJ62" i="15"/>
  <c r="MXK62" i="15"/>
  <c r="MXL62" i="15"/>
  <c r="MXM62" i="15"/>
  <c r="MXN62" i="15"/>
  <c r="MXO62" i="15"/>
  <c r="MXP62" i="15"/>
  <c r="MXQ62" i="15"/>
  <c r="MXR62" i="15"/>
  <c r="MXS62" i="15"/>
  <c r="MXT62" i="15"/>
  <c r="MXU62" i="15"/>
  <c r="MXV62" i="15"/>
  <c r="MXW62" i="15"/>
  <c r="MXX62" i="15"/>
  <c r="MXY62" i="15"/>
  <c r="MXZ62" i="15"/>
  <c r="MYA62" i="15"/>
  <c r="MYB62" i="15"/>
  <c r="MYC62" i="15"/>
  <c r="MYD62" i="15"/>
  <c r="MYE62" i="15"/>
  <c r="MYF62" i="15"/>
  <c r="MYG62" i="15"/>
  <c r="MYH62" i="15"/>
  <c r="MYI62" i="15"/>
  <c r="MYJ62" i="15"/>
  <c r="MYK62" i="15"/>
  <c r="MYL62" i="15"/>
  <c r="MYM62" i="15"/>
  <c r="MYN62" i="15"/>
  <c r="MYO62" i="15"/>
  <c r="MYP62" i="15"/>
  <c r="MYQ62" i="15"/>
  <c r="MYR62" i="15"/>
  <c r="MYS62" i="15"/>
  <c r="MYT62" i="15"/>
  <c r="MYU62" i="15"/>
  <c r="MYV62" i="15"/>
  <c r="MYW62" i="15"/>
  <c r="MYX62" i="15"/>
  <c r="MYY62" i="15"/>
  <c r="MYZ62" i="15"/>
  <c r="MZA62" i="15"/>
  <c r="MZB62" i="15"/>
  <c r="MZC62" i="15"/>
  <c r="MZD62" i="15"/>
  <c r="MZE62" i="15"/>
  <c r="MZF62" i="15"/>
  <c r="MZG62" i="15"/>
  <c r="MZH62" i="15"/>
  <c r="MZI62" i="15"/>
  <c r="MZJ62" i="15"/>
  <c r="MZK62" i="15"/>
  <c r="MZL62" i="15"/>
  <c r="MZM62" i="15"/>
  <c r="MZN62" i="15"/>
  <c r="MZO62" i="15"/>
  <c r="MZP62" i="15"/>
  <c r="MZQ62" i="15"/>
  <c r="MZR62" i="15"/>
  <c r="MZS62" i="15"/>
  <c r="MZT62" i="15"/>
  <c r="MZU62" i="15"/>
  <c r="MZV62" i="15"/>
  <c r="MZW62" i="15"/>
  <c r="MZX62" i="15"/>
  <c r="MZY62" i="15"/>
  <c r="MZZ62" i="15"/>
  <c r="NAA62" i="15"/>
  <c r="NAB62" i="15"/>
  <c r="NAC62" i="15"/>
  <c r="NAD62" i="15"/>
  <c r="NAE62" i="15"/>
  <c r="NAF62" i="15"/>
  <c r="NAG62" i="15"/>
  <c r="NAH62" i="15"/>
  <c r="NAI62" i="15"/>
  <c r="NAJ62" i="15"/>
  <c r="NAK62" i="15"/>
  <c r="NAL62" i="15"/>
  <c r="NAM62" i="15"/>
  <c r="NAN62" i="15"/>
  <c r="NAO62" i="15"/>
  <c r="NAP62" i="15"/>
  <c r="NAQ62" i="15"/>
  <c r="NAR62" i="15"/>
  <c r="NAS62" i="15"/>
  <c r="NAT62" i="15"/>
  <c r="NAU62" i="15"/>
  <c r="NAV62" i="15"/>
  <c r="NAW62" i="15"/>
  <c r="NAX62" i="15"/>
  <c r="NAY62" i="15"/>
  <c r="NAZ62" i="15"/>
  <c r="NBA62" i="15"/>
  <c r="NBB62" i="15"/>
  <c r="NBC62" i="15"/>
  <c r="NBD62" i="15"/>
  <c r="NBE62" i="15"/>
  <c r="NBF62" i="15"/>
  <c r="NBG62" i="15"/>
  <c r="NBH62" i="15"/>
  <c r="NBI62" i="15"/>
  <c r="NBJ62" i="15"/>
  <c r="NBK62" i="15"/>
  <c r="NBL62" i="15"/>
  <c r="NBM62" i="15"/>
  <c r="NBN62" i="15"/>
  <c r="NBO62" i="15"/>
  <c r="NBP62" i="15"/>
  <c r="NBQ62" i="15"/>
  <c r="NBR62" i="15"/>
  <c r="NBS62" i="15"/>
  <c r="NBT62" i="15"/>
  <c r="NBU62" i="15"/>
  <c r="NBV62" i="15"/>
  <c r="NBW62" i="15"/>
  <c r="NBX62" i="15"/>
  <c r="NBY62" i="15"/>
  <c r="NBZ62" i="15"/>
  <c r="NCA62" i="15"/>
  <c r="NCB62" i="15"/>
  <c r="NCC62" i="15"/>
  <c r="NCD62" i="15"/>
  <c r="NCE62" i="15"/>
  <c r="NCF62" i="15"/>
  <c r="NCG62" i="15"/>
  <c r="NCH62" i="15"/>
  <c r="NCI62" i="15"/>
  <c r="NCJ62" i="15"/>
  <c r="NCK62" i="15"/>
  <c r="NCL62" i="15"/>
  <c r="NCM62" i="15"/>
  <c r="NCN62" i="15"/>
  <c r="NCO62" i="15"/>
  <c r="NCP62" i="15"/>
  <c r="NCQ62" i="15"/>
  <c r="NCR62" i="15"/>
  <c r="NCS62" i="15"/>
  <c r="NCT62" i="15"/>
  <c r="NCU62" i="15"/>
  <c r="NCV62" i="15"/>
  <c r="NCW62" i="15"/>
  <c r="NCX62" i="15"/>
  <c r="NCY62" i="15"/>
  <c r="NCZ62" i="15"/>
  <c r="NDA62" i="15"/>
  <c r="NDB62" i="15"/>
  <c r="NDC62" i="15"/>
  <c r="NDD62" i="15"/>
  <c r="NDE62" i="15"/>
  <c r="NDF62" i="15"/>
  <c r="NDG62" i="15"/>
  <c r="NDH62" i="15"/>
  <c r="NDI62" i="15"/>
  <c r="NDJ62" i="15"/>
  <c r="NDK62" i="15"/>
  <c r="NDL62" i="15"/>
  <c r="NDM62" i="15"/>
  <c r="NDN62" i="15"/>
  <c r="NDO62" i="15"/>
  <c r="NDP62" i="15"/>
  <c r="NDQ62" i="15"/>
  <c r="NDR62" i="15"/>
  <c r="NDS62" i="15"/>
  <c r="NDT62" i="15"/>
  <c r="NDU62" i="15"/>
  <c r="NDV62" i="15"/>
  <c r="NDW62" i="15"/>
  <c r="NDX62" i="15"/>
  <c r="NDY62" i="15"/>
  <c r="NDZ62" i="15"/>
  <c r="NEA62" i="15"/>
  <c r="NEB62" i="15"/>
  <c r="NEC62" i="15"/>
  <c r="NED62" i="15"/>
  <c r="NEE62" i="15"/>
  <c r="NEF62" i="15"/>
  <c r="NEG62" i="15"/>
  <c r="NEH62" i="15"/>
  <c r="NEI62" i="15"/>
  <c r="NEJ62" i="15"/>
  <c r="NEK62" i="15"/>
  <c r="NEL62" i="15"/>
  <c r="NEM62" i="15"/>
  <c r="NEN62" i="15"/>
  <c r="NEO62" i="15"/>
  <c r="NEP62" i="15"/>
  <c r="NEQ62" i="15"/>
  <c r="NER62" i="15"/>
  <c r="NES62" i="15"/>
  <c r="NET62" i="15"/>
  <c r="NEU62" i="15"/>
  <c r="NEV62" i="15"/>
  <c r="NEW62" i="15"/>
  <c r="NEX62" i="15"/>
  <c r="NEY62" i="15"/>
  <c r="NEZ62" i="15"/>
  <c r="NFA62" i="15"/>
  <c r="NFB62" i="15"/>
  <c r="NFC62" i="15"/>
  <c r="NFD62" i="15"/>
  <c r="NFE62" i="15"/>
  <c r="NFF62" i="15"/>
  <c r="NFG62" i="15"/>
  <c r="NFH62" i="15"/>
  <c r="NFI62" i="15"/>
  <c r="NFJ62" i="15"/>
  <c r="NFK62" i="15"/>
  <c r="NFL62" i="15"/>
  <c r="NFM62" i="15"/>
  <c r="NFN62" i="15"/>
  <c r="NFO62" i="15"/>
  <c r="NFP62" i="15"/>
  <c r="NFQ62" i="15"/>
  <c r="NFR62" i="15"/>
  <c r="NFS62" i="15"/>
  <c r="NFT62" i="15"/>
  <c r="NFU62" i="15"/>
  <c r="NFV62" i="15"/>
  <c r="NFW62" i="15"/>
  <c r="NFX62" i="15"/>
  <c r="NFY62" i="15"/>
  <c r="NFZ62" i="15"/>
  <c r="NGA62" i="15"/>
  <c r="NGB62" i="15"/>
  <c r="NGC62" i="15"/>
  <c r="NGD62" i="15"/>
  <c r="NGE62" i="15"/>
  <c r="NGF62" i="15"/>
  <c r="NGG62" i="15"/>
  <c r="NGH62" i="15"/>
  <c r="NGI62" i="15"/>
  <c r="NGJ62" i="15"/>
  <c r="NGK62" i="15"/>
  <c r="NGL62" i="15"/>
  <c r="NGM62" i="15"/>
  <c r="NGN62" i="15"/>
  <c r="NGO62" i="15"/>
  <c r="NGP62" i="15"/>
  <c r="NGQ62" i="15"/>
  <c r="NGR62" i="15"/>
  <c r="NGS62" i="15"/>
  <c r="NGT62" i="15"/>
  <c r="NGU62" i="15"/>
  <c r="NGV62" i="15"/>
  <c r="NGW62" i="15"/>
  <c r="NGX62" i="15"/>
  <c r="NGY62" i="15"/>
  <c r="NGZ62" i="15"/>
  <c r="NHA62" i="15"/>
  <c r="NHB62" i="15"/>
  <c r="NHC62" i="15"/>
  <c r="NHD62" i="15"/>
  <c r="NHE62" i="15"/>
  <c r="NHF62" i="15"/>
  <c r="NHG62" i="15"/>
  <c r="NHH62" i="15"/>
  <c r="NHI62" i="15"/>
  <c r="NHJ62" i="15"/>
  <c r="NHK62" i="15"/>
  <c r="NHL62" i="15"/>
  <c r="NHM62" i="15"/>
  <c r="NHN62" i="15"/>
  <c r="NHO62" i="15"/>
  <c r="NHP62" i="15"/>
  <c r="NHQ62" i="15"/>
  <c r="NHR62" i="15"/>
  <c r="NHS62" i="15"/>
  <c r="NHT62" i="15"/>
  <c r="NHU62" i="15"/>
  <c r="NHV62" i="15"/>
  <c r="NHW62" i="15"/>
  <c r="NHX62" i="15"/>
  <c r="NHY62" i="15"/>
  <c r="NHZ62" i="15"/>
  <c r="NIA62" i="15"/>
  <c r="NIB62" i="15"/>
  <c r="NIC62" i="15"/>
  <c r="NID62" i="15"/>
  <c r="NIE62" i="15"/>
  <c r="NIF62" i="15"/>
  <c r="NIG62" i="15"/>
  <c r="NIH62" i="15"/>
  <c r="NII62" i="15"/>
  <c r="NIJ62" i="15"/>
  <c r="NIK62" i="15"/>
  <c r="NIL62" i="15"/>
  <c r="NIM62" i="15"/>
  <c r="NIN62" i="15"/>
  <c r="NIO62" i="15"/>
  <c r="NIP62" i="15"/>
  <c r="NIQ62" i="15"/>
  <c r="NIR62" i="15"/>
  <c r="NIS62" i="15"/>
  <c r="NIT62" i="15"/>
  <c r="NIU62" i="15"/>
  <c r="NIV62" i="15"/>
  <c r="NIW62" i="15"/>
  <c r="NIX62" i="15"/>
  <c r="NIY62" i="15"/>
  <c r="NIZ62" i="15"/>
  <c r="NJA62" i="15"/>
  <c r="NJB62" i="15"/>
  <c r="NJC62" i="15"/>
  <c r="NJD62" i="15"/>
  <c r="NJE62" i="15"/>
  <c r="NJF62" i="15"/>
  <c r="NJG62" i="15"/>
  <c r="NJH62" i="15"/>
  <c r="NJI62" i="15"/>
  <c r="NJJ62" i="15"/>
  <c r="NJK62" i="15"/>
  <c r="NJL62" i="15"/>
  <c r="NJM62" i="15"/>
  <c r="NJN62" i="15"/>
  <c r="NJO62" i="15"/>
  <c r="NJP62" i="15"/>
  <c r="NJQ62" i="15"/>
  <c r="NJR62" i="15"/>
  <c r="NJS62" i="15"/>
  <c r="NJT62" i="15"/>
  <c r="NJU62" i="15"/>
  <c r="NJV62" i="15"/>
  <c r="NJW62" i="15"/>
  <c r="NJX62" i="15"/>
  <c r="NJY62" i="15"/>
  <c r="NJZ62" i="15"/>
  <c r="NKA62" i="15"/>
  <c r="NKB62" i="15"/>
  <c r="NKC62" i="15"/>
  <c r="NKD62" i="15"/>
  <c r="NKE62" i="15"/>
  <c r="NKF62" i="15"/>
  <c r="NKG62" i="15"/>
  <c r="NKH62" i="15"/>
  <c r="NKI62" i="15"/>
  <c r="NKJ62" i="15"/>
  <c r="NKK62" i="15"/>
  <c r="NKL62" i="15"/>
  <c r="NKM62" i="15"/>
  <c r="NKN62" i="15"/>
  <c r="NKO62" i="15"/>
  <c r="NKP62" i="15"/>
  <c r="NKQ62" i="15"/>
  <c r="NKR62" i="15"/>
  <c r="NKS62" i="15"/>
  <c r="NKT62" i="15"/>
  <c r="NKU62" i="15"/>
  <c r="NKV62" i="15"/>
  <c r="NKW62" i="15"/>
  <c r="NKX62" i="15"/>
  <c r="NKY62" i="15"/>
  <c r="NKZ62" i="15"/>
  <c r="NLA62" i="15"/>
  <c r="NLB62" i="15"/>
  <c r="NLC62" i="15"/>
  <c r="NLD62" i="15"/>
  <c r="NLE62" i="15"/>
  <c r="NLF62" i="15"/>
  <c r="NLG62" i="15"/>
  <c r="NLH62" i="15"/>
  <c r="NLI62" i="15"/>
  <c r="NLJ62" i="15"/>
  <c r="NLK62" i="15"/>
  <c r="NLL62" i="15"/>
  <c r="NLM62" i="15"/>
  <c r="NLN62" i="15"/>
  <c r="NLO62" i="15"/>
  <c r="NLP62" i="15"/>
  <c r="NLQ62" i="15"/>
  <c r="NLR62" i="15"/>
  <c r="NLS62" i="15"/>
  <c r="NLT62" i="15"/>
  <c r="NLU62" i="15"/>
  <c r="NLV62" i="15"/>
  <c r="NLW62" i="15"/>
  <c r="NLX62" i="15"/>
  <c r="NLY62" i="15"/>
  <c r="NLZ62" i="15"/>
  <c r="NMA62" i="15"/>
  <c r="NMB62" i="15"/>
  <c r="NMC62" i="15"/>
  <c r="NMD62" i="15"/>
  <c r="NME62" i="15"/>
  <c r="NMF62" i="15"/>
  <c r="NMG62" i="15"/>
  <c r="NMH62" i="15"/>
  <c r="NMI62" i="15"/>
  <c r="NMJ62" i="15"/>
  <c r="NMK62" i="15"/>
  <c r="NML62" i="15"/>
  <c r="NMM62" i="15"/>
  <c r="NMN62" i="15"/>
  <c r="NMO62" i="15"/>
  <c r="NMP62" i="15"/>
  <c r="NMQ62" i="15"/>
  <c r="NMR62" i="15"/>
  <c r="NMS62" i="15"/>
  <c r="NMT62" i="15"/>
  <c r="NMU62" i="15"/>
  <c r="NMV62" i="15"/>
  <c r="NMW62" i="15"/>
  <c r="NMX62" i="15"/>
  <c r="NMY62" i="15"/>
  <c r="NMZ62" i="15"/>
  <c r="NNA62" i="15"/>
  <c r="NNB62" i="15"/>
  <c r="NNC62" i="15"/>
  <c r="NND62" i="15"/>
  <c r="NNE62" i="15"/>
  <c r="NNF62" i="15"/>
  <c r="NNG62" i="15"/>
  <c r="NNH62" i="15"/>
  <c r="NNI62" i="15"/>
  <c r="NNJ62" i="15"/>
  <c r="NNK62" i="15"/>
  <c r="NNL62" i="15"/>
  <c r="NNM62" i="15"/>
  <c r="NNN62" i="15"/>
  <c r="NNO62" i="15"/>
  <c r="NNP62" i="15"/>
  <c r="NNQ62" i="15"/>
  <c r="NNR62" i="15"/>
  <c r="NNS62" i="15"/>
  <c r="NNT62" i="15"/>
  <c r="NNU62" i="15"/>
  <c r="NNV62" i="15"/>
  <c r="NNW62" i="15"/>
  <c r="NNX62" i="15"/>
  <c r="NNY62" i="15"/>
  <c r="NNZ62" i="15"/>
  <c r="NOA62" i="15"/>
  <c r="NOB62" i="15"/>
  <c r="NOC62" i="15"/>
  <c r="NOD62" i="15"/>
  <c r="NOE62" i="15"/>
  <c r="NOF62" i="15"/>
  <c r="NOG62" i="15"/>
  <c r="NOH62" i="15"/>
  <c r="NOI62" i="15"/>
  <c r="NOJ62" i="15"/>
  <c r="NOK62" i="15"/>
  <c r="NOL62" i="15"/>
  <c r="NOM62" i="15"/>
  <c r="NON62" i="15"/>
  <c r="NOO62" i="15"/>
  <c r="NOP62" i="15"/>
  <c r="NOQ62" i="15"/>
  <c r="NOR62" i="15"/>
  <c r="NOS62" i="15"/>
  <c r="NOT62" i="15"/>
  <c r="NOU62" i="15"/>
  <c r="NOV62" i="15"/>
  <c r="NOW62" i="15"/>
  <c r="NOX62" i="15"/>
  <c r="NOY62" i="15"/>
  <c r="NOZ62" i="15"/>
  <c r="NPA62" i="15"/>
  <c r="NPB62" i="15"/>
  <c r="NPC62" i="15"/>
  <c r="NPD62" i="15"/>
  <c r="NPE62" i="15"/>
  <c r="NPF62" i="15"/>
  <c r="NPG62" i="15"/>
  <c r="NPH62" i="15"/>
  <c r="NPI62" i="15"/>
  <c r="NPJ62" i="15"/>
  <c r="NPK62" i="15"/>
  <c r="NPL62" i="15"/>
  <c r="NPM62" i="15"/>
  <c r="NPN62" i="15"/>
  <c r="NPO62" i="15"/>
  <c r="NPP62" i="15"/>
  <c r="NPQ62" i="15"/>
  <c r="NPR62" i="15"/>
  <c r="NPS62" i="15"/>
  <c r="NPT62" i="15"/>
  <c r="NPU62" i="15"/>
  <c r="NPV62" i="15"/>
  <c r="NPW62" i="15"/>
  <c r="NPX62" i="15"/>
  <c r="NPY62" i="15"/>
  <c r="NPZ62" i="15"/>
  <c r="NQA62" i="15"/>
  <c r="NQB62" i="15"/>
  <c r="NQC62" i="15"/>
  <c r="NQD62" i="15"/>
  <c r="NQE62" i="15"/>
  <c r="NQF62" i="15"/>
  <c r="NQG62" i="15"/>
  <c r="NQH62" i="15"/>
  <c r="NQI62" i="15"/>
  <c r="NQJ62" i="15"/>
  <c r="NQK62" i="15"/>
  <c r="NQL62" i="15"/>
  <c r="NQM62" i="15"/>
  <c r="NQN62" i="15"/>
  <c r="NQO62" i="15"/>
  <c r="NQP62" i="15"/>
  <c r="NQQ62" i="15"/>
  <c r="NQR62" i="15"/>
  <c r="NQS62" i="15"/>
  <c r="NQT62" i="15"/>
  <c r="NQU62" i="15"/>
  <c r="NQV62" i="15"/>
  <c r="NQW62" i="15"/>
  <c r="NQX62" i="15"/>
  <c r="NQY62" i="15"/>
  <c r="NQZ62" i="15"/>
  <c r="NRA62" i="15"/>
  <c r="NRB62" i="15"/>
  <c r="NRC62" i="15"/>
  <c r="NRD62" i="15"/>
  <c r="NRE62" i="15"/>
  <c r="NRF62" i="15"/>
  <c r="NRG62" i="15"/>
  <c r="NRH62" i="15"/>
  <c r="NRI62" i="15"/>
  <c r="NRJ62" i="15"/>
  <c r="NRK62" i="15"/>
  <c r="NRL62" i="15"/>
  <c r="NRM62" i="15"/>
  <c r="NRN62" i="15"/>
  <c r="NRO62" i="15"/>
  <c r="NRP62" i="15"/>
  <c r="NRQ62" i="15"/>
  <c r="NRR62" i="15"/>
  <c r="NRS62" i="15"/>
  <c r="NRT62" i="15"/>
  <c r="NRU62" i="15"/>
  <c r="NRV62" i="15"/>
  <c r="NRW62" i="15"/>
  <c r="NRX62" i="15"/>
  <c r="NRY62" i="15"/>
  <c r="NRZ62" i="15"/>
  <c r="NSA62" i="15"/>
  <c r="NSB62" i="15"/>
  <c r="NSC62" i="15"/>
  <c r="NSD62" i="15"/>
  <c r="NSE62" i="15"/>
  <c r="NSF62" i="15"/>
  <c r="NSG62" i="15"/>
  <c r="NSH62" i="15"/>
  <c r="NSI62" i="15"/>
  <c r="NSJ62" i="15"/>
  <c r="NSK62" i="15"/>
  <c r="NSL62" i="15"/>
  <c r="NSM62" i="15"/>
  <c r="NSN62" i="15"/>
  <c r="NSO62" i="15"/>
  <c r="NSP62" i="15"/>
  <c r="NSQ62" i="15"/>
  <c r="NSR62" i="15"/>
  <c r="NSS62" i="15"/>
  <c r="NST62" i="15"/>
  <c r="NSU62" i="15"/>
  <c r="NSV62" i="15"/>
  <c r="NSW62" i="15"/>
  <c r="NSX62" i="15"/>
  <c r="NSY62" i="15"/>
  <c r="NSZ62" i="15"/>
  <c r="NTA62" i="15"/>
  <c r="NTB62" i="15"/>
  <c r="NTC62" i="15"/>
  <c r="NTD62" i="15"/>
  <c r="NTE62" i="15"/>
  <c r="NTF62" i="15"/>
  <c r="NTG62" i="15"/>
  <c r="NTH62" i="15"/>
  <c r="NTI62" i="15"/>
  <c r="NTJ62" i="15"/>
  <c r="NTK62" i="15"/>
  <c r="NTL62" i="15"/>
  <c r="NTM62" i="15"/>
  <c r="NTN62" i="15"/>
  <c r="NTO62" i="15"/>
  <c r="NTP62" i="15"/>
  <c r="NTQ62" i="15"/>
  <c r="NTR62" i="15"/>
  <c r="NTS62" i="15"/>
  <c r="NTT62" i="15"/>
  <c r="NTU62" i="15"/>
  <c r="NTV62" i="15"/>
  <c r="NTW62" i="15"/>
  <c r="NTX62" i="15"/>
  <c r="NTY62" i="15"/>
  <c r="NTZ62" i="15"/>
  <c r="NUA62" i="15"/>
  <c r="NUB62" i="15"/>
  <c r="NUC62" i="15"/>
  <c r="NUD62" i="15"/>
  <c r="NUE62" i="15"/>
  <c r="NUF62" i="15"/>
  <c r="NUG62" i="15"/>
  <c r="NUH62" i="15"/>
  <c r="NUI62" i="15"/>
  <c r="NUJ62" i="15"/>
  <c r="NUK62" i="15"/>
  <c r="NUL62" i="15"/>
  <c r="NUM62" i="15"/>
  <c r="NUN62" i="15"/>
  <c r="NUO62" i="15"/>
  <c r="NUP62" i="15"/>
  <c r="NUQ62" i="15"/>
  <c r="NUR62" i="15"/>
  <c r="NUS62" i="15"/>
  <c r="NUT62" i="15"/>
  <c r="NUU62" i="15"/>
  <c r="NUV62" i="15"/>
  <c r="NUW62" i="15"/>
  <c r="NUX62" i="15"/>
  <c r="NUY62" i="15"/>
  <c r="NUZ62" i="15"/>
  <c r="NVA62" i="15"/>
  <c r="NVB62" i="15"/>
  <c r="NVC62" i="15"/>
  <c r="NVD62" i="15"/>
  <c r="NVE62" i="15"/>
  <c r="NVF62" i="15"/>
  <c r="NVG62" i="15"/>
  <c r="NVH62" i="15"/>
  <c r="NVI62" i="15"/>
  <c r="NVJ62" i="15"/>
  <c r="NVK62" i="15"/>
  <c r="NVL62" i="15"/>
  <c r="NVM62" i="15"/>
  <c r="NVN62" i="15"/>
  <c r="NVO62" i="15"/>
  <c r="NVP62" i="15"/>
  <c r="NVQ62" i="15"/>
  <c r="NVR62" i="15"/>
  <c r="NVS62" i="15"/>
  <c r="NVT62" i="15"/>
  <c r="NVU62" i="15"/>
  <c r="NVV62" i="15"/>
  <c r="NVW62" i="15"/>
  <c r="NVX62" i="15"/>
  <c r="NVY62" i="15"/>
  <c r="NVZ62" i="15"/>
  <c r="NWA62" i="15"/>
  <c r="NWB62" i="15"/>
  <c r="NWC62" i="15"/>
  <c r="NWD62" i="15"/>
  <c r="NWE62" i="15"/>
  <c r="NWF62" i="15"/>
  <c r="NWG62" i="15"/>
  <c r="NWH62" i="15"/>
  <c r="NWI62" i="15"/>
  <c r="NWJ62" i="15"/>
  <c r="NWK62" i="15"/>
  <c r="NWL62" i="15"/>
  <c r="NWM62" i="15"/>
  <c r="NWN62" i="15"/>
  <c r="NWO62" i="15"/>
  <c r="NWP62" i="15"/>
  <c r="NWQ62" i="15"/>
  <c r="NWR62" i="15"/>
  <c r="NWS62" i="15"/>
  <c r="NWT62" i="15"/>
  <c r="NWU62" i="15"/>
  <c r="NWV62" i="15"/>
  <c r="NWW62" i="15"/>
  <c r="NWX62" i="15"/>
  <c r="NWY62" i="15"/>
  <c r="NWZ62" i="15"/>
  <c r="NXA62" i="15"/>
  <c r="NXB62" i="15"/>
  <c r="NXC62" i="15"/>
  <c r="NXD62" i="15"/>
  <c r="NXE62" i="15"/>
  <c r="NXF62" i="15"/>
  <c r="NXG62" i="15"/>
  <c r="NXH62" i="15"/>
  <c r="NXI62" i="15"/>
  <c r="NXJ62" i="15"/>
  <c r="NXK62" i="15"/>
  <c r="NXL62" i="15"/>
  <c r="NXM62" i="15"/>
  <c r="NXN62" i="15"/>
  <c r="NXO62" i="15"/>
  <c r="NXP62" i="15"/>
  <c r="NXQ62" i="15"/>
  <c r="NXR62" i="15"/>
  <c r="NXS62" i="15"/>
  <c r="NXT62" i="15"/>
  <c r="NXU62" i="15"/>
  <c r="NXV62" i="15"/>
  <c r="NXW62" i="15"/>
  <c r="NXX62" i="15"/>
  <c r="NXY62" i="15"/>
  <c r="NXZ62" i="15"/>
  <c r="NYA62" i="15"/>
  <c r="NYB62" i="15"/>
  <c r="NYC62" i="15"/>
  <c r="NYD62" i="15"/>
  <c r="NYE62" i="15"/>
  <c r="NYF62" i="15"/>
  <c r="NYG62" i="15"/>
  <c r="NYH62" i="15"/>
  <c r="NYI62" i="15"/>
  <c r="NYJ62" i="15"/>
  <c r="NYK62" i="15"/>
  <c r="NYL62" i="15"/>
  <c r="NYM62" i="15"/>
  <c r="NYN62" i="15"/>
  <c r="NYO62" i="15"/>
  <c r="NYP62" i="15"/>
  <c r="NYQ62" i="15"/>
  <c r="NYR62" i="15"/>
  <c r="NYS62" i="15"/>
  <c r="NYT62" i="15"/>
  <c r="NYU62" i="15"/>
  <c r="NYV62" i="15"/>
  <c r="NYW62" i="15"/>
  <c r="NYX62" i="15"/>
  <c r="NYY62" i="15"/>
  <c r="NYZ62" i="15"/>
  <c r="NZA62" i="15"/>
  <c r="NZB62" i="15"/>
  <c r="NZC62" i="15"/>
  <c r="NZD62" i="15"/>
  <c r="NZE62" i="15"/>
  <c r="NZF62" i="15"/>
  <c r="NZG62" i="15"/>
  <c r="NZH62" i="15"/>
  <c r="NZI62" i="15"/>
  <c r="NZJ62" i="15"/>
  <c r="NZK62" i="15"/>
  <c r="NZL62" i="15"/>
  <c r="NZM62" i="15"/>
  <c r="NZN62" i="15"/>
  <c r="NZO62" i="15"/>
  <c r="NZP62" i="15"/>
  <c r="NZQ62" i="15"/>
  <c r="NZR62" i="15"/>
  <c r="NZS62" i="15"/>
  <c r="NZT62" i="15"/>
  <c r="NZU62" i="15"/>
  <c r="NZV62" i="15"/>
  <c r="NZW62" i="15"/>
  <c r="NZX62" i="15"/>
  <c r="NZY62" i="15"/>
  <c r="NZZ62" i="15"/>
  <c r="OAA62" i="15"/>
  <c r="OAB62" i="15"/>
  <c r="OAC62" i="15"/>
  <c r="OAD62" i="15"/>
  <c r="OAE62" i="15"/>
  <c r="OAF62" i="15"/>
  <c r="OAG62" i="15"/>
  <c r="OAH62" i="15"/>
  <c r="OAI62" i="15"/>
  <c r="OAJ62" i="15"/>
  <c r="OAK62" i="15"/>
  <c r="OAL62" i="15"/>
  <c r="OAM62" i="15"/>
  <c r="OAN62" i="15"/>
  <c r="OAO62" i="15"/>
  <c r="OAP62" i="15"/>
  <c r="OAQ62" i="15"/>
  <c r="OAR62" i="15"/>
  <c r="OAS62" i="15"/>
  <c r="OAT62" i="15"/>
  <c r="OAU62" i="15"/>
  <c r="OAV62" i="15"/>
  <c r="OAW62" i="15"/>
  <c r="OAX62" i="15"/>
  <c r="OAY62" i="15"/>
  <c r="OAZ62" i="15"/>
  <c r="OBA62" i="15"/>
  <c r="OBB62" i="15"/>
  <c r="OBC62" i="15"/>
  <c r="OBD62" i="15"/>
  <c r="OBE62" i="15"/>
  <c r="OBF62" i="15"/>
  <c r="OBG62" i="15"/>
  <c r="OBH62" i="15"/>
  <c r="OBI62" i="15"/>
  <c r="OBJ62" i="15"/>
  <c r="OBK62" i="15"/>
  <c r="OBL62" i="15"/>
  <c r="OBM62" i="15"/>
  <c r="OBN62" i="15"/>
  <c r="OBO62" i="15"/>
  <c r="OBP62" i="15"/>
  <c r="OBQ62" i="15"/>
  <c r="OBR62" i="15"/>
  <c r="OBS62" i="15"/>
  <c r="OBT62" i="15"/>
  <c r="OBU62" i="15"/>
  <c r="OBV62" i="15"/>
  <c r="OBW62" i="15"/>
  <c r="OBX62" i="15"/>
  <c r="OBY62" i="15"/>
  <c r="OBZ62" i="15"/>
  <c r="OCA62" i="15"/>
  <c r="OCB62" i="15"/>
  <c r="OCC62" i="15"/>
  <c r="OCD62" i="15"/>
  <c r="OCE62" i="15"/>
  <c r="OCF62" i="15"/>
  <c r="OCG62" i="15"/>
  <c r="OCH62" i="15"/>
  <c r="OCI62" i="15"/>
  <c r="OCJ62" i="15"/>
  <c r="OCK62" i="15"/>
  <c r="OCL62" i="15"/>
  <c r="OCM62" i="15"/>
  <c r="OCN62" i="15"/>
  <c r="OCO62" i="15"/>
  <c r="OCP62" i="15"/>
  <c r="OCQ62" i="15"/>
  <c r="OCR62" i="15"/>
  <c r="OCS62" i="15"/>
  <c r="OCT62" i="15"/>
  <c r="OCU62" i="15"/>
  <c r="OCV62" i="15"/>
  <c r="OCW62" i="15"/>
  <c r="OCX62" i="15"/>
  <c r="OCY62" i="15"/>
  <c r="OCZ62" i="15"/>
  <c r="ODA62" i="15"/>
  <c r="ODB62" i="15"/>
  <c r="ODC62" i="15"/>
  <c r="ODD62" i="15"/>
  <c r="ODE62" i="15"/>
  <c r="ODF62" i="15"/>
  <c r="ODG62" i="15"/>
  <c r="ODH62" i="15"/>
  <c r="ODI62" i="15"/>
  <c r="ODJ62" i="15"/>
  <c r="ODK62" i="15"/>
  <c r="ODL62" i="15"/>
  <c r="ODM62" i="15"/>
  <c r="ODN62" i="15"/>
  <c r="ODO62" i="15"/>
  <c r="ODP62" i="15"/>
  <c r="ODQ62" i="15"/>
  <c r="ODR62" i="15"/>
  <c r="ODS62" i="15"/>
  <c r="ODT62" i="15"/>
  <c r="ODU62" i="15"/>
  <c r="ODV62" i="15"/>
  <c r="ODW62" i="15"/>
  <c r="ODX62" i="15"/>
  <c r="ODY62" i="15"/>
  <c r="ODZ62" i="15"/>
  <c r="OEA62" i="15"/>
  <c r="OEB62" i="15"/>
  <c r="OEC62" i="15"/>
  <c r="OED62" i="15"/>
  <c r="OEE62" i="15"/>
  <c r="OEF62" i="15"/>
  <c r="OEG62" i="15"/>
  <c r="OEH62" i="15"/>
  <c r="OEI62" i="15"/>
  <c r="OEJ62" i="15"/>
  <c r="OEK62" i="15"/>
  <c r="OEL62" i="15"/>
  <c r="OEM62" i="15"/>
  <c r="OEN62" i="15"/>
  <c r="OEO62" i="15"/>
  <c r="OEP62" i="15"/>
  <c r="OEQ62" i="15"/>
  <c r="OER62" i="15"/>
  <c r="OES62" i="15"/>
  <c r="OET62" i="15"/>
  <c r="OEU62" i="15"/>
  <c r="OEV62" i="15"/>
  <c r="OEW62" i="15"/>
  <c r="OEX62" i="15"/>
  <c r="OEY62" i="15"/>
  <c r="OEZ62" i="15"/>
  <c r="OFA62" i="15"/>
  <c r="OFB62" i="15"/>
  <c r="OFC62" i="15"/>
  <c r="OFD62" i="15"/>
  <c r="OFE62" i="15"/>
  <c r="OFF62" i="15"/>
  <c r="OFG62" i="15"/>
  <c r="OFH62" i="15"/>
  <c r="OFI62" i="15"/>
  <c r="OFJ62" i="15"/>
  <c r="OFK62" i="15"/>
  <c r="OFL62" i="15"/>
  <c r="OFM62" i="15"/>
  <c r="OFN62" i="15"/>
  <c r="OFO62" i="15"/>
  <c r="OFP62" i="15"/>
  <c r="OFQ62" i="15"/>
  <c r="OFR62" i="15"/>
  <c r="OFS62" i="15"/>
  <c r="OFT62" i="15"/>
  <c r="OFU62" i="15"/>
  <c r="OFV62" i="15"/>
  <c r="OFW62" i="15"/>
  <c r="OFX62" i="15"/>
  <c r="OFY62" i="15"/>
  <c r="OFZ62" i="15"/>
  <c r="OGA62" i="15"/>
  <c r="OGB62" i="15"/>
  <c r="OGC62" i="15"/>
  <c r="OGD62" i="15"/>
  <c r="OGE62" i="15"/>
  <c r="OGF62" i="15"/>
  <c r="OGG62" i="15"/>
  <c r="OGH62" i="15"/>
  <c r="OGI62" i="15"/>
  <c r="OGJ62" i="15"/>
  <c r="OGK62" i="15"/>
  <c r="OGL62" i="15"/>
  <c r="OGM62" i="15"/>
  <c r="OGN62" i="15"/>
  <c r="OGO62" i="15"/>
  <c r="OGP62" i="15"/>
  <c r="OGQ62" i="15"/>
  <c r="OGR62" i="15"/>
  <c r="OGS62" i="15"/>
  <c r="OGT62" i="15"/>
  <c r="OGU62" i="15"/>
  <c r="OGV62" i="15"/>
  <c r="OGW62" i="15"/>
  <c r="OGX62" i="15"/>
  <c r="OGY62" i="15"/>
  <c r="OGZ62" i="15"/>
  <c r="OHA62" i="15"/>
  <c r="OHB62" i="15"/>
  <c r="OHC62" i="15"/>
  <c r="OHD62" i="15"/>
  <c r="OHE62" i="15"/>
  <c r="OHF62" i="15"/>
  <c r="OHG62" i="15"/>
  <c r="OHH62" i="15"/>
  <c r="OHI62" i="15"/>
  <c r="OHJ62" i="15"/>
  <c r="OHK62" i="15"/>
  <c r="OHL62" i="15"/>
  <c r="OHM62" i="15"/>
  <c r="OHN62" i="15"/>
  <c r="OHO62" i="15"/>
  <c r="OHP62" i="15"/>
  <c r="OHQ62" i="15"/>
  <c r="OHR62" i="15"/>
  <c r="OHS62" i="15"/>
  <c r="OHT62" i="15"/>
  <c r="OHU62" i="15"/>
  <c r="OHV62" i="15"/>
  <c r="OHW62" i="15"/>
  <c r="OHX62" i="15"/>
  <c r="OHY62" i="15"/>
  <c r="OHZ62" i="15"/>
  <c r="OIA62" i="15"/>
  <c r="OIB62" i="15"/>
  <c r="OIC62" i="15"/>
  <c r="OID62" i="15"/>
  <c r="OIE62" i="15"/>
  <c r="OIF62" i="15"/>
  <c r="OIG62" i="15"/>
  <c r="OIH62" i="15"/>
  <c r="OII62" i="15"/>
  <c r="OIJ62" i="15"/>
  <c r="OIK62" i="15"/>
  <c r="OIL62" i="15"/>
  <c r="OIM62" i="15"/>
  <c r="OIN62" i="15"/>
  <c r="OIO62" i="15"/>
  <c r="OIP62" i="15"/>
  <c r="OIQ62" i="15"/>
  <c r="OIR62" i="15"/>
  <c r="OIS62" i="15"/>
  <c r="OIT62" i="15"/>
  <c r="OIU62" i="15"/>
  <c r="OIV62" i="15"/>
  <c r="OIW62" i="15"/>
  <c r="OIX62" i="15"/>
  <c r="OIY62" i="15"/>
  <c r="OIZ62" i="15"/>
  <c r="OJA62" i="15"/>
  <c r="OJB62" i="15"/>
  <c r="OJC62" i="15"/>
  <c r="OJD62" i="15"/>
  <c r="OJE62" i="15"/>
  <c r="OJF62" i="15"/>
  <c r="OJG62" i="15"/>
  <c r="OJH62" i="15"/>
  <c r="OJI62" i="15"/>
  <c r="OJJ62" i="15"/>
  <c r="OJK62" i="15"/>
  <c r="OJL62" i="15"/>
  <c r="OJM62" i="15"/>
  <c r="OJN62" i="15"/>
  <c r="OJO62" i="15"/>
  <c r="OJP62" i="15"/>
  <c r="OJQ62" i="15"/>
  <c r="OJR62" i="15"/>
  <c r="OJS62" i="15"/>
  <c r="OJT62" i="15"/>
  <c r="OJU62" i="15"/>
  <c r="OJV62" i="15"/>
  <c r="OJW62" i="15"/>
  <c r="OJX62" i="15"/>
  <c r="OJY62" i="15"/>
  <c r="OJZ62" i="15"/>
  <c r="OKA62" i="15"/>
  <c r="OKB62" i="15"/>
  <c r="OKC62" i="15"/>
  <c r="OKD62" i="15"/>
  <c r="OKE62" i="15"/>
  <c r="OKF62" i="15"/>
  <c r="OKG62" i="15"/>
  <c r="OKH62" i="15"/>
  <c r="OKI62" i="15"/>
  <c r="OKJ62" i="15"/>
  <c r="OKK62" i="15"/>
  <c r="OKL62" i="15"/>
  <c r="OKM62" i="15"/>
  <c r="OKN62" i="15"/>
  <c r="OKO62" i="15"/>
  <c r="OKP62" i="15"/>
  <c r="OKQ62" i="15"/>
  <c r="OKR62" i="15"/>
  <c r="OKS62" i="15"/>
  <c r="OKT62" i="15"/>
  <c r="OKU62" i="15"/>
  <c r="OKV62" i="15"/>
  <c r="OKW62" i="15"/>
  <c r="OKX62" i="15"/>
  <c r="OKY62" i="15"/>
  <c r="OKZ62" i="15"/>
  <c r="OLA62" i="15"/>
  <c r="OLB62" i="15"/>
  <c r="OLC62" i="15"/>
  <c r="OLD62" i="15"/>
  <c r="OLE62" i="15"/>
  <c r="OLF62" i="15"/>
  <c r="OLG62" i="15"/>
  <c r="OLH62" i="15"/>
  <c r="OLI62" i="15"/>
  <c r="OLJ62" i="15"/>
  <c r="OLK62" i="15"/>
  <c r="OLL62" i="15"/>
  <c r="OLM62" i="15"/>
  <c r="OLN62" i="15"/>
  <c r="OLO62" i="15"/>
  <c r="OLP62" i="15"/>
  <c r="OLQ62" i="15"/>
  <c r="OLR62" i="15"/>
  <c r="OLS62" i="15"/>
  <c r="OLT62" i="15"/>
  <c r="OLU62" i="15"/>
  <c r="OLV62" i="15"/>
  <c r="OLW62" i="15"/>
  <c r="OLX62" i="15"/>
  <c r="OLY62" i="15"/>
  <c r="OLZ62" i="15"/>
  <c r="OMA62" i="15"/>
  <c r="OMB62" i="15"/>
  <c r="OMC62" i="15"/>
  <c r="OMD62" i="15"/>
  <c r="OME62" i="15"/>
  <c r="OMF62" i="15"/>
  <c r="OMG62" i="15"/>
  <c r="OMH62" i="15"/>
  <c r="OMI62" i="15"/>
  <c r="OMJ62" i="15"/>
  <c r="OMK62" i="15"/>
  <c r="OML62" i="15"/>
  <c r="OMM62" i="15"/>
  <c r="OMN62" i="15"/>
  <c r="OMO62" i="15"/>
  <c r="OMP62" i="15"/>
  <c r="OMQ62" i="15"/>
  <c r="OMR62" i="15"/>
  <c r="OMS62" i="15"/>
  <c r="OMT62" i="15"/>
  <c r="OMU62" i="15"/>
  <c r="OMV62" i="15"/>
  <c r="OMW62" i="15"/>
  <c r="OMX62" i="15"/>
  <c r="OMY62" i="15"/>
  <c r="OMZ62" i="15"/>
  <c r="ONA62" i="15"/>
  <c r="ONB62" i="15"/>
  <c r="ONC62" i="15"/>
  <c r="OND62" i="15"/>
  <c r="ONE62" i="15"/>
  <c r="ONF62" i="15"/>
  <c r="ONG62" i="15"/>
  <c r="ONH62" i="15"/>
  <c r="ONI62" i="15"/>
  <c r="ONJ62" i="15"/>
  <c r="ONK62" i="15"/>
  <c r="ONL62" i="15"/>
  <c r="ONM62" i="15"/>
  <c r="ONN62" i="15"/>
  <c r="ONO62" i="15"/>
  <c r="ONP62" i="15"/>
  <c r="ONQ62" i="15"/>
  <c r="ONR62" i="15"/>
  <c r="ONS62" i="15"/>
  <c r="ONT62" i="15"/>
  <c r="ONU62" i="15"/>
  <c r="ONV62" i="15"/>
  <c r="ONW62" i="15"/>
  <c r="ONX62" i="15"/>
  <c r="ONY62" i="15"/>
  <c r="ONZ62" i="15"/>
  <c r="OOA62" i="15"/>
  <c r="OOB62" i="15"/>
  <c r="OOC62" i="15"/>
  <c r="OOD62" i="15"/>
  <c r="OOE62" i="15"/>
  <c r="OOF62" i="15"/>
  <c r="OOG62" i="15"/>
  <c r="OOH62" i="15"/>
  <c r="OOI62" i="15"/>
  <c r="OOJ62" i="15"/>
  <c r="OOK62" i="15"/>
  <c r="OOL62" i="15"/>
  <c r="OOM62" i="15"/>
  <c r="OON62" i="15"/>
  <c r="OOO62" i="15"/>
  <c r="OOP62" i="15"/>
  <c r="OOQ62" i="15"/>
  <c r="OOR62" i="15"/>
  <c r="OOS62" i="15"/>
  <c r="OOT62" i="15"/>
  <c r="OOU62" i="15"/>
  <c r="OOV62" i="15"/>
  <c r="OOW62" i="15"/>
  <c r="OOX62" i="15"/>
  <c r="OOY62" i="15"/>
  <c r="OOZ62" i="15"/>
  <c r="OPA62" i="15"/>
  <c r="OPB62" i="15"/>
  <c r="OPC62" i="15"/>
  <c r="OPD62" i="15"/>
  <c r="OPE62" i="15"/>
  <c r="OPF62" i="15"/>
  <c r="OPG62" i="15"/>
  <c r="OPH62" i="15"/>
  <c r="OPI62" i="15"/>
  <c r="OPJ62" i="15"/>
  <c r="OPK62" i="15"/>
  <c r="OPL62" i="15"/>
  <c r="OPM62" i="15"/>
  <c r="OPN62" i="15"/>
  <c r="OPO62" i="15"/>
  <c r="OPP62" i="15"/>
  <c r="OPQ62" i="15"/>
  <c r="OPR62" i="15"/>
  <c r="OPS62" i="15"/>
  <c r="OPT62" i="15"/>
  <c r="OPU62" i="15"/>
  <c r="OPV62" i="15"/>
  <c r="OPW62" i="15"/>
  <c r="OPX62" i="15"/>
  <c r="OPY62" i="15"/>
  <c r="OPZ62" i="15"/>
  <c r="OQA62" i="15"/>
  <c r="OQB62" i="15"/>
  <c r="OQC62" i="15"/>
  <c r="OQD62" i="15"/>
  <c r="OQE62" i="15"/>
  <c r="OQF62" i="15"/>
  <c r="OQG62" i="15"/>
  <c r="OQH62" i="15"/>
  <c r="OQI62" i="15"/>
  <c r="OQJ62" i="15"/>
  <c r="OQK62" i="15"/>
  <c r="OQL62" i="15"/>
  <c r="OQM62" i="15"/>
  <c r="OQN62" i="15"/>
  <c r="OQO62" i="15"/>
  <c r="OQP62" i="15"/>
  <c r="OQQ62" i="15"/>
  <c r="OQR62" i="15"/>
  <c r="OQS62" i="15"/>
  <c r="OQT62" i="15"/>
  <c r="OQU62" i="15"/>
  <c r="OQV62" i="15"/>
  <c r="OQW62" i="15"/>
  <c r="OQX62" i="15"/>
  <c r="OQY62" i="15"/>
  <c r="OQZ62" i="15"/>
  <c r="ORA62" i="15"/>
  <c r="ORB62" i="15"/>
  <c r="ORC62" i="15"/>
  <c r="ORD62" i="15"/>
  <c r="ORE62" i="15"/>
  <c r="ORF62" i="15"/>
  <c r="ORG62" i="15"/>
  <c r="ORH62" i="15"/>
  <c r="ORI62" i="15"/>
  <c r="ORJ62" i="15"/>
  <c r="ORK62" i="15"/>
  <c r="ORL62" i="15"/>
  <c r="ORM62" i="15"/>
  <c r="ORN62" i="15"/>
  <c r="ORO62" i="15"/>
  <c r="ORP62" i="15"/>
  <c r="ORQ62" i="15"/>
  <c r="ORR62" i="15"/>
  <c r="ORS62" i="15"/>
  <c r="ORT62" i="15"/>
  <c r="ORU62" i="15"/>
  <c r="ORV62" i="15"/>
  <c r="ORW62" i="15"/>
  <c r="ORX62" i="15"/>
  <c r="ORY62" i="15"/>
  <c r="ORZ62" i="15"/>
  <c r="OSA62" i="15"/>
  <c r="OSB62" i="15"/>
  <c r="OSC62" i="15"/>
  <c r="OSD62" i="15"/>
  <c r="OSE62" i="15"/>
  <c r="OSF62" i="15"/>
  <c r="OSG62" i="15"/>
  <c r="OSH62" i="15"/>
  <c r="OSI62" i="15"/>
  <c r="OSJ62" i="15"/>
  <c r="OSK62" i="15"/>
  <c r="OSL62" i="15"/>
  <c r="OSM62" i="15"/>
  <c r="OSN62" i="15"/>
  <c r="OSO62" i="15"/>
  <c r="OSP62" i="15"/>
  <c r="OSQ62" i="15"/>
  <c r="OSR62" i="15"/>
  <c r="OSS62" i="15"/>
  <c r="OST62" i="15"/>
  <c r="OSU62" i="15"/>
  <c r="OSV62" i="15"/>
  <c r="OSW62" i="15"/>
  <c r="OSX62" i="15"/>
  <c r="OSY62" i="15"/>
  <c r="OSZ62" i="15"/>
  <c r="OTA62" i="15"/>
  <c r="OTB62" i="15"/>
  <c r="OTC62" i="15"/>
  <c r="OTD62" i="15"/>
  <c r="OTE62" i="15"/>
  <c r="OTF62" i="15"/>
  <c r="OTG62" i="15"/>
  <c r="OTH62" i="15"/>
  <c r="OTI62" i="15"/>
  <c r="OTJ62" i="15"/>
  <c r="OTK62" i="15"/>
  <c r="OTL62" i="15"/>
  <c r="OTM62" i="15"/>
  <c r="OTN62" i="15"/>
  <c r="OTO62" i="15"/>
  <c r="OTP62" i="15"/>
  <c r="OTQ62" i="15"/>
  <c r="OTR62" i="15"/>
  <c r="OTS62" i="15"/>
  <c r="OTT62" i="15"/>
  <c r="OTU62" i="15"/>
  <c r="OTV62" i="15"/>
  <c r="OTW62" i="15"/>
  <c r="OTX62" i="15"/>
  <c r="OTY62" i="15"/>
  <c r="OTZ62" i="15"/>
  <c r="OUA62" i="15"/>
  <c r="OUB62" i="15"/>
  <c r="OUC62" i="15"/>
  <c r="OUD62" i="15"/>
  <c r="OUE62" i="15"/>
  <c r="OUF62" i="15"/>
  <c r="OUG62" i="15"/>
  <c r="OUH62" i="15"/>
  <c r="OUI62" i="15"/>
  <c r="OUJ62" i="15"/>
  <c r="OUK62" i="15"/>
  <c r="OUL62" i="15"/>
  <c r="OUM62" i="15"/>
  <c r="OUN62" i="15"/>
  <c r="OUO62" i="15"/>
  <c r="OUP62" i="15"/>
  <c r="OUQ62" i="15"/>
  <c r="OUR62" i="15"/>
  <c r="OUS62" i="15"/>
  <c r="OUT62" i="15"/>
  <c r="OUU62" i="15"/>
  <c r="OUV62" i="15"/>
  <c r="OUW62" i="15"/>
  <c r="OUX62" i="15"/>
  <c r="OUY62" i="15"/>
  <c r="OUZ62" i="15"/>
  <c r="OVA62" i="15"/>
  <c r="OVB62" i="15"/>
  <c r="OVC62" i="15"/>
  <c r="OVD62" i="15"/>
  <c r="OVE62" i="15"/>
  <c r="OVF62" i="15"/>
  <c r="OVG62" i="15"/>
  <c r="OVH62" i="15"/>
  <c r="OVI62" i="15"/>
  <c r="OVJ62" i="15"/>
  <c r="OVK62" i="15"/>
  <c r="OVL62" i="15"/>
  <c r="OVM62" i="15"/>
  <c r="OVN62" i="15"/>
  <c r="OVO62" i="15"/>
  <c r="OVP62" i="15"/>
  <c r="OVQ62" i="15"/>
  <c r="OVR62" i="15"/>
  <c r="OVS62" i="15"/>
  <c r="OVT62" i="15"/>
  <c r="OVU62" i="15"/>
  <c r="OVV62" i="15"/>
  <c r="OVW62" i="15"/>
  <c r="OVX62" i="15"/>
  <c r="OVY62" i="15"/>
  <c r="OVZ62" i="15"/>
  <c r="OWA62" i="15"/>
  <c r="OWB62" i="15"/>
  <c r="OWC62" i="15"/>
  <c r="OWD62" i="15"/>
  <c r="OWE62" i="15"/>
  <c r="OWF62" i="15"/>
  <c r="OWG62" i="15"/>
  <c r="OWH62" i="15"/>
  <c r="OWI62" i="15"/>
  <c r="OWJ62" i="15"/>
  <c r="OWK62" i="15"/>
  <c r="OWL62" i="15"/>
  <c r="OWM62" i="15"/>
  <c r="OWN62" i="15"/>
  <c r="OWO62" i="15"/>
  <c r="OWP62" i="15"/>
  <c r="OWQ62" i="15"/>
  <c r="OWR62" i="15"/>
  <c r="OWS62" i="15"/>
  <c r="OWT62" i="15"/>
  <c r="OWU62" i="15"/>
  <c r="OWV62" i="15"/>
  <c r="OWW62" i="15"/>
  <c r="OWX62" i="15"/>
  <c r="OWY62" i="15"/>
  <c r="OWZ62" i="15"/>
  <c r="OXA62" i="15"/>
  <c r="OXB62" i="15"/>
  <c r="OXC62" i="15"/>
  <c r="OXD62" i="15"/>
  <c r="OXE62" i="15"/>
  <c r="OXF62" i="15"/>
  <c r="OXG62" i="15"/>
  <c r="OXH62" i="15"/>
  <c r="OXI62" i="15"/>
  <c r="OXJ62" i="15"/>
  <c r="OXK62" i="15"/>
  <c r="OXL62" i="15"/>
  <c r="OXM62" i="15"/>
  <c r="OXN62" i="15"/>
  <c r="OXO62" i="15"/>
  <c r="OXP62" i="15"/>
  <c r="OXQ62" i="15"/>
  <c r="OXR62" i="15"/>
  <c r="OXS62" i="15"/>
  <c r="OXT62" i="15"/>
  <c r="OXU62" i="15"/>
  <c r="OXV62" i="15"/>
  <c r="OXW62" i="15"/>
  <c r="OXX62" i="15"/>
  <c r="OXY62" i="15"/>
  <c r="OXZ62" i="15"/>
  <c r="OYA62" i="15"/>
  <c r="OYB62" i="15"/>
  <c r="OYC62" i="15"/>
  <c r="OYD62" i="15"/>
  <c r="OYE62" i="15"/>
  <c r="OYF62" i="15"/>
  <c r="OYG62" i="15"/>
  <c r="OYH62" i="15"/>
  <c r="OYI62" i="15"/>
  <c r="OYJ62" i="15"/>
  <c r="OYK62" i="15"/>
  <c r="OYL62" i="15"/>
  <c r="OYM62" i="15"/>
  <c r="OYN62" i="15"/>
  <c r="OYO62" i="15"/>
  <c r="OYP62" i="15"/>
  <c r="OYQ62" i="15"/>
  <c r="OYR62" i="15"/>
  <c r="OYS62" i="15"/>
  <c r="OYT62" i="15"/>
  <c r="OYU62" i="15"/>
  <c r="OYV62" i="15"/>
  <c r="OYW62" i="15"/>
  <c r="OYX62" i="15"/>
  <c r="OYY62" i="15"/>
  <c r="OYZ62" i="15"/>
  <c r="OZA62" i="15"/>
  <c r="OZB62" i="15"/>
  <c r="OZC62" i="15"/>
  <c r="OZD62" i="15"/>
  <c r="OZE62" i="15"/>
  <c r="OZF62" i="15"/>
  <c r="OZG62" i="15"/>
  <c r="OZH62" i="15"/>
  <c r="OZI62" i="15"/>
  <c r="OZJ62" i="15"/>
  <c r="OZK62" i="15"/>
  <c r="OZL62" i="15"/>
  <c r="OZM62" i="15"/>
  <c r="OZN62" i="15"/>
  <c r="OZO62" i="15"/>
  <c r="OZP62" i="15"/>
  <c r="OZQ62" i="15"/>
  <c r="OZR62" i="15"/>
  <c r="OZS62" i="15"/>
  <c r="OZT62" i="15"/>
  <c r="OZU62" i="15"/>
  <c r="OZV62" i="15"/>
  <c r="OZW62" i="15"/>
  <c r="OZX62" i="15"/>
  <c r="OZY62" i="15"/>
  <c r="OZZ62" i="15"/>
  <c r="PAA62" i="15"/>
  <c r="PAB62" i="15"/>
  <c r="PAC62" i="15"/>
  <c r="PAD62" i="15"/>
  <c r="PAE62" i="15"/>
  <c r="PAF62" i="15"/>
  <c r="PAG62" i="15"/>
  <c r="PAH62" i="15"/>
  <c r="PAI62" i="15"/>
  <c r="PAJ62" i="15"/>
  <c r="PAK62" i="15"/>
  <c r="PAL62" i="15"/>
  <c r="PAM62" i="15"/>
  <c r="PAN62" i="15"/>
  <c r="PAO62" i="15"/>
  <c r="PAP62" i="15"/>
  <c r="PAQ62" i="15"/>
  <c r="PAR62" i="15"/>
  <c r="PAS62" i="15"/>
  <c r="PAT62" i="15"/>
  <c r="PAU62" i="15"/>
  <c r="PAV62" i="15"/>
  <c r="PAW62" i="15"/>
  <c r="PAX62" i="15"/>
  <c r="PAY62" i="15"/>
  <c r="PAZ62" i="15"/>
  <c r="PBA62" i="15"/>
  <c r="PBB62" i="15"/>
  <c r="PBC62" i="15"/>
  <c r="PBD62" i="15"/>
  <c r="PBE62" i="15"/>
  <c r="PBF62" i="15"/>
  <c r="PBG62" i="15"/>
  <c r="PBH62" i="15"/>
  <c r="PBI62" i="15"/>
  <c r="PBJ62" i="15"/>
  <c r="PBK62" i="15"/>
  <c r="PBL62" i="15"/>
  <c r="PBM62" i="15"/>
  <c r="PBN62" i="15"/>
  <c r="PBO62" i="15"/>
  <c r="PBP62" i="15"/>
  <c r="PBQ62" i="15"/>
  <c r="PBR62" i="15"/>
  <c r="PBS62" i="15"/>
  <c r="PBT62" i="15"/>
  <c r="PBU62" i="15"/>
  <c r="PBV62" i="15"/>
  <c r="PBW62" i="15"/>
  <c r="PBX62" i="15"/>
  <c r="PBY62" i="15"/>
  <c r="PBZ62" i="15"/>
  <c r="PCA62" i="15"/>
  <c r="PCB62" i="15"/>
  <c r="PCC62" i="15"/>
  <c r="PCD62" i="15"/>
  <c r="PCE62" i="15"/>
  <c r="PCF62" i="15"/>
  <c r="PCG62" i="15"/>
  <c r="PCH62" i="15"/>
  <c r="PCI62" i="15"/>
  <c r="PCJ62" i="15"/>
  <c r="PCK62" i="15"/>
  <c r="PCL62" i="15"/>
  <c r="PCM62" i="15"/>
  <c r="PCN62" i="15"/>
  <c r="PCO62" i="15"/>
  <c r="PCP62" i="15"/>
  <c r="PCQ62" i="15"/>
  <c r="PCR62" i="15"/>
  <c r="PCS62" i="15"/>
  <c r="PCT62" i="15"/>
  <c r="PCU62" i="15"/>
  <c r="PCV62" i="15"/>
  <c r="PCW62" i="15"/>
  <c r="PCX62" i="15"/>
  <c r="PCY62" i="15"/>
  <c r="PCZ62" i="15"/>
  <c r="PDA62" i="15"/>
  <c r="PDB62" i="15"/>
  <c r="PDC62" i="15"/>
  <c r="PDD62" i="15"/>
  <c r="PDE62" i="15"/>
  <c r="PDF62" i="15"/>
  <c r="PDG62" i="15"/>
  <c r="PDH62" i="15"/>
  <c r="PDI62" i="15"/>
  <c r="PDJ62" i="15"/>
  <c r="PDK62" i="15"/>
  <c r="PDL62" i="15"/>
  <c r="PDM62" i="15"/>
  <c r="PDN62" i="15"/>
  <c r="PDO62" i="15"/>
  <c r="PDP62" i="15"/>
  <c r="PDQ62" i="15"/>
  <c r="PDR62" i="15"/>
  <c r="PDS62" i="15"/>
  <c r="PDT62" i="15"/>
  <c r="PDU62" i="15"/>
  <c r="PDV62" i="15"/>
  <c r="PDW62" i="15"/>
  <c r="PDX62" i="15"/>
  <c r="PDY62" i="15"/>
  <c r="PDZ62" i="15"/>
  <c r="PEA62" i="15"/>
  <c r="PEB62" i="15"/>
  <c r="PEC62" i="15"/>
  <c r="PED62" i="15"/>
  <c r="PEE62" i="15"/>
  <c r="PEF62" i="15"/>
  <c r="PEG62" i="15"/>
  <c r="PEH62" i="15"/>
  <c r="PEI62" i="15"/>
  <c r="PEJ62" i="15"/>
  <c r="PEK62" i="15"/>
  <c r="PEL62" i="15"/>
  <c r="PEM62" i="15"/>
  <c r="PEN62" i="15"/>
  <c r="PEO62" i="15"/>
  <c r="PEP62" i="15"/>
  <c r="PEQ62" i="15"/>
  <c r="PER62" i="15"/>
  <c r="PES62" i="15"/>
  <c r="PET62" i="15"/>
  <c r="PEU62" i="15"/>
  <c r="PEV62" i="15"/>
  <c r="PEW62" i="15"/>
  <c r="PEX62" i="15"/>
  <c r="PEY62" i="15"/>
  <c r="PEZ62" i="15"/>
  <c r="PFA62" i="15"/>
  <c r="PFB62" i="15"/>
  <c r="PFC62" i="15"/>
  <c r="PFD62" i="15"/>
  <c r="PFE62" i="15"/>
  <c r="PFF62" i="15"/>
  <c r="PFG62" i="15"/>
  <c r="PFH62" i="15"/>
  <c r="PFI62" i="15"/>
  <c r="PFJ62" i="15"/>
  <c r="PFK62" i="15"/>
  <c r="PFL62" i="15"/>
  <c r="PFM62" i="15"/>
  <c r="PFN62" i="15"/>
  <c r="PFO62" i="15"/>
  <c r="PFP62" i="15"/>
  <c r="PFQ62" i="15"/>
  <c r="PFR62" i="15"/>
  <c r="PFS62" i="15"/>
  <c r="PFT62" i="15"/>
  <c r="PFU62" i="15"/>
  <c r="PFV62" i="15"/>
  <c r="PFW62" i="15"/>
  <c r="PFX62" i="15"/>
  <c r="PFY62" i="15"/>
  <c r="PFZ62" i="15"/>
  <c r="PGA62" i="15"/>
  <c r="PGB62" i="15"/>
  <c r="PGC62" i="15"/>
  <c r="PGD62" i="15"/>
  <c r="PGE62" i="15"/>
  <c r="PGF62" i="15"/>
  <c r="PGG62" i="15"/>
  <c r="PGH62" i="15"/>
  <c r="PGI62" i="15"/>
  <c r="PGJ62" i="15"/>
  <c r="PGK62" i="15"/>
  <c r="PGL62" i="15"/>
  <c r="PGM62" i="15"/>
  <c r="PGN62" i="15"/>
  <c r="PGO62" i="15"/>
  <c r="PGP62" i="15"/>
  <c r="PGQ62" i="15"/>
  <c r="PGR62" i="15"/>
  <c r="PGS62" i="15"/>
  <c r="PGT62" i="15"/>
  <c r="PGU62" i="15"/>
  <c r="PGV62" i="15"/>
  <c r="PGW62" i="15"/>
  <c r="PGX62" i="15"/>
  <c r="PGY62" i="15"/>
  <c r="PGZ62" i="15"/>
  <c r="PHA62" i="15"/>
  <c r="PHB62" i="15"/>
  <c r="PHC62" i="15"/>
  <c r="PHD62" i="15"/>
  <c r="PHE62" i="15"/>
  <c r="PHF62" i="15"/>
  <c r="PHG62" i="15"/>
  <c r="PHH62" i="15"/>
  <c r="PHI62" i="15"/>
  <c r="PHJ62" i="15"/>
  <c r="PHK62" i="15"/>
  <c r="PHL62" i="15"/>
  <c r="PHM62" i="15"/>
  <c r="PHN62" i="15"/>
  <c r="PHO62" i="15"/>
  <c r="PHP62" i="15"/>
  <c r="PHQ62" i="15"/>
  <c r="PHR62" i="15"/>
  <c r="PHS62" i="15"/>
  <c r="PHT62" i="15"/>
  <c r="PHU62" i="15"/>
  <c r="PHV62" i="15"/>
  <c r="PHW62" i="15"/>
  <c r="PHX62" i="15"/>
  <c r="PHY62" i="15"/>
  <c r="PHZ62" i="15"/>
  <c r="PIA62" i="15"/>
  <c r="PIB62" i="15"/>
  <c r="PIC62" i="15"/>
  <c r="PID62" i="15"/>
  <c r="PIE62" i="15"/>
  <c r="PIF62" i="15"/>
  <c r="PIG62" i="15"/>
  <c r="PIH62" i="15"/>
  <c r="PII62" i="15"/>
  <c r="PIJ62" i="15"/>
  <c r="PIK62" i="15"/>
  <c r="PIL62" i="15"/>
  <c r="PIM62" i="15"/>
  <c r="PIN62" i="15"/>
  <c r="PIO62" i="15"/>
  <c r="PIP62" i="15"/>
  <c r="PIQ62" i="15"/>
  <c r="PIR62" i="15"/>
  <c r="PIS62" i="15"/>
  <c r="PIT62" i="15"/>
  <c r="PIU62" i="15"/>
  <c r="PIV62" i="15"/>
  <c r="PIW62" i="15"/>
  <c r="PIX62" i="15"/>
  <c r="PIY62" i="15"/>
  <c r="PIZ62" i="15"/>
  <c r="PJA62" i="15"/>
  <c r="PJB62" i="15"/>
  <c r="PJC62" i="15"/>
  <c r="PJD62" i="15"/>
  <c r="PJE62" i="15"/>
  <c r="PJF62" i="15"/>
  <c r="PJG62" i="15"/>
  <c r="PJH62" i="15"/>
  <c r="PJI62" i="15"/>
  <c r="PJJ62" i="15"/>
  <c r="PJK62" i="15"/>
  <c r="PJL62" i="15"/>
  <c r="PJM62" i="15"/>
  <c r="PJN62" i="15"/>
  <c r="PJO62" i="15"/>
  <c r="PJP62" i="15"/>
  <c r="PJQ62" i="15"/>
  <c r="PJR62" i="15"/>
  <c r="PJS62" i="15"/>
  <c r="PJT62" i="15"/>
  <c r="PJU62" i="15"/>
  <c r="PJV62" i="15"/>
  <c r="PJW62" i="15"/>
  <c r="PJX62" i="15"/>
  <c r="PJY62" i="15"/>
  <c r="PJZ62" i="15"/>
  <c r="PKA62" i="15"/>
  <c r="PKB62" i="15"/>
  <c r="PKC62" i="15"/>
  <c r="PKD62" i="15"/>
  <c r="PKE62" i="15"/>
  <c r="PKF62" i="15"/>
  <c r="PKG62" i="15"/>
  <c r="PKH62" i="15"/>
  <c r="PKI62" i="15"/>
  <c r="PKJ62" i="15"/>
  <c r="PKK62" i="15"/>
  <c r="PKL62" i="15"/>
  <c r="PKM62" i="15"/>
  <c r="PKN62" i="15"/>
  <c r="PKO62" i="15"/>
  <c r="PKP62" i="15"/>
  <c r="PKQ62" i="15"/>
  <c r="PKR62" i="15"/>
  <c r="PKS62" i="15"/>
  <c r="PKT62" i="15"/>
  <c r="PKU62" i="15"/>
  <c r="PKV62" i="15"/>
  <c r="PKW62" i="15"/>
  <c r="PKX62" i="15"/>
  <c r="PKY62" i="15"/>
  <c r="PKZ62" i="15"/>
  <c r="PLA62" i="15"/>
  <c r="PLB62" i="15"/>
  <c r="PLC62" i="15"/>
  <c r="PLD62" i="15"/>
  <c r="PLE62" i="15"/>
  <c r="PLF62" i="15"/>
  <c r="PLG62" i="15"/>
  <c r="PLH62" i="15"/>
  <c r="PLI62" i="15"/>
  <c r="PLJ62" i="15"/>
  <c r="PLK62" i="15"/>
  <c r="PLL62" i="15"/>
  <c r="PLM62" i="15"/>
  <c r="PLN62" i="15"/>
  <c r="PLO62" i="15"/>
  <c r="PLP62" i="15"/>
  <c r="PLQ62" i="15"/>
  <c r="PLR62" i="15"/>
  <c r="PLS62" i="15"/>
  <c r="PLT62" i="15"/>
  <c r="PLU62" i="15"/>
  <c r="PLV62" i="15"/>
  <c r="PLW62" i="15"/>
  <c r="PLX62" i="15"/>
  <c r="PLY62" i="15"/>
  <c r="PLZ62" i="15"/>
  <c r="PMA62" i="15"/>
  <c r="PMB62" i="15"/>
  <c r="PMC62" i="15"/>
  <c r="PMD62" i="15"/>
  <c r="PME62" i="15"/>
  <c r="PMF62" i="15"/>
  <c r="PMG62" i="15"/>
  <c r="PMH62" i="15"/>
  <c r="PMI62" i="15"/>
  <c r="PMJ62" i="15"/>
  <c r="PMK62" i="15"/>
  <c r="PML62" i="15"/>
  <c r="PMM62" i="15"/>
  <c r="PMN62" i="15"/>
  <c r="PMO62" i="15"/>
  <c r="PMP62" i="15"/>
  <c r="PMQ62" i="15"/>
  <c r="PMR62" i="15"/>
  <c r="PMS62" i="15"/>
  <c r="PMT62" i="15"/>
  <c r="PMU62" i="15"/>
  <c r="PMV62" i="15"/>
  <c r="PMW62" i="15"/>
  <c r="PMX62" i="15"/>
  <c r="PMY62" i="15"/>
  <c r="PMZ62" i="15"/>
  <c r="PNA62" i="15"/>
  <c r="PNB62" i="15"/>
  <c r="PNC62" i="15"/>
  <c r="PND62" i="15"/>
  <c r="PNE62" i="15"/>
  <c r="PNF62" i="15"/>
  <c r="PNG62" i="15"/>
  <c r="PNH62" i="15"/>
  <c r="PNI62" i="15"/>
  <c r="PNJ62" i="15"/>
  <c r="PNK62" i="15"/>
  <c r="PNL62" i="15"/>
  <c r="PNM62" i="15"/>
  <c r="PNN62" i="15"/>
  <c r="PNO62" i="15"/>
  <c r="PNP62" i="15"/>
  <c r="PNQ62" i="15"/>
  <c r="PNR62" i="15"/>
  <c r="PNS62" i="15"/>
  <c r="PNT62" i="15"/>
  <c r="PNU62" i="15"/>
  <c r="PNV62" i="15"/>
  <c r="PNW62" i="15"/>
  <c r="PNX62" i="15"/>
  <c r="PNY62" i="15"/>
  <c r="PNZ62" i="15"/>
  <c r="POA62" i="15"/>
  <c r="POB62" i="15"/>
  <c r="POC62" i="15"/>
  <c r="POD62" i="15"/>
  <c r="POE62" i="15"/>
  <c r="POF62" i="15"/>
  <c r="POG62" i="15"/>
  <c r="POH62" i="15"/>
  <c r="POI62" i="15"/>
  <c r="POJ62" i="15"/>
  <c r="POK62" i="15"/>
  <c r="POL62" i="15"/>
  <c r="POM62" i="15"/>
  <c r="PON62" i="15"/>
  <c r="POO62" i="15"/>
  <c r="POP62" i="15"/>
  <c r="POQ62" i="15"/>
  <c r="POR62" i="15"/>
  <c r="POS62" i="15"/>
  <c r="POT62" i="15"/>
  <c r="POU62" i="15"/>
  <c r="POV62" i="15"/>
  <c r="POW62" i="15"/>
  <c r="POX62" i="15"/>
  <c r="POY62" i="15"/>
  <c r="POZ62" i="15"/>
  <c r="PPA62" i="15"/>
  <c r="PPB62" i="15"/>
  <c r="PPC62" i="15"/>
  <c r="PPD62" i="15"/>
  <c r="PPE62" i="15"/>
  <c r="PPF62" i="15"/>
  <c r="PPG62" i="15"/>
  <c r="PPH62" i="15"/>
  <c r="PPI62" i="15"/>
  <c r="PPJ62" i="15"/>
  <c r="PPK62" i="15"/>
  <c r="PPL62" i="15"/>
  <c r="PPM62" i="15"/>
  <c r="PPN62" i="15"/>
  <c r="PPO62" i="15"/>
  <c r="PPP62" i="15"/>
  <c r="PPQ62" i="15"/>
  <c r="PPR62" i="15"/>
  <c r="PPS62" i="15"/>
  <c r="PPT62" i="15"/>
  <c r="PPU62" i="15"/>
  <c r="PPV62" i="15"/>
  <c r="PPW62" i="15"/>
  <c r="PPX62" i="15"/>
  <c r="PPY62" i="15"/>
  <c r="PPZ62" i="15"/>
  <c r="PQA62" i="15"/>
  <c r="PQB62" i="15"/>
  <c r="PQC62" i="15"/>
  <c r="PQD62" i="15"/>
  <c r="PQE62" i="15"/>
  <c r="PQF62" i="15"/>
  <c r="PQG62" i="15"/>
  <c r="PQH62" i="15"/>
  <c r="PQI62" i="15"/>
  <c r="PQJ62" i="15"/>
  <c r="PQK62" i="15"/>
  <c r="PQL62" i="15"/>
  <c r="PQM62" i="15"/>
  <c r="PQN62" i="15"/>
  <c r="PQO62" i="15"/>
  <c r="PQP62" i="15"/>
  <c r="PQQ62" i="15"/>
  <c r="PQR62" i="15"/>
  <c r="PQS62" i="15"/>
  <c r="PQT62" i="15"/>
  <c r="PQU62" i="15"/>
  <c r="PQV62" i="15"/>
  <c r="PQW62" i="15"/>
  <c r="PQX62" i="15"/>
  <c r="PQY62" i="15"/>
  <c r="PQZ62" i="15"/>
  <c r="PRA62" i="15"/>
  <c r="PRB62" i="15"/>
  <c r="PRC62" i="15"/>
  <c r="PRD62" i="15"/>
  <c r="PRE62" i="15"/>
  <c r="PRF62" i="15"/>
  <c r="PRG62" i="15"/>
  <c r="PRH62" i="15"/>
  <c r="PRI62" i="15"/>
  <c r="PRJ62" i="15"/>
  <c r="PRK62" i="15"/>
  <c r="PRL62" i="15"/>
  <c r="PRM62" i="15"/>
  <c r="PRN62" i="15"/>
  <c r="PRO62" i="15"/>
  <c r="PRP62" i="15"/>
  <c r="PRQ62" i="15"/>
  <c r="PRR62" i="15"/>
  <c r="PRS62" i="15"/>
  <c r="PRT62" i="15"/>
  <c r="PRU62" i="15"/>
  <c r="PRV62" i="15"/>
  <c r="PRW62" i="15"/>
  <c r="PRX62" i="15"/>
  <c r="PRY62" i="15"/>
  <c r="PRZ62" i="15"/>
  <c r="PSA62" i="15"/>
  <c r="PSB62" i="15"/>
  <c r="PSC62" i="15"/>
  <c r="PSD62" i="15"/>
  <c r="PSE62" i="15"/>
  <c r="PSF62" i="15"/>
  <c r="PSG62" i="15"/>
  <c r="PSH62" i="15"/>
  <c r="PSI62" i="15"/>
  <c r="PSJ62" i="15"/>
  <c r="PSK62" i="15"/>
  <c r="PSL62" i="15"/>
  <c r="PSM62" i="15"/>
  <c r="PSN62" i="15"/>
  <c r="PSO62" i="15"/>
  <c r="PSP62" i="15"/>
  <c r="PSQ62" i="15"/>
  <c r="PSR62" i="15"/>
  <c r="PSS62" i="15"/>
  <c r="PST62" i="15"/>
  <c r="PSU62" i="15"/>
  <c r="PSV62" i="15"/>
  <c r="PSW62" i="15"/>
  <c r="PSX62" i="15"/>
  <c r="PSY62" i="15"/>
  <c r="PSZ62" i="15"/>
  <c r="PTA62" i="15"/>
  <c r="PTB62" i="15"/>
  <c r="PTC62" i="15"/>
  <c r="PTD62" i="15"/>
  <c r="PTE62" i="15"/>
  <c r="PTF62" i="15"/>
  <c r="PTG62" i="15"/>
  <c r="PTH62" i="15"/>
  <c r="PTI62" i="15"/>
  <c r="PTJ62" i="15"/>
  <c r="PTK62" i="15"/>
  <c r="PTL62" i="15"/>
  <c r="PTM62" i="15"/>
  <c r="PTN62" i="15"/>
  <c r="PTO62" i="15"/>
  <c r="PTP62" i="15"/>
  <c r="PTQ62" i="15"/>
  <c r="PTR62" i="15"/>
  <c r="PTS62" i="15"/>
  <c r="PTT62" i="15"/>
  <c r="PTU62" i="15"/>
  <c r="PTV62" i="15"/>
  <c r="PTW62" i="15"/>
  <c r="PTX62" i="15"/>
  <c r="PTY62" i="15"/>
  <c r="PTZ62" i="15"/>
  <c r="PUA62" i="15"/>
  <c r="PUB62" i="15"/>
  <c r="PUC62" i="15"/>
  <c r="PUD62" i="15"/>
  <c r="PUE62" i="15"/>
  <c r="PUF62" i="15"/>
  <c r="PUG62" i="15"/>
  <c r="PUH62" i="15"/>
  <c r="PUI62" i="15"/>
  <c r="PUJ62" i="15"/>
  <c r="PUK62" i="15"/>
  <c r="PUL62" i="15"/>
  <c r="PUM62" i="15"/>
  <c r="PUN62" i="15"/>
  <c r="PUO62" i="15"/>
  <c r="PUP62" i="15"/>
  <c r="PUQ62" i="15"/>
  <c r="PUR62" i="15"/>
  <c r="PUS62" i="15"/>
  <c r="PUT62" i="15"/>
  <c r="PUU62" i="15"/>
  <c r="PUV62" i="15"/>
  <c r="PUW62" i="15"/>
  <c r="PUX62" i="15"/>
  <c r="PUY62" i="15"/>
  <c r="PUZ62" i="15"/>
  <c r="PVA62" i="15"/>
  <c r="PVB62" i="15"/>
  <c r="PVC62" i="15"/>
  <c r="PVD62" i="15"/>
  <c r="PVE62" i="15"/>
  <c r="PVF62" i="15"/>
  <c r="PVG62" i="15"/>
  <c r="PVH62" i="15"/>
  <c r="PVI62" i="15"/>
  <c r="PVJ62" i="15"/>
  <c r="PVK62" i="15"/>
  <c r="PVL62" i="15"/>
  <c r="PVM62" i="15"/>
  <c r="PVN62" i="15"/>
  <c r="PVO62" i="15"/>
  <c r="PVP62" i="15"/>
  <c r="PVQ62" i="15"/>
  <c r="PVR62" i="15"/>
  <c r="PVS62" i="15"/>
  <c r="PVT62" i="15"/>
  <c r="PVU62" i="15"/>
  <c r="PVV62" i="15"/>
  <c r="PVW62" i="15"/>
  <c r="PVX62" i="15"/>
  <c r="PVY62" i="15"/>
  <c r="PVZ62" i="15"/>
  <c r="PWA62" i="15"/>
  <c r="PWB62" i="15"/>
  <c r="PWC62" i="15"/>
  <c r="PWD62" i="15"/>
  <c r="PWE62" i="15"/>
  <c r="PWF62" i="15"/>
  <c r="PWG62" i="15"/>
  <c r="PWH62" i="15"/>
  <c r="PWI62" i="15"/>
  <c r="PWJ62" i="15"/>
  <c r="PWK62" i="15"/>
  <c r="PWL62" i="15"/>
  <c r="PWM62" i="15"/>
  <c r="PWN62" i="15"/>
  <c r="PWO62" i="15"/>
  <c r="PWP62" i="15"/>
  <c r="PWQ62" i="15"/>
  <c r="PWR62" i="15"/>
  <c r="PWS62" i="15"/>
  <c r="PWT62" i="15"/>
  <c r="PWU62" i="15"/>
  <c r="PWV62" i="15"/>
  <c r="PWW62" i="15"/>
  <c r="PWX62" i="15"/>
  <c r="PWY62" i="15"/>
  <c r="PWZ62" i="15"/>
  <c r="PXA62" i="15"/>
  <c r="PXB62" i="15"/>
  <c r="PXC62" i="15"/>
  <c r="PXD62" i="15"/>
  <c r="PXE62" i="15"/>
  <c r="PXF62" i="15"/>
  <c r="PXG62" i="15"/>
  <c r="PXH62" i="15"/>
  <c r="PXI62" i="15"/>
  <c r="PXJ62" i="15"/>
  <c r="PXK62" i="15"/>
  <c r="PXL62" i="15"/>
  <c r="PXM62" i="15"/>
  <c r="PXN62" i="15"/>
  <c r="PXO62" i="15"/>
  <c r="PXP62" i="15"/>
  <c r="PXQ62" i="15"/>
  <c r="PXR62" i="15"/>
  <c r="PXS62" i="15"/>
  <c r="PXT62" i="15"/>
  <c r="PXU62" i="15"/>
  <c r="PXV62" i="15"/>
  <c r="PXW62" i="15"/>
  <c r="PXX62" i="15"/>
  <c r="PXY62" i="15"/>
  <c r="PXZ62" i="15"/>
  <c r="PYA62" i="15"/>
  <c r="PYB62" i="15"/>
  <c r="PYC62" i="15"/>
  <c r="PYD62" i="15"/>
  <c r="PYE62" i="15"/>
  <c r="PYF62" i="15"/>
  <c r="PYG62" i="15"/>
  <c r="PYH62" i="15"/>
  <c r="PYI62" i="15"/>
  <c r="PYJ62" i="15"/>
  <c r="PYK62" i="15"/>
  <c r="PYL62" i="15"/>
  <c r="PYM62" i="15"/>
  <c r="PYN62" i="15"/>
  <c r="PYO62" i="15"/>
  <c r="PYP62" i="15"/>
  <c r="PYQ62" i="15"/>
  <c r="PYR62" i="15"/>
  <c r="PYS62" i="15"/>
  <c r="PYT62" i="15"/>
  <c r="PYU62" i="15"/>
  <c r="PYV62" i="15"/>
  <c r="PYW62" i="15"/>
  <c r="PYX62" i="15"/>
  <c r="PYY62" i="15"/>
  <c r="PYZ62" i="15"/>
  <c r="PZA62" i="15"/>
  <c r="PZB62" i="15"/>
  <c r="PZC62" i="15"/>
  <c r="PZD62" i="15"/>
  <c r="PZE62" i="15"/>
  <c r="PZF62" i="15"/>
  <c r="PZG62" i="15"/>
  <c r="PZH62" i="15"/>
  <c r="PZI62" i="15"/>
  <c r="PZJ62" i="15"/>
  <c r="PZK62" i="15"/>
  <c r="PZL62" i="15"/>
  <c r="PZM62" i="15"/>
  <c r="PZN62" i="15"/>
  <c r="PZO62" i="15"/>
  <c r="PZP62" i="15"/>
  <c r="PZQ62" i="15"/>
  <c r="PZR62" i="15"/>
  <c r="PZS62" i="15"/>
  <c r="PZT62" i="15"/>
  <c r="PZU62" i="15"/>
  <c r="PZV62" i="15"/>
  <c r="PZW62" i="15"/>
  <c r="PZX62" i="15"/>
  <c r="PZY62" i="15"/>
  <c r="PZZ62" i="15"/>
  <c r="QAA62" i="15"/>
  <c r="QAB62" i="15"/>
  <c r="QAC62" i="15"/>
  <c r="QAD62" i="15"/>
  <c r="QAE62" i="15"/>
  <c r="QAF62" i="15"/>
  <c r="QAG62" i="15"/>
  <c r="QAH62" i="15"/>
  <c r="QAI62" i="15"/>
  <c r="QAJ62" i="15"/>
  <c r="QAK62" i="15"/>
  <c r="QAL62" i="15"/>
  <c r="QAM62" i="15"/>
  <c r="QAN62" i="15"/>
  <c r="QAO62" i="15"/>
  <c r="QAP62" i="15"/>
  <c r="QAQ62" i="15"/>
  <c r="QAR62" i="15"/>
  <c r="QAS62" i="15"/>
  <c r="QAT62" i="15"/>
  <c r="QAU62" i="15"/>
  <c r="QAV62" i="15"/>
  <c r="QAW62" i="15"/>
  <c r="QAX62" i="15"/>
  <c r="QAY62" i="15"/>
  <c r="QAZ62" i="15"/>
  <c r="QBA62" i="15"/>
  <c r="QBB62" i="15"/>
  <c r="QBC62" i="15"/>
  <c r="QBD62" i="15"/>
  <c r="QBE62" i="15"/>
  <c r="QBF62" i="15"/>
  <c r="QBG62" i="15"/>
  <c r="QBH62" i="15"/>
  <c r="QBI62" i="15"/>
  <c r="QBJ62" i="15"/>
  <c r="QBK62" i="15"/>
  <c r="QBL62" i="15"/>
  <c r="QBM62" i="15"/>
  <c r="QBN62" i="15"/>
  <c r="QBO62" i="15"/>
  <c r="QBP62" i="15"/>
  <c r="QBQ62" i="15"/>
  <c r="QBR62" i="15"/>
  <c r="QBS62" i="15"/>
  <c r="QBT62" i="15"/>
  <c r="QBU62" i="15"/>
  <c r="QBV62" i="15"/>
  <c r="QBW62" i="15"/>
  <c r="QBX62" i="15"/>
  <c r="QBY62" i="15"/>
  <c r="QBZ62" i="15"/>
  <c r="QCA62" i="15"/>
  <c r="QCB62" i="15"/>
  <c r="QCC62" i="15"/>
  <c r="QCD62" i="15"/>
  <c r="QCE62" i="15"/>
  <c r="QCF62" i="15"/>
  <c r="QCG62" i="15"/>
  <c r="QCH62" i="15"/>
  <c r="QCI62" i="15"/>
  <c r="QCJ62" i="15"/>
  <c r="QCK62" i="15"/>
  <c r="QCL62" i="15"/>
  <c r="QCM62" i="15"/>
  <c r="QCN62" i="15"/>
  <c r="QCO62" i="15"/>
  <c r="QCP62" i="15"/>
  <c r="QCQ62" i="15"/>
  <c r="QCR62" i="15"/>
  <c r="QCS62" i="15"/>
  <c r="QCT62" i="15"/>
  <c r="QCU62" i="15"/>
  <c r="QCV62" i="15"/>
  <c r="QCW62" i="15"/>
  <c r="QCX62" i="15"/>
  <c r="QCY62" i="15"/>
  <c r="QCZ62" i="15"/>
  <c r="QDA62" i="15"/>
  <c r="QDB62" i="15"/>
  <c r="QDC62" i="15"/>
  <c r="QDD62" i="15"/>
  <c r="QDE62" i="15"/>
  <c r="QDF62" i="15"/>
  <c r="QDG62" i="15"/>
  <c r="QDH62" i="15"/>
  <c r="QDI62" i="15"/>
  <c r="QDJ62" i="15"/>
  <c r="QDK62" i="15"/>
  <c r="QDL62" i="15"/>
  <c r="QDM62" i="15"/>
  <c r="QDN62" i="15"/>
  <c r="QDO62" i="15"/>
  <c r="QDP62" i="15"/>
  <c r="QDQ62" i="15"/>
  <c r="QDR62" i="15"/>
  <c r="QDS62" i="15"/>
  <c r="QDT62" i="15"/>
  <c r="QDU62" i="15"/>
  <c r="QDV62" i="15"/>
  <c r="QDW62" i="15"/>
  <c r="QDX62" i="15"/>
  <c r="QDY62" i="15"/>
  <c r="QDZ62" i="15"/>
  <c r="QEA62" i="15"/>
  <c r="QEB62" i="15"/>
  <c r="QEC62" i="15"/>
  <c r="QED62" i="15"/>
  <c r="QEE62" i="15"/>
  <c r="QEF62" i="15"/>
  <c r="QEG62" i="15"/>
  <c r="QEH62" i="15"/>
  <c r="QEI62" i="15"/>
  <c r="QEJ62" i="15"/>
  <c r="QEK62" i="15"/>
  <c r="QEL62" i="15"/>
  <c r="QEM62" i="15"/>
  <c r="QEN62" i="15"/>
  <c r="QEO62" i="15"/>
  <c r="QEP62" i="15"/>
  <c r="QEQ62" i="15"/>
  <c r="QER62" i="15"/>
  <c r="QES62" i="15"/>
  <c r="QET62" i="15"/>
  <c r="QEU62" i="15"/>
  <c r="QEV62" i="15"/>
  <c r="QEW62" i="15"/>
  <c r="QEX62" i="15"/>
  <c r="QEY62" i="15"/>
  <c r="QEZ62" i="15"/>
  <c r="QFA62" i="15"/>
  <c r="QFB62" i="15"/>
  <c r="QFC62" i="15"/>
  <c r="QFD62" i="15"/>
  <c r="QFE62" i="15"/>
  <c r="QFF62" i="15"/>
  <c r="QFG62" i="15"/>
  <c r="QFH62" i="15"/>
  <c r="QFI62" i="15"/>
  <c r="QFJ62" i="15"/>
  <c r="QFK62" i="15"/>
  <c r="QFL62" i="15"/>
  <c r="QFM62" i="15"/>
  <c r="QFN62" i="15"/>
  <c r="QFO62" i="15"/>
  <c r="QFP62" i="15"/>
  <c r="QFQ62" i="15"/>
  <c r="QFR62" i="15"/>
  <c r="QFS62" i="15"/>
  <c r="QFT62" i="15"/>
  <c r="QFU62" i="15"/>
  <c r="QFV62" i="15"/>
  <c r="QFW62" i="15"/>
  <c r="QFX62" i="15"/>
  <c r="QFY62" i="15"/>
  <c r="QFZ62" i="15"/>
  <c r="QGA62" i="15"/>
  <c r="QGB62" i="15"/>
  <c r="QGC62" i="15"/>
  <c r="QGD62" i="15"/>
  <c r="QGE62" i="15"/>
  <c r="QGF62" i="15"/>
  <c r="QGG62" i="15"/>
  <c r="QGH62" i="15"/>
  <c r="QGI62" i="15"/>
  <c r="QGJ62" i="15"/>
  <c r="QGK62" i="15"/>
  <c r="QGL62" i="15"/>
  <c r="QGM62" i="15"/>
  <c r="QGN62" i="15"/>
  <c r="QGO62" i="15"/>
  <c r="QGP62" i="15"/>
  <c r="QGQ62" i="15"/>
  <c r="QGR62" i="15"/>
  <c r="QGS62" i="15"/>
  <c r="QGT62" i="15"/>
  <c r="QGU62" i="15"/>
  <c r="QGV62" i="15"/>
  <c r="QGW62" i="15"/>
  <c r="QGX62" i="15"/>
  <c r="QGY62" i="15"/>
  <c r="QGZ62" i="15"/>
  <c r="QHA62" i="15"/>
  <c r="QHB62" i="15"/>
  <c r="QHC62" i="15"/>
  <c r="QHD62" i="15"/>
  <c r="QHE62" i="15"/>
  <c r="QHF62" i="15"/>
  <c r="QHG62" i="15"/>
  <c r="QHH62" i="15"/>
  <c r="QHI62" i="15"/>
  <c r="QHJ62" i="15"/>
  <c r="QHK62" i="15"/>
  <c r="QHL62" i="15"/>
  <c r="QHM62" i="15"/>
  <c r="QHN62" i="15"/>
  <c r="QHO62" i="15"/>
  <c r="QHP62" i="15"/>
  <c r="QHQ62" i="15"/>
  <c r="QHR62" i="15"/>
  <c r="QHS62" i="15"/>
  <c r="QHT62" i="15"/>
  <c r="QHU62" i="15"/>
  <c r="QHV62" i="15"/>
  <c r="QHW62" i="15"/>
  <c r="QHX62" i="15"/>
  <c r="QHY62" i="15"/>
  <c r="QHZ62" i="15"/>
  <c r="QIA62" i="15"/>
  <c r="QIB62" i="15"/>
  <c r="QIC62" i="15"/>
  <c r="QID62" i="15"/>
  <c r="QIE62" i="15"/>
  <c r="QIF62" i="15"/>
  <c r="QIG62" i="15"/>
  <c r="QIH62" i="15"/>
  <c r="QII62" i="15"/>
  <c r="QIJ62" i="15"/>
  <c r="QIK62" i="15"/>
  <c r="QIL62" i="15"/>
  <c r="QIM62" i="15"/>
  <c r="QIN62" i="15"/>
  <c r="QIO62" i="15"/>
  <c r="QIP62" i="15"/>
  <c r="QIQ62" i="15"/>
  <c r="QIR62" i="15"/>
  <c r="QIS62" i="15"/>
  <c r="QIT62" i="15"/>
  <c r="QIU62" i="15"/>
  <c r="QIV62" i="15"/>
  <c r="QIW62" i="15"/>
  <c r="QIX62" i="15"/>
  <c r="QIY62" i="15"/>
  <c r="QIZ62" i="15"/>
  <c r="QJA62" i="15"/>
  <c r="QJB62" i="15"/>
  <c r="QJC62" i="15"/>
  <c r="QJD62" i="15"/>
  <c r="QJE62" i="15"/>
  <c r="QJF62" i="15"/>
  <c r="QJG62" i="15"/>
  <c r="QJH62" i="15"/>
  <c r="QJI62" i="15"/>
  <c r="QJJ62" i="15"/>
  <c r="QJK62" i="15"/>
  <c r="QJL62" i="15"/>
  <c r="QJM62" i="15"/>
  <c r="QJN62" i="15"/>
  <c r="QJO62" i="15"/>
  <c r="QJP62" i="15"/>
  <c r="QJQ62" i="15"/>
  <c r="QJR62" i="15"/>
  <c r="QJS62" i="15"/>
  <c r="QJT62" i="15"/>
  <c r="QJU62" i="15"/>
  <c r="QJV62" i="15"/>
  <c r="QJW62" i="15"/>
  <c r="QJX62" i="15"/>
  <c r="QJY62" i="15"/>
  <c r="QJZ62" i="15"/>
  <c r="QKA62" i="15"/>
  <c r="QKB62" i="15"/>
  <c r="QKC62" i="15"/>
  <c r="QKD62" i="15"/>
  <c r="QKE62" i="15"/>
  <c r="QKF62" i="15"/>
  <c r="QKG62" i="15"/>
  <c r="QKH62" i="15"/>
  <c r="QKI62" i="15"/>
  <c r="QKJ62" i="15"/>
  <c r="QKK62" i="15"/>
  <c r="QKL62" i="15"/>
  <c r="QKM62" i="15"/>
  <c r="QKN62" i="15"/>
  <c r="QKO62" i="15"/>
  <c r="QKP62" i="15"/>
  <c r="QKQ62" i="15"/>
  <c r="QKR62" i="15"/>
  <c r="QKS62" i="15"/>
  <c r="QKT62" i="15"/>
  <c r="QKU62" i="15"/>
  <c r="QKV62" i="15"/>
  <c r="QKW62" i="15"/>
  <c r="QKX62" i="15"/>
  <c r="QKY62" i="15"/>
  <c r="QKZ62" i="15"/>
  <c r="QLA62" i="15"/>
  <c r="QLB62" i="15"/>
  <c r="QLC62" i="15"/>
  <c r="QLD62" i="15"/>
  <c r="QLE62" i="15"/>
  <c r="QLF62" i="15"/>
  <c r="QLG62" i="15"/>
  <c r="QLH62" i="15"/>
  <c r="QLI62" i="15"/>
  <c r="QLJ62" i="15"/>
  <c r="QLK62" i="15"/>
  <c r="QLL62" i="15"/>
  <c r="QLM62" i="15"/>
  <c r="QLN62" i="15"/>
  <c r="QLO62" i="15"/>
  <c r="QLP62" i="15"/>
  <c r="QLQ62" i="15"/>
  <c r="QLR62" i="15"/>
  <c r="QLS62" i="15"/>
  <c r="QLT62" i="15"/>
  <c r="QLU62" i="15"/>
  <c r="QLV62" i="15"/>
  <c r="QLW62" i="15"/>
  <c r="QLX62" i="15"/>
  <c r="QLY62" i="15"/>
  <c r="QLZ62" i="15"/>
  <c r="QMA62" i="15"/>
  <c r="QMB62" i="15"/>
  <c r="QMC62" i="15"/>
  <c r="QMD62" i="15"/>
  <c r="QME62" i="15"/>
  <c r="QMF62" i="15"/>
  <c r="QMG62" i="15"/>
  <c r="QMH62" i="15"/>
  <c r="QMI62" i="15"/>
  <c r="QMJ62" i="15"/>
  <c r="QMK62" i="15"/>
  <c r="QML62" i="15"/>
  <c r="QMM62" i="15"/>
  <c r="QMN62" i="15"/>
  <c r="QMO62" i="15"/>
  <c r="QMP62" i="15"/>
  <c r="QMQ62" i="15"/>
  <c r="QMR62" i="15"/>
  <c r="QMS62" i="15"/>
  <c r="QMT62" i="15"/>
  <c r="QMU62" i="15"/>
  <c r="QMV62" i="15"/>
  <c r="QMW62" i="15"/>
  <c r="QMX62" i="15"/>
  <c r="QMY62" i="15"/>
  <c r="QMZ62" i="15"/>
  <c r="QNA62" i="15"/>
  <c r="QNB62" i="15"/>
  <c r="QNC62" i="15"/>
  <c r="QND62" i="15"/>
  <c r="QNE62" i="15"/>
  <c r="QNF62" i="15"/>
  <c r="QNG62" i="15"/>
  <c r="QNH62" i="15"/>
  <c r="QNI62" i="15"/>
  <c r="QNJ62" i="15"/>
  <c r="QNK62" i="15"/>
  <c r="QNL62" i="15"/>
  <c r="QNM62" i="15"/>
  <c r="QNN62" i="15"/>
  <c r="QNO62" i="15"/>
  <c r="QNP62" i="15"/>
  <c r="QNQ62" i="15"/>
  <c r="QNR62" i="15"/>
  <c r="QNS62" i="15"/>
  <c r="QNT62" i="15"/>
  <c r="QNU62" i="15"/>
  <c r="QNV62" i="15"/>
  <c r="QNW62" i="15"/>
  <c r="QNX62" i="15"/>
  <c r="QNY62" i="15"/>
  <c r="QNZ62" i="15"/>
  <c r="QOA62" i="15"/>
  <c r="QOB62" i="15"/>
  <c r="QOC62" i="15"/>
  <c r="QOD62" i="15"/>
  <c r="QOE62" i="15"/>
  <c r="QOF62" i="15"/>
  <c r="QOG62" i="15"/>
  <c r="QOH62" i="15"/>
  <c r="QOI62" i="15"/>
  <c r="QOJ62" i="15"/>
  <c r="QOK62" i="15"/>
  <c r="QOL62" i="15"/>
  <c r="QOM62" i="15"/>
  <c r="QON62" i="15"/>
  <c r="QOO62" i="15"/>
  <c r="QOP62" i="15"/>
  <c r="QOQ62" i="15"/>
  <c r="QOR62" i="15"/>
  <c r="QOS62" i="15"/>
  <c r="QOT62" i="15"/>
  <c r="QOU62" i="15"/>
  <c r="QOV62" i="15"/>
  <c r="QOW62" i="15"/>
  <c r="QOX62" i="15"/>
  <c r="QOY62" i="15"/>
  <c r="QOZ62" i="15"/>
  <c r="QPA62" i="15"/>
  <c r="QPB62" i="15"/>
  <c r="QPC62" i="15"/>
  <c r="QPD62" i="15"/>
  <c r="QPE62" i="15"/>
  <c r="QPF62" i="15"/>
  <c r="QPG62" i="15"/>
  <c r="QPH62" i="15"/>
  <c r="QPI62" i="15"/>
  <c r="QPJ62" i="15"/>
  <c r="QPK62" i="15"/>
  <c r="QPL62" i="15"/>
  <c r="QPM62" i="15"/>
  <c r="QPN62" i="15"/>
  <c r="QPO62" i="15"/>
  <c r="QPP62" i="15"/>
  <c r="QPQ62" i="15"/>
  <c r="QPR62" i="15"/>
  <c r="QPS62" i="15"/>
  <c r="QPT62" i="15"/>
  <c r="QPU62" i="15"/>
  <c r="QPV62" i="15"/>
  <c r="QPW62" i="15"/>
  <c r="QPX62" i="15"/>
  <c r="QPY62" i="15"/>
  <c r="QPZ62" i="15"/>
  <c r="QQA62" i="15"/>
  <c r="QQB62" i="15"/>
  <c r="QQC62" i="15"/>
  <c r="QQD62" i="15"/>
  <c r="QQE62" i="15"/>
  <c r="QQF62" i="15"/>
  <c r="QQG62" i="15"/>
  <c r="QQH62" i="15"/>
  <c r="QQI62" i="15"/>
  <c r="QQJ62" i="15"/>
  <c r="QQK62" i="15"/>
  <c r="QQL62" i="15"/>
  <c r="QQM62" i="15"/>
  <c r="QQN62" i="15"/>
  <c r="QQO62" i="15"/>
  <c r="QQP62" i="15"/>
  <c r="QQQ62" i="15"/>
  <c r="QQR62" i="15"/>
  <c r="QQS62" i="15"/>
  <c r="QQT62" i="15"/>
  <c r="QQU62" i="15"/>
  <c r="QQV62" i="15"/>
  <c r="QQW62" i="15"/>
  <c r="QQX62" i="15"/>
  <c r="QQY62" i="15"/>
  <c r="QQZ62" i="15"/>
  <c r="QRA62" i="15"/>
  <c r="QRB62" i="15"/>
  <c r="QRC62" i="15"/>
  <c r="QRD62" i="15"/>
  <c r="QRE62" i="15"/>
  <c r="QRF62" i="15"/>
  <c r="QRG62" i="15"/>
  <c r="QRH62" i="15"/>
  <c r="QRI62" i="15"/>
  <c r="QRJ62" i="15"/>
  <c r="QRK62" i="15"/>
  <c r="QRL62" i="15"/>
  <c r="QRM62" i="15"/>
  <c r="QRN62" i="15"/>
  <c r="QRO62" i="15"/>
  <c r="QRP62" i="15"/>
  <c r="QRQ62" i="15"/>
  <c r="QRR62" i="15"/>
  <c r="QRS62" i="15"/>
  <c r="QRT62" i="15"/>
  <c r="QRU62" i="15"/>
  <c r="QRV62" i="15"/>
  <c r="QRW62" i="15"/>
  <c r="QRX62" i="15"/>
  <c r="QRY62" i="15"/>
  <c r="QRZ62" i="15"/>
  <c r="QSA62" i="15"/>
  <c r="QSB62" i="15"/>
  <c r="QSC62" i="15"/>
  <c r="QSD62" i="15"/>
  <c r="QSE62" i="15"/>
  <c r="QSF62" i="15"/>
  <c r="QSG62" i="15"/>
  <c r="QSH62" i="15"/>
  <c r="QSI62" i="15"/>
  <c r="QSJ62" i="15"/>
  <c r="QSK62" i="15"/>
  <c r="QSL62" i="15"/>
  <c r="QSM62" i="15"/>
  <c r="QSN62" i="15"/>
  <c r="QSO62" i="15"/>
  <c r="QSP62" i="15"/>
  <c r="QSQ62" i="15"/>
  <c r="QSR62" i="15"/>
  <c r="QSS62" i="15"/>
  <c r="QST62" i="15"/>
  <c r="QSU62" i="15"/>
  <c r="QSV62" i="15"/>
  <c r="QSW62" i="15"/>
  <c r="QSX62" i="15"/>
  <c r="QSY62" i="15"/>
  <c r="QSZ62" i="15"/>
  <c r="QTA62" i="15"/>
  <c r="QTB62" i="15"/>
  <c r="QTC62" i="15"/>
  <c r="QTD62" i="15"/>
  <c r="QTE62" i="15"/>
  <c r="QTF62" i="15"/>
  <c r="QTG62" i="15"/>
  <c r="QTH62" i="15"/>
  <c r="QTI62" i="15"/>
  <c r="QTJ62" i="15"/>
  <c r="QTK62" i="15"/>
  <c r="QTL62" i="15"/>
  <c r="QTM62" i="15"/>
  <c r="QTN62" i="15"/>
  <c r="QTO62" i="15"/>
  <c r="QTP62" i="15"/>
  <c r="QTQ62" i="15"/>
  <c r="QTR62" i="15"/>
  <c r="QTS62" i="15"/>
  <c r="QTT62" i="15"/>
  <c r="QTU62" i="15"/>
  <c r="QTV62" i="15"/>
  <c r="QTW62" i="15"/>
  <c r="QTX62" i="15"/>
  <c r="QTY62" i="15"/>
  <c r="QTZ62" i="15"/>
  <c r="QUA62" i="15"/>
  <c r="QUB62" i="15"/>
  <c r="QUC62" i="15"/>
  <c r="QUD62" i="15"/>
  <c r="QUE62" i="15"/>
  <c r="QUF62" i="15"/>
  <c r="QUG62" i="15"/>
  <c r="QUH62" i="15"/>
  <c r="QUI62" i="15"/>
  <c r="QUJ62" i="15"/>
  <c r="QUK62" i="15"/>
  <c r="QUL62" i="15"/>
  <c r="QUM62" i="15"/>
  <c r="QUN62" i="15"/>
  <c r="QUO62" i="15"/>
  <c r="QUP62" i="15"/>
  <c r="QUQ62" i="15"/>
  <c r="QUR62" i="15"/>
  <c r="QUS62" i="15"/>
  <c r="QUT62" i="15"/>
  <c r="QUU62" i="15"/>
  <c r="QUV62" i="15"/>
  <c r="QUW62" i="15"/>
  <c r="QUX62" i="15"/>
  <c r="QUY62" i="15"/>
  <c r="QUZ62" i="15"/>
  <c r="QVA62" i="15"/>
  <c r="QVB62" i="15"/>
  <c r="QVC62" i="15"/>
  <c r="QVD62" i="15"/>
  <c r="QVE62" i="15"/>
  <c r="QVF62" i="15"/>
  <c r="QVG62" i="15"/>
  <c r="QVH62" i="15"/>
  <c r="QVI62" i="15"/>
  <c r="QVJ62" i="15"/>
  <c r="QVK62" i="15"/>
  <c r="QVL62" i="15"/>
  <c r="QVM62" i="15"/>
  <c r="QVN62" i="15"/>
  <c r="QVO62" i="15"/>
  <c r="QVP62" i="15"/>
  <c r="QVQ62" i="15"/>
  <c r="QVR62" i="15"/>
  <c r="QVS62" i="15"/>
  <c r="QVT62" i="15"/>
  <c r="QVU62" i="15"/>
  <c r="QVV62" i="15"/>
  <c r="QVW62" i="15"/>
  <c r="QVX62" i="15"/>
  <c r="QVY62" i="15"/>
  <c r="QVZ62" i="15"/>
  <c r="QWA62" i="15"/>
  <c r="QWB62" i="15"/>
  <c r="QWC62" i="15"/>
  <c r="QWD62" i="15"/>
  <c r="QWE62" i="15"/>
  <c r="QWF62" i="15"/>
  <c r="QWG62" i="15"/>
  <c r="QWH62" i="15"/>
  <c r="QWI62" i="15"/>
  <c r="QWJ62" i="15"/>
  <c r="QWK62" i="15"/>
  <c r="QWL62" i="15"/>
  <c r="QWM62" i="15"/>
  <c r="QWN62" i="15"/>
  <c r="QWO62" i="15"/>
  <c r="QWP62" i="15"/>
  <c r="QWQ62" i="15"/>
  <c r="QWR62" i="15"/>
  <c r="QWS62" i="15"/>
  <c r="QWT62" i="15"/>
  <c r="QWU62" i="15"/>
  <c r="QWV62" i="15"/>
  <c r="QWW62" i="15"/>
  <c r="QWX62" i="15"/>
  <c r="QWY62" i="15"/>
  <c r="QWZ62" i="15"/>
  <c r="QXA62" i="15"/>
  <c r="QXB62" i="15"/>
  <c r="QXC62" i="15"/>
  <c r="QXD62" i="15"/>
  <c r="QXE62" i="15"/>
  <c r="QXF62" i="15"/>
  <c r="QXG62" i="15"/>
  <c r="QXH62" i="15"/>
  <c r="QXI62" i="15"/>
  <c r="QXJ62" i="15"/>
  <c r="QXK62" i="15"/>
  <c r="QXL62" i="15"/>
  <c r="QXM62" i="15"/>
  <c r="QXN62" i="15"/>
  <c r="QXO62" i="15"/>
  <c r="QXP62" i="15"/>
  <c r="QXQ62" i="15"/>
  <c r="QXR62" i="15"/>
  <c r="QXS62" i="15"/>
  <c r="QXT62" i="15"/>
  <c r="QXU62" i="15"/>
  <c r="QXV62" i="15"/>
  <c r="QXW62" i="15"/>
  <c r="QXX62" i="15"/>
  <c r="QXY62" i="15"/>
  <c r="QXZ62" i="15"/>
  <c r="QYA62" i="15"/>
  <c r="QYB62" i="15"/>
  <c r="QYC62" i="15"/>
  <c r="QYD62" i="15"/>
  <c r="QYE62" i="15"/>
  <c r="QYF62" i="15"/>
  <c r="QYG62" i="15"/>
  <c r="QYH62" i="15"/>
  <c r="QYI62" i="15"/>
  <c r="QYJ62" i="15"/>
  <c r="QYK62" i="15"/>
  <c r="QYL62" i="15"/>
  <c r="QYM62" i="15"/>
  <c r="QYN62" i="15"/>
  <c r="QYO62" i="15"/>
  <c r="QYP62" i="15"/>
  <c r="QYQ62" i="15"/>
  <c r="QYR62" i="15"/>
  <c r="QYS62" i="15"/>
  <c r="QYT62" i="15"/>
  <c r="QYU62" i="15"/>
  <c r="QYV62" i="15"/>
  <c r="QYW62" i="15"/>
  <c r="QYX62" i="15"/>
  <c r="QYY62" i="15"/>
  <c r="QYZ62" i="15"/>
  <c r="QZA62" i="15"/>
  <c r="QZB62" i="15"/>
  <c r="QZC62" i="15"/>
  <c r="QZD62" i="15"/>
  <c r="QZE62" i="15"/>
  <c r="QZF62" i="15"/>
  <c r="QZG62" i="15"/>
  <c r="QZH62" i="15"/>
  <c r="QZI62" i="15"/>
  <c r="QZJ62" i="15"/>
  <c r="QZK62" i="15"/>
  <c r="QZL62" i="15"/>
  <c r="QZM62" i="15"/>
  <c r="QZN62" i="15"/>
  <c r="QZO62" i="15"/>
  <c r="QZP62" i="15"/>
  <c r="QZQ62" i="15"/>
  <c r="QZR62" i="15"/>
  <c r="QZS62" i="15"/>
  <c r="QZT62" i="15"/>
  <c r="QZU62" i="15"/>
  <c r="QZV62" i="15"/>
  <c r="QZW62" i="15"/>
  <c r="QZX62" i="15"/>
  <c r="QZY62" i="15"/>
  <c r="QZZ62" i="15"/>
  <c r="RAA62" i="15"/>
  <c r="RAB62" i="15"/>
  <c r="RAC62" i="15"/>
  <c r="RAD62" i="15"/>
  <c r="RAE62" i="15"/>
  <c r="RAF62" i="15"/>
  <c r="RAG62" i="15"/>
  <c r="RAH62" i="15"/>
  <c r="RAI62" i="15"/>
  <c r="RAJ62" i="15"/>
  <c r="RAK62" i="15"/>
  <c r="RAL62" i="15"/>
  <c r="RAM62" i="15"/>
  <c r="RAN62" i="15"/>
  <c r="RAO62" i="15"/>
  <c r="RAP62" i="15"/>
  <c r="RAQ62" i="15"/>
  <c r="RAR62" i="15"/>
  <c r="RAS62" i="15"/>
  <c r="RAT62" i="15"/>
  <c r="RAU62" i="15"/>
  <c r="RAV62" i="15"/>
  <c r="RAW62" i="15"/>
  <c r="RAX62" i="15"/>
  <c r="RAY62" i="15"/>
  <c r="RAZ62" i="15"/>
  <c r="RBA62" i="15"/>
  <c r="RBB62" i="15"/>
  <c r="RBC62" i="15"/>
  <c r="RBD62" i="15"/>
  <c r="RBE62" i="15"/>
  <c r="RBF62" i="15"/>
  <c r="RBG62" i="15"/>
  <c r="RBH62" i="15"/>
  <c r="RBI62" i="15"/>
  <c r="RBJ62" i="15"/>
  <c r="RBK62" i="15"/>
  <c r="RBL62" i="15"/>
  <c r="RBM62" i="15"/>
  <c r="RBN62" i="15"/>
  <c r="RBO62" i="15"/>
  <c r="RBP62" i="15"/>
  <c r="RBQ62" i="15"/>
  <c r="RBR62" i="15"/>
  <c r="RBS62" i="15"/>
  <c r="RBT62" i="15"/>
  <c r="RBU62" i="15"/>
  <c r="RBV62" i="15"/>
  <c r="RBW62" i="15"/>
  <c r="RBX62" i="15"/>
  <c r="RBY62" i="15"/>
  <c r="RBZ62" i="15"/>
  <c r="RCA62" i="15"/>
  <c r="RCB62" i="15"/>
  <c r="RCC62" i="15"/>
  <c r="RCD62" i="15"/>
  <c r="RCE62" i="15"/>
  <c r="RCF62" i="15"/>
  <c r="RCG62" i="15"/>
  <c r="RCH62" i="15"/>
  <c r="RCI62" i="15"/>
  <c r="RCJ62" i="15"/>
  <c r="RCK62" i="15"/>
  <c r="RCL62" i="15"/>
  <c r="RCM62" i="15"/>
  <c r="RCN62" i="15"/>
  <c r="RCO62" i="15"/>
  <c r="RCP62" i="15"/>
  <c r="RCQ62" i="15"/>
  <c r="RCR62" i="15"/>
  <c r="RCS62" i="15"/>
  <c r="RCT62" i="15"/>
  <c r="RCU62" i="15"/>
  <c r="RCV62" i="15"/>
  <c r="RCW62" i="15"/>
  <c r="RCX62" i="15"/>
  <c r="RCY62" i="15"/>
  <c r="RCZ62" i="15"/>
  <c r="RDA62" i="15"/>
  <c r="RDB62" i="15"/>
  <c r="RDC62" i="15"/>
  <c r="RDD62" i="15"/>
  <c r="RDE62" i="15"/>
  <c r="RDF62" i="15"/>
  <c r="RDG62" i="15"/>
  <c r="RDH62" i="15"/>
  <c r="RDI62" i="15"/>
  <c r="RDJ62" i="15"/>
  <c r="RDK62" i="15"/>
  <c r="RDL62" i="15"/>
  <c r="RDM62" i="15"/>
  <c r="RDN62" i="15"/>
  <c r="RDO62" i="15"/>
  <c r="RDP62" i="15"/>
  <c r="RDQ62" i="15"/>
  <c r="RDR62" i="15"/>
  <c r="RDS62" i="15"/>
  <c r="RDT62" i="15"/>
  <c r="RDU62" i="15"/>
  <c r="RDV62" i="15"/>
  <c r="RDW62" i="15"/>
  <c r="RDX62" i="15"/>
  <c r="RDY62" i="15"/>
  <c r="RDZ62" i="15"/>
  <c r="REA62" i="15"/>
  <c r="REB62" i="15"/>
  <c r="REC62" i="15"/>
  <c r="RED62" i="15"/>
  <c r="REE62" i="15"/>
  <c r="REF62" i="15"/>
  <c r="REG62" i="15"/>
  <c r="REH62" i="15"/>
  <c r="REI62" i="15"/>
  <c r="REJ62" i="15"/>
  <c r="REK62" i="15"/>
  <c r="REL62" i="15"/>
  <c r="REM62" i="15"/>
  <c r="REN62" i="15"/>
  <c r="REO62" i="15"/>
  <c r="REP62" i="15"/>
  <c r="REQ62" i="15"/>
  <c r="RER62" i="15"/>
  <c r="RES62" i="15"/>
  <c r="RET62" i="15"/>
  <c r="REU62" i="15"/>
  <c r="REV62" i="15"/>
  <c r="REW62" i="15"/>
  <c r="REX62" i="15"/>
  <c r="REY62" i="15"/>
  <c r="REZ62" i="15"/>
  <c r="RFA62" i="15"/>
  <c r="RFB62" i="15"/>
  <c r="RFC62" i="15"/>
  <c r="RFD62" i="15"/>
  <c r="RFE62" i="15"/>
  <c r="RFF62" i="15"/>
  <c r="RFG62" i="15"/>
  <c r="RFH62" i="15"/>
  <c r="RFI62" i="15"/>
  <c r="RFJ62" i="15"/>
  <c r="RFK62" i="15"/>
  <c r="RFL62" i="15"/>
  <c r="RFM62" i="15"/>
  <c r="RFN62" i="15"/>
  <c r="RFO62" i="15"/>
  <c r="RFP62" i="15"/>
  <c r="RFQ62" i="15"/>
  <c r="RFR62" i="15"/>
  <c r="RFS62" i="15"/>
  <c r="RFT62" i="15"/>
  <c r="RFU62" i="15"/>
  <c r="RFV62" i="15"/>
  <c r="RFW62" i="15"/>
  <c r="RFX62" i="15"/>
  <c r="RFY62" i="15"/>
  <c r="RFZ62" i="15"/>
  <c r="RGA62" i="15"/>
  <c r="RGB62" i="15"/>
  <c r="RGC62" i="15"/>
  <c r="RGD62" i="15"/>
  <c r="RGE62" i="15"/>
  <c r="RGF62" i="15"/>
  <c r="RGG62" i="15"/>
  <c r="RGH62" i="15"/>
  <c r="RGI62" i="15"/>
  <c r="RGJ62" i="15"/>
  <c r="RGK62" i="15"/>
  <c r="RGL62" i="15"/>
  <c r="RGM62" i="15"/>
  <c r="RGN62" i="15"/>
  <c r="RGO62" i="15"/>
  <c r="RGP62" i="15"/>
  <c r="RGQ62" i="15"/>
  <c r="RGR62" i="15"/>
  <c r="RGS62" i="15"/>
  <c r="RGT62" i="15"/>
  <c r="RGU62" i="15"/>
  <c r="RGV62" i="15"/>
  <c r="RGW62" i="15"/>
  <c r="RGX62" i="15"/>
  <c r="RGY62" i="15"/>
  <c r="RGZ62" i="15"/>
  <c r="RHA62" i="15"/>
  <c r="RHB62" i="15"/>
  <c r="RHC62" i="15"/>
  <c r="RHD62" i="15"/>
  <c r="RHE62" i="15"/>
  <c r="RHF62" i="15"/>
  <c r="RHG62" i="15"/>
  <c r="RHH62" i="15"/>
  <c r="RHI62" i="15"/>
  <c r="RHJ62" i="15"/>
  <c r="RHK62" i="15"/>
  <c r="RHL62" i="15"/>
  <c r="RHM62" i="15"/>
  <c r="RHN62" i="15"/>
  <c r="RHO62" i="15"/>
  <c r="RHP62" i="15"/>
  <c r="RHQ62" i="15"/>
  <c r="RHR62" i="15"/>
  <c r="RHS62" i="15"/>
  <c r="RHT62" i="15"/>
  <c r="RHU62" i="15"/>
  <c r="RHV62" i="15"/>
  <c r="RHW62" i="15"/>
  <c r="RHX62" i="15"/>
  <c r="RHY62" i="15"/>
  <c r="RHZ62" i="15"/>
  <c r="RIA62" i="15"/>
  <c r="RIB62" i="15"/>
  <c r="RIC62" i="15"/>
  <c r="RID62" i="15"/>
  <c r="RIE62" i="15"/>
  <c r="RIF62" i="15"/>
  <c r="RIG62" i="15"/>
  <c r="RIH62" i="15"/>
  <c r="RII62" i="15"/>
  <c r="RIJ62" i="15"/>
  <c r="RIK62" i="15"/>
  <c r="RIL62" i="15"/>
  <c r="RIM62" i="15"/>
  <c r="RIN62" i="15"/>
  <c r="RIO62" i="15"/>
  <c r="RIP62" i="15"/>
  <c r="RIQ62" i="15"/>
  <c r="RIR62" i="15"/>
  <c r="RIS62" i="15"/>
  <c r="RIT62" i="15"/>
  <c r="RIU62" i="15"/>
  <c r="RIV62" i="15"/>
  <c r="RIW62" i="15"/>
  <c r="RIX62" i="15"/>
  <c r="RIY62" i="15"/>
  <c r="RIZ62" i="15"/>
  <c r="RJA62" i="15"/>
  <c r="RJB62" i="15"/>
  <c r="RJC62" i="15"/>
  <c r="RJD62" i="15"/>
  <c r="RJE62" i="15"/>
  <c r="RJF62" i="15"/>
  <c r="RJG62" i="15"/>
  <c r="RJH62" i="15"/>
  <c r="RJI62" i="15"/>
  <c r="RJJ62" i="15"/>
  <c r="RJK62" i="15"/>
  <c r="RJL62" i="15"/>
  <c r="RJM62" i="15"/>
  <c r="RJN62" i="15"/>
  <c r="RJO62" i="15"/>
  <c r="RJP62" i="15"/>
  <c r="RJQ62" i="15"/>
  <c r="RJR62" i="15"/>
  <c r="RJS62" i="15"/>
  <c r="RJT62" i="15"/>
  <c r="RJU62" i="15"/>
  <c r="RJV62" i="15"/>
  <c r="RJW62" i="15"/>
  <c r="RJX62" i="15"/>
  <c r="RJY62" i="15"/>
  <c r="RJZ62" i="15"/>
  <c r="RKA62" i="15"/>
  <c r="RKB62" i="15"/>
  <c r="RKC62" i="15"/>
  <c r="RKD62" i="15"/>
  <c r="RKE62" i="15"/>
  <c r="RKF62" i="15"/>
  <c r="RKG62" i="15"/>
  <c r="RKH62" i="15"/>
  <c r="RKI62" i="15"/>
  <c r="RKJ62" i="15"/>
  <c r="RKK62" i="15"/>
  <c r="RKL62" i="15"/>
  <c r="RKM62" i="15"/>
  <c r="RKN62" i="15"/>
  <c r="RKO62" i="15"/>
  <c r="RKP62" i="15"/>
  <c r="RKQ62" i="15"/>
  <c r="RKR62" i="15"/>
  <c r="RKS62" i="15"/>
  <c r="RKT62" i="15"/>
  <c r="RKU62" i="15"/>
  <c r="RKV62" i="15"/>
  <c r="RKW62" i="15"/>
  <c r="RKX62" i="15"/>
  <c r="RKY62" i="15"/>
  <c r="RKZ62" i="15"/>
  <c r="RLA62" i="15"/>
  <c r="RLB62" i="15"/>
  <c r="RLC62" i="15"/>
  <c r="RLD62" i="15"/>
  <c r="RLE62" i="15"/>
  <c r="RLF62" i="15"/>
  <c r="RLG62" i="15"/>
  <c r="RLH62" i="15"/>
  <c r="RLI62" i="15"/>
  <c r="RLJ62" i="15"/>
  <c r="RLK62" i="15"/>
  <c r="RLL62" i="15"/>
  <c r="RLM62" i="15"/>
  <c r="RLN62" i="15"/>
  <c r="RLO62" i="15"/>
  <c r="RLP62" i="15"/>
  <c r="RLQ62" i="15"/>
  <c r="RLR62" i="15"/>
  <c r="RLS62" i="15"/>
  <c r="RLT62" i="15"/>
  <c r="RLU62" i="15"/>
  <c r="RLV62" i="15"/>
  <c r="RLW62" i="15"/>
  <c r="RLX62" i="15"/>
  <c r="RLY62" i="15"/>
  <c r="RLZ62" i="15"/>
  <c r="RMA62" i="15"/>
  <c r="RMB62" i="15"/>
  <c r="RMC62" i="15"/>
  <c r="RMD62" i="15"/>
  <c r="RME62" i="15"/>
  <c r="RMF62" i="15"/>
  <c r="RMG62" i="15"/>
  <c r="RMH62" i="15"/>
  <c r="RMI62" i="15"/>
  <c r="RMJ62" i="15"/>
  <c r="RMK62" i="15"/>
  <c r="RML62" i="15"/>
  <c r="RMM62" i="15"/>
  <c r="RMN62" i="15"/>
  <c r="RMO62" i="15"/>
  <c r="RMP62" i="15"/>
  <c r="RMQ62" i="15"/>
  <c r="RMR62" i="15"/>
  <c r="RMS62" i="15"/>
  <c r="RMT62" i="15"/>
  <c r="RMU62" i="15"/>
  <c r="RMV62" i="15"/>
  <c r="RMW62" i="15"/>
  <c r="RMX62" i="15"/>
  <c r="RMY62" i="15"/>
  <c r="RMZ62" i="15"/>
  <c r="RNA62" i="15"/>
  <c r="RNB62" i="15"/>
  <c r="RNC62" i="15"/>
  <c r="RND62" i="15"/>
  <c r="RNE62" i="15"/>
  <c r="RNF62" i="15"/>
  <c r="RNG62" i="15"/>
  <c r="RNH62" i="15"/>
  <c r="RNI62" i="15"/>
  <c r="RNJ62" i="15"/>
  <c r="RNK62" i="15"/>
  <c r="RNL62" i="15"/>
  <c r="RNM62" i="15"/>
  <c r="RNN62" i="15"/>
  <c r="RNO62" i="15"/>
  <c r="RNP62" i="15"/>
  <c r="RNQ62" i="15"/>
  <c r="RNR62" i="15"/>
  <c r="RNS62" i="15"/>
  <c r="RNT62" i="15"/>
  <c r="RNU62" i="15"/>
  <c r="RNV62" i="15"/>
  <c r="RNW62" i="15"/>
  <c r="RNX62" i="15"/>
  <c r="RNY62" i="15"/>
  <c r="RNZ62" i="15"/>
  <c r="ROA62" i="15"/>
  <c r="ROB62" i="15"/>
  <c r="ROC62" i="15"/>
  <c r="ROD62" i="15"/>
  <c r="ROE62" i="15"/>
  <c r="ROF62" i="15"/>
  <c r="ROG62" i="15"/>
  <c r="ROH62" i="15"/>
  <c r="ROI62" i="15"/>
  <c r="ROJ62" i="15"/>
  <c r="ROK62" i="15"/>
  <c r="ROL62" i="15"/>
  <c r="ROM62" i="15"/>
  <c r="RON62" i="15"/>
  <c r="ROO62" i="15"/>
  <c r="ROP62" i="15"/>
  <c r="ROQ62" i="15"/>
  <c r="ROR62" i="15"/>
  <c r="ROS62" i="15"/>
  <c r="ROT62" i="15"/>
  <c r="ROU62" i="15"/>
  <c r="ROV62" i="15"/>
  <c r="ROW62" i="15"/>
  <c r="ROX62" i="15"/>
  <c r="ROY62" i="15"/>
  <c r="ROZ62" i="15"/>
  <c r="RPA62" i="15"/>
  <c r="RPB62" i="15"/>
  <c r="RPC62" i="15"/>
  <c r="RPD62" i="15"/>
  <c r="RPE62" i="15"/>
  <c r="RPF62" i="15"/>
  <c r="RPG62" i="15"/>
  <c r="RPH62" i="15"/>
  <c r="RPI62" i="15"/>
  <c r="RPJ62" i="15"/>
  <c r="RPK62" i="15"/>
  <c r="RPL62" i="15"/>
  <c r="RPM62" i="15"/>
  <c r="RPN62" i="15"/>
  <c r="RPO62" i="15"/>
  <c r="RPP62" i="15"/>
  <c r="RPQ62" i="15"/>
  <c r="RPR62" i="15"/>
  <c r="RPS62" i="15"/>
  <c r="RPT62" i="15"/>
  <c r="RPU62" i="15"/>
  <c r="RPV62" i="15"/>
  <c r="RPW62" i="15"/>
  <c r="RPX62" i="15"/>
  <c r="RPY62" i="15"/>
  <c r="RPZ62" i="15"/>
  <c r="RQA62" i="15"/>
  <c r="RQB62" i="15"/>
  <c r="RQC62" i="15"/>
  <c r="RQD62" i="15"/>
  <c r="RQE62" i="15"/>
  <c r="RQF62" i="15"/>
  <c r="RQG62" i="15"/>
  <c r="RQH62" i="15"/>
  <c r="RQI62" i="15"/>
  <c r="RQJ62" i="15"/>
  <c r="RQK62" i="15"/>
  <c r="RQL62" i="15"/>
  <c r="RQM62" i="15"/>
  <c r="RQN62" i="15"/>
  <c r="RQO62" i="15"/>
  <c r="RQP62" i="15"/>
  <c r="RQQ62" i="15"/>
  <c r="RQR62" i="15"/>
  <c r="RQS62" i="15"/>
  <c r="RQT62" i="15"/>
  <c r="RQU62" i="15"/>
  <c r="RQV62" i="15"/>
  <c r="RQW62" i="15"/>
  <c r="RQX62" i="15"/>
  <c r="RQY62" i="15"/>
  <c r="RQZ62" i="15"/>
  <c r="RRA62" i="15"/>
  <c r="RRB62" i="15"/>
  <c r="RRC62" i="15"/>
  <c r="RRD62" i="15"/>
  <c r="RRE62" i="15"/>
  <c r="RRF62" i="15"/>
  <c r="RRG62" i="15"/>
  <c r="RRH62" i="15"/>
  <c r="RRI62" i="15"/>
  <c r="RRJ62" i="15"/>
  <c r="RRK62" i="15"/>
  <c r="RRL62" i="15"/>
  <c r="RRM62" i="15"/>
  <c r="RRN62" i="15"/>
  <c r="RRO62" i="15"/>
  <c r="RRP62" i="15"/>
  <c r="RRQ62" i="15"/>
  <c r="RRR62" i="15"/>
  <c r="RRS62" i="15"/>
  <c r="RRT62" i="15"/>
  <c r="RRU62" i="15"/>
  <c r="RRV62" i="15"/>
  <c r="RRW62" i="15"/>
  <c r="RRX62" i="15"/>
  <c r="RRY62" i="15"/>
  <c r="RRZ62" i="15"/>
  <c r="RSA62" i="15"/>
  <c r="RSB62" i="15"/>
  <c r="RSC62" i="15"/>
  <c r="RSD62" i="15"/>
  <c r="RSE62" i="15"/>
  <c r="RSF62" i="15"/>
  <c r="RSG62" i="15"/>
  <c r="RSH62" i="15"/>
  <c r="RSI62" i="15"/>
  <c r="RSJ62" i="15"/>
  <c r="RSK62" i="15"/>
  <c r="RSL62" i="15"/>
  <c r="RSM62" i="15"/>
  <c r="RSN62" i="15"/>
  <c r="RSO62" i="15"/>
  <c r="RSP62" i="15"/>
  <c r="RSQ62" i="15"/>
  <c r="RSR62" i="15"/>
  <c r="RSS62" i="15"/>
  <c r="RST62" i="15"/>
  <c r="RSU62" i="15"/>
  <c r="RSV62" i="15"/>
  <c r="RSW62" i="15"/>
  <c r="RSX62" i="15"/>
  <c r="RSY62" i="15"/>
  <c r="RSZ62" i="15"/>
  <c r="RTA62" i="15"/>
  <c r="RTB62" i="15"/>
  <c r="RTC62" i="15"/>
  <c r="RTD62" i="15"/>
  <c r="RTE62" i="15"/>
  <c r="RTF62" i="15"/>
  <c r="RTG62" i="15"/>
  <c r="RTH62" i="15"/>
  <c r="RTI62" i="15"/>
  <c r="RTJ62" i="15"/>
  <c r="RTK62" i="15"/>
  <c r="RTL62" i="15"/>
  <c r="RTM62" i="15"/>
  <c r="RTN62" i="15"/>
  <c r="RTO62" i="15"/>
  <c r="RTP62" i="15"/>
  <c r="RTQ62" i="15"/>
  <c r="RTR62" i="15"/>
  <c r="RTS62" i="15"/>
  <c r="RTT62" i="15"/>
  <c r="RTU62" i="15"/>
  <c r="RTV62" i="15"/>
  <c r="RTW62" i="15"/>
  <c r="RTX62" i="15"/>
  <c r="RTY62" i="15"/>
  <c r="RTZ62" i="15"/>
  <c r="RUA62" i="15"/>
  <c r="RUB62" i="15"/>
  <c r="RUC62" i="15"/>
  <c r="RUD62" i="15"/>
  <c r="RUE62" i="15"/>
  <c r="RUF62" i="15"/>
  <c r="RUG62" i="15"/>
  <c r="RUH62" i="15"/>
  <c r="RUI62" i="15"/>
  <c r="RUJ62" i="15"/>
  <c r="RUK62" i="15"/>
  <c r="RUL62" i="15"/>
  <c r="RUM62" i="15"/>
  <c r="RUN62" i="15"/>
  <c r="RUO62" i="15"/>
  <c r="RUP62" i="15"/>
  <c r="RUQ62" i="15"/>
  <c r="RUR62" i="15"/>
  <c r="RUS62" i="15"/>
  <c r="RUT62" i="15"/>
  <c r="RUU62" i="15"/>
  <c r="RUV62" i="15"/>
  <c r="RUW62" i="15"/>
  <c r="RUX62" i="15"/>
  <c r="RUY62" i="15"/>
  <c r="RUZ62" i="15"/>
  <c r="RVA62" i="15"/>
  <c r="RVB62" i="15"/>
  <c r="RVC62" i="15"/>
  <c r="RVD62" i="15"/>
  <c r="RVE62" i="15"/>
  <c r="RVF62" i="15"/>
  <c r="RVG62" i="15"/>
  <c r="RVH62" i="15"/>
  <c r="RVI62" i="15"/>
  <c r="RVJ62" i="15"/>
  <c r="RVK62" i="15"/>
  <c r="RVL62" i="15"/>
  <c r="RVM62" i="15"/>
  <c r="RVN62" i="15"/>
  <c r="RVO62" i="15"/>
  <c r="RVP62" i="15"/>
  <c r="RVQ62" i="15"/>
  <c r="RVR62" i="15"/>
  <c r="RVS62" i="15"/>
  <c r="RVT62" i="15"/>
  <c r="RVU62" i="15"/>
  <c r="RVV62" i="15"/>
  <c r="RVW62" i="15"/>
  <c r="RVX62" i="15"/>
  <c r="RVY62" i="15"/>
  <c r="RVZ62" i="15"/>
  <c r="RWA62" i="15"/>
  <c r="RWB62" i="15"/>
  <c r="RWC62" i="15"/>
  <c r="RWD62" i="15"/>
  <c r="RWE62" i="15"/>
  <c r="RWF62" i="15"/>
  <c r="RWG62" i="15"/>
  <c r="RWH62" i="15"/>
  <c r="RWI62" i="15"/>
  <c r="RWJ62" i="15"/>
  <c r="RWK62" i="15"/>
  <c r="RWL62" i="15"/>
  <c r="RWM62" i="15"/>
  <c r="RWN62" i="15"/>
  <c r="RWO62" i="15"/>
  <c r="RWP62" i="15"/>
  <c r="RWQ62" i="15"/>
  <c r="RWR62" i="15"/>
  <c r="RWS62" i="15"/>
  <c r="RWT62" i="15"/>
  <c r="RWU62" i="15"/>
  <c r="RWV62" i="15"/>
  <c r="RWW62" i="15"/>
  <c r="RWX62" i="15"/>
  <c r="RWY62" i="15"/>
  <c r="RWZ62" i="15"/>
  <c r="RXA62" i="15"/>
  <c r="RXB62" i="15"/>
  <c r="RXC62" i="15"/>
  <c r="RXD62" i="15"/>
  <c r="RXE62" i="15"/>
  <c r="RXF62" i="15"/>
  <c r="RXG62" i="15"/>
  <c r="RXH62" i="15"/>
  <c r="RXI62" i="15"/>
  <c r="RXJ62" i="15"/>
  <c r="RXK62" i="15"/>
  <c r="RXL62" i="15"/>
  <c r="RXM62" i="15"/>
  <c r="RXN62" i="15"/>
  <c r="RXO62" i="15"/>
  <c r="RXP62" i="15"/>
  <c r="RXQ62" i="15"/>
  <c r="RXR62" i="15"/>
  <c r="RXS62" i="15"/>
  <c r="RXT62" i="15"/>
  <c r="RXU62" i="15"/>
  <c r="RXV62" i="15"/>
  <c r="RXW62" i="15"/>
  <c r="RXX62" i="15"/>
  <c r="RXY62" i="15"/>
  <c r="RXZ62" i="15"/>
  <c r="RYA62" i="15"/>
  <c r="RYB62" i="15"/>
  <c r="RYC62" i="15"/>
  <c r="RYD62" i="15"/>
  <c r="RYE62" i="15"/>
  <c r="RYF62" i="15"/>
  <c r="RYG62" i="15"/>
  <c r="RYH62" i="15"/>
  <c r="RYI62" i="15"/>
  <c r="RYJ62" i="15"/>
  <c r="RYK62" i="15"/>
  <c r="RYL62" i="15"/>
  <c r="RYM62" i="15"/>
  <c r="RYN62" i="15"/>
  <c r="RYO62" i="15"/>
  <c r="RYP62" i="15"/>
  <c r="RYQ62" i="15"/>
  <c r="RYR62" i="15"/>
  <c r="RYS62" i="15"/>
  <c r="RYT62" i="15"/>
  <c r="RYU62" i="15"/>
  <c r="RYV62" i="15"/>
  <c r="RYW62" i="15"/>
  <c r="RYX62" i="15"/>
  <c r="RYY62" i="15"/>
  <c r="RYZ62" i="15"/>
  <c r="RZA62" i="15"/>
  <c r="RZB62" i="15"/>
  <c r="RZC62" i="15"/>
  <c r="RZD62" i="15"/>
  <c r="RZE62" i="15"/>
  <c r="RZF62" i="15"/>
  <c r="RZG62" i="15"/>
  <c r="RZH62" i="15"/>
  <c r="RZI62" i="15"/>
  <c r="RZJ62" i="15"/>
  <c r="RZK62" i="15"/>
  <c r="RZL62" i="15"/>
  <c r="RZM62" i="15"/>
  <c r="RZN62" i="15"/>
  <c r="RZO62" i="15"/>
  <c r="RZP62" i="15"/>
  <c r="RZQ62" i="15"/>
  <c r="RZR62" i="15"/>
  <c r="RZS62" i="15"/>
  <c r="RZT62" i="15"/>
  <c r="RZU62" i="15"/>
  <c r="RZV62" i="15"/>
  <c r="RZW62" i="15"/>
  <c r="RZX62" i="15"/>
  <c r="RZY62" i="15"/>
  <c r="RZZ62" i="15"/>
  <c r="SAA62" i="15"/>
  <c r="SAB62" i="15"/>
  <c r="SAC62" i="15"/>
  <c r="SAD62" i="15"/>
  <c r="SAE62" i="15"/>
  <c r="SAF62" i="15"/>
  <c r="SAG62" i="15"/>
  <c r="SAH62" i="15"/>
  <c r="SAI62" i="15"/>
  <c r="SAJ62" i="15"/>
  <c r="SAK62" i="15"/>
  <c r="SAL62" i="15"/>
  <c r="SAM62" i="15"/>
  <c r="SAN62" i="15"/>
  <c r="SAO62" i="15"/>
  <c r="SAP62" i="15"/>
  <c r="SAQ62" i="15"/>
  <c r="SAR62" i="15"/>
  <c r="SAS62" i="15"/>
  <c r="SAT62" i="15"/>
  <c r="SAU62" i="15"/>
  <c r="SAV62" i="15"/>
  <c r="SAW62" i="15"/>
  <c r="SAX62" i="15"/>
  <c r="SAY62" i="15"/>
  <c r="SAZ62" i="15"/>
  <c r="SBA62" i="15"/>
  <c r="SBB62" i="15"/>
  <c r="SBC62" i="15"/>
  <c r="SBD62" i="15"/>
  <c r="SBE62" i="15"/>
  <c r="SBF62" i="15"/>
  <c r="SBG62" i="15"/>
  <c r="SBH62" i="15"/>
  <c r="SBI62" i="15"/>
  <c r="SBJ62" i="15"/>
  <c r="SBK62" i="15"/>
  <c r="SBL62" i="15"/>
  <c r="SBM62" i="15"/>
  <c r="SBN62" i="15"/>
  <c r="SBO62" i="15"/>
  <c r="SBP62" i="15"/>
  <c r="SBQ62" i="15"/>
  <c r="SBR62" i="15"/>
  <c r="SBS62" i="15"/>
  <c r="SBT62" i="15"/>
  <c r="SBU62" i="15"/>
  <c r="SBV62" i="15"/>
  <c r="SBW62" i="15"/>
  <c r="SBX62" i="15"/>
  <c r="SBY62" i="15"/>
  <c r="SBZ62" i="15"/>
  <c r="SCA62" i="15"/>
  <c r="SCB62" i="15"/>
  <c r="SCC62" i="15"/>
  <c r="SCD62" i="15"/>
  <c r="SCE62" i="15"/>
  <c r="SCF62" i="15"/>
  <c r="SCG62" i="15"/>
  <c r="SCH62" i="15"/>
  <c r="SCI62" i="15"/>
  <c r="SCJ62" i="15"/>
  <c r="SCK62" i="15"/>
  <c r="SCL62" i="15"/>
  <c r="SCM62" i="15"/>
  <c r="SCN62" i="15"/>
  <c r="SCO62" i="15"/>
  <c r="SCP62" i="15"/>
  <c r="SCQ62" i="15"/>
  <c r="SCR62" i="15"/>
  <c r="SCS62" i="15"/>
  <c r="SCT62" i="15"/>
  <c r="SCU62" i="15"/>
  <c r="SCV62" i="15"/>
  <c r="SCW62" i="15"/>
  <c r="SCX62" i="15"/>
  <c r="SCY62" i="15"/>
  <c r="SCZ62" i="15"/>
  <c r="SDA62" i="15"/>
  <c r="SDB62" i="15"/>
  <c r="SDC62" i="15"/>
  <c r="SDD62" i="15"/>
  <c r="SDE62" i="15"/>
  <c r="SDF62" i="15"/>
  <c r="SDG62" i="15"/>
  <c r="SDH62" i="15"/>
  <c r="SDI62" i="15"/>
  <c r="SDJ62" i="15"/>
  <c r="SDK62" i="15"/>
  <c r="SDL62" i="15"/>
  <c r="SDM62" i="15"/>
  <c r="SDN62" i="15"/>
  <c r="SDO62" i="15"/>
  <c r="SDP62" i="15"/>
  <c r="SDQ62" i="15"/>
  <c r="SDR62" i="15"/>
  <c r="SDS62" i="15"/>
  <c r="SDT62" i="15"/>
  <c r="SDU62" i="15"/>
  <c r="SDV62" i="15"/>
  <c r="SDW62" i="15"/>
  <c r="SDX62" i="15"/>
  <c r="SDY62" i="15"/>
  <c r="SDZ62" i="15"/>
  <c r="SEA62" i="15"/>
  <c r="SEB62" i="15"/>
  <c r="SEC62" i="15"/>
  <c r="SED62" i="15"/>
  <c r="SEE62" i="15"/>
  <c r="SEF62" i="15"/>
  <c r="SEG62" i="15"/>
  <c r="SEH62" i="15"/>
  <c r="SEI62" i="15"/>
  <c r="SEJ62" i="15"/>
  <c r="SEK62" i="15"/>
  <c r="SEL62" i="15"/>
  <c r="SEM62" i="15"/>
  <c r="SEN62" i="15"/>
  <c r="SEO62" i="15"/>
  <c r="SEP62" i="15"/>
  <c r="SEQ62" i="15"/>
  <c r="SER62" i="15"/>
  <c r="SES62" i="15"/>
  <c r="SET62" i="15"/>
  <c r="SEU62" i="15"/>
  <c r="SEV62" i="15"/>
  <c r="SEW62" i="15"/>
  <c r="SEX62" i="15"/>
  <c r="SEY62" i="15"/>
  <c r="SEZ62" i="15"/>
  <c r="SFA62" i="15"/>
  <c r="SFB62" i="15"/>
  <c r="SFC62" i="15"/>
  <c r="SFD62" i="15"/>
  <c r="SFE62" i="15"/>
  <c r="SFF62" i="15"/>
  <c r="SFG62" i="15"/>
  <c r="SFH62" i="15"/>
  <c r="SFI62" i="15"/>
  <c r="SFJ62" i="15"/>
  <c r="SFK62" i="15"/>
  <c r="SFL62" i="15"/>
  <c r="SFM62" i="15"/>
  <c r="SFN62" i="15"/>
  <c r="SFO62" i="15"/>
  <c r="SFP62" i="15"/>
  <c r="SFQ62" i="15"/>
  <c r="SFR62" i="15"/>
  <c r="SFS62" i="15"/>
  <c r="SFT62" i="15"/>
  <c r="SFU62" i="15"/>
  <c r="SFV62" i="15"/>
  <c r="SFW62" i="15"/>
  <c r="SFX62" i="15"/>
  <c r="SFY62" i="15"/>
  <c r="SFZ62" i="15"/>
  <c r="SGA62" i="15"/>
  <c r="SGB62" i="15"/>
  <c r="SGC62" i="15"/>
  <c r="SGD62" i="15"/>
  <c r="SGE62" i="15"/>
  <c r="SGF62" i="15"/>
  <c r="SGG62" i="15"/>
  <c r="SGH62" i="15"/>
  <c r="SGI62" i="15"/>
  <c r="SGJ62" i="15"/>
  <c r="SGK62" i="15"/>
  <c r="SGL62" i="15"/>
  <c r="SGM62" i="15"/>
  <c r="SGN62" i="15"/>
  <c r="SGO62" i="15"/>
  <c r="SGP62" i="15"/>
  <c r="SGQ62" i="15"/>
  <c r="SGR62" i="15"/>
  <c r="SGS62" i="15"/>
  <c r="SGT62" i="15"/>
  <c r="SGU62" i="15"/>
  <c r="SGV62" i="15"/>
  <c r="SGW62" i="15"/>
  <c r="SGX62" i="15"/>
  <c r="SGY62" i="15"/>
  <c r="SGZ62" i="15"/>
  <c r="SHA62" i="15"/>
  <c r="SHB62" i="15"/>
  <c r="SHC62" i="15"/>
  <c r="SHD62" i="15"/>
  <c r="SHE62" i="15"/>
  <c r="SHF62" i="15"/>
  <c r="SHG62" i="15"/>
  <c r="SHH62" i="15"/>
  <c r="SHI62" i="15"/>
  <c r="SHJ62" i="15"/>
  <c r="SHK62" i="15"/>
  <c r="SHL62" i="15"/>
  <c r="SHM62" i="15"/>
  <c r="SHN62" i="15"/>
  <c r="SHO62" i="15"/>
  <c r="SHP62" i="15"/>
  <c r="SHQ62" i="15"/>
  <c r="SHR62" i="15"/>
  <c r="SHS62" i="15"/>
  <c r="SHT62" i="15"/>
  <c r="SHU62" i="15"/>
  <c r="SHV62" i="15"/>
  <c r="SHW62" i="15"/>
  <c r="SHX62" i="15"/>
  <c r="SHY62" i="15"/>
  <c r="SHZ62" i="15"/>
  <c r="SIA62" i="15"/>
  <c r="SIB62" i="15"/>
  <c r="SIC62" i="15"/>
  <c r="SID62" i="15"/>
  <c r="SIE62" i="15"/>
  <c r="SIF62" i="15"/>
  <c r="SIG62" i="15"/>
  <c r="SIH62" i="15"/>
  <c r="SII62" i="15"/>
  <c r="SIJ62" i="15"/>
  <c r="SIK62" i="15"/>
  <c r="SIL62" i="15"/>
  <c r="SIM62" i="15"/>
  <c r="SIN62" i="15"/>
  <c r="SIO62" i="15"/>
  <c r="SIP62" i="15"/>
  <c r="SIQ62" i="15"/>
  <c r="SIR62" i="15"/>
  <c r="SIS62" i="15"/>
  <c r="SIT62" i="15"/>
  <c r="SIU62" i="15"/>
  <c r="SIV62" i="15"/>
  <c r="SIW62" i="15"/>
  <c r="SIX62" i="15"/>
  <c r="SIY62" i="15"/>
  <c r="SIZ62" i="15"/>
  <c r="SJA62" i="15"/>
  <c r="SJB62" i="15"/>
  <c r="SJC62" i="15"/>
  <c r="SJD62" i="15"/>
  <c r="SJE62" i="15"/>
  <c r="SJF62" i="15"/>
  <c r="SJG62" i="15"/>
  <c r="SJH62" i="15"/>
  <c r="SJI62" i="15"/>
  <c r="SJJ62" i="15"/>
  <c r="SJK62" i="15"/>
  <c r="SJL62" i="15"/>
  <c r="SJM62" i="15"/>
  <c r="SJN62" i="15"/>
  <c r="SJO62" i="15"/>
  <c r="SJP62" i="15"/>
  <c r="SJQ62" i="15"/>
  <c r="SJR62" i="15"/>
  <c r="SJS62" i="15"/>
  <c r="SJT62" i="15"/>
  <c r="SJU62" i="15"/>
  <c r="SJV62" i="15"/>
  <c r="SJW62" i="15"/>
  <c r="SJX62" i="15"/>
  <c r="SJY62" i="15"/>
  <c r="SJZ62" i="15"/>
  <c r="SKA62" i="15"/>
  <c r="SKB62" i="15"/>
  <c r="SKC62" i="15"/>
  <c r="SKD62" i="15"/>
  <c r="SKE62" i="15"/>
  <c r="SKF62" i="15"/>
  <c r="SKG62" i="15"/>
  <c r="SKH62" i="15"/>
  <c r="SKI62" i="15"/>
  <c r="SKJ62" i="15"/>
  <c r="SKK62" i="15"/>
  <c r="SKL62" i="15"/>
  <c r="SKM62" i="15"/>
  <c r="SKN62" i="15"/>
  <c r="SKO62" i="15"/>
  <c r="SKP62" i="15"/>
  <c r="SKQ62" i="15"/>
  <c r="SKR62" i="15"/>
  <c r="SKS62" i="15"/>
  <c r="SKT62" i="15"/>
  <c r="SKU62" i="15"/>
  <c r="SKV62" i="15"/>
  <c r="SKW62" i="15"/>
  <c r="SKX62" i="15"/>
  <c r="SKY62" i="15"/>
  <c r="SKZ62" i="15"/>
  <c r="SLA62" i="15"/>
  <c r="SLB62" i="15"/>
  <c r="SLC62" i="15"/>
  <c r="SLD62" i="15"/>
  <c r="SLE62" i="15"/>
  <c r="SLF62" i="15"/>
  <c r="SLG62" i="15"/>
  <c r="SLH62" i="15"/>
  <c r="SLI62" i="15"/>
  <c r="SLJ62" i="15"/>
  <c r="SLK62" i="15"/>
  <c r="SLL62" i="15"/>
  <c r="SLM62" i="15"/>
  <c r="SLN62" i="15"/>
  <c r="SLO62" i="15"/>
  <c r="SLP62" i="15"/>
  <c r="SLQ62" i="15"/>
  <c r="SLR62" i="15"/>
  <c r="SLS62" i="15"/>
  <c r="SLT62" i="15"/>
  <c r="SLU62" i="15"/>
  <c r="SLV62" i="15"/>
  <c r="SLW62" i="15"/>
  <c r="SLX62" i="15"/>
  <c r="SLY62" i="15"/>
  <c r="SLZ62" i="15"/>
  <c r="SMA62" i="15"/>
  <c r="SMB62" i="15"/>
  <c r="SMC62" i="15"/>
  <c r="SMD62" i="15"/>
  <c r="SME62" i="15"/>
  <c r="SMF62" i="15"/>
  <c r="SMG62" i="15"/>
  <c r="SMH62" i="15"/>
  <c r="SMI62" i="15"/>
  <c r="SMJ62" i="15"/>
  <c r="SMK62" i="15"/>
  <c r="SML62" i="15"/>
  <c r="SMM62" i="15"/>
  <c r="SMN62" i="15"/>
  <c r="SMO62" i="15"/>
  <c r="SMP62" i="15"/>
  <c r="SMQ62" i="15"/>
  <c r="SMR62" i="15"/>
  <c r="SMS62" i="15"/>
  <c r="SMT62" i="15"/>
  <c r="SMU62" i="15"/>
  <c r="SMV62" i="15"/>
  <c r="SMW62" i="15"/>
  <c r="SMX62" i="15"/>
  <c r="SMY62" i="15"/>
  <c r="SMZ62" i="15"/>
  <c r="SNA62" i="15"/>
  <c r="SNB62" i="15"/>
  <c r="SNC62" i="15"/>
  <c r="SND62" i="15"/>
  <c r="SNE62" i="15"/>
  <c r="SNF62" i="15"/>
  <c r="SNG62" i="15"/>
  <c r="SNH62" i="15"/>
  <c r="SNI62" i="15"/>
  <c r="SNJ62" i="15"/>
  <c r="SNK62" i="15"/>
  <c r="SNL62" i="15"/>
  <c r="SNM62" i="15"/>
  <c r="SNN62" i="15"/>
  <c r="SNO62" i="15"/>
  <c r="SNP62" i="15"/>
  <c r="SNQ62" i="15"/>
  <c r="SNR62" i="15"/>
  <c r="SNS62" i="15"/>
  <c r="SNT62" i="15"/>
  <c r="SNU62" i="15"/>
  <c r="SNV62" i="15"/>
  <c r="SNW62" i="15"/>
  <c r="SNX62" i="15"/>
  <c r="SNY62" i="15"/>
  <c r="SNZ62" i="15"/>
  <c r="SOA62" i="15"/>
  <c r="SOB62" i="15"/>
  <c r="SOC62" i="15"/>
  <c r="SOD62" i="15"/>
  <c r="SOE62" i="15"/>
  <c r="SOF62" i="15"/>
  <c r="SOG62" i="15"/>
  <c r="SOH62" i="15"/>
  <c r="SOI62" i="15"/>
  <c r="SOJ62" i="15"/>
  <c r="SOK62" i="15"/>
  <c r="SOL62" i="15"/>
  <c r="SOM62" i="15"/>
  <c r="SON62" i="15"/>
  <c r="SOO62" i="15"/>
  <c r="SOP62" i="15"/>
  <c r="SOQ62" i="15"/>
  <c r="SOR62" i="15"/>
  <c r="SOS62" i="15"/>
  <c r="SOT62" i="15"/>
  <c r="SOU62" i="15"/>
  <c r="SOV62" i="15"/>
  <c r="SOW62" i="15"/>
  <c r="SOX62" i="15"/>
  <c r="SOY62" i="15"/>
  <c r="SOZ62" i="15"/>
  <c r="SPA62" i="15"/>
  <c r="SPB62" i="15"/>
  <c r="SPC62" i="15"/>
  <c r="SPD62" i="15"/>
  <c r="SPE62" i="15"/>
  <c r="SPF62" i="15"/>
  <c r="SPG62" i="15"/>
  <c r="SPH62" i="15"/>
  <c r="SPI62" i="15"/>
  <c r="SPJ62" i="15"/>
  <c r="SPK62" i="15"/>
  <c r="SPL62" i="15"/>
  <c r="SPM62" i="15"/>
  <c r="SPN62" i="15"/>
  <c r="SPO62" i="15"/>
  <c r="SPP62" i="15"/>
  <c r="SPQ62" i="15"/>
  <c r="SPR62" i="15"/>
  <c r="SPS62" i="15"/>
  <c r="SPT62" i="15"/>
  <c r="SPU62" i="15"/>
  <c r="SPV62" i="15"/>
  <c r="SPW62" i="15"/>
  <c r="SPX62" i="15"/>
  <c r="SPY62" i="15"/>
  <c r="SPZ62" i="15"/>
  <c r="SQA62" i="15"/>
  <c r="SQB62" i="15"/>
  <c r="SQC62" i="15"/>
  <c r="SQD62" i="15"/>
  <c r="SQE62" i="15"/>
  <c r="SQF62" i="15"/>
  <c r="SQG62" i="15"/>
  <c r="SQH62" i="15"/>
  <c r="SQI62" i="15"/>
  <c r="SQJ62" i="15"/>
  <c r="SQK62" i="15"/>
  <c r="SQL62" i="15"/>
  <c r="SQM62" i="15"/>
  <c r="SQN62" i="15"/>
  <c r="SQO62" i="15"/>
  <c r="SQP62" i="15"/>
  <c r="SQQ62" i="15"/>
  <c r="SQR62" i="15"/>
  <c r="SQS62" i="15"/>
  <c r="SQT62" i="15"/>
  <c r="SQU62" i="15"/>
  <c r="SQV62" i="15"/>
  <c r="SQW62" i="15"/>
  <c r="SQX62" i="15"/>
  <c r="SQY62" i="15"/>
  <c r="SQZ62" i="15"/>
  <c r="SRA62" i="15"/>
  <c r="SRB62" i="15"/>
  <c r="SRC62" i="15"/>
  <c r="SRD62" i="15"/>
  <c r="SRE62" i="15"/>
  <c r="SRF62" i="15"/>
  <c r="SRG62" i="15"/>
  <c r="SRH62" i="15"/>
  <c r="SRI62" i="15"/>
  <c r="SRJ62" i="15"/>
  <c r="SRK62" i="15"/>
  <c r="SRL62" i="15"/>
  <c r="SRM62" i="15"/>
  <c r="SRN62" i="15"/>
  <c r="SRO62" i="15"/>
  <c r="SRP62" i="15"/>
  <c r="SRQ62" i="15"/>
  <c r="SRR62" i="15"/>
  <c r="SRS62" i="15"/>
  <c r="SRT62" i="15"/>
  <c r="SRU62" i="15"/>
  <c r="SRV62" i="15"/>
  <c r="SRW62" i="15"/>
  <c r="SRX62" i="15"/>
  <c r="SRY62" i="15"/>
  <c r="SRZ62" i="15"/>
  <c r="SSA62" i="15"/>
  <c r="SSB62" i="15"/>
  <c r="SSC62" i="15"/>
  <c r="SSD62" i="15"/>
  <c r="SSE62" i="15"/>
  <c r="SSF62" i="15"/>
  <c r="SSG62" i="15"/>
  <c r="SSH62" i="15"/>
  <c r="SSI62" i="15"/>
  <c r="SSJ62" i="15"/>
  <c r="SSK62" i="15"/>
  <c r="SSL62" i="15"/>
  <c r="SSM62" i="15"/>
  <c r="SSN62" i="15"/>
  <c r="SSO62" i="15"/>
  <c r="SSP62" i="15"/>
  <c r="SSQ62" i="15"/>
  <c r="SSR62" i="15"/>
  <c r="SSS62" i="15"/>
  <c r="SST62" i="15"/>
  <c r="SSU62" i="15"/>
  <c r="SSV62" i="15"/>
  <c r="SSW62" i="15"/>
  <c r="SSX62" i="15"/>
  <c r="SSY62" i="15"/>
  <c r="SSZ62" i="15"/>
  <c r="STA62" i="15"/>
  <c r="STB62" i="15"/>
  <c r="STC62" i="15"/>
  <c r="STD62" i="15"/>
  <c r="STE62" i="15"/>
  <c r="STF62" i="15"/>
  <c r="STG62" i="15"/>
  <c r="STH62" i="15"/>
  <c r="STI62" i="15"/>
  <c r="STJ62" i="15"/>
  <c r="STK62" i="15"/>
  <c r="STL62" i="15"/>
  <c r="STM62" i="15"/>
  <c r="STN62" i="15"/>
  <c r="STO62" i="15"/>
  <c r="STP62" i="15"/>
  <c r="STQ62" i="15"/>
  <c r="STR62" i="15"/>
  <c r="STS62" i="15"/>
  <c r="STT62" i="15"/>
  <c r="STU62" i="15"/>
  <c r="STV62" i="15"/>
  <c r="STW62" i="15"/>
  <c r="STX62" i="15"/>
  <c r="STY62" i="15"/>
  <c r="STZ62" i="15"/>
  <c r="SUA62" i="15"/>
  <c r="SUB62" i="15"/>
  <c r="SUC62" i="15"/>
  <c r="SUD62" i="15"/>
  <c r="SUE62" i="15"/>
  <c r="SUF62" i="15"/>
  <c r="SUG62" i="15"/>
  <c r="SUH62" i="15"/>
  <c r="SUI62" i="15"/>
  <c r="SUJ62" i="15"/>
  <c r="SUK62" i="15"/>
  <c r="SUL62" i="15"/>
  <c r="SUM62" i="15"/>
  <c r="SUN62" i="15"/>
  <c r="SUO62" i="15"/>
  <c r="SUP62" i="15"/>
  <c r="SUQ62" i="15"/>
  <c r="SUR62" i="15"/>
  <c r="SUS62" i="15"/>
  <c r="SUT62" i="15"/>
  <c r="SUU62" i="15"/>
  <c r="SUV62" i="15"/>
  <c r="SUW62" i="15"/>
  <c r="SUX62" i="15"/>
  <c r="SUY62" i="15"/>
  <c r="SUZ62" i="15"/>
  <c r="SVA62" i="15"/>
  <c r="SVB62" i="15"/>
  <c r="SVC62" i="15"/>
  <c r="SVD62" i="15"/>
  <c r="SVE62" i="15"/>
  <c r="SVF62" i="15"/>
  <c r="SVG62" i="15"/>
  <c r="SVH62" i="15"/>
  <c r="SVI62" i="15"/>
  <c r="SVJ62" i="15"/>
  <c r="SVK62" i="15"/>
  <c r="SVL62" i="15"/>
  <c r="SVM62" i="15"/>
  <c r="SVN62" i="15"/>
  <c r="SVO62" i="15"/>
  <c r="SVP62" i="15"/>
  <c r="SVQ62" i="15"/>
  <c r="SVR62" i="15"/>
  <c r="SVS62" i="15"/>
  <c r="SVT62" i="15"/>
  <c r="SVU62" i="15"/>
  <c r="SVV62" i="15"/>
  <c r="SVW62" i="15"/>
  <c r="SVX62" i="15"/>
  <c r="SVY62" i="15"/>
  <c r="SVZ62" i="15"/>
  <c r="SWA62" i="15"/>
  <c r="SWB62" i="15"/>
  <c r="SWC62" i="15"/>
  <c r="SWD62" i="15"/>
  <c r="SWE62" i="15"/>
  <c r="SWF62" i="15"/>
  <c r="SWG62" i="15"/>
  <c r="SWH62" i="15"/>
  <c r="SWI62" i="15"/>
  <c r="SWJ62" i="15"/>
  <c r="SWK62" i="15"/>
  <c r="SWL62" i="15"/>
  <c r="SWM62" i="15"/>
  <c r="SWN62" i="15"/>
  <c r="SWO62" i="15"/>
  <c r="SWP62" i="15"/>
  <c r="SWQ62" i="15"/>
  <c r="SWR62" i="15"/>
  <c r="SWS62" i="15"/>
  <c r="SWT62" i="15"/>
  <c r="SWU62" i="15"/>
  <c r="SWV62" i="15"/>
  <c r="SWW62" i="15"/>
  <c r="SWX62" i="15"/>
  <c r="SWY62" i="15"/>
  <c r="SWZ62" i="15"/>
  <c r="SXA62" i="15"/>
  <c r="SXB62" i="15"/>
  <c r="SXC62" i="15"/>
  <c r="SXD62" i="15"/>
  <c r="SXE62" i="15"/>
  <c r="SXF62" i="15"/>
  <c r="SXG62" i="15"/>
  <c r="SXH62" i="15"/>
  <c r="SXI62" i="15"/>
  <c r="SXJ62" i="15"/>
  <c r="SXK62" i="15"/>
  <c r="SXL62" i="15"/>
  <c r="SXM62" i="15"/>
  <c r="SXN62" i="15"/>
  <c r="SXO62" i="15"/>
  <c r="SXP62" i="15"/>
  <c r="SXQ62" i="15"/>
  <c r="SXR62" i="15"/>
  <c r="SXS62" i="15"/>
  <c r="SXT62" i="15"/>
  <c r="SXU62" i="15"/>
  <c r="SXV62" i="15"/>
  <c r="SXW62" i="15"/>
  <c r="SXX62" i="15"/>
  <c r="SXY62" i="15"/>
  <c r="SXZ62" i="15"/>
  <c r="SYA62" i="15"/>
  <c r="SYB62" i="15"/>
  <c r="SYC62" i="15"/>
  <c r="SYD62" i="15"/>
  <c r="SYE62" i="15"/>
  <c r="SYF62" i="15"/>
  <c r="SYG62" i="15"/>
  <c r="SYH62" i="15"/>
  <c r="SYI62" i="15"/>
  <c r="SYJ62" i="15"/>
  <c r="SYK62" i="15"/>
  <c r="SYL62" i="15"/>
  <c r="SYM62" i="15"/>
  <c r="SYN62" i="15"/>
  <c r="SYO62" i="15"/>
  <c r="SYP62" i="15"/>
  <c r="SYQ62" i="15"/>
  <c r="SYR62" i="15"/>
  <c r="SYS62" i="15"/>
  <c r="SYT62" i="15"/>
  <c r="SYU62" i="15"/>
  <c r="SYV62" i="15"/>
  <c r="SYW62" i="15"/>
  <c r="SYX62" i="15"/>
  <c r="SYY62" i="15"/>
  <c r="SYZ62" i="15"/>
  <c r="SZA62" i="15"/>
  <c r="SZB62" i="15"/>
  <c r="SZC62" i="15"/>
  <c r="SZD62" i="15"/>
  <c r="SZE62" i="15"/>
  <c r="SZF62" i="15"/>
  <c r="SZG62" i="15"/>
  <c r="SZH62" i="15"/>
  <c r="SZI62" i="15"/>
  <c r="SZJ62" i="15"/>
  <c r="SZK62" i="15"/>
  <c r="SZL62" i="15"/>
  <c r="SZM62" i="15"/>
  <c r="SZN62" i="15"/>
  <c r="SZO62" i="15"/>
  <c r="SZP62" i="15"/>
  <c r="SZQ62" i="15"/>
  <c r="SZR62" i="15"/>
  <c r="SZS62" i="15"/>
  <c r="SZT62" i="15"/>
  <c r="SZU62" i="15"/>
  <c r="SZV62" i="15"/>
  <c r="SZW62" i="15"/>
  <c r="SZX62" i="15"/>
  <c r="SZY62" i="15"/>
  <c r="SZZ62" i="15"/>
  <c r="TAA62" i="15"/>
  <c r="TAB62" i="15"/>
  <c r="TAC62" i="15"/>
  <c r="TAD62" i="15"/>
  <c r="TAE62" i="15"/>
  <c r="TAF62" i="15"/>
  <c r="TAG62" i="15"/>
  <c r="TAH62" i="15"/>
  <c r="TAI62" i="15"/>
  <c r="TAJ62" i="15"/>
  <c r="TAK62" i="15"/>
  <c r="TAL62" i="15"/>
  <c r="TAM62" i="15"/>
  <c r="TAN62" i="15"/>
  <c r="TAO62" i="15"/>
  <c r="TAP62" i="15"/>
  <c r="TAQ62" i="15"/>
  <c r="TAR62" i="15"/>
  <c r="TAS62" i="15"/>
  <c r="TAT62" i="15"/>
  <c r="TAU62" i="15"/>
  <c r="TAV62" i="15"/>
  <c r="TAW62" i="15"/>
  <c r="TAX62" i="15"/>
  <c r="TAY62" i="15"/>
  <c r="TAZ62" i="15"/>
  <c r="TBA62" i="15"/>
  <c r="TBB62" i="15"/>
  <c r="TBC62" i="15"/>
  <c r="TBD62" i="15"/>
  <c r="TBE62" i="15"/>
  <c r="TBF62" i="15"/>
  <c r="TBG62" i="15"/>
  <c r="TBH62" i="15"/>
  <c r="TBI62" i="15"/>
  <c r="TBJ62" i="15"/>
  <c r="TBK62" i="15"/>
  <c r="TBL62" i="15"/>
  <c r="TBM62" i="15"/>
  <c r="TBN62" i="15"/>
  <c r="TBO62" i="15"/>
  <c r="TBP62" i="15"/>
  <c r="TBQ62" i="15"/>
  <c r="TBR62" i="15"/>
  <c r="TBS62" i="15"/>
  <c r="TBT62" i="15"/>
  <c r="TBU62" i="15"/>
  <c r="TBV62" i="15"/>
  <c r="TBW62" i="15"/>
  <c r="TBX62" i="15"/>
  <c r="TBY62" i="15"/>
  <c r="TBZ62" i="15"/>
  <c r="TCA62" i="15"/>
  <c r="TCB62" i="15"/>
  <c r="TCC62" i="15"/>
  <c r="TCD62" i="15"/>
  <c r="TCE62" i="15"/>
  <c r="TCF62" i="15"/>
  <c r="TCG62" i="15"/>
  <c r="TCH62" i="15"/>
  <c r="TCI62" i="15"/>
  <c r="TCJ62" i="15"/>
  <c r="TCK62" i="15"/>
  <c r="TCL62" i="15"/>
  <c r="TCM62" i="15"/>
  <c r="TCN62" i="15"/>
  <c r="TCO62" i="15"/>
  <c r="TCP62" i="15"/>
  <c r="TCQ62" i="15"/>
  <c r="TCR62" i="15"/>
  <c r="TCS62" i="15"/>
  <c r="TCT62" i="15"/>
  <c r="TCU62" i="15"/>
  <c r="TCV62" i="15"/>
  <c r="TCW62" i="15"/>
  <c r="TCX62" i="15"/>
  <c r="TCY62" i="15"/>
  <c r="TCZ62" i="15"/>
  <c r="TDA62" i="15"/>
  <c r="TDB62" i="15"/>
  <c r="TDC62" i="15"/>
  <c r="TDD62" i="15"/>
  <c r="TDE62" i="15"/>
  <c r="TDF62" i="15"/>
  <c r="TDG62" i="15"/>
  <c r="TDH62" i="15"/>
  <c r="TDI62" i="15"/>
  <c r="TDJ62" i="15"/>
  <c r="TDK62" i="15"/>
  <c r="TDL62" i="15"/>
  <c r="TDM62" i="15"/>
  <c r="TDN62" i="15"/>
  <c r="TDO62" i="15"/>
  <c r="TDP62" i="15"/>
  <c r="TDQ62" i="15"/>
  <c r="TDR62" i="15"/>
  <c r="TDS62" i="15"/>
  <c r="TDT62" i="15"/>
  <c r="TDU62" i="15"/>
  <c r="TDV62" i="15"/>
  <c r="TDW62" i="15"/>
  <c r="TDX62" i="15"/>
  <c r="TDY62" i="15"/>
  <c r="TDZ62" i="15"/>
  <c r="TEA62" i="15"/>
  <c r="TEB62" i="15"/>
  <c r="TEC62" i="15"/>
  <c r="TED62" i="15"/>
  <c r="TEE62" i="15"/>
  <c r="TEF62" i="15"/>
  <c r="TEG62" i="15"/>
  <c r="TEH62" i="15"/>
  <c r="TEI62" i="15"/>
  <c r="TEJ62" i="15"/>
  <c r="TEK62" i="15"/>
  <c r="TEL62" i="15"/>
  <c r="TEM62" i="15"/>
  <c r="TEN62" i="15"/>
  <c r="TEO62" i="15"/>
  <c r="TEP62" i="15"/>
  <c r="TEQ62" i="15"/>
  <c r="TER62" i="15"/>
  <c r="TES62" i="15"/>
  <c r="TET62" i="15"/>
  <c r="TEU62" i="15"/>
  <c r="TEV62" i="15"/>
  <c r="TEW62" i="15"/>
  <c r="TEX62" i="15"/>
  <c r="TEY62" i="15"/>
  <c r="TEZ62" i="15"/>
  <c r="TFA62" i="15"/>
  <c r="TFB62" i="15"/>
  <c r="TFC62" i="15"/>
  <c r="TFD62" i="15"/>
  <c r="TFE62" i="15"/>
  <c r="TFF62" i="15"/>
  <c r="TFG62" i="15"/>
  <c r="TFH62" i="15"/>
  <c r="TFI62" i="15"/>
  <c r="TFJ62" i="15"/>
  <c r="TFK62" i="15"/>
  <c r="TFL62" i="15"/>
  <c r="TFM62" i="15"/>
  <c r="TFN62" i="15"/>
  <c r="TFO62" i="15"/>
  <c r="TFP62" i="15"/>
  <c r="TFQ62" i="15"/>
  <c r="TFR62" i="15"/>
  <c r="TFS62" i="15"/>
  <c r="TFT62" i="15"/>
  <c r="TFU62" i="15"/>
  <c r="TFV62" i="15"/>
  <c r="TFW62" i="15"/>
  <c r="TFX62" i="15"/>
  <c r="TFY62" i="15"/>
  <c r="TFZ62" i="15"/>
  <c r="TGA62" i="15"/>
  <c r="TGB62" i="15"/>
  <c r="TGC62" i="15"/>
  <c r="TGD62" i="15"/>
  <c r="TGE62" i="15"/>
  <c r="TGF62" i="15"/>
  <c r="TGG62" i="15"/>
  <c r="TGH62" i="15"/>
  <c r="TGI62" i="15"/>
  <c r="TGJ62" i="15"/>
  <c r="TGK62" i="15"/>
  <c r="TGL62" i="15"/>
  <c r="TGM62" i="15"/>
  <c r="TGN62" i="15"/>
  <c r="TGO62" i="15"/>
  <c r="TGP62" i="15"/>
  <c r="TGQ62" i="15"/>
  <c r="TGR62" i="15"/>
  <c r="TGS62" i="15"/>
  <c r="TGT62" i="15"/>
  <c r="TGU62" i="15"/>
  <c r="TGV62" i="15"/>
  <c r="TGW62" i="15"/>
  <c r="TGX62" i="15"/>
  <c r="TGY62" i="15"/>
  <c r="TGZ62" i="15"/>
  <c r="THA62" i="15"/>
  <c r="THB62" i="15"/>
  <c r="THC62" i="15"/>
  <c r="THD62" i="15"/>
  <c r="THE62" i="15"/>
  <c r="THF62" i="15"/>
  <c r="THG62" i="15"/>
  <c r="THH62" i="15"/>
  <c r="THI62" i="15"/>
  <c r="THJ62" i="15"/>
  <c r="THK62" i="15"/>
  <c r="THL62" i="15"/>
  <c r="THM62" i="15"/>
  <c r="THN62" i="15"/>
  <c r="THO62" i="15"/>
  <c r="THP62" i="15"/>
  <c r="THQ62" i="15"/>
  <c r="THR62" i="15"/>
  <c r="THS62" i="15"/>
  <c r="THT62" i="15"/>
  <c r="THU62" i="15"/>
  <c r="THV62" i="15"/>
  <c r="THW62" i="15"/>
  <c r="THX62" i="15"/>
  <c r="THY62" i="15"/>
  <c r="THZ62" i="15"/>
  <c r="TIA62" i="15"/>
  <c r="TIB62" i="15"/>
  <c r="TIC62" i="15"/>
  <c r="TID62" i="15"/>
  <c r="TIE62" i="15"/>
  <c r="TIF62" i="15"/>
  <c r="TIG62" i="15"/>
  <c r="TIH62" i="15"/>
  <c r="TII62" i="15"/>
  <c r="TIJ62" i="15"/>
  <c r="TIK62" i="15"/>
  <c r="TIL62" i="15"/>
  <c r="TIM62" i="15"/>
  <c r="TIN62" i="15"/>
  <c r="TIO62" i="15"/>
  <c r="TIP62" i="15"/>
  <c r="TIQ62" i="15"/>
  <c r="TIR62" i="15"/>
  <c r="TIS62" i="15"/>
  <c r="TIT62" i="15"/>
  <c r="TIU62" i="15"/>
  <c r="TIV62" i="15"/>
  <c r="TIW62" i="15"/>
  <c r="TIX62" i="15"/>
  <c r="TIY62" i="15"/>
  <c r="TIZ62" i="15"/>
  <c r="TJA62" i="15"/>
  <c r="TJB62" i="15"/>
  <c r="TJC62" i="15"/>
  <c r="TJD62" i="15"/>
  <c r="TJE62" i="15"/>
  <c r="TJF62" i="15"/>
  <c r="TJG62" i="15"/>
  <c r="TJH62" i="15"/>
  <c r="TJI62" i="15"/>
  <c r="TJJ62" i="15"/>
  <c r="TJK62" i="15"/>
  <c r="TJL62" i="15"/>
  <c r="TJM62" i="15"/>
  <c r="TJN62" i="15"/>
  <c r="TJO62" i="15"/>
  <c r="TJP62" i="15"/>
  <c r="TJQ62" i="15"/>
  <c r="TJR62" i="15"/>
  <c r="TJS62" i="15"/>
  <c r="TJT62" i="15"/>
  <c r="TJU62" i="15"/>
  <c r="TJV62" i="15"/>
  <c r="TJW62" i="15"/>
  <c r="TJX62" i="15"/>
  <c r="TJY62" i="15"/>
  <c r="TJZ62" i="15"/>
  <c r="TKA62" i="15"/>
  <c r="TKB62" i="15"/>
  <c r="TKC62" i="15"/>
  <c r="TKD62" i="15"/>
  <c r="TKE62" i="15"/>
  <c r="TKF62" i="15"/>
  <c r="TKG62" i="15"/>
  <c r="TKH62" i="15"/>
  <c r="TKI62" i="15"/>
  <c r="TKJ62" i="15"/>
  <c r="TKK62" i="15"/>
  <c r="TKL62" i="15"/>
  <c r="TKM62" i="15"/>
  <c r="TKN62" i="15"/>
  <c r="TKO62" i="15"/>
  <c r="TKP62" i="15"/>
  <c r="TKQ62" i="15"/>
  <c r="TKR62" i="15"/>
  <c r="TKS62" i="15"/>
  <c r="TKT62" i="15"/>
  <c r="TKU62" i="15"/>
  <c r="TKV62" i="15"/>
  <c r="TKW62" i="15"/>
  <c r="TKX62" i="15"/>
  <c r="TKY62" i="15"/>
  <c r="TKZ62" i="15"/>
  <c r="TLA62" i="15"/>
  <c r="TLB62" i="15"/>
  <c r="TLC62" i="15"/>
  <c r="TLD62" i="15"/>
  <c r="TLE62" i="15"/>
  <c r="TLF62" i="15"/>
  <c r="TLG62" i="15"/>
  <c r="TLH62" i="15"/>
  <c r="TLI62" i="15"/>
  <c r="TLJ62" i="15"/>
  <c r="TLK62" i="15"/>
  <c r="TLL62" i="15"/>
  <c r="TLM62" i="15"/>
  <c r="TLN62" i="15"/>
  <c r="TLO62" i="15"/>
  <c r="TLP62" i="15"/>
  <c r="TLQ62" i="15"/>
  <c r="TLR62" i="15"/>
  <c r="TLS62" i="15"/>
  <c r="TLT62" i="15"/>
  <c r="TLU62" i="15"/>
  <c r="TLV62" i="15"/>
  <c r="TLW62" i="15"/>
  <c r="TLX62" i="15"/>
  <c r="TLY62" i="15"/>
  <c r="TLZ62" i="15"/>
  <c r="TMA62" i="15"/>
  <c r="TMB62" i="15"/>
  <c r="TMC62" i="15"/>
  <c r="TMD62" i="15"/>
  <c r="TME62" i="15"/>
  <c r="TMF62" i="15"/>
  <c r="TMG62" i="15"/>
  <c r="TMH62" i="15"/>
  <c r="TMI62" i="15"/>
  <c r="TMJ62" i="15"/>
  <c r="TMK62" i="15"/>
  <c r="TML62" i="15"/>
  <c r="TMM62" i="15"/>
  <c r="TMN62" i="15"/>
  <c r="TMO62" i="15"/>
  <c r="TMP62" i="15"/>
  <c r="TMQ62" i="15"/>
  <c r="TMR62" i="15"/>
  <c r="TMS62" i="15"/>
  <c r="TMT62" i="15"/>
  <c r="TMU62" i="15"/>
  <c r="TMV62" i="15"/>
  <c r="TMW62" i="15"/>
  <c r="TMX62" i="15"/>
  <c r="TMY62" i="15"/>
  <c r="TMZ62" i="15"/>
  <c r="TNA62" i="15"/>
  <c r="TNB62" i="15"/>
  <c r="TNC62" i="15"/>
  <c r="TND62" i="15"/>
  <c r="TNE62" i="15"/>
  <c r="TNF62" i="15"/>
  <c r="TNG62" i="15"/>
  <c r="TNH62" i="15"/>
  <c r="TNI62" i="15"/>
  <c r="TNJ62" i="15"/>
  <c r="TNK62" i="15"/>
  <c r="TNL62" i="15"/>
  <c r="TNM62" i="15"/>
  <c r="TNN62" i="15"/>
  <c r="TNO62" i="15"/>
  <c r="TNP62" i="15"/>
  <c r="TNQ62" i="15"/>
  <c r="TNR62" i="15"/>
  <c r="TNS62" i="15"/>
  <c r="TNT62" i="15"/>
  <c r="TNU62" i="15"/>
  <c r="TNV62" i="15"/>
  <c r="TNW62" i="15"/>
  <c r="TNX62" i="15"/>
  <c r="TNY62" i="15"/>
  <c r="TNZ62" i="15"/>
  <c r="TOA62" i="15"/>
  <c r="TOB62" i="15"/>
  <c r="TOC62" i="15"/>
  <c r="TOD62" i="15"/>
  <c r="TOE62" i="15"/>
  <c r="TOF62" i="15"/>
  <c r="TOG62" i="15"/>
  <c r="TOH62" i="15"/>
  <c r="TOI62" i="15"/>
  <c r="TOJ62" i="15"/>
  <c r="TOK62" i="15"/>
  <c r="TOL62" i="15"/>
  <c r="TOM62" i="15"/>
  <c r="TON62" i="15"/>
  <c r="TOO62" i="15"/>
  <c r="TOP62" i="15"/>
  <c r="TOQ62" i="15"/>
  <c r="TOR62" i="15"/>
  <c r="TOS62" i="15"/>
  <c r="TOT62" i="15"/>
  <c r="TOU62" i="15"/>
  <c r="TOV62" i="15"/>
  <c r="TOW62" i="15"/>
  <c r="TOX62" i="15"/>
  <c r="TOY62" i="15"/>
  <c r="TOZ62" i="15"/>
  <c r="TPA62" i="15"/>
  <c r="TPB62" i="15"/>
  <c r="TPC62" i="15"/>
  <c r="TPD62" i="15"/>
  <c r="TPE62" i="15"/>
  <c r="TPF62" i="15"/>
  <c r="TPG62" i="15"/>
  <c r="TPH62" i="15"/>
  <c r="TPI62" i="15"/>
  <c r="TPJ62" i="15"/>
  <c r="TPK62" i="15"/>
  <c r="TPL62" i="15"/>
  <c r="TPM62" i="15"/>
  <c r="TPN62" i="15"/>
  <c r="TPO62" i="15"/>
  <c r="TPP62" i="15"/>
  <c r="TPQ62" i="15"/>
  <c r="TPR62" i="15"/>
  <c r="TPS62" i="15"/>
  <c r="TPT62" i="15"/>
  <c r="TPU62" i="15"/>
  <c r="TPV62" i="15"/>
  <c r="TPW62" i="15"/>
  <c r="TPX62" i="15"/>
  <c r="TPY62" i="15"/>
  <c r="TPZ62" i="15"/>
  <c r="TQA62" i="15"/>
  <c r="TQB62" i="15"/>
  <c r="TQC62" i="15"/>
  <c r="TQD62" i="15"/>
  <c r="TQE62" i="15"/>
  <c r="TQF62" i="15"/>
  <c r="TQG62" i="15"/>
  <c r="TQH62" i="15"/>
  <c r="TQI62" i="15"/>
  <c r="TQJ62" i="15"/>
  <c r="TQK62" i="15"/>
  <c r="TQL62" i="15"/>
  <c r="TQM62" i="15"/>
  <c r="TQN62" i="15"/>
  <c r="TQO62" i="15"/>
  <c r="TQP62" i="15"/>
  <c r="TQQ62" i="15"/>
  <c r="TQR62" i="15"/>
  <c r="TQS62" i="15"/>
  <c r="TQT62" i="15"/>
  <c r="TQU62" i="15"/>
  <c r="TQV62" i="15"/>
  <c r="TQW62" i="15"/>
  <c r="TQX62" i="15"/>
  <c r="TQY62" i="15"/>
  <c r="TQZ62" i="15"/>
  <c r="TRA62" i="15"/>
  <c r="TRB62" i="15"/>
  <c r="TRC62" i="15"/>
  <c r="TRD62" i="15"/>
  <c r="TRE62" i="15"/>
  <c r="TRF62" i="15"/>
  <c r="TRG62" i="15"/>
  <c r="TRH62" i="15"/>
  <c r="TRI62" i="15"/>
  <c r="TRJ62" i="15"/>
  <c r="TRK62" i="15"/>
  <c r="TRL62" i="15"/>
  <c r="TRM62" i="15"/>
  <c r="TRN62" i="15"/>
  <c r="TRO62" i="15"/>
  <c r="TRP62" i="15"/>
  <c r="TRQ62" i="15"/>
  <c r="TRR62" i="15"/>
  <c r="TRS62" i="15"/>
  <c r="TRT62" i="15"/>
  <c r="TRU62" i="15"/>
  <c r="TRV62" i="15"/>
  <c r="TRW62" i="15"/>
  <c r="TRX62" i="15"/>
  <c r="TRY62" i="15"/>
  <c r="TRZ62" i="15"/>
  <c r="TSA62" i="15"/>
  <c r="TSB62" i="15"/>
  <c r="TSC62" i="15"/>
  <c r="TSD62" i="15"/>
  <c r="TSE62" i="15"/>
  <c r="TSF62" i="15"/>
  <c r="TSG62" i="15"/>
  <c r="TSH62" i="15"/>
  <c r="TSI62" i="15"/>
  <c r="TSJ62" i="15"/>
  <c r="TSK62" i="15"/>
  <c r="TSL62" i="15"/>
  <c r="TSM62" i="15"/>
  <c r="TSN62" i="15"/>
  <c r="TSO62" i="15"/>
  <c r="TSP62" i="15"/>
  <c r="TSQ62" i="15"/>
  <c r="TSR62" i="15"/>
  <c r="TSS62" i="15"/>
  <c r="TST62" i="15"/>
  <c r="TSU62" i="15"/>
  <c r="TSV62" i="15"/>
  <c r="TSW62" i="15"/>
  <c r="TSX62" i="15"/>
  <c r="TSY62" i="15"/>
  <c r="TSZ62" i="15"/>
  <c r="TTA62" i="15"/>
  <c r="TTB62" i="15"/>
  <c r="TTC62" i="15"/>
  <c r="TTD62" i="15"/>
  <c r="TTE62" i="15"/>
  <c r="TTF62" i="15"/>
  <c r="TTG62" i="15"/>
  <c r="TTH62" i="15"/>
  <c r="TTI62" i="15"/>
  <c r="TTJ62" i="15"/>
  <c r="TTK62" i="15"/>
  <c r="TTL62" i="15"/>
  <c r="TTM62" i="15"/>
  <c r="TTN62" i="15"/>
  <c r="TTO62" i="15"/>
  <c r="TTP62" i="15"/>
  <c r="TTQ62" i="15"/>
  <c r="TTR62" i="15"/>
  <c r="TTS62" i="15"/>
  <c r="TTT62" i="15"/>
  <c r="TTU62" i="15"/>
  <c r="TTV62" i="15"/>
  <c r="TTW62" i="15"/>
  <c r="TTX62" i="15"/>
  <c r="TTY62" i="15"/>
  <c r="TTZ62" i="15"/>
  <c r="TUA62" i="15"/>
  <c r="TUB62" i="15"/>
  <c r="TUC62" i="15"/>
  <c r="TUD62" i="15"/>
  <c r="TUE62" i="15"/>
  <c r="TUF62" i="15"/>
  <c r="TUG62" i="15"/>
  <c r="TUH62" i="15"/>
  <c r="TUI62" i="15"/>
  <c r="TUJ62" i="15"/>
  <c r="TUK62" i="15"/>
  <c r="TUL62" i="15"/>
  <c r="TUM62" i="15"/>
  <c r="TUN62" i="15"/>
  <c r="TUO62" i="15"/>
  <c r="TUP62" i="15"/>
  <c r="TUQ62" i="15"/>
  <c r="TUR62" i="15"/>
  <c r="TUS62" i="15"/>
  <c r="TUT62" i="15"/>
  <c r="TUU62" i="15"/>
  <c r="TUV62" i="15"/>
  <c r="TUW62" i="15"/>
  <c r="TUX62" i="15"/>
  <c r="TUY62" i="15"/>
  <c r="TUZ62" i="15"/>
  <c r="TVA62" i="15"/>
  <c r="TVB62" i="15"/>
  <c r="TVC62" i="15"/>
  <c r="TVD62" i="15"/>
  <c r="TVE62" i="15"/>
  <c r="TVF62" i="15"/>
  <c r="TVG62" i="15"/>
  <c r="TVH62" i="15"/>
  <c r="TVI62" i="15"/>
  <c r="TVJ62" i="15"/>
  <c r="TVK62" i="15"/>
  <c r="TVL62" i="15"/>
  <c r="TVM62" i="15"/>
  <c r="TVN62" i="15"/>
  <c r="TVO62" i="15"/>
  <c r="TVP62" i="15"/>
  <c r="TVQ62" i="15"/>
  <c r="TVR62" i="15"/>
  <c r="TVS62" i="15"/>
  <c r="TVT62" i="15"/>
  <c r="TVU62" i="15"/>
  <c r="TVV62" i="15"/>
  <c r="TVW62" i="15"/>
  <c r="TVX62" i="15"/>
  <c r="TVY62" i="15"/>
  <c r="TVZ62" i="15"/>
  <c r="TWA62" i="15"/>
  <c r="TWB62" i="15"/>
  <c r="TWC62" i="15"/>
  <c r="TWD62" i="15"/>
  <c r="TWE62" i="15"/>
  <c r="TWF62" i="15"/>
  <c r="TWG62" i="15"/>
  <c r="TWH62" i="15"/>
  <c r="TWI62" i="15"/>
  <c r="TWJ62" i="15"/>
  <c r="TWK62" i="15"/>
  <c r="TWL62" i="15"/>
  <c r="TWM62" i="15"/>
  <c r="TWN62" i="15"/>
  <c r="TWO62" i="15"/>
  <c r="TWP62" i="15"/>
  <c r="TWQ62" i="15"/>
  <c r="TWR62" i="15"/>
  <c r="TWS62" i="15"/>
  <c r="TWT62" i="15"/>
  <c r="TWU62" i="15"/>
  <c r="TWV62" i="15"/>
  <c r="TWW62" i="15"/>
  <c r="TWX62" i="15"/>
  <c r="TWY62" i="15"/>
  <c r="TWZ62" i="15"/>
  <c r="TXA62" i="15"/>
  <c r="TXB62" i="15"/>
  <c r="TXC62" i="15"/>
  <c r="TXD62" i="15"/>
  <c r="TXE62" i="15"/>
  <c r="TXF62" i="15"/>
  <c r="TXG62" i="15"/>
  <c r="TXH62" i="15"/>
  <c r="TXI62" i="15"/>
  <c r="TXJ62" i="15"/>
  <c r="TXK62" i="15"/>
  <c r="TXL62" i="15"/>
  <c r="TXM62" i="15"/>
  <c r="TXN62" i="15"/>
  <c r="TXO62" i="15"/>
  <c r="TXP62" i="15"/>
  <c r="TXQ62" i="15"/>
  <c r="TXR62" i="15"/>
  <c r="TXS62" i="15"/>
  <c r="TXT62" i="15"/>
  <c r="TXU62" i="15"/>
  <c r="TXV62" i="15"/>
  <c r="TXW62" i="15"/>
  <c r="TXX62" i="15"/>
  <c r="TXY62" i="15"/>
  <c r="TXZ62" i="15"/>
  <c r="TYA62" i="15"/>
  <c r="TYB62" i="15"/>
  <c r="TYC62" i="15"/>
  <c r="TYD62" i="15"/>
  <c r="TYE62" i="15"/>
  <c r="TYF62" i="15"/>
  <c r="TYG62" i="15"/>
  <c r="TYH62" i="15"/>
  <c r="TYI62" i="15"/>
  <c r="TYJ62" i="15"/>
  <c r="TYK62" i="15"/>
  <c r="TYL62" i="15"/>
  <c r="TYM62" i="15"/>
  <c r="TYN62" i="15"/>
  <c r="TYO62" i="15"/>
  <c r="TYP62" i="15"/>
  <c r="TYQ62" i="15"/>
  <c r="TYR62" i="15"/>
  <c r="TYS62" i="15"/>
  <c r="TYT62" i="15"/>
  <c r="TYU62" i="15"/>
  <c r="TYV62" i="15"/>
  <c r="TYW62" i="15"/>
  <c r="TYX62" i="15"/>
  <c r="TYY62" i="15"/>
  <c r="TYZ62" i="15"/>
  <c r="TZA62" i="15"/>
  <c r="TZB62" i="15"/>
  <c r="TZC62" i="15"/>
  <c r="TZD62" i="15"/>
  <c r="TZE62" i="15"/>
  <c r="TZF62" i="15"/>
  <c r="TZG62" i="15"/>
  <c r="TZH62" i="15"/>
  <c r="TZI62" i="15"/>
  <c r="TZJ62" i="15"/>
  <c r="TZK62" i="15"/>
  <c r="TZL62" i="15"/>
  <c r="TZM62" i="15"/>
  <c r="TZN62" i="15"/>
  <c r="TZO62" i="15"/>
  <c r="TZP62" i="15"/>
  <c r="TZQ62" i="15"/>
  <c r="TZR62" i="15"/>
  <c r="TZS62" i="15"/>
  <c r="TZT62" i="15"/>
  <c r="TZU62" i="15"/>
  <c r="TZV62" i="15"/>
  <c r="TZW62" i="15"/>
  <c r="TZX62" i="15"/>
  <c r="TZY62" i="15"/>
  <c r="TZZ62" i="15"/>
  <c r="UAA62" i="15"/>
  <c r="UAB62" i="15"/>
  <c r="UAC62" i="15"/>
  <c r="UAD62" i="15"/>
  <c r="UAE62" i="15"/>
  <c r="UAF62" i="15"/>
  <c r="UAG62" i="15"/>
  <c r="UAH62" i="15"/>
  <c r="UAI62" i="15"/>
  <c r="UAJ62" i="15"/>
  <c r="UAK62" i="15"/>
  <c r="UAL62" i="15"/>
  <c r="UAM62" i="15"/>
  <c r="UAN62" i="15"/>
  <c r="UAO62" i="15"/>
  <c r="UAP62" i="15"/>
  <c r="UAQ62" i="15"/>
  <c r="UAR62" i="15"/>
  <c r="UAS62" i="15"/>
  <c r="UAT62" i="15"/>
  <c r="UAU62" i="15"/>
  <c r="UAV62" i="15"/>
  <c r="UAW62" i="15"/>
  <c r="UAX62" i="15"/>
  <c r="UAY62" i="15"/>
  <c r="UAZ62" i="15"/>
  <c r="UBA62" i="15"/>
  <c r="UBB62" i="15"/>
  <c r="UBC62" i="15"/>
  <c r="UBD62" i="15"/>
  <c r="UBE62" i="15"/>
  <c r="UBF62" i="15"/>
  <c r="UBG62" i="15"/>
  <c r="UBH62" i="15"/>
  <c r="UBI62" i="15"/>
  <c r="UBJ62" i="15"/>
  <c r="UBK62" i="15"/>
  <c r="UBL62" i="15"/>
  <c r="UBM62" i="15"/>
  <c r="UBN62" i="15"/>
  <c r="UBO62" i="15"/>
  <c r="UBP62" i="15"/>
  <c r="UBQ62" i="15"/>
  <c r="UBR62" i="15"/>
  <c r="UBS62" i="15"/>
  <c r="UBT62" i="15"/>
  <c r="UBU62" i="15"/>
  <c r="UBV62" i="15"/>
  <c r="UBW62" i="15"/>
  <c r="UBX62" i="15"/>
  <c r="UBY62" i="15"/>
  <c r="UBZ62" i="15"/>
  <c r="UCA62" i="15"/>
  <c r="UCB62" i="15"/>
  <c r="UCC62" i="15"/>
  <c r="UCD62" i="15"/>
  <c r="UCE62" i="15"/>
  <c r="UCF62" i="15"/>
  <c r="UCG62" i="15"/>
  <c r="UCH62" i="15"/>
  <c r="UCI62" i="15"/>
  <c r="UCJ62" i="15"/>
  <c r="UCK62" i="15"/>
  <c r="UCL62" i="15"/>
  <c r="UCM62" i="15"/>
  <c r="UCN62" i="15"/>
  <c r="UCO62" i="15"/>
  <c r="UCP62" i="15"/>
  <c r="UCQ62" i="15"/>
  <c r="UCR62" i="15"/>
  <c r="UCS62" i="15"/>
  <c r="UCT62" i="15"/>
  <c r="UCU62" i="15"/>
  <c r="UCV62" i="15"/>
  <c r="UCW62" i="15"/>
  <c r="UCX62" i="15"/>
  <c r="UCY62" i="15"/>
  <c r="UCZ62" i="15"/>
  <c r="UDA62" i="15"/>
  <c r="UDB62" i="15"/>
  <c r="UDC62" i="15"/>
  <c r="UDD62" i="15"/>
  <c r="UDE62" i="15"/>
  <c r="UDF62" i="15"/>
  <c r="UDG62" i="15"/>
  <c r="UDH62" i="15"/>
  <c r="UDI62" i="15"/>
  <c r="UDJ62" i="15"/>
  <c r="UDK62" i="15"/>
  <c r="UDL62" i="15"/>
  <c r="UDM62" i="15"/>
  <c r="UDN62" i="15"/>
  <c r="UDO62" i="15"/>
  <c r="UDP62" i="15"/>
  <c r="UDQ62" i="15"/>
  <c r="UDR62" i="15"/>
  <c r="UDS62" i="15"/>
  <c r="UDT62" i="15"/>
  <c r="UDU62" i="15"/>
  <c r="UDV62" i="15"/>
  <c r="UDW62" i="15"/>
  <c r="UDX62" i="15"/>
  <c r="UDY62" i="15"/>
  <c r="UDZ62" i="15"/>
  <c r="UEA62" i="15"/>
  <c r="UEB62" i="15"/>
  <c r="UEC62" i="15"/>
  <c r="UED62" i="15"/>
  <c r="UEE62" i="15"/>
  <c r="UEF62" i="15"/>
  <c r="UEG62" i="15"/>
  <c r="UEH62" i="15"/>
  <c r="UEI62" i="15"/>
  <c r="UEJ62" i="15"/>
  <c r="UEK62" i="15"/>
  <c r="UEL62" i="15"/>
  <c r="UEM62" i="15"/>
  <c r="UEN62" i="15"/>
  <c r="UEO62" i="15"/>
  <c r="UEP62" i="15"/>
  <c r="UEQ62" i="15"/>
  <c r="UER62" i="15"/>
  <c r="UES62" i="15"/>
  <c r="UET62" i="15"/>
  <c r="UEU62" i="15"/>
  <c r="UEV62" i="15"/>
  <c r="UEW62" i="15"/>
  <c r="UEX62" i="15"/>
  <c r="UEY62" i="15"/>
  <c r="UEZ62" i="15"/>
  <c r="UFA62" i="15"/>
  <c r="UFB62" i="15"/>
  <c r="UFC62" i="15"/>
  <c r="UFD62" i="15"/>
  <c r="UFE62" i="15"/>
  <c r="UFF62" i="15"/>
  <c r="UFG62" i="15"/>
  <c r="UFH62" i="15"/>
  <c r="UFI62" i="15"/>
  <c r="UFJ62" i="15"/>
  <c r="UFK62" i="15"/>
  <c r="UFL62" i="15"/>
  <c r="UFM62" i="15"/>
  <c r="UFN62" i="15"/>
  <c r="UFO62" i="15"/>
  <c r="UFP62" i="15"/>
  <c r="UFQ62" i="15"/>
  <c r="UFR62" i="15"/>
  <c r="UFS62" i="15"/>
  <c r="UFT62" i="15"/>
  <c r="UFU62" i="15"/>
  <c r="UFV62" i="15"/>
  <c r="UFW62" i="15"/>
  <c r="UFX62" i="15"/>
  <c r="UFY62" i="15"/>
  <c r="UFZ62" i="15"/>
  <c r="UGA62" i="15"/>
  <c r="UGB62" i="15"/>
  <c r="UGC62" i="15"/>
  <c r="UGD62" i="15"/>
  <c r="UGE62" i="15"/>
  <c r="UGF62" i="15"/>
  <c r="UGG62" i="15"/>
  <c r="UGH62" i="15"/>
  <c r="UGI62" i="15"/>
  <c r="UGJ62" i="15"/>
  <c r="UGK62" i="15"/>
  <c r="UGL62" i="15"/>
  <c r="UGM62" i="15"/>
  <c r="UGN62" i="15"/>
  <c r="UGO62" i="15"/>
  <c r="UGP62" i="15"/>
  <c r="UGQ62" i="15"/>
  <c r="UGR62" i="15"/>
  <c r="UGS62" i="15"/>
  <c r="UGT62" i="15"/>
  <c r="UGU62" i="15"/>
  <c r="UGV62" i="15"/>
  <c r="UGW62" i="15"/>
  <c r="UGX62" i="15"/>
  <c r="UGY62" i="15"/>
  <c r="UGZ62" i="15"/>
  <c r="UHA62" i="15"/>
  <c r="UHB62" i="15"/>
  <c r="UHC62" i="15"/>
  <c r="UHD62" i="15"/>
  <c r="UHE62" i="15"/>
  <c r="UHF62" i="15"/>
  <c r="UHG62" i="15"/>
  <c r="UHH62" i="15"/>
  <c r="UHI62" i="15"/>
  <c r="UHJ62" i="15"/>
  <c r="UHK62" i="15"/>
  <c r="UHL62" i="15"/>
  <c r="UHM62" i="15"/>
  <c r="UHN62" i="15"/>
  <c r="UHO62" i="15"/>
  <c r="UHP62" i="15"/>
  <c r="UHQ62" i="15"/>
  <c r="UHR62" i="15"/>
  <c r="UHS62" i="15"/>
  <c r="UHT62" i="15"/>
  <c r="UHU62" i="15"/>
  <c r="UHV62" i="15"/>
  <c r="UHW62" i="15"/>
  <c r="UHX62" i="15"/>
  <c r="UHY62" i="15"/>
  <c r="UHZ62" i="15"/>
  <c r="UIA62" i="15"/>
  <c r="UIB62" i="15"/>
  <c r="UIC62" i="15"/>
  <c r="UID62" i="15"/>
  <c r="UIE62" i="15"/>
  <c r="UIF62" i="15"/>
  <c r="UIG62" i="15"/>
  <c r="UIH62" i="15"/>
  <c r="UII62" i="15"/>
  <c r="UIJ62" i="15"/>
  <c r="UIK62" i="15"/>
  <c r="UIL62" i="15"/>
  <c r="UIM62" i="15"/>
  <c r="UIN62" i="15"/>
  <c r="UIO62" i="15"/>
  <c r="UIP62" i="15"/>
  <c r="UIQ62" i="15"/>
  <c r="UIR62" i="15"/>
  <c r="UIS62" i="15"/>
  <c r="UIT62" i="15"/>
  <c r="UIU62" i="15"/>
  <c r="UIV62" i="15"/>
  <c r="UIW62" i="15"/>
  <c r="UIX62" i="15"/>
  <c r="UIY62" i="15"/>
  <c r="UIZ62" i="15"/>
  <c r="UJA62" i="15"/>
  <c r="UJB62" i="15"/>
  <c r="UJC62" i="15"/>
  <c r="UJD62" i="15"/>
  <c r="UJE62" i="15"/>
  <c r="UJF62" i="15"/>
  <c r="UJG62" i="15"/>
  <c r="UJH62" i="15"/>
  <c r="UJI62" i="15"/>
  <c r="UJJ62" i="15"/>
  <c r="UJK62" i="15"/>
  <c r="UJL62" i="15"/>
  <c r="UJM62" i="15"/>
  <c r="UJN62" i="15"/>
  <c r="UJO62" i="15"/>
  <c r="UJP62" i="15"/>
  <c r="UJQ62" i="15"/>
  <c r="UJR62" i="15"/>
  <c r="UJS62" i="15"/>
  <c r="UJT62" i="15"/>
  <c r="UJU62" i="15"/>
  <c r="UJV62" i="15"/>
  <c r="UJW62" i="15"/>
  <c r="UJX62" i="15"/>
  <c r="UJY62" i="15"/>
  <c r="UJZ62" i="15"/>
  <c r="UKA62" i="15"/>
  <c r="UKB62" i="15"/>
  <c r="UKC62" i="15"/>
  <c r="UKD62" i="15"/>
  <c r="UKE62" i="15"/>
  <c r="UKF62" i="15"/>
  <c r="UKG62" i="15"/>
  <c r="UKH62" i="15"/>
  <c r="UKI62" i="15"/>
  <c r="UKJ62" i="15"/>
  <c r="UKK62" i="15"/>
  <c r="UKL62" i="15"/>
  <c r="UKM62" i="15"/>
  <c r="UKN62" i="15"/>
  <c r="UKO62" i="15"/>
  <c r="UKP62" i="15"/>
  <c r="UKQ62" i="15"/>
  <c r="UKR62" i="15"/>
  <c r="UKS62" i="15"/>
  <c r="UKT62" i="15"/>
  <c r="UKU62" i="15"/>
  <c r="UKV62" i="15"/>
  <c r="UKW62" i="15"/>
  <c r="UKX62" i="15"/>
  <c r="UKY62" i="15"/>
  <c r="UKZ62" i="15"/>
  <c r="ULA62" i="15"/>
  <c r="ULB62" i="15"/>
  <c r="ULC62" i="15"/>
  <c r="ULD62" i="15"/>
  <c r="ULE62" i="15"/>
  <c r="ULF62" i="15"/>
  <c r="ULG62" i="15"/>
  <c r="ULH62" i="15"/>
  <c r="ULI62" i="15"/>
  <c r="ULJ62" i="15"/>
  <c r="ULK62" i="15"/>
  <c r="ULL62" i="15"/>
  <c r="ULM62" i="15"/>
  <c r="ULN62" i="15"/>
  <c r="ULO62" i="15"/>
  <c r="ULP62" i="15"/>
  <c r="ULQ62" i="15"/>
  <c r="ULR62" i="15"/>
  <c r="ULS62" i="15"/>
  <c r="ULT62" i="15"/>
  <c r="ULU62" i="15"/>
  <c r="ULV62" i="15"/>
  <c r="ULW62" i="15"/>
  <c r="ULX62" i="15"/>
  <c r="ULY62" i="15"/>
  <c r="ULZ62" i="15"/>
  <c r="UMA62" i="15"/>
  <c r="UMB62" i="15"/>
  <c r="UMC62" i="15"/>
  <c r="UMD62" i="15"/>
  <c r="UME62" i="15"/>
  <c r="UMF62" i="15"/>
  <c r="UMG62" i="15"/>
  <c r="UMH62" i="15"/>
  <c r="UMI62" i="15"/>
  <c r="UMJ62" i="15"/>
  <c r="UMK62" i="15"/>
  <c r="UML62" i="15"/>
  <c r="UMM62" i="15"/>
  <c r="UMN62" i="15"/>
  <c r="UMO62" i="15"/>
  <c r="UMP62" i="15"/>
  <c r="UMQ62" i="15"/>
  <c r="UMR62" i="15"/>
  <c r="UMS62" i="15"/>
  <c r="UMT62" i="15"/>
  <c r="UMU62" i="15"/>
  <c r="UMV62" i="15"/>
  <c r="UMW62" i="15"/>
  <c r="UMX62" i="15"/>
  <c r="UMY62" i="15"/>
  <c r="UMZ62" i="15"/>
  <c r="UNA62" i="15"/>
  <c r="UNB62" i="15"/>
  <c r="UNC62" i="15"/>
  <c r="UND62" i="15"/>
  <c r="UNE62" i="15"/>
  <c r="UNF62" i="15"/>
  <c r="UNG62" i="15"/>
  <c r="UNH62" i="15"/>
  <c r="UNI62" i="15"/>
  <c r="UNJ62" i="15"/>
  <c r="UNK62" i="15"/>
  <c r="UNL62" i="15"/>
  <c r="UNM62" i="15"/>
  <c r="UNN62" i="15"/>
  <c r="UNO62" i="15"/>
  <c r="UNP62" i="15"/>
  <c r="UNQ62" i="15"/>
  <c r="UNR62" i="15"/>
  <c r="UNS62" i="15"/>
  <c r="UNT62" i="15"/>
  <c r="UNU62" i="15"/>
  <c r="UNV62" i="15"/>
  <c r="UNW62" i="15"/>
  <c r="UNX62" i="15"/>
  <c r="UNY62" i="15"/>
  <c r="UNZ62" i="15"/>
  <c r="UOA62" i="15"/>
  <c r="UOB62" i="15"/>
  <c r="UOC62" i="15"/>
  <c r="UOD62" i="15"/>
  <c r="UOE62" i="15"/>
  <c r="UOF62" i="15"/>
  <c r="UOG62" i="15"/>
  <c r="UOH62" i="15"/>
  <c r="UOI62" i="15"/>
  <c r="UOJ62" i="15"/>
  <c r="UOK62" i="15"/>
  <c r="UOL62" i="15"/>
  <c r="UOM62" i="15"/>
  <c r="UON62" i="15"/>
  <c r="UOO62" i="15"/>
  <c r="UOP62" i="15"/>
  <c r="UOQ62" i="15"/>
  <c r="UOR62" i="15"/>
  <c r="UOS62" i="15"/>
  <c r="UOT62" i="15"/>
  <c r="UOU62" i="15"/>
  <c r="UOV62" i="15"/>
  <c r="UOW62" i="15"/>
  <c r="UOX62" i="15"/>
  <c r="UOY62" i="15"/>
  <c r="UOZ62" i="15"/>
  <c r="UPA62" i="15"/>
  <c r="UPB62" i="15"/>
  <c r="UPC62" i="15"/>
  <c r="UPD62" i="15"/>
  <c r="UPE62" i="15"/>
  <c r="UPF62" i="15"/>
  <c r="UPG62" i="15"/>
  <c r="UPH62" i="15"/>
  <c r="UPI62" i="15"/>
  <c r="UPJ62" i="15"/>
  <c r="UPK62" i="15"/>
  <c r="UPL62" i="15"/>
  <c r="UPM62" i="15"/>
  <c r="UPN62" i="15"/>
  <c r="UPO62" i="15"/>
  <c r="UPP62" i="15"/>
  <c r="UPQ62" i="15"/>
  <c r="UPR62" i="15"/>
  <c r="UPS62" i="15"/>
  <c r="UPT62" i="15"/>
  <c r="UPU62" i="15"/>
  <c r="UPV62" i="15"/>
  <c r="UPW62" i="15"/>
  <c r="UPX62" i="15"/>
  <c r="UPY62" i="15"/>
  <c r="UPZ62" i="15"/>
  <c r="UQA62" i="15"/>
  <c r="UQB62" i="15"/>
  <c r="UQC62" i="15"/>
  <c r="UQD62" i="15"/>
  <c r="UQE62" i="15"/>
  <c r="UQF62" i="15"/>
  <c r="UQG62" i="15"/>
  <c r="UQH62" i="15"/>
  <c r="UQI62" i="15"/>
  <c r="UQJ62" i="15"/>
  <c r="UQK62" i="15"/>
  <c r="UQL62" i="15"/>
  <c r="UQM62" i="15"/>
  <c r="UQN62" i="15"/>
  <c r="UQO62" i="15"/>
  <c r="UQP62" i="15"/>
  <c r="UQQ62" i="15"/>
  <c r="UQR62" i="15"/>
  <c r="UQS62" i="15"/>
  <c r="UQT62" i="15"/>
  <c r="UQU62" i="15"/>
  <c r="UQV62" i="15"/>
  <c r="UQW62" i="15"/>
  <c r="UQX62" i="15"/>
  <c r="UQY62" i="15"/>
  <c r="UQZ62" i="15"/>
  <c r="URA62" i="15"/>
  <c r="URB62" i="15"/>
  <c r="URC62" i="15"/>
  <c r="URD62" i="15"/>
  <c r="URE62" i="15"/>
  <c r="URF62" i="15"/>
  <c r="URG62" i="15"/>
  <c r="URH62" i="15"/>
  <c r="URI62" i="15"/>
  <c r="URJ62" i="15"/>
  <c r="URK62" i="15"/>
  <c r="URL62" i="15"/>
  <c r="URM62" i="15"/>
  <c r="URN62" i="15"/>
  <c r="URO62" i="15"/>
  <c r="URP62" i="15"/>
  <c r="URQ62" i="15"/>
  <c r="URR62" i="15"/>
  <c r="URS62" i="15"/>
  <c r="URT62" i="15"/>
  <c r="URU62" i="15"/>
  <c r="URV62" i="15"/>
  <c r="URW62" i="15"/>
  <c r="URX62" i="15"/>
  <c r="URY62" i="15"/>
  <c r="URZ62" i="15"/>
  <c r="USA62" i="15"/>
  <c r="USB62" i="15"/>
  <c r="USC62" i="15"/>
  <c r="USD62" i="15"/>
  <c r="USE62" i="15"/>
  <c r="USF62" i="15"/>
  <c r="USG62" i="15"/>
  <c r="USH62" i="15"/>
  <c r="USI62" i="15"/>
  <c r="USJ62" i="15"/>
  <c r="USK62" i="15"/>
  <c r="USL62" i="15"/>
  <c r="USM62" i="15"/>
  <c r="USN62" i="15"/>
  <c r="USO62" i="15"/>
  <c r="USP62" i="15"/>
  <c r="USQ62" i="15"/>
  <c r="USR62" i="15"/>
  <c r="USS62" i="15"/>
  <c r="UST62" i="15"/>
  <c r="USU62" i="15"/>
  <c r="USV62" i="15"/>
  <c r="USW62" i="15"/>
  <c r="USX62" i="15"/>
  <c r="USY62" i="15"/>
  <c r="USZ62" i="15"/>
  <c r="UTA62" i="15"/>
  <c r="UTB62" i="15"/>
  <c r="UTC62" i="15"/>
  <c r="UTD62" i="15"/>
  <c r="UTE62" i="15"/>
  <c r="UTF62" i="15"/>
  <c r="UTG62" i="15"/>
  <c r="UTH62" i="15"/>
  <c r="UTI62" i="15"/>
  <c r="UTJ62" i="15"/>
  <c r="UTK62" i="15"/>
  <c r="UTL62" i="15"/>
  <c r="UTM62" i="15"/>
  <c r="UTN62" i="15"/>
  <c r="UTO62" i="15"/>
  <c r="UTP62" i="15"/>
  <c r="UTQ62" i="15"/>
  <c r="UTR62" i="15"/>
  <c r="UTS62" i="15"/>
  <c r="UTT62" i="15"/>
  <c r="UTU62" i="15"/>
  <c r="UTV62" i="15"/>
  <c r="UTW62" i="15"/>
  <c r="UTX62" i="15"/>
  <c r="UTY62" i="15"/>
  <c r="UTZ62" i="15"/>
  <c r="UUA62" i="15"/>
  <c r="UUB62" i="15"/>
  <c r="UUC62" i="15"/>
  <c r="UUD62" i="15"/>
  <c r="UUE62" i="15"/>
  <c r="UUF62" i="15"/>
  <c r="UUG62" i="15"/>
  <c r="UUH62" i="15"/>
  <c r="UUI62" i="15"/>
  <c r="UUJ62" i="15"/>
  <c r="UUK62" i="15"/>
  <c r="UUL62" i="15"/>
  <c r="UUM62" i="15"/>
  <c r="UUN62" i="15"/>
  <c r="UUO62" i="15"/>
  <c r="UUP62" i="15"/>
  <c r="UUQ62" i="15"/>
  <c r="UUR62" i="15"/>
  <c r="UUS62" i="15"/>
  <c r="UUT62" i="15"/>
  <c r="UUU62" i="15"/>
  <c r="UUV62" i="15"/>
  <c r="UUW62" i="15"/>
  <c r="UUX62" i="15"/>
  <c r="UUY62" i="15"/>
  <c r="UUZ62" i="15"/>
  <c r="UVA62" i="15"/>
  <c r="UVB62" i="15"/>
  <c r="UVC62" i="15"/>
  <c r="UVD62" i="15"/>
  <c r="UVE62" i="15"/>
  <c r="UVF62" i="15"/>
  <c r="UVG62" i="15"/>
  <c r="UVH62" i="15"/>
  <c r="UVI62" i="15"/>
  <c r="UVJ62" i="15"/>
  <c r="UVK62" i="15"/>
  <c r="UVL62" i="15"/>
  <c r="UVM62" i="15"/>
  <c r="UVN62" i="15"/>
  <c r="UVO62" i="15"/>
  <c r="UVP62" i="15"/>
  <c r="UVQ62" i="15"/>
  <c r="UVR62" i="15"/>
  <c r="UVS62" i="15"/>
  <c r="UVT62" i="15"/>
  <c r="UVU62" i="15"/>
  <c r="UVV62" i="15"/>
  <c r="UVW62" i="15"/>
  <c r="UVX62" i="15"/>
  <c r="UVY62" i="15"/>
  <c r="UVZ62" i="15"/>
  <c r="UWA62" i="15"/>
  <c r="UWB62" i="15"/>
  <c r="UWC62" i="15"/>
  <c r="UWD62" i="15"/>
  <c r="UWE62" i="15"/>
  <c r="UWF62" i="15"/>
  <c r="UWG62" i="15"/>
  <c r="UWH62" i="15"/>
  <c r="UWI62" i="15"/>
  <c r="UWJ62" i="15"/>
  <c r="UWK62" i="15"/>
  <c r="UWL62" i="15"/>
  <c r="UWM62" i="15"/>
  <c r="UWN62" i="15"/>
  <c r="UWO62" i="15"/>
  <c r="UWP62" i="15"/>
  <c r="UWQ62" i="15"/>
  <c r="UWR62" i="15"/>
  <c r="UWS62" i="15"/>
  <c r="UWT62" i="15"/>
  <c r="UWU62" i="15"/>
  <c r="UWV62" i="15"/>
  <c r="UWW62" i="15"/>
  <c r="UWX62" i="15"/>
  <c r="UWY62" i="15"/>
  <c r="UWZ62" i="15"/>
  <c r="UXA62" i="15"/>
  <c r="UXB62" i="15"/>
  <c r="UXC62" i="15"/>
  <c r="UXD62" i="15"/>
  <c r="UXE62" i="15"/>
  <c r="UXF62" i="15"/>
  <c r="UXG62" i="15"/>
  <c r="UXH62" i="15"/>
  <c r="UXI62" i="15"/>
  <c r="UXJ62" i="15"/>
  <c r="UXK62" i="15"/>
  <c r="UXL62" i="15"/>
  <c r="UXM62" i="15"/>
  <c r="UXN62" i="15"/>
  <c r="UXO62" i="15"/>
  <c r="UXP62" i="15"/>
  <c r="UXQ62" i="15"/>
  <c r="UXR62" i="15"/>
  <c r="UXS62" i="15"/>
  <c r="UXT62" i="15"/>
  <c r="UXU62" i="15"/>
  <c r="UXV62" i="15"/>
  <c r="UXW62" i="15"/>
  <c r="UXX62" i="15"/>
  <c r="UXY62" i="15"/>
  <c r="UXZ62" i="15"/>
  <c r="UYA62" i="15"/>
  <c r="UYB62" i="15"/>
  <c r="UYC62" i="15"/>
  <c r="UYD62" i="15"/>
  <c r="UYE62" i="15"/>
  <c r="UYF62" i="15"/>
  <c r="UYG62" i="15"/>
  <c r="UYH62" i="15"/>
  <c r="UYI62" i="15"/>
  <c r="UYJ62" i="15"/>
  <c r="UYK62" i="15"/>
  <c r="UYL62" i="15"/>
  <c r="UYM62" i="15"/>
  <c r="UYN62" i="15"/>
  <c r="UYO62" i="15"/>
  <c r="UYP62" i="15"/>
  <c r="UYQ62" i="15"/>
  <c r="UYR62" i="15"/>
  <c r="UYS62" i="15"/>
  <c r="UYT62" i="15"/>
  <c r="UYU62" i="15"/>
  <c r="UYV62" i="15"/>
  <c r="UYW62" i="15"/>
  <c r="UYX62" i="15"/>
  <c r="UYY62" i="15"/>
  <c r="UYZ62" i="15"/>
  <c r="UZA62" i="15"/>
  <c r="UZB62" i="15"/>
  <c r="UZC62" i="15"/>
  <c r="UZD62" i="15"/>
  <c r="UZE62" i="15"/>
  <c r="UZF62" i="15"/>
  <c r="UZG62" i="15"/>
  <c r="UZH62" i="15"/>
  <c r="UZI62" i="15"/>
  <c r="UZJ62" i="15"/>
  <c r="UZK62" i="15"/>
  <c r="UZL62" i="15"/>
  <c r="UZM62" i="15"/>
  <c r="UZN62" i="15"/>
  <c r="UZO62" i="15"/>
  <c r="UZP62" i="15"/>
  <c r="UZQ62" i="15"/>
  <c r="UZR62" i="15"/>
  <c r="UZS62" i="15"/>
  <c r="UZT62" i="15"/>
  <c r="UZU62" i="15"/>
  <c r="UZV62" i="15"/>
  <c r="UZW62" i="15"/>
  <c r="UZX62" i="15"/>
  <c r="UZY62" i="15"/>
  <c r="UZZ62" i="15"/>
  <c r="VAA62" i="15"/>
  <c r="VAB62" i="15"/>
  <c r="VAC62" i="15"/>
  <c r="VAD62" i="15"/>
  <c r="VAE62" i="15"/>
  <c r="VAF62" i="15"/>
  <c r="VAG62" i="15"/>
  <c r="VAH62" i="15"/>
  <c r="VAI62" i="15"/>
  <c r="VAJ62" i="15"/>
  <c r="VAK62" i="15"/>
  <c r="VAL62" i="15"/>
  <c r="VAM62" i="15"/>
  <c r="VAN62" i="15"/>
  <c r="VAO62" i="15"/>
  <c r="VAP62" i="15"/>
  <c r="VAQ62" i="15"/>
  <c r="VAR62" i="15"/>
  <c r="VAS62" i="15"/>
  <c r="VAT62" i="15"/>
  <c r="VAU62" i="15"/>
  <c r="VAV62" i="15"/>
  <c r="VAW62" i="15"/>
  <c r="VAX62" i="15"/>
  <c r="VAY62" i="15"/>
  <c r="VAZ62" i="15"/>
  <c r="VBA62" i="15"/>
  <c r="VBB62" i="15"/>
  <c r="VBC62" i="15"/>
  <c r="VBD62" i="15"/>
  <c r="VBE62" i="15"/>
  <c r="VBF62" i="15"/>
  <c r="VBG62" i="15"/>
  <c r="VBH62" i="15"/>
  <c r="VBI62" i="15"/>
  <c r="VBJ62" i="15"/>
  <c r="VBK62" i="15"/>
  <c r="VBL62" i="15"/>
  <c r="VBM62" i="15"/>
  <c r="VBN62" i="15"/>
  <c r="VBO62" i="15"/>
  <c r="VBP62" i="15"/>
  <c r="VBQ62" i="15"/>
  <c r="VBR62" i="15"/>
  <c r="VBS62" i="15"/>
  <c r="VBT62" i="15"/>
  <c r="VBU62" i="15"/>
  <c r="VBV62" i="15"/>
  <c r="VBW62" i="15"/>
  <c r="VBX62" i="15"/>
  <c r="VBY62" i="15"/>
  <c r="VBZ62" i="15"/>
  <c r="VCA62" i="15"/>
  <c r="VCB62" i="15"/>
  <c r="VCC62" i="15"/>
  <c r="VCD62" i="15"/>
  <c r="VCE62" i="15"/>
  <c r="VCF62" i="15"/>
  <c r="VCG62" i="15"/>
  <c r="VCH62" i="15"/>
  <c r="VCI62" i="15"/>
  <c r="VCJ62" i="15"/>
  <c r="VCK62" i="15"/>
  <c r="VCL62" i="15"/>
  <c r="VCM62" i="15"/>
  <c r="VCN62" i="15"/>
  <c r="VCO62" i="15"/>
  <c r="VCP62" i="15"/>
  <c r="VCQ62" i="15"/>
  <c r="VCR62" i="15"/>
  <c r="VCS62" i="15"/>
  <c r="VCT62" i="15"/>
  <c r="VCU62" i="15"/>
  <c r="VCV62" i="15"/>
  <c r="VCW62" i="15"/>
  <c r="VCX62" i="15"/>
  <c r="VCY62" i="15"/>
  <c r="VCZ62" i="15"/>
  <c r="VDA62" i="15"/>
  <c r="VDB62" i="15"/>
  <c r="VDC62" i="15"/>
  <c r="VDD62" i="15"/>
  <c r="VDE62" i="15"/>
  <c r="VDF62" i="15"/>
  <c r="VDG62" i="15"/>
  <c r="VDH62" i="15"/>
  <c r="VDI62" i="15"/>
  <c r="VDJ62" i="15"/>
  <c r="VDK62" i="15"/>
  <c r="VDL62" i="15"/>
  <c r="VDM62" i="15"/>
  <c r="VDN62" i="15"/>
  <c r="VDO62" i="15"/>
  <c r="VDP62" i="15"/>
  <c r="VDQ62" i="15"/>
  <c r="VDR62" i="15"/>
  <c r="VDS62" i="15"/>
  <c r="VDT62" i="15"/>
  <c r="VDU62" i="15"/>
  <c r="VDV62" i="15"/>
  <c r="VDW62" i="15"/>
  <c r="VDX62" i="15"/>
  <c r="VDY62" i="15"/>
  <c r="VDZ62" i="15"/>
  <c r="VEA62" i="15"/>
  <c r="VEB62" i="15"/>
  <c r="VEC62" i="15"/>
  <c r="VED62" i="15"/>
  <c r="VEE62" i="15"/>
  <c r="VEF62" i="15"/>
  <c r="VEG62" i="15"/>
  <c r="VEH62" i="15"/>
  <c r="VEI62" i="15"/>
  <c r="VEJ62" i="15"/>
  <c r="VEK62" i="15"/>
  <c r="VEL62" i="15"/>
  <c r="VEM62" i="15"/>
  <c r="VEN62" i="15"/>
  <c r="VEO62" i="15"/>
  <c r="VEP62" i="15"/>
  <c r="VEQ62" i="15"/>
  <c r="VER62" i="15"/>
  <c r="VES62" i="15"/>
  <c r="VET62" i="15"/>
  <c r="VEU62" i="15"/>
  <c r="VEV62" i="15"/>
  <c r="VEW62" i="15"/>
  <c r="VEX62" i="15"/>
  <c r="VEY62" i="15"/>
  <c r="VEZ62" i="15"/>
  <c r="VFA62" i="15"/>
  <c r="VFB62" i="15"/>
  <c r="VFC62" i="15"/>
  <c r="VFD62" i="15"/>
  <c r="VFE62" i="15"/>
  <c r="VFF62" i="15"/>
  <c r="VFG62" i="15"/>
  <c r="VFH62" i="15"/>
  <c r="VFI62" i="15"/>
  <c r="VFJ62" i="15"/>
  <c r="VFK62" i="15"/>
  <c r="VFL62" i="15"/>
  <c r="VFM62" i="15"/>
  <c r="VFN62" i="15"/>
  <c r="VFO62" i="15"/>
  <c r="VFP62" i="15"/>
  <c r="VFQ62" i="15"/>
  <c r="VFR62" i="15"/>
  <c r="VFS62" i="15"/>
  <c r="VFT62" i="15"/>
  <c r="VFU62" i="15"/>
  <c r="VFV62" i="15"/>
  <c r="VFW62" i="15"/>
  <c r="VFX62" i="15"/>
  <c r="VFY62" i="15"/>
  <c r="VFZ62" i="15"/>
  <c r="VGA62" i="15"/>
  <c r="VGB62" i="15"/>
  <c r="VGC62" i="15"/>
  <c r="VGD62" i="15"/>
  <c r="VGE62" i="15"/>
  <c r="VGF62" i="15"/>
  <c r="VGG62" i="15"/>
  <c r="VGH62" i="15"/>
  <c r="VGI62" i="15"/>
  <c r="VGJ62" i="15"/>
  <c r="VGK62" i="15"/>
  <c r="VGL62" i="15"/>
  <c r="VGM62" i="15"/>
  <c r="VGN62" i="15"/>
  <c r="VGO62" i="15"/>
  <c r="VGP62" i="15"/>
  <c r="VGQ62" i="15"/>
  <c r="VGR62" i="15"/>
  <c r="VGS62" i="15"/>
  <c r="VGT62" i="15"/>
  <c r="VGU62" i="15"/>
  <c r="VGV62" i="15"/>
  <c r="VGW62" i="15"/>
  <c r="VGX62" i="15"/>
  <c r="VGY62" i="15"/>
  <c r="VGZ62" i="15"/>
  <c r="VHA62" i="15"/>
  <c r="VHB62" i="15"/>
  <c r="VHC62" i="15"/>
  <c r="VHD62" i="15"/>
  <c r="VHE62" i="15"/>
  <c r="VHF62" i="15"/>
  <c r="VHG62" i="15"/>
  <c r="VHH62" i="15"/>
  <c r="VHI62" i="15"/>
  <c r="VHJ62" i="15"/>
  <c r="VHK62" i="15"/>
  <c r="VHL62" i="15"/>
  <c r="VHM62" i="15"/>
  <c r="VHN62" i="15"/>
  <c r="VHO62" i="15"/>
  <c r="VHP62" i="15"/>
  <c r="VHQ62" i="15"/>
  <c r="VHR62" i="15"/>
  <c r="VHS62" i="15"/>
  <c r="VHT62" i="15"/>
  <c r="VHU62" i="15"/>
  <c r="VHV62" i="15"/>
  <c r="VHW62" i="15"/>
  <c r="VHX62" i="15"/>
  <c r="VHY62" i="15"/>
  <c r="VHZ62" i="15"/>
  <c r="VIA62" i="15"/>
  <c r="VIB62" i="15"/>
  <c r="VIC62" i="15"/>
  <c r="VID62" i="15"/>
  <c r="VIE62" i="15"/>
  <c r="VIF62" i="15"/>
  <c r="VIG62" i="15"/>
  <c r="VIH62" i="15"/>
  <c r="VII62" i="15"/>
  <c r="VIJ62" i="15"/>
  <c r="VIK62" i="15"/>
  <c r="VIL62" i="15"/>
  <c r="VIM62" i="15"/>
  <c r="VIN62" i="15"/>
  <c r="VIO62" i="15"/>
  <c r="VIP62" i="15"/>
  <c r="VIQ62" i="15"/>
  <c r="VIR62" i="15"/>
  <c r="VIS62" i="15"/>
  <c r="VIT62" i="15"/>
  <c r="VIU62" i="15"/>
  <c r="VIV62" i="15"/>
  <c r="VIW62" i="15"/>
  <c r="VIX62" i="15"/>
  <c r="VIY62" i="15"/>
  <c r="VIZ62" i="15"/>
  <c r="VJA62" i="15"/>
  <c r="VJB62" i="15"/>
  <c r="VJC62" i="15"/>
  <c r="VJD62" i="15"/>
  <c r="VJE62" i="15"/>
  <c r="VJF62" i="15"/>
  <c r="VJG62" i="15"/>
  <c r="VJH62" i="15"/>
  <c r="VJI62" i="15"/>
  <c r="VJJ62" i="15"/>
  <c r="VJK62" i="15"/>
  <c r="VJL62" i="15"/>
  <c r="VJM62" i="15"/>
  <c r="VJN62" i="15"/>
  <c r="VJO62" i="15"/>
  <c r="VJP62" i="15"/>
  <c r="VJQ62" i="15"/>
  <c r="VJR62" i="15"/>
  <c r="VJS62" i="15"/>
  <c r="VJT62" i="15"/>
  <c r="VJU62" i="15"/>
  <c r="VJV62" i="15"/>
  <c r="VJW62" i="15"/>
  <c r="VJX62" i="15"/>
  <c r="VJY62" i="15"/>
  <c r="VJZ62" i="15"/>
  <c r="VKA62" i="15"/>
  <c r="VKB62" i="15"/>
  <c r="VKC62" i="15"/>
  <c r="VKD62" i="15"/>
  <c r="VKE62" i="15"/>
  <c r="VKF62" i="15"/>
  <c r="VKG62" i="15"/>
  <c r="VKH62" i="15"/>
  <c r="VKI62" i="15"/>
  <c r="VKJ62" i="15"/>
  <c r="VKK62" i="15"/>
  <c r="VKL62" i="15"/>
  <c r="VKM62" i="15"/>
  <c r="VKN62" i="15"/>
  <c r="VKO62" i="15"/>
  <c r="VKP62" i="15"/>
  <c r="VKQ62" i="15"/>
  <c r="VKR62" i="15"/>
  <c r="VKS62" i="15"/>
  <c r="VKT62" i="15"/>
  <c r="VKU62" i="15"/>
  <c r="VKV62" i="15"/>
  <c r="VKW62" i="15"/>
  <c r="VKX62" i="15"/>
  <c r="VKY62" i="15"/>
  <c r="VKZ62" i="15"/>
  <c r="VLA62" i="15"/>
  <c r="VLB62" i="15"/>
  <c r="VLC62" i="15"/>
  <c r="VLD62" i="15"/>
  <c r="VLE62" i="15"/>
  <c r="VLF62" i="15"/>
  <c r="VLG62" i="15"/>
  <c r="VLH62" i="15"/>
  <c r="VLI62" i="15"/>
  <c r="VLJ62" i="15"/>
  <c r="VLK62" i="15"/>
  <c r="VLL62" i="15"/>
  <c r="VLM62" i="15"/>
  <c r="VLN62" i="15"/>
  <c r="VLO62" i="15"/>
  <c r="VLP62" i="15"/>
  <c r="VLQ62" i="15"/>
  <c r="VLR62" i="15"/>
  <c r="VLS62" i="15"/>
  <c r="VLT62" i="15"/>
  <c r="VLU62" i="15"/>
  <c r="VLV62" i="15"/>
  <c r="VLW62" i="15"/>
  <c r="VLX62" i="15"/>
  <c r="VLY62" i="15"/>
  <c r="VLZ62" i="15"/>
  <c r="VMA62" i="15"/>
  <c r="VMB62" i="15"/>
  <c r="VMC62" i="15"/>
  <c r="VMD62" i="15"/>
  <c r="VME62" i="15"/>
  <c r="VMF62" i="15"/>
  <c r="VMG62" i="15"/>
  <c r="VMH62" i="15"/>
  <c r="VMI62" i="15"/>
  <c r="VMJ62" i="15"/>
  <c r="VMK62" i="15"/>
  <c r="VML62" i="15"/>
  <c r="VMM62" i="15"/>
  <c r="VMN62" i="15"/>
  <c r="VMO62" i="15"/>
  <c r="VMP62" i="15"/>
  <c r="VMQ62" i="15"/>
  <c r="VMR62" i="15"/>
  <c r="VMS62" i="15"/>
  <c r="VMT62" i="15"/>
  <c r="VMU62" i="15"/>
  <c r="VMV62" i="15"/>
  <c r="VMW62" i="15"/>
  <c r="VMX62" i="15"/>
  <c r="VMY62" i="15"/>
  <c r="VMZ62" i="15"/>
  <c r="VNA62" i="15"/>
  <c r="VNB62" i="15"/>
  <c r="VNC62" i="15"/>
  <c r="VND62" i="15"/>
  <c r="VNE62" i="15"/>
  <c r="VNF62" i="15"/>
  <c r="VNG62" i="15"/>
  <c r="VNH62" i="15"/>
  <c r="VNI62" i="15"/>
  <c r="VNJ62" i="15"/>
  <c r="VNK62" i="15"/>
  <c r="VNL62" i="15"/>
  <c r="VNM62" i="15"/>
  <c r="VNN62" i="15"/>
  <c r="VNO62" i="15"/>
  <c r="VNP62" i="15"/>
  <c r="VNQ62" i="15"/>
  <c r="VNR62" i="15"/>
  <c r="VNS62" i="15"/>
  <c r="VNT62" i="15"/>
  <c r="VNU62" i="15"/>
  <c r="VNV62" i="15"/>
  <c r="VNW62" i="15"/>
  <c r="VNX62" i="15"/>
  <c r="VNY62" i="15"/>
  <c r="VNZ62" i="15"/>
  <c r="VOA62" i="15"/>
  <c r="VOB62" i="15"/>
  <c r="VOC62" i="15"/>
  <c r="VOD62" i="15"/>
  <c r="VOE62" i="15"/>
  <c r="VOF62" i="15"/>
  <c r="VOG62" i="15"/>
  <c r="VOH62" i="15"/>
  <c r="VOI62" i="15"/>
  <c r="VOJ62" i="15"/>
  <c r="VOK62" i="15"/>
  <c r="VOL62" i="15"/>
  <c r="VOM62" i="15"/>
  <c r="VON62" i="15"/>
  <c r="VOO62" i="15"/>
  <c r="VOP62" i="15"/>
  <c r="VOQ62" i="15"/>
  <c r="VOR62" i="15"/>
  <c r="VOS62" i="15"/>
  <c r="VOT62" i="15"/>
  <c r="VOU62" i="15"/>
  <c r="VOV62" i="15"/>
  <c r="VOW62" i="15"/>
  <c r="VOX62" i="15"/>
  <c r="VOY62" i="15"/>
  <c r="VOZ62" i="15"/>
  <c r="VPA62" i="15"/>
  <c r="VPB62" i="15"/>
  <c r="VPC62" i="15"/>
  <c r="VPD62" i="15"/>
  <c r="VPE62" i="15"/>
  <c r="VPF62" i="15"/>
  <c r="VPG62" i="15"/>
  <c r="VPH62" i="15"/>
  <c r="VPI62" i="15"/>
  <c r="VPJ62" i="15"/>
  <c r="VPK62" i="15"/>
  <c r="VPL62" i="15"/>
  <c r="VPM62" i="15"/>
  <c r="VPN62" i="15"/>
  <c r="VPO62" i="15"/>
  <c r="VPP62" i="15"/>
  <c r="VPQ62" i="15"/>
  <c r="VPR62" i="15"/>
  <c r="VPS62" i="15"/>
  <c r="VPT62" i="15"/>
  <c r="VPU62" i="15"/>
  <c r="VPV62" i="15"/>
  <c r="VPW62" i="15"/>
  <c r="VPX62" i="15"/>
  <c r="VPY62" i="15"/>
  <c r="VPZ62" i="15"/>
  <c r="VQA62" i="15"/>
  <c r="VQB62" i="15"/>
  <c r="VQC62" i="15"/>
  <c r="VQD62" i="15"/>
  <c r="VQE62" i="15"/>
  <c r="VQF62" i="15"/>
  <c r="VQG62" i="15"/>
  <c r="VQH62" i="15"/>
  <c r="VQI62" i="15"/>
  <c r="VQJ62" i="15"/>
  <c r="VQK62" i="15"/>
  <c r="VQL62" i="15"/>
  <c r="VQM62" i="15"/>
  <c r="VQN62" i="15"/>
  <c r="VQO62" i="15"/>
  <c r="VQP62" i="15"/>
  <c r="VQQ62" i="15"/>
  <c r="VQR62" i="15"/>
  <c r="VQS62" i="15"/>
  <c r="VQT62" i="15"/>
  <c r="VQU62" i="15"/>
  <c r="VQV62" i="15"/>
  <c r="VQW62" i="15"/>
  <c r="VQX62" i="15"/>
  <c r="VQY62" i="15"/>
  <c r="VQZ62" i="15"/>
  <c r="VRA62" i="15"/>
  <c r="VRB62" i="15"/>
  <c r="VRC62" i="15"/>
  <c r="VRD62" i="15"/>
  <c r="VRE62" i="15"/>
  <c r="VRF62" i="15"/>
  <c r="VRG62" i="15"/>
  <c r="VRH62" i="15"/>
  <c r="VRI62" i="15"/>
  <c r="VRJ62" i="15"/>
  <c r="VRK62" i="15"/>
  <c r="VRL62" i="15"/>
  <c r="VRM62" i="15"/>
  <c r="VRN62" i="15"/>
  <c r="VRO62" i="15"/>
  <c r="VRP62" i="15"/>
  <c r="VRQ62" i="15"/>
  <c r="VRR62" i="15"/>
  <c r="VRS62" i="15"/>
  <c r="VRT62" i="15"/>
  <c r="VRU62" i="15"/>
  <c r="VRV62" i="15"/>
  <c r="VRW62" i="15"/>
  <c r="VRX62" i="15"/>
  <c r="VRY62" i="15"/>
  <c r="VRZ62" i="15"/>
  <c r="VSA62" i="15"/>
  <c r="VSB62" i="15"/>
  <c r="VSC62" i="15"/>
  <c r="VSD62" i="15"/>
  <c r="VSE62" i="15"/>
  <c r="VSF62" i="15"/>
  <c r="VSG62" i="15"/>
  <c r="VSH62" i="15"/>
  <c r="VSI62" i="15"/>
  <c r="VSJ62" i="15"/>
  <c r="VSK62" i="15"/>
  <c r="VSL62" i="15"/>
  <c r="VSM62" i="15"/>
  <c r="VSN62" i="15"/>
  <c r="VSO62" i="15"/>
  <c r="VSP62" i="15"/>
  <c r="VSQ62" i="15"/>
  <c r="VSR62" i="15"/>
  <c r="VSS62" i="15"/>
  <c r="VST62" i="15"/>
  <c r="VSU62" i="15"/>
  <c r="VSV62" i="15"/>
  <c r="VSW62" i="15"/>
  <c r="VSX62" i="15"/>
  <c r="VSY62" i="15"/>
  <c r="VSZ62" i="15"/>
  <c r="VTA62" i="15"/>
  <c r="VTB62" i="15"/>
  <c r="VTC62" i="15"/>
  <c r="VTD62" i="15"/>
  <c r="VTE62" i="15"/>
  <c r="VTF62" i="15"/>
  <c r="VTG62" i="15"/>
  <c r="VTH62" i="15"/>
  <c r="VTI62" i="15"/>
  <c r="VTJ62" i="15"/>
  <c r="VTK62" i="15"/>
  <c r="VTL62" i="15"/>
  <c r="VTM62" i="15"/>
  <c r="VTN62" i="15"/>
  <c r="VTO62" i="15"/>
  <c r="VTP62" i="15"/>
  <c r="VTQ62" i="15"/>
  <c r="VTR62" i="15"/>
  <c r="VTS62" i="15"/>
  <c r="VTT62" i="15"/>
  <c r="VTU62" i="15"/>
  <c r="VTV62" i="15"/>
  <c r="VTW62" i="15"/>
  <c r="VTX62" i="15"/>
  <c r="VTY62" i="15"/>
  <c r="VTZ62" i="15"/>
  <c r="VUA62" i="15"/>
  <c r="VUB62" i="15"/>
  <c r="VUC62" i="15"/>
  <c r="VUD62" i="15"/>
  <c r="VUE62" i="15"/>
  <c r="VUF62" i="15"/>
  <c r="VUG62" i="15"/>
  <c r="VUH62" i="15"/>
  <c r="VUI62" i="15"/>
  <c r="VUJ62" i="15"/>
  <c r="VUK62" i="15"/>
  <c r="VUL62" i="15"/>
  <c r="VUM62" i="15"/>
  <c r="VUN62" i="15"/>
  <c r="VUO62" i="15"/>
  <c r="VUP62" i="15"/>
  <c r="VUQ62" i="15"/>
  <c r="VUR62" i="15"/>
  <c r="VUS62" i="15"/>
  <c r="VUT62" i="15"/>
  <c r="VUU62" i="15"/>
  <c r="VUV62" i="15"/>
  <c r="VUW62" i="15"/>
  <c r="VUX62" i="15"/>
  <c r="VUY62" i="15"/>
  <c r="VUZ62" i="15"/>
  <c r="VVA62" i="15"/>
  <c r="VVB62" i="15"/>
  <c r="VVC62" i="15"/>
  <c r="VVD62" i="15"/>
  <c r="VVE62" i="15"/>
  <c r="VVF62" i="15"/>
  <c r="VVG62" i="15"/>
  <c r="VVH62" i="15"/>
  <c r="VVI62" i="15"/>
  <c r="VVJ62" i="15"/>
  <c r="VVK62" i="15"/>
  <c r="VVL62" i="15"/>
  <c r="VVM62" i="15"/>
  <c r="VVN62" i="15"/>
  <c r="VVO62" i="15"/>
  <c r="VVP62" i="15"/>
  <c r="VVQ62" i="15"/>
  <c r="VVR62" i="15"/>
  <c r="VVS62" i="15"/>
  <c r="VVT62" i="15"/>
  <c r="VVU62" i="15"/>
  <c r="VVV62" i="15"/>
  <c r="VVW62" i="15"/>
  <c r="VVX62" i="15"/>
  <c r="VVY62" i="15"/>
  <c r="VVZ62" i="15"/>
  <c r="VWA62" i="15"/>
  <c r="VWB62" i="15"/>
  <c r="VWC62" i="15"/>
  <c r="VWD62" i="15"/>
  <c r="VWE62" i="15"/>
  <c r="VWF62" i="15"/>
  <c r="VWG62" i="15"/>
  <c r="VWH62" i="15"/>
  <c r="VWI62" i="15"/>
  <c r="VWJ62" i="15"/>
  <c r="VWK62" i="15"/>
  <c r="VWL62" i="15"/>
  <c r="VWM62" i="15"/>
  <c r="VWN62" i="15"/>
  <c r="VWO62" i="15"/>
  <c r="VWP62" i="15"/>
  <c r="VWQ62" i="15"/>
  <c r="VWR62" i="15"/>
  <c r="VWS62" i="15"/>
  <c r="VWT62" i="15"/>
  <c r="VWU62" i="15"/>
  <c r="VWV62" i="15"/>
  <c r="VWW62" i="15"/>
  <c r="VWX62" i="15"/>
  <c r="VWY62" i="15"/>
  <c r="VWZ62" i="15"/>
  <c r="VXA62" i="15"/>
  <c r="VXB62" i="15"/>
  <c r="VXC62" i="15"/>
  <c r="VXD62" i="15"/>
  <c r="VXE62" i="15"/>
  <c r="VXF62" i="15"/>
  <c r="VXG62" i="15"/>
  <c r="VXH62" i="15"/>
  <c r="VXI62" i="15"/>
  <c r="VXJ62" i="15"/>
  <c r="VXK62" i="15"/>
  <c r="VXL62" i="15"/>
  <c r="VXM62" i="15"/>
  <c r="VXN62" i="15"/>
  <c r="VXO62" i="15"/>
  <c r="VXP62" i="15"/>
  <c r="VXQ62" i="15"/>
  <c r="VXR62" i="15"/>
  <c r="VXS62" i="15"/>
  <c r="VXT62" i="15"/>
  <c r="VXU62" i="15"/>
  <c r="VXV62" i="15"/>
  <c r="VXW62" i="15"/>
  <c r="VXX62" i="15"/>
  <c r="VXY62" i="15"/>
  <c r="VXZ62" i="15"/>
  <c r="VYA62" i="15"/>
  <c r="VYB62" i="15"/>
  <c r="VYC62" i="15"/>
  <c r="VYD62" i="15"/>
  <c r="VYE62" i="15"/>
  <c r="VYF62" i="15"/>
  <c r="VYG62" i="15"/>
  <c r="VYH62" i="15"/>
  <c r="VYI62" i="15"/>
  <c r="VYJ62" i="15"/>
  <c r="VYK62" i="15"/>
  <c r="VYL62" i="15"/>
  <c r="VYM62" i="15"/>
  <c r="VYN62" i="15"/>
  <c r="VYO62" i="15"/>
  <c r="VYP62" i="15"/>
  <c r="VYQ62" i="15"/>
  <c r="VYR62" i="15"/>
  <c r="VYS62" i="15"/>
  <c r="VYT62" i="15"/>
  <c r="VYU62" i="15"/>
  <c r="VYV62" i="15"/>
  <c r="VYW62" i="15"/>
  <c r="VYX62" i="15"/>
  <c r="VYY62" i="15"/>
  <c r="VYZ62" i="15"/>
  <c r="VZA62" i="15"/>
  <c r="VZB62" i="15"/>
  <c r="VZC62" i="15"/>
  <c r="VZD62" i="15"/>
  <c r="VZE62" i="15"/>
  <c r="VZF62" i="15"/>
  <c r="VZG62" i="15"/>
  <c r="VZH62" i="15"/>
  <c r="VZI62" i="15"/>
  <c r="VZJ62" i="15"/>
  <c r="VZK62" i="15"/>
  <c r="VZL62" i="15"/>
  <c r="VZM62" i="15"/>
  <c r="VZN62" i="15"/>
  <c r="VZO62" i="15"/>
  <c r="VZP62" i="15"/>
  <c r="VZQ62" i="15"/>
  <c r="VZR62" i="15"/>
  <c r="VZS62" i="15"/>
  <c r="VZT62" i="15"/>
  <c r="VZU62" i="15"/>
  <c r="VZV62" i="15"/>
  <c r="VZW62" i="15"/>
  <c r="VZX62" i="15"/>
  <c r="VZY62" i="15"/>
  <c r="VZZ62" i="15"/>
  <c r="WAA62" i="15"/>
  <c r="WAB62" i="15"/>
  <c r="WAC62" i="15"/>
  <c r="WAD62" i="15"/>
  <c r="WAE62" i="15"/>
  <c r="WAF62" i="15"/>
  <c r="WAG62" i="15"/>
  <c r="WAH62" i="15"/>
  <c r="WAI62" i="15"/>
  <c r="WAJ62" i="15"/>
  <c r="WAK62" i="15"/>
  <c r="WAL62" i="15"/>
  <c r="WAM62" i="15"/>
  <c r="WAN62" i="15"/>
  <c r="WAO62" i="15"/>
  <c r="WAP62" i="15"/>
  <c r="WAQ62" i="15"/>
  <c r="WAR62" i="15"/>
  <c r="WAS62" i="15"/>
  <c r="WAT62" i="15"/>
  <c r="WAU62" i="15"/>
  <c r="WAV62" i="15"/>
  <c r="WAW62" i="15"/>
  <c r="WAX62" i="15"/>
  <c r="WAY62" i="15"/>
  <c r="WAZ62" i="15"/>
  <c r="WBA62" i="15"/>
  <c r="WBB62" i="15"/>
  <c r="WBC62" i="15"/>
  <c r="WBD62" i="15"/>
  <c r="WBE62" i="15"/>
  <c r="WBF62" i="15"/>
  <c r="WBG62" i="15"/>
  <c r="WBH62" i="15"/>
  <c r="WBI62" i="15"/>
  <c r="WBJ62" i="15"/>
  <c r="WBK62" i="15"/>
  <c r="WBL62" i="15"/>
  <c r="WBM62" i="15"/>
  <c r="WBN62" i="15"/>
  <c r="WBO62" i="15"/>
  <c r="WBP62" i="15"/>
  <c r="WBQ62" i="15"/>
  <c r="WBR62" i="15"/>
  <c r="WBS62" i="15"/>
  <c r="WBT62" i="15"/>
  <c r="WBU62" i="15"/>
  <c r="WBV62" i="15"/>
  <c r="WBW62" i="15"/>
  <c r="WBX62" i="15"/>
  <c r="WBY62" i="15"/>
  <c r="WBZ62" i="15"/>
  <c r="WCA62" i="15"/>
  <c r="WCB62" i="15"/>
  <c r="WCC62" i="15"/>
  <c r="WCD62" i="15"/>
  <c r="WCE62" i="15"/>
  <c r="WCF62" i="15"/>
  <c r="WCG62" i="15"/>
  <c r="WCH62" i="15"/>
  <c r="WCI62" i="15"/>
  <c r="WCJ62" i="15"/>
  <c r="WCK62" i="15"/>
  <c r="WCL62" i="15"/>
  <c r="WCM62" i="15"/>
  <c r="WCN62" i="15"/>
  <c r="WCO62" i="15"/>
  <c r="WCP62" i="15"/>
  <c r="WCQ62" i="15"/>
  <c r="WCR62" i="15"/>
  <c r="WCS62" i="15"/>
  <c r="WCT62" i="15"/>
  <c r="WCU62" i="15"/>
  <c r="WCV62" i="15"/>
  <c r="WCW62" i="15"/>
  <c r="WCX62" i="15"/>
  <c r="WCY62" i="15"/>
  <c r="WCZ62" i="15"/>
  <c r="WDA62" i="15"/>
  <c r="WDB62" i="15"/>
  <c r="WDC62" i="15"/>
  <c r="WDD62" i="15"/>
  <c r="WDE62" i="15"/>
  <c r="WDF62" i="15"/>
  <c r="WDG62" i="15"/>
  <c r="WDH62" i="15"/>
  <c r="WDI62" i="15"/>
  <c r="WDJ62" i="15"/>
  <c r="WDK62" i="15"/>
  <c r="WDL62" i="15"/>
  <c r="WDM62" i="15"/>
  <c r="WDN62" i="15"/>
  <c r="WDO62" i="15"/>
  <c r="WDP62" i="15"/>
  <c r="WDQ62" i="15"/>
  <c r="WDR62" i="15"/>
  <c r="WDS62" i="15"/>
  <c r="WDT62" i="15"/>
  <c r="WDU62" i="15"/>
  <c r="WDV62" i="15"/>
  <c r="WDW62" i="15"/>
  <c r="WDX62" i="15"/>
  <c r="WDY62" i="15"/>
  <c r="WDZ62" i="15"/>
  <c r="WEA62" i="15"/>
  <c r="WEB62" i="15"/>
  <c r="WEC62" i="15"/>
  <c r="WED62" i="15"/>
  <c r="WEE62" i="15"/>
  <c r="WEF62" i="15"/>
  <c r="WEG62" i="15"/>
  <c r="WEH62" i="15"/>
  <c r="WEI62" i="15"/>
  <c r="WEJ62" i="15"/>
  <c r="WEK62" i="15"/>
  <c r="WEL62" i="15"/>
  <c r="WEM62" i="15"/>
  <c r="WEN62" i="15"/>
  <c r="WEO62" i="15"/>
  <c r="WEP62" i="15"/>
  <c r="WEQ62" i="15"/>
  <c r="WER62" i="15"/>
  <c r="WES62" i="15"/>
  <c r="WET62" i="15"/>
  <c r="WEU62" i="15"/>
  <c r="WEV62" i="15"/>
  <c r="WEW62" i="15"/>
  <c r="WEX62" i="15"/>
  <c r="WEY62" i="15"/>
  <c r="WEZ62" i="15"/>
  <c r="WFA62" i="15"/>
  <c r="WFB62" i="15"/>
  <c r="WFC62" i="15"/>
  <c r="WFD62" i="15"/>
  <c r="WFE62" i="15"/>
  <c r="WFF62" i="15"/>
  <c r="WFG62" i="15"/>
  <c r="WFH62" i="15"/>
  <c r="WFI62" i="15"/>
  <c r="WFJ62" i="15"/>
  <c r="WFK62" i="15"/>
  <c r="WFL62" i="15"/>
  <c r="WFM62" i="15"/>
  <c r="WFN62" i="15"/>
  <c r="WFO62" i="15"/>
  <c r="WFP62" i="15"/>
  <c r="WFQ62" i="15"/>
  <c r="WFR62" i="15"/>
  <c r="WFS62" i="15"/>
  <c r="WFT62" i="15"/>
  <c r="WFU62" i="15"/>
  <c r="WFV62" i="15"/>
  <c r="WFW62" i="15"/>
  <c r="WFX62" i="15"/>
  <c r="WFY62" i="15"/>
  <c r="WFZ62" i="15"/>
  <c r="WGA62" i="15"/>
  <c r="WGB62" i="15"/>
  <c r="WGC62" i="15"/>
  <c r="WGD62" i="15"/>
  <c r="WGE62" i="15"/>
  <c r="WGF62" i="15"/>
  <c r="WGG62" i="15"/>
  <c r="WGH62" i="15"/>
  <c r="WGI62" i="15"/>
  <c r="WGJ62" i="15"/>
  <c r="WGK62" i="15"/>
  <c r="WGL62" i="15"/>
  <c r="WGM62" i="15"/>
  <c r="WGN62" i="15"/>
  <c r="WGO62" i="15"/>
  <c r="WGP62" i="15"/>
  <c r="WGQ62" i="15"/>
  <c r="WGR62" i="15"/>
  <c r="WGS62" i="15"/>
  <c r="WGT62" i="15"/>
  <c r="WGU62" i="15"/>
  <c r="WGV62" i="15"/>
  <c r="WGW62" i="15"/>
  <c r="WGX62" i="15"/>
  <c r="WGY62" i="15"/>
  <c r="WGZ62" i="15"/>
  <c r="WHA62" i="15"/>
  <c r="WHB62" i="15"/>
  <c r="WHC62" i="15"/>
  <c r="WHD62" i="15"/>
  <c r="WHE62" i="15"/>
  <c r="WHF62" i="15"/>
  <c r="WHG62" i="15"/>
  <c r="WHH62" i="15"/>
  <c r="WHI62" i="15"/>
  <c r="WHJ62" i="15"/>
  <c r="WHK62" i="15"/>
  <c r="WHL62" i="15"/>
  <c r="WHM62" i="15"/>
  <c r="WHN62" i="15"/>
  <c r="WHO62" i="15"/>
  <c r="WHP62" i="15"/>
  <c r="WHQ62" i="15"/>
  <c r="WHR62" i="15"/>
  <c r="WHS62" i="15"/>
  <c r="WHT62" i="15"/>
  <c r="WHU62" i="15"/>
  <c r="WHV62" i="15"/>
  <c r="WHW62" i="15"/>
  <c r="WHX62" i="15"/>
  <c r="WHY62" i="15"/>
  <c r="WHZ62" i="15"/>
  <c r="WIA62" i="15"/>
  <c r="WIB62" i="15"/>
  <c r="WIC62" i="15"/>
  <c r="WID62" i="15"/>
  <c r="WIE62" i="15"/>
  <c r="WIF62" i="15"/>
  <c r="WIG62" i="15"/>
  <c r="WIH62" i="15"/>
  <c r="WII62" i="15"/>
  <c r="WIJ62" i="15"/>
  <c r="WIK62" i="15"/>
  <c r="WIL62" i="15"/>
  <c r="WIM62" i="15"/>
  <c r="WIN62" i="15"/>
  <c r="WIO62" i="15"/>
  <c r="WIP62" i="15"/>
  <c r="WIQ62" i="15"/>
  <c r="WIR62" i="15"/>
  <c r="WIS62" i="15"/>
  <c r="WIT62" i="15"/>
  <c r="WIU62" i="15"/>
  <c r="WIV62" i="15"/>
  <c r="WIW62" i="15"/>
  <c r="WIX62" i="15"/>
  <c r="WIY62" i="15"/>
  <c r="WIZ62" i="15"/>
  <c r="WJA62" i="15"/>
  <c r="WJB62" i="15"/>
  <c r="WJC62" i="15"/>
  <c r="WJD62" i="15"/>
  <c r="WJE62" i="15"/>
  <c r="WJF62" i="15"/>
  <c r="WJG62" i="15"/>
  <c r="WJH62" i="15"/>
  <c r="WJI62" i="15"/>
  <c r="WJJ62" i="15"/>
  <c r="WJK62" i="15"/>
  <c r="WJL62" i="15"/>
  <c r="WJM62" i="15"/>
  <c r="WJN62" i="15"/>
  <c r="WJO62" i="15"/>
  <c r="WJP62" i="15"/>
  <c r="WJQ62" i="15"/>
  <c r="WJR62" i="15"/>
  <c r="WJS62" i="15"/>
  <c r="WJT62" i="15"/>
  <c r="WJU62" i="15"/>
  <c r="WJV62" i="15"/>
  <c r="WJW62" i="15"/>
  <c r="WJX62" i="15"/>
  <c r="WJY62" i="15"/>
  <c r="WJZ62" i="15"/>
  <c r="WKA62" i="15"/>
  <c r="WKB62" i="15"/>
  <c r="WKC62" i="15"/>
  <c r="WKD62" i="15"/>
  <c r="WKE62" i="15"/>
  <c r="WKF62" i="15"/>
  <c r="WKG62" i="15"/>
  <c r="WKH62" i="15"/>
  <c r="WKI62" i="15"/>
  <c r="WKJ62" i="15"/>
  <c r="WKK62" i="15"/>
  <c r="WKL62" i="15"/>
  <c r="WKM62" i="15"/>
  <c r="WKN62" i="15"/>
  <c r="WKO62" i="15"/>
  <c r="WKP62" i="15"/>
  <c r="WKQ62" i="15"/>
  <c r="WKR62" i="15"/>
  <c r="WKS62" i="15"/>
  <c r="WKT62" i="15"/>
  <c r="WKU62" i="15"/>
  <c r="WKV62" i="15"/>
  <c r="WKW62" i="15"/>
  <c r="WKX62" i="15"/>
  <c r="WKY62" i="15"/>
  <c r="WKZ62" i="15"/>
  <c r="WLA62" i="15"/>
  <c r="WLB62" i="15"/>
  <c r="WLC62" i="15"/>
  <c r="WLD62" i="15"/>
  <c r="WLE62" i="15"/>
  <c r="WLF62" i="15"/>
  <c r="WLG62" i="15"/>
  <c r="WLH62" i="15"/>
  <c r="WLI62" i="15"/>
  <c r="WLJ62" i="15"/>
  <c r="WLK62" i="15"/>
  <c r="WLL62" i="15"/>
  <c r="WLM62" i="15"/>
  <c r="WLN62" i="15"/>
  <c r="WLO62" i="15"/>
  <c r="WLP62" i="15"/>
  <c r="WLQ62" i="15"/>
  <c r="WLR62" i="15"/>
  <c r="WLS62" i="15"/>
  <c r="WLT62" i="15"/>
  <c r="WLU62" i="15"/>
  <c r="WLV62" i="15"/>
  <c r="WLW62" i="15"/>
  <c r="WLX62" i="15"/>
  <c r="WLY62" i="15"/>
  <c r="WLZ62" i="15"/>
  <c r="WMA62" i="15"/>
  <c r="WMB62" i="15"/>
  <c r="WMC62" i="15"/>
  <c r="WMD62" i="15"/>
  <c r="WME62" i="15"/>
  <c r="WMF62" i="15"/>
  <c r="WMG62" i="15"/>
  <c r="WMH62" i="15"/>
  <c r="WMI62" i="15"/>
  <c r="WMJ62" i="15"/>
  <c r="WMK62" i="15"/>
  <c r="WML62" i="15"/>
  <c r="WMM62" i="15"/>
  <c r="WMN62" i="15"/>
  <c r="WMO62" i="15"/>
  <c r="WMP62" i="15"/>
  <c r="WMQ62" i="15"/>
  <c r="WMR62" i="15"/>
  <c r="WMS62" i="15"/>
  <c r="WMT62" i="15"/>
  <c r="WMU62" i="15"/>
  <c r="WMV62" i="15"/>
  <c r="WMW62" i="15"/>
  <c r="WMX62" i="15"/>
  <c r="WMY62" i="15"/>
  <c r="WMZ62" i="15"/>
  <c r="WNA62" i="15"/>
  <c r="WNB62" i="15"/>
  <c r="WNC62" i="15"/>
  <c r="WND62" i="15"/>
  <c r="WNE62" i="15"/>
  <c r="WNF62" i="15"/>
  <c r="WNG62" i="15"/>
  <c r="WNH62" i="15"/>
  <c r="WNI62" i="15"/>
  <c r="WNJ62" i="15"/>
  <c r="WNK62" i="15"/>
  <c r="WNL62" i="15"/>
  <c r="WNM62" i="15"/>
  <c r="WNN62" i="15"/>
  <c r="WNO62" i="15"/>
  <c r="WNP62" i="15"/>
  <c r="WNQ62" i="15"/>
  <c r="WNR62" i="15"/>
  <c r="WNS62" i="15"/>
  <c r="WNT62" i="15"/>
  <c r="WNU62" i="15"/>
  <c r="WNV62" i="15"/>
  <c r="WNW62" i="15"/>
  <c r="WNX62" i="15"/>
  <c r="WNY62" i="15"/>
  <c r="WNZ62" i="15"/>
  <c r="WOA62" i="15"/>
  <c r="WOB62" i="15"/>
  <c r="WOC62" i="15"/>
  <c r="WOD62" i="15"/>
  <c r="WOE62" i="15"/>
  <c r="WOF62" i="15"/>
  <c r="WOG62" i="15"/>
  <c r="WOH62" i="15"/>
  <c r="WOI62" i="15"/>
  <c r="WOJ62" i="15"/>
  <c r="WOK62" i="15"/>
  <c r="WOL62" i="15"/>
  <c r="WOM62" i="15"/>
  <c r="WON62" i="15"/>
  <c r="WOO62" i="15"/>
  <c r="WOP62" i="15"/>
  <c r="WOQ62" i="15"/>
  <c r="WOR62" i="15"/>
  <c r="WOS62" i="15"/>
  <c r="WOT62" i="15"/>
  <c r="WOU62" i="15"/>
  <c r="WOV62" i="15"/>
  <c r="WOW62" i="15"/>
  <c r="WOX62" i="15"/>
  <c r="WOY62" i="15"/>
  <c r="WOZ62" i="15"/>
  <c r="WPA62" i="15"/>
  <c r="WPB62" i="15"/>
  <c r="WPC62" i="15"/>
  <c r="WPD62" i="15"/>
  <c r="WPE62" i="15"/>
  <c r="WPF62" i="15"/>
  <c r="WPG62" i="15"/>
  <c r="WPH62" i="15"/>
  <c r="WPI62" i="15"/>
  <c r="WPJ62" i="15"/>
  <c r="WPK62" i="15"/>
  <c r="WPL62" i="15"/>
  <c r="WPM62" i="15"/>
  <c r="WPN62" i="15"/>
  <c r="WPO62" i="15"/>
  <c r="WPP62" i="15"/>
  <c r="WPQ62" i="15"/>
  <c r="WPR62" i="15"/>
  <c r="WPS62" i="15"/>
  <c r="WPT62" i="15"/>
  <c r="WPU62" i="15"/>
  <c r="WPV62" i="15"/>
  <c r="WPW62" i="15"/>
  <c r="WPX62" i="15"/>
  <c r="WPY62" i="15"/>
  <c r="WPZ62" i="15"/>
  <c r="WQA62" i="15"/>
  <c r="WQB62" i="15"/>
  <c r="WQC62" i="15"/>
  <c r="WQD62" i="15"/>
  <c r="WQE62" i="15"/>
  <c r="WQF62" i="15"/>
  <c r="WQG62" i="15"/>
  <c r="WQH62" i="15"/>
  <c r="WQI62" i="15"/>
  <c r="WQJ62" i="15"/>
  <c r="WQK62" i="15"/>
  <c r="WQL62" i="15"/>
  <c r="WQM62" i="15"/>
  <c r="WQN62" i="15"/>
  <c r="WQO62" i="15"/>
  <c r="WQP62" i="15"/>
  <c r="WQQ62" i="15"/>
  <c r="WQR62" i="15"/>
  <c r="WQS62" i="15"/>
  <c r="WQT62" i="15"/>
  <c r="WQU62" i="15"/>
  <c r="WQV62" i="15"/>
  <c r="WQW62" i="15"/>
  <c r="WQX62" i="15"/>
  <c r="WQY62" i="15"/>
  <c r="WQZ62" i="15"/>
  <c r="WRA62" i="15"/>
  <c r="WRB62" i="15"/>
  <c r="WRC62" i="15"/>
  <c r="WRD62" i="15"/>
  <c r="WRE62" i="15"/>
  <c r="WRF62" i="15"/>
  <c r="WRG62" i="15"/>
  <c r="WRH62" i="15"/>
  <c r="WRI62" i="15"/>
  <c r="WRJ62" i="15"/>
  <c r="WRK62" i="15"/>
  <c r="WRL62" i="15"/>
  <c r="WRM62" i="15"/>
  <c r="WRN62" i="15"/>
  <c r="WRO62" i="15"/>
  <c r="WRP62" i="15"/>
  <c r="WRQ62" i="15"/>
  <c r="WRR62" i="15"/>
  <c r="WRS62" i="15"/>
  <c r="WRT62" i="15"/>
  <c r="WRU62" i="15"/>
  <c r="WRV62" i="15"/>
  <c r="WRW62" i="15"/>
  <c r="WRX62" i="15"/>
  <c r="WRY62" i="15"/>
  <c r="WRZ62" i="15"/>
  <c r="WSA62" i="15"/>
  <c r="WSB62" i="15"/>
  <c r="WSC62" i="15"/>
  <c r="WSD62" i="15"/>
  <c r="WSE62" i="15"/>
  <c r="WSF62" i="15"/>
  <c r="WSG62" i="15"/>
  <c r="WSH62" i="15"/>
  <c r="WSI62" i="15"/>
  <c r="WSJ62" i="15"/>
  <c r="WSK62" i="15"/>
  <c r="WSL62" i="15"/>
  <c r="WSM62" i="15"/>
  <c r="WSN62" i="15"/>
  <c r="WSO62" i="15"/>
  <c r="WSP62" i="15"/>
  <c r="WSQ62" i="15"/>
  <c r="WSR62" i="15"/>
  <c r="WSS62" i="15"/>
  <c r="WST62" i="15"/>
  <c r="WSU62" i="15"/>
  <c r="WSV62" i="15"/>
  <c r="WSW62" i="15"/>
  <c r="WSX62" i="15"/>
  <c r="WSY62" i="15"/>
  <c r="WSZ62" i="15"/>
  <c r="WTA62" i="15"/>
  <c r="WTB62" i="15"/>
  <c r="WTC62" i="15"/>
  <c r="WTD62" i="15"/>
  <c r="WTE62" i="15"/>
  <c r="WTF62" i="15"/>
  <c r="WTG62" i="15"/>
  <c r="WTH62" i="15"/>
  <c r="WTI62" i="15"/>
  <c r="WTJ62" i="15"/>
  <c r="WTK62" i="15"/>
  <c r="WTL62" i="15"/>
  <c r="WTM62" i="15"/>
  <c r="WTN62" i="15"/>
  <c r="WTO62" i="15"/>
  <c r="WTP62" i="15"/>
  <c r="WTQ62" i="15"/>
  <c r="WTR62" i="15"/>
  <c r="WTS62" i="15"/>
  <c r="WTT62" i="15"/>
  <c r="WTU62" i="15"/>
  <c r="WTV62" i="15"/>
  <c r="WTW62" i="15"/>
  <c r="WTX62" i="15"/>
  <c r="WTY62" i="15"/>
  <c r="WTZ62" i="15"/>
  <c r="WUA62" i="15"/>
  <c r="WUB62" i="15"/>
  <c r="WUC62" i="15"/>
  <c r="WUD62" i="15"/>
  <c r="WUE62" i="15"/>
  <c r="WUF62" i="15"/>
  <c r="WUG62" i="15"/>
  <c r="WUH62" i="15"/>
  <c r="WUI62" i="15"/>
  <c r="WUJ62" i="15"/>
  <c r="WUK62" i="15"/>
  <c r="WUL62" i="15"/>
  <c r="WUM62" i="15"/>
  <c r="WUN62" i="15"/>
  <c r="WUO62" i="15"/>
  <c r="WUP62" i="15"/>
  <c r="WUQ62" i="15"/>
  <c r="WUR62" i="15"/>
  <c r="WUS62" i="15"/>
  <c r="WUT62" i="15"/>
  <c r="WUU62" i="15"/>
  <c r="WUV62" i="15"/>
  <c r="WUW62" i="15"/>
  <c r="WUX62" i="15"/>
  <c r="WUY62" i="15"/>
  <c r="WUZ62" i="15"/>
  <c r="WVA62" i="15"/>
  <c r="WVB62" i="15"/>
  <c r="WVC62" i="15"/>
  <c r="WVD62" i="15"/>
  <c r="WVE62" i="15"/>
  <c r="WVF62" i="15"/>
  <c r="WVG62" i="15"/>
  <c r="WVH62" i="15"/>
  <c r="WVI62" i="15"/>
  <c r="WVJ62" i="15"/>
  <c r="WVK62" i="15"/>
  <c r="WVL62" i="15"/>
  <c r="WVM62" i="15"/>
  <c r="WVN62" i="15"/>
  <c r="WVO62" i="15"/>
  <c r="WVP62" i="15"/>
  <c r="WVQ62" i="15"/>
  <c r="WVR62" i="15"/>
  <c r="WVS62" i="15"/>
  <c r="WVT62" i="15"/>
  <c r="WVU62" i="15"/>
  <c r="WVV62" i="15"/>
  <c r="WVW62" i="15"/>
  <c r="WVX62" i="15"/>
  <c r="WVY62" i="15"/>
  <c r="WVZ62" i="15"/>
  <c r="WWA62" i="15"/>
  <c r="WWB62" i="15"/>
  <c r="WWC62" i="15"/>
  <c r="WWD62" i="15"/>
  <c r="WWE62" i="15"/>
  <c r="WWF62" i="15"/>
  <c r="WWG62" i="15"/>
  <c r="WWH62" i="15"/>
  <c r="WWI62" i="15"/>
  <c r="WWJ62" i="15"/>
  <c r="WWK62" i="15"/>
  <c r="WWL62" i="15"/>
  <c r="WWM62" i="15"/>
  <c r="WWN62" i="15"/>
  <c r="WWO62" i="15"/>
  <c r="WWP62" i="15"/>
  <c r="WWQ62" i="15"/>
  <c r="WWR62" i="15"/>
  <c r="WWS62" i="15"/>
  <c r="WWT62" i="15"/>
  <c r="WWU62" i="15"/>
  <c r="WWV62" i="15"/>
  <c r="WWW62" i="15"/>
  <c r="WWX62" i="15"/>
  <c r="WWY62" i="15"/>
  <c r="WWZ62" i="15"/>
  <c r="WXA62" i="15"/>
  <c r="WXB62" i="15"/>
  <c r="WXC62" i="15"/>
  <c r="WXD62" i="15"/>
  <c r="WXE62" i="15"/>
  <c r="WXF62" i="15"/>
  <c r="WXG62" i="15"/>
  <c r="WXH62" i="15"/>
  <c r="WXI62" i="15"/>
  <c r="WXJ62" i="15"/>
  <c r="WXK62" i="15"/>
  <c r="WXL62" i="15"/>
  <c r="WXM62" i="15"/>
  <c r="WXN62" i="15"/>
  <c r="WXO62" i="15"/>
  <c r="WXP62" i="15"/>
  <c r="WXQ62" i="15"/>
  <c r="WXR62" i="15"/>
  <c r="WXS62" i="15"/>
  <c r="WXT62" i="15"/>
  <c r="WXU62" i="15"/>
  <c r="WXV62" i="15"/>
  <c r="WXW62" i="15"/>
  <c r="WXX62" i="15"/>
  <c r="WXY62" i="15"/>
  <c r="WXZ62" i="15"/>
  <c r="WYA62" i="15"/>
  <c r="WYB62" i="15"/>
  <c r="WYC62" i="15"/>
  <c r="WYD62" i="15"/>
  <c r="WYE62" i="15"/>
  <c r="WYF62" i="15"/>
  <c r="WYG62" i="15"/>
  <c r="WYH62" i="15"/>
  <c r="WYI62" i="15"/>
  <c r="WYJ62" i="15"/>
  <c r="WYK62" i="15"/>
  <c r="WYL62" i="15"/>
  <c r="WYM62" i="15"/>
  <c r="WYN62" i="15"/>
  <c r="WYO62" i="15"/>
  <c r="WYP62" i="15"/>
  <c r="WYQ62" i="15"/>
  <c r="WYR62" i="15"/>
  <c r="WYS62" i="15"/>
  <c r="WYT62" i="15"/>
  <c r="WYU62" i="15"/>
  <c r="WYV62" i="15"/>
  <c r="WYW62" i="15"/>
  <c r="WYX62" i="15"/>
  <c r="WYY62" i="15"/>
  <c r="WYZ62" i="15"/>
  <c r="WZA62" i="15"/>
  <c r="WZB62" i="15"/>
  <c r="WZC62" i="15"/>
  <c r="WZD62" i="15"/>
  <c r="WZE62" i="15"/>
  <c r="WZF62" i="15"/>
  <c r="WZG62" i="15"/>
  <c r="WZH62" i="15"/>
  <c r="WZI62" i="15"/>
  <c r="WZJ62" i="15"/>
  <c r="WZK62" i="15"/>
  <c r="WZL62" i="15"/>
  <c r="WZM62" i="15"/>
  <c r="WZN62" i="15"/>
  <c r="WZO62" i="15"/>
  <c r="WZP62" i="15"/>
  <c r="WZQ62" i="15"/>
  <c r="WZR62" i="15"/>
  <c r="WZS62" i="15"/>
  <c r="WZT62" i="15"/>
  <c r="WZU62" i="15"/>
  <c r="WZV62" i="15"/>
  <c r="WZW62" i="15"/>
  <c r="WZX62" i="15"/>
  <c r="WZY62" i="15"/>
  <c r="WZZ62" i="15"/>
  <c r="XAA62" i="15"/>
  <c r="XAB62" i="15"/>
  <c r="XAC62" i="15"/>
  <c r="XAD62" i="15"/>
  <c r="XAE62" i="15"/>
  <c r="XAF62" i="15"/>
  <c r="XAG62" i="15"/>
  <c r="XAH62" i="15"/>
  <c r="XAI62" i="15"/>
  <c r="XAJ62" i="15"/>
  <c r="XAK62" i="15"/>
  <c r="XAL62" i="15"/>
  <c r="XAM62" i="15"/>
  <c r="XAN62" i="15"/>
  <c r="XAO62" i="15"/>
  <c r="XAP62" i="15"/>
  <c r="XAQ62" i="15"/>
  <c r="XAR62" i="15"/>
  <c r="XAS62" i="15"/>
  <c r="XAT62" i="15"/>
  <c r="XAU62" i="15"/>
  <c r="XAV62" i="15"/>
  <c r="XAW62" i="15"/>
  <c r="XAX62" i="15"/>
  <c r="XAY62" i="15"/>
  <c r="XAZ62" i="15"/>
  <c r="XBA62" i="15"/>
  <c r="XBB62" i="15"/>
  <c r="XBC62" i="15"/>
  <c r="XBD62" i="15"/>
  <c r="XBE62" i="15"/>
  <c r="XBF62" i="15"/>
  <c r="XBG62" i="15"/>
  <c r="XBH62" i="15"/>
  <c r="XBI62" i="15"/>
  <c r="XBJ62" i="15"/>
  <c r="XBK62" i="15"/>
  <c r="XBL62" i="15"/>
  <c r="XBM62" i="15"/>
  <c r="XBN62" i="15"/>
  <c r="XBO62" i="15"/>
  <c r="XBP62" i="15"/>
  <c r="XBQ62" i="15"/>
  <c r="XBR62" i="15"/>
  <c r="XBS62" i="15"/>
  <c r="XBT62" i="15"/>
  <c r="XBU62" i="15"/>
  <c r="XBV62" i="15"/>
  <c r="XBW62" i="15"/>
  <c r="XBX62" i="15"/>
  <c r="XBY62" i="15"/>
  <c r="XBZ62" i="15"/>
  <c r="XCA62" i="15"/>
  <c r="XCB62" i="15"/>
  <c r="XCC62" i="15"/>
  <c r="XCD62" i="15"/>
  <c r="XCE62" i="15"/>
  <c r="XCF62" i="15"/>
  <c r="XCG62" i="15"/>
  <c r="XCH62" i="15"/>
  <c r="XCI62" i="15"/>
  <c r="XCJ62" i="15"/>
  <c r="XCK62" i="15"/>
  <c r="XCL62" i="15"/>
  <c r="XCM62" i="15"/>
  <c r="XCN62" i="15"/>
  <c r="XCO62" i="15"/>
  <c r="XCP62" i="15"/>
  <c r="XCQ62" i="15"/>
  <c r="XCR62" i="15"/>
  <c r="XCS62" i="15"/>
  <c r="XCT62" i="15"/>
  <c r="XCU62" i="15"/>
  <c r="XCV62" i="15"/>
  <c r="XCW62" i="15"/>
  <c r="XCX62" i="15"/>
  <c r="XCY62" i="15"/>
  <c r="XCZ62" i="15"/>
  <c r="XDA62" i="15"/>
  <c r="XDB62" i="15"/>
  <c r="XDC62" i="15"/>
  <c r="XDD62" i="15"/>
  <c r="XDE62" i="15"/>
  <c r="XDF62" i="15"/>
  <c r="XDG62" i="15"/>
  <c r="XDH62" i="15"/>
  <c r="XDI62" i="15"/>
  <c r="XDJ62" i="15"/>
  <c r="XDK62" i="15"/>
  <c r="XDL62" i="15"/>
  <c r="XDM62" i="15"/>
  <c r="XDN62" i="15"/>
  <c r="XDO62" i="15"/>
  <c r="XDP62" i="15"/>
  <c r="XDQ62" i="15"/>
  <c r="XDR62" i="15"/>
  <c r="XDS62" i="15"/>
  <c r="XDT62" i="15"/>
  <c r="XDU62" i="15"/>
  <c r="XDV62" i="15"/>
  <c r="XDW62" i="15"/>
  <c r="XDX62" i="15"/>
  <c r="XDY62" i="15"/>
  <c r="XDZ62" i="15"/>
  <c r="XEA62" i="15"/>
  <c r="XEB62" i="15"/>
  <c r="XEC62" i="15"/>
  <c r="XED62" i="15"/>
  <c r="XEE62" i="15"/>
  <c r="XEF62" i="15"/>
  <c r="XEG62" i="15"/>
  <c r="XEH62" i="15"/>
  <c r="N26" i="15"/>
  <c r="N27" i="15"/>
  <c r="N28" i="15"/>
  <c r="Q14" i="15"/>
  <c r="Q15" i="15"/>
  <c r="Q16" i="15"/>
  <c r="N16" i="15"/>
  <c r="N15" i="15"/>
  <c r="N14" i="15"/>
  <c r="N13" i="15"/>
  <c r="Q26" i="15"/>
  <c r="Q27" i="15"/>
  <c r="Q25" i="15"/>
  <c r="D11" i="6"/>
  <c r="E11" i="6"/>
  <c r="F11" i="6"/>
  <c r="C9" i="21"/>
  <c r="B10" i="21"/>
  <c r="B9" i="21"/>
  <c r="B5" i="21"/>
  <c r="B6" i="21"/>
  <c r="B7" i="21"/>
  <c r="B8" i="21"/>
  <c r="F17" i="17"/>
  <c r="D7" i="17"/>
  <c r="F11" i="20"/>
  <c r="J8" i="20"/>
  <c r="J73" i="7"/>
  <c r="B85" i="10"/>
  <c r="C109" i="10"/>
  <c r="D109" i="10"/>
  <c r="B86" i="10"/>
  <c r="C110" i="10"/>
  <c r="D110" i="10"/>
  <c r="B87" i="10"/>
  <c r="C111" i="10"/>
  <c r="D111" i="10"/>
  <c r="B88" i="10"/>
  <c r="C112" i="10"/>
  <c r="D112" i="10"/>
  <c r="C113" i="10"/>
  <c r="D113" i="10"/>
  <c r="C114" i="10"/>
  <c r="D114" i="10"/>
  <c r="B91" i="10"/>
  <c r="C115" i="10"/>
  <c r="D115" i="10"/>
  <c r="B92" i="10"/>
  <c r="C116" i="10"/>
  <c r="D116" i="10"/>
  <c r="B93" i="10"/>
  <c r="C117" i="10"/>
  <c r="D117" i="10"/>
  <c r="B94" i="10"/>
  <c r="C118" i="10"/>
  <c r="D118" i="10"/>
  <c r="B95" i="10"/>
  <c r="C119" i="10"/>
  <c r="C120" i="10"/>
  <c r="D120" i="10"/>
  <c r="B98" i="10"/>
  <c r="C122" i="10"/>
  <c r="D122" i="10"/>
  <c r="B99" i="10"/>
  <c r="C123" i="10"/>
  <c r="D123" i="10"/>
  <c r="B100" i="10"/>
  <c r="C124" i="10"/>
  <c r="D124" i="10"/>
  <c r="B101" i="10"/>
  <c r="C125" i="10"/>
  <c r="D125" i="10"/>
  <c r="B102" i="10"/>
  <c r="C126" i="10"/>
  <c r="D126" i="10"/>
  <c r="B103" i="10"/>
  <c r="C127" i="10"/>
  <c r="D127" i="10"/>
  <c r="E25" i="13"/>
  <c r="E28" i="13"/>
  <c r="E29" i="13"/>
  <c r="E30" i="13"/>
  <c r="D31" i="13"/>
  <c r="E38" i="13"/>
  <c r="D39" i="13"/>
  <c r="E39" i="13"/>
  <c r="C16" i="14"/>
  <c r="C17" i="14"/>
  <c r="C19" i="14"/>
  <c r="C18" i="14"/>
  <c r="F62" i="14"/>
  <c r="G62" i="14"/>
  <c r="H62" i="14"/>
  <c r="F63" i="14"/>
  <c r="H63" i="14"/>
  <c r="F64" i="14"/>
  <c r="H64" i="14"/>
  <c r="F65" i="14"/>
  <c r="H65" i="14"/>
  <c r="F68" i="14"/>
  <c r="G68" i="14"/>
  <c r="H68" i="14"/>
  <c r="F72" i="14"/>
  <c r="H72" i="14"/>
  <c r="F75" i="14"/>
  <c r="H75" i="14"/>
  <c r="F76" i="14"/>
  <c r="H76" i="14"/>
  <c r="F86" i="14"/>
  <c r="E45" i="1"/>
  <c r="E48" i="1"/>
  <c r="E46" i="1"/>
  <c r="E47" i="1"/>
  <c r="E111" i="1"/>
  <c r="E112" i="1"/>
  <c r="E113" i="1"/>
  <c r="E114" i="1"/>
  <c r="E115" i="1"/>
  <c r="E116" i="1"/>
  <c r="E118" i="1"/>
  <c r="E119" i="1"/>
  <c r="E120" i="1"/>
  <c r="E122" i="1"/>
  <c r="E123" i="1"/>
  <c r="E124" i="1"/>
  <c r="E125" i="1"/>
  <c r="G25" i="13"/>
  <c r="G28" i="13"/>
  <c r="G29" i="13"/>
  <c r="G30" i="13"/>
  <c r="F31" i="13"/>
  <c r="G31" i="13"/>
  <c r="G38" i="13"/>
  <c r="F39" i="13"/>
  <c r="G39" i="13"/>
  <c r="H45" i="1"/>
  <c r="H46" i="1"/>
  <c r="H47" i="1"/>
  <c r="H135" i="1"/>
  <c r="H146" i="1"/>
  <c r="D11" i="1"/>
  <c r="H136" i="1"/>
  <c r="H160" i="1"/>
  <c r="H161" i="1"/>
  <c r="C85" i="10"/>
  <c r="E109" i="10"/>
  <c r="F109" i="10"/>
  <c r="C86" i="10"/>
  <c r="E110" i="10"/>
  <c r="F110" i="10"/>
  <c r="F128" i="10"/>
  <c r="C87" i="10"/>
  <c r="E111" i="10"/>
  <c r="F111" i="10"/>
  <c r="C88" i="10"/>
  <c r="E112" i="10"/>
  <c r="F112" i="10"/>
  <c r="E113" i="10"/>
  <c r="F113" i="10"/>
  <c r="E114" i="10"/>
  <c r="F114" i="10"/>
  <c r="C91" i="10"/>
  <c r="E115" i="10"/>
  <c r="F115" i="10"/>
  <c r="C92" i="10"/>
  <c r="E116" i="10"/>
  <c r="F116" i="10"/>
  <c r="C93" i="10"/>
  <c r="E117" i="10"/>
  <c r="F117" i="10"/>
  <c r="C94" i="10"/>
  <c r="E118" i="10"/>
  <c r="F118" i="10"/>
  <c r="C95" i="10"/>
  <c r="E120" i="10"/>
  <c r="F120" i="10"/>
  <c r="C98" i="10"/>
  <c r="E122" i="10"/>
  <c r="F122" i="10"/>
  <c r="C99" i="10"/>
  <c r="E123" i="10"/>
  <c r="F123" i="10"/>
  <c r="C100" i="10"/>
  <c r="E124" i="10"/>
  <c r="F124" i="10"/>
  <c r="C101" i="10"/>
  <c r="E125" i="10"/>
  <c r="F125" i="10"/>
  <c r="C102" i="10"/>
  <c r="E126" i="10"/>
  <c r="F126" i="10"/>
  <c r="C103" i="10"/>
  <c r="E127" i="10"/>
  <c r="F127" i="10"/>
  <c r="I25" i="13"/>
  <c r="I28" i="13"/>
  <c r="I29" i="13"/>
  <c r="I30" i="13"/>
  <c r="H31" i="13"/>
  <c r="I31" i="13"/>
  <c r="I38" i="13"/>
  <c r="H39" i="13"/>
  <c r="I39" i="13"/>
  <c r="I40" i="13"/>
  <c r="K45" i="1"/>
  <c r="K46" i="1"/>
  <c r="K47" i="1"/>
  <c r="K48" i="1"/>
  <c r="D85" i="10"/>
  <c r="G109" i="10"/>
  <c r="H109" i="10"/>
  <c r="D86" i="10"/>
  <c r="G110" i="10"/>
  <c r="H110" i="10"/>
  <c r="D87" i="10"/>
  <c r="G111" i="10"/>
  <c r="H111" i="10"/>
  <c r="D88" i="10"/>
  <c r="G112" i="10"/>
  <c r="H112" i="10"/>
  <c r="G113" i="10"/>
  <c r="H113" i="10"/>
  <c r="G114" i="10"/>
  <c r="H114" i="10"/>
  <c r="D91" i="10"/>
  <c r="G115" i="10"/>
  <c r="H115" i="10"/>
  <c r="D92" i="10"/>
  <c r="G116" i="10"/>
  <c r="H116" i="10"/>
  <c r="D93" i="10"/>
  <c r="G117" i="10"/>
  <c r="H117" i="10"/>
  <c r="D94" i="10"/>
  <c r="G118" i="10"/>
  <c r="H118" i="10"/>
  <c r="D95" i="10"/>
  <c r="G120" i="10"/>
  <c r="H120" i="10"/>
  <c r="D98" i="10"/>
  <c r="G122" i="10"/>
  <c r="H122" i="10"/>
  <c r="D99" i="10"/>
  <c r="G123" i="10"/>
  <c r="H123" i="10"/>
  <c r="D100" i="10"/>
  <c r="G124" i="10"/>
  <c r="H124" i="10"/>
  <c r="D101" i="10"/>
  <c r="G125" i="10"/>
  <c r="H125" i="10"/>
  <c r="D102" i="10"/>
  <c r="G126" i="10"/>
  <c r="H126" i="10"/>
  <c r="D103" i="10"/>
  <c r="G127" i="10"/>
  <c r="H127" i="10"/>
  <c r="F160" i="1"/>
  <c r="F161" i="1"/>
  <c r="F167" i="1"/>
  <c r="C20" i="1"/>
  <c r="I53" i="11"/>
  <c r="W20" i="11"/>
  <c r="X20" i="11"/>
  <c r="Y20" i="11"/>
  <c r="Y23" i="11"/>
  <c r="C25" i="11"/>
  <c r="W28" i="11"/>
  <c r="X28" i="11"/>
  <c r="Y28" i="11"/>
  <c r="W29" i="11"/>
  <c r="Y30" i="11"/>
  <c r="W31" i="11"/>
  <c r="B37" i="15"/>
  <c r="N45" i="1"/>
  <c r="N46" i="1"/>
  <c r="N47" i="1"/>
  <c r="N129" i="1"/>
  <c r="F18" i="1"/>
  <c r="E85" i="10"/>
  <c r="I109" i="10"/>
  <c r="J109" i="10"/>
  <c r="E86" i="10"/>
  <c r="I110" i="10"/>
  <c r="J110" i="10"/>
  <c r="E87" i="10"/>
  <c r="I111" i="10"/>
  <c r="J111" i="10"/>
  <c r="E88" i="10"/>
  <c r="I112" i="10"/>
  <c r="J112" i="10"/>
  <c r="I113" i="10"/>
  <c r="J113" i="10"/>
  <c r="I114" i="10"/>
  <c r="J114" i="10"/>
  <c r="E91" i="10"/>
  <c r="I115" i="10"/>
  <c r="J115" i="10"/>
  <c r="E92" i="10"/>
  <c r="I116" i="10"/>
  <c r="J116" i="10"/>
  <c r="E93" i="10"/>
  <c r="I117" i="10"/>
  <c r="J117" i="10"/>
  <c r="E94" i="10"/>
  <c r="I118" i="10"/>
  <c r="J118" i="10"/>
  <c r="E95" i="10"/>
  <c r="I119" i="10"/>
  <c r="J119" i="10"/>
  <c r="I120" i="10"/>
  <c r="J120" i="10"/>
  <c r="E98" i="10"/>
  <c r="I122" i="10"/>
  <c r="J122" i="10"/>
  <c r="E99" i="10"/>
  <c r="I123" i="10"/>
  <c r="J123" i="10"/>
  <c r="E100" i="10"/>
  <c r="I124" i="10"/>
  <c r="J124" i="10"/>
  <c r="E101" i="10"/>
  <c r="I125" i="10"/>
  <c r="J125" i="10"/>
  <c r="E102" i="10"/>
  <c r="I126" i="10"/>
  <c r="J126" i="10"/>
  <c r="E103" i="10"/>
  <c r="I127" i="10"/>
  <c r="J127" i="10"/>
  <c r="C37" i="15"/>
  <c r="K38" i="13"/>
  <c r="J39" i="13"/>
  <c r="K39" i="13"/>
  <c r="K40" i="13"/>
  <c r="E37" i="15"/>
  <c r="L88" i="7"/>
  <c r="M27" i="7"/>
  <c r="M29" i="7"/>
  <c r="M50" i="7"/>
  <c r="M53" i="7"/>
  <c r="M54" i="7"/>
  <c r="M55" i="7"/>
  <c r="M65" i="7"/>
  <c r="M71" i="7"/>
  <c r="M12" i="7"/>
  <c r="M16" i="7"/>
  <c r="L89" i="7"/>
  <c r="L90" i="7"/>
  <c r="L91" i="7"/>
  <c r="I10" i="7"/>
  <c r="C45" i="14"/>
  <c r="C47" i="14"/>
  <c r="F46" i="14"/>
  <c r="H46" i="14"/>
  <c r="H48" i="14"/>
  <c r="C50" i="14"/>
  <c r="C52" i="14"/>
  <c r="F47" i="14"/>
  <c r="H47" i="14"/>
  <c r="E47" i="14"/>
  <c r="E46" i="14"/>
  <c r="H8" i="14"/>
  <c r="H7" i="14"/>
  <c r="H6" i="14"/>
  <c r="C18" i="6"/>
  <c r="D18" i="6"/>
  <c r="F18" i="6"/>
  <c r="K25" i="13"/>
  <c r="K28" i="13"/>
  <c r="K30" i="13"/>
  <c r="K33" i="13"/>
  <c r="J31" i="13"/>
  <c r="K31" i="13"/>
  <c r="J19" i="13"/>
  <c r="H19" i="13"/>
  <c r="F19" i="13"/>
  <c r="D19" i="13"/>
  <c r="J11" i="13"/>
  <c r="H11" i="13"/>
  <c r="F11" i="13"/>
  <c r="D11" i="13"/>
  <c r="J9" i="13"/>
  <c r="H9" i="13"/>
  <c r="F9" i="13"/>
  <c r="D9" i="13"/>
  <c r="O53" i="11"/>
  <c r="P53" i="11"/>
  <c r="J53" i="11"/>
  <c r="K44" i="11"/>
  <c r="K53" i="11"/>
  <c r="L53" i="11"/>
  <c r="M53" i="11"/>
  <c r="N44" i="11"/>
  <c r="N53" i="11"/>
  <c r="E53" i="11"/>
  <c r="F53" i="11"/>
  <c r="G44" i="11"/>
  <c r="G53" i="11"/>
  <c r="H53" i="11"/>
  <c r="Y52" i="11"/>
  <c r="X52" i="11"/>
  <c r="W52" i="11"/>
  <c r="Y49" i="11"/>
  <c r="X49" i="11"/>
  <c r="W49" i="11"/>
  <c r="Y48" i="11"/>
  <c r="X48" i="11"/>
  <c r="W48" i="11"/>
  <c r="Y47" i="11"/>
  <c r="X47" i="11"/>
  <c r="W47" i="11"/>
  <c r="Y46" i="11"/>
  <c r="X46" i="11"/>
  <c r="W46" i="11"/>
  <c r="Y45" i="11"/>
  <c r="X45" i="11"/>
  <c r="W45" i="11"/>
  <c r="Y43" i="11"/>
  <c r="X43" i="11"/>
  <c r="W43" i="11"/>
  <c r="Y42" i="11"/>
  <c r="X42" i="11"/>
  <c r="W42" i="11"/>
  <c r="Y41" i="11"/>
  <c r="X41" i="11"/>
  <c r="W41" i="11"/>
  <c r="Y38" i="11"/>
  <c r="X38" i="11"/>
  <c r="W38" i="11"/>
  <c r="Y33" i="11"/>
  <c r="X33" i="11"/>
  <c r="W33" i="11"/>
  <c r="Y32" i="11"/>
  <c r="X32" i="11"/>
  <c r="W32" i="11"/>
  <c r="Y31" i="11"/>
  <c r="X30" i="11"/>
  <c r="Y29" i="11"/>
  <c r="Y26" i="11"/>
  <c r="X26" i="11"/>
  <c r="W26" i="11"/>
  <c r="Y25" i="11"/>
  <c r="X25" i="11"/>
  <c r="W25" i="11"/>
  <c r="Y24" i="11"/>
  <c r="W24" i="11"/>
  <c r="C21" i="11"/>
  <c r="Y19" i="11"/>
  <c r="W19" i="11"/>
  <c r="E35" i="10"/>
  <c r="E46" i="10"/>
  <c r="E47" i="10"/>
  <c r="E67" i="10"/>
  <c r="E72" i="10"/>
  <c r="E73" i="10"/>
  <c r="E74" i="10"/>
  <c r="E97" i="10"/>
  <c r="C97" i="10"/>
  <c r="B97" i="10"/>
  <c r="D35" i="10"/>
  <c r="D46" i="10"/>
  <c r="D67" i="10"/>
  <c r="D72" i="10"/>
  <c r="D73" i="10"/>
  <c r="C35" i="10"/>
  <c r="C46" i="10"/>
  <c r="C47" i="10"/>
  <c r="C67" i="10"/>
  <c r="C72" i="10"/>
  <c r="B35" i="10"/>
  <c r="B46" i="10"/>
  <c r="B47" i="10"/>
  <c r="B74" i="10"/>
  <c r="B67" i="10"/>
  <c r="B72" i="10"/>
  <c r="B73" i="10"/>
  <c r="G32" i="6"/>
  <c r="G41" i="6"/>
  <c r="F53" i="6"/>
  <c r="F54" i="6"/>
  <c r="E64" i="9"/>
  <c r="E65" i="9"/>
  <c r="I89" i="9"/>
  <c r="J89" i="9"/>
  <c r="E66" i="9"/>
  <c r="I90" i="9"/>
  <c r="J90" i="9"/>
  <c r="E67" i="9"/>
  <c r="I91" i="9"/>
  <c r="J91" i="9"/>
  <c r="E68" i="9"/>
  <c r="I92" i="9"/>
  <c r="J92" i="9"/>
  <c r="E69" i="9"/>
  <c r="I93" i="9"/>
  <c r="J93" i="9"/>
  <c r="E70" i="9"/>
  <c r="I94" i="9"/>
  <c r="J94" i="9"/>
  <c r="E71" i="9"/>
  <c r="I95" i="9"/>
  <c r="J95" i="9"/>
  <c r="E72" i="9"/>
  <c r="I96" i="9"/>
  <c r="J96" i="9"/>
  <c r="E73" i="9"/>
  <c r="I97" i="9"/>
  <c r="J97" i="9"/>
  <c r="E74" i="9"/>
  <c r="I98" i="9"/>
  <c r="I99" i="9"/>
  <c r="J99" i="9"/>
  <c r="E77" i="9"/>
  <c r="I101" i="9"/>
  <c r="J101" i="9"/>
  <c r="E78" i="9"/>
  <c r="I102" i="9"/>
  <c r="J102" i="9"/>
  <c r="E79" i="9"/>
  <c r="I103" i="9"/>
  <c r="J103" i="9"/>
  <c r="E80" i="9"/>
  <c r="I104" i="9"/>
  <c r="J104" i="9"/>
  <c r="E81" i="9"/>
  <c r="I105" i="9"/>
  <c r="J105" i="9"/>
  <c r="E82" i="9"/>
  <c r="I106" i="9"/>
  <c r="J106" i="9"/>
  <c r="D64" i="9"/>
  <c r="D65" i="9"/>
  <c r="G89" i="9"/>
  <c r="H89" i="9"/>
  <c r="D66" i="9"/>
  <c r="G90" i="9"/>
  <c r="H90" i="9"/>
  <c r="D67" i="9"/>
  <c r="G91" i="9"/>
  <c r="H91" i="9"/>
  <c r="D68" i="9"/>
  <c r="G92" i="9"/>
  <c r="H92" i="9"/>
  <c r="D69" i="9"/>
  <c r="G93" i="9"/>
  <c r="H93" i="9"/>
  <c r="D70" i="9"/>
  <c r="G94" i="9"/>
  <c r="H94" i="9"/>
  <c r="D71" i="9"/>
  <c r="G95" i="9"/>
  <c r="H95" i="9"/>
  <c r="D72" i="9"/>
  <c r="G96" i="9"/>
  <c r="H96" i="9"/>
  <c r="D73" i="9"/>
  <c r="G97" i="9"/>
  <c r="H97" i="9"/>
  <c r="D74" i="9"/>
  <c r="G100" i="9"/>
  <c r="G99" i="9"/>
  <c r="H99" i="9"/>
  <c r="D77" i="9"/>
  <c r="G101" i="9"/>
  <c r="H101" i="9"/>
  <c r="D78" i="9"/>
  <c r="G102" i="9"/>
  <c r="H102" i="9"/>
  <c r="D79" i="9"/>
  <c r="G103" i="9"/>
  <c r="H103" i="9"/>
  <c r="D80" i="9"/>
  <c r="G104" i="9"/>
  <c r="H104" i="9"/>
  <c r="D81" i="9"/>
  <c r="G105" i="9"/>
  <c r="H105" i="9"/>
  <c r="D82" i="9"/>
  <c r="G106" i="9"/>
  <c r="H106" i="9"/>
  <c r="C64" i="9"/>
  <c r="E88" i="9"/>
  <c r="F88" i="9"/>
  <c r="C65" i="9"/>
  <c r="C66" i="9"/>
  <c r="E90" i="9"/>
  <c r="F90" i="9"/>
  <c r="C67" i="9"/>
  <c r="E91" i="9"/>
  <c r="F91" i="9"/>
  <c r="C68" i="9"/>
  <c r="E92" i="9"/>
  <c r="F92" i="9"/>
  <c r="C69" i="9"/>
  <c r="E93" i="9"/>
  <c r="F93" i="9"/>
  <c r="C70" i="9"/>
  <c r="E94" i="9"/>
  <c r="F94" i="9"/>
  <c r="C71" i="9"/>
  <c r="E95" i="9"/>
  <c r="F95" i="9"/>
  <c r="C72" i="9"/>
  <c r="E96" i="9"/>
  <c r="F96" i="9"/>
  <c r="C73" i="9"/>
  <c r="E97" i="9"/>
  <c r="F97" i="9"/>
  <c r="C74" i="9"/>
  <c r="E99" i="9"/>
  <c r="F99" i="9"/>
  <c r="C77" i="9"/>
  <c r="E101" i="9"/>
  <c r="F101" i="9"/>
  <c r="C78" i="9"/>
  <c r="E102" i="9"/>
  <c r="F102" i="9"/>
  <c r="C79" i="9"/>
  <c r="E103" i="9"/>
  <c r="F103" i="9"/>
  <c r="C80" i="9"/>
  <c r="E104" i="9"/>
  <c r="F104" i="9"/>
  <c r="C81" i="9"/>
  <c r="E105" i="9"/>
  <c r="F105" i="9"/>
  <c r="C82" i="9"/>
  <c r="E106" i="9"/>
  <c r="F106" i="9"/>
  <c r="B64" i="9"/>
  <c r="C88" i="9"/>
  <c r="D88" i="9"/>
  <c r="B65" i="9"/>
  <c r="C89" i="9"/>
  <c r="D89" i="9"/>
  <c r="B66" i="9"/>
  <c r="C90" i="9"/>
  <c r="D90" i="9"/>
  <c r="B67" i="9"/>
  <c r="C91" i="9"/>
  <c r="D91" i="9"/>
  <c r="B68" i="9"/>
  <c r="C92" i="9"/>
  <c r="D92" i="9"/>
  <c r="B69" i="9"/>
  <c r="C93" i="9"/>
  <c r="D93" i="9"/>
  <c r="B70" i="9"/>
  <c r="C94" i="9"/>
  <c r="D94" i="9"/>
  <c r="B71" i="9"/>
  <c r="C95" i="9"/>
  <c r="D95" i="9"/>
  <c r="B72" i="9"/>
  <c r="C96" i="9"/>
  <c r="D96" i="9"/>
  <c r="B73" i="9"/>
  <c r="C97" i="9"/>
  <c r="D97" i="9"/>
  <c r="B74" i="9"/>
  <c r="C99" i="9"/>
  <c r="D99" i="9"/>
  <c r="B77" i="9"/>
  <c r="C101" i="9"/>
  <c r="D101" i="9"/>
  <c r="B78" i="9"/>
  <c r="C102" i="9"/>
  <c r="D102" i="9"/>
  <c r="B79" i="9"/>
  <c r="C103" i="9"/>
  <c r="D103" i="9"/>
  <c r="B80" i="9"/>
  <c r="C104" i="9"/>
  <c r="D104" i="9"/>
  <c r="B81" i="9"/>
  <c r="C105" i="9"/>
  <c r="D105" i="9"/>
  <c r="B82" i="9"/>
  <c r="C106" i="9"/>
  <c r="D106" i="9"/>
  <c r="C76" i="9"/>
  <c r="E14" i="9"/>
  <c r="E26" i="9"/>
  <c r="E25" i="9"/>
  <c r="E46" i="9"/>
  <c r="E51" i="9"/>
  <c r="D14" i="9"/>
  <c r="D25" i="9"/>
  <c r="D26" i="9"/>
  <c r="D46" i="9"/>
  <c r="D51" i="9"/>
  <c r="D52" i="9"/>
  <c r="D53" i="9"/>
  <c r="C14" i="9"/>
  <c r="C25" i="9"/>
  <c r="C26" i="9"/>
  <c r="C53" i="9"/>
  <c r="C46" i="9"/>
  <c r="C52" i="9"/>
  <c r="C51" i="9"/>
  <c r="B14" i="9"/>
  <c r="B26" i="9"/>
  <c r="B25" i="9"/>
  <c r="B46" i="9"/>
  <c r="B51" i="9"/>
  <c r="B14" i="8"/>
  <c r="C14" i="8"/>
  <c r="D14" i="8"/>
  <c r="E14" i="8"/>
  <c r="B25" i="8"/>
  <c r="C25" i="8"/>
  <c r="D25" i="8"/>
  <c r="E25" i="8"/>
  <c r="B26" i="8"/>
  <c r="C26" i="8"/>
  <c r="D26" i="8"/>
  <c r="E26" i="8"/>
  <c r="B46" i="8"/>
  <c r="C46" i="8"/>
  <c r="D46" i="8"/>
  <c r="E46" i="8"/>
  <c r="B51" i="8"/>
  <c r="C51" i="8"/>
  <c r="D51" i="8"/>
  <c r="E51" i="8"/>
  <c r="B52" i="8"/>
  <c r="C52" i="8"/>
  <c r="D52" i="8"/>
  <c r="E52" i="8"/>
  <c r="B53" i="8"/>
  <c r="C53" i="8"/>
  <c r="D53" i="8"/>
  <c r="E53" i="8"/>
  <c r="B64" i="8"/>
  <c r="C88" i="8"/>
  <c r="C64" i="8"/>
  <c r="E88" i="8"/>
  <c r="F88" i="8"/>
  <c r="D64" i="8"/>
  <c r="G88" i="8"/>
  <c r="H88" i="8"/>
  <c r="E64" i="8"/>
  <c r="B65" i="8"/>
  <c r="C65" i="8"/>
  <c r="E89" i="8"/>
  <c r="F89" i="8"/>
  <c r="D65" i="8"/>
  <c r="E65" i="8"/>
  <c r="B66" i="8"/>
  <c r="C66" i="8"/>
  <c r="D66" i="8"/>
  <c r="E66" i="8"/>
  <c r="B67" i="8"/>
  <c r="C91" i="8"/>
  <c r="D91" i="8"/>
  <c r="C67" i="8"/>
  <c r="E91" i="8"/>
  <c r="F91" i="8"/>
  <c r="D67" i="8"/>
  <c r="G91" i="8"/>
  <c r="H91" i="8"/>
  <c r="E67" i="8"/>
  <c r="B68" i="8"/>
  <c r="C68" i="8"/>
  <c r="E92" i="8"/>
  <c r="F92" i="8"/>
  <c r="D68" i="8"/>
  <c r="E68" i="8"/>
  <c r="B69" i="8"/>
  <c r="C93" i="8"/>
  <c r="D93" i="8"/>
  <c r="C69" i="8"/>
  <c r="E93" i="8"/>
  <c r="F93" i="8"/>
  <c r="D69" i="8"/>
  <c r="E69" i="8"/>
  <c r="B70" i="8"/>
  <c r="C70" i="8"/>
  <c r="E94" i="8"/>
  <c r="F94" i="8"/>
  <c r="D70" i="8"/>
  <c r="G94" i="8"/>
  <c r="H94" i="8"/>
  <c r="E70" i="8"/>
  <c r="B71" i="8"/>
  <c r="C71" i="8"/>
  <c r="E95" i="8"/>
  <c r="F95" i="8"/>
  <c r="D71" i="8"/>
  <c r="E71" i="8"/>
  <c r="B72" i="8"/>
  <c r="C96" i="8"/>
  <c r="D96" i="8"/>
  <c r="C72" i="8"/>
  <c r="E96" i="8"/>
  <c r="F96" i="8"/>
  <c r="D72" i="8"/>
  <c r="G96" i="8"/>
  <c r="H96" i="8"/>
  <c r="E72" i="8"/>
  <c r="I96" i="8"/>
  <c r="J96" i="8"/>
  <c r="B73" i="8"/>
  <c r="C73" i="8"/>
  <c r="E97" i="8"/>
  <c r="F97" i="8"/>
  <c r="D73" i="8"/>
  <c r="E73" i="8"/>
  <c r="B74" i="8"/>
  <c r="C74" i="8"/>
  <c r="E98" i="8"/>
  <c r="D74" i="8"/>
  <c r="E74" i="8"/>
  <c r="B76" i="8"/>
  <c r="C76" i="8"/>
  <c r="D76" i="8"/>
  <c r="E76" i="8"/>
  <c r="B77" i="8"/>
  <c r="C77" i="8"/>
  <c r="E101" i="8"/>
  <c r="F101" i="8"/>
  <c r="D77" i="8"/>
  <c r="E77" i="8"/>
  <c r="I101" i="8"/>
  <c r="J101" i="8"/>
  <c r="B78" i="8"/>
  <c r="C78" i="8"/>
  <c r="E102" i="8"/>
  <c r="F102" i="8"/>
  <c r="D78" i="8"/>
  <c r="G102" i="8"/>
  <c r="H102" i="8"/>
  <c r="E78" i="8"/>
  <c r="B79" i="8"/>
  <c r="C79" i="8"/>
  <c r="E103" i="8"/>
  <c r="F103" i="8"/>
  <c r="D79" i="8"/>
  <c r="E79" i="8"/>
  <c r="B80" i="8"/>
  <c r="C104" i="8"/>
  <c r="D104" i="8"/>
  <c r="C80" i="8"/>
  <c r="E104" i="8"/>
  <c r="F104" i="8"/>
  <c r="D80" i="8"/>
  <c r="G104" i="8"/>
  <c r="H104" i="8"/>
  <c r="E80" i="8"/>
  <c r="B81" i="8"/>
  <c r="C81" i="8"/>
  <c r="E105" i="8"/>
  <c r="F105" i="8"/>
  <c r="D81" i="8"/>
  <c r="G105" i="8"/>
  <c r="H105" i="8"/>
  <c r="E81" i="8"/>
  <c r="B82" i="8"/>
  <c r="C82" i="8"/>
  <c r="E106" i="8"/>
  <c r="F106" i="8"/>
  <c r="D82" i="8"/>
  <c r="E82" i="8"/>
  <c r="B83" i="8"/>
  <c r="D88" i="8"/>
  <c r="C89" i="8"/>
  <c r="D89" i="8"/>
  <c r="G89" i="8"/>
  <c r="H89" i="8"/>
  <c r="I89" i="8"/>
  <c r="J89" i="8"/>
  <c r="C90" i="8"/>
  <c r="D90" i="8"/>
  <c r="G90" i="8"/>
  <c r="H90" i="8"/>
  <c r="I90" i="8"/>
  <c r="J90" i="8"/>
  <c r="I91" i="8"/>
  <c r="J91" i="8"/>
  <c r="C92" i="8"/>
  <c r="D92" i="8"/>
  <c r="G92" i="8"/>
  <c r="H92" i="8"/>
  <c r="I92" i="8"/>
  <c r="J92" i="8"/>
  <c r="G93" i="8"/>
  <c r="H93" i="8"/>
  <c r="I93" i="8"/>
  <c r="J93" i="8"/>
  <c r="C94" i="8"/>
  <c r="D94" i="8"/>
  <c r="I94" i="8"/>
  <c r="J94" i="8"/>
  <c r="C95" i="8"/>
  <c r="D95" i="8"/>
  <c r="G95" i="8"/>
  <c r="H95" i="8"/>
  <c r="I95" i="8"/>
  <c r="J95" i="8"/>
  <c r="C97" i="8"/>
  <c r="D97" i="8"/>
  <c r="G97" i="8"/>
  <c r="H97" i="8"/>
  <c r="I97" i="8"/>
  <c r="J97" i="8"/>
  <c r="C98" i="8"/>
  <c r="G98" i="8"/>
  <c r="H98" i="8"/>
  <c r="I98" i="8"/>
  <c r="J98" i="8"/>
  <c r="C99" i="8"/>
  <c r="D99" i="8"/>
  <c r="E99" i="8"/>
  <c r="F99" i="8"/>
  <c r="G99" i="8"/>
  <c r="H99" i="8"/>
  <c r="I99" i="8"/>
  <c r="J99" i="8"/>
  <c r="G100" i="8"/>
  <c r="H100" i="8"/>
  <c r="I100" i="8"/>
  <c r="J100" i="8"/>
  <c r="C101" i="8"/>
  <c r="D101" i="8"/>
  <c r="G101" i="8"/>
  <c r="H101" i="8"/>
  <c r="C102" i="8"/>
  <c r="D102" i="8"/>
  <c r="I102" i="8"/>
  <c r="J102" i="8"/>
  <c r="C103" i="8"/>
  <c r="D103" i="8"/>
  <c r="G103" i="8"/>
  <c r="H103" i="8"/>
  <c r="I103" i="8"/>
  <c r="J103" i="8"/>
  <c r="I104" i="8"/>
  <c r="J104" i="8"/>
  <c r="C105" i="8"/>
  <c r="D105" i="8"/>
  <c r="I105" i="8"/>
  <c r="J105" i="8"/>
  <c r="C106" i="8"/>
  <c r="D106" i="8"/>
  <c r="G106" i="8"/>
  <c r="H106" i="8"/>
  <c r="I106" i="8"/>
  <c r="J106" i="8"/>
  <c r="H141" i="1"/>
  <c r="H142" i="1"/>
  <c r="H143" i="1"/>
  <c r="H147" i="1"/>
  <c r="D12" i="1"/>
  <c r="L62" i="1"/>
  <c r="N62" i="1"/>
  <c r="L63" i="1"/>
  <c r="N63" i="1"/>
  <c r="D63" i="1"/>
  <c r="M63" i="1"/>
  <c r="L64" i="1"/>
  <c r="N64" i="1"/>
  <c r="L65" i="1"/>
  <c r="N65" i="1"/>
  <c r="L66" i="1"/>
  <c r="N66" i="1"/>
  <c r="L67" i="1"/>
  <c r="N67" i="1"/>
  <c r="L68" i="1"/>
  <c r="N68" i="1"/>
  <c r="L69" i="1"/>
  <c r="N69" i="1"/>
  <c r="L70" i="1"/>
  <c r="N70" i="1"/>
  <c r="L71" i="1"/>
  <c r="N71" i="1"/>
  <c r="L72" i="1"/>
  <c r="N72" i="1"/>
  <c r="L73" i="1"/>
  <c r="N73" i="1"/>
  <c r="M73" i="1"/>
  <c r="L74" i="1"/>
  <c r="N74" i="1"/>
  <c r="L80" i="1"/>
  <c r="N80" i="1"/>
  <c r="L81" i="1"/>
  <c r="N81" i="1"/>
  <c r="L82" i="1"/>
  <c r="N82" i="1"/>
  <c r="N83" i="1"/>
  <c r="F17" i="1"/>
  <c r="L158" i="1"/>
  <c r="L159" i="1"/>
  <c r="L160" i="1"/>
  <c r="L167" i="1"/>
  <c r="F20" i="1"/>
  <c r="L161" i="1"/>
  <c r="D62" i="1"/>
  <c r="E62" i="1"/>
  <c r="E63" i="1"/>
  <c r="E64" i="1"/>
  <c r="E65" i="1"/>
  <c r="D66" i="1"/>
  <c r="E66" i="1"/>
  <c r="E67" i="1"/>
  <c r="E68" i="1"/>
  <c r="E69" i="1"/>
  <c r="E70" i="1"/>
  <c r="D71" i="1"/>
  <c r="E71" i="1"/>
  <c r="E72" i="1"/>
  <c r="C92" i="1"/>
  <c r="D73" i="1"/>
  <c r="E74" i="1"/>
  <c r="E80" i="1"/>
  <c r="E81" i="1"/>
  <c r="E82" i="1"/>
  <c r="E83" i="1"/>
  <c r="C17" i="1"/>
  <c r="D158" i="1"/>
  <c r="F158" i="1"/>
  <c r="D159" i="1"/>
  <c r="F159" i="1"/>
  <c r="F62" i="1"/>
  <c r="H62" i="1"/>
  <c r="F63" i="1"/>
  <c r="G63" i="1"/>
  <c r="H63" i="1"/>
  <c r="F64" i="1"/>
  <c r="H64" i="1"/>
  <c r="F65" i="1"/>
  <c r="H65" i="1"/>
  <c r="F66" i="1"/>
  <c r="H66" i="1"/>
  <c r="F67" i="1"/>
  <c r="H67" i="1"/>
  <c r="F68" i="1"/>
  <c r="H68" i="1"/>
  <c r="F69" i="1"/>
  <c r="H69" i="1"/>
  <c r="F70" i="1"/>
  <c r="H70" i="1"/>
  <c r="F71" i="1"/>
  <c r="H71" i="1"/>
  <c r="F72" i="1"/>
  <c r="H72" i="1"/>
  <c r="F73" i="1"/>
  <c r="G73" i="1"/>
  <c r="F74" i="1"/>
  <c r="H74" i="1"/>
  <c r="F80" i="1"/>
  <c r="H80" i="1"/>
  <c r="H83" i="1"/>
  <c r="D17" i="1"/>
  <c r="F81" i="1"/>
  <c r="H81" i="1"/>
  <c r="F82" i="1"/>
  <c r="H82" i="1"/>
  <c r="H129" i="1"/>
  <c r="D18" i="1"/>
  <c r="H158" i="1"/>
  <c r="H162" i="1"/>
  <c r="H159" i="1"/>
  <c r="I62" i="1"/>
  <c r="K62" i="1"/>
  <c r="I63" i="1"/>
  <c r="K63" i="1"/>
  <c r="J63" i="1"/>
  <c r="I64" i="1"/>
  <c r="K64" i="1"/>
  <c r="I65" i="1"/>
  <c r="K65" i="1"/>
  <c r="I66" i="1"/>
  <c r="K66" i="1"/>
  <c r="I67" i="1"/>
  <c r="K67" i="1"/>
  <c r="I68" i="1"/>
  <c r="K68" i="1"/>
  <c r="I69" i="1"/>
  <c r="K69" i="1"/>
  <c r="I70" i="1"/>
  <c r="K70" i="1"/>
  <c r="I71" i="1"/>
  <c r="K71" i="1"/>
  <c r="I72" i="1"/>
  <c r="K72" i="1"/>
  <c r="I73" i="1"/>
  <c r="J73" i="1"/>
  <c r="I74" i="1"/>
  <c r="K74" i="1"/>
  <c r="I80" i="1"/>
  <c r="K80" i="1"/>
  <c r="I81" i="1"/>
  <c r="K81" i="1"/>
  <c r="I82" i="1"/>
  <c r="K82" i="1"/>
  <c r="K129" i="1"/>
  <c r="E18" i="1"/>
  <c r="J158" i="1"/>
  <c r="J166" i="1"/>
  <c r="J159" i="1"/>
  <c r="J160" i="1"/>
  <c r="J161" i="1"/>
  <c r="J167" i="1"/>
  <c r="E20" i="1"/>
  <c r="L143" i="1"/>
  <c r="J143" i="1"/>
  <c r="F143" i="1"/>
  <c r="H88" i="7"/>
  <c r="I88" i="7"/>
  <c r="I94" i="7"/>
  <c r="H89" i="7"/>
  <c r="I89" i="7"/>
  <c r="H90" i="7"/>
  <c r="I90" i="7"/>
  <c r="H91" i="7"/>
  <c r="I91" i="7"/>
  <c r="I30" i="7"/>
  <c r="H30" i="7"/>
  <c r="G30" i="7"/>
  <c r="F30" i="7"/>
  <c r="H10" i="7"/>
  <c r="G10" i="7"/>
  <c r="F10" i="7"/>
  <c r="I77" i="5"/>
  <c r="I46" i="5"/>
  <c r="M46" i="5"/>
  <c r="I47" i="5"/>
  <c r="I48" i="5"/>
  <c r="I49" i="5"/>
  <c r="M49" i="5"/>
  <c r="I51" i="5"/>
  <c r="I52" i="5"/>
  <c r="I53" i="5"/>
  <c r="I54" i="5"/>
  <c r="M54" i="5"/>
  <c r="I55" i="5"/>
  <c r="M55" i="5"/>
  <c r="I56" i="5"/>
  <c r="I57" i="5"/>
  <c r="I58" i="5"/>
  <c r="I50" i="5"/>
  <c r="I60" i="5"/>
  <c r="I61" i="5"/>
  <c r="I62" i="5"/>
  <c r="I63" i="5"/>
  <c r="I64" i="5"/>
  <c r="I65" i="5"/>
  <c r="I66" i="5"/>
  <c r="I67" i="5"/>
  <c r="M67" i="5"/>
  <c r="I68" i="5"/>
  <c r="I69" i="5"/>
  <c r="I70" i="5"/>
  <c r="I71" i="5"/>
  <c r="M71" i="5"/>
  <c r="I72" i="5"/>
  <c r="I73" i="5"/>
  <c r="I74" i="5"/>
  <c r="I75" i="5"/>
  <c r="M75" i="5"/>
  <c r="I76" i="5"/>
  <c r="I34" i="5"/>
  <c r="I35" i="5"/>
  <c r="M35" i="5"/>
  <c r="I39" i="5"/>
  <c r="I37" i="5"/>
  <c r="M37" i="5"/>
  <c r="I41" i="5"/>
  <c r="I42" i="5"/>
  <c r="I43" i="5"/>
  <c r="I10" i="5"/>
  <c r="I11" i="5"/>
  <c r="I12" i="5"/>
  <c r="I13" i="5"/>
  <c r="I14" i="5"/>
  <c r="I15" i="5"/>
  <c r="I16" i="5"/>
  <c r="M16" i="5"/>
  <c r="I17" i="5"/>
  <c r="M17" i="5"/>
  <c r="I18" i="5"/>
  <c r="I19" i="5"/>
  <c r="I20" i="5"/>
  <c r="M20" i="5"/>
  <c r="I21" i="5"/>
  <c r="I23" i="5"/>
  <c r="I24" i="5"/>
  <c r="M24" i="5"/>
  <c r="I25" i="5"/>
  <c r="M25" i="5"/>
  <c r="I26" i="5"/>
  <c r="I27" i="5"/>
  <c r="I28" i="5"/>
  <c r="I22" i="5"/>
  <c r="J28" i="5"/>
  <c r="K28" i="5"/>
  <c r="L28" i="5"/>
  <c r="M28" i="5"/>
  <c r="J77" i="5"/>
  <c r="J46" i="5"/>
  <c r="J47" i="5"/>
  <c r="J48" i="5"/>
  <c r="M48" i="5"/>
  <c r="K48" i="5"/>
  <c r="L48" i="5"/>
  <c r="J49" i="5"/>
  <c r="J51" i="5"/>
  <c r="J52" i="5"/>
  <c r="J53" i="5"/>
  <c r="J50" i="5"/>
  <c r="J54" i="5"/>
  <c r="J55" i="5"/>
  <c r="J56" i="5"/>
  <c r="J57" i="5"/>
  <c r="J58" i="5"/>
  <c r="J60" i="5"/>
  <c r="J61" i="5"/>
  <c r="J62" i="5"/>
  <c r="M62" i="5"/>
  <c r="J63" i="5"/>
  <c r="J64" i="5"/>
  <c r="J65" i="5"/>
  <c r="J66" i="5"/>
  <c r="M66" i="5"/>
  <c r="J67" i="5"/>
  <c r="J68" i="5"/>
  <c r="J69" i="5"/>
  <c r="J70" i="5"/>
  <c r="J71" i="5"/>
  <c r="J72" i="5"/>
  <c r="J73" i="5"/>
  <c r="J74" i="5"/>
  <c r="J75" i="5"/>
  <c r="J76" i="5"/>
  <c r="P32" i="5"/>
  <c r="P31" i="5"/>
  <c r="P39" i="5"/>
  <c r="P37" i="5"/>
  <c r="P40" i="5"/>
  <c r="P45" i="5"/>
  <c r="P50" i="5"/>
  <c r="P59" i="5"/>
  <c r="P9" i="5"/>
  <c r="P8" i="5"/>
  <c r="P22" i="5"/>
  <c r="J32" i="5"/>
  <c r="J31" i="5"/>
  <c r="J30" i="5"/>
  <c r="J34" i="5"/>
  <c r="J35" i="5"/>
  <c r="J39" i="5"/>
  <c r="J37" i="5"/>
  <c r="J41" i="5"/>
  <c r="J42" i="5"/>
  <c r="J43" i="5"/>
  <c r="K43" i="5"/>
  <c r="K40" i="5"/>
  <c r="L43" i="5"/>
  <c r="J10" i="5"/>
  <c r="J11" i="5"/>
  <c r="J12" i="5"/>
  <c r="J13" i="5"/>
  <c r="J14" i="5"/>
  <c r="J15" i="5"/>
  <c r="M15" i="5"/>
  <c r="J16" i="5"/>
  <c r="J17" i="5"/>
  <c r="J18" i="5"/>
  <c r="J19" i="5"/>
  <c r="J20" i="5"/>
  <c r="J21" i="5"/>
  <c r="J23" i="5"/>
  <c r="J24" i="5"/>
  <c r="J25" i="5"/>
  <c r="J26" i="5"/>
  <c r="J27" i="5"/>
  <c r="K77" i="5"/>
  <c r="K46" i="5"/>
  <c r="K47" i="5"/>
  <c r="K49" i="5"/>
  <c r="L49" i="5"/>
  <c r="K51" i="5"/>
  <c r="K52" i="5"/>
  <c r="K53" i="5"/>
  <c r="K54" i="5"/>
  <c r="K55" i="5"/>
  <c r="K56" i="5"/>
  <c r="M56" i="5"/>
  <c r="K57" i="5"/>
  <c r="L57" i="5"/>
  <c r="M57" i="5"/>
  <c r="K58" i="5"/>
  <c r="K60" i="5"/>
  <c r="K61" i="5"/>
  <c r="L61" i="5"/>
  <c r="M61" i="5"/>
  <c r="K62" i="5"/>
  <c r="K63" i="5"/>
  <c r="K64" i="5"/>
  <c r="K65" i="5"/>
  <c r="L65" i="5"/>
  <c r="K66" i="5"/>
  <c r="K67" i="5"/>
  <c r="K68" i="5"/>
  <c r="K69" i="5"/>
  <c r="L69" i="5"/>
  <c r="M69" i="5"/>
  <c r="K70" i="5"/>
  <c r="K71" i="5"/>
  <c r="K72" i="5"/>
  <c r="M72" i="5"/>
  <c r="K73" i="5"/>
  <c r="L73" i="5"/>
  <c r="K74" i="5"/>
  <c r="K75" i="5"/>
  <c r="K76" i="5"/>
  <c r="Q32" i="5"/>
  <c r="K32" i="5"/>
  <c r="K34" i="5"/>
  <c r="K35" i="5"/>
  <c r="K39" i="5"/>
  <c r="K37" i="5"/>
  <c r="K41" i="5"/>
  <c r="K42" i="5"/>
  <c r="K10" i="5"/>
  <c r="M10" i="5"/>
  <c r="K11" i="5"/>
  <c r="K12" i="5"/>
  <c r="K13" i="5"/>
  <c r="L13" i="5"/>
  <c r="K14" i="5"/>
  <c r="K15" i="5"/>
  <c r="K16" i="5"/>
  <c r="K17" i="5"/>
  <c r="L17" i="5"/>
  <c r="K18" i="5"/>
  <c r="K19" i="5"/>
  <c r="K20" i="5"/>
  <c r="L20" i="5"/>
  <c r="K21" i="5"/>
  <c r="K23" i="5"/>
  <c r="K22" i="5"/>
  <c r="K24" i="5"/>
  <c r="K25" i="5"/>
  <c r="K26" i="5"/>
  <c r="K27" i="5"/>
  <c r="L77" i="5"/>
  <c r="L46" i="5"/>
  <c r="L47" i="5"/>
  <c r="L45" i="5"/>
  <c r="L51" i="5"/>
  <c r="L50" i="5"/>
  <c r="L52" i="5"/>
  <c r="L53" i="5"/>
  <c r="L54" i="5"/>
  <c r="L55" i="5"/>
  <c r="L56" i="5"/>
  <c r="L58" i="5"/>
  <c r="L60" i="5"/>
  <c r="L62" i="5"/>
  <c r="L63" i="5"/>
  <c r="L64" i="5"/>
  <c r="L66" i="5"/>
  <c r="L67" i="5"/>
  <c r="L68" i="5"/>
  <c r="L70" i="5"/>
  <c r="L71" i="5"/>
  <c r="L72" i="5"/>
  <c r="L74" i="5"/>
  <c r="L75" i="5"/>
  <c r="L76" i="5"/>
  <c r="R32" i="5"/>
  <c r="L34" i="5"/>
  <c r="L35" i="5"/>
  <c r="L39" i="5"/>
  <c r="L37" i="5"/>
  <c r="L41" i="5"/>
  <c r="M41" i="5"/>
  <c r="L42" i="5"/>
  <c r="L40" i="5"/>
  <c r="L10" i="5"/>
  <c r="L11" i="5"/>
  <c r="L12" i="5"/>
  <c r="L9" i="5"/>
  <c r="L14" i="5"/>
  <c r="L15" i="5"/>
  <c r="L16" i="5"/>
  <c r="L18" i="5"/>
  <c r="L19" i="5"/>
  <c r="L21" i="5"/>
  <c r="L23" i="5"/>
  <c r="L24" i="5"/>
  <c r="L25" i="5"/>
  <c r="L26" i="5"/>
  <c r="L27" i="5"/>
  <c r="R80" i="5"/>
  <c r="L80" i="5"/>
  <c r="O45" i="5"/>
  <c r="O50" i="5"/>
  <c r="O44" i="5"/>
  <c r="O59" i="5"/>
  <c r="O32" i="5"/>
  <c r="O31" i="5"/>
  <c r="O39" i="5"/>
  <c r="O40" i="5"/>
  <c r="O9" i="5"/>
  <c r="O22" i="5"/>
  <c r="O8" i="5"/>
  <c r="Q45" i="5"/>
  <c r="R45" i="5"/>
  <c r="Q50" i="5"/>
  <c r="Q44" i="5"/>
  <c r="Q59" i="5"/>
  <c r="Q31" i="5"/>
  <c r="Q39" i="5"/>
  <c r="Q37" i="5"/>
  <c r="Q40" i="5"/>
  <c r="Q9" i="5"/>
  <c r="Q22" i="5"/>
  <c r="R50" i="5"/>
  <c r="R44" i="5"/>
  <c r="R59" i="5"/>
  <c r="R39" i="5"/>
  <c r="R37" i="5"/>
  <c r="R40" i="5"/>
  <c r="R9" i="5"/>
  <c r="R22" i="5"/>
  <c r="S22" i="5"/>
  <c r="S77" i="5"/>
  <c r="S76" i="5"/>
  <c r="S75" i="5"/>
  <c r="S74" i="5"/>
  <c r="S73" i="5"/>
  <c r="S72" i="5"/>
  <c r="S71" i="5"/>
  <c r="S70" i="5"/>
  <c r="S69" i="5"/>
  <c r="S68" i="5"/>
  <c r="M68" i="5"/>
  <c r="S67" i="5"/>
  <c r="S66" i="5"/>
  <c r="S65" i="5"/>
  <c r="S64" i="5"/>
  <c r="S63" i="5"/>
  <c r="S62" i="5"/>
  <c r="S61" i="5"/>
  <c r="S60" i="5"/>
  <c r="M60" i="5"/>
  <c r="S58" i="5"/>
  <c r="S57" i="5"/>
  <c r="S56" i="5"/>
  <c r="S55" i="5"/>
  <c r="S54" i="5"/>
  <c r="S53" i="5"/>
  <c r="S52" i="5"/>
  <c r="S51" i="5"/>
  <c r="S49" i="5"/>
  <c r="S48" i="5"/>
  <c r="S47" i="5"/>
  <c r="S46" i="5"/>
  <c r="S43" i="5"/>
  <c r="S42" i="5"/>
  <c r="S41" i="5"/>
  <c r="S40" i="5"/>
  <c r="S38" i="5"/>
  <c r="M38" i="5"/>
  <c r="S35" i="5"/>
  <c r="S34" i="5"/>
  <c r="G30" i="5"/>
  <c r="F30" i="5"/>
  <c r="E30" i="5"/>
  <c r="D30" i="5"/>
  <c r="S29" i="5"/>
  <c r="M29" i="5"/>
  <c r="S28" i="5"/>
  <c r="S27" i="5"/>
  <c r="S26" i="5"/>
  <c r="M26" i="5"/>
  <c r="S25" i="5"/>
  <c r="S24" i="5"/>
  <c r="S23" i="5"/>
  <c r="S21" i="5"/>
  <c r="S20" i="5"/>
  <c r="S19" i="5"/>
  <c r="S18" i="5"/>
  <c r="M18" i="5"/>
  <c r="S17" i="5"/>
  <c r="S16" i="5"/>
  <c r="S15" i="5"/>
  <c r="S14" i="5"/>
  <c r="S13" i="5"/>
  <c r="S12" i="5"/>
  <c r="M12" i="5"/>
  <c r="S11" i="5"/>
  <c r="S10" i="5"/>
  <c r="G8" i="5"/>
  <c r="F8" i="5"/>
  <c r="E8" i="5"/>
  <c r="D8" i="5"/>
  <c r="Q227" i="4"/>
  <c r="M227" i="4"/>
  <c r="I227" i="4"/>
  <c r="E227" i="4"/>
  <c r="Q226" i="4"/>
  <c r="M226" i="4"/>
  <c r="I226" i="4"/>
  <c r="E226" i="4"/>
  <c r="Q225" i="4"/>
  <c r="M225" i="4"/>
  <c r="I225" i="4"/>
  <c r="E225" i="4"/>
  <c r="T224" i="4"/>
  <c r="S224" i="4"/>
  <c r="R224" i="4"/>
  <c r="Q224" i="4"/>
  <c r="P224" i="4"/>
  <c r="O224" i="4"/>
  <c r="N224" i="4"/>
  <c r="M224" i="4"/>
  <c r="L224" i="4"/>
  <c r="K224" i="4"/>
  <c r="J224" i="4"/>
  <c r="I224" i="4"/>
  <c r="H224" i="4"/>
  <c r="G224" i="4"/>
  <c r="F224" i="4"/>
  <c r="E224" i="4"/>
  <c r="T223" i="4"/>
  <c r="S223" i="4"/>
  <c r="R223" i="4"/>
  <c r="Q223" i="4"/>
  <c r="P223" i="4"/>
  <c r="O223" i="4"/>
  <c r="N223" i="4"/>
  <c r="M223" i="4"/>
  <c r="L223" i="4"/>
  <c r="K223" i="4"/>
  <c r="J223" i="4"/>
  <c r="I223" i="4"/>
  <c r="H223" i="4"/>
  <c r="G223" i="4"/>
  <c r="F223" i="4"/>
  <c r="E223" i="4"/>
  <c r="Q222" i="4"/>
  <c r="M222" i="4"/>
  <c r="I222" i="4"/>
  <c r="E222" i="4"/>
  <c r="Q221" i="4"/>
  <c r="M221" i="4"/>
  <c r="I221" i="4"/>
  <c r="E221" i="4"/>
  <c r="Q220" i="4"/>
  <c r="M220" i="4"/>
  <c r="I220" i="4"/>
  <c r="E220" i="4"/>
  <c r="Q219" i="4"/>
  <c r="M219" i="4"/>
  <c r="I219" i="4"/>
  <c r="E219" i="4"/>
  <c r="Q218" i="4"/>
  <c r="M218" i="4"/>
  <c r="I218" i="4"/>
  <c r="E218" i="4"/>
  <c r="Q217" i="4"/>
  <c r="M217" i="4"/>
  <c r="I217" i="4"/>
  <c r="E217" i="4"/>
  <c r="Q216" i="4"/>
  <c r="M216" i="4"/>
  <c r="I216" i="4"/>
  <c r="E216" i="4"/>
  <c r="T215" i="4"/>
  <c r="S215" i="4"/>
  <c r="R215" i="4"/>
  <c r="Q215" i="4"/>
  <c r="P215" i="4"/>
  <c r="O215" i="4"/>
  <c r="N215" i="4"/>
  <c r="M215" i="4"/>
  <c r="L215" i="4"/>
  <c r="K215" i="4"/>
  <c r="J215" i="4"/>
  <c r="I215" i="4"/>
  <c r="H215" i="4"/>
  <c r="G215" i="4"/>
  <c r="F215" i="4"/>
  <c r="E215" i="4"/>
  <c r="R214" i="4"/>
  <c r="Q214" i="4"/>
  <c r="N214" i="4"/>
  <c r="M214" i="4"/>
  <c r="J214" i="4"/>
  <c r="I214" i="4"/>
  <c r="F214" i="4"/>
  <c r="E214" i="4"/>
  <c r="Q213" i="4"/>
  <c r="M213" i="4"/>
  <c r="I213" i="4"/>
  <c r="E213" i="4"/>
  <c r="Q212" i="4"/>
  <c r="M212" i="4"/>
  <c r="I212" i="4"/>
  <c r="E212" i="4"/>
  <c r="Q211" i="4"/>
  <c r="M211" i="4"/>
  <c r="I211" i="4"/>
  <c r="E211" i="4"/>
  <c r="Q210" i="4"/>
  <c r="M210" i="4"/>
  <c r="I210" i="4"/>
  <c r="E210" i="4"/>
  <c r="T209" i="4"/>
  <c r="S209" i="4"/>
  <c r="R209" i="4"/>
  <c r="Q209" i="4"/>
  <c r="P209" i="4"/>
  <c r="O209" i="4"/>
  <c r="N209" i="4"/>
  <c r="M209" i="4"/>
  <c r="L209" i="4"/>
  <c r="K209" i="4"/>
  <c r="J209" i="4"/>
  <c r="I209" i="4"/>
  <c r="H209" i="4"/>
  <c r="G209" i="4"/>
  <c r="F209" i="4"/>
  <c r="E209" i="4"/>
  <c r="T208" i="4"/>
  <c r="S208" i="4"/>
  <c r="R208" i="4"/>
  <c r="Q208" i="4"/>
  <c r="P208" i="4"/>
  <c r="O208" i="4"/>
  <c r="N208" i="4"/>
  <c r="M208" i="4"/>
  <c r="L208" i="4"/>
  <c r="K208" i="4"/>
  <c r="J208" i="4"/>
  <c r="I208" i="4"/>
  <c r="H208" i="4"/>
  <c r="G208" i="4"/>
  <c r="F208" i="4"/>
  <c r="E208" i="4"/>
  <c r="Q207" i="4"/>
  <c r="M207" i="4"/>
  <c r="I207" i="4"/>
  <c r="E207" i="4"/>
  <c r="Q206" i="4"/>
  <c r="M206" i="4"/>
  <c r="I206" i="4"/>
  <c r="E206" i="4"/>
  <c r="Q205" i="4"/>
  <c r="M205" i="4"/>
  <c r="I205" i="4"/>
  <c r="E205" i="4"/>
  <c r="Q204" i="4"/>
  <c r="M204" i="4"/>
  <c r="I204" i="4"/>
  <c r="E204" i="4"/>
  <c r="T203" i="4"/>
  <c r="S203" i="4"/>
  <c r="R203" i="4"/>
  <c r="Q203" i="4"/>
  <c r="P203" i="4"/>
  <c r="O203" i="4"/>
  <c r="N203" i="4"/>
  <c r="M203" i="4"/>
  <c r="L203" i="4"/>
  <c r="K203" i="4"/>
  <c r="J203" i="4"/>
  <c r="I203" i="4"/>
  <c r="H203" i="4"/>
  <c r="G203" i="4"/>
  <c r="F203" i="4"/>
  <c r="E203" i="4"/>
  <c r="T202" i="4"/>
  <c r="S202" i="4"/>
  <c r="R202" i="4"/>
  <c r="Q202" i="4"/>
  <c r="P202" i="4"/>
  <c r="O202" i="4"/>
  <c r="N202" i="4"/>
  <c r="M202" i="4"/>
  <c r="L202" i="4"/>
  <c r="K202" i="4"/>
  <c r="J202" i="4"/>
  <c r="I202" i="4"/>
  <c r="H202" i="4"/>
  <c r="G202" i="4"/>
  <c r="F202" i="4"/>
  <c r="E202" i="4"/>
  <c r="Q201" i="4"/>
  <c r="M201" i="4"/>
  <c r="I201" i="4"/>
  <c r="E201" i="4"/>
  <c r="Q200" i="4"/>
  <c r="M200" i="4"/>
  <c r="I200" i="4"/>
  <c r="E200" i="4"/>
  <c r="Q199" i="4"/>
  <c r="M199" i="4"/>
  <c r="I199" i="4"/>
  <c r="E199" i="4"/>
  <c r="Q198" i="4"/>
  <c r="M198" i="4"/>
  <c r="I198" i="4"/>
  <c r="E198" i="4"/>
  <c r="Q197" i="4"/>
  <c r="M197" i="4"/>
  <c r="I197" i="4"/>
  <c r="E197" i="4"/>
  <c r="Q196" i="4"/>
  <c r="M196" i="4"/>
  <c r="I196" i="4"/>
  <c r="E196" i="4"/>
  <c r="T195" i="4"/>
  <c r="S195" i="4"/>
  <c r="R195" i="4"/>
  <c r="Q195" i="4"/>
  <c r="P195" i="4"/>
  <c r="O195" i="4"/>
  <c r="N195" i="4"/>
  <c r="M195" i="4"/>
  <c r="L195" i="4"/>
  <c r="K195" i="4"/>
  <c r="J195" i="4"/>
  <c r="I195" i="4"/>
  <c r="H195" i="4"/>
  <c r="G195" i="4"/>
  <c r="F195" i="4"/>
  <c r="E195" i="4"/>
  <c r="T194" i="4"/>
  <c r="S194" i="4"/>
  <c r="R194" i="4"/>
  <c r="Q194" i="4"/>
  <c r="P194" i="4"/>
  <c r="O194" i="4"/>
  <c r="N194" i="4"/>
  <c r="M194" i="4"/>
  <c r="L194" i="4"/>
  <c r="K194" i="4"/>
  <c r="J194" i="4"/>
  <c r="I194" i="4"/>
  <c r="H194" i="4"/>
  <c r="G194" i="4"/>
  <c r="F194" i="4"/>
  <c r="E194" i="4"/>
  <c r="Q193" i="4"/>
  <c r="M193" i="4"/>
  <c r="I193" i="4"/>
  <c r="E193" i="4"/>
  <c r="Q192" i="4"/>
  <c r="M192" i="4"/>
  <c r="I192" i="4"/>
  <c r="E192" i="4"/>
  <c r="Q191" i="4"/>
  <c r="M191" i="4"/>
  <c r="I191" i="4"/>
  <c r="E191" i="4"/>
  <c r="Q190" i="4"/>
  <c r="M190" i="4"/>
  <c r="I190" i="4"/>
  <c r="E190" i="4"/>
  <c r="T189" i="4"/>
  <c r="S189" i="4"/>
  <c r="R189" i="4"/>
  <c r="Q189" i="4"/>
  <c r="P189" i="4"/>
  <c r="O189" i="4"/>
  <c r="N189" i="4"/>
  <c r="M189" i="4"/>
  <c r="L189" i="4"/>
  <c r="K189" i="4"/>
  <c r="J189" i="4"/>
  <c r="I189" i="4"/>
  <c r="H189" i="4"/>
  <c r="G189" i="4"/>
  <c r="F189" i="4"/>
  <c r="E189" i="4"/>
  <c r="T188" i="4"/>
  <c r="S188" i="4"/>
  <c r="R188" i="4"/>
  <c r="Q188" i="4"/>
  <c r="P188" i="4"/>
  <c r="O188" i="4"/>
  <c r="N188" i="4"/>
  <c r="M188" i="4"/>
  <c r="L188" i="4"/>
  <c r="K188" i="4"/>
  <c r="J188" i="4"/>
  <c r="I188" i="4"/>
  <c r="H188" i="4"/>
  <c r="G188" i="4"/>
  <c r="F188" i="4"/>
  <c r="E188" i="4"/>
  <c r="Q187" i="4"/>
  <c r="M187" i="4"/>
  <c r="I187" i="4"/>
  <c r="E187" i="4"/>
  <c r="Q186" i="4"/>
  <c r="M186" i="4"/>
  <c r="I186" i="4"/>
  <c r="E186" i="4"/>
  <c r="Q185" i="4"/>
  <c r="M185" i="4"/>
  <c r="I185" i="4"/>
  <c r="E185" i="4"/>
  <c r="Q184" i="4"/>
  <c r="M184" i="4"/>
  <c r="I184" i="4"/>
  <c r="E184" i="4"/>
  <c r="Q183" i="4"/>
  <c r="M183" i="4"/>
  <c r="I183" i="4"/>
  <c r="E183" i="4"/>
  <c r="Q182" i="4"/>
  <c r="M182" i="4"/>
  <c r="I182" i="4"/>
  <c r="E182" i="4"/>
  <c r="Q181" i="4"/>
  <c r="M181" i="4"/>
  <c r="I181" i="4"/>
  <c r="E181" i="4"/>
  <c r="Q180" i="4"/>
  <c r="M180" i="4"/>
  <c r="I180" i="4"/>
  <c r="E180" i="4"/>
  <c r="Q179" i="4"/>
  <c r="M179" i="4"/>
  <c r="I179" i="4"/>
  <c r="E179" i="4"/>
  <c r="Q178" i="4"/>
  <c r="M178" i="4"/>
  <c r="I178" i="4"/>
  <c r="E178" i="4"/>
  <c r="Q177" i="4"/>
  <c r="M177" i="4"/>
  <c r="I177" i="4"/>
  <c r="E177" i="4"/>
  <c r="Q176" i="4"/>
  <c r="M176" i="4"/>
  <c r="I176" i="4"/>
  <c r="E176" i="4"/>
  <c r="Q175" i="4"/>
  <c r="M175" i="4"/>
  <c r="I175" i="4"/>
  <c r="E175" i="4"/>
  <c r="T174" i="4"/>
  <c r="S174" i="4"/>
  <c r="R174" i="4"/>
  <c r="Q174" i="4"/>
  <c r="P174" i="4"/>
  <c r="O174" i="4"/>
  <c r="N174" i="4"/>
  <c r="M174" i="4"/>
  <c r="L174" i="4"/>
  <c r="K174" i="4"/>
  <c r="J174" i="4"/>
  <c r="I174" i="4"/>
  <c r="H174" i="4"/>
  <c r="G174" i="4"/>
  <c r="F174" i="4"/>
  <c r="E174" i="4"/>
  <c r="T173" i="4"/>
  <c r="S173" i="4"/>
  <c r="R173" i="4"/>
  <c r="Q173" i="4"/>
  <c r="P173" i="4"/>
  <c r="O173" i="4"/>
  <c r="N173" i="4"/>
  <c r="M173" i="4"/>
  <c r="L173" i="4"/>
  <c r="K173" i="4"/>
  <c r="J173" i="4"/>
  <c r="I173" i="4"/>
  <c r="H173" i="4"/>
  <c r="G173" i="4"/>
  <c r="F173" i="4"/>
  <c r="E173" i="4"/>
  <c r="Q172" i="4"/>
  <c r="M172" i="4"/>
  <c r="I172" i="4"/>
  <c r="E172" i="4"/>
  <c r="Q171" i="4"/>
  <c r="M171" i="4"/>
  <c r="I171" i="4"/>
  <c r="E171" i="4"/>
  <c r="Q170" i="4"/>
  <c r="M170" i="4"/>
  <c r="I170" i="4"/>
  <c r="E170" i="4"/>
  <c r="Q169" i="4"/>
  <c r="M169" i="4"/>
  <c r="I169" i="4"/>
  <c r="E169" i="4"/>
  <c r="Q168" i="4"/>
  <c r="M168" i="4"/>
  <c r="I168" i="4"/>
  <c r="E168" i="4"/>
  <c r="Q167" i="4"/>
  <c r="M167" i="4"/>
  <c r="I167" i="4"/>
  <c r="E167" i="4"/>
  <c r="T166" i="4"/>
  <c r="S166" i="4"/>
  <c r="R166" i="4"/>
  <c r="Q166" i="4"/>
  <c r="P166" i="4"/>
  <c r="O166" i="4"/>
  <c r="N166" i="4"/>
  <c r="M166" i="4"/>
  <c r="L166" i="4"/>
  <c r="K166" i="4"/>
  <c r="J166" i="4"/>
  <c r="I166" i="4"/>
  <c r="H166" i="4"/>
  <c r="G166" i="4"/>
  <c r="F166" i="4"/>
  <c r="E166" i="4"/>
  <c r="T165" i="4"/>
  <c r="S165" i="4"/>
  <c r="R165" i="4"/>
  <c r="Q165" i="4"/>
  <c r="P165" i="4"/>
  <c r="O165" i="4"/>
  <c r="N165" i="4"/>
  <c r="M165" i="4"/>
  <c r="L165" i="4"/>
  <c r="K165" i="4"/>
  <c r="J165" i="4"/>
  <c r="I165" i="4"/>
  <c r="H165" i="4"/>
  <c r="G165" i="4"/>
  <c r="F165" i="4"/>
  <c r="E165" i="4"/>
  <c r="Q164" i="4"/>
  <c r="M164" i="4"/>
  <c r="I164" i="4"/>
  <c r="E164" i="4"/>
  <c r="Q163" i="4"/>
  <c r="M163" i="4"/>
  <c r="I163" i="4"/>
  <c r="E163" i="4"/>
  <c r="Q162" i="4"/>
  <c r="M162" i="4"/>
  <c r="I162" i="4"/>
  <c r="E162" i="4"/>
  <c r="Q161" i="4"/>
  <c r="M161" i="4"/>
  <c r="I161" i="4"/>
  <c r="E161" i="4"/>
  <c r="Q160" i="4"/>
  <c r="M160" i="4"/>
  <c r="I160" i="4"/>
  <c r="E160" i="4"/>
  <c r="Q159" i="4"/>
  <c r="M159" i="4"/>
  <c r="I159" i="4"/>
  <c r="E159" i="4"/>
  <c r="Q158" i="4"/>
  <c r="M158" i="4"/>
  <c r="I158" i="4"/>
  <c r="E158" i="4"/>
  <c r="Q157" i="4"/>
  <c r="M157" i="4"/>
  <c r="I157" i="4"/>
  <c r="E157" i="4"/>
  <c r="T156" i="4"/>
  <c r="S156" i="4"/>
  <c r="R156" i="4"/>
  <c r="Q156" i="4"/>
  <c r="P156" i="4"/>
  <c r="O156" i="4"/>
  <c r="N156" i="4"/>
  <c r="M156" i="4"/>
  <c r="L156" i="4"/>
  <c r="K156" i="4"/>
  <c r="J156" i="4"/>
  <c r="I156" i="4"/>
  <c r="H156" i="4"/>
  <c r="G156" i="4"/>
  <c r="F156" i="4"/>
  <c r="E156" i="4"/>
  <c r="T155" i="4"/>
  <c r="S155" i="4"/>
  <c r="R155" i="4"/>
  <c r="Q155" i="4"/>
  <c r="P155" i="4"/>
  <c r="O155" i="4"/>
  <c r="N155" i="4"/>
  <c r="M155" i="4"/>
  <c r="L155" i="4"/>
  <c r="K155" i="4"/>
  <c r="J155" i="4"/>
  <c r="I155" i="4"/>
  <c r="H155" i="4"/>
  <c r="G155" i="4"/>
  <c r="F155" i="4"/>
  <c r="E155" i="4"/>
  <c r="Q154" i="4"/>
  <c r="M154" i="4"/>
  <c r="I154" i="4"/>
  <c r="E154" i="4"/>
  <c r="Q153" i="4"/>
  <c r="M153" i="4"/>
  <c r="I153" i="4"/>
  <c r="E153" i="4"/>
  <c r="Q152" i="4"/>
  <c r="M152" i="4"/>
  <c r="I152" i="4"/>
  <c r="E152" i="4"/>
  <c r="T151" i="4"/>
  <c r="S151" i="4"/>
  <c r="R151" i="4"/>
  <c r="Q151" i="4"/>
  <c r="P151" i="4"/>
  <c r="O151" i="4"/>
  <c r="N151" i="4"/>
  <c r="M151" i="4"/>
  <c r="L151" i="4"/>
  <c r="K151" i="4"/>
  <c r="J151" i="4"/>
  <c r="I151" i="4"/>
  <c r="H151" i="4"/>
  <c r="G151" i="4"/>
  <c r="F151" i="4"/>
  <c r="E151" i="4"/>
  <c r="T150" i="4"/>
  <c r="S150" i="4"/>
  <c r="R150" i="4"/>
  <c r="Q150" i="4"/>
  <c r="P150" i="4"/>
  <c r="O150" i="4"/>
  <c r="N150" i="4"/>
  <c r="M150" i="4"/>
  <c r="L150" i="4"/>
  <c r="K150" i="4"/>
  <c r="J150" i="4"/>
  <c r="I150" i="4"/>
  <c r="H150" i="4"/>
  <c r="G150" i="4"/>
  <c r="F150" i="4"/>
  <c r="E150" i="4"/>
  <c r="Q149" i="4"/>
  <c r="M149" i="4"/>
  <c r="I149" i="4"/>
  <c r="E149" i="4"/>
  <c r="Q148" i="4"/>
  <c r="M148" i="4"/>
  <c r="I148" i="4"/>
  <c r="E148" i="4"/>
  <c r="Q147" i="4"/>
  <c r="M147" i="4"/>
  <c r="I147" i="4"/>
  <c r="E147" i="4"/>
  <c r="Q146" i="4"/>
  <c r="M146" i="4"/>
  <c r="I146" i="4"/>
  <c r="E146" i="4"/>
  <c r="Q145" i="4"/>
  <c r="M145" i="4"/>
  <c r="I145" i="4"/>
  <c r="E145" i="4"/>
  <c r="Q144" i="4"/>
  <c r="M144" i="4"/>
  <c r="I144" i="4"/>
  <c r="E144" i="4"/>
  <c r="Q143" i="4"/>
  <c r="M143" i="4"/>
  <c r="I143" i="4"/>
  <c r="E143" i="4"/>
  <c r="T142" i="4"/>
  <c r="S142" i="4"/>
  <c r="R142" i="4"/>
  <c r="Q142" i="4"/>
  <c r="P142" i="4"/>
  <c r="O142" i="4"/>
  <c r="N142" i="4"/>
  <c r="M142" i="4"/>
  <c r="L142" i="4"/>
  <c r="K142" i="4"/>
  <c r="J142" i="4"/>
  <c r="I142" i="4"/>
  <c r="H142" i="4"/>
  <c r="G142" i="4"/>
  <c r="F142" i="4"/>
  <c r="E142" i="4"/>
  <c r="T141" i="4"/>
  <c r="S141" i="4"/>
  <c r="R141" i="4"/>
  <c r="Q141" i="4"/>
  <c r="P141" i="4"/>
  <c r="O141" i="4"/>
  <c r="N141" i="4"/>
  <c r="M141" i="4"/>
  <c r="L141" i="4"/>
  <c r="K141" i="4"/>
  <c r="J141" i="4"/>
  <c r="I141" i="4"/>
  <c r="H141" i="4"/>
  <c r="G141" i="4"/>
  <c r="F141" i="4"/>
  <c r="E141" i="4"/>
  <c r="Q140" i="4"/>
  <c r="M140" i="4"/>
  <c r="I140" i="4"/>
  <c r="E140" i="4"/>
  <c r="Q139" i="4"/>
  <c r="M139" i="4"/>
  <c r="I139" i="4"/>
  <c r="E139" i="4"/>
  <c r="Q138" i="4"/>
  <c r="M138" i="4"/>
  <c r="I138" i="4"/>
  <c r="E138" i="4"/>
  <c r="Q137" i="4"/>
  <c r="M137" i="4"/>
  <c r="I137" i="4"/>
  <c r="E137" i="4"/>
  <c r="Q136" i="4"/>
  <c r="M136" i="4"/>
  <c r="I136" i="4"/>
  <c r="E136" i="4"/>
  <c r="Q135" i="4"/>
  <c r="M135" i="4"/>
  <c r="I135" i="4"/>
  <c r="E135" i="4"/>
  <c r="Q134" i="4"/>
  <c r="M134" i="4"/>
  <c r="I134" i="4"/>
  <c r="E134" i="4"/>
  <c r="Q133" i="4"/>
  <c r="M133" i="4"/>
  <c r="I133" i="4"/>
  <c r="E133" i="4"/>
  <c r="Q132" i="4"/>
  <c r="M132" i="4"/>
  <c r="I132" i="4"/>
  <c r="E132" i="4"/>
  <c r="Q131" i="4"/>
  <c r="M131" i="4"/>
  <c r="I131" i="4"/>
  <c r="E131" i="4"/>
  <c r="T130" i="4"/>
  <c r="S130" i="4"/>
  <c r="R130" i="4"/>
  <c r="Q130" i="4"/>
  <c r="P130" i="4"/>
  <c r="O130" i="4"/>
  <c r="N130" i="4"/>
  <c r="M130" i="4"/>
  <c r="L130" i="4"/>
  <c r="K130" i="4"/>
  <c r="J130" i="4"/>
  <c r="I130" i="4"/>
  <c r="H130" i="4"/>
  <c r="G130" i="4"/>
  <c r="F130" i="4"/>
  <c r="E130" i="4"/>
  <c r="T129" i="4"/>
  <c r="S129" i="4"/>
  <c r="R129" i="4"/>
  <c r="Q129" i="4"/>
  <c r="P129" i="4"/>
  <c r="O129" i="4"/>
  <c r="N129" i="4"/>
  <c r="M129" i="4"/>
  <c r="L129" i="4"/>
  <c r="K129" i="4"/>
  <c r="J129" i="4"/>
  <c r="I129" i="4"/>
  <c r="H129" i="4"/>
  <c r="G129" i="4"/>
  <c r="F129" i="4"/>
  <c r="E129" i="4"/>
  <c r="T128" i="4"/>
  <c r="S128" i="4"/>
  <c r="S12" i="4"/>
  <c r="R128" i="4"/>
  <c r="Q128" i="4"/>
  <c r="P128" i="4"/>
  <c r="O128" i="4"/>
  <c r="N128" i="4"/>
  <c r="M128" i="4"/>
  <c r="L128" i="4"/>
  <c r="K128" i="4"/>
  <c r="J128" i="4"/>
  <c r="I128" i="4"/>
  <c r="H128" i="4"/>
  <c r="G128" i="4"/>
  <c r="F128" i="4"/>
  <c r="E128" i="4"/>
  <c r="Q127" i="4"/>
  <c r="M127" i="4"/>
  <c r="I127" i="4"/>
  <c r="E127" i="4"/>
  <c r="T126" i="4"/>
  <c r="S126" i="4"/>
  <c r="R126" i="4"/>
  <c r="Q126" i="4"/>
  <c r="P126" i="4"/>
  <c r="O126" i="4"/>
  <c r="N126" i="4"/>
  <c r="M126" i="4"/>
  <c r="L126" i="4"/>
  <c r="K126" i="4"/>
  <c r="J126" i="4"/>
  <c r="I126" i="4"/>
  <c r="H126" i="4"/>
  <c r="G126" i="4"/>
  <c r="F126" i="4"/>
  <c r="E126" i="4"/>
  <c r="T125" i="4"/>
  <c r="S125" i="4"/>
  <c r="R125" i="4"/>
  <c r="Q125" i="4"/>
  <c r="P125" i="4"/>
  <c r="O125" i="4"/>
  <c r="N125" i="4"/>
  <c r="M125" i="4"/>
  <c r="L125" i="4"/>
  <c r="K125" i="4"/>
  <c r="J125" i="4"/>
  <c r="I125" i="4"/>
  <c r="H125" i="4"/>
  <c r="G125" i="4"/>
  <c r="F125" i="4"/>
  <c r="E125" i="4"/>
  <c r="Q124" i="4"/>
  <c r="M124" i="4"/>
  <c r="I124" i="4"/>
  <c r="E124" i="4"/>
  <c r="Q123" i="4"/>
  <c r="M123" i="4"/>
  <c r="I123" i="4"/>
  <c r="E123" i="4"/>
  <c r="Q122" i="4"/>
  <c r="M122" i="4"/>
  <c r="I122" i="4"/>
  <c r="E122" i="4"/>
  <c r="Q121" i="4"/>
  <c r="M121" i="4"/>
  <c r="I121" i="4"/>
  <c r="E121" i="4"/>
  <c r="R120" i="4"/>
  <c r="Q120" i="4"/>
  <c r="N120" i="4"/>
  <c r="M120" i="4"/>
  <c r="J120" i="4"/>
  <c r="I120" i="4"/>
  <c r="F120" i="4"/>
  <c r="Q119" i="4"/>
  <c r="M119" i="4"/>
  <c r="I119" i="4"/>
  <c r="E119" i="4"/>
  <c r="T118" i="4"/>
  <c r="S118" i="4"/>
  <c r="R118" i="4"/>
  <c r="Q118" i="4"/>
  <c r="P118" i="4"/>
  <c r="O118" i="4"/>
  <c r="N118" i="4"/>
  <c r="M118" i="4"/>
  <c r="L118" i="4"/>
  <c r="K118" i="4"/>
  <c r="J118" i="4"/>
  <c r="I118" i="4"/>
  <c r="H118" i="4"/>
  <c r="G118" i="4"/>
  <c r="F118" i="4"/>
  <c r="E118" i="4"/>
  <c r="T117" i="4"/>
  <c r="S117" i="4"/>
  <c r="R117" i="4"/>
  <c r="Q117" i="4"/>
  <c r="P117" i="4"/>
  <c r="O117" i="4"/>
  <c r="N117" i="4"/>
  <c r="M117" i="4"/>
  <c r="L117" i="4"/>
  <c r="K117" i="4"/>
  <c r="J117" i="4"/>
  <c r="I117" i="4"/>
  <c r="H117" i="4"/>
  <c r="G117" i="4"/>
  <c r="F117" i="4"/>
  <c r="E117" i="4"/>
  <c r="Q116" i="4"/>
  <c r="M116" i="4"/>
  <c r="I116" i="4"/>
  <c r="E116" i="4"/>
  <c r="Q115" i="4"/>
  <c r="M115" i="4"/>
  <c r="I115" i="4"/>
  <c r="E115" i="4"/>
  <c r="Q114" i="4"/>
  <c r="M114" i="4"/>
  <c r="I114" i="4"/>
  <c r="E114" i="4"/>
  <c r="Q113" i="4"/>
  <c r="M113" i="4"/>
  <c r="I113" i="4"/>
  <c r="E113" i="4"/>
  <c r="Q112" i="4"/>
  <c r="M112" i="4"/>
  <c r="I112" i="4"/>
  <c r="E112" i="4"/>
  <c r="Q111" i="4"/>
  <c r="M111" i="4"/>
  <c r="I111" i="4"/>
  <c r="E111" i="4"/>
  <c r="Q110" i="4"/>
  <c r="M110" i="4"/>
  <c r="I110" i="4"/>
  <c r="E110" i="4"/>
  <c r="Q109" i="4"/>
  <c r="M109" i="4"/>
  <c r="I109" i="4"/>
  <c r="E109" i="4"/>
  <c r="Q108" i="4"/>
  <c r="M108" i="4"/>
  <c r="I108" i="4"/>
  <c r="E108" i="4"/>
  <c r="T107" i="4"/>
  <c r="S107" i="4"/>
  <c r="R107" i="4"/>
  <c r="Q107" i="4"/>
  <c r="P107" i="4"/>
  <c r="O107" i="4"/>
  <c r="N107" i="4"/>
  <c r="M107" i="4"/>
  <c r="L107" i="4"/>
  <c r="K107" i="4"/>
  <c r="J107" i="4"/>
  <c r="I107" i="4"/>
  <c r="H107" i="4"/>
  <c r="G107" i="4"/>
  <c r="F107" i="4"/>
  <c r="E107" i="4"/>
  <c r="T106" i="4"/>
  <c r="S106" i="4"/>
  <c r="R106" i="4"/>
  <c r="Q106" i="4"/>
  <c r="P106" i="4"/>
  <c r="O106" i="4"/>
  <c r="N106" i="4"/>
  <c r="M106" i="4"/>
  <c r="L106" i="4"/>
  <c r="K106" i="4"/>
  <c r="J106" i="4"/>
  <c r="I106" i="4"/>
  <c r="H106" i="4"/>
  <c r="G106" i="4"/>
  <c r="F106" i="4"/>
  <c r="E106" i="4"/>
  <c r="Q105" i="4"/>
  <c r="M105" i="4"/>
  <c r="I105" i="4"/>
  <c r="E105" i="4"/>
  <c r="Q104" i="4"/>
  <c r="M104" i="4"/>
  <c r="I104" i="4"/>
  <c r="E104" i="4"/>
  <c r="Q103" i="4"/>
  <c r="M103" i="4"/>
  <c r="I103" i="4"/>
  <c r="E103" i="4"/>
  <c r="Q102" i="4"/>
  <c r="M102" i="4"/>
  <c r="I102" i="4"/>
  <c r="E102" i="4"/>
  <c r="Q101" i="4"/>
  <c r="M101" i="4"/>
  <c r="I101" i="4"/>
  <c r="E101" i="4"/>
  <c r="Q100" i="4"/>
  <c r="M100" i="4"/>
  <c r="I100" i="4"/>
  <c r="E100" i="4"/>
  <c r="Q99" i="4"/>
  <c r="M99" i="4"/>
  <c r="I99" i="4"/>
  <c r="E99" i="4"/>
  <c r="Q98" i="4"/>
  <c r="M98" i="4"/>
  <c r="I98" i="4"/>
  <c r="E98" i="4"/>
  <c r="Q97" i="4"/>
  <c r="M97" i="4"/>
  <c r="I97" i="4"/>
  <c r="E97" i="4"/>
  <c r="T96" i="4"/>
  <c r="S96" i="4"/>
  <c r="R96" i="4"/>
  <c r="Q96" i="4"/>
  <c r="P96" i="4"/>
  <c r="O96" i="4"/>
  <c r="N96" i="4"/>
  <c r="M96" i="4"/>
  <c r="L96" i="4"/>
  <c r="K96" i="4"/>
  <c r="J96" i="4"/>
  <c r="I96" i="4"/>
  <c r="H96" i="4"/>
  <c r="G96" i="4"/>
  <c r="F96" i="4"/>
  <c r="E96" i="4"/>
  <c r="T95" i="4"/>
  <c r="S95" i="4"/>
  <c r="R95" i="4"/>
  <c r="Q95" i="4"/>
  <c r="P95" i="4"/>
  <c r="O95" i="4"/>
  <c r="N95" i="4"/>
  <c r="M95" i="4"/>
  <c r="L95" i="4"/>
  <c r="K95" i="4"/>
  <c r="J95" i="4"/>
  <c r="I95" i="4"/>
  <c r="H95" i="4"/>
  <c r="G95" i="4"/>
  <c r="F95" i="4"/>
  <c r="E95" i="4"/>
  <c r="Q94" i="4"/>
  <c r="M94" i="4"/>
  <c r="I94" i="4"/>
  <c r="E94" i="4"/>
  <c r="Q93" i="4"/>
  <c r="M93" i="4"/>
  <c r="I93" i="4"/>
  <c r="E93" i="4"/>
  <c r="Q92" i="4"/>
  <c r="M92" i="4"/>
  <c r="I92" i="4"/>
  <c r="E92" i="4"/>
  <c r="Q91" i="4"/>
  <c r="M91" i="4"/>
  <c r="I91" i="4"/>
  <c r="E91" i="4"/>
  <c r="Q90" i="4"/>
  <c r="M90" i="4"/>
  <c r="I90" i="4"/>
  <c r="E90" i="4"/>
  <c r="Q89" i="4"/>
  <c r="M89" i="4"/>
  <c r="I89" i="4"/>
  <c r="E89" i="4"/>
  <c r="Q88" i="4"/>
  <c r="M88" i="4"/>
  <c r="I88" i="4"/>
  <c r="E88" i="4"/>
  <c r="Q87" i="4"/>
  <c r="M87" i="4"/>
  <c r="I87" i="4"/>
  <c r="E87" i="4"/>
  <c r="T86" i="4"/>
  <c r="S86" i="4"/>
  <c r="R86" i="4"/>
  <c r="Q86" i="4"/>
  <c r="P86" i="4"/>
  <c r="O86" i="4"/>
  <c r="N86" i="4"/>
  <c r="M86" i="4"/>
  <c r="L86" i="4"/>
  <c r="K86" i="4"/>
  <c r="J86" i="4"/>
  <c r="I86" i="4"/>
  <c r="H86" i="4"/>
  <c r="G86" i="4"/>
  <c r="F86" i="4"/>
  <c r="E86" i="4"/>
  <c r="T85" i="4"/>
  <c r="S85" i="4"/>
  <c r="R85" i="4"/>
  <c r="Q85" i="4"/>
  <c r="P85" i="4"/>
  <c r="O85" i="4"/>
  <c r="N85" i="4"/>
  <c r="M85" i="4"/>
  <c r="L85" i="4"/>
  <c r="K85" i="4"/>
  <c r="J85" i="4"/>
  <c r="I85" i="4"/>
  <c r="H85" i="4"/>
  <c r="G85" i="4"/>
  <c r="F85" i="4"/>
  <c r="E85" i="4"/>
  <c r="Q84" i="4"/>
  <c r="M84" i="4"/>
  <c r="I84" i="4"/>
  <c r="E84" i="4"/>
  <c r="Q83" i="4"/>
  <c r="M83" i="4"/>
  <c r="I83" i="4"/>
  <c r="E83" i="4"/>
  <c r="Q82" i="4"/>
  <c r="M82" i="4"/>
  <c r="I82" i="4"/>
  <c r="E82" i="4"/>
  <c r="Q81" i="4"/>
  <c r="M81" i="4"/>
  <c r="I81" i="4"/>
  <c r="E81" i="4"/>
  <c r="Q80" i="4"/>
  <c r="M80" i="4"/>
  <c r="I80" i="4"/>
  <c r="E80" i="4"/>
  <c r="Q79" i="4"/>
  <c r="M79" i="4"/>
  <c r="I79" i="4"/>
  <c r="E79" i="4"/>
  <c r="T78" i="4"/>
  <c r="S78" i="4"/>
  <c r="R78" i="4"/>
  <c r="Q78" i="4"/>
  <c r="P78" i="4"/>
  <c r="O78" i="4"/>
  <c r="N78" i="4"/>
  <c r="M78" i="4"/>
  <c r="L78" i="4"/>
  <c r="K78" i="4"/>
  <c r="J78" i="4"/>
  <c r="H78" i="4"/>
  <c r="G78" i="4"/>
  <c r="F78" i="4"/>
  <c r="E78" i="4"/>
  <c r="T77" i="4"/>
  <c r="S77" i="4"/>
  <c r="R77" i="4"/>
  <c r="Q77" i="4"/>
  <c r="P77" i="4"/>
  <c r="O77" i="4"/>
  <c r="N77" i="4"/>
  <c r="M77" i="4"/>
  <c r="L77" i="4"/>
  <c r="K77" i="4"/>
  <c r="J77" i="4"/>
  <c r="H77" i="4"/>
  <c r="G77" i="4"/>
  <c r="F77" i="4"/>
  <c r="E77" i="4"/>
  <c r="Q76" i="4"/>
  <c r="M76" i="4"/>
  <c r="I76" i="4"/>
  <c r="E76" i="4"/>
  <c r="Q75" i="4"/>
  <c r="M75" i="4"/>
  <c r="I75" i="4"/>
  <c r="E75" i="4"/>
  <c r="Q74" i="4"/>
  <c r="M74" i="4"/>
  <c r="I74" i="4"/>
  <c r="E74" i="4"/>
  <c r="Q73" i="4"/>
  <c r="M73" i="4"/>
  <c r="I73" i="4"/>
  <c r="E73" i="4"/>
  <c r="Q72" i="4"/>
  <c r="M72" i="4"/>
  <c r="I72" i="4"/>
  <c r="E72" i="4"/>
  <c r="Q71" i="4"/>
  <c r="M71" i="4"/>
  <c r="I71" i="4"/>
  <c r="E71" i="4"/>
  <c r="Q70" i="4"/>
  <c r="M70" i="4"/>
  <c r="I70" i="4"/>
  <c r="E70" i="4"/>
  <c r="Q69" i="4"/>
  <c r="M69" i="4"/>
  <c r="I69" i="4"/>
  <c r="E69" i="4"/>
  <c r="Q68" i="4"/>
  <c r="M68" i="4"/>
  <c r="I68" i="4"/>
  <c r="E68" i="4"/>
  <c r="T67" i="4"/>
  <c r="S67" i="4"/>
  <c r="R67" i="4"/>
  <c r="Q67" i="4"/>
  <c r="P67" i="4"/>
  <c r="O67" i="4"/>
  <c r="N67" i="4"/>
  <c r="M67" i="4"/>
  <c r="L67" i="4"/>
  <c r="K67" i="4"/>
  <c r="J67" i="4"/>
  <c r="H67" i="4"/>
  <c r="G67" i="4"/>
  <c r="F67" i="4"/>
  <c r="E67" i="4"/>
  <c r="T66" i="4"/>
  <c r="S66" i="4"/>
  <c r="R66" i="4"/>
  <c r="Q66" i="4"/>
  <c r="P66" i="4"/>
  <c r="O66" i="4"/>
  <c r="N66" i="4"/>
  <c r="M66" i="4"/>
  <c r="L66" i="4"/>
  <c r="K66" i="4"/>
  <c r="K17" i="4"/>
  <c r="K9" i="4"/>
  <c r="J66" i="4"/>
  <c r="H66" i="4"/>
  <c r="G66" i="4"/>
  <c r="F66" i="4"/>
  <c r="E66" i="4"/>
  <c r="Q65" i="4"/>
  <c r="M65" i="4"/>
  <c r="I65" i="4"/>
  <c r="E65" i="4"/>
  <c r="Q64" i="4"/>
  <c r="M64" i="4"/>
  <c r="I64" i="4"/>
  <c r="E64" i="4"/>
  <c r="Q63" i="4"/>
  <c r="M63" i="4"/>
  <c r="I63" i="4"/>
  <c r="E63" i="4"/>
  <c r="T62" i="4"/>
  <c r="S62" i="4"/>
  <c r="R62" i="4"/>
  <c r="Q62" i="4"/>
  <c r="P62" i="4"/>
  <c r="O62" i="4"/>
  <c r="N62" i="4"/>
  <c r="M62" i="4"/>
  <c r="L62" i="4"/>
  <c r="K62" i="4"/>
  <c r="J62" i="4"/>
  <c r="H62" i="4"/>
  <c r="G62" i="4"/>
  <c r="F62" i="4"/>
  <c r="E62" i="4"/>
  <c r="T61" i="4"/>
  <c r="S61" i="4"/>
  <c r="Q61" i="4"/>
  <c r="P61" i="4"/>
  <c r="M61" i="4"/>
  <c r="P21" i="4"/>
  <c r="P31" i="4"/>
  <c r="P41" i="4"/>
  <c r="M41" i="4"/>
  <c r="P50" i="4"/>
  <c r="O61" i="4"/>
  <c r="L61" i="4"/>
  <c r="L21" i="4"/>
  <c r="I21" i="4"/>
  <c r="L31" i="4"/>
  <c r="L41" i="4"/>
  <c r="L50" i="4"/>
  <c r="L17" i="4"/>
  <c r="L9" i="4"/>
  <c r="K61" i="4"/>
  <c r="H61" i="4"/>
  <c r="E61" i="4"/>
  <c r="G61" i="4"/>
  <c r="G21" i="4"/>
  <c r="G17" i="4"/>
  <c r="G9" i="4"/>
  <c r="G31" i="4"/>
  <c r="G41" i="4"/>
  <c r="G50" i="4"/>
  <c r="Q60" i="4"/>
  <c r="M60" i="4"/>
  <c r="I60" i="4"/>
  <c r="E60" i="4"/>
  <c r="Q59" i="4"/>
  <c r="M59" i="4"/>
  <c r="I59" i="4"/>
  <c r="E59" i="4"/>
  <c r="T58" i="4"/>
  <c r="S58" i="4"/>
  <c r="R58" i="4"/>
  <c r="Q58" i="4"/>
  <c r="P58" i="4"/>
  <c r="O58" i="4"/>
  <c r="N58" i="4"/>
  <c r="L58" i="4"/>
  <c r="K58" i="4"/>
  <c r="J58" i="4"/>
  <c r="H58" i="4"/>
  <c r="G58" i="4"/>
  <c r="F58" i="4"/>
  <c r="E58" i="4"/>
  <c r="Q57" i="4"/>
  <c r="M57" i="4"/>
  <c r="I57" i="4"/>
  <c r="E57" i="4"/>
  <c r="Q56" i="4"/>
  <c r="M56" i="4"/>
  <c r="I56" i="4"/>
  <c r="E56" i="4"/>
  <c r="Q55" i="4"/>
  <c r="M55" i="4"/>
  <c r="I55" i="4"/>
  <c r="E55" i="4"/>
  <c r="Q54" i="4"/>
  <c r="M54" i="4"/>
  <c r="I54" i="4"/>
  <c r="E54" i="4"/>
  <c r="Q53" i="4"/>
  <c r="M53" i="4"/>
  <c r="I53" i="4"/>
  <c r="E53" i="4"/>
  <c r="Q52" i="4"/>
  <c r="M52" i="4"/>
  <c r="I52" i="4"/>
  <c r="E52" i="4"/>
  <c r="T51" i="4"/>
  <c r="S51" i="4"/>
  <c r="R51" i="4"/>
  <c r="Q51" i="4"/>
  <c r="P51" i="4"/>
  <c r="O51" i="4"/>
  <c r="N51" i="4"/>
  <c r="L51" i="4"/>
  <c r="K51" i="4"/>
  <c r="J51" i="4"/>
  <c r="H51" i="4"/>
  <c r="G51" i="4"/>
  <c r="F51" i="4"/>
  <c r="E51" i="4"/>
  <c r="T50" i="4"/>
  <c r="S50" i="4"/>
  <c r="R50" i="4"/>
  <c r="Q50" i="4"/>
  <c r="O50" i="4"/>
  <c r="M50" i="4"/>
  <c r="N50" i="4"/>
  <c r="K50" i="4"/>
  <c r="J50" i="4"/>
  <c r="H50" i="4"/>
  <c r="F50" i="4"/>
  <c r="Q49" i="4"/>
  <c r="M49" i="4"/>
  <c r="I49" i="4"/>
  <c r="E49" i="4"/>
  <c r="Q48" i="4"/>
  <c r="M48" i="4"/>
  <c r="I48" i="4"/>
  <c r="E48" i="4"/>
  <c r="Q47" i="4"/>
  <c r="M47" i="4"/>
  <c r="I47" i="4"/>
  <c r="E47" i="4"/>
  <c r="Q46" i="4"/>
  <c r="M46" i="4"/>
  <c r="I46" i="4"/>
  <c r="E46" i="4"/>
  <c r="Q45" i="4"/>
  <c r="M45" i="4"/>
  <c r="I45" i="4"/>
  <c r="E45" i="4"/>
  <c r="Q44" i="4"/>
  <c r="M44" i="4"/>
  <c r="I44" i="4"/>
  <c r="E44" i="4"/>
  <c r="Q43" i="4"/>
  <c r="M43" i="4"/>
  <c r="I43" i="4"/>
  <c r="E43" i="4"/>
  <c r="T42" i="4"/>
  <c r="S42" i="4"/>
  <c r="R42" i="4"/>
  <c r="P42" i="4"/>
  <c r="O42" i="4"/>
  <c r="N42" i="4"/>
  <c r="M42" i="4"/>
  <c r="L42" i="4"/>
  <c r="K42" i="4"/>
  <c r="J42" i="4"/>
  <c r="I42" i="4"/>
  <c r="H42" i="4"/>
  <c r="G42" i="4"/>
  <c r="F42" i="4"/>
  <c r="T41" i="4"/>
  <c r="S41" i="4"/>
  <c r="R41" i="4"/>
  <c r="O41" i="4"/>
  <c r="N41" i="4"/>
  <c r="K41" i="4"/>
  <c r="J41" i="4"/>
  <c r="I41" i="4"/>
  <c r="H41" i="4"/>
  <c r="H17" i="4"/>
  <c r="H9" i="4"/>
  <c r="F41" i="4"/>
  <c r="Q40" i="4"/>
  <c r="M40" i="4"/>
  <c r="I40" i="4"/>
  <c r="E40" i="4"/>
  <c r="Q39" i="4"/>
  <c r="M39" i="4"/>
  <c r="I39" i="4"/>
  <c r="E39" i="4"/>
  <c r="Q38" i="4"/>
  <c r="M38" i="4"/>
  <c r="I38" i="4"/>
  <c r="E38" i="4"/>
  <c r="Q37" i="4"/>
  <c r="M37" i="4"/>
  <c r="I37" i="4"/>
  <c r="E37" i="4"/>
  <c r="Q36" i="4"/>
  <c r="M36" i="4"/>
  <c r="I36" i="4"/>
  <c r="E36" i="4"/>
  <c r="Q35" i="4"/>
  <c r="M35" i="4"/>
  <c r="I35" i="4"/>
  <c r="E35" i="4"/>
  <c r="Q34" i="4"/>
  <c r="M34" i="4"/>
  <c r="I34" i="4"/>
  <c r="E34" i="4"/>
  <c r="Q33" i="4"/>
  <c r="M33" i="4"/>
  <c r="I33" i="4"/>
  <c r="E33" i="4"/>
  <c r="T32" i="4"/>
  <c r="S32" i="4"/>
  <c r="R32" i="4"/>
  <c r="Q32" i="4"/>
  <c r="P32" i="4"/>
  <c r="O32" i="4"/>
  <c r="N32" i="4"/>
  <c r="M32" i="4"/>
  <c r="L32" i="4"/>
  <c r="K32" i="4"/>
  <c r="J32" i="4"/>
  <c r="H32" i="4"/>
  <c r="G32" i="4"/>
  <c r="F32" i="4"/>
  <c r="T31" i="4"/>
  <c r="S31" i="4"/>
  <c r="R31" i="4"/>
  <c r="Q31" i="4"/>
  <c r="O31" i="4"/>
  <c r="N31" i="4"/>
  <c r="K31" i="4"/>
  <c r="J31" i="4"/>
  <c r="I31" i="4"/>
  <c r="H31" i="4"/>
  <c r="E31" i="4"/>
  <c r="F31" i="4"/>
  <c r="Q30" i="4"/>
  <c r="M30" i="4"/>
  <c r="I30" i="4"/>
  <c r="E30" i="4"/>
  <c r="Q29" i="4"/>
  <c r="M29" i="4"/>
  <c r="I29" i="4"/>
  <c r="E29" i="4"/>
  <c r="Q28" i="4"/>
  <c r="M28" i="4"/>
  <c r="I28" i="4"/>
  <c r="E28" i="4"/>
  <c r="Q27" i="4"/>
  <c r="M27" i="4"/>
  <c r="I27" i="4"/>
  <c r="E27" i="4"/>
  <c r="Q26" i="4"/>
  <c r="M26" i="4"/>
  <c r="I26" i="4"/>
  <c r="E26" i="4"/>
  <c r="Q25" i="4"/>
  <c r="M25" i="4"/>
  <c r="I25" i="4"/>
  <c r="E25" i="4"/>
  <c r="Q24" i="4"/>
  <c r="M24" i="4"/>
  <c r="I24" i="4"/>
  <c r="E24" i="4"/>
  <c r="Q23" i="4"/>
  <c r="M23" i="4"/>
  <c r="I23" i="4"/>
  <c r="E23" i="4"/>
  <c r="T22" i="4"/>
  <c r="S22" i="4"/>
  <c r="R22" i="4"/>
  <c r="P22" i="4"/>
  <c r="O22" i="4"/>
  <c r="N22" i="4"/>
  <c r="L22" i="4"/>
  <c r="K22" i="4"/>
  <c r="I22" i="4"/>
  <c r="J22" i="4"/>
  <c r="H22" i="4"/>
  <c r="G22" i="4"/>
  <c r="E22" i="4"/>
  <c r="F22" i="4"/>
  <c r="T21" i="4"/>
  <c r="S21" i="4"/>
  <c r="R21" i="4"/>
  <c r="O21" i="4"/>
  <c r="N21" i="4"/>
  <c r="K21" i="4"/>
  <c r="J21" i="4"/>
  <c r="H21" i="4"/>
  <c r="F21" i="4"/>
  <c r="T20" i="4"/>
  <c r="T12" i="4"/>
  <c r="S20" i="4"/>
  <c r="R20" i="4"/>
  <c r="P20" i="4"/>
  <c r="P12" i="4"/>
  <c r="O20" i="4"/>
  <c r="N20" i="4"/>
  <c r="L20" i="4"/>
  <c r="L12" i="4"/>
  <c r="K20" i="4"/>
  <c r="J20" i="4"/>
  <c r="H20" i="4"/>
  <c r="H12" i="4"/>
  <c r="G20" i="4"/>
  <c r="Q19" i="4"/>
  <c r="M19" i="4"/>
  <c r="I19" i="4"/>
  <c r="E19" i="4"/>
  <c r="T18" i="4"/>
  <c r="T10" i="4"/>
  <c r="Q10" i="4"/>
  <c r="S18" i="4"/>
  <c r="R18" i="4"/>
  <c r="P18" i="4"/>
  <c r="P10" i="4"/>
  <c r="O18" i="4"/>
  <c r="L18" i="4"/>
  <c r="L10" i="4"/>
  <c r="K18" i="4"/>
  <c r="J18" i="4"/>
  <c r="I18" i="4"/>
  <c r="G18" i="4"/>
  <c r="T17" i="4"/>
  <c r="T9" i="4"/>
  <c r="R17" i="4"/>
  <c r="Q16" i="4"/>
  <c r="M16" i="4"/>
  <c r="I16" i="4"/>
  <c r="E16" i="4"/>
  <c r="Q15" i="4"/>
  <c r="M15" i="4"/>
  <c r="I15" i="4"/>
  <c r="E15" i="4"/>
  <c r="T14" i="4"/>
  <c r="S14" i="4"/>
  <c r="S10" i="4"/>
  <c r="R14" i="4"/>
  <c r="R10" i="4"/>
  <c r="Q14" i="4"/>
  <c r="P14" i="4"/>
  <c r="O14" i="4"/>
  <c r="N14" i="4"/>
  <c r="M14" i="4"/>
  <c r="L14" i="4"/>
  <c r="K14" i="4"/>
  <c r="J14" i="4"/>
  <c r="I14" i="4"/>
  <c r="H14" i="4"/>
  <c r="G14" i="4"/>
  <c r="F14" i="4"/>
  <c r="E14" i="4"/>
  <c r="Q13" i="4"/>
  <c r="M13" i="4"/>
  <c r="I13" i="4"/>
  <c r="E13" i="4"/>
  <c r="R12" i="4"/>
  <c r="Q12" i="4"/>
  <c r="O12" i="4"/>
  <c r="K12" i="4"/>
  <c r="G12" i="4"/>
  <c r="T11" i="4"/>
  <c r="S11" i="4"/>
  <c r="R11" i="4"/>
  <c r="Q11" i="4"/>
  <c r="P11" i="4"/>
  <c r="O11" i="4"/>
  <c r="N11" i="4"/>
  <c r="M11" i="4"/>
  <c r="L11" i="4"/>
  <c r="K11" i="4"/>
  <c r="J11" i="4"/>
  <c r="H11" i="4"/>
  <c r="G11" i="4"/>
  <c r="F11" i="4"/>
  <c r="E11" i="4"/>
  <c r="O10" i="4"/>
  <c r="K10" i="4"/>
  <c r="J10" i="4"/>
  <c r="I10" i="4"/>
  <c r="G10" i="4"/>
  <c r="G27" i="2"/>
  <c r="G36" i="2"/>
  <c r="N104" i="1"/>
  <c r="K104" i="1"/>
  <c r="H104" i="1"/>
  <c r="E104" i="1"/>
  <c r="F91" i="1"/>
  <c r="E91" i="1"/>
  <c r="D91" i="1"/>
  <c r="Q82" i="1"/>
  <c r="R82" i="1"/>
  <c r="S82" i="1"/>
  <c r="Q81" i="1"/>
  <c r="R81" i="1"/>
  <c r="S81" i="1"/>
  <c r="Q80" i="1"/>
  <c r="R80" i="1"/>
  <c r="S80" i="1"/>
  <c r="Q73" i="1"/>
  <c r="Q77" i="1"/>
  <c r="Q74" i="1"/>
  <c r="R74" i="1"/>
  <c r="S74" i="1"/>
  <c r="Q72" i="1"/>
  <c r="R72" i="1"/>
  <c r="S72" i="1"/>
  <c r="Q71" i="1"/>
  <c r="R71" i="1"/>
  <c r="S71" i="1"/>
  <c r="P70" i="1"/>
  <c r="Q70" i="1"/>
  <c r="R70" i="1"/>
  <c r="S70" i="1"/>
  <c r="P68" i="1"/>
  <c r="Q68" i="1"/>
  <c r="R68" i="1"/>
  <c r="S68" i="1"/>
  <c r="Q67" i="1"/>
  <c r="P66" i="1"/>
  <c r="Q66" i="1"/>
  <c r="R66" i="1"/>
  <c r="S66" i="1"/>
  <c r="Q65" i="1"/>
  <c r="R65" i="1"/>
  <c r="S65" i="1"/>
  <c r="Q64" i="1"/>
  <c r="R64" i="1"/>
  <c r="S64" i="1"/>
  <c r="Q63" i="1"/>
  <c r="R63" i="1"/>
  <c r="S63" i="1"/>
  <c r="Q62" i="1"/>
  <c r="R62" i="1"/>
  <c r="S62" i="1"/>
  <c r="N27" i="1"/>
  <c r="N28" i="1"/>
  <c r="N29" i="1"/>
  <c r="N30" i="1"/>
  <c r="N31" i="1"/>
  <c r="N32" i="1"/>
  <c r="N33" i="1"/>
  <c r="N34" i="1"/>
  <c r="N35" i="1"/>
  <c r="N36" i="1"/>
  <c r="N37" i="1"/>
  <c r="N38" i="1"/>
  <c r="N39" i="1"/>
  <c r="K27" i="1"/>
  <c r="K28" i="1"/>
  <c r="K29" i="1"/>
  <c r="K40" i="1"/>
  <c r="K51" i="1"/>
  <c r="K30" i="1"/>
  <c r="K31" i="1"/>
  <c r="K32" i="1"/>
  <c r="K33" i="1"/>
  <c r="K34" i="1"/>
  <c r="K35" i="1"/>
  <c r="K36" i="1"/>
  <c r="K37" i="1"/>
  <c r="K38" i="1"/>
  <c r="K39" i="1"/>
  <c r="H27" i="1"/>
  <c r="H28" i="1"/>
  <c r="H29" i="1"/>
  <c r="H30" i="1"/>
  <c r="H31" i="1"/>
  <c r="H32" i="1"/>
  <c r="H33" i="1"/>
  <c r="H34" i="1"/>
  <c r="H35" i="1"/>
  <c r="H36" i="1"/>
  <c r="H37" i="1"/>
  <c r="H38" i="1"/>
  <c r="H39" i="1"/>
  <c r="E27" i="1"/>
  <c r="E28" i="1"/>
  <c r="E29" i="1"/>
  <c r="E30" i="1"/>
  <c r="E31" i="1"/>
  <c r="E32" i="1"/>
  <c r="E33" i="1"/>
  <c r="E34" i="1"/>
  <c r="E35" i="1"/>
  <c r="E36" i="1"/>
  <c r="E37" i="1"/>
  <c r="E38" i="1"/>
  <c r="E39" i="1"/>
  <c r="E40" i="1"/>
  <c r="E51" i="1"/>
  <c r="C6" i="29"/>
  <c r="E6" i="29"/>
  <c r="F80" i="23"/>
  <c r="F14" i="17"/>
  <c r="M13" i="7"/>
  <c r="K6" i="23"/>
  <c r="L6" i="23"/>
  <c r="B120" i="24"/>
  <c r="K7" i="23"/>
  <c r="M7" i="23"/>
  <c r="E110" i="24"/>
  <c r="M6" i="23"/>
  <c r="N7" i="23"/>
  <c r="E101" i="24"/>
  <c r="H107" i="8"/>
  <c r="H108" i="8"/>
  <c r="H166" i="1"/>
  <c r="D19" i="1"/>
  <c r="K31" i="5"/>
  <c r="E19" i="1"/>
  <c r="J162" i="1"/>
  <c r="L166" i="1"/>
  <c r="F19" i="1"/>
  <c r="C98" i="9"/>
  <c r="C100" i="9"/>
  <c r="D100" i="9"/>
  <c r="B76" i="9"/>
  <c r="M11" i="5"/>
  <c r="R8" i="5"/>
  <c r="K45" i="5"/>
  <c r="J40" i="5"/>
  <c r="J45" i="5"/>
  <c r="M21" i="5"/>
  <c r="I31" i="5"/>
  <c r="M34" i="5"/>
  <c r="K73" i="1"/>
  <c r="F98" i="8"/>
  <c r="E100" i="8"/>
  <c r="F100" i="8"/>
  <c r="M53" i="5"/>
  <c r="M77" i="5"/>
  <c r="M19" i="5"/>
  <c r="I9" i="5"/>
  <c r="G88" i="9"/>
  <c r="H88" i="9"/>
  <c r="D10" i="6"/>
  <c r="D17" i="6"/>
  <c r="Y27" i="11"/>
  <c r="S59" i="5"/>
  <c r="L59" i="5"/>
  <c r="M51" i="5"/>
  <c r="G98" i="9"/>
  <c r="H98" i="9"/>
  <c r="H100" i="9"/>
  <c r="D76" i="9"/>
  <c r="D83" i="9"/>
  <c r="W30" i="11"/>
  <c r="Y18" i="11"/>
  <c r="X31" i="11"/>
  <c r="X19" i="11"/>
  <c r="X53" i="11"/>
  <c r="E98" i="9"/>
  <c r="F98" i="9"/>
  <c r="E100" i="9"/>
  <c r="F100" i="9"/>
  <c r="J98" i="9"/>
  <c r="I100" i="9"/>
  <c r="J100" i="9"/>
  <c r="C73" i="10"/>
  <c r="C74" i="10"/>
  <c r="D47" i="10"/>
  <c r="D74" i="10"/>
  <c r="W23" i="11"/>
  <c r="W53" i="11"/>
  <c r="Y16" i="11"/>
  <c r="X16" i="11"/>
  <c r="X29" i="11"/>
  <c r="X24" i="11"/>
  <c r="X23" i="11"/>
  <c r="L58" i="23"/>
  <c r="C121" i="10"/>
  <c r="D121" i="10"/>
  <c r="D119" i="10"/>
  <c r="E119" i="10"/>
  <c r="F119" i="10"/>
  <c r="E121" i="10"/>
  <c r="F121" i="10"/>
  <c r="I33" i="13"/>
  <c r="E40" i="13"/>
  <c r="F17" i="6"/>
  <c r="E10" i="6"/>
  <c r="E17" i="6"/>
  <c r="AE170" i="7"/>
  <c r="G38" i="29"/>
  <c r="AG57" i="7"/>
  <c r="G49" i="29"/>
  <c r="N66" i="24"/>
  <c r="O67" i="23"/>
  <c r="AF53" i="7"/>
  <c r="AG12" i="7"/>
  <c r="M66" i="24"/>
  <c r="B20" i="15"/>
  <c r="M67" i="23"/>
  <c r="O66" i="24"/>
  <c r="O51" i="23"/>
  <c r="N73" i="23"/>
  <c r="M51" i="23"/>
  <c r="L67" i="23"/>
  <c r="C120" i="24"/>
  <c r="E128" i="24"/>
  <c r="E100" i="24"/>
  <c r="C119" i="24"/>
  <c r="L72" i="23"/>
  <c r="L73" i="23"/>
  <c r="N51" i="23"/>
  <c r="C128" i="24"/>
  <c r="M54" i="23"/>
  <c r="M72" i="23"/>
  <c r="D83" i="23"/>
  <c r="D82" i="23"/>
  <c r="D81" i="23"/>
  <c r="F6" i="29"/>
  <c r="D6" i="29"/>
  <c r="L75" i="23"/>
  <c r="AG36" i="7"/>
  <c r="O74" i="23"/>
  <c r="O73" i="23"/>
  <c r="AF34" i="7"/>
  <c r="W14" i="11"/>
  <c r="AG49" i="7"/>
  <c r="B126" i="24"/>
  <c r="X12" i="11"/>
  <c r="Y14" i="11"/>
  <c r="B127" i="24"/>
  <c r="F16" i="17"/>
  <c r="B119" i="24"/>
  <c r="C23" i="23"/>
  <c r="G58" i="24"/>
  <c r="AE172" i="7"/>
  <c r="AG38" i="7"/>
  <c r="H40" i="11"/>
  <c r="W12" i="11"/>
  <c r="X18" i="11"/>
  <c r="X27" i="11"/>
  <c r="AH47" i="7"/>
  <c r="L77" i="23"/>
  <c r="AF38" i="7"/>
  <c r="C17" i="6"/>
  <c r="Y12" i="11"/>
  <c r="W16" i="11"/>
  <c r="W18" i="11"/>
  <c r="W27" i="11"/>
  <c r="F13" i="1"/>
  <c r="I8" i="5"/>
  <c r="X14" i="11"/>
  <c r="G6" i="29"/>
  <c r="C7" i="21"/>
  <c r="F12" i="6"/>
  <c r="AH40" i="7"/>
  <c r="AH44" i="7"/>
  <c r="E127" i="24"/>
  <c r="F11" i="17"/>
  <c r="AE38" i="7"/>
  <c r="O85" i="23"/>
  <c r="AH154" i="7"/>
  <c r="C127" i="24"/>
  <c r="AH145" i="7"/>
  <c r="AH31" i="7"/>
  <c r="D127" i="24"/>
  <c r="G70" i="24"/>
  <c r="G71" i="24"/>
  <c r="J70" i="24"/>
  <c r="J71" i="24"/>
  <c r="H70" i="24"/>
  <c r="H71" i="24"/>
  <c r="I70" i="24"/>
  <c r="I71" i="24"/>
  <c r="X62" i="15"/>
  <c r="D28" i="15"/>
  <c r="D29" i="15"/>
  <c r="C28" i="15"/>
  <c r="C29" i="15"/>
  <c r="K42" i="34"/>
  <c r="K67" i="34"/>
  <c r="E7" i="21"/>
  <c r="C8" i="21"/>
  <c r="AG135" i="7"/>
  <c r="AC135" i="7"/>
  <c r="AF135" i="7"/>
  <c r="AE136" i="7"/>
  <c r="AA136" i="7"/>
  <c r="I73" i="34"/>
  <c r="G7" i="21"/>
  <c r="E9" i="35"/>
  <c r="D9" i="35"/>
  <c r="D100" i="24"/>
  <c r="B101" i="24"/>
  <c r="AB135" i="7"/>
  <c r="C100" i="24"/>
  <c r="G19" i="34"/>
  <c r="G6" i="34"/>
  <c r="G55" i="34"/>
  <c r="H55" i="34"/>
  <c r="P71" i="34"/>
  <c r="I5" i="34"/>
  <c r="F77" i="34"/>
  <c r="C98" i="34"/>
  <c r="O6" i="34"/>
  <c r="O55" i="34"/>
  <c r="O68" i="34"/>
  <c r="O5" i="34"/>
  <c r="P72" i="34"/>
  <c r="E78" i="34"/>
  <c r="C78" i="34"/>
  <c r="D84" i="34"/>
  <c r="O75" i="34"/>
  <c r="I95" i="34"/>
  <c r="I75" i="34"/>
  <c r="F95" i="34"/>
  <c r="K68" i="34"/>
  <c r="L67" i="34"/>
  <c r="F129" i="10"/>
  <c r="F130" i="10"/>
  <c r="F132" i="10"/>
  <c r="G18" i="14"/>
  <c r="B36" i="14"/>
  <c r="G19" i="14"/>
  <c r="G16" i="14"/>
  <c r="B34" i="14"/>
  <c r="G17" i="14"/>
  <c r="B35" i="14"/>
  <c r="M39" i="5"/>
  <c r="L22" i="5"/>
  <c r="L8" i="5"/>
  <c r="M23" i="5"/>
  <c r="P44" i="5"/>
  <c r="S45" i="5"/>
  <c r="M43" i="5"/>
  <c r="J72" i="34"/>
  <c r="F92" i="34"/>
  <c r="N40" i="1"/>
  <c r="E12" i="2"/>
  <c r="F12" i="2"/>
  <c r="D12" i="2"/>
  <c r="C12" i="2"/>
  <c r="E120" i="4"/>
  <c r="F20" i="4"/>
  <c r="I59" i="5"/>
  <c r="M63" i="5"/>
  <c r="F162" i="1"/>
  <c r="F166" i="1"/>
  <c r="C19" i="1"/>
  <c r="I75" i="36"/>
  <c r="O11" i="36"/>
  <c r="O8" i="36"/>
  <c r="O7" i="36"/>
  <c r="O6" i="36"/>
  <c r="M8" i="36"/>
  <c r="M7" i="36"/>
  <c r="M6" i="36"/>
  <c r="K68" i="36"/>
  <c r="G76" i="36"/>
  <c r="H56" i="36"/>
  <c r="P66" i="36"/>
  <c r="P65" i="36"/>
  <c r="I91" i="36"/>
  <c r="I45" i="5"/>
  <c r="M65" i="5"/>
  <c r="M74" i="5"/>
  <c r="H78" i="14"/>
  <c r="H5" i="14"/>
  <c r="J70" i="34"/>
  <c r="D98" i="9"/>
  <c r="D107" i="9"/>
  <c r="D109" i="9"/>
  <c r="S50" i="5"/>
  <c r="R9" i="4"/>
  <c r="Q9" i="4"/>
  <c r="F17" i="4"/>
  <c r="M20" i="4"/>
  <c r="N12" i="4"/>
  <c r="M12" i="4"/>
  <c r="O17" i="4"/>
  <c r="O9" i="4"/>
  <c r="I50" i="4"/>
  <c r="J17" i="4"/>
  <c r="P17" i="4"/>
  <c r="P9" i="4"/>
  <c r="B53" i="9"/>
  <c r="H107" i="9"/>
  <c r="Y53" i="11"/>
  <c r="G33" i="13"/>
  <c r="E129" i="1"/>
  <c r="C18" i="1"/>
  <c r="E126" i="1"/>
  <c r="C10" i="1"/>
  <c r="C13" i="1"/>
  <c r="P30" i="5"/>
  <c r="I73" i="36"/>
  <c r="J70" i="36"/>
  <c r="O76" i="36"/>
  <c r="O37" i="5"/>
  <c r="S39" i="5"/>
  <c r="K59" i="5"/>
  <c r="M73" i="5"/>
  <c r="E31" i="13"/>
  <c r="E33" i="13"/>
  <c r="M30" i="13"/>
  <c r="M31" i="13"/>
  <c r="J71" i="34"/>
  <c r="H109" i="8"/>
  <c r="B83" i="9"/>
  <c r="K9" i="5"/>
  <c r="K8" i="5"/>
  <c r="I11" i="4"/>
  <c r="N10" i="4"/>
  <c r="M10" i="4"/>
  <c r="H18" i="4"/>
  <c r="H10" i="4"/>
  <c r="N18" i="4"/>
  <c r="M18" i="4"/>
  <c r="I20" i="4"/>
  <c r="J12" i="4"/>
  <c r="I12" i="4"/>
  <c r="M31" i="4"/>
  <c r="I62" i="4"/>
  <c r="I66" i="4"/>
  <c r="I67" i="4"/>
  <c r="I77" i="4"/>
  <c r="I78" i="4"/>
  <c r="R73" i="1"/>
  <c r="S73" i="1"/>
  <c r="E73" i="1"/>
  <c r="E75" i="1"/>
  <c r="N75" i="1"/>
  <c r="E21" i="4"/>
  <c r="S17" i="4"/>
  <c r="S9" i="4"/>
  <c r="Q21" i="4"/>
  <c r="Q22" i="4"/>
  <c r="I32" i="4"/>
  <c r="E42" i="4"/>
  <c r="E50" i="4"/>
  <c r="M51" i="4"/>
  <c r="M58" i="4"/>
  <c r="L44" i="5"/>
  <c r="J9" i="5"/>
  <c r="J8" i="5"/>
  <c r="M8" i="5"/>
  <c r="K83" i="1"/>
  <c r="E17" i="1"/>
  <c r="D98" i="8"/>
  <c r="D107" i="8"/>
  <c r="C100" i="8"/>
  <c r="D100" i="8"/>
  <c r="E90" i="8"/>
  <c r="F90" i="8"/>
  <c r="F107" i="8"/>
  <c r="C83" i="8"/>
  <c r="E83" i="8"/>
  <c r="I88" i="8"/>
  <c r="J88" i="8"/>
  <c r="J107" i="8"/>
  <c r="E89" i="9"/>
  <c r="F89" i="9"/>
  <c r="F107" i="9"/>
  <c r="C83" i="9"/>
  <c r="E16" i="6"/>
  <c r="D16" i="6"/>
  <c r="D19" i="6"/>
  <c r="F16" i="6"/>
  <c r="F19" i="6"/>
  <c r="C16" i="6"/>
  <c r="C19" i="6"/>
  <c r="D128" i="10"/>
  <c r="K30" i="5"/>
  <c r="Q18" i="4"/>
  <c r="Q20" i="4"/>
  <c r="M21" i="4"/>
  <c r="N17" i="4"/>
  <c r="M22" i="4"/>
  <c r="Q41" i="4"/>
  <c r="Q42" i="4"/>
  <c r="I51" i="4"/>
  <c r="I58" i="4"/>
  <c r="I61" i="4"/>
  <c r="S9" i="5"/>
  <c r="R78" i="5"/>
  <c r="M27" i="5"/>
  <c r="J22" i="5"/>
  <c r="K75" i="1"/>
  <c r="Q30" i="5"/>
  <c r="Q78" i="5"/>
  <c r="K50" i="5"/>
  <c r="K44" i="5"/>
  <c r="M14" i="5"/>
  <c r="J59" i="5"/>
  <c r="J44" i="5"/>
  <c r="J78" i="5"/>
  <c r="F95" i="5"/>
  <c r="G95" i="5"/>
  <c r="M42" i="5"/>
  <c r="M70" i="5"/>
  <c r="M58" i="5"/>
  <c r="E52" i="9"/>
  <c r="E53" i="9"/>
  <c r="I88" i="9"/>
  <c r="J88" i="9"/>
  <c r="J107" i="9"/>
  <c r="H54" i="11"/>
  <c r="C129" i="24"/>
  <c r="AF136" i="7"/>
  <c r="S34" i="7"/>
  <c r="AE34" i="7"/>
  <c r="M73" i="23"/>
  <c r="Q16" i="11"/>
  <c r="N15" i="7"/>
  <c r="R15" i="7"/>
  <c r="Q8" i="5"/>
  <c r="S8" i="5"/>
  <c r="S32" i="5"/>
  <c r="R31" i="5"/>
  <c r="R30" i="5"/>
  <c r="L32" i="5"/>
  <c r="H73" i="1"/>
  <c r="H75" i="1"/>
  <c r="D83" i="8"/>
  <c r="B52" i="9"/>
  <c r="I121" i="10"/>
  <c r="J121" i="10"/>
  <c r="J128" i="10"/>
  <c r="N48" i="1"/>
  <c r="G119" i="10"/>
  <c r="H119" i="10"/>
  <c r="H128" i="10"/>
  <c r="G121" i="10"/>
  <c r="H121" i="10"/>
  <c r="D97" i="10"/>
  <c r="H167" i="1"/>
  <c r="D20" i="1"/>
  <c r="AE17" i="7"/>
  <c r="E11" i="35"/>
  <c r="W13" i="7"/>
  <c r="AF13" i="7"/>
  <c r="O120" i="23"/>
  <c r="D59" i="35"/>
  <c r="D59" i="29"/>
  <c r="H40" i="1"/>
  <c r="E32" i="4"/>
  <c r="E41" i="4"/>
  <c r="M13" i="5"/>
  <c r="I40" i="5"/>
  <c r="M40" i="5"/>
  <c r="M76" i="5"/>
  <c r="M64" i="5"/>
  <c r="M52" i="5"/>
  <c r="M47" i="5"/>
  <c r="L162" i="1"/>
  <c r="E76" i="9"/>
  <c r="E83" i="9"/>
  <c r="E18" i="6"/>
  <c r="G40" i="13"/>
  <c r="AE42" i="7"/>
  <c r="E30" i="29"/>
  <c r="E30" i="35"/>
  <c r="N51" i="7"/>
  <c r="Q49" i="7"/>
  <c r="AE125" i="7"/>
  <c r="AH51" i="7"/>
  <c r="H48" i="1"/>
  <c r="K20" i="13"/>
  <c r="AB24" i="7"/>
  <c r="E40" i="35"/>
  <c r="AE52" i="7"/>
  <c r="R48" i="7"/>
  <c r="E35" i="23"/>
  <c r="I65" i="24"/>
  <c r="X48" i="7"/>
  <c r="V48" i="7"/>
  <c r="AD30" i="7"/>
  <c r="Q30" i="7"/>
  <c r="F7" i="35"/>
  <c r="F7" i="29"/>
  <c r="E40" i="28"/>
  <c r="E41" i="28"/>
  <c r="N28" i="7"/>
  <c r="E13" i="17"/>
  <c r="AF28" i="7"/>
  <c r="N19" i="7"/>
  <c r="O11" i="7"/>
  <c r="C10" i="29"/>
  <c r="AE16" i="7"/>
  <c r="G73" i="34"/>
  <c r="M65" i="34"/>
  <c r="M5" i="34"/>
  <c r="I42" i="36"/>
  <c r="I67" i="36"/>
  <c r="I42" i="34"/>
  <c r="I67" i="34"/>
  <c r="D16" i="15"/>
  <c r="C59" i="23"/>
  <c r="C35" i="23"/>
  <c r="AB48" i="7"/>
  <c r="AF48" i="7"/>
  <c r="AF81" i="7"/>
  <c r="AC48" i="7"/>
  <c r="Z48" i="7"/>
  <c r="F56" i="35"/>
  <c r="F56" i="29"/>
  <c r="AE68" i="7"/>
  <c r="F52" i="35"/>
  <c r="F52" i="29"/>
  <c r="AE64" i="7"/>
  <c r="AA57" i="7"/>
  <c r="F48" i="29"/>
  <c r="AE60" i="7"/>
  <c r="F48" i="35"/>
  <c r="AA48" i="7"/>
  <c r="F37" i="35"/>
  <c r="F11" i="29"/>
  <c r="F11" i="35"/>
  <c r="X36" i="7"/>
  <c r="AB36" i="7"/>
  <c r="G19" i="13"/>
  <c r="W49" i="7"/>
  <c r="AA35" i="7"/>
  <c r="X35" i="7"/>
  <c r="I19" i="13"/>
  <c r="I20" i="13"/>
  <c r="X24" i="7"/>
  <c r="D18" i="20"/>
  <c r="X19" i="7"/>
  <c r="J146" i="1"/>
  <c r="E11" i="1"/>
  <c r="K126" i="1"/>
  <c r="E10" i="1"/>
  <c r="G77" i="34"/>
  <c r="M75" i="34"/>
  <c r="P46" i="7"/>
  <c r="O46" i="7"/>
  <c r="T46" i="7"/>
  <c r="X46" i="7"/>
  <c r="E18" i="20"/>
  <c r="AB19" i="7"/>
  <c r="W57" i="7"/>
  <c r="E48" i="35"/>
  <c r="AE69" i="7"/>
  <c r="D57" i="35"/>
  <c r="AE65" i="7"/>
  <c r="D53" i="35"/>
  <c r="I40" i="28"/>
  <c r="I41" i="28"/>
  <c r="O37" i="7"/>
  <c r="E19" i="13"/>
  <c r="E20" i="13"/>
  <c r="O24" i="7"/>
  <c r="Y40" i="7"/>
  <c r="AC40" i="7"/>
  <c r="U40" i="7"/>
  <c r="W53" i="7"/>
  <c r="S57" i="7"/>
  <c r="J147" i="1"/>
  <c r="E12" i="1"/>
  <c r="AE26" i="7"/>
  <c r="D20" i="35"/>
  <c r="G9" i="13"/>
  <c r="G20" i="13"/>
  <c r="T24" i="7"/>
  <c r="C26" i="28"/>
  <c r="F35" i="28"/>
  <c r="G35" i="28"/>
  <c r="E26" i="28"/>
  <c r="J35" i="28"/>
  <c r="K35" i="28"/>
  <c r="D98" i="34"/>
  <c r="AC15" i="7"/>
  <c r="AG15" i="7"/>
  <c r="AB15" i="7"/>
  <c r="N57" i="7"/>
  <c r="O73" i="36"/>
  <c r="P72" i="36"/>
  <c r="P48" i="7"/>
  <c r="Q29" i="11"/>
  <c r="E17" i="11"/>
  <c r="I17" i="11"/>
  <c r="X17" i="11"/>
  <c r="M17" i="11"/>
  <c r="F17" i="11"/>
  <c r="J17" i="11"/>
  <c r="N17" i="11"/>
  <c r="G17" i="11"/>
  <c r="K17" i="11"/>
  <c r="O17" i="11"/>
  <c r="Q14" i="11"/>
  <c r="H27" i="33"/>
  <c r="H37" i="33"/>
  <c r="M42" i="36"/>
  <c r="M67" i="36"/>
  <c r="M42" i="34"/>
  <c r="M67" i="34"/>
  <c r="AF115" i="7"/>
  <c r="E19" i="21"/>
  <c r="Y71" i="7"/>
  <c r="L67" i="36"/>
  <c r="Q30" i="11"/>
  <c r="Q24" i="11"/>
  <c r="C24" i="11"/>
  <c r="Q23" i="11"/>
  <c r="Q21" i="11"/>
  <c r="P17" i="11"/>
  <c r="P40" i="11"/>
  <c r="P54" i="11"/>
  <c r="E15" i="11"/>
  <c r="I15" i="11"/>
  <c r="M15" i="11"/>
  <c r="F15" i="11"/>
  <c r="J15" i="11"/>
  <c r="N15" i="11"/>
  <c r="G15" i="11"/>
  <c r="K15" i="11"/>
  <c r="O15" i="11"/>
  <c r="Y15" i="11"/>
  <c r="Q46" i="11"/>
  <c r="E42" i="6"/>
  <c r="E39" i="35"/>
  <c r="C18" i="20"/>
  <c r="T19" i="7"/>
  <c r="P70" i="34"/>
  <c r="P67" i="36"/>
  <c r="U31" i="7"/>
  <c r="D12" i="26"/>
  <c r="D23" i="26"/>
  <c r="D25" i="26"/>
  <c r="D28" i="26"/>
  <c r="Q27" i="11"/>
  <c r="E22" i="11"/>
  <c r="I22" i="11"/>
  <c r="M22" i="11"/>
  <c r="F22" i="11"/>
  <c r="J22" i="11"/>
  <c r="N22" i="11"/>
  <c r="G22" i="11"/>
  <c r="K22" i="11"/>
  <c r="O22" i="11"/>
  <c r="Y22" i="11"/>
  <c r="Q20" i="11"/>
  <c r="Q18" i="11"/>
  <c r="L17" i="11"/>
  <c r="L40" i="11"/>
  <c r="L54" i="11"/>
  <c r="E13" i="11"/>
  <c r="I13" i="11"/>
  <c r="M13" i="11"/>
  <c r="F13" i="11"/>
  <c r="J13" i="11"/>
  <c r="J40" i="11"/>
  <c r="J54" i="11"/>
  <c r="N13" i="11"/>
  <c r="N40" i="11"/>
  <c r="N54" i="11"/>
  <c r="G13" i="11"/>
  <c r="K13" i="11"/>
  <c r="O13" i="11"/>
  <c r="Q53" i="11"/>
  <c r="G37" i="33"/>
  <c r="F37" i="33"/>
  <c r="J72" i="36"/>
  <c r="M68" i="36"/>
  <c r="P70" i="36"/>
  <c r="I76" i="36"/>
  <c r="D78" i="36"/>
  <c r="E39" i="2"/>
  <c r="H126" i="1"/>
  <c r="D10" i="1"/>
  <c r="E27" i="33"/>
  <c r="E37" i="33"/>
  <c r="E95" i="36"/>
  <c r="K55" i="36"/>
  <c r="K5" i="36"/>
  <c r="I68" i="36"/>
  <c r="J65" i="36"/>
  <c r="G73" i="36"/>
  <c r="H70" i="36"/>
  <c r="F73" i="36"/>
  <c r="D73" i="36"/>
  <c r="G77" i="36"/>
  <c r="D76" i="36"/>
  <c r="D95" i="36"/>
  <c r="D98" i="36"/>
  <c r="F76" i="36"/>
  <c r="F78" i="36"/>
  <c r="D68" i="36"/>
  <c r="D76" i="34"/>
  <c r="D77" i="34"/>
  <c r="D58" i="34"/>
  <c r="D68" i="34"/>
  <c r="D75" i="34"/>
  <c r="D78" i="34"/>
  <c r="F76" i="34"/>
  <c r="F68" i="34"/>
  <c r="F58" i="34"/>
  <c r="F75" i="34"/>
  <c r="F73" i="34"/>
  <c r="F63" i="34"/>
  <c r="I91" i="34"/>
  <c r="P66" i="34"/>
  <c r="P67" i="34"/>
  <c r="D73" i="34"/>
  <c r="D63" i="34"/>
  <c r="P65" i="34"/>
  <c r="G91" i="34"/>
  <c r="L66" i="34"/>
  <c r="L65" i="34"/>
  <c r="H86" i="1"/>
  <c r="D16" i="1"/>
  <c r="D21" i="1"/>
  <c r="P14" i="7"/>
  <c r="M42" i="33"/>
  <c r="AC14" i="7"/>
  <c r="AB14" i="7"/>
  <c r="P42" i="33"/>
  <c r="AH113" i="7"/>
  <c r="G17" i="21"/>
  <c r="J129" i="10"/>
  <c r="J130" i="10"/>
  <c r="J132" i="10"/>
  <c r="O55" i="36"/>
  <c r="O5" i="36"/>
  <c r="W24" i="7"/>
  <c r="X23" i="7"/>
  <c r="N62" i="23"/>
  <c r="N63" i="23"/>
  <c r="D109" i="8"/>
  <c r="D108" i="8"/>
  <c r="E9" i="17"/>
  <c r="O23" i="7"/>
  <c r="AE153" i="7"/>
  <c r="N24" i="7"/>
  <c r="AF24" i="7"/>
  <c r="AE89" i="7"/>
  <c r="L63" i="23"/>
  <c r="L115" i="23"/>
  <c r="C14" i="24"/>
  <c r="P14" i="24"/>
  <c r="O23" i="24"/>
  <c r="H129" i="10"/>
  <c r="H130" i="10"/>
  <c r="H132" i="10"/>
  <c r="T14" i="7"/>
  <c r="U14" i="7"/>
  <c r="D45" i="35"/>
  <c r="D45" i="29"/>
  <c r="AA19" i="7"/>
  <c r="O58" i="23"/>
  <c r="O115" i="23"/>
  <c r="F36" i="29"/>
  <c r="F36" i="35"/>
  <c r="E36" i="15"/>
  <c r="F45" i="29"/>
  <c r="F45" i="35"/>
  <c r="E92" i="34"/>
  <c r="H71" i="34"/>
  <c r="H72" i="34"/>
  <c r="AH30" i="7"/>
  <c r="AH80" i="7"/>
  <c r="L31" i="5"/>
  <c r="M32" i="5"/>
  <c r="N9" i="4"/>
  <c r="M9" i="4"/>
  <c r="M17" i="4"/>
  <c r="J108" i="8"/>
  <c r="J109" i="8"/>
  <c r="C16" i="1"/>
  <c r="C21" i="1"/>
  <c r="E86" i="1"/>
  <c r="E97" i="36"/>
  <c r="G78" i="36"/>
  <c r="E20" i="4"/>
  <c r="F18" i="4"/>
  <c r="F12" i="4"/>
  <c r="E12" i="4"/>
  <c r="B37" i="14"/>
  <c r="G20" i="14"/>
  <c r="F91" i="36"/>
  <c r="J66" i="36"/>
  <c r="K75" i="36"/>
  <c r="F97" i="36"/>
  <c r="H91" i="36"/>
  <c r="N66" i="36"/>
  <c r="N65" i="36"/>
  <c r="Y14" i="7"/>
  <c r="O42" i="33"/>
  <c r="X14" i="7"/>
  <c r="Y13" i="11"/>
  <c r="O40" i="11"/>
  <c r="Q13" i="11"/>
  <c r="E40" i="11"/>
  <c r="W13" i="11"/>
  <c r="X22" i="11"/>
  <c r="Q22" i="11"/>
  <c r="C9" i="6"/>
  <c r="D9" i="6"/>
  <c r="D13" i="6"/>
  <c r="F9" i="6"/>
  <c r="F13" i="6"/>
  <c r="E9" i="6"/>
  <c r="E13" i="6"/>
  <c r="I68" i="34"/>
  <c r="J67" i="34"/>
  <c r="K43" i="36"/>
  <c r="K72" i="36"/>
  <c r="K43" i="34"/>
  <c r="K72" i="34"/>
  <c r="E8" i="21"/>
  <c r="Y17" i="11"/>
  <c r="Q17" i="11"/>
  <c r="W17" i="11"/>
  <c r="P71" i="36"/>
  <c r="I92" i="36"/>
  <c r="Y31" i="7"/>
  <c r="Y30" i="7"/>
  <c r="S48" i="7"/>
  <c r="G57" i="35"/>
  <c r="G57" i="29"/>
  <c r="W46" i="7"/>
  <c r="AG154" i="7"/>
  <c r="N85" i="23"/>
  <c r="H95" i="34"/>
  <c r="T35" i="7"/>
  <c r="E13" i="1"/>
  <c r="W35" i="7"/>
  <c r="W32" i="7"/>
  <c r="X32" i="7"/>
  <c r="N74" i="23"/>
  <c r="G52" i="35"/>
  <c r="G52" i="29"/>
  <c r="G66" i="24"/>
  <c r="J67" i="36"/>
  <c r="M68" i="34"/>
  <c r="G10" i="29"/>
  <c r="G10" i="35"/>
  <c r="E43" i="28"/>
  <c r="B5" i="28"/>
  <c r="I66" i="24"/>
  <c r="H51" i="1"/>
  <c r="G11" i="35"/>
  <c r="G11" i="29"/>
  <c r="C9" i="35"/>
  <c r="M15" i="7"/>
  <c r="C9" i="29"/>
  <c r="AE15" i="7"/>
  <c r="E16" i="1"/>
  <c r="E21" i="1"/>
  <c r="K86" i="1"/>
  <c r="E19" i="6"/>
  <c r="S37" i="5"/>
  <c r="O30" i="5"/>
  <c r="O78" i="5"/>
  <c r="I43" i="28"/>
  <c r="B7" i="28"/>
  <c r="G91" i="36"/>
  <c r="L66" i="36"/>
  <c r="F95" i="36"/>
  <c r="S44" i="5"/>
  <c r="B7" i="14"/>
  <c r="F52" i="14"/>
  <c r="G52" i="14"/>
  <c r="AG115" i="7"/>
  <c r="F19" i="21"/>
  <c r="W71" i="7"/>
  <c r="AG103" i="7"/>
  <c r="AG71" i="7"/>
  <c r="AG82" i="7"/>
  <c r="S24" i="7"/>
  <c r="T23" i="7"/>
  <c r="M62" i="23"/>
  <c r="M63" i="23"/>
  <c r="AG46" i="7"/>
  <c r="AE162" i="7"/>
  <c r="W36" i="7"/>
  <c r="N75" i="23"/>
  <c r="N93" i="23"/>
  <c r="C13" i="35"/>
  <c r="C13" i="29"/>
  <c r="C39" i="35"/>
  <c r="C39" i="29"/>
  <c r="AE51" i="7"/>
  <c r="H77" i="36"/>
  <c r="E96" i="36"/>
  <c r="E100" i="36"/>
  <c r="P35" i="7"/>
  <c r="D13" i="1"/>
  <c r="K40" i="11"/>
  <c r="K54" i="11"/>
  <c r="F40" i="11"/>
  <c r="F54" i="11"/>
  <c r="X15" i="11"/>
  <c r="C45" i="35"/>
  <c r="AE57" i="7"/>
  <c r="C45" i="29"/>
  <c r="M57" i="7"/>
  <c r="K41" i="28"/>
  <c r="K43" i="28"/>
  <c r="B8" i="28"/>
  <c r="K40" i="28"/>
  <c r="G20" i="29"/>
  <c r="G20" i="35"/>
  <c r="E41" i="35"/>
  <c r="AE53" i="7"/>
  <c r="E41" i="29"/>
  <c r="N37" i="7"/>
  <c r="AE37" i="7"/>
  <c r="E18" i="17"/>
  <c r="F18" i="17"/>
  <c r="O32" i="7"/>
  <c r="AF37" i="7"/>
  <c r="L76" i="23"/>
  <c r="S46" i="7"/>
  <c r="T44" i="7"/>
  <c r="M83" i="23"/>
  <c r="M85" i="23"/>
  <c r="AF154" i="7"/>
  <c r="E96" i="34"/>
  <c r="E100" i="34"/>
  <c r="T36" i="7"/>
  <c r="AA32" i="7"/>
  <c r="G48" i="35"/>
  <c r="G48" i="29"/>
  <c r="D59" i="23"/>
  <c r="C61" i="23"/>
  <c r="AA24" i="7"/>
  <c r="AB23" i="7"/>
  <c r="O62" i="23"/>
  <c r="O63" i="23"/>
  <c r="B128" i="24"/>
  <c r="AE135" i="7"/>
  <c r="AE127" i="7"/>
  <c r="AB136" i="7"/>
  <c r="C101" i="24"/>
  <c r="K78" i="5"/>
  <c r="F96" i="5"/>
  <c r="G96" i="5"/>
  <c r="M22" i="5"/>
  <c r="D129" i="10"/>
  <c r="D130" i="10"/>
  <c r="D132" i="10"/>
  <c r="F92" i="36"/>
  <c r="J71" i="36"/>
  <c r="M50" i="5"/>
  <c r="I30" i="5"/>
  <c r="J9" i="4"/>
  <c r="I9" i="4"/>
  <c r="I17" i="4"/>
  <c r="M9" i="5"/>
  <c r="L65" i="36"/>
  <c r="Q17" i="4"/>
  <c r="P78" i="5"/>
  <c r="F51" i="14"/>
  <c r="G51" i="14"/>
  <c r="B6" i="14"/>
  <c r="I40" i="11"/>
  <c r="X13" i="11"/>
  <c r="AH101" i="7"/>
  <c r="AC31" i="7"/>
  <c r="G56" i="35"/>
  <c r="G56" i="29"/>
  <c r="G40" i="35"/>
  <c r="G40" i="29"/>
  <c r="H72" i="36"/>
  <c r="H71" i="36"/>
  <c r="E92" i="36"/>
  <c r="H73" i="36"/>
  <c r="K91" i="36"/>
  <c r="C8" i="2"/>
  <c r="P39" i="7"/>
  <c r="F8" i="2"/>
  <c r="AB39" i="7"/>
  <c r="E8" i="2"/>
  <c r="X39" i="7"/>
  <c r="D8" i="2"/>
  <c r="N42" i="33"/>
  <c r="G40" i="11"/>
  <c r="G54" i="11"/>
  <c r="M40" i="11"/>
  <c r="M54" i="11"/>
  <c r="W22" i="11"/>
  <c r="AC47" i="7"/>
  <c r="AC44" i="7"/>
  <c r="P47" i="7"/>
  <c r="Y47" i="7"/>
  <c r="Y44" i="7"/>
  <c r="U47" i="7"/>
  <c r="S47" i="7"/>
  <c r="X47" i="7"/>
  <c r="AB47" i="7"/>
  <c r="S19" i="7"/>
  <c r="AF19" i="7"/>
  <c r="M58" i="23"/>
  <c r="M115" i="23"/>
  <c r="Q15" i="11"/>
  <c r="W15" i="11"/>
  <c r="N67" i="36"/>
  <c r="AG48" i="7"/>
  <c r="AG81" i="7"/>
  <c r="AF15" i="7"/>
  <c r="O54" i="23"/>
  <c r="AA15" i="7"/>
  <c r="G41" i="28"/>
  <c r="G43" i="28"/>
  <c r="B6" i="28"/>
  <c r="G40" i="28"/>
  <c r="G53" i="35"/>
  <c r="G53" i="29"/>
  <c r="E45" i="35"/>
  <c r="E45" i="29"/>
  <c r="N46" i="7"/>
  <c r="O44" i="7"/>
  <c r="AE154" i="7"/>
  <c r="AF46" i="7"/>
  <c r="L85" i="23"/>
  <c r="L98" i="23"/>
  <c r="C50" i="23"/>
  <c r="G75" i="24"/>
  <c r="N49" i="7"/>
  <c r="W19" i="7"/>
  <c r="N58" i="23"/>
  <c r="N115" i="23"/>
  <c r="E37" i="35"/>
  <c r="W48" i="7"/>
  <c r="E37" i="29"/>
  <c r="AA36" i="7"/>
  <c r="AB32" i="7"/>
  <c r="O75" i="23"/>
  <c r="O93" i="23"/>
  <c r="O94" i="23"/>
  <c r="F49" i="23"/>
  <c r="C20" i="15"/>
  <c r="D17" i="15"/>
  <c r="H70" i="34"/>
  <c r="O3" i="7"/>
  <c r="O10" i="7"/>
  <c r="L50" i="23"/>
  <c r="AE28" i="7"/>
  <c r="C22" i="29"/>
  <c r="C22" i="35"/>
  <c r="M28" i="7"/>
  <c r="AH49" i="7"/>
  <c r="Q48" i="7"/>
  <c r="AH48" i="7"/>
  <c r="AH81" i="7"/>
  <c r="G30" i="35"/>
  <c r="G30" i="29"/>
  <c r="E7" i="35"/>
  <c r="AE13" i="7"/>
  <c r="E7" i="29"/>
  <c r="AG145" i="7"/>
  <c r="J109" i="9"/>
  <c r="J108" i="9"/>
  <c r="F108" i="9"/>
  <c r="F109" i="9"/>
  <c r="F109" i="8"/>
  <c r="F108" i="8"/>
  <c r="F16" i="1"/>
  <c r="F21" i="1"/>
  <c r="N86" i="1"/>
  <c r="I97" i="36"/>
  <c r="S31" i="5"/>
  <c r="H108" i="9"/>
  <c r="H109" i="9"/>
  <c r="F9" i="4"/>
  <c r="E9" i="4"/>
  <c r="E17" i="4"/>
  <c r="M45" i="5"/>
  <c r="I44" i="5"/>
  <c r="I78" i="5"/>
  <c r="M55" i="36"/>
  <c r="M5" i="36"/>
  <c r="M59" i="5"/>
  <c r="N51" i="1"/>
  <c r="B5" i="14"/>
  <c r="F50" i="14"/>
  <c r="G50" i="14"/>
  <c r="F78" i="34"/>
  <c r="L49" i="23"/>
  <c r="E118" i="24"/>
  <c r="D34" i="35"/>
  <c r="D34" i="29"/>
  <c r="AF145" i="7"/>
  <c r="P24" i="24"/>
  <c r="D15" i="24"/>
  <c r="Q15" i="24"/>
  <c r="G9" i="29"/>
  <c r="G9" i="35"/>
  <c r="H91" i="34"/>
  <c r="N66" i="34"/>
  <c r="N71" i="23"/>
  <c r="Q72" i="7"/>
  <c r="L117" i="23"/>
  <c r="O75" i="36"/>
  <c r="G22" i="35"/>
  <c r="G22" i="29"/>
  <c r="O71" i="23"/>
  <c r="C34" i="35"/>
  <c r="AE46" i="7"/>
  <c r="C34" i="29"/>
  <c r="AE145" i="7"/>
  <c r="M46" i="7"/>
  <c r="P23" i="24"/>
  <c r="D14" i="24"/>
  <c r="Q14" i="24"/>
  <c r="W47" i="7"/>
  <c r="AF47" i="7"/>
  <c r="N86" i="23"/>
  <c r="N39" i="7"/>
  <c r="R39" i="7"/>
  <c r="AG39" i="7"/>
  <c r="F26" i="35"/>
  <c r="F26" i="29"/>
  <c r="L93" i="23"/>
  <c r="L94" i="23"/>
  <c r="C49" i="23"/>
  <c r="G39" i="35"/>
  <c r="G39" i="29"/>
  <c r="AG136" i="7"/>
  <c r="D120" i="24"/>
  <c r="C5" i="28"/>
  <c r="D5" i="28"/>
  <c r="N65" i="34"/>
  <c r="E26" i="29"/>
  <c r="E26" i="35"/>
  <c r="E34" i="35"/>
  <c r="E34" i="29"/>
  <c r="D36" i="35"/>
  <c r="D36" i="29"/>
  <c r="C36" i="15"/>
  <c r="K73" i="34"/>
  <c r="L72" i="34"/>
  <c r="Y40" i="11"/>
  <c r="O54" i="11"/>
  <c r="Y54" i="11"/>
  <c r="Y11" i="7"/>
  <c r="Y10" i="7"/>
  <c r="Y72" i="7"/>
  <c r="D64" i="15"/>
  <c r="D78" i="15"/>
  <c r="AG161" i="7"/>
  <c r="AG112" i="7"/>
  <c r="AG100" i="7"/>
  <c r="G95" i="36"/>
  <c r="F53" i="14"/>
  <c r="G53" i="14"/>
  <c r="B8" i="14"/>
  <c r="H58" i="36"/>
  <c r="H68" i="36"/>
  <c r="H63" i="36"/>
  <c r="C81" i="36"/>
  <c r="H75" i="36"/>
  <c r="H78" i="36"/>
  <c r="Q22" i="24"/>
  <c r="E13" i="24"/>
  <c r="R13" i="24"/>
  <c r="F13" i="35"/>
  <c r="F13" i="29"/>
  <c r="AF100" i="7"/>
  <c r="AF112" i="7"/>
  <c r="U11" i="7"/>
  <c r="U10" i="7"/>
  <c r="K4" i="23"/>
  <c r="B108" i="24"/>
  <c r="AF23" i="7"/>
  <c r="L62" i="23"/>
  <c r="P11" i="7"/>
  <c r="N14" i="7"/>
  <c r="AE100" i="7"/>
  <c r="R14" i="7"/>
  <c r="AG14" i="7"/>
  <c r="F94" i="5"/>
  <c r="G94" i="5"/>
  <c r="G7" i="35"/>
  <c r="G7" i="29"/>
  <c r="J74" i="24"/>
  <c r="C37" i="35"/>
  <c r="N48" i="7"/>
  <c r="AE49" i="7"/>
  <c r="C37" i="29"/>
  <c r="M49" i="7"/>
  <c r="AA47" i="7"/>
  <c r="AB44" i="7"/>
  <c r="O83" i="23"/>
  <c r="O86" i="23"/>
  <c r="O98" i="23"/>
  <c r="N47" i="7"/>
  <c r="R47" i="7"/>
  <c r="AG47" i="7"/>
  <c r="AA39" i="7"/>
  <c r="O78" i="23"/>
  <c r="G45" i="35"/>
  <c r="G45" i="29"/>
  <c r="O41" i="36"/>
  <c r="O62" i="36"/>
  <c r="O41" i="34"/>
  <c r="O62" i="34"/>
  <c r="G6" i="21"/>
  <c r="M44" i="5"/>
  <c r="S30" i="5"/>
  <c r="F9" i="29"/>
  <c r="F9" i="35"/>
  <c r="D35" i="35"/>
  <c r="D35" i="29"/>
  <c r="I54" i="11"/>
  <c r="X54" i="11"/>
  <c r="X40" i="11"/>
  <c r="B130" i="24"/>
  <c r="D61" i="23"/>
  <c r="E59" i="23"/>
  <c r="S36" i="7"/>
  <c r="AE36" i="7"/>
  <c r="AF36" i="7"/>
  <c r="M75" i="23"/>
  <c r="M93" i="23"/>
  <c r="M94" i="23"/>
  <c r="D49" i="23"/>
  <c r="M99" i="23"/>
  <c r="D51" i="23"/>
  <c r="H76" i="24"/>
  <c r="N67" i="34"/>
  <c r="E59" i="35"/>
  <c r="E59" i="29"/>
  <c r="D37" i="15"/>
  <c r="F37" i="15"/>
  <c r="AE71" i="7"/>
  <c r="D7" i="14"/>
  <c r="C7" i="14"/>
  <c r="E7" i="14"/>
  <c r="X44" i="7"/>
  <c r="N83" i="23"/>
  <c r="AG101" i="7"/>
  <c r="K73" i="36"/>
  <c r="H76" i="36"/>
  <c r="S14" i="7"/>
  <c r="AF89" i="7"/>
  <c r="T11" i="7"/>
  <c r="AF14" i="7"/>
  <c r="M53" i="23"/>
  <c r="M116" i="23"/>
  <c r="M117" i="23"/>
  <c r="E8" i="17"/>
  <c r="F9" i="17"/>
  <c r="AA14" i="7"/>
  <c r="AB11" i="7"/>
  <c r="AH89" i="7"/>
  <c r="O53" i="23"/>
  <c r="O116" i="23"/>
  <c r="O117" i="23"/>
  <c r="Q23" i="24"/>
  <c r="E14" i="24"/>
  <c r="R14" i="24"/>
  <c r="E36" i="35"/>
  <c r="E36" i="29"/>
  <c r="D36" i="15"/>
  <c r="L83" i="23"/>
  <c r="Q40" i="11"/>
  <c r="Q54" i="11"/>
  <c r="C21" i="23"/>
  <c r="C63" i="23"/>
  <c r="AE155" i="7"/>
  <c r="C5" i="14"/>
  <c r="D5" i="14"/>
  <c r="M75" i="36"/>
  <c r="E13" i="29"/>
  <c r="E13" i="35"/>
  <c r="D13" i="35"/>
  <c r="D13" i="29"/>
  <c r="W39" i="7"/>
  <c r="AF39" i="7"/>
  <c r="N78" i="23"/>
  <c r="E98" i="36"/>
  <c r="E99" i="36"/>
  <c r="E101" i="36"/>
  <c r="AC30" i="7"/>
  <c r="D6" i="14"/>
  <c r="C6" i="14"/>
  <c r="E6" i="14"/>
  <c r="B100" i="24"/>
  <c r="AA135" i="7"/>
  <c r="AA23" i="7"/>
  <c r="F18" i="35"/>
  <c r="F18" i="29"/>
  <c r="O31" i="7"/>
  <c r="AE90" i="7"/>
  <c r="L71" i="23"/>
  <c r="G41" i="35"/>
  <c r="G41" i="29"/>
  <c r="P32" i="7"/>
  <c r="N35" i="7"/>
  <c r="R35" i="7"/>
  <c r="R32" i="7"/>
  <c r="AG35" i="7"/>
  <c r="AE19" i="7"/>
  <c r="S23" i="7"/>
  <c r="D18" i="35"/>
  <c r="D18" i="29"/>
  <c r="M43" i="36"/>
  <c r="M72" i="36"/>
  <c r="F8" i="21"/>
  <c r="M43" i="34"/>
  <c r="M72" i="34"/>
  <c r="S78" i="5"/>
  <c r="S35" i="7"/>
  <c r="S32" i="7"/>
  <c r="M74" i="23"/>
  <c r="AF35" i="7"/>
  <c r="T32" i="7"/>
  <c r="AF153" i="7"/>
  <c r="AG113" i="7"/>
  <c r="F17" i="21"/>
  <c r="J66" i="34"/>
  <c r="F91" i="34"/>
  <c r="J65" i="34"/>
  <c r="C13" i="6"/>
  <c r="P40" i="7"/>
  <c r="T40" i="7"/>
  <c r="W40" i="11"/>
  <c r="E54" i="11"/>
  <c r="W54" i="11"/>
  <c r="W14" i="7"/>
  <c r="AG89" i="7"/>
  <c r="N53" i="23"/>
  <c r="N116" i="23"/>
  <c r="N117" i="23"/>
  <c r="X11" i="7"/>
  <c r="E18" i="4"/>
  <c r="F10" i="4"/>
  <c r="E10" i="4"/>
  <c r="L30" i="5"/>
  <c r="L78" i="5"/>
  <c r="F97" i="5"/>
  <c r="G97" i="5"/>
  <c r="M31" i="5"/>
  <c r="M30" i="5"/>
  <c r="AE24" i="7"/>
  <c r="N23" i="7"/>
  <c r="C18" i="29"/>
  <c r="C18" i="35"/>
  <c r="M24" i="7"/>
  <c r="W23" i="7"/>
  <c r="E18" i="35"/>
  <c r="E18" i="29"/>
  <c r="AH112" i="7"/>
  <c r="AC11" i="7"/>
  <c r="AC10" i="7"/>
  <c r="AC72" i="7"/>
  <c r="D65" i="15"/>
  <c r="D79" i="15"/>
  <c r="AH161" i="7"/>
  <c r="AH100" i="7"/>
  <c r="AF155" i="7"/>
  <c r="D21" i="23"/>
  <c r="M41" i="36"/>
  <c r="M62" i="36"/>
  <c r="M41" i="34"/>
  <c r="M62" i="34"/>
  <c r="F6" i="21"/>
  <c r="D17" i="29"/>
  <c r="D17" i="35"/>
  <c r="AE35" i="7"/>
  <c r="N32" i="7"/>
  <c r="I58" i="11"/>
  <c r="I60" i="11"/>
  <c r="I61" i="11"/>
  <c r="I59" i="11"/>
  <c r="D8" i="29"/>
  <c r="D8" i="35"/>
  <c r="H74" i="24"/>
  <c r="C16" i="21"/>
  <c r="B117" i="24"/>
  <c r="AE133" i="7"/>
  <c r="AG163" i="7"/>
  <c r="E22" i="23"/>
  <c r="I57" i="24"/>
  <c r="Z22" i="7"/>
  <c r="V22" i="7"/>
  <c r="AD22" i="7"/>
  <c r="E35" i="35"/>
  <c r="E35" i="29"/>
  <c r="O118" i="23"/>
  <c r="G16" i="21"/>
  <c r="AH116" i="7"/>
  <c r="E17" i="35"/>
  <c r="E17" i="29"/>
  <c r="C17" i="29"/>
  <c r="AE23" i="7"/>
  <c r="C17" i="35"/>
  <c r="M23" i="7"/>
  <c r="D26" i="35"/>
  <c r="D26" i="29"/>
  <c r="S31" i="7"/>
  <c r="N72" i="36"/>
  <c r="M73" i="36"/>
  <c r="G13" i="35"/>
  <c r="G13" i="29"/>
  <c r="P31" i="7"/>
  <c r="AG32" i="7"/>
  <c r="AF32" i="7"/>
  <c r="H95" i="36"/>
  <c r="E5" i="14"/>
  <c r="F11" i="14"/>
  <c r="AF44" i="7"/>
  <c r="E108" i="24"/>
  <c r="N4" i="23"/>
  <c r="F7" i="14"/>
  <c r="F35" i="35"/>
  <c r="F35" i="29"/>
  <c r="AA44" i="7"/>
  <c r="C36" i="35"/>
  <c r="AE48" i="7"/>
  <c r="C36" i="29"/>
  <c r="M48" i="7"/>
  <c r="B36" i="15"/>
  <c r="F36" i="15"/>
  <c r="C8" i="29"/>
  <c r="M14" i="7"/>
  <c r="AE14" i="7"/>
  <c r="N11" i="7"/>
  <c r="C8" i="35"/>
  <c r="C8" i="14"/>
  <c r="D8" i="14"/>
  <c r="K90" i="36"/>
  <c r="K92" i="36"/>
  <c r="L71" i="34"/>
  <c r="G92" i="34"/>
  <c r="L70" i="34"/>
  <c r="AE39" i="7"/>
  <c r="C27" i="29"/>
  <c r="M39" i="7"/>
  <c r="C27" i="35"/>
  <c r="D118" i="24"/>
  <c r="AH104" i="7"/>
  <c r="E121" i="24"/>
  <c r="E122" i="24"/>
  <c r="E117" i="24"/>
  <c r="D108" i="24"/>
  <c r="M4" i="23"/>
  <c r="AB40" i="7"/>
  <c r="S40" i="7"/>
  <c r="X40" i="7"/>
  <c r="M79" i="23"/>
  <c r="M98" i="23"/>
  <c r="AF40" i="7"/>
  <c r="T31" i="7"/>
  <c r="AF90" i="7"/>
  <c r="M71" i="23"/>
  <c r="K5" i="23"/>
  <c r="B109" i="24"/>
  <c r="F17" i="35"/>
  <c r="F17" i="29"/>
  <c r="F6" i="14"/>
  <c r="AB3" i="7"/>
  <c r="O50" i="23"/>
  <c r="AB10" i="7"/>
  <c r="E7" i="17"/>
  <c r="F7" i="17"/>
  <c r="F8" i="17"/>
  <c r="T3" i="7"/>
  <c r="Q3" i="7"/>
  <c r="Q4" i="7"/>
  <c r="M50" i="23"/>
  <c r="T10" i="7"/>
  <c r="AF11" i="7"/>
  <c r="L70" i="36"/>
  <c r="G92" i="36"/>
  <c r="L71" i="36"/>
  <c r="G59" i="35"/>
  <c r="AE82" i="7"/>
  <c r="G59" i="29"/>
  <c r="O63" i="34"/>
  <c r="P62" i="34"/>
  <c r="C35" i="35"/>
  <c r="C35" i="29"/>
  <c r="AE47" i="7"/>
  <c r="M47" i="7"/>
  <c r="P10" i="7"/>
  <c r="AG11" i="7"/>
  <c r="E16" i="21"/>
  <c r="D117" i="24"/>
  <c r="AG104" i="7"/>
  <c r="D121" i="24"/>
  <c r="D122" i="24"/>
  <c r="AC136" i="7"/>
  <c r="D101" i="24"/>
  <c r="G74" i="24"/>
  <c r="C52" i="23"/>
  <c r="I95" i="36"/>
  <c r="F8" i="35"/>
  <c r="F8" i="29"/>
  <c r="D63" i="23"/>
  <c r="G37" i="35"/>
  <c r="G37" i="29"/>
  <c r="M78" i="5"/>
  <c r="G18" i="35"/>
  <c r="G18" i="29"/>
  <c r="F22" i="23"/>
  <c r="J57" i="24"/>
  <c r="AH163" i="7"/>
  <c r="X3" i="7"/>
  <c r="X10" i="7"/>
  <c r="N50" i="23"/>
  <c r="E8" i="29"/>
  <c r="E8" i="35"/>
  <c r="R40" i="7"/>
  <c r="R31" i="7"/>
  <c r="N40" i="7"/>
  <c r="AG40" i="7"/>
  <c r="M73" i="34"/>
  <c r="N72" i="34"/>
  <c r="O30" i="7"/>
  <c r="L70" i="23"/>
  <c r="E27" i="29"/>
  <c r="E27" i="35"/>
  <c r="G56" i="24"/>
  <c r="C37" i="23"/>
  <c r="L4" i="23"/>
  <c r="C108" i="24"/>
  <c r="L72" i="36"/>
  <c r="F59" i="23"/>
  <c r="F61" i="23"/>
  <c r="E61" i="23"/>
  <c r="O63" i="36"/>
  <c r="F27" i="35"/>
  <c r="F27" i="29"/>
  <c r="F50" i="23"/>
  <c r="G100" i="5"/>
  <c r="R11" i="7"/>
  <c r="R10" i="7"/>
  <c r="AE112" i="7"/>
  <c r="AE93" i="7"/>
  <c r="C117" i="24"/>
  <c r="AG116" i="7"/>
  <c r="F16" i="21"/>
  <c r="W44" i="7"/>
  <c r="N94" i="23"/>
  <c r="E49" i="23"/>
  <c r="G34" i="35"/>
  <c r="G34" i="29"/>
  <c r="E62" i="15"/>
  <c r="E76" i="15"/>
  <c r="I74" i="24"/>
  <c r="AG10" i="7"/>
  <c r="AG79" i="7"/>
  <c r="B15" i="24"/>
  <c r="O15" i="24"/>
  <c r="N24" i="24"/>
  <c r="L128" i="23"/>
  <c r="L129" i="23"/>
  <c r="L127" i="23"/>
  <c r="S22" i="7"/>
  <c r="V11" i="7"/>
  <c r="AF123" i="7"/>
  <c r="AH22" i="7"/>
  <c r="AF170" i="7"/>
  <c r="P45" i="7"/>
  <c r="I62" i="11"/>
  <c r="E32" i="35"/>
  <c r="E32" i="29"/>
  <c r="L69" i="23"/>
  <c r="O72" i="7"/>
  <c r="F5" i="14"/>
  <c r="F10" i="14"/>
  <c r="D50" i="23"/>
  <c r="N103" i="23"/>
  <c r="M101" i="23"/>
  <c r="M11" i="7"/>
  <c r="C5" i="35"/>
  <c r="N10" i="7"/>
  <c r="C5" i="29"/>
  <c r="D25" i="29"/>
  <c r="D25" i="35"/>
  <c r="W22" i="7"/>
  <c r="AG123" i="7"/>
  <c r="Z11" i="7"/>
  <c r="Z10" i="7"/>
  <c r="Z72" i="7"/>
  <c r="AG170" i="7"/>
  <c r="B98" i="24"/>
  <c r="AA133" i="7"/>
  <c r="N31" i="7"/>
  <c r="AE32" i="7"/>
  <c r="C26" i="35"/>
  <c r="C26" i="29"/>
  <c r="M32" i="7"/>
  <c r="H92" i="34"/>
  <c r="N71" i="34"/>
  <c r="N70" i="34"/>
  <c r="F32" i="29"/>
  <c r="F32" i="35"/>
  <c r="M40" i="36"/>
  <c r="F5" i="21"/>
  <c r="F10" i="21"/>
  <c r="F21" i="21"/>
  <c r="M40" i="34"/>
  <c r="B59" i="24"/>
  <c r="K8" i="23"/>
  <c r="B112" i="24"/>
  <c r="C8" i="23"/>
  <c r="J75" i="24"/>
  <c r="I90" i="36"/>
  <c r="P61" i="36"/>
  <c r="P60" i="36"/>
  <c r="C38" i="23"/>
  <c r="G69" i="24"/>
  <c r="G68" i="24"/>
  <c r="N49" i="23"/>
  <c r="K40" i="36"/>
  <c r="K40" i="34"/>
  <c r="E5" i="21"/>
  <c r="G35" i="35"/>
  <c r="G35" i="29"/>
  <c r="P61" i="34"/>
  <c r="P60" i="34"/>
  <c r="I90" i="34"/>
  <c r="C109" i="24"/>
  <c r="L5" i="23"/>
  <c r="W40" i="7"/>
  <c r="AE40" i="7"/>
  <c r="N79" i="23"/>
  <c r="N99" i="23"/>
  <c r="X31" i="7"/>
  <c r="AG90" i="7"/>
  <c r="AG153" i="7"/>
  <c r="G8" i="35"/>
  <c r="G8" i="29"/>
  <c r="G36" i="35"/>
  <c r="AE81" i="7"/>
  <c r="G36" i="29"/>
  <c r="G17" i="35"/>
  <c r="G17" i="29"/>
  <c r="M63" i="34"/>
  <c r="H56" i="24"/>
  <c r="D37" i="23"/>
  <c r="O49" i="23"/>
  <c r="AA40" i="7"/>
  <c r="O79" i="23"/>
  <c r="O99" i="23"/>
  <c r="AB31" i="7"/>
  <c r="AH153" i="7"/>
  <c r="AH90" i="7"/>
  <c r="D16" i="21"/>
  <c r="P62" i="36"/>
  <c r="AF93" i="7"/>
  <c r="C28" i="29"/>
  <c r="C28" i="35"/>
  <c r="M40" i="7"/>
  <c r="M49" i="23"/>
  <c r="AF10" i="7"/>
  <c r="AF79" i="7"/>
  <c r="T30" i="7"/>
  <c r="M69" i="23"/>
  <c r="M70" i="23"/>
  <c r="D28" i="35"/>
  <c r="D28" i="29"/>
  <c r="G27" i="35"/>
  <c r="G27" i="29"/>
  <c r="E8" i="14"/>
  <c r="F8" i="14"/>
  <c r="AG31" i="7"/>
  <c r="N71" i="36"/>
  <c r="H92" i="36"/>
  <c r="N70" i="36"/>
  <c r="O40" i="36"/>
  <c r="O40" i="34"/>
  <c r="G21" i="21"/>
  <c r="G5" i="21"/>
  <c r="G10" i="21"/>
  <c r="AA22" i="7"/>
  <c r="AD11" i="7"/>
  <c r="AD10" i="7"/>
  <c r="AD72" i="7"/>
  <c r="E65" i="15"/>
  <c r="E79" i="15"/>
  <c r="AH170" i="7"/>
  <c r="AH123" i="7"/>
  <c r="I40" i="36"/>
  <c r="I40" i="34"/>
  <c r="C5" i="21"/>
  <c r="N62" i="36"/>
  <c r="M63" i="36"/>
  <c r="G28" i="35"/>
  <c r="G28" i="29"/>
  <c r="E21" i="23"/>
  <c r="AG155" i="7"/>
  <c r="AH157" i="7"/>
  <c r="K57" i="36"/>
  <c r="M57" i="34"/>
  <c r="M39" i="34"/>
  <c r="M4" i="34"/>
  <c r="E23" i="23"/>
  <c r="I58" i="24"/>
  <c r="AG172" i="7"/>
  <c r="AA144" i="7"/>
  <c r="B34" i="15"/>
  <c r="C4" i="29"/>
  <c r="C4" i="35"/>
  <c r="M10" i="7"/>
  <c r="O73" i="7"/>
  <c r="C62" i="15"/>
  <c r="C76" i="15"/>
  <c r="AE22" i="7"/>
  <c r="D16" i="35"/>
  <c r="D16" i="29"/>
  <c r="M18" i="7"/>
  <c r="S11" i="7"/>
  <c r="AB30" i="7"/>
  <c r="O70" i="23"/>
  <c r="M5" i="23"/>
  <c r="D109" i="24"/>
  <c r="AG134" i="7"/>
  <c r="AG93" i="7"/>
  <c r="E64" i="15"/>
  <c r="E78" i="15"/>
  <c r="AH155" i="7"/>
  <c r="F21" i="23"/>
  <c r="E28" i="35"/>
  <c r="E28" i="29"/>
  <c r="W31" i="7"/>
  <c r="AE31" i="7"/>
  <c r="C25" i="35"/>
  <c r="C25" i="29"/>
  <c r="M31" i="7"/>
  <c r="AF172" i="7"/>
  <c r="D23" i="23"/>
  <c r="H58" i="24"/>
  <c r="AH172" i="7"/>
  <c r="F23" i="23"/>
  <c r="J58" i="24"/>
  <c r="F51" i="23"/>
  <c r="O101" i="23"/>
  <c r="N61" i="34"/>
  <c r="H90" i="34"/>
  <c r="N60" i="34"/>
  <c r="X30" i="7"/>
  <c r="AF30" i="7"/>
  <c r="AF80" i="7"/>
  <c r="N70" i="23"/>
  <c r="AF31" i="7"/>
  <c r="D126" i="24"/>
  <c r="AG133" i="7"/>
  <c r="AG127" i="7"/>
  <c r="D130" i="24"/>
  <c r="H75" i="24"/>
  <c r="D52" i="23"/>
  <c r="AF133" i="7"/>
  <c r="C126" i="24"/>
  <c r="AF127" i="7"/>
  <c r="D12" i="24"/>
  <c r="Q12" i="24"/>
  <c r="P21" i="24"/>
  <c r="I57" i="36"/>
  <c r="F16" i="35"/>
  <c r="F16" i="29"/>
  <c r="AH144" i="7"/>
  <c r="AH146" i="7"/>
  <c r="AA11" i="7"/>
  <c r="O57" i="36"/>
  <c r="O39" i="36"/>
  <c r="O4" i="36"/>
  <c r="D5" i="21"/>
  <c r="E126" i="24"/>
  <c r="AH127" i="7"/>
  <c r="E130" i="24"/>
  <c r="AH133" i="7"/>
  <c r="C12" i="24"/>
  <c r="P12" i="24"/>
  <c r="O21" i="24"/>
  <c r="D8" i="23"/>
  <c r="C112" i="24"/>
  <c r="B60" i="24"/>
  <c r="L8" i="23"/>
  <c r="H90" i="36"/>
  <c r="N60" i="36"/>
  <c r="N61" i="36"/>
  <c r="I57" i="34"/>
  <c r="O57" i="34"/>
  <c r="O39" i="34"/>
  <c r="O4" i="34"/>
  <c r="T72" i="7"/>
  <c r="N5" i="23"/>
  <c r="E109" i="24"/>
  <c r="AH134" i="7"/>
  <c r="AH93" i="7"/>
  <c r="AH95" i="7"/>
  <c r="F28" i="35"/>
  <c r="F28" i="29"/>
  <c r="AA31" i="7"/>
  <c r="D38" i="23"/>
  <c r="H69" i="24"/>
  <c r="H68" i="24"/>
  <c r="N62" i="34"/>
  <c r="B14" i="24"/>
  <c r="O14" i="24"/>
  <c r="N23" i="24"/>
  <c r="E51" i="23"/>
  <c r="N101" i="23"/>
  <c r="M104" i="23"/>
  <c r="K57" i="34"/>
  <c r="C59" i="24"/>
  <c r="M57" i="36"/>
  <c r="M39" i="36"/>
  <c r="M4" i="36"/>
  <c r="G26" i="35"/>
  <c r="G26" i="29"/>
  <c r="E16" i="29"/>
  <c r="E16" i="35"/>
  <c r="AG144" i="7"/>
  <c r="AG146" i="7"/>
  <c r="W11" i="7"/>
  <c r="N45" i="7"/>
  <c r="U45" i="7"/>
  <c r="AG45" i="7"/>
  <c r="P44" i="7"/>
  <c r="R45" i="7"/>
  <c r="AE161" i="7"/>
  <c r="AE101" i="7"/>
  <c r="V10" i="7"/>
  <c r="AH11" i="7"/>
  <c r="O22" i="24"/>
  <c r="C13" i="24"/>
  <c r="P13" i="24"/>
  <c r="AF83" i="7"/>
  <c r="G25" i="35"/>
  <c r="G25" i="29"/>
  <c r="AC134" i="7"/>
  <c r="D99" i="24"/>
  <c r="N44" i="7"/>
  <c r="C33" i="35"/>
  <c r="C33" i="29"/>
  <c r="M45" i="7"/>
  <c r="AE144" i="7"/>
  <c r="AE146" i="7"/>
  <c r="N57" i="36"/>
  <c r="M77" i="36"/>
  <c r="M58" i="36"/>
  <c r="I76" i="24"/>
  <c r="E52" i="23"/>
  <c r="O77" i="36"/>
  <c r="O58" i="36"/>
  <c r="P57" i="36"/>
  <c r="C98" i="24"/>
  <c r="AB133" i="7"/>
  <c r="J76" i="24"/>
  <c r="F52" i="23"/>
  <c r="AH174" i="7"/>
  <c r="D5" i="35"/>
  <c r="D5" i="29"/>
  <c r="S10" i="7"/>
  <c r="AE11" i="7"/>
  <c r="E20" i="23"/>
  <c r="I56" i="24"/>
  <c r="E37" i="23"/>
  <c r="E63" i="23"/>
  <c r="C22" i="23"/>
  <c r="AE163" i="7"/>
  <c r="U44" i="7"/>
  <c r="U30" i="7"/>
  <c r="U72" i="7"/>
  <c r="D63" i="15"/>
  <c r="D77" i="15"/>
  <c r="S45" i="7"/>
  <c r="AF113" i="7"/>
  <c r="AF101" i="7"/>
  <c r="AF161" i="7"/>
  <c r="O77" i="34"/>
  <c r="O58" i="34"/>
  <c r="P57" i="34"/>
  <c r="O69" i="23"/>
  <c r="AB72" i="7"/>
  <c r="C65" i="15"/>
  <c r="C79" i="15"/>
  <c r="V72" i="7"/>
  <c r="AH10" i="7"/>
  <c r="R30" i="7"/>
  <c r="R72" i="7"/>
  <c r="AE113" i="7"/>
  <c r="E5" i="35"/>
  <c r="W10" i="7"/>
  <c r="E5" i="29"/>
  <c r="E58" i="24"/>
  <c r="F8" i="23"/>
  <c r="N8" i="23"/>
  <c r="E112" i="24"/>
  <c r="B62" i="24"/>
  <c r="T73" i="7"/>
  <c r="C63" i="15"/>
  <c r="C77" i="15"/>
  <c r="J57" i="34"/>
  <c r="I58" i="34"/>
  <c r="D14" i="23"/>
  <c r="D15" i="23"/>
  <c r="AA10" i="7"/>
  <c r="F5" i="35"/>
  <c r="F5" i="29"/>
  <c r="J57" i="36"/>
  <c r="I58" i="36"/>
  <c r="AC133" i="7"/>
  <c r="D98" i="24"/>
  <c r="AG137" i="7"/>
  <c r="J56" i="24"/>
  <c r="F37" i="23"/>
  <c r="F20" i="23"/>
  <c r="F63" i="23"/>
  <c r="G16" i="35"/>
  <c r="G16" i="29"/>
  <c r="M77" i="34"/>
  <c r="M58" i="34"/>
  <c r="L57" i="36"/>
  <c r="K58" i="36"/>
  <c r="C17" i="21"/>
  <c r="B118" i="24"/>
  <c r="AE134" i="7"/>
  <c r="AE104" i="7"/>
  <c r="AG44" i="7"/>
  <c r="P30" i="7"/>
  <c r="C60" i="24"/>
  <c r="AA30" i="7"/>
  <c r="F25" i="35"/>
  <c r="F25" i="29"/>
  <c r="AD134" i="7"/>
  <c r="E99" i="24"/>
  <c r="E98" i="24"/>
  <c r="AH137" i="7"/>
  <c r="AD133" i="7"/>
  <c r="AD137" i="7"/>
  <c r="C130" i="24"/>
  <c r="AH129" i="7"/>
  <c r="N69" i="23"/>
  <c r="X72" i="7"/>
  <c r="C64" i="15"/>
  <c r="C78" i="15"/>
  <c r="E25" i="35"/>
  <c r="E25" i="29"/>
  <c r="W30" i="7"/>
  <c r="M8" i="23"/>
  <c r="B61" i="24"/>
  <c r="C61" i="24"/>
  <c r="E8" i="23"/>
  <c r="D112" i="24"/>
  <c r="AF72" i="7"/>
  <c r="AF76" i="7"/>
  <c r="T62" i="15"/>
  <c r="F24" i="29"/>
  <c r="F24" i="35"/>
  <c r="AD145" i="7"/>
  <c r="E35" i="15"/>
  <c r="B121" i="24"/>
  <c r="B122" i="24"/>
  <c r="AH106" i="7"/>
  <c r="G89" i="36"/>
  <c r="L56" i="36"/>
  <c r="L55" i="36"/>
  <c r="H89" i="34"/>
  <c r="N55" i="34"/>
  <c r="N56" i="34"/>
  <c r="F89" i="36"/>
  <c r="J55" i="36"/>
  <c r="J56" i="36"/>
  <c r="F89" i="34"/>
  <c r="J55" i="34"/>
  <c r="J56" i="34"/>
  <c r="F14" i="23"/>
  <c r="F15" i="23"/>
  <c r="D17" i="21"/>
  <c r="AE116" i="7"/>
  <c r="AH118" i="7"/>
  <c r="E17" i="21"/>
  <c r="AF116" i="7"/>
  <c r="G57" i="24"/>
  <c r="C20" i="23"/>
  <c r="I55" i="24"/>
  <c r="D4" i="29"/>
  <c r="C34" i="15"/>
  <c r="D4" i="35"/>
  <c r="AB144" i="7"/>
  <c r="AE10" i="7"/>
  <c r="O25" i="24"/>
  <c r="C16" i="24"/>
  <c r="P16" i="24"/>
  <c r="AG95" i="7"/>
  <c r="AA134" i="7"/>
  <c r="AA137" i="7"/>
  <c r="B99" i="24"/>
  <c r="AE137" i="7"/>
  <c r="H96" i="34"/>
  <c r="H98" i="34"/>
  <c r="M78" i="34"/>
  <c r="N58" i="34"/>
  <c r="D102" i="24"/>
  <c r="E14" i="15"/>
  <c r="E7" i="23"/>
  <c r="E26" i="23"/>
  <c r="E14" i="23"/>
  <c r="E15" i="23"/>
  <c r="E102" i="24"/>
  <c r="E15" i="15"/>
  <c r="F15" i="15"/>
  <c r="G15" i="15"/>
  <c r="F7" i="23"/>
  <c r="F9" i="23"/>
  <c r="AG30" i="7"/>
  <c r="AG80" i="7"/>
  <c r="P72" i="7"/>
  <c r="J55" i="24"/>
  <c r="F26" i="23"/>
  <c r="W72" i="7"/>
  <c r="E4" i="29"/>
  <c r="AC144" i="7"/>
  <c r="D34" i="15"/>
  <c r="E4" i="35"/>
  <c r="AH79" i="7"/>
  <c r="L131" i="23"/>
  <c r="AF163" i="7"/>
  <c r="D22" i="23"/>
  <c r="I68" i="24"/>
  <c r="E38" i="23"/>
  <c r="I69" i="24"/>
  <c r="H89" i="36"/>
  <c r="N56" i="36"/>
  <c r="N55" i="36"/>
  <c r="C32" i="35"/>
  <c r="AE44" i="7"/>
  <c r="C32" i="29"/>
  <c r="M44" i="7"/>
  <c r="N30" i="7"/>
  <c r="E24" i="29"/>
  <c r="E24" i="35"/>
  <c r="D35" i="15"/>
  <c r="AC145" i="7"/>
  <c r="AA72" i="7"/>
  <c r="AD144" i="7"/>
  <c r="AD146" i="7"/>
  <c r="F4" i="29"/>
  <c r="E34" i="15"/>
  <c r="E38" i="15"/>
  <c r="F4" i="35"/>
  <c r="F62" i="15"/>
  <c r="F76" i="15"/>
  <c r="B46" i="15"/>
  <c r="I96" i="34"/>
  <c r="I98" i="34"/>
  <c r="O78" i="34"/>
  <c r="P58" i="34"/>
  <c r="S44" i="7"/>
  <c r="D33" i="35"/>
  <c r="D33" i="29"/>
  <c r="AF144" i="7"/>
  <c r="AF146" i="7"/>
  <c r="AH148" i="7"/>
  <c r="I89" i="36"/>
  <c r="C85" i="36"/>
  <c r="P56" i="36"/>
  <c r="P55" i="36"/>
  <c r="C62" i="24"/>
  <c r="I41" i="36"/>
  <c r="I41" i="34"/>
  <c r="C6" i="21"/>
  <c r="C10" i="21"/>
  <c r="C21" i="21"/>
  <c r="N57" i="34"/>
  <c r="J68" i="24"/>
  <c r="F38" i="23"/>
  <c r="J69" i="24"/>
  <c r="AC137" i="7"/>
  <c r="E63" i="15"/>
  <c r="E77" i="15"/>
  <c r="AH72" i="7"/>
  <c r="B47" i="15"/>
  <c r="P55" i="34"/>
  <c r="I89" i="34"/>
  <c r="C85" i="34"/>
  <c r="P56" i="34"/>
  <c r="AF134" i="7"/>
  <c r="C118" i="24"/>
  <c r="AF104" i="7"/>
  <c r="C121" i="24"/>
  <c r="C122" i="24"/>
  <c r="AH165" i="7"/>
  <c r="AH149" i="7"/>
  <c r="G5" i="35"/>
  <c r="G5" i="29"/>
  <c r="I96" i="36"/>
  <c r="I98" i="36"/>
  <c r="O78" i="36"/>
  <c r="P77" i="36"/>
  <c r="H96" i="36"/>
  <c r="H98" i="36"/>
  <c r="N77" i="36"/>
  <c r="M78" i="36"/>
  <c r="AE45" i="7"/>
  <c r="B45" i="15"/>
  <c r="B48" i="15"/>
  <c r="N77" i="34"/>
  <c r="AG149" i="7"/>
  <c r="I62" i="34"/>
  <c r="I39" i="34"/>
  <c r="I4" i="34"/>
  <c r="C83" i="34"/>
  <c r="P73" i="34"/>
  <c r="P76" i="34"/>
  <c r="P68" i="34"/>
  <c r="B111" i="15"/>
  <c r="P75" i="34"/>
  <c r="P63" i="34"/>
  <c r="D62" i="15"/>
  <c r="D76" i="15"/>
  <c r="AG72" i="7"/>
  <c r="G55" i="24"/>
  <c r="P58" i="36"/>
  <c r="AE30" i="7"/>
  <c r="C24" i="35"/>
  <c r="C24" i="29"/>
  <c r="M30" i="7"/>
  <c r="AA145" i="7"/>
  <c r="AA146" i="7"/>
  <c r="B35" i="15"/>
  <c r="N72" i="7"/>
  <c r="P22" i="24"/>
  <c r="D13" i="24"/>
  <c r="Q13" i="24"/>
  <c r="AG83" i="7"/>
  <c r="E9" i="23"/>
  <c r="H15" i="15"/>
  <c r="F14" i="15"/>
  <c r="G14" i="15"/>
  <c r="D6" i="21"/>
  <c r="D10" i="21"/>
  <c r="D21" i="21"/>
  <c r="G32" i="35"/>
  <c r="G32" i="29"/>
  <c r="E12" i="24"/>
  <c r="R12" i="24"/>
  <c r="AH83" i="7"/>
  <c r="Q21" i="24"/>
  <c r="G33" i="35"/>
  <c r="G33" i="29"/>
  <c r="AB134" i="7"/>
  <c r="AB137" i="7"/>
  <c r="C99" i="24"/>
  <c r="AF137" i="7"/>
  <c r="I62" i="36"/>
  <c r="I39" i="36"/>
  <c r="I4" i="36"/>
  <c r="H57" i="24"/>
  <c r="D20" i="23"/>
  <c r="E60" i="35"/>
  <c r="E60" i="29"/>
  <c r="E26" i="15"/>
  <c r="B64" i="15"/>
  <c r="B78" i="15"/>
  <c r="N76" i="36"/>
  <c r="N68" i="36"/>
  <c r="N75" i="36"/>
  <c r="N78" i="36"/>
  <c r="N73" i="36"/>
  <c r="N63" i="36"/>
  <c r="D32" i="29"/>
  <c r="D32" i="35"/>
  <c r="S30" i="7"/>
  <c r="D38" i="15"/>
  <c r="B102" i="24"/>
  <c r="E12" i="15"/>
  <c r="C7" i="23"/>
  <c r="C26" i="23"/>
  <c r="F60" i="35"/>
  <c r="F60" i="29"/>
  <c r="E27" i="15"/>
  <c r="B65" i="15"/>
  <c r="B79" i="15"/>
  <c r="G4" i="29"/>
  <c r="G4" i="35"/>
  <c r="AE79" i="7"/>
  <c r="C83" i="36"/>
  <c r="P68" i="36"/>
  <c r="P76" i="36"/>
  <c r="P73" i="36"/>
  <c r="P75" i="36"/>
  <c r="P63" i="36"/>
  <c r="AH76" i="7"/>
  <c r="AG129" i="7"/>
  <c r="V62" i="15"/>
  <c r="P77" i="34"/>
  <c r="N58" i="36"/>
  <c r="AC146" i="7"/>
  <c r="N76" i="34"/>
  <c r="B110" i="15"/>
  <c r="N75" i="34"/>
  <c r="N68" i="34"/>
  <c r="N73" i="34"/>
  <c r="N63" i="34"/>
  <c r="F34" i="15"/>
  <c r="K41" i="36"/>
  <c r="K41" i="34"/>
  <c r="E6" i="21"/>
  <c r="E10" i="21"/>
  <c r="E21" i="21"/>
  <c r="N78" i="34"/>
  <c r="C111" i="15"/>
  <c r="F27" i="15"/>
  <c r="G27" i="15"/>
  <c r="K62" i="34"/>
  <c r="K39" i="34"/>
  <c r="F12" i="21"/>
  <c r="C60" i="29"/>
  <c r="B62" i="15"/>
  <c r="C60" i="35"/>
  <c r="E24" i="15"/>
  <c r="I63" i="34"/>
  <c r="I77" i="34"/>
  <c r="F12" i="15"/>
  <c r="Q25" i="24"/>
  <c r="E16" i="24"/>
  <c r="R16" i="24"/>
  <c r="J62" i="36"/>
  <c r="I63" i="36"/>
  <c r="I77" i="36"/>
  <c r="K62" i="36"/>
  <c r="K39" i="36"/>
  <c r="K4" i="36"/>
  <c r="P78" i="36"/>
  <c r="C14" i="23"/>
  <c r="C15" i="23"/>
  <c r="C9" i="23"/>
  <c r="D24" i="35"/>
  <c r="D24" i="29"/>
  <c r="AB145" i="7"/>
  <c r="AB146" i="7"/>
  <c r="C35" i="15"/>
  <c r="C38" i="15"/>
  <c r="S72" i="7"/>
  <c r="H55" i="24"/>
  <c r="D26" i="23"/>
  <c r="D7" i="23"/>
  <c r="D9" i="23"/>
  <c r="E13" i="15"/>
  <c r="C102" i="24"/>
  <c r="D16" i="24"/>
  <c r="Q16" i="24"/>
  <c r="P25" i="24"/>
  <c r="AG106" i="7"/>
  <c r="F35" i="15"/>
  <c r="B38" i="15"/>
  <c r="P78" i="34"/>
  <c r="N21" i="24"/>
  <c r="B12" i="24"/>
  <c r="O12" i="24"/>
  <c r="AD79" i="7"/>
  <c r="C110" i="15"/>
  <c r="D110" i="15"/>
  <c r="H27" i="15"/>
  <c r="F26" i="15"/>
  <c r="G26" i="15"/>
  <c r="G24" i="35"/>
  <c r="AE80" i="7"/>
  <c r="G24" i="29"/>
  <c r="AG76" i="7"/>
  <c r="U62" i="15"/>
  <c r="D111" i="15"/>
  <c r="F13" i="15"/>
  <c r="G13" i="15"/>
  <c r="H14" i="15"/>
  <c r="F16" i="15"/>
  <c r="F17" i="15"/>
  <c r="G12" i="15"/>
  <c r="F90" i="34"/>
  <c r="D85" i="34"/>
  <c r="J61" i="34"/>
  <c r="J60" i="34"/>
  <c r="B76" i="15"/>
  <c r="K63" i="34"/>
  <c r="L62" i="34"/>
  <c r="K77" i="34"/>
  <c r="B63" i="15"/>
  <c r="B77" i="15"/>
  <c r="D60" i="29"/>
  <c r="E25" i="15"/>
  <c r="D60" i="35"/>
  <c r="K63" i="36"/>
  <c r="K77" i="36"/>
  <c r="H13" i="15"/>
  <c r="E28" i="15"/>
  <c r="F24" i="15"/>
  <c r="H25" i="15"/>
  <c r="C108" i="15"/>
  <c r="AD80" i="7"/>
  <c r="B13" i="24"/>
  <c r="O13" i="24"/>
  <c r="N22" i="24"/>
  <c r="H34" i="15"/>
  <c r="H37" i="15"/>
  <c r="H38" i="15"/>
  <c r="F38" i="15"/>
  <c r="H36" i="15"/>
  <c r="H35" i="15"/>
  <c r="F96" i="36"/>
  <c r="J77" i="36"/>
  <c r="I78" i="36"/>
  <c r="I78" i="34"/>
  <c r="F96" i="34"/>
  <c r="G13" i="21"/>
  <c r="G12" i="21"/>
  <c r="AE83" i="7"/>
  <c r="J61" i="36"/>
  <c r="J63" i="36"/>
  <c r="F90" i="36"/>
  <c r="D85" i="36"/>
  <c r="J60" i="36"/>
  <c r="J62" i="34"/>
  <c r="AE72" i="7"/>
  <c r="AG148" i="7"/>
  <c r="F98" i="34"/>
  <c r="G34" i="15"/>
  <c r="G37" i="15"/>
  <c r="G38" i="15"/>
  <c r="G35" i="15"/>
  <c r="G36" i="15"/>
  <c r="G96" i="36"/>
  <c r="G98" i="36"/>
  <c r="K78" i="36"/>
  <c r="C109" i="15"/>
  <c r="F25" i="15"/>
  <c r="G25" i="15"/>
  <c r="H26" i="15"/>
  <c r="AD83" i="7"/>
  <c r="B16" i="24"/>
  <c r="O16" i="24"/>
  <c r="N25" i="24"/>
  <c r="J75" i="34"/>
  <c r="J73" i="34"/>
  <c r="J76" i="34"/>
  <c r="B108" i="15"/>
  <c r="D108" i="15"/>
  <c r="J68" i="34"/>
  <c r="J58" i="34"/>
  <c r="F100" i="36"/>
  <c r="F98" i="36"/>
  <c r="G24" i="15"/>
  <c r="L61" i="36"/>
  <c r="L63" i="36"/>
  <c r="L60" i="36"/>
  <c r="G90" i="36"/>
  <c r="G90" i="34"/>
  <c r="L61" i="34"/>
  <c r="L60" i="34"/>
  <c r="J77" i="34"/>
  <c r="E16" i="15"/>
  <c r="E29" i="15"/>
  <c r="L62" i="36"/>
  <c r="B66" i="15"/>
  <c r="B67" i="15"/>
  <c r="J63" i="34"/>
  <c r="S62" i="15"/>
  <c r="G60" i="35"/>
  <c r="G60" i="29"/>
  <c r="AE76" i="7"/>
  <c r="C82" i="36"/>
  <c r="J76" i="36"/>
  <c r="J73" i="36"/>
  <c r="J68" i="36"/>
  <c r="J75" i="36"/>
  <c r="J58" i="36"/>
  <c r="G96" i="34"/>
  <c r="J78" i="36"/>
  <c r="F28" i="15"/>
  <c r="F29" i="15"/>
  <c r="L76" i="36"/>
  <c r="L68" i="36"/>
  <c r="L75" i="36"/>
  <c r="L78" i="36"/>
  <c r="L73" i="36"/>
  <c r="L58" i="36"/>
  <c r="D20" i="15"/>
  <c r="E17" i="15"/>
  <c r="C18" i="15"/>
  <c r="F99" i="36"/>
  <c r="F101" i="36"/>
  <c r="J78" i="34"/>
  <c r="L77" i="36"/>
  <c r="F100" i="34"/>
  <c r="G60" i="34"/>
  <c r="G4" i="34"/>
  <c r="G75" i="34"/>
  <c r="H60" i="34"/>
  <c r="G78" i="34"/>
  <c r="E95" i="34"/>
  <c r="E98" i="34"/>
  <c r="E99" i="34"/>
  <c r="E101" i="34"/>
  <c r="K91" i="34"/>
  <c r="H58" i="34"/>
  <c r="H77" i="34"/>
  <c r="H68" i="34"/>
  <c r="H63" i="34"/>
  <c r="C81" i="34"/>
  <c r="H73" i="34"/>
  <c r="H76" i="34"/>
  <c r="H75" i="34"/>
  <c r="H78" i="34"/>
  <c r="K24" i="34"/>
  <c r="K6" i="34"/>
  <c r="K55" i="34"/>
  <c r="K58" i="34"/>
  <c r="L56" i="34"/>
  <c r="G89" i="34"/>
  <c r="L55" i="34"/>
  <c r="L57" i="34"/>
  <c r="K5" i="34"/>
  <c r="K4" i="34"/>
  <c r="K75" i="34"/>
  <c r="K78" i="34"/>
  <c r="L77" i="34"/>
  <c r="L68" i="34"/>
  <c r="L76" i="34"/>
  <c r="B109" i="15"/>
  <c r="D109" i="15"/>
  <c r="D112" i="15"/>
  <c r="L73" i="34"/>
  <c r="L58" i="34"/>
  <c r="L63" i="34"/>
  <c r="C82" i="34"/>
  <c r="G95" i="34"/>
  <c r="G98" i="34"/>
  <c r="F99" i="34"/>
  <c r="F101" i="34"/>
  <c r="L75" i="34"/>
  <c r="L78" i="34"/>
  <c r="K90" i="34"/>
  <c r="K92" i="34"/>
</calcChain>
</file>

<file path=xl/comments1.xml><?xml version="1.0" encoding="utf-8"?>
<comments xmlns="http://schemas.openxmlformats.org/spreadsheetml/2006/main">
  <authors>
    <author>User</author>
  </authors>
  <commentList>
    <comment ref="P17" authorId="0" shapeId="0">
      <text>
        <r>
          <rPr>
            <b/>
            <sz val="9"/>
            <color indexed="81"/>
            <rFont val="Calibri"/>
            <family val="2"/>
          </rPr>
          <t>User:</t>
        </r>
        <r>
          <rPr>
            <sz val="9"/>
            <color indexed="81"/>
            <rFont val="Calibri"/>
            <family val="2"/>
          </rPr>
          <t xml:space="preserve">
Vaccine in state program</t>
        </r>
      </text>
    </comment>
    <comment ref="R17" authorId="0" shapeId="0">
      <text>
        <r>
          <rPr>
            <b/>
            <sz val="9"/>
            <color indexed="81"/>
            <rFont val="Calibri"/>
            <family val="2"/>
          </rPr>
          <t>User:</t>
        </r>
        <r>
          <rPr>
            <sz val="9"/>
            <color indexed="81"/>
            <rFont val="Calibri"/>
            <family val="2"/>
          </rPr>
          <t xml:space="preserve">
IDUs who have been tested for HEP B (as a part of HEP C program)
Review HEP B vaccine prices from State Program
Proposal for MOH:
1. vaccine from immunization (500 person)
2. services from Hep C</t>
        </r>
      </text>
    </comment>
    <comment ref="P19" authorId="0" shapeId="0">
      <text>
        <r>
          <rPr>
            <b/>
            <sz val="9"/>
            <color indexed="81"/>
            <rFont val="Calibri"/>
            <family val="2"/>
          </rPr>
          <t>User:</t>
        </r>
        <r>
          <rPr>
            <sz val="9"/>
            <color indexed="81"/>
            <rFont val="Calibri"/>
            <family val="2"/>
          </rPr>
          <t xml:space="preserve">
Split between clinical and other
</t>
        </r>
      </text>
    </comment>
    <comment ref="O33" authorId="0" shapeId="0">
      <text>
        <r>
          <rPr>
            <b/>
            <sz val="9"/>
            <color indexed="81"/>
            <rFont val="Calibri"/>
            <family val="2"/>
          </rPr>
          <t>User:</t>
        </r>
        <r>
          <rPr>
            <sz val="9"/>
            <color indexed="81"/>
            <rFont val="Calibri"/>
            <family val="2"/>
          </rPr>
          <t xml:space="preserve">
85% of utilization projected based on historical consumption rate
</t>
        </r>
      </text>
    </comment>
    <comment ref="O34" authorId="0" shapeId="0">
      <text>
        <r>
          <rPr>
            <b/>
            <sz val="9"/>
            <color indexed="81"/>
            <rFont val="Calibri"/>
            <family val="2"/>
          </rPr>
          <t>User:</t>
        </r>
        <r>
          <rPr>
            <sz val="9"/>
            <color indexed="81"/>
            <rFont val="Calibri"/>
            <family val="2"/>
          </rPr>
          <t xml:space="preserve">
85% utilization rate projected based on historical consumption rate
</t>
        </r>
      </text>
    </comment>
    <comment ref="O36" authorId="0" shapeId="0">
      <text>
        <r>
          <rPr>
            <b/>
            <sz val="9"/>
            <color indexed="81"/>
            <rFont val="Calibri"/>
            <family val="2"/>
          </rPr>
          <t>User:</t>
        </r>
        <r>
          <rPr>
            <sz val="9"/>
            <color indexed="81"/>
            <rFont val="Calibri"/>
            <family val="2"/>
          </rPr>
          <t xml:space="preserve">
VL: only 50% of total procurement as GF will leave behind a stock
</t>
        </r>
      </text>
    </comment>
    <comment ref="T36" authorId="0" shapeId="0">
      <text>
        <r>
          <rPr>
            <b/>
            <sz val="9"/>
            <color indexed="81"/>
            <rFont val="Calibri"/>
            <family val="2"/>
          </rPr>
          <t>User:</t>
        </r>
        <r>
          <rPr>
            <sz val="9"/>
            <color indexed="81"/>
            <rFont val="Calibri"/>
            <family val="2"/>
          </rPr>
          <t xml:space="preserve">
shifted by 1 year to addopt to changed cascade
</t>
        </r>
      </text>
    </comment>
    <comment ref="O38" authorId="0" shapeId="0">
      <text>
        <r>
          <rPr>
            <b/>
            <sz val="9"/>
            <color indexed="81"/>
            <rFont val="Calibri"/>
            <family val="2"/>
          </rPr>
          <t>User:</t>
        </r>
        <r>
          <rPr>
            <sz val="9"/>
            <color indexed="81"/>
            <rFont val="Calibri"/>
            <family val="2"/>
          </rPr>
          <t xml:space="preserve">
75% of costs are to be covered by the GoG</t>
        </r>
      </text>
    </comment>
  </commentList>
</comments>
</file>

<file path=xl/comments2.xml><?xml version="1.0" encoding="utf-8"?>
<comments xmlns="http://schemas.openxmlformats.org/spreadsheetml/2006/main">
  <authors>
    <author>Author</author>
  </authors>
  <commentList>
    <comment ref="I58" authorId="0" shapeId="0">
      <text>
        <r>
          <rPr>
            <b/>
            <sz val="9"/>
            <color indexed="81"/>
            <rFont val="Tahoma"/>
            <family val="2"/>
          </rPr>
          <t>Author:</t>
        </r>
        <r>
          <rPr>
            <sz val="9"/>
            <color indexed="81"/>
            <rFont val="Tahoma"/>
            <family val="2"/>
          </rPr>
          <t xml:space="preserve">
გურჯაანის ოფისის გარეშე 26000</t>
        </r>
      </text>
    </comment>
    <comment ref="I59" authorId="0" shapeId="0">
      <text>
        <r>
          <rPr>
            <b/>
            <sz val="9"/>
            <color indexed="81"/>
            <rFont val="Tahoma"/>
            <family val="2"/>
          </rPr>
          <t>Author:</t>
        </r>
        <r>
          <rPr>
            <sz val="9"/>
            <color indexed="81"/>
            <rFont val="Tahoma"/>
            <family val="2"/>
          </rPr>
          <t xml:space="preserve">
19800 ინფლაციის</t>
        </r>
      </text>
    </comment>
    <comment ref="I60" authorId="0" shapeId="0">
      <text>
        <r>
          <rPr>
            <b/>
            <sz val="9"/>
            <color indexed="81"/>
            <rFont val="Tahoma"/>
            <family val="2"/>
          </rPr>
          <t>Author:</t>
        </r>
        <r>
          <rPr>
            <sz val="9"/>
            <color indexed="81"/>
            <rFont val="Tahoma"/>
            <family val="2"/>
          </rPr>
          <t xml:space="preserve">
19800+20800 ინფლავციის 5%</t>
        </r>
      </text>
    </comment>
  </commentList>
</comments>
</file>

<file path=xl/sharedStrings.xml><?xml version="1.0" encoding="utf-8"?>
<sst xmlns="http://schemas.openxmlformats.org/spreadsheetml/2006/main" count="2790" uniqueCount="1298">
  <si>
    <t>GEL</t>
  </si>
  <si>
    <t>Outpatinet care</t>
  </si>
  <si>
    <t>Unit</t>
  </si>
  <si>
    <t>QTY</t>
  </si>
  <si>
    <t>Total</t>
  </si>
  <si>
    <t>First visit extended</t>
  </si>
  <si>
    <t>First visit standard</t>
  </si>
  <si>
    <t>Subsequent visit extended</t>
  </si>
  <si>
    <t>Subsequent visit standard</t>
  </si>
  <si>
    <t>Tretament of severe Ois</t>
  </si>
  <si>
    <t>Tretament of moderate OIs</t>
  </si>
  <si>
    <t>Tretament of mild OIs</t>
  </si>
  <si>
    <t>Instrumental investigations extended</t>
  </si>
  <si>
    <t>Instrumental investigations moderate</t>
  </si>
  <si>
    <t>Instrumental investigations standard</t>
  </si>
  <si>
    <t>Monitoring of HCV therapy</t>
  </si>
  <si>
    <t>Antiretroviral therapy monitoring</t>
  </si>
  <si>
    <t>Physician's visit to patient</t>
  </si>
  <si>
    <t>TOTAL</t>
  </si>
  <si>
    <t>Inpatient care</t>
  </si>
  <si>
    <t>Inpatient, moderate severity</t>
  </si>
  <si>
    <t>Inpatient, severe</t>
  </si>
  <si>
    <t>Inpatient, critical</t>
  </si>
  <si>
    <t>GRAND TOTAL</t>
  </si>
  <si>
    <t>2017 (9 Tve)</t>
  </si>
  <si>
    <t>Projected 2017</t>
  </si>
  <si>
    <t>Diff</t>
  </si>
  <si>
    <t>Project HIV diagnosis</t>
  </si>
  <si>
    <t>on ARV</t>
  </si>
  <si>
    <t>Source:</t>
  </si>
  <si>
    <t>AIDS Center</t>
  </si>
  <si>
    <t>Source Currency:</t>
  </si>
  <si>
    <t>Summary</t>
  </si>
  <si>
    <t>Delivery of essential clinical care services to all people living with HIV (PLHIV)</t>
  </si>
  <si>
    <t>Out-patient care</t>
  </si>
  <si>
    <t>In-patient care</t>
  </si>
  <si>
    <t>Povision of clinic-based adherence monitoring and support</t>
  </si>
  <si>
    <t>Nurse</t>
  </si>
  <si>
    <t>Provision of home-based adherence monitoring and support services through mobile units (MU)</t>
  </si>
  <si>
    <t>National Center</t>
  </si>
  <si>
    <t>Program manager</t>
  </si>
  <si>
    <t>Financial manager</t>
  </si>
  <si>
    <t>Technical assistant</t>
  </si>
  <si>
    <t>MU physicians</t>
  </si>
  <si>
    <t>MU nurses</t>
  </si>
  <si>
    <t>Drivers</t>
  </si>
  <si>
    <t>Three Regional Centers</t>
  </si>
  <si>
    <t>Admin costs</t>
  </si>
  <si>
    <t>Gasoline</t>
  </si>
  <si>
    <t>Technical maintenance</t>
  </si>
  <si>
    <t>Communication costs</t>
  </si>
  <si>
    <t>Stationery</t>
  </si>
  <si>
    <t>Adherence</t>
  </si>
  <si>
    <t>Clinical-based adherence support</t>
  </si>
  <si>
    <t>Modified Budget</t>
  </si>
  <si>
    <t>2019</t>
  </si>
  <si>
    <t>2020</t>
  </si>
  <si>
    <t>2021</t>
  </si>
  <si>
    <t>2022</t>
  </si>
  <si>
    <t>Program delivery in Abkhazia</t>
  </si>
  <si>
    <t xml:space="preserve">Unit </t>
  </si>
  <si>
    <t>Joint commission supervisor</t>
  </si>
  <si>
    <t>Chief expert</t>
  </si>
  <si>
    <t>ART site coordinator</t>
  </si>
  <si>
    <t>Physician</t>
  </si>
  <si>
    <t>Lab-physician</t>
  </si>
  <si>
    <t>Consultant</t>
  </si>
  <si>
    <t>Administrative officer</t>
  </si>
  <si>
    <t>Driver</t>
  </si>
  <si>
    <t>Transportation costs</t>
  </si>
  <si>
    <t>Health equipment maintenance</t>
  </si>
  <si>
    <t>Insurance</t>
  </si>
  <si>
    <t>Vehicle maintenance</t>
  </si>
  <si>
    <t>Office rent</t>
  </si>
  <si>
    <t>Bank fees</t>
  </si>
  <si>
    <t>On-site monitoring</t>
  </si>
  <si>
    <t>Provision of ART to all PLHIV in need in accordance with existing guidelines, including in the region of Abkhazia</t>
  </si>
  <si>
    <t>Program Delivery in Abkhazia</t>
  </si>
  <si>
    <t>THE GEORGIA NATIONAL HIV/AIDS STRATEGIC PLAN 2019-2022</t>
  </si>
  <si>
    <t>Detail Budget &amp; side-by-side</t>
  </si>
  <si>
    <t>Conversion rate</t>
  </si>
  <si>
    <t>#</t>
  </si>
  <si>
    <t>Strategic Priority/ Activity area</t>
  </si>
  <si>
    <t>Previous NSP (USD)</t>
  </si>
  <si>
    <t>Current NSP (USD)</t>
  </si>
  <si>
    <t>Current NSP (GEL)</t>
  </si>
  <si>
    <t>Total costs, 2016, USD</t>
  </si>
  <si>
    <t>Total costs, 2017, USD</t>
  </si>
  <si>
    <t>Total costs, 2018, USD</t>
  </si>
  <si>
    <t>Total, USD</t>
  </si>
  <si>
    <t>[HIV Prevention and Detection]</t>
  </si>
  <si>
    <t>1.1</t>
  </si>
  <si>
    <t>Prevent HIV transmission, detect HIV, and ensure timely progression to care and treatment among the key affected populations</t>
  </si>
  <si>
    <t>1.1.1</t>
  </si>
  <si>
    <t>Prevention and detection of HIV among PWID</t>
  </si>
  <si>
    <t>1.1.2</t>
  </si>
  <si>
    <t>Opioid Substitution Treatment (OST) and other forms of treatment and rehabilitation</t>
  </si>
  <si>
    <t>1.1.3</t>
  </si>
  <si>
    <t>Prevention and detection of HIV among MSM</t>
  </si>
  <si>
    <t>1.1.4</t>
  </si>
  <si>
    <t>HIV Prevention and detection among FSW</t>
  </si>
  <si>
    <t>1.1.5</t>
  </si>
  <si>
    <t>HIV Prevention and Detection among Prisoners</t>
  </si>
  <si>
    <t>1.1.6</t>
  </si>
  <si>
    <t>Improving quality of services</t>
  </si>
  <si>
    <t>NEW 1</t>
  </si>
  <si>
    <t>Hepatitis B Prevention and vacination among KAPs</t>
  </si>
  <si>
    <t>NEW 2</t>
  </si>
  <si>
    <t>Special Programs for adolescents and young people who inject drugs</t>
  </si>
  <si>
    <t>NEW 4</t>
  </si>
  <si>
    <t>PrEP</t>
  </si>
  <si>
    <t>Mental health services for all KAPs</t>
  </si>
  <si>
    <t>NEW 5</t>
  </si>
  <si>
    <t>Improve access to RSH services for all KAPs</t>
  </si>
  <si>
    <t>NEW 6</t>
  </si>
  <si>
    <t>Introduction and expansion of HIVST among KAPs and other volnurable groups</t>
  </si>
  <si>
    <t>1.2</t>
  </si>
  <si>
    <t>Prevention and detection of HIV in healthcare settings</t>
  </si>
  <si>
    <t>1.2.1</t>
  </si>
  <si>
    <t>Enhancing Provider Initiated Testing (PIT) for HIV</t>
  </si>
  <si>
    <t>NEW 7</t>
  </si>
  <si>
    <t>NEW 8</t>
  </si>
  <si>
    <t>1.2.2</t>
  </si>
  <si>
    <t>Ensuring safety of donor blood</t>
  </si>
  <si>
    <t>1.2.3</t>
  </si>
  <si>
    <t>Post-exposure prophylaxis of HIV infection (PEP)</t>
  </si>
  <si>
    <t>1.2.4</t>
  </si>
  <si>
    <t>Prevention of Mother to Child Transmission of HIV (PMTCT)</t>
  </si>
  <si>
    <t>1.2.5</t>
  </si>
  <si>
    <t>Prevention programs currently under State HIV/AIDS Program</t>
  </si>
  <si>
    <t>[HIV Care and Treatment]</t>
  </si>
  <si>
    <t>2.1</t>
  </si>
  <si>
    <t>Ensure uninterrupted delivery of high quality treatment and care</t>
  </si>
  <si>
    <t>2.1.1</t>
  </si>
  <si>
    <t>2.1.2</t>
  </si>
  <si>
    <t>2.1.3</t>
  </si>
  <si>
    <t>Effective programme administration and quality of service delivery</t>
  </si>
  <si>
    <t>2.1.4</t>
  </si>
  <si>
    <t>Necessary investments in the infrastructure/Provide operation and maintanance (O&amp;M) for health and non-health equipment</t>
  </si>
  <si>
    <t>2.2</t>
  </si>
  <si>
    <t>Reduce morbidity and mortality due to TB and HCV co-infections and injecting drug use</t>
  </si>
  <si>
    <t>2.2.1</t>
  </si>
  <si>
    <t>Intensify HIV/TB collaborative activities (funded from the TB program)</t>
  </si>
  <si>
    <t>2.2.2</t>
  </si>
  <si>
    <t>Provide treatment and care for viral hepatitis to all PLHIV (funded from the HVC program)</t>
  </si>
  <si>
    <t>2.3</t>
  </si>
  <si>
    <t>Ensure provision of care and support services for PLHIV</t>
  </si>
  <si>
    <t>2.3.1</t>
  </si>
  <si>
    <t>Ensure operation of peer-support services</t>
  </si>
  <si>
    <t>2.3.2</t>
  </si>
  <si>
    <t>Provide palliative care for chronically ill patients</t>
  </si>
  <si>
    <t>2.3.3</t>
  </si>
  <si>
    <t>Support effective linkage of PLHIV to HIV and other medical care, as well as supportive services (case-manager)</t>
  </si>
  <si>
    <t>[Leadership and Policy Development] +TSP related activities</t>
  </si>
  <si>
    <t>Ensure adequacy of state budget allocations for HIV prevention and treatment to sustain and scale-up the national response</t>
  </si>
  <si>
    <t>3.1.1</t>
  </si>
  <si>
    <t>Continuous monitoring of HIV related expenditures through the national health accounts analysis</t>
  </si>
  <si>
    <t>3.1.2</t>
  </si>
  <si>
    <t>Development of a national transition plan (transition from external to governmental funding) with ensured participation of key stakeholders, including community representatives and KAPs</t>
  </si>
  <si>
    <t>NEW TP</t>
  </si>
  <si>
    <t>Support implementation of transition plan through establishing a dedicated M&amp;E function (FIN.57-64)</t>
  </si>
  <si>
    <t>Ensure full budgetary commitment and allocative efficiency for national HIV response  (FIN.57-64)</t>
  </si>
  <si>
    <t>Improved policy environment and stakeholder coordination</t>
  </si>
  <si>
    <t>3.2.1</t>
  </si>
  <si>
    <t>Regular reviews and analyses of HIV related legislation</t>
  </si>
  <si>
    <t>3.2.2</t>
  </si>
  <si>
    <t>Development of operational policies, regulations and guidelines to support enforcement of revised legislation to address issues affecting access to HIV services</t>
  </si>
  <si>
    <t>3.2.3</t>
  </si>
  <si>
    <t>Collaboration of CSOs with associations of lawyers and human rights protection organisations on addressing discrimination: development of joint plans of action and support to legal services providers</t>
  </si>
  <si>
    <t>3.2.4</t>
  </si>
  <si>
    <t>Greater utilisation of media for stigma elimination, promotion of VCT and other services, and general awareness (media campaigns by CBO/CSO/NSA)</t>
  </si>
  <si>
    <t>3.2.5</t>
  </si>
  <si>
    <t>Development and implementation of stigma reduction activities by PLHIV organisations and KAP networks</t>
  </si>
  <si>
    <t>3.2.6</t>
  </si>
  <si>
    <t>Further strengthening of CCM role in coordination and support of national response</t>
  </si>
  <si>
    <t>3.2.7</t>
  </si>
  <si>
    <t>Support of thematic policy development, advisory and advocacy activities implemented by national key population networks (Drag policy, LGBT)</t>
  </si>
  <si>
    <t>3.2.8</t>
  </si>
  <si>
    <t>National AIDS Conference</t>
  </si>
  <si>
    <t>Generate evidence for informed decision making</t>
  </si>
  <si>
    <t>NEW TSP</t>
  </si>
  <si>
    <t>Review State Procurement Law and relevant regulations to identify potential barriers for non-state actors, including community-based organizations to deliver HIV services under the state funding/Create enabling environment for CSO engagement in HIV &amp; TB national response (G&amp;P.54 and 55)</t>
  </si>
  <si>
    <t xml:space="preserve">Improve HIV  program's  accountability to disseminate programmatic and financial data to key actors and wider public. </t>
  </si>
  <si>
    <t>Develop costed HIV/AIDS National Strategy for 2023-2027 and Action Plan</t>
  </si>
  <si>
    <t>Sustainable development of Health Information System in HIV national response</t>
  </si>
  <si>
    <t>Develop policy for production and continuous professional development of human resources for HIV/AIDS programs, including CSO personnel</t>
  </si>
  <si>
    <t>Integrate HIV training modules in the undergraduate and postgraduate education system</t>
  </si>
  <si>
    <t>Training of trainers, including that for academia staff on HIV related topics</t>
  </si>
  <si>
    <t>3.3.1</t>
  </si>
  <si>
    <t>Epidemiological analysis based on routine surveillance data and complementary data sources, assesment of HIV/AIDS care and support services, Assessment and revision of the programme monitoring system</t>
  </si>
  <si>
    <t>3.3.2</t>
  </si>
  <si>
    <t>Integrated bio-behavioural surveillance studies (IBBSS) among KAPs incorporating population size estimates: PWID, FSW, MSM, prisoners, Street Children and resk behaviour youth and vulnerability baseline study among labour migrants</t>
  </si>
  <si>
    <t>3.3.3</t>
  </si>
  <si>
    <t>HIV incidence estimation studies using recent infection testing algorithm (RITA)</t>
  </si>
  <si>
    <t>3.3.4</t>
  </si>
  <si>
    <t>Operational researchs to evaluate patient engagement in HIV care, identify the barriers in accessing VCT (for PWID, MSM) and OST services (for PWID), identify key factors related to stigma at Health Care Settings and develop recommendations for evidence-based interventions, assess health service utilization and patient satisfaction among PLWH</t>
  </si>
  <si>
    <t>3.3.5</t>
  </si>
  <si>
    <t>Economic evaluation of selected prevention and treatment interventions and effectiveness of (BCC) interventions assesment</t>
  </si>
  <si>
    <t>Pre-treatment HIV drug resistance survey (2019, 2021)</t>
  </si>
  <si>
    <t>Monitoring recent HIV infections (2019, 2020,2021,2022)</t>
  </si>
  <si>
    <t>Assessing engagement in HIV care (2019, 2021)</t>
  </si>
  <si>
    <t>Survey on health service accessability (2020, 2022)</t>
  </si>
  <si>
    <t>Updating public heath and clinical guidelines and national standards</t>
  </si>
  <si>
    <t>Management of contribution from international funding mechanism</t>
  </si>
  <si>
    <t>%</t>
  </si>
  <si>
    <t>Funding gap</t>
  </si>
  <si>
    <t>Year</t>
  </si>
  <si>
    <t>Allocation ceiling</t>
  </si>
  <si>
    <t>NSP projected activities</t>
  </si>
  <si>
    <t>2019-2022 წლების საშუალოვადიანი ბიუჯეტი</t>
  </si>
  <si>
    <t>დანართი №3.2</t>
  </si>
  <si>
    <t>პროგრამული კოდი</t>
  </si>
  <si>
    <t>N</t>
  </si>
  <si>
    <t>პრიორიტეტებისა და მათ ფარგლებში განხორციელებული პროგრამის/ქვეპროგრამისა და ღონისძიების დასახელება</t>
  </si>
  <si>
    <t>2019 წელი</t>
  </si>
  <si>
    <t>2020 წელი</t>
  </si>
  <si>
    <t>2021 წელი</t>
  </si>
  <si>
    <t>2022 წელი</t>
  </si>
  <si>
    <t>სულ</t>
  </si>
  <si>
    <t>მ.შ. სახელმწიფო ბიუჯეტი</t>
  </si>
  <si>
    <t>მ.შ. დონორები</t>
  </si>
  <si>
    <t>მ.შ. კანონმდებლობით ნებადართული სხვა შემოსავლები</t>
  </si>
  <si>
    <t>35 03</t>
  </si>
  <si>
    <t>მოსახლეობის ჯანმრთელობის დაცვა</t>
  </si>
  <si>
    <t>სულ მომუშავეთა რიცხოვნობა</t>
  </si>
  <si>
    <t>მ.შ. შტატით გათვალისწინებული</t>
  </si>
  <si>
    <t>მ.შ. შტატგარეშე მომუშავე</t>
  </si>
  <si>
    <t>35 03 01</t>
  </si>
  <si>
    <t>მოსახლეობის საყოველთაო ჯანმრთელობის დაცვა</t>
  </si>
  <si>
    <t>შტატით გათვალისწინებული</t>
  </si>
  <si>
    <t>შტატგარეშე მომუშავეთა რიცხოვნობა</t>
  </si>
  <si>
    <t>35 03 02</t>
  </si>
  <si>
    <t>საზოგადოებრივი ჯანმრთელობის დაცვა</t>
  </si>
  <si>
    <t>35 03 02 01</t>
  </si>
  <si>
    <t>დაავადებათა ადრეული გამოვლენა და სკრინინგი</t>
  </si>
  <si>
    <t>3.2.1.1</t>
  </si>
  <si>
    <t>კიბოს სკრინინგის კომპონენტი</t>
  </si>
  <si>
    <t>3.2.1.2</t>
  </si>
  <si>
    <t>საშვილოსნოს ყელის ორგანიზებული სკრინინგი</t>
  </si>
  <si>
    <t>3.2.1.3</t>
  </si>
  <si>
    <t>1-დან 6 წლამდე ასაკის ბავშვთა ასაკის მსუბუქი და საშუალო ხარისხის მენტალური განვითარების დარღვევების პრევენცია</t>
  </si>
  <si>
    <t>3.2.1.4</t>
  </si>
  <si>
    <t>ეპილეფსიის დიაგნოსტიკა და ზედამხედველობა</t>
  </si>
  <si>
    <t>3.2.15</t>
  </si>
  <si>
    <t>დღენაკლულთა რეტინოპათიის სკრინინგის პილოტი</t>
  </si>
  <si>
    <t>3.2.16</t>
  </si>
  <si>
    <t>საინფორმაციო რეგისტრების და ელექტრონული მოდულების განვითარება</t>
  </si>
  <si>
    <t>35 03 02 02</t>
  </si>
  <si>
    <t xml:space="preserve">იმუნიზაცია </t>
  </si>
  <si>
    <t>3.2.2.1</t>
  </si>
  <si>
    <t>ვაქცინებისა და ასაცრელი მასალების შესყიდვა</t>
  </si>
  <si>
    <t>3.2.2.2</t>
  </si>
  <si>
    <t>სპეციფიკური შრატებისა და ვაქცინების შესყიდვა</t>
  </si>
  <si>
    <t>3.2.2.3</t>
  </si>
  <si>
    <t>ანტირაბიული სამკურნალო საშუალებებით უზრუნველყოფა</t>
  </si>
  <si>
    <t>3.2.2.4</t>
  </si>
  <si>
    <t>გრიპის საწინააღმდეგო ვაქცინის შესყიდვა</t>
  </si>
  <si>
    <t>3.2.2.5</t>
  </si>
  <si>
    <t>აცრა-ვიზიტისა და ექიმის კონსულტაციის მომსახურება</t>
  </si>
  <si>
    <t>3.2..2.6</t>
  </si>
  <si>
    <t>,,ცივი ჯაჭვის“ მოწყობილობების/ინვენტარის შესყიდვა და მონტაჟი</t>
  </si>
  <si>
    <t>35 03 02 03</t>
  </si>
  <si>
    <t>ეპიდზედამხედველობა</t>
  </si>
  <si>
    <t>3.2.3.1</t>
  </si>
  <si>
    <t>რეგიონულ და მუნიციპალურ დონეზე არსებული სჯდ ცენტრებისთვის ეპიდზედამხედველობის, იმუნიზაციისა და სამედიცინო სტატისტიკის ღონისძიებათა ფარგლებში მომსახურების დაფინანსებისთვის</t>
  </si>
  <si>
    <t>3.2.3.2</t>
  </si>
  <si>
    <t xml:space="preserve">მალარიისა და სხვა ტრანსმისიური (დენგე, ზიკა, ჩიკუნგუნია, ყირიმ-კონგო, ლეიშმანიოზი და სხვა) დაავადებების პრევენციისა და კონტროლის გაუმჯობესება </t>
  </si>
  <si>
    <t>3.2.3.3</t>
  </si>
  <si>
    <t>ნოზოკომიური ინფექციების ეპიდზედამხედველობა</t>
  </si>
  <si>
    <t>3.2.3.4</t>
  </si>
  <si>
    <t>ვირუსული დიარეების კვლევა</t>
  </si>
  <si>
    <t>3.2.3.5</t>
  </si>
  <si>
    <t xml:space="preserve">გრიპზე, გრიპისმაგვარ დაავადებებსა და მძიმე მწვავე რესპირაციულ დაავადებებზე ეპიდზედამხედველობის ქსელის მდგრადობის შენარჩუნება და სეზონურ/პანდემიურ გრიპზე რეაგირება (მ.შ. საყრდენი ბაზების მომსახურება თვეში არაუმეტეს 3000 ლარისა) </t>
  </si>
  <si>
    <t>35 03 02 04</t>
  </si>
  <si>
    <t>უსაფრთხო სისხლი</t>
  </si>
  <si>
    <t>3.2.4.1</t>
  </si>
  <si>
    <t>დონორული სისხლის კვლევა В და С ჰეპატიტზე, აივ-ინფექციასა/ შიდსა და სიფილისზე</t>
  </si>
  <si>
    <t>3.2.4.2</t>
  </si>
  <si>
    <t>ხარისხის გარე კონტროლის და მონიტორინგის უზრუნველყოფა (მ.შ. სისხლის დონორთა ერთიანი ეროვნული ელექტრონული ბაზის ადმინისტრირება და სრულყოფა)</t>
  </si>
  <si>
    <t>3.2.4.3</t>
  </si>
  <si>
    <t>სისხლის უანგარო, რეგულარული დონორობის მხარდაჭერისა და მოზიდვის ეროვნული  კამპანიის  განხორციელების  მიზნით  გასატარებელი ღონისძიებები, მათ შორის  "უანგარო დონორთა მსოფლიო დღესთან" დაკავშირებული ღონისძიებების მხარდაჭერა</t>
  </si>
  <si>
    <t>35 03 02 05</t>
  </si>
  <si>
    <t>პროფესიულ დაავადებათა პრევენცია</t>
  </si>
  <si>
    <t>35 03 02 06</t>
  </si>
  <si>
    <t>ინფექციური დაავადებების მართვა</t>
  </si>
  <si>
    <t>3.2.6.1</t>
  </si>
  <si>
    <t>ინფექციური და პარაზიტული დაავადებების მქონე ავადმყოფთა სტაციონარული სამედიცინო დახმარებით უზრუნველყოფა.</t>
  </si>
  <si>
    <t>35 03 02 07</t>
  </si>
  <si>
    <t>ტუბერკულოზის მართვა</t>
  </si>
  <si>
    <t>3.2.7.1</t>
  </si>
  <si>
    <t>ამბულატორიული მომსახურება (მათ შორის, პატიმრობისა და თავისუფლების აღკვეთის დაწესებულებებში ტუბსაწინააღმდეგო ამბულატორიული ღონისძიებების დაფინანსება – 12 500 ლარი თვეში)</t>
  </si>
  <si>
    <t>3.2.7.2</t>
  </si>
  <si>
    <t>ლაბორატორიული კონტროლი და ნახველის ლოჯისტიკა</t>
  </si>
  <si>
    <t>3.2.7.3</t>
  </si>
  <si>
    <t>სტაციონარული მომსახურება</t>
  </si>
  <si>
    <t>3.2.7.4</t>
  </si>
  <si>
    <t>პენიტენციური დაწესებულებებისათვის ტუბერკულოზის მართვისთვის მედიკამენტების, სხვა სახარჯი და დამხმარე მასალების შესყიდვა</t>
  </si>
  <si>
    <t>3.2.7.5</t>
  </si>
  <si>
    <t>ტუბერკულოზის პროგრამის რეგიონალური მართვა და მონიტორინგი</t>
  </si>
  <si>
    <t>3.2.7.6</t>
  </si>
  <si>
    <t>ტუბერკულოზის სამკურნალო პირველი და მეორე რიგის (სრული ღირებულების არაუმეტეს 50%) მედიკამენტების შესყიდვა</t>
  </si>
  <si>
    <t>3.2.7.17</t>
  </si>
  <si>
    <t>სენსიტიური და რეზისტენტული ფორმის ტუბერკულოზით დაავადებულ პაციენტთა მკურნალობაზე დამყოლობის გაუმჯობესების მიზნით, რეზისტენტული ფორმის ტუბერკულოზით დაავადებულთა (თვეში არაუმეტეს 300 პაციენტისა) ფულადი წახალისების დაფინანსება</t>
  </si>
  <si>
    <t>35 03 02 08</t>
  </si>
  <si>
    <t>აივ ინფექცია/შიდსის მართვა</t>
  </si>
  <si>
    <t>3.2.8.1</t>
  </si>
  <si>
    <t>აივ-ინფექცია/შიდსზე ნებაყოფლობითი კონსულტირება და ტესტირება, მათ შორის: (აივ-ინფექცია/შიდსზე, B და C ჰეპატიტზე სკრინინგული კვლევისათვის და არვ მკურნალობის მონიტორინგისათვის საჭირო ტესტ-სისტემების და სახარჯი მასალების შესყიდვა)</t>
  </si>
  <si>
    <t>3.2.8.2</t>
  </si>
  <si>
    <t>აივ-ინფექცია/შიდსით დაავადებულთა ამბულატორიული მომსახურებით უზრუნველყოფა</t>
  </si>
  <si>
    <t>3.2.8.3</t>
  </si>
  <si>
    <t>აივ-ინფექცია/შიდსით დაავადებულთა სტაციონარული მომსახურებით უზრუნველყოფა</t>
  </si>
  <si>
    <t>3.2.8.4</t>
  </si>
  <si>
    <t>აივ-ინფექცია/შიდსის სამკურნალო პირველი რიგის (სრულად) და მეორე რიგის (სრული ღირებულების არა უმეტეს 50%) მედიკამენტების შესყიდვა</t>
  </si>
  <si>
    <t>35 03 02 09</t>
  </si>
  <si>
    <t>დედათა და ბავშვთა ჯანმრთელობა</t>
  </si>
  <si>
    <t>3.2.9.1</t>
  </si>
  <si>
    <t>ანტენატალური მეთვალყურეობა, მათ შორის: (სამედიცინო მომსახურება სიფილისზე ეჭვის შემთხვევაში)</t>
  </si>
  <si>
    <t>3.2.9.2</t>
  </si>
  <si>
    <t>გენეტიკური პათოლოგიების ადრეული გამოვლენა</t>
  </si>
  <si>
    <t>3.2.9.3</t>
  </si>
  <si>
    <t>ორსულებში B და C ჰეპატიტების, აივ-ინფექციის/შიდსის და სიფილისის განსაზღვრისათვის საჭირო ტესტებითა და სახარჯი მასალებით უზრუნველყოფა</t>
  </si>
  <si>
    <t>3.2.9.4</t>
  </si>
  <si>
    <t>ახალშობილთა და ბავშვთა სკრინინგი ჰიპოთირეოზზე, ფენილკეტონურიაზე, ჰიპერფენილალანინემიასა და მუკოვისციდოზზე</t>
  </si>
  <si>
    <t>3.2.9.5</t>
  </si>
  <si>
    <t>ახალშობილთა სმენის სკრინინგული გამოკვლევა</t>
  </si>
  <si>
    <t>3.2.9.6</t>
  </si>
  <si>
    <t>მედიკამენტებითა და საკვები დანამატით უზრუნველყოფა, მათ შორის: (ფოლიუმის მჟავისა და რკინის პრეპარატების შესყიდვა, სამკურნალო საშუალებების (მათ შორის, საკვები დანამატის) ტრანსპორტირება, შენახვა და გაცემა (საქართველოს საბაჟო ტერიტორიაზე საქონლის გაფორმების ხარჯები, მიღება, შენახვა, ტრანსპორტირება და ბენეფიციარებზე გაცემა სამედიცინო დაწესებულებების/აფთიაქების მეშვეობით), მიკროელემენტების შემცველი საკვები დანამატის შესყიდვა)</t>
  </si>
  <si>
    <t>35 03 02 10</t>
  </si>
  <si>
    <t>ნარკომანიით დაავადებულ პაციენტთა მკურნალობა</t>
  </si>
  <si>
    <t>3.2.10.1</t>
  </si>
  <si>
    <t>სტაციონარული დეტოქსიკაცია და პირველადი რეაბილიტაცია ოპიოიდების, სტიმულატორების და სხვა ფსიქოაქტიური ნივთიერებების,  მოხმარებით გამოწვეული ფსიქიკური და ქცევითი აშლილობების დროს</t>
  </si>
  <si>
    <t>3.2.10.2</t>
  </si>
  <si>
    <t>ჩანაცვლებითი თერაპიის განხორციელება და ჩამანაცვლებელი ფარმაცევტული პროდუქტის მიწოდების (ტრანსპორტირება, ბადრაგირება) უზრუნველყოფა ქ. თბილისსა და რეგიონებში (მ.შ ფსიქო-სოციალური რეაბილიტაციის უზრუნველყოფა)</t>
  </si>
  <si>
    <t>3.2.10.3</t>
  </si>
  <si>
    <t>ჩამანაცვლებელი ფარმაცევტული პროდუქტის შესყიდვა</t>
  </si>
  <si>
    <t>3.2.10.4</t>
  </si>
  <si>
    <t>ჩამანაცვლებელი ფარმაცევტული პროდუქტის ტრანსპორტირება, შენახვა და გაცემა</t>
  </si>
  <si>
    <t>3.2.10.5</t>
  </si>
  <si>
    <t>ეფექტურობის შეფასების კომპონენტი</t>
  </si>
  <si>
    <t>3.2.10.6</t>
  </si>
  <si>
    <t>ალკოჰოლის მიღებით გამოწვეული ფსიქიკური და ქცევითი აშლილობების სტაციონარული მომსახურება</t>
  </si>
  <si>
    <t>3.2.10.7</t>
  </si>
  <si>
    <t>№2 და №8 პენიტენციურ დაწესებულებაში ჩამანაცვლებელი ფარმაცევტული პროდუქტით ხანმოკლე და ხანგრძლივი დეტოქსიკაციის უზრუნველყოფა</t>
  </si>
  <si>
    <t>35 03 02 11</t>
  </si>
  <si>
    <t>ჯანმრთელობის ხელშეწყობა</t>
  </si>
  <si>
    <t>3.2.11.1</t>
  </si>
  <si>
    <t>თამბაქოს მოხმარების კონტროლის გაძლიერება</t>
  </si>
  <si>
    <t>3.2.11.2</t>
  </si>
  <si>
    <t xml:space="preserve">ალკოჰოლის ჭარბი მოხმარების შესახებ ცნობიერების ამაღლება </t>
  </si>
  <si>
    <t>3.2.11.3</t>
  </si>
  <si>
    <t xml:space="preserve">ჯანსაღი კვების შესახებ განათლება </t>
  </si>
  <si>
    <t>3.2.11.4</t>
  </si>
  <si>
    <t>ფიზიკური აქტივობის ხელშეწყობა</t>
  </si>
  <si>
    <t>3.2.11.5</t>
  </si>
  <si>
    <t>C ჰეპატიტის პრევენცია და მოსახლეობის განათლების ხელშეწყობა</t>
  </si>
  <si>
    <t>3.2.11.6</t>
  </si>
  <si>
    <t>ჯანმრთელობის ხელშეწყობის პოპულარიზაცია და გაძლიერება</t>
  </si>
  <si>
    <t>3.2.11.7</t>
  </si>
  <si>
    <t>ფსიქიკური ჯანმრთელობის ხელშეწყობა და ნივთიერებადამოკიდებულების პრევენცია</t>
  </si>
  <si>
    <t>35 03 02 12</t>
  </si>
  <si>
    <t>C ჰეპატიტის მართვა</t>
  </si>
  <si>
    <t>3.2.12.1</t>
  </si>
  <si>
    <t xml:space="preserve">სკრინინგული კომპონენტი </t>
  </si>
  <si>
    <t>3.2.12.2</t>
  </si>
  <si>
    <t xml:space="preserve">C ჰეპატიტით დაავადებულ პირთა დიაგნოსტიკა </t>
  </si>
  <si>
    <t>3.2.12.3</t>
  </si>
  <si>
    <t xml:space="preserve">C ჰეპატიტით დაავადებულ პირთა C ჰეპატიტის სამკურნალო ფარმაცევტული პროდუქტით უზრუნველყოფა </t>
  </si>
  <si>
    <t>3.2.12.4</t>
  </si>
  <si>
    <t>მედიკამენტების ლოჯისტიკა</t>
  </si>
  <si>
    <t>35 03 03</t>
  </si>
  <si>
    <t>მოსახლეობის სამედიცინო მომსახურების მიწოდება პრიორიტეტულ სფეროებში</t>
  </si>
  <si>
    <t>35 03 03 01</t>
  </si>
  <si>
    <t xml:space="preserve">ფსიქიკური ჯანმრთელობა </t>
  </si>
  <si>
    <t>3.3.1.1</t>
  </si>
  <si>
    <t>სათემო ამბულატორიული მომსახურება</t>
  </si>
  <si>
    <t>3.3.1.2</t>
  </si>
  <si>
    <t>ფსიქოსოციალური რეაბილიტაცია</t>
  </si>
  <si>
    <t>3.3.1.3</t>
  </si>
  <si>
    <t>ბავშვთა ფსიქიკური ჯანმრთელობა</t>
  </si>
  <si>
    <t>3.3.1.4</t>
  </si>
  <si>
    <t>ფსიქიატრიული კრიზისული ინტერვენციის სამსახური მოზრდილთათვის</t>
  </si>
  <si>
    <t>3.3.1.5</t>
  </si>
  <si>
    <t>თემზე დაფუძნებული მობილური გუნდის მომსახურება</t>
  </si>
  <si>
    <t>3.3.1.6</t>
  </si>
  <si>
    <t>ფსიქიკური აშლილობის მქონე მოზრდილთა ფსიქიატრიული სტაციონარული მომსახურება</t>
  </si>
  <si>
    <t>3.3.1.7</t>
  </si>
  <si>
    <t>ფსიქიკური დარღვევების მქონე შშმ პირთა თავშესაფრით უზრუნველყოფის კომპონენტი</t>
  </si>
  <si>
    <t>3.3.1.8</t>
  </si>
  <si>
    <t>ფსიქიკური აშლილობის მქონე ბავშვთა ფსიქიატრიული სტაციონარული მომსახურება</t>
  </si>
  <si>
    <t>35 03 03 02</t>
  </si>
  <si>
    <t>დიაბეტის მართვა</t>
  </si>
  <si>
    <t>3.3.2.1</t>
  </si>
  <si>
    <t>შაქრიანი დიაბეტით დაავადებულ ბავშვთა მომსახურება</t>
  </si>
  <si>
    <t>3.3.2.2</t>
  </si>
  <si>
    <t>სპეციალიზებული ამბულატორიული დახმარება</t>
  </si>
  <si>
    <t>3.3.2.3</t>
  </si>
  <si>
    <t>შაქრიანი დიაბეტით დაავადებულ პაციენტთა მედიკამენტებით უზრუნველყოფა</t>
  </si>
  <si>
    <t>3.3.2.4</t>
  </si>
  <si>
    <t>უშაქრო დიაბეტით დაავადებულთა მედიკამენტებით უზრუნველყოფა</t>
  </si>
  <si>
    <t>3.3.2.5</t>
  </si>
  <si>
    <t>სპეციალურ სამკურნალო საშუალებათა ტრანსპორტირების, შენახვისა და გაცემის ხარჯები</t>
  </si>
  <si>
    <t>35 03 03 03</t>
  </si>
  <si>
    <t>ბავშვთა ონკოჰემატოლოგიური მომსახურება</t>
  </si>
  <si>
    <t>3.3.3.1</t>
  </si>
  <si>
    <t>ონკოჰემატოლოგიური დაავადებების მქონე 18 წლამდე ასაკის ბავშვთა ამბულატორიული და სტაციონარული მკურნალობა</t>
  </si>
  <si>
    <t>35 03 03 04</t>
  </si>
  <si>
    <t>დიალიზი და თირკმლის ტრანსპლანტაცია</t>
  </si>
  <si>
    <t>3.3.4.1</t>
  </si>
  <si>
    <t>ჰემოდიალიზით უზრუნველყოფა</t>
  </si>
  <si>
    <t>3.3.4.2</t>
  </si>
  <si>
    <t>პერიტონეული დიალიზით უზრუნველყოფა</t>
  </si>
  <si>
    <t>3.3.4.3</t>
  </si>
  <si>
    <t>ჰემო და პერიტონეული დიალიზისათვის საჭირო სადიალიზე საშუალებების, მასალისა და მედიკამენტების შესყიდვა და მიწოდება</t>
  </si>
  <si>
    <t>3.3.4.4</t>
  </si>
  <si>
    <t>თირკმლის ტრანსპლანტაცია</t>
  </si>
  <si>
    <t>3.3.4.5</t>
  </si>
  <si>
    <t>ორგანოგადანერგილთა იმუნოსუპრესული მედიკამენტებით უზრუნველყოფა</t>
  </si>
  <si>
    <t>3.3.4.6</t>
  </si>
  <si>
    <t>სამკურნალო საშუალებათა ტრანსპორტირება, შენახვა და გაცემა</t>
  </si>
  <si>
    <t>35 03 03 05</t>
  </si>
  <si>
    <t>ინკურაბელურ პაციენტთა პალიატიური მზრუნველობა</t>
  </si>
  <si>
    <t>3.3.5.1</t>
  </si>
  <si>
    <t>ინკურაბელურ პაციენტთა ამბულატორიული პალიატიური მზრუნველობა</t>
  </si>
  <si>
    <t>3.3.5.2</t>
  </si>
  <si>
    <t>ინკურაბელურ პაციენტთა სტაციონარული პალიატიური მზრუნველობა</t>
  </si>
  <si>
    <t>3.3.5.3</t>
  </si>
  <si>
    <t>ინკურაბელურ პაციენტთა მედიკამენტებით უზრუნველყოფა</t>
  </si>
  <si>
    <t>3.3.5.4</t>
  </si>
  <si>
    <t>35 03 03 06</t>
  </si>
  <si>
    <t>იშვიათი დაავადებების მქონე და მუდმივ ჩანაცვლებით მკურნალობას დაქვემდებარებულ პაციენტთა მკურნალობა</t>
  </si>
  <si>
    <t>3.3.6.1</t>
  </si>
  <si>
    <t>იშვიათი დაავადებების მქონე  18 წლამდე ასაკის ბავშვთა ამბულატორიული მომსახურება</t>
  </si>
  <si>
    <t>3.3.6.2</t>
  </si>
  <si>
    <t>იშვიათი დაავადებების მქონე და მუდმივ ჩანაცვლებით მკურნალობას დაქვემდებარებულ 18 წლამდე ასაკის ბავშვთა სტაციონარული მომსახურება</t>
  </si>
  <si>
    <t>3.3.6.3</t>
  </si>
  <si>
    <t>ჰემოფილიით და სისხლის შედედების სხვა მემკვიდრული პათოლოგიებით დაავადებულ ბავშვთა და მოზრდილთა ამბულატორიული და სტაციონარული მომსახურება</t>
  </si>
  <si>
    <t>3.3.6.4</t>
  </si>
  <si>
    <t>ჰემოფილიით დაავადებულ ბავშვთა და მოზრდილთა მედიკამენტებით უზრუნველყოფა</t>
  </si>
  <si>
    <t>3.3.6.5</t>
  </si>
  <si>
    <t>ფენილკეტონურიით დაავადებულთა სამკურნალო საკვები დანამატით უზრუნველყოფა</t>
  </si>
  <si>
    <t>3.3.6.6</t>
  </si>
  <si>
    <t>მუკოვისციდოზით დაავადებულთა სპეციფიკური მედიკამენტებით უზრუნველყოფა</t>
  </si>
  <si>
    <t>3.3.6.7</t>
  </si>
  <si>
    <t>მემკვიდრული ჰიპოგამაგლობულინემიით (ბრუტონის დაავადება) დაავადებულ 18 წლამდე ასაკის ბავშვთა სპეციფიკური მედიკამენტებით  უზრუნველყოფა</t>
  </si>
  <si>
    <t>3.3.6.8</t>
  </si>
  <si>
    <t>ზრდის ჰორმონის დეფიციტისა და ტერნერის სინდრომის მქონე ბავშვთა და მოზარდთა ზრდის ჰორმონით უზრუნველყოფა</t>
  </si>
  <si>
    <t>3.3.6.9</t>
  </si>
  <si>
    <t>იუვენილური რევმატოიდული ართრიტით დაავადებულ 18 წლამდე ასაკის ბავშვთათვის ბიოლოგიური პრეპარატებით უზრუნველყოფა</t>
  </si>
  <si>
    <t>3.3.6.10</t>
  </si>
  <si>
    <t>დიდი თალასემიით დაავადებულთათვის რკინის შემბოჭავი პრეპარატებით უზრუნველყოფა</t>
  </si>
  <si>
    <t>3.3.6.11</t>
  </si>
  <si>
    <t>სპეციალური სამკურნალო საშუალებათა ტრანსპორტირების, შენახვისა და გაცემის ხარჯები</t>
  </si>
  <si>
    <t>35 03 03 07</t>
  </si>
  <si>
    <t>სასწრაფო გადაუდებელი დახმარება და სამედიცინო ტრანსპორტირება</t>
  </si>
  <si>
    <t>3.3.7.1</t>
  </si>
  <si>
    <t>სასწრაფო სამედიცინო დახმარება (მ.შ. ოკუპირებულ ტერიტორიაზე მოქმედი სასწრაფო სამედიცინო დახმარება)</t>
  </si>
  <si>
    <t>3.3.7.2</t>
  </si>
  <si>
    <t>სასწრაფო სამედიცინო გადაუდებელი დახმარება და სამედიცინო ტრანსპორტირება, მათ შორის:(ქალაქ ბათუმის/ხელვაჩაურის მუნიციპალიტეტების ტერიტორიაზე სასწრაფო სამედიცინო გადაუდებელი დახმარება)</t>
  </si>
  <si>
    <t>35 03 03 08</t>
  </si>
  <si>
    <t>სოფლის ექიმი</t>
  </si>
  <si>
    <t>3.3.8.1</t>
  </si>
  <si>
    <t>პირველადი ჯანდაცვის მომსახურება სოფლად (მათ შორის – ამბულატორიული მომსახურებისათვის აუცილებელი მედიკამენტების და სამედიცინო დანიშნულების საგნების, ექიმის ჩანთის და სამედიცინო დოკუმენტაციის ბეჭდვის მომსახურების შესყიდვა)</t>
  </si>
  <si>
    <t>3.3.8.2</t>
  </si>
  <si>
    <t>სპეცდაფინანსებაზე მყოფი დაწესებულებების მიერ შესაბამისი ამბულატორიული და სტაციონარული მომსახურების მიწოდება</t>
  </si>
  <si>
    <t>3.3.8.3</t>
  </si>
  <si>
    <t>შიდა ქართლის სოფლების ამბულატორიული ქსელის ხელშეწყობა და განვითარება</t>
  </si>
  <si>
    <t>3.3.8.4</t>
  </si>
  <si>
    <t>სპეცდაფინანსებაზე მყოფი რიგი სამედიცინო დაწესებულებების შეუფერხებელი ფუნქციონირების ხელშეწყობის მიზნით, დამატებითი ღონისძიებების განხორციელების უზრუნველყოფა</t>
  </si>
  <si>
    <t>35 03 03 09</t>
  </si>
  <si>
    <t>რეფერალური მომსახურება</t>
  </si>
  <si>
    <t>3.3.9.1</t>
  </si>
  <si>
    <t xml:space="preserve">სტიქიური უბედურებების, კატასტროფების, საგანგებო სიტუაციების, კონფლიქტურ რეგიონებში დაზარალებულ მოქალაქეთა და საქართველოს მთავრობის მიერ განსაზღვრული სხვა შემთხვევების დროს მოსახლეობის სამედიცინო დახმარების კომპონენტი </t>
  </si>
  <si>
    <t>3.3.9.3</t>
  </si>
  <si>
    <t>ყოფილი უმაღლესი პოლიტიკური თანამდებობის პირების ოჯახის წევრთა სამედიცინო დაზღვევის კომპონენტი</t>
  </si>
  <si>
    <t>35 03 03 10</t>
  </si>
  <si>
    <t>სამხედრო ძალებში გასაწვევ მოქალაქეთა სამედიცინო შემოწმება</t>
  </si>
  <si>
    <t>3.3.10.1</t>
  </si>
  <si>
    <t>სამხედრო ძალებში გასაწვევ მოქალაქეთა ამბულატორიული შემოწმების კომპონენტი</t>
  </si>
  <si>
    <t>3.3.10.2</t>
  </si>
  <si>
    <t>სამხედრო ძალებში გასაწვევ მოქალაქეთა დამატებითი გამოკვლევის კომპონენტი</t>
  </si>
  <si>
    <t>35 03 03 11</t>
  </si>
  <si>
    <t>ქრონიკული დაავადებების სამკურნალო მედიკამენტებით უზრუნველყოფა</t>
  </si>
  <si>
    <t>3.3.11.1</t>
  </si>
  <si>
    <t>გულ-სისხლძარღვთა ქრონიკული დაავადებების სამკურნალო ფარმაცევტული პროდუქტის შესყიდვა</t>
  </si>
  <si>
    <t>3.3.11.2</t>
  </si>
  <si>
    <t>ფილტვის ქრონიკულ დაავადებათა სამკურნალო ფარმაცევტული პროდუქტის შესყიდვა</t>
  </si>
  <si>
    <t>3.3.11.3</t>
  </si>
  <si>
    <t>დიაბეტის (ტიპი 2) სამკურნალო ფარმაცევტული პროდუქტის შესყიდვა</t>
  </si>
  <si>
    <t>3.3.11.4</t>
  </si>
  <si>
    <t>ფარისებრი ჯირკვლის დაავადებათა სამკურნალო ფარმაცევტული პროდუქტის შესყიდვა</t>
  </si>
  <si>
    <t>3.3.11.5</t>
  </si>
  <si>
    <t>ლოჯისტიკის კომპონენტი</t>
  </si>
  <si>
    <t>35 03 04</t>
  </si>
  <si>
    <t>დიპლომისშემდგომი სამედიცინო განათლების პროგრამა</t>
  </si>
  <si>
    <t>3.4.1</t>
  </si>
  <si>
    <t>მაღალმთიან და საზღვრისპირა მუნიციპალიტეტებში მცხოვრები მოსახლეობისათვის სამედიცინო სერვისების მიწოდების უწყვეტობისათვის დიპლომშემდგომი სამედიცინო განათლება, ერთიან დიპლომისშემდგომ საკვალიფიკაციო გამოცდაზე მაღალი შეფასების მქონე მაძიებელთა ფინანსური მხარდაჭერა</t>
  </si>
  <si>
    <t>Ensure effective program delivery</t>
  </si>
  <si>
    <t>Manager</t>
  </si>
  <si>
    <t>Chief consultant</t>
  </si>
  <si>
    <t>Director</t>
  </si>
  <si>
    <t>Sub-manager</t>
  </si>
  <si>
    <t>Pharmacist</t>
  </si>
  <si>
    <t>PSM officer</t>
  </si>
  <si>
    <t>IT chief</t>
  </si>
  <si>
    <t>IT staff</t>
  </si>
  <si>
    <t>Health equipment maintenance/repair costs</t>
  </si>
  <si>
    <t>Insurance of health and non-health equipment</t>
  </si>
  <si>
    <t>Vehicle maintenance/repair costs</t>
  </si>
  <si>
    <t>Security</t>
  </si>
  <si>
    <t>Internet</t>
  </si>
  <si>
    <t>Maintain operation of AIDS health Information system</t>
  </si>
  <si>
    <t>Database manager</t>
  </si>
  <si>
    <t>Database operator</t>
  </si>
  <si>
    <t>M&amp;E Officer</t>
  </si>
  <si>
    <t>IT support</t>
  </si>
  <si>
    <t>Site visits</t>
  </si>
  <si>
    <t>Implement clinical audit</t>
  </si>
  <si>
    <t>Expert</t>
  </si>
  <si>
    <t>Implement laboratory QC</t>
  </si>
  <si>
    <t>External QA scheme</t>
  </si>
  <si>
    <t>Ensure quality of clinical and laboratory servicies</t>
  </si>
  <si>
    <t>State</t>
  </si>
  <si>
    <t>GF</t>
  </si>
  <si>
    <t>Out-patient treatment</t>
  </si>
  <si>
    <t>In-patient treatment</t>
  </si>
  <si>
    <t>Adherence Support</t>
  </si>
  <si>
    <t>1st line ARV</t>
  </si>
  <si>
    <t>2nd line ARV</t>
  </si>
  <si>
    <t>GOV</t>
  </si>
  <si>
    <t>Total Cost</t>
  </si>
  <si>
    <t>HIV viral load</t>
  </si>
  <si>
    <t xml:space="preserve">CD4 cell count </t>
  </si>
  <si>
    <t>Tests for HIV drug resistance for NRTI, NNRTI and PI drugs</t>
  </si>
  <si>
    <t>Tests for HIV drug resistance for INSTI drugs</t>
  </si>
  <si>
    <t>modifed</t>
  </si>
  <si>
    <t>Laboratory</t>
  </si>
  <si>
    <t>Lab: VL and CD4</t>
  </si>
  <si>
    <t>LAB: Resistance testing</t>
  </si>
  <si>
    <t>Sum: VL+CD4</t>
  </si>
  <si>
    <t>Sum: Resistance Testing</t>
  </si>
  <si>
    <t>28% procrement fee</t>
  </si>
  <si>
    <t>Subtotal</t>
  </si>
  <si>
    <t>LPV/r syrup</t>
  </si>
  <si>
    <t>NVP Syrup</t>
  </si>
  <si>
    <t>3TC syrup</t>
  </si>
  <si>
    <t>AZT syrup</t>
  </si>
  <si>
    <t>ABC syrup</t>
  </si>
  <si>
    <t>GF reference price</t>
  </si>
  <si>
    <t>RAL</t>
  </si>
  <si>
    <t>RTV</t>
  </si>
  <si>
    <t>DRV (400mg)</t>
  </si>
  <si>
    <t>DRV (600mg)</t>
  </si>
  <si>
    <t>ATV/r</t>
  </si>
  <si>
    <t>LPV/r</t>
  </si>
  <si>
    <t>ETV</t>
  </si>
  <si>
    <t>NVP</t>
  </si>
  <si>
    <t>EFV (200mg)</t>
  </si>
  <si>
    <t>EFV (600mg)</t>
  </si>
  <si>
    <t>DTG</t>
  </si>
  <si>
    <t>ABC/3TC</t>
  </si>
  <si>
    <t>AZT/3TC</t>
  </si>
  <si>
    <t>TDF/FTC</t>
  </si>
  <si>
    <t>Total cost</t>
  </si>
  <si>
    <t>Unit Cost</t>
  </si>
  <si>
    <t>Drugs</t>
  </si>
  <si>
    <t>შესასყიდი მედიაკემნტების რაოდენობა</t>
  </si>
  <si>
    <t xml:space="preserve">პაციენტების  განაწილება არვ მედიკამენტების მიხედვით </t>
  </si>
  <si>
    <t>TDF/FTC+LPV/r</t>
  </si>
  <si>
    <t>PEP</t>
  </si>
  <si>
    <t>NVP(syr)</t>
  </si>
  <si>
    <t>AZT(syr)</t>
  </si>
  <si>
    <t>PMTCT</t>
  </si>
  <si>
    <t>Total 2nd line</t>
  </si>
  <si>
    <t>ABC/3TC+LPV/r</t>
  </si>
  <si>
    <t>AZT/3TC+LPV/r</t>
  </si>
  <si>
    <t>Children 2nd line</t>
  </si>
  <si>
    <t>DRV/r+RAL</t>
  </si>
  <si>
    <t>DRV/r+DTG</t>
  </si>
  <si>
    <t>LPV/r+DTG</t>
  </si>
  <si>
    <t>ATV/r+DTG</t>
  </si>
  <si>
    <t>DTG+ETV</t>
  </si>
  <si>
    <t>ABC/3TC+DTG</t>
  </si>
  <si>
    <t>ABC/3TC+DRV/r</t>
  </si>
  <si>
    <t>ABC/3TC+ATV/r</t>
  </si>
  <si>
    <t>AZT/3TC+DTG</t>
  </si>
  <si>
    <t>AZT/3TC+DRV/r</t>
  </si>
  <si>
    <t>AZT/3TC+ATV/r</t>
  </si>
  <si>
    <t>TDF/FTC+ETV</t>
  </si>
  <si>
    <t>TDF/FTC+DTG</t>
  </si>
  <si>
    <t>TDF/FTC+DRV/r</t>
  </si>
  <si>
    <t>TDF/FTC+ATV/r</t>
  </si>
  <si>
    <t>Adult 2nd line</t>
  </si>
  <si>
    <t>Total 1st line</t>
  </si>
  <si>
    <t>ABC(syr)+3TC(syr)+LPV/r (syr)</t>
  </si>
  <si>
    <t>AZT(syr)+3TC(syr)+LPV/r(syr)</t>
  </si>
  <si>
    <t>ABC(syr)+3TC(syr)+NVP(syr)</t>
  </si>
  <si>
    <t>ABC/3TC+NVP</t>
  </si>
  <si>
    <t>ABC/3TC+EFV</t>
  </si>
  <si>
    <t>TDF/FTC+EFV</t>
  </si>
  <si>
    <t>AZT/3TC+NVP</t>
  </si>
  <si>
    <t>AZT/3TC+EFV</t>
  </si>
  <si>
    <t>Children 1st line</t>
  </si>
  <si>
    <t>TDF/FTC+NVP</t>
  </si>
  <si>
    <t>Adult 1st line</t>
  </si>
  <si>
    <t>ART regimen</t>
  </si>
  <si>
    <t xml:space="preserve">პაციენტების  განაწილება არვ რეჟიმების მიხედვით </t>
  </si>
  <si>
    <t>USD</t>
  </si>
  <si>
    <t>25% of total 2nd line cost</t>
  </si>
  <si>
    <t>Procurment of ARV</t>
  </si>
  <si>
    <t>Conversion rate:</t>
  </si>
  <si>
    <t>1st line</t>
  </si>
  <si>
    <t>2nd line</t>
  </si>
  <si>
    <t>All ARV</t>
  </si>
  <si>
    <t>Summary (GEL)</t>
  </si>
  <si>
    <t>პროექტის ბიუჯეტი/განფასება</t>
  </si>
  <si>
    <t>პროგრამის დასახელება და ნომერი:</t>
  </si>
  <si>
    <t xml:space="preserve"> ხელშეკრულება N:</t>
  </si>
  <si>
    <t>პროექტის დასახელება:</t>
  </si>
  <si>
    <t>მიმწოდებელი ორგანიზაციის დასახელება:</t>
  </si>
  <si>
    <t>ა(ა)იპ  "შიდსით დაავადებლთა დახმარების ფონდი"</t>
  </si>
  <si>
    <t xml:space="preserve">პროექტის დაწყების და დასრულების ვადები: </t>
  </si>
  <si>
    <t>№</t>
  </si>
  <si>
    <t>ამოცანა/ღონისძიება</t>
  </si>
  <si>
    <t>ერთეულის ფასი</t>
  </si>
  <si>
    <t>რაოდენობა</t>
  </si>
  <si>
    <t>სულ თანხა პროექტის მიმდინარეობის განმავლობაში</t>
  </si>
  <si>
    <t>ხარჯის კატეგორია</t>
  </si>
  <si>
    <t>ხარჯის ქვეკატეგორია</t>
  </si>
  <si>
    <t>მოდული</t>
  </si>
  <si>
    <t>ინტერვენცია</t>
  </si>
  <si>
    <t>იანვარი</t>
  </si>
  <si>
    <t>თებერვალი</t>
  </si>
  <si>
    <t>მარტი</t>
  </si>
  <si>
    <t>აპრილი</t>
  </si>
  <si>
    <t>მაისი</t>
  </si>
  <si>
    <t>ივნისი</t>
  </si>
  <si>
    <t>ივლისი</t>
  </si>
  <si>
    <t>აგვისტო</t>
  </si>
  <si>
    <t>სექტემბერი</t>
  </si>
  <si>
    <t>ოქტომბერი</t>
  </si>
  <si>
    <t>ნოემბერი</t>
  </si>
  <si>
    <t>დეკემბერი</t>
  </si>
  <si>
    <t>პროექტის მენეჯერის სელფასი</t>
  </si>
  <si>
    <t>HR</t>
  </si>
  <si>
    <t>1.1 Salaries - program management</t>
  </si>
  <si>
    <t>მკურნალობა, მოვლა და მხარდაჭერა</t>
  </si>
  <si>
    <t>კონსულტირება და ფსიქო-სოციალური მხარდაჭერა</t>
  </si>
  <si>
    <r>
      <t>სატელეფონო და პირისპირ კონსულტაციებზე</t>
    </r>
    <r>
      <rPr>
        <b/>
        <sz val="16"/>
        <color rgb="FFFF0000"/>
        <rFont val="Calibri"/>
        <family val="2"/>
        <charset val="204"/>
        <scheme val="minor"/>
      </rPr>
      <t xml:space="preserve"> * </t>
    </r>
    <r>
      <rPr>
        <sz val="9"/>
        <rFont val="Calibri"/>
        <family val="2"/>
        <scheme val="minor"/>
      </rPr>
      <t xml:space="preserve">                        პასუხისმგებელი კონსულტანტები 14 ადამიანი</t>
    </r>
  </si>
  <si>
    <t>1.4 Other HR Costs</t>
  </si>
  <si>
    <r>
      <t xml:space="preserve">ფსიქოლოგი. 4 ადამიანი  </t>
    </r>
    <r>
      <rPr>
        <sz val="9"/>
        <color rgb="FFFF0000"/>
        <rFont val="Calibri"/>
        <family val="2"/>
        <charset val="204"/>
        <scheme val="minor"/>
      </rPr>
      <t xml:space="preserve"> </t>
    </r>
    <r>
      <rPr>
        <b/>
        <sz val="16"/>
        <color rgb="FFFF0000"/>
        <rFont val="Calibri"/>
        <family val="2"/>
        <charset val="204"/>
        <scheme val="minor"/>
      </rPr>
      <t xml:space="preserve"> **</t>
    </r>
  </si>
  <si>
    <t>ადმინისტრატორი</t>
  </si>
  <si>
    <t>ფინანასების მენეჯერის ხელფასი</t>
  </si>
  <si>
    <t>ექსპერტი</t>
  </si>
  <si>
    <t>დამლაგებელი</t>
  </si>
  <si>
    <t>მძღოლი( მანქანის შეკეთების ჩათვლით)</t>
  </si>
  <si>
    <t>არტ თერაპევტი</t>
  </si>
  <si>
    <t>დრამწრის ხელმძღვანელი</t>
  </si>
  <si>
    <t>კომპიუტერის პედაგოგი</t>
  </si>
  <si>
    <t>ინგლისურის მასწავლებელი</t>
  </si>
  <si>
    <t>მივლინება ცენტრის მონიტორინგზე ზუგდიდი 1530, ქუთაისი 1035, ბათუმი.</t>
  </si>
  <si>
    <t>TRC</t>
  </si>
  <si>
    <t>2.3 Supervision/surveys/data collection related per diems/transport/other costs</t>
  </si>
  <si>
    <t xml:space="preserve">კომუნალური ხარჯი </t>
  </si>
  <si>
    <t>PA</t>
  </si>
  <si>
    <t>11.1  Office related costs</t>
  </si>
  <si>
    <t>კომუნიკაცია (ტელეფონი, ინტერნეტი)</t>
  </si>
  <si>
    <t>ოფისის ქირა (4 ცენტრი)</t>
  </si>
  <si>
    <t>ოფისის წარმომადგენლობითი ხარჯი</t>
  </si>
  <si>
    <t>ოფისის მოვლის ხარჯი</t>
  </si>
  <si>
    <t>ოფისის ტექნიკის მომსახურება</t>
  </si>
  <si>
    <t>საკანცელარიო ხარჯი (4 ცენტრი)</t>
  </si>
  <si>
    <t>11.4 Other PA costs</t>
  </si>
  <si>
    <t xml:space="preserve">პირველადი სამედიცინო დახმარების ნივთები </t>
  </si>
  <si>
    <t>LSCTP</t>
  </si>
  <si>
    <t>12.5 Other LSCTP costs</t>
  </si>
  <si>
    <t>მასალა არტ თერაპიისათვის</t>
  </si>
  <si>
    <t>მასალა დრამ წრისათვის</t>
  </si>
  <si>
    <t>მანქანა</t>
  </si>
  <si>
    <t>ინვენტარი. 4 მაგიდა, 20 სკამი, 15სავარძელი, 2 მაცივარი, 2 რბილი ავეჯი, 6 ლეპტოპი, 6 პრინტერი, 1 ფაილების კარადა, 1 ქსეროქსი. 1 ფოტოაპარატი</t>
  </si>
  <si>
    <t>საწვავი</t>
  </si>
  <si>
    <t>საბანკო მომსახურება</t>
  </si>
  <si>
    <t>აივ ინფიცირებულთა საგანმანათლებლო შეხვედრების ორგანიზება (15-18 კაცზე ყავის შესვენებით)</t>
  </si>
  <si>
    <t>2.4 Meeting/Advocacy related per diems/transport/other costs</t>
  </si>
  <si>
    <t>შეხვედრა აივ ინფიცირებულთა ოჯახის წევრებთან დისკუსიისათვის  სტიგმა-დისკრიმინაციის საკითხებთან დაკავშირებით (10-15 კაცი)</t>
  </si>
  <si>
    <t>სხვადასხვა სახის თრეინინგები</t>
  </si>
  <si>
    <t>აივ ინფიცირებულთა  გასვლითი ღონისძიებების   ორგანიზება (20-22 კაცი)</t>
  </si>
  <si>
    <t>აივ ინფიცირებულ ბავშვთა შეხვედრის ორგანიზება (15-20 ბავშვი)</t>
  </si>
  <si>
    <t>თბილისში  რეგიონული ქსელის წარმომადგენლების ადმინისტრაციული–საინფორმაციო შეხვედრების ორგანიზება  (დარბაზის, ლანჩის, საკანცელარიო საქონელი, მგზავრობა)</t>
  </si>
  <si>
    <t>2.1 Training related per diems/transport/other costs</t>
  </si>
  <si>
    <t xml:space="preserve">შიდსით გარდაცვლილთა ხსოვნის დღისადმი მიძღვნილი ღონისძიება </t>
  </si>
  <si>
    <t>შიდსისი მსოფლიო დღისადმი მიძღვნილი ღონისძიების ორგანიზება ცენტრალურ და რეგიონულ დონეებზე</t>
  </si>
  <si>
    <t>შეხვედრები გამოჩენილ ადამიანებთან</t>
  </si>
  <si>
    <t>საიფორმაციო მასალის მომზადება ბეჭდვა, გავრცელება</t>
  </si>
  <si>
    <t>აივ ინფიცირებული ბავშვებისა და უფროსებისათვის საზაფხულო ბანაკის ორგანიზება (30 ბენეფიციარი 2-3 ეტაპად) და შესაბამისი საინფორმაციო საგანმანათლებლო კამპანიის ჩატარება სხვადასხვა უნარ-ჩვევების განვითარების მიზნით</t>
  </si>
  <si>
    <t>ჯამი</t>
  </si>
  <si>
    <t>შენიშვნა</t>
  </si>
  <si>
    <t>*</t>
  </si>
  <si>
    <t>15 საშტატო ერთეულზე იმუშავებს 15 ადამიანი</t>
  </si>
  <si>
    <t>**</t>
  </si>
  <si>
    <t>3 საშტატო ერთეულზე იმუშავებს 4 ადამიანი</t>
  </si>
  <si>
    <t>Sustaining operations of palliative care services for patients with advanced AIDS</t>
  </si>
  <si>
    <t>Medical assistant</t>
  </si>
  <si>
    <t>PC mobile unit physician</t>
  </si>
  <si>
    <t>PC mobile unit nurse</t>
  </si>
  <si>
    <t>Caregiver</t>
  </si>
  <si>
    <t>Regional coordinators</t>
  </si>
  <si>
    <t>Accountant</t>
  </si>
  <si>
    <t xml:space="preserve">Chaplain </t>
  </si>
  <si>
    <t>Monitoring visits to regions</t>
  </si>
  <si>
    <t>Essential drugs</t>
  </si>
  <si>
    <t>Administration cost</t>
  </si>
  <si>
    <t>Screening of high risk popualtions at specialty clinics (national program)</t>
  </si>
  <si>
    <t>Unit cost</t>
  </si>
  <si>
    <t>Cost</t>
  </si>
  <si>
    <t>Government</t>
  </si>
  <si>
    <t>Clinical indication and risk behavior guided HIV testing</t>
  </si>
  <si>
    <t>Screening of persons with Hep B and C</t>
  </si>
  <si>
    <t>Active case-finding of high risk popualtions</t>
  </si>
  <si>
    <t>Sentinel screening at STI, proctology and urology clinics</t>
  </si>
  <si>
    <t>HIV tests and consumables</t>
  </si>
  <si>
    <t xml:space="preserve">Subtotal </t>
  </si>
  <si>
    <t>Re-engagement of lost diagnosed persons</t>
  </si>
  <si>
    <t>Confirmatory testing</t>
  </si>
  <si>
    <t>1.7.1</t>
  </si>
  <si>
    <t>First repeated testing</t>
  </si>
  <si>
    <t>1.7.2</t>
  </si>
  <si>
    <t>Test-system and consumables for first repeated testing</t>
  </si>
  <si>
    <t>1.7.3</t>
  </si>
  <si>
    <t>Second repeated testing</t>
  </si>
  <si>
    <t>1.7.4</t>
  </si>
  <si>
    <t>Test-system and consumables for second repeated testing</t>
  </si>
  <si>
    <t>1.7.5</t>
  </si>
  <si>
    <t>Western blot</t>
  </si>
  <si>
    <t>PCR testing</t>
  </si>
  <si>
    <t>Provider initiated HIV testing in primary healthcare</t>
  </si>
  <si>
    <t>GF/GOV</t>
  </si>
  <si>
    <t>M&amp;E officer</t>
  </si>
  <si>
    <t>Financial officer</t>
  </si>
  <si>
    <t>Coordinator</t>
  </si>
  <si>
    <t>Training of primary healthcare personnel</t>
  </si>
  <si>
    <t>Cost of testing</t>
  </si>
  <si>
    <t>Test-system and consumables</t>
  </si>
  <si>
    <t>Duty trip</t>
  </si>
  <si>
    <t>Provider initiated HIV testing in hospitalized persons</t>
  </si>
  <si>
    <t>NEW TSP1</t>
  </si>
  <si>
    <t>NEW TSP2</t>
  </si>
  <si>
    <t>NEW TSP3</t>
  </si>
  <si>
    <t>NEW TSP4</t>
  </si>
  <si>
    <t>NEW TSP5</t>
  </si>
  <si>
    <t>NEW TSP6</t>
  </si>
  <si>
    <t>NEW TSP7</t>
  </si>
  <si>
    <t>NEW TSP8</t>
  </si>
  <si>
    <t>NEW TSP9</t>
  </si>
  <si>
    <t>3.3.6</t>
  </si>
  <si>
    <t>3.3.7</t>
  </si>
  <si>
    <t>Capacity strenghtening</t>
  </si>
  <si>
    <t>International training/conferences</t>
  </si>
  <si>
    <t>Emergency HIV Treatment (PEP)</t>
  </si>
  <si>
    <t>Patient Flow Protocol</t>
  </si>
  <si>
    <r>
      <t xml:space="preserve">NOTE: currently PEP is not available in Georgia for general population of high risk groups. It is available for medical personal at risk of HIV, post-exposure. Therefore, those assumptions are not based on evidence and should be reviewed annually. 
</t>
    </r>
    <r>
      <rPr>
        <i/>
        <sz val="10"/>
        <color rgb="FFFF0000"/>
        <rFont val="Calibri"/>
        <family val="2"/>
        <scheme val="minor"/>
      </rPr>
      <t>Assumption is made that all that start PEP will complete the treatment. However, this is unrealistic expectation and potential cost of treatment could be reduced by X% with consideration of drop-out rates</t>
    </r>
  </si>
  <si>
    <t>N of cases</t>
  </si>
  <si>
    <t>Labs</t>
  </si>
  <si>
    <t xml:space="preserve">Adm, M&amp;E, misc.. </t>
  </si>
  <si>
    <t>Drugs_unit price</t>
  </si>
  <si>
    <t>33.8825</t>
  </si>
  <si>
    <t>Lab_unit price</t>
  </si>
  <si>
    <t>No of individuals in need of non-occupational PEP: 0.1% of KAPs reached by the services</t>
  </si>
  <si>
    <t>1. Estimated number of eligible population among KAPs</t>
  </si>
  <si>
    <t>nPEP uptake among KAPs*</t>
  </si>
  <si>
    <t>KAP</t>
  </si>
  <si>
    <t>No Reached by testing*</t>
  </si>
  <si>
    <t>No estimated (0.5%)</t>
  </si>
  <si>
    <t>Uptake rate (% total eligible population among KAPs)</t>
  </si>
  <si>
    <t>IDU</t>
  </si>
  <si>
    <t>Y1</t>
  </si>
  <si>
    <t>MSM/TG</t>
  </si>
  <si>
    <t>Y2</t>
  </si>
  <si>
    <t>CSW</t>
  </si>
  <si>
    <t>Y3</t>
  </si>
  <si>
    <t>Y4+</t>
  </si>
  <si>
    <r>
      <t xml:space="preserve">* </t>
    </r>
    <r>
      <rPr>
        <i/>
        <sz val="10"/>
        <color theme="1"/>
        <rFont val="Calibri"/>
        <family val="2"/>
        <scheme val="minor"/>
      </rPr>
      <t>We assume that people tested for HIV are most likely to get tested for Hep B and uptake  vaccination</t>
    </r>
  </si>
  <si>
    <t>Total (4 years)</t>
  </si>
  <si>
    <t>*Assumption is made that individuals reached by HIV services are most likely to know about and will use PEP; this should not preclude others to take upon the PEP</t>
  </si>
  <si>
    <t xml:space="preserve">2. All victims of sexual assault will be given PEP (with consideration of DTG free regiment) </t>
  </si>
  <si>
    <t>No of estimated cases</t>
  </si>
  <si>
    <t>Source: GEOStat, 2017</t>
  </si>
  <si>
    <t>3. Serodiscordant couples</t>
  </si>
  <si>
    <t>4. oPEP</t>
  </si>
  <si>
    <t>Total Number of Estimated cases of PEP</t>
  </si>
  <si>
    <t xml:space="preserve">Drug Protocol </t>
  </si>
  <si>
    <t>Duration</t>
  </si>
  <si>
    <t>Regiment 1</t>
  </si>
  <si>
    <t>Price USD</t>
  </si>
  <si>
    <t>DT/TDF</t>
  </si>
  <si>
    <t>300 mg</t>
  </si>
  <si>
    <t>Regiment</t>
  </si>
  <si>
    <t>% on the treatment</t>
  </si>
  <si>
    <t>Weighted price</t>
  </si>
  <si>
    <t>FTC</t>
  </si>
  <si>
    <t>200 mg</t>
  </si>
  <si>
    <t>Price GEL</t>
  </si>
  <si>
    <t>400 mg X2</t>
  </si>
  <si>
    <t>Regiment 2</t>
  </si>
  <si>
    <t>Cost of drugs</t>
  </si>
  <si>
    <t>50 mg</t>
  </si>
  <si>
    <t>For other regiments please refer to: US CDC 2016 nPEP Guidelines Update</t>
  </si>
  <si>
    <t>NOTE! Drugs for other regiments have not been calculated. The national program should allow access to those ARV medications</t>
  </si>
  <si>
    <t>LAB TESTING</t>
  </si>
  <si>
    <t>Initiation</t>
  </si>
  <si>
    <t>Baseline</t>
  </si>
  <si>
    <t xml:space="preserve">4-6  Weeks </t>
  </si>
  <si>
    <t>3 month</t>
  </si>
  <si>
    <t>6 month</t>
  </si>
  <si>
    <t>No of units/weighted</t>
  </si>
  <si>
    <t>Unit Price</t>
  </si>
  <si>
    <t>Total price</t>
  </si>
  <si>
    <t>Notes</t>
  </si>
  <si>
    <t>HIV Ag/Ab test (IV generation)</t>
  </si>
  <si>
    <t>IV generation HIV test (1.5 GEL; from exiting tender with Ermed Georgia)+ Consumables (2 GEL)</t>
  </si>
  <si>
    <t>anti-HBs/HbsAg/anti-HBc</t>
  </si>
  <si>
    <t>Info from AIDS Center</t>
  </si>
  <si>
    <t>anti-HCV</t>
  </si>
  <si>
    <t>Should be funded from Hep C State Program</t>
  </si>
  <si>
    <t>Testing service</t>
  </si>
  <si>
    <t>55% of cases will be  related to sexual exposure (hetero+homosexual contacts)</t>
  </si>
  <si>
    <t xml:space="preserve">STIs (for PEP for sexual exposure) </t>
  </si>
  <si>
    <t>GF program budget source files (incl. test systems and services)</t>
  </si>
  <si>
    <t>Syphilis</t>
  </si>
  <si>
    <t>Gonorrhoea</t>
  </si>
  <si>
    <t>Chlamydia</t>
  </si>
  <si>
    <t>Pregnancy</t>
  </si>
  <si>
    <t>Google search</t>
  </si>
  <si>
    <t>Monitoring:</t>
  </si>
  <si>
    <t>Serum creatinine</t>
  </si>
  <si>
    <t>google search (ნეოლაბ)</t>
  </si>
  <si>
    <t>ALT, AST</t>
  </si>
  <si>
    <t>PEP Management, M&amp;E and Support Campaign (e.g. information to eligible population)</t>
  </si>
  <si>
    <t>Components</t>
  </si>
  <si>
    <t>No of Units</t>
  </si>
  <si>
    <t>Comments</t>
  </si>
  <si>
    <t>Management</t>
  </si>
  <si>
    <t>M&amp;E</t>
  </si>
  <si>
    <t>Communication campaign</t>
  </si>
  <si>
    <t>Adherence support</t>
  </si>
  <si>
    <t>Total (without drugs)</t>
  </si>
  <si>
    <t>Undefined</t>
  </si>
  <si>
    <t>GF 2019 Acctual</t>
  </si>
  <si>
    <t>Previous NSP (GEL)</t>
  </si>
  <si>
    <t>Total cost (4 years)</t>
  </si>
  <si>
    <t>Funding Gap</t>
  </si>
  <si>
    <t>NPS Budget</t>
  </si>
  <si>
    <t>Gap %</t>
  </si>
  <si>
    <t>Gap (GEL)</t>
  </si>
  <si>
    <t>Prevention</t>
  </si>
  <si>
    <t>Care and Treatment</t>
  </si>
  <si>
    <t>Leadership and Policy</t>
  </si>
  <si>
    <t>Column1</t>
  </si>
  <si>
    <t>Share</t>
  </si>
  <si>
    <t>Share 2019</t>
  </si>
  <si>
    <t>Total Costs by source (3-year)</t>
  </si>
  <si>
    <t xml:space="preserve">GF </t>
  </si>
  <si>
    <t>Source</t>
  </si>
  <si>
    <t>3-year Budget</t>
  </si>
  <si>
    <t>NSP</t>
  </si>
  <si>
    <t>Column2</t>
  </si>
  <si>
    <t>ARVs</t>
  </si>
  <si>
    <t># persons</t>
  </si>
  <si>
    <t>2nd line drugs</t>
  </si>
  <si>
    <t>Drugs for PMTCT among newborns</t>
  </si>
  <si>
    <t>LAB (მონიტორინგი)</t>
  </si>
  <si>
    <t>კომპონენტები</t>
  </si>
  <si>
    <t>აივ-ინფექცია/შიდსზე ნებაყოფლობითი კონსულტირება და ტესტირება/ Enhancing Provider Initiated Testing (PIT) for HIV</t>
  </si>
  <si>
    <t>აივ-ინფექცია/შიდსზე ნებაყოფლობითი კონსულტირება და ტესტირება პირველად ჯანდაცვაში/Provider initiated testing at primary care setting</t>
  </si>
  <si>
    <t>აივ-ინფექცია/შიდსზე ნებაყოფლობითი კონსულტირება და ტესტირება ჰოსპიტალიზირებულ პაციენტებში/Provider initiated HIV testing in hospitalized persons</t>
  </si>
  <si>
    <t>მედიკამენტები</t>
  </si>
  <si>
    <t>პალიატიური მოვლა</t>
  </si>
  <si>
    <t>ტესტ-სისტემების შესყიდვა (სკრინინგისთვის)</t>
  </si>
  <si>
    <t>ყველა სხვა ღონისძიება</t>
  </si>
  <si>
    <t>3.2.8.7</t>
  </si>
  <si>
    <t>3.2.8.6</t>
  </si>
  <si>
    <t>3.2.8.5</t>
  </si>
  <si>
    <t># of persons on PrEP</t>
  </si>
  <si>
    <t>Medical examination standard</t>
  </si>
  <si>
    <t>Initial</t>
  </si>
  <si>
    <t>Follow-up standard</t>
  </si>
  <si>
    <t>Follow-up expanded</t>
  </si>
  <si>
    <t>Management costs</t>
  </si>
  <si>
    <t>კლინიკური ნაწილი</t>
  </si>
  <si>
    <t>სხვაობა გეგმასთან</t>
  </si>
  <si>
    <t>Growth Rate</t>
  </si>
  <si>
    <t>Component</t>
  </si>
  <si>
    <t xml:space="preserve"> GF 2019 Acctual </t>
  </si>
  <si>
    <t>Total (next allocation)</t>
  </si>
  <si>
    <t xml:space="preserve">GF Allocation </t>
  </si>
  <si>
    <t>Conferences</t>
  </si>
  <si>
    <t>1st line drugs</t>
  </si>
  <si>
    <t>Public allocation</t>
  </si>
  <si>
    <t>Public allocation (over the ceilling)</t>
  </si>
  <si>
    <t xml:space="preserve">Public </t>
  </si>
  <si>
    <t>Global Fund</t>
  </si>
  <si>
    <t>GF Acctual (2019)</t>
  </si>
  <si>
    <t>Control for Total Funding (June 23)</t>
  </si>
  <si>
    <t>Control</t>
  </si>
  <si>
    <t>Summary table</t>
  </si>
  <si>
    <t>Controls for the summary table</t>
  </si>
  <si>
    <t>Governance</t>
  </si>
  <si>
    <t>By Strategic objective (total)</t>
  </si>
  <si>
    <t>sub</t>
  </si>
  <si>
    <t>T</t>
  </si>
  <si>
    <t>sab</t>
  </si>
  <si>
    <t>Government (by years)</t>
  </si>
  <si>
    <t>GF (by years)</t>
  </si>
  <si>
    <t>GF_Acctual (by years)</t>
  </si>
  <si>
    <t>Undefined (by years)</t>
  </si>
  <si>
    <t>By HIV/AIDS State Program</t>
  </si>
  <si>
    <t>All sources</t>
  </si>
  <si>
    <t>PWID</t>
  </si>
  <si>
    <t>MSM</t>
  </si>
  <si>
    <t>FSM</t>
  </si>
  <si>
    <t>Pris</t>
  </si>
  <si>
    <t>KAPs</t>
  </si>
  <si>
    <t>OST</t>
  </si>
  <si>
    <t>HC</t>
  </si>
  <si>
    <t>Blood</t>
  </si>
  <si>
    <t>AMB</t>
  </si>
  <si>
    <t>HOSP</t>
  </si>
  <si>
    <t>Mob</t>
  </si>
  <si>
    <t>LAB</t>
  </si>
  <si>
    <t>ARV</t>
  </si>
  <si>
    <t>Abkh</t>
  </si>
  <si>
    <t>TB</t>
  </si>
  <si>
    <t>HCV</t>
  </si>
  <si>
    <t>Peer</t>
  </si>
  <si>
    <t>Palliative</t>
  </si>
  <si>
    <t>HIV/AIDS</t>
  </si>
  <si>
    <t>Other Healthcare Programs</t>
  </si>
  <si>
    <t>NSP split</t>
  </si>
  <si>
    <t>Public</t>
  </si>
  <si>
    <t>Category</t>
  </si>
  <si>
    <t>% of Total</t>
  </si>
  <si>
    <t>Total by Years</t>
  </si>
  <si>
    <t>Public Expenditures</t>
  </si>
  <si>
    <t>List of Key Indicators</t>
  </si>
  <si>
    <t>Share of public spending in total HIV response expenditures</t>
  </si>
  <si>
    <t>Total Expenditures</t>
  </si>
  <si>
    <t>Annual growth (absolute and rate)</t>
  </si>
  <si>
    <t>Absolute</t>
  </si>
  <si>
    <t>2018 spending from HIV expenditures tables (source: MoH)</t>
  </si>
  <si>
    <t>Growth rate</t>
  </si>
  <si>
    <t>Total budget</t>
  </si>
  <si>
    <t>Shares</t>
  </si>
  <si>
    <t>In total NSP budget</t>
  </si>
  <si>
    <t>Share of public spending in HIV Program</t>
  </si>
  <si>
    <t>Projected Public Budget</t>
  </si>
  <si>
    <t>Treatment</t>
  </si>
  <si>
    <t>HIV/AIDS State Program (activities within the scope of the program)</t>
  </si>
  <si>
    <t>Triggers</t>
  </si>
  <si>
    <t>Provider initiated testing at primary care setting</t>
  </si>
  <si>
    <t>Green</t>
  </si>
  <si>
    <t>Yellow</t>
  </si>
  <si>
    <t>Transition</t>
  </si>
  <si>
    <t xml:space="preserve">Growth </t>
  </si>
  <si>
    <t>Increment</t>
  </si>
  <si>
    <t>Growth of existing programs</t>
  </si>
  <si>
    <t>Increase in prevnetion programs</t>
  </si>
  <si>
    <t>IF analysis</t>
  </si>
  <si>
    <t>UDS</t>
  </si>
  <si>
    <t>GF Projected Funding</t>
  </si>
  <si>
    <t>NSP Budget by Strategic Objectives</t>
  </si>
  <si>
    <r>
      <t xml:space="preserve">დაფინანსების მოცულობაში Gap-ის ანალიზი </t>
    </r>
    <r>
      <rPr>
        <u/>
        <sz val="10"/>
        <color theme="1"/>
        <rFont val="Sylfaen"/>
        <family val="1"/>
      </rPr>
      <t>2 მიდგომით არის გაკეთებულ</t>
    </r>
    <r>
      <rPr>
        <sz val="10"/>
        <color theme="1"/>
        <rFont val="Sylfaen"/>
        <family val="1"/>
      </rPr>
      <t xml:space="preserve">ი: 1. არსებული NSP-ის ბიუჯეტი შედარებული სახელმწიფოს საშუალოვადიან გეგმასთან (BDD); და 2. ცალკე არის გამოყოფილი შიდსის სახელმწიფო პროგრამა და დაფინანსების gap მისთვის ცალკეა გამოთვლილი. </t>
    </r>
  </si>
  <si>
    <r>
      <t>ეს მიდგომა რამოდენიმე მიზეზით არის განპირობებული : 1. BDD მოიცავს აქტივობებს, რომელებიც არ ფინანსდება ჯანდაცვის ბიუჯეტიდან და ასეთი აქტივობები ასევე არ არის ასახული სამოქმედო გეგმაში; 2. შიდსის პროგრამა პირობითათ მოიზრება იმ placeholder-ად, სადაც უნდა მოხდეს გლობალური ფონდის მიერ დაფინანსებული აქტივობები გადასვლა და შესაბამისად, ის ფინანსური რესურსის ყველაზე დიდ ზრდას საჭიროებს (</t>
    </r>
    <r>
      <rPr>
        <b/>
        <sz val="10"/>
        <color theme="1"/>
        <rFont val="Sylfaen"/>
        <family val="1"/>
      </rPr>
      <t>და ასევე ყველაზე ესენციურია).</t>
    </r>
  </si>
  <si>
    <r>
      <t xml:space="preserve">ამ საქმინობების  ფარგლებში ჯამური ფინანსური რესურსის ზრდა განპირობებულია 90-90-90 სამიზნეების ინტეგრაციით სტრატეგიაში, რის შედეგადაც </t>
    </r>
    <r>
      <rPr>
        <b/>
        <sz val="10"/>
        <color theme="1"/>
        <rFont val="Sylfaen"/>
        <family val="1"/>
      </rPr>
      <t xml:space="preserve">პრაქტკულად ორმაგდება </t>
    </r>
    <r>
      <rPr>
        <sz val="10"/>
        <color theme="1"/>
        <rFont val="Sylfaen"/>
        <family val="1"/>
      </rPr>
      <t xml:space="preserve"> როგორც გამოვლენა, ისე მკურნალობაზე მყოფი პირების რაოდენობა, რაც საჭიროებს მეტ ფინანსურ რესურს. </t>
    </r>
  </si>
  <si>
    <t>ბიუჯეტების შედგენაში პრაქტიკულად არ არის გათვალისწინებული ისტორიულად არსებული ერთეულის ღირებულებების ცვლილება, რაც თავისთავად გამოწვევა. გაზრდილია მხოლოდ რაოდენობები</t>
  </si>
  <si>
    <t>სახელმწიფოს მხრიდან დამატებითი ფინანსური რესურსის მობილეზება უკავშირდება გარდამავალ პერიოდს</t>
  </si>
  <si>
    <t xml:space="preserve">გლობალური ფონდის მიერ გამოყოფილი ალოკაცია 50%-ით არის შემცირებული. </t>
  </si>
  <si>
    <t>1. მაკრო ანალიზი</t>
  </si>
  <si>
    <t xml:space="preserve">Allocation ceiling </t>
  </si>
  <si>
    <t>(over Ceiling)</t>
  </si>
  <si>
    <t>Funding Gap (1)</t>
  </si>
  <si>
    <t>Funding Gap (2)</t>
  </si>
  <si>
    <t>0</t>
  </si>
  <si>
    <t>ზოგადი პარამეტრები</t>
  </si>
  <si>
    <t>2019-2022 წლის აივ-ინფექცია/შიდსის ეროვნული სტრატეგიის ჯამური ბიუჯეტი სტრატეგიული მიზნების მიხედვით შემდეგია (4-წლიან პერიოდზე):</t>
  </si>
  <si>
    <t>Previous NSP</t>
  </si>
  <si>
    <t>New NSP</t>
  </si>
  <si>
    <t>Gov. &amp; Policy</t>
  </si>
  <si>
    <t>Management (PR)</t>
  </si>
  <si>
    <t>Public Spending on Key Populations (Projected by NSP)</t>
  </si>
  <si>
    <t>From HIV Program</t>
  </si>
  <si>
    <t>% of total Public Spending for HIV</t>
  </si>
  <si>
    <t>Projected Public spending</t>
  </si>
  <si>
    <t>KAP % (with OST)</t>
  </si>
  <si>
    <t>KAP % (without OST)</t>
  </si>
  <si>
    <t>KaP % (with TRUE OST)</t>
  </si>
  <si>
    <t>OST+ all that is reported as medical services for PWID</t>
  </si>
  <si>
    <t>TRUE OST</t>
  </si>
  <si>
    <t xml:space="preserve">test systems excl. </t>
  </si>
  <si>
    <t>აივ-ინფექცია შიდსის სახელმწიფო სტრატეგიის ბიუჯეტი (მოკლე მიმოხილვა)</t>
  </si>
  <si>
    <t xml:space="preserve">Gov. Pol &amp; Evid. </t>
  </si>
  <si>
    <t>Care&amp;Treatment</t>
  </si>
  <si>
    <t>NSP $ (esst.)</t>
  </si>
  <si>
    <t>შედარება გასული პერიოდის NSP-სთან</t>
  </si>
  <si>
    <r>
      <t xml:space="preserve">წინა პერიოდის სტრატეგია </t>
    </r>
    <r>
      <rPr>
        <u/>
        <sz val="11"/>
        <color theme="1"/>
        <rFont val="Sylfaen"/>
        <family val="1"/>
      </rPr>
      <t>3-წლიან პერიოდზე</t>
    </r>
    <r>
      <rPr>
        <sz val="11"/>
        <color theme="1"/>
        <rFont val="Sylfaen"/>
        <family val="1"/>
      </rPr>
      <t xml:space="preserve"> იყო შედგენილი და თუ შევადარებთ ახალი პერიოდის პირველ 3 წელს გასული სტრატეგიის გაგემილ  ბიუჯეტს, მივიღებთ შემდეგ სურათს:</t>
    </r>
  </si>
  <si>
    <t>6-წლიანი გაყოფა</t>
  </si>
  <si>
    <t>1. მიკრო ანალიზი</t>
  </si>
  <si>
    <t>აივ-პრევენცია და დეტექცია</t>
  </si>
  <si>
    <t>ზიანის შემცირება</t>
  </si>
  <si>
    <t>მკურნალობა</t>
  </si>
  <si>
    <t>პალიატიური ზრუნვა</t>
  </si>
  <si>
    <t xml:space="preserve">თანასწორთა ბაზაზე სერვისები </t>
  </si>
  <si>
    <t>აფხაზეთის ტერიტორიაზე მკურნალობის უზრუნველყოფა</t>
  </si>
  <si>
    <t>პროგრამის ეფექტურობისა და ხარისხის უზრუნველყოფა</t>
  </si>
  <si>
    <t xml:space="preserve"> -   </t>
  </si>
  <si>
    <t xml:space="preserve"> 265,680.00 </t>
  </si>
  <si>
    <t xml:space="preserve"> 265,680.00 2</t>
  </si>
  <si>
    <t xml:space="preserve"> 132,840.00 </t>
  </si>
  <si>
    <t>გამომწვევი მიზეზები</t>
  </si>
  <si>
    <t>არსებული პროგრამების ზრდა</t>
  </si>
  <si>
    <t>ტრანზიცია</t>
  </si>
  <si>
    <t>პრევენცია</t>
  </si>
  <si>
    <t>If budget grew by</t>
  </si>
  <si>
    <t>Total (USD)</t>
  </si>
  <si>
    <t>მხარაჭერა</t>
  </si>
  <si>
    <t>Prison</t>
  </si>
  <si>
    <t>It is realistic to expect such growth (135%)?</t>
  </si>
  <si>
    <t>Funding Gap (3)</t>
  </si>
  <si>
    <t>არსებული დეფიციტის შესავსებათ, აივ-ინფექცია/შიდსის სახელმწიფო ბიუჯეტი ყოველწლიურად 35%-ით უნდა გაიზარდოს</t>
  </si>
  <si>
    <t>avarage</t>
  </si>
  <si>
    <t>გასული წლების განმავლობაში (2008-2017) პროგრამის ბიუჯეტი საშუალოდ 28%-ით ეზრდებოდა</t>
  </si>
  <si>
    <t xml:space="preserve">Key Assumptions: </t>
  </si>
  <si>
    <t>1. Admin. &amp; staff related costs are fixed</t>
  </si>
  <si>
    <t xml:space="preserve">2. Consumables vary based on projected coveradge. </t>
  </si>
  <si>
    <t>Budget</t>
  </si>
  <si>
    <t>Services</t>
  </si>
  <si>
    <t>Comodities</t>
  </si>
  <si>
    <t>Salary</t>
  </si>
  <si>
    <t>Base Salary for Peer</t>
  </si>
  <si>
    <t>Case Maneger</t>
  </si>
  <si>
    <t>Tbilisi</t>
  </si>
  <si>
    <t>Kutaisi</t>
  </si>
  <si>
    <t>Batumi</t>
  </si>
  <si>
    <t>Zugdidi</t>
  </si>
  <si>
    <t>Existing</t>
  </si>
  <si>
    <t>New</t>
  </si>
  <si>
    <t>Diagnosed</t>
  </si>
  <si>
    <t>On ART</t>
  </si>
  <si>
    <t>Service provision incentives</t>
  </si>
  <si>
    <t>Diagnose-related consultation (for new patients)</t>
  </si>
  <si>
    <t>Adherane Support</t>
  </si>
  <si>
    <t>Follow-up adherence support</t>
  </si>
  <si>
    <t>Lost patient finding</t>
  </si>
  <si>
    <t>თანხლება სხვა სამედიცინო/სოციალურ სერვისებზე</t>
  </si>
  <si>
    <t>HIV Self-testing</t>
  </si>
  <si>
    <t>via saliava testing</t>
  </si>
  <si>
    <t>Population Esstimation</t>
  </si>
  <si>
    <t>Demoninator Population*</t>
  </si>
  <si>
    <t>Esstimated % who will opt in for Self testing**</t>
  </si>
  <si>
    <t>Target Population</t>
  </si>
  <si>
    <t>Notes:</t>
  </si>
  <si>
    <t>MSMs</t>
  </si>
  <si>
    <t xml:space="preserve">According to WHO guidance, intorduction of selt testing  doubles HIV testing among MSMs (source: policy brief on HIVST: http://apps.who.int/iris/bitstream/handle/10665/251549/WHO-HIV-2016.21-eng.pdf?sequence=1 ). However, we are being cautious and esstimate 40% uptake. </t>
  </si>
  <si>
    <t>IDUs</t>
  </si>
  <si>
    <t>No evidance for % esstimation</t>
  </si>
  <si>
    <t>Other groups</t>
  </si>
  <si>
    <t>Total Population</t>
  </si>
  <si>
    <t xml:space="preserve">* Population being tested annually for HIV. This does not include population tested with clinical signs, etc. </t>
  </si>
  <si>
    <t>** This model explisitly counts that HIVST testing willingness will be linked with willingness to test at the moment; we assume that these individuals will test in addition to  those already being tested.</t>
  </si>
  <si>
    <t>Target population by years (5%+)</t>
  </si>
  <si>
    <t>Roll-out</t>
  </si>
  <si>
    <t>HIVST Population</t>
  </si>
  <si>
    <t>Cost of service:</t>
  </si>
  <si>
    <t>NOTE: there is no clarity, how HIVST will be deliveded. Model of delivery will have a significant impact on the costs associated with the service delivery and those should be recalculated after decision on the model is made</t>
  </si>
  <si>
    <t>Unit Type</t>
  </si>
  <si>
    <t>N of units (annual, Y1)</t>
  </si>
  <si>
    <t>Total (Y1)</t>
  </si>
  <si>
    <t>N of units (annual, Y2)</t>
  </si>
  <si>
    <t>Total (Y2)</t>
  </si>
  <si>
    <t>N of units (annual, Y3)</t>
  </si>
  <si>
    <t>Total (Y3)</t>
  </si>
  <si>
    <t>N of units (annual, Y4)</t>
  </si>
  <si>
    <t>Total (Y4)</t>
  </si>
  <si>
    <t>Test kits*</t>
  </si>
  <si>
    <t>/test kit</t>
  </si>
  <si>
    <t>Program inception costs (trainings)</t>
  </si>
  <si>
    <t>/training</t>
  </si>
  <si>
    <t>Program inceptation costs (external professional services)</t>
  </si>
  <si>
    <t>/Conultation</t>
  </si>
  <si>
    <t>Informational Campaign</t>
  </si>
  <si>
    <t>/campain+printining; lump sum</t>
  </si>
  <si>
    <t>Related costs</t>
  </si>
  <si>
    <t>Logistical fees</t>
  </si>
  <si>
    <t>/15% of the cost of goods</t>
  </si>
  <si>
    <t>Program Managment and Administration (inlc. M&amp;E)</t>
  </si>
  <si>
    <t>/10% of total annual costs</t>
  </si>
  <si>
    <t xml:space="preserve">Total </t>
  </si>
  <si>
    <t>Note/Source:</t>
  </si>
  <si>
    <t xml:space="preserve">*Unit price is taken from UNITAID report; variance 3-16 USD per kit; source: https://unitaid.eu/assets/HIV-Rapid-Diagnostic-Tests-for-Self-Testing_Landscape-Report_3rd-edition_July-2017.pdf ; WHO has one prequilified HIVST kit </t>
  </si>
  <si>
    <t>Budget:</t>
  </si>
  <si>
    <t>Average</t>
  </si>
  <si>
    <t>Round</t>
  </si>
  <si>
    <t>დაგეგმილი  (ცვლილებებით)*</t>
  </si>
  <si>
    <t>* გათვალისწინებულია ცვლილება, რომელის სამინისტრომ მოგვაწოდა 22.06.18</t>
  </si>
  <si>
    <t>1.1.1.1</t>
  </si>
  <si>
    <t>Hospital detox</t>
  </si>
  <si>
    <t>1.1.1.2</t>
  </si>
  <si>
    <t>1.1.1.3</t>
  </si>
  <si>
    <t xml:space="preserve">Methadon procurment </t>
  </si>
  <si>
    <t>1.1.1.4</t>
  </si>
  <si>
    <t>methadon logistcs</t>
  </si>
  <si>
    <t>1.1.1.5</t>
  </si>
  <si>
    <t>Prison OST services</t>
  </si>
  <si>
    <t>2018</t>
  </si>
  <si>
    <t>SUMMARY BUDGET (GEL)</t>
  </si>
  <si>
    <t>1.1.7</t>
  </si>
  <si>
    <t>1.1.8</t>
  </si>
  <si>
    <t>1.1.9</t>
  </si>
  <si>
    <t>1.1.10</t>
  </si>
  <si>
    <t>1.1.11</t>
  </si>
  <si>
    <t>1.2.6</t>
  </si>
  <si>
    <t>3.1.3</t>
  </si>
  <si>
    <t>3.3.8</t>
  </si>
  <si>
    <t>3.3.9</t>
  </si>
  <si>
    <t>3.3.10</t>
  </si>
  <si>
    <t>3.3.11</t>
  </si>
  <si>
    <t>3.3.12</t>
  </si>
  <si>
    <t>3.3.13</t>
  </si>
  <si>
    <t>[Leadership and policy development and transition-related activities]</t>
  </si>
  <si>
    <t>Comparators</t>
  </si>
  <si>
    <t>GF 2019 Actual</t>
  </si>
  <si>
    <t>Hepatitis B Prevention and vaccination among KAPs</t>
  </si>
  <si>
    <t>Introduction and expansion of HIVST among KAPs and other vulnerable groups</t>
  </si>
  <si>
    <t>Procurement of Lab-supplies</t>
  </si>
  <si>
    <t>Integrated bio-behavioural surveillance studies (IBBSS) among KAPs incorporating population size estimates: PWID, FSW, MSM, prisoners, Street Children and risk behaviour youth and vulnerability baseline study among labour migrants</t>
  </si>
  <si>
    <t>Survey on health service accessibility (2020, 2022)</t>
  </si>
  <si>
    <t>Global Fund: Distribution of 2019-2022 funding (for funding allocation split request)</t>
  </si>
  <si>
    <t>Exchange rate used:</t>
  </si>
  <si>
    <t>GF Funding Needs</t>
  </si>
  <si>
    <t xml:space="preserve">Transion of GF-funded components into the State HIV Program (2019 only) </t>
  </si>
  <si>
    <t xml:space="preserve">Note: the sole purpose of this file is to test possibility to transition formerly GF-funding components to state budget in 2019. </t>
  </si>
  <si>
    <t>Conclusion: it is fully feasible, as in the course of developing this exercise, MoH changed the request to MoF regarding planned allocation for HIV and it now accommodates all the components</t>
  </si>
  <si>
    <t>HIV program budget</t>
  </si>
  <si>
    <t>% of growth</t>
  </si>
  <si>
    <t>SUMMARY BUDGET (USD)</t>
  </si>
  <si>
    <t>Conversion Rate Used: 2.5</t>
  </si>
  <si>
    <t>სტრატეგიული პრიორიტეტი/ღონისძიება</t>
  </si>
  <si>
    <t>აივ პრევენცია და გამოვლენა</t>
  </si>
  <si>
    <t>აივ-ის პრევენცია და გამოვლენა ნიმ-ებში</t>
  </si>
  <si>
    <t>ოპიატების ჩანაცვლებითი თერაპია და მკურნალობის სხვა ფორმები და რეაბილიტაცია</t>
  </si>
  <si>
    <t>აივ-ის პრევენცია და გამოვლენა მსმ-ებში</t>
  </si>
  <si>
    <t>აივ-ის პრევენცია და გამოვლენა კსმ-ებში</t>
  </si>
  <si>
    <t>აივ-ის პრევენცია და გამოვლენა პატიმრებში</t>
  </si>
  <si>
    <t>B  ჰეპატიტის პრევენცია და ვაქცინაცია ძდჯ-ში</t>
  </si>
  <si>
    <t>აივ-ის გადაცემის პრევენცია, გამოვლენა და მოვლასა და მკურნალობაში ჩართვის დროულობის უზრუნველყოფა ძირითადი დაზარალებული ჯგუფებისთვის</t>
  </si>
  <si>
    <t>პროგრამები ახალგაზრდა და მოზარდი ნიმ-ებისთვის</t>
  </si>
  <si>
    <t>ფსიქიკური ჯანმრთელობის სერვისების ყველა ძდჯ-ებისთვის</t>
  </si>
  <si>
    <t>პრე-ექსპოზიციური პროფილაქტიკური მკურნალობა</t>
  </si>
  <si>
    <t>Improve access to SRH services for all KAPs</t>
  </si>
  <si>
    <t>სქესობრივი და რეპროდუქციული ჯანმრთელობის სერისები ყველა ძდჯ-ებისთვის</t>
  </si>
  <si>
    <t>თვით-ტესტირების დანერგვა და გაფართოვება ძდჯ-ებსა და სხვა მოწყვლად ჯგუფებში</t>
  </si>
  <si>
    <t>აივ-ის პრევენცია და გამოვლენა სამედიცინო მომსახურების მიმწოდებელ დაწესებულებებში</t>
  </si>
  <si>
    <t>პროვაიდერის მიერ ინიცირებული ტესტირება პირველადი ჯანდაცვის ორგანიზაციებში</t>
  </si>
  <si>
    <t>პროვაიდერის მიერ ინიცირებული აივ  ტესტირების გაფართოვება</t>
  </si>
  <si>
    <t>პროვაიდერის მიერ ინიცირებული ტესტირება ჰოსპიტლებში</t>
  </si>
  <si>
    <t>დონორული სისხლის უსაფრთხოების უზრუნველყოფა</t>
  </si>
  <si>
    <t xml:space="preserve">აივ ინფექციის პოსტ-ექსპოზიციური პროფილაქტიკა </t>
  </si>
  <si>
    <t>აივ-ის დედიდან შვილზე გადაცემის პრევენცია</t>
  </si>
  <si>
    <t>აივ მოვლა და მკურნალობა</t>
  </si>
  <si>
    <t>მაღალი ხარისხის მოვლისა და მკურნალობის უწყვეტი უზრუნველყოფა</t>
  </si>
  <si>
    <t>აივ ინფიცირებული პირებისთვის ესენციური კლინიკური მომსახურების უზრუნველყოფა</t>
  </si>
  <si>
    <t xml:space="preserve">ქვეყანაში მოქმედი გაიდლაინების მიხედვით, არვ თერაპიის უზრუნველყოფა აივ ინფიცირებული პირებისთვის, მათ შორის, აფხაზეთის ტერიტორიაზეც </t>
  </si>
  <si>
    <t>პროგრამის ეფექტური ადმინისტრირება და ხარისხის უზრუნველყოფა</t>
  </si>
  <si>
    <t>ტუბერკულოზისა და C ჰეპატიტისა და ინექციური მოხმარებით გამოწვეული ავადობისა და სიკვდილობის შემცირება</t>
  </si>
  <si>
    <t>ტბ/აივ კოლაბორაციის აქტივობების ინტენსიფიკაცია (ფინანსდება ტბ პროგრამიდან)</t>
  </si>
  <si>
    <t>Provide treatment and care for viral hepatitis  (funded from the HVC program)</t>
  </si>
  <si>
    <t>C ჰეპატიტის მკურნალობა და მოვლა (ფინასდება C ჰეპატიტის პროგრამის ფარგლებში)</t>
  </si>
  <si>
    <t>აივ ინფიცირებული პირებისთვის მოვლისა და მხარდაჭერის მომსახურების უზრუნველყოფა</t>
  </si>
  <si>
    <t>თანასწორთა მხარდაჭერის მომსახურებების უზრუნველყოფა</t>
  </si>
  <si>
    <t>პალიატიური მოვლის უზრუნველყოფა</t>
  </si>
  <si>
    <t>აივ ინფიცირებულ პირთათვის სამედიცინო მომსახურებისა და თანასწორთა მხარდაჭერის მომსახურებები (ქეის-მენეჯერები)</t>
  </si>
  <si>
    <t>ლიდერობისა და პოლიტიკის შემუშავებისა და ტრანზიციასთან დაკავშირებული აქტივობები</t>
  </si>
  <si>
    <t>აივ პრევენციისა და მკურნალობისთვის ადეკვატური საბიუჯეტო დაფინანსების უზრუნველყოფა არსებული აივ ინფექციაზე ეროვნული პასუხის მდგრადობისა და გაფართოვების უზრუნველყოფისთვის</t>
  </si>
  <si>
    <t>აივ-თან დაკავშირებული დანახარჯების უწყვეტი მონიტორინგი ჯანდაცვაზე ეროვნული დანახარჯების ანალიზის გზით</t>
  </si>
  <si>
    <t>გარდამავალი გეგმის დანერგვის ხელშეწყობა მონიტორინგისა და შეფასების ერთეულის ფუნქციონირების ხელშეწყობით</t>
  </si>
  <si>
    <t>აივ-ზე ეროვნული პასუხისთვის საბიუჯტო ვალდებულებებისა და ალოკაციური ეფექტურობის უზრუნველყოფა</t>
  </si>
  <si>
    <t>პოლიტიკის გარემოსა და დაინტერესებულ მხარეებთან კოორდინაციის გაუმჯობესება</t>
  </si>
  <si>
    <t>აივ/შიდსის შესახებ კანონმდებლობის რეგულარული შეფასება და ანალიზი</t>
  </si>
  <si>
    <t>აივ-ინფიცირებულ და ძდჯ-ის ორგანიზაციების მიერ სტიგმის შემცირების კამპანიების შემუშავება და დანერგვა</t>
  </si>
  <si>
    <t>შიდსის ეროვნული კონფერენცია</t>
  </si>
  <si>
    <t>ინფორმირებული გადაწყვეტილებებისთვის მტკიცებულებების მოძიება</t>
  </si>
  <si>
    <t>სახელმწიფო შესყიდვების კანონისა და კანონქვემდებარე აქტების ანალიზი არასახელმწიფო ორგანიზაციების, მათ შორის, სათემო ორგანიზაციების მიერ, აივ-თან დაკავსირებული სერვისების მიწოდებისას წარმოქმნილი ბარიერების წარმოჩენისთვის/არასამთავრობო და სათემო ორგანიზაციების ჩართულობისთვის ადეკვატური გარემოს უზრუნველყოფა</t>
  </si>
  <si>
    <t>Review State Procurement Law and relevant regulations to identify potential barriers for non-state actors, including community-based organizations to deliver HIV services under the state funding/Create enabling environment for CSO and community-based organizations engagement in HIV &amp; TB national response (G&amp;P.54 and 55)</t>
  </si>
  <si>
    <t>აივ პროგრამის ანგარიშვალდებულებისა გაუმჯობესება პროგრამული და ფინანსური მონაცემების ხლემისაწვდომობის გზით ძირითადი მხარეებისა და ფართო საზოგადიებისთვის</t>
  </si>
  <si>
    <t>2023-2027 წლებისთვის აივ/შიდსის სახელმწიფო სტრატეგიის და სამოქმედო გეგმის შემუშავება და განფასება</t>
  </si>
  <si>
    <t>აივ-ზე ეროვნული პასუხისთვის საინფორმაციო სისტემის მდგრადი განვითარება</t>
  </si>
  <si>
    <t>აივ/შიდსის პროგრამებისთვის ადამიანური რესურსის, მათ შორის არასამთავრობო ორგანიზაციებში, უწყვეტი პროფესიული განვითარებისთვისა და წარმოებისთვის პოლიტიკის შემუშავება</t>
  </si>
  <si>
    <t>აივ-ზე ტრენინგის მოდულების ინტეგრირება საბაკალავრო და პოსტ-დიპლომური განათლების პროგრამებში</t>
  </si>
  <si>
    <t>აივ-თან დაკავშირებულ თემებზე ტრენერების, მათ შორის აკადემური პერსონალის, მომზადება</t>
  </si>
  <si>
    <t>ძდჯ-ში ქცევაზე ზედამხედველობის კვლები და მოსახლეობის ზომის განსაზღვრის კვლევები: ნიმ, კსმ, მსმ, პატიმრები, ქუჩის ბავშვები და სარისკო ქცევის ახალგაზრდები და მოწყვლადობის განსაზღვრა შრომით მიგრანტებში</t>
  </si>
  <si>
    <t>მკურნალობამდე აივ მედიკამენტებზე რეზისტენტეობის კვლევა (2019, 2021)</t>
  </si>
  <si>
    <t>ახალი აივ ინექციების მონიტორინგი (2019, 2020, 2021, 2022)</t>
  </si>
  <si>
    <t>აივ მკურნალობაზე ჩართვის შეფასება (2019, 2021)</t>
  </si>
  <si>
    <t>ჯანდაცვის მომსახურებების ხელმისაწვდომობის კვლევა (2020, 2022)</t>
  </si>
  <si>
    <t>საზოგადოებრივი ჯანდაცვისა და კლინიკური გაიდლაინებისა და ეროვნული სტანდარტების განახლება</t>
  </si>
  <si>
    <t>საერთაშორისო დონორების მიერ გაცემული დაფინანსების მართვა</t>
  </si>
  <si>
    <t>Harm Reduction  (Initial version)</t>
  </si>
  <si>
    <t>Harm Reduction  (90's version)</t>
  </si>
  <si>
    <t>Assumptions:</t>
  </si>
  <si>
    <t>1. All costs are fixed to 2019 contract (HR, PA, TRC, etC)</t>
  </si>
  <si>
    <t>2. Only consumables vary</t>
  </si>
  <si>
    <t>Equality Movement (2019)</t>
  </si>
  <si>
    <t>Behavioral change as part of programs for MSM and TGs - ქცევის შეცვლაზე ორიენტირებული ინტერვენცია მსმ-ებსა და ტრანსგენდერებისთვის</t>
  </si>
  <si>
    <t>Community-based monitoring of legal rights - უფლებების სათემო მონიორინგი</t>
  </si>
  <si>
    <t>Other interventions for MSM and TGs - სხვა ინტერვენციები მსმ-ებსა და ტრანსგენდერებისთვის</t>
  </si>
  <si>
    <t>Tanadgoma (2019)</t>
  </si>
  <si>
    <t># persons*</t>
  </si>
  <si>
    <t>* calculations are done on monthly bases, # of patients is the "end of the year" projections</t>
  </si>
  <si>
    <t>Old Budget</t>
  </si>
  <si>
    <t>Cov.23</t>
  </si>
  <si>
    <t>Percentage of MSM reporting having received a combined set of HIV prevention interventions (last year)</t>
  </si>
  <si>
    <t>IBBSS</t>
  </si>
  <si>
    <t>IBBS</t>
  </si>
  <si>
    <t>Program data</t>
  </si>
  <si>
    <t>Cov.25</t>
  </si>
  <si>
    <t>Percentage of MSM who tested for HIV in the past 12 months, or who know their current HIV status</t>
  </si>
  <si>
    <t>Cov.27</t>
  </si>
  <si>
    <t>Percentage of SWs reporting having received a combined set of HIV prevention interventions (last year)</t>
  </si>
  <si>
    <t>Cov.29</t>
  </si>
  <si>
    <t xml:space="preserve">Percentage of SWs who tested for HIV in the past 12 months, or who know their current HIV status </t>
  </si>
  <si>
    <t>Behavioral change (commodities)</t>
  </si>
  <si>
    <t>HIV testing (commodities)</t>
  </si>
  <si>
    <t>Variable Costs*</t>
  </si>
  <si>
    <t>* Based on Standars</t>
  </si>
  <si>
    <t>Fixed costs</t>
  </si>
  <si>
    <t>EM</t>
  </si>
  <si>
    <t>TNDG</t>
  </si>
  <si>
    <t>Enhancing Provider Initiated Testing (PIT) for HIV, including HIV confirmation</t>
  </si>
  <si>
    <t>Budget Gap</t>
  </si>
  <si>
    <t>USD version</t>
  </si>
  <si>
    <t>Total2</t>
  </si>
  <si>
    <t>THIS one was amended</t>
  </si>
  <si>
    <t>Total Allocation (from BDD file) - HCV</t>
  </si>
  <si>
    <t>Gap (USD)</t>
  </si>
  <si>
    <t>this is what we have used</t>
  </si>
  <si>
    <t>ჭერს ფარგლებში</t>
  </si>
  <si>
    <t>Estimated HIV Expenditures</t>
  </si>
  <si>
    <t>2016</t>
  </si>
  <si>
    <t>2017</t>
  </si>
  <si>
    <t>Column8</t>
  </si>
  <si>
    <t>Column6</t>
  </si>
  <si>
    <t>Column7</t>
  </si>
  <si>
    <t>Column5</t>
  </si>
  <si>
    <t>Column4</t>
  </si>
  <si>
    <t>Column3</t>
  </si>
  <si>
    <t>State Budget</t>
  </si>
  <si>
    <t>Addiction Services (OST+ others)</t>
  </si>
  <si>
    <t>Healthcare setting</t>
  </si>
  <si>
    <t>Screening for Higk Risk groups (HIV State Program)</t>
  </si>
  <si>
    <r>
      <t xml:space="preserve">Screening for Army Requirts </t>
    </r>
    <r>
      <rPr>
        <sz val="12"/>
        <color theme="1"/>
        <rFont val="Menlo Regular"/>
        <family val="2"/>
      </rPr>
      <t/>
    </r>
  </si>
  <si>
    <r>
      <t xml:space="preserve">Prevention of Vertical Transmission </t>
    </r>
    <r>
      <rPr>
        <b/>
        <sz val="12"/>
        <color rgb="FFFF0000"/>
        <rFont val="Menlo Bold"/>
        <family val="2"/>
      </rPr>
      <t/>
    </r>
  </si>
  <si>
    <r>
      <t xml:space="preserve">Safe Blood (35 03 02 04) </t>
    </r>
    <r>
      <rPr>
        <b/>
        <u/>
        <sz val="12"/>
        <color rgb="FFFF0000"/>
        <rFont val="Menlo Bold"/>
      </rPr>
      <t/>
    </r>
  </si>
  <si>
    <t>1.?</t>
  </si>
  <si>
    <t>Prevention not classified elsewhere</t>
  </si>
  <si>
    <t>Other transition-related activities</t>
  </si>
  <si>
    <t>Municipal Funding (Tbilisi and Adjara)</t>
  </si>
  <si>
    <t>Ministry of Corrections Funding</t>
  </si>
  <si>
    <t>Health Promotion</t>
  </si>
  <si>
    <t>???</t>
  </si>
  <si>
    <t>Reduce morbidity and Mortality due to TB and HCV</t>
  </si>
  <si>
    <r>
      <t xml:space="preserve">Hepatatis C </t>
    </r>
    <r>
      <rPr>
        <b/>
        <sz val="12"/>
        <color rgb="FFFF0000"/>
        <rFont val="Menlo Bold"/>
        <family val="2"/>
      </rPr>
      <t/>
    </r>
  </si>
  <si>
    <t>HIV care and treatment</t>
  </si>
  <si>
    <t>High Quality Care and Treatment</t>
  </si>
  <si>
    <t xml:space="preserve">Outpatient </t>
  </si>
  <si>
    <t>Inpatient</t>
  </si>
  <si>
    <t>Palliative care</t>
  </si>
  <si>
    <t>test systems</t>
  </si>
  <si>
    <t>Gender Programmes</t>
  </si>
  <si>
    <t>OST Effectivness eveluation</t>
  </si>
  <si>
    <t>Governance and sustainability</t>
  </si>
  <si>
    <t>NCDC</t>
  </si>
  <si>
    <t>International (GF)</t>
  </si>
  <si>
    <t xml:space="preserve">Private </t>
  </si>
  <si>
    <t>OPP for Buprenorfine Programs</t>
  </si>
  <si>
    <t>Exchange rate</t>
  </si>
  <si>
    <t>HIV Expenditures by Component</t>
  </si>
  <si>
    <t>Private</t>
  </si>
  <si>
    <t>International</t>
  </si>
  <si>
    <t>Treatment, care and support</t>
  </si>
  <si>
    <t xml:space="preserve">Governance and sustainability </t>
  </si>
  <si>
    <t>The rest</t>
  </si>
  <si>
    <t>Total Expenditures by Priority</t>
  </si>
  <si>
    <t>Total Expenditures by Source</t>
  </si>
  <si>
    <t>Rate of Increase (2016-2018)</t>
  </si>
  <si>
    <t>Everidge of 2019-2022</t>
  </si>
  <si>
    <t>Rate of Increase (2016-2022)</t>
  </si>
  <si>
    <t>Consumables</t>
  </si>
  <si>
    <t>Base/Unit cost</t>
  </si>
  <si>
    <t>Prevention of Vertical Transmission  (MCH)</t>
  </si>
  <si>
    <t>NCDC +</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</si>
</sst>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4" formatCode="_(&quot;$&quot;* #,##0.00_);_(&quot;$&quot;* \(#,##0.00\);_(&quot;$&quot;* &quot;-&quot;??_);_(@_)"/>
    <numFmt numFmtId="43" formatCode="_(* #,##0.00_);_(* \(#,##0.00\);_(* &quot;-&quot;??_);_(@_)"/>
    <numFmt numFmtId="164" formatCode="_-* #,##0.00_-;\-* #,##0.00_-;_-* &quot;-&quot;??_-;_-@_-"/>
    <numFmt numFmtId="165" formatCode="0.0"/>
    <numFmt numFmtId="166" formatCode="_(* #,##0_);_(* \(#,##0\);_(* &quot;-&quot;??_);_(@_)"/>
    <numFmt numFmtId="167" formatCode="#,##0.0"/>
    <numFmt numFmtId="168" formatCode="_-* #,##0_-;\-* #,##0_-;_-* &quot;-&quot;??_-;_-@_-"/>
    <numFmt numFmtId="169" formatCode="_-[$GEL]\ * #,##0.00_-;\-[$GEL]\ * #,##0.00_-;_-[$GEL]\ * &quot;-&quot;??_-;_-@_-"/>
    <numFmt numFmtId="170" formatCode="#,##0;[Red]#,##0"/>
    <numFmt numFmtId="171" formatCode="#,##0.00;[Red]#,##0.00"/>
    <numFmt numFmtId="172" formatCode="_ * #,##0.00_)_$_ ;_ * \(#,##0.00\)_$_ ;_ * &quot;-&quot;??_)_$_ ;_ @_ "/>
    <numFmt numFmtId="173" formatCode="_ * #,##0.00_ ;_ * \-#,##0.00_ ;_ * &quot;-&quot;??_ ;_ @_ "/>
    <numFmt numFmtId="174" formatCode="_-* #,##0.00_р_._-;\-* #,##0.00_р_._-;_-* &quot;-&quot;??_р_._-;_-@_-"/>
    <numFmt numFmtId="175" formatCode="_-&quot;$&quot;* #,##0.00_-;\-&quot;$&quot;* #,##0.00_-;_-&quot;$&quot;* &quot;-&quot;??_-;_-@_-"/>
    <numFmt numFmtId="176" formatCode="_-* #,##0.00_₴_-;\-* #,##0.00_₴_-;_-* &quot;-&quot;??_₴_-;_-@_-"/>
    <numFmt numFmtId="177" formatCode="0.0000"/>
    <numFmt numFmtId="178" formatCode="[$-409]mmm\-yy;@"/>
    <numFmt numFmtId="179" formatCode="_-* #,##0.00\ _€_-;\-* #,##0.00\ _€_-;_-* &quot;-&quot;??\ _€_-;_-@_-"/>
    <numFmt numFmtId="180" formatCode="_-* #,##0.00\ _L_a_r_i_-;\-* #,##0.00\ _L_a_r_i_-;_-* &quot;-&quot;??\ _L_a_r_i_-;_-@_-"/>
    <numFmt numFmtId="181" formatCode="_-[$$-409]* #,##0.00_ ;_-[$$-409]* \-#,##0.00\ ;_-[$$-409]* &quot;-&quot;??_ ;_-@_ "/>
    <numFmt numFmtId="182" formatCode="_-* #,##0.000_-;\-* #,##0.000_-;_-* &quot;-&quot;??_-;_-@_-"/>
    <numFmt numFmtId="183" formatCode="[$GEL]\ #,##0.00"/>
    <numFmt numFmtId="184" formatCode="_-* #,##0.00\ _₾_-;\-* #,##0.00\ _₾_-;_-* &quot;-&quot;??\ _₾_-;_-@_-"/>
  </numFmts>
  <fonts count="215">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sz val="11"/>
      <color rgb="FFFF0000"/>
      <name val="Calibri"/>
      <family val="2"/>
      <scheme val="minor"/>
    </font>
    <font>
      <b/>
      <sz val="11"/>
      <color theme="1"/>
      <name val="Calibri"/>
      <family val="2"/>
      <scheme val="minor"/>
    </font>
    <font>
      <sz val="11"/>
      <name val="Calibri"/>
      <family val="2"/>
      <scheme val="minor"/>
    </font>
    <font>
      <sz val="10"/>
      <name val="Calibri"/>
      <family val="2"/>
      <charset val="204"/>
      <scheme val="minor"/>
    </font>
    <font>
      <b/>
      <sz val="11"/>
      <name val="Calibri"/>
      <family val="2"/>
      <scheme val="minor"/>
    </font>
    <font>
      <sz val="12"/>
      <color theme="1"/>
      <name val="Calibri"/>
      <family val="2"/>
      <scheme val="minor"/>
    </font>
    <font>
      <sz val="10"/>
      <color theme="1"/>
      <name val="Calibri"/>
      <family val="2"/>
      <charset val="204"/>
      <scheme val="minor"/>
    </font>
    <font>
      <b/>
      <i/>
      <sz val="10"/>
      <color rgb="FF000000"/>
      <name val="Calibri"/>
      <family val="2"/>
      <charset val="204"/>
      <scheme val="minor"/>
    </font>
    <font>
      <b/>
      <sz val="10"/>
      <color rgb="FF000000"/>
      <name val="Calibri"/>
      <family val="2"/>
      <charset val="204"/>
      <scheme val="minor"/>
    </font>
    <font>
      <sz val="10"/>
      <color rgb="FFFF0000"/>
      <name val="Calibri"/>
      <family val="2"/>
      <charset val="204"/>
      <scheme val="minor"/>
    </font>
    <font>
      <b/>
      <i/>
      <sz val="10"/>
      <color rgb="FFFF0000"/>
      <name val="Calibri"/>
      <family val="2"/>
      <charset val="204"/>
      <scheme val="minor"/>
    </font>
    <font>
      <sz val="12"/>
      <color theme="1"/>
      <name val="Calibri"/>
      <family val="2"/>
      <charset val="204"/>
      <scheme val="minor"/>
    </font>
    <font>
      <b/>
      <sz val="10"/>
      <color theme="0"/>
      <name val="Calibri"/>
      <family val="2"/>
      <charset val="204"/>
      <scheme val="minor"/>
    </font>
    <font>
      <b/>
      <i/>
      <sz val="10"/>
      <color theme="0"/>
      <name val="Calibri"/>
      <family val="2"/>
      <charset val="204"/>
      <scheme val="minor"/>
    </font>
    <font>
      <sz val="10"/>
      <color theme="0"/>
      <name val="Calibri"/>
      <family val="2"/>
      <charset val="204"/>
      <scheme val="minor"/>
    </font>
    <font>
      <b/>
      <sz val="10"/>
      <name val="Calibri"/>
      <family val="2"/>
      <charset val="204"/>
      <scheme val="minor"/>
    </font>
    <font>
      <b/>
      <sz val="10"/>
      <color rgb="FFFF0000"/>
      <name val="Calibri"/>
      <family val="2"/>
      <charset val="204"/>
      <scheme val="minor"/>
    </font>
    <font>
      <b/>
      <i/>
      <sz val="10"/>
      <name val="Calibri"/>
      <family val="2"/>
      <charset val="204"/>
      <scheme val="minor"/>
    </font>
    <font>
      <sz val="10"/>
      <color rgb="FF222222"/>
      <name val="Calibri"/>
      <family val="2"/>
      <charset val="204"/>
      <scheme val="minor"/>
    </font>
    <font>
      <b/>
      <sz val="10"/>
      <color theme="1"/>
      <name val="Calibri"/>
      <family val="2"/>
      <charset val="204"/>
      <scheme val="minor"/>
    </font>
    <font>
      <sz val="11"/>
      <color theme="1"/>
      <name val="Calibri"/>
      <family val="2"/>
      <charset val="1"/>
      <scheme val="minor"/>
    </font>
    <font>
      <sz val="11"/>
      <name val="Sylfaen"/>
      <family val="1"/>
    </font>
    <font>
      <b/>
      <sz val="16"/>
      <name val="Sylfaen"/>
      <family val="1"/>
    </font>
    <font>
      <b/>
      <sz val="12"/>
      <name val="Sylfaen"/>
      <family val="1"/>
    </font>
    <font>
      <b/>
      <sz val="11"/>
      <name val="Sylfaen"/>
      <family val="1"/>
    </font>
    <font>
      <b/>
      <i/>
      <sz val="12"/>
      <name val="Sylfaen"/>
      <family val="1"/>
    </font>
    <font>
      <sz val="10"/>
      <name val="Sylfaen"/>
      <family val="1"/>
    </font>
    <font>
      <b/>
      <sz val="15"/>
      <name val="Calibri"/>
      <family val="2"/>
      <scheme val="minor"/>
    </font>
    <font>
      <b/>
      <sz val="15"/>
      <name val="Arial"/>
      <family val="2"/>
    </font>
    <font>
      <b/>
      <sz val="15"/>
      <name val="Sylfaen"/>
      <family val="1"/>
    </font>
    <font>
      <b/>
      <u/>
      <sz val="12"/>
      <name val="Sylfaen"/>
      <family val="1"/>
    </font>
    <font>
      <sz val="15"/>
      <name val="Calibri"/>
      <family val="2"/>
      <scheme val="minor"/>
    </font>
    <font>
      <b/>
      <sz val="12"/>
      <name val="Calibri"/>
      <family val="2"/>
      <scheme val="minor"/>
    </font>
    <font>
      <b/>
      <sz val="12"/>
      <name val="Arial"/>
      <family val="2"/>
    </font>
    <font>
      <sz val="12"/>
      <name val="Calibri"/>
      <family val="2"/>
      <scheme val="minor"/>
    </font>
    <font>
      <sz val="12"/>
      <name val="Sylfaen"/>
      <family val="1"/>
    </font>
    <font>
      <b/>
      <sz val="13"/>
      <name val="Calibri"/>
      <family val="2"/>
      <scheme val="minor"/>
    </font>
    <font>
      <b/>
      <sz val="13"/>
      <name val="Arial"/>
      <family val="2"/>
    </font>
    <font>
      <b/>
      <sz val="13"/>
      <name val="Sylfaen"/>
      <family val="1"/>
    </font>
    <font>
      <sz val="13"/>
      <name val="Calibri"/>
      <family val="2"/>
      <scheme val="minor"/>
    </font>
    <font>
      <sz val="10"/>
      <name val="Arial"/>
      <family val="2"/>
    </font>
    <font>
      <sz val="11"/>
      <color rgb="FF333333"/>
      <name val="Sylfaen"/>
      <family val="1"/>
    </font>
    <font>
      <sz val="11"/>
      <name val="Arial"/>
      <family val="2"/>
    </font>
    <font>
      <sz val="11"/>
      <color theme="1"/>
      <name val="Sylfaen"/>
      <family val="1"/>
    </font>
    <font>
      <sz val="12"/>
      <name val="Arial"/>
      <family val="2"/>
    </font>
    <font>
      <b/>
      <sz val="18"/>
      <color theme="3"/>
      <name val="Calibri Light"/>
      <family val="2"/>
      <scheme val="major"/>
    </font>
    <font>
      <b/>
      <sz val="11"/>
      <color theme="3"/>
      <name val="Calibri"/>
      <family val="2"/>
      <scheme val="minor"/>
    </font>
    <font>
      <b/>
      <sz val="12"/>
      <color theme="1"/>
      <name val="Calibri"/>
      <family val="2"/>
      <scheme val="minor"/>
    </font>
    <font>
      <b/>
      <sz val="11"/>
      <color theme="0"/>
      <name val="Calibri"/>
      <family val="2"/>
      <scheme val="minor"/>
    </font>
    <font>
      <u/>
      <sz val="11"/>
      <color theme="10"/>
      <name val="Calibri"/>
      <family val="2"/>
      <scheme val="minor"/>
    </font>
    <font>
      <u/>
      <sz val="11"/>
      <color theme="11"/>
      <name val="Calibri"/>
      <family val="2"/>
      <scheme val="minor"/>
    </font>
    <font>
      <i/>
      <sz val="10"/>
      <name val="Calibri"/>
      <family val="2"/>
      <scheme val="minor"/>
    </font>
    <font>
      <sz val="8"/>
      <color theme="1"/>
      <name val="Calibri"/>
      <family val="2"/>
      <scheme val="minor"/>
    </font>
    <font>
      <b/>
      <sz val="8"/>
      <color theme="1"/>
      <name val="Calibri"/>
      <family val="2"/>
      <scheme val="minor"/>
    </font>
    <font>
      <b/>
      <sz val="11"/>
      <color rgb="FF000000"/>
      <name val="Calibri"/>
      <family val="2"/>
    </font>
    <font>
      <sz val="11"/>
      <color rgb="FF000000"/>
      <name val="Calibri"/>
      <family val="2"/>
    </font>
    <font>
      <sz val="8"/>
      <name val="Arial"/>
      <family val="2"/>
    </font>
    <font>
      <sz val="11"/>
      <color indexed="8"/>
      <name val="Calibri"/>
      <family val="2"/>
    </font>
    <font>
      <sz val="11"/>
      <color indexed="8"/>
      <name val="Arial"/>
      <family val="2"/>
    </font>
    <font>
      <sz val="11"/>
      <color theme="1"/>
      <name val="Arial"/>
      <family val="2"/>
    </font>
    <font>
      <sz val="11"/>
      <color theme="0"/>
      <name val="Calibri"/>
      <family val="2"/>
      <scheme val="minor"/>
    </font>
    <font>
      <sz val="11"/>
      <color indexed="9"/>
      <name val="Calibri"/>
      <family val="2"/>
    </font>
    <font>
      <sz val="11"/>
      <color rgb="FF9C0006"/>
      <name val="Calibri"/>
      <family val="2"/>
      <scheme val="minor"/>
    </font>
    <font>
      <sz val="11"/>
      <color indexed="20"/>
      <name val="Calibri"/>
      <family val="2"/>
    </font>
    <font>
      <sz val="11"/>
      <color indexed="20"/>
      <name val="Calibri"/>
      <family val="2"/>
      <scheme val="minor"/>
    </font>
    <font>
      <b/>
      <sz val="11"/>
      <color rgb="FFFA7D00"/>
      <name val="Calibri"/>
      <family val="2"/>
      <scheme val="minor"/>
    </font>
    <font>
      <b/>
      <sz val="11"/>
      <color indexed="52"/>
      <name val="Calibri"/>
      <family val="2"/>
    </font>
    <font>
      <b/>
      <sz val="11"/>
      <color indexed="9"/>
      <name val="Calibri"/>
      <family val="2"/>
    </font>
    <font>
      <sz val="10"/>
      <name val="Times New Roman"/>
      <family val="1"/>
    </font>
    <font>
      <i/>
      <sz val="11"/>
      <color rgb="FF7F7F7F"/>
      <name val="Calibri"/>
      <family val="2"/>
      <scheme val="minor"/>
    </font>
    <font>
      <i/>
      <sz val="11"/>
      <color indexed="23"/>
      <name val="Calibri"/>
      <family val="2"/>
    </font>
    <font>
      <sz val="11"/>
      <color rgb="FF006100"/>
      <name val="Calibri"/>
      <family val="2"/>
      <scheme val="minor"/>
    </font>
    <font>
      <sz val="11"/>
      <color indexed="17"/>
      <name val="Calibri"/>
      <family val="2"/>
    </font>
    <font>
      <b/>
      <sz val="15"/>
      <color indexed="56"/>
      <name val="Calibri"/>
      <family val="2"/>
    </font>
    <font>
      <b/>
      <sz val="15"/>
      <color indexed="62"/>
      <name val="Calibri"/>
      <family val="2"/>
    </font>
    <font>
      <b/>
      <sz val="15"/>
      <color indexed="56"/>
      <name val="Calibri"/>
      <family val="2"/>
      <scheme val="minor"/>
    </font>
    <font>
      <b/>
      <sz val="13"/>
      <color indexed="56"/>
      <name val="Calibri"/>
      <family val="2"/>
    </font>
    <font>
      <b/>
      <sz val="13"/>
      <color indexed="62"/>
      <name val="Calibri"/>
      <family val="2"/>
    </font>
    <font>
      <b/>
      <sz val="13"/>
      <color indexed="56"/>
      <name val="Calibri"/>
      <family val="2"/>
      <scheme val="minor"/>
    </font>
    <font>
      <b/>
      <sz val="11"/>
      <color indexed="56"/>
      <name val="Calibri"/>
      <family val="2"/>
    </font>
    <font>
      <b/>
      <sz val="11"/>
      <color indexed="62"/>
      <name val="Calibri"/>
      <family val="2"/>
    </font>
    <font>
      <b/>
      <sz val="11"/>
      <color indexed="56"/>
      <name val="Calibri"/>
      <family val="2"/>
      <scheme val="minor"/>
    </font>
    <font>
      <u/>
      <sz val="8.5"/>
      <color indexed="12"/>
      <name val="Arial"/>
      <family val="2"/>
      <charset val="204"/>
    </font>
    <font>
      <sz val="11"/>
      <color rgb="FF3F3F76"/>
      <name val="Calibri"/>
      <family val="2"/>
      <scheme val="minor"/>
    </font>
    <font>
      <sz val="11"/>
      <color indexed="62"/>
      <name val="Calibri"/>
      <family val="2"/>
    </font>
    <font>
      <sz val="11"/>
      <color rgb="FFFA7D00"/>
      <name val="Calibri"/>
      <family val="2"/>
      <scheme val="minor"/>
    </font>
    <font>
      <sz val="11"/>
      <color indexed="52"/>
      <name val="Calibri"/>
      <family val="2"/>
    </font>
    <font>
      <sz val="11"/>
      <color rgb="FF9C6500"/>
      <name val="Calibri"/>
      <family val="2"/>
      <scheme val="minor"/>
    </font>
    <font>
      <sz val="11"/>
      <color indexed="60"/>
      <name val="Calibri"/>
      <family val="2"/>
    </font>
    <font>
      <b/>
      <sz val="11"/>
      <color rgb="FF3F3F3F"/>
      <name val="Calibri"/>
      <family val="2"/>
      <scheme val="minor"/>
    </font>
    <font>
      <b/>
      <sz val="11"/>
      <color indexed="63"/>
      <name val="Calibri"/>
      <family val="2"/>
    </font>
    <font>
      <sz val="10"/>
      <name val="Helv"/>
    </font>
    <font>
      <b/>
      <sz val="18"/>
      <color indexed="56"/>
      <name val="Cambria"/>
      <family val="2"/>
    </font>
    <font>
      <b/>
      <sz val="18"/>
      <color indexed="62"/>
      <name val="Cambria"/>
      <family val="2"/>
    </font>
    <font>
      <b/>
      <sz val="18"/>
      <color indexed="56"/>
      <name val="Calibri Light"/>
      <family val="2"/>
      <scheme val="major"/>
    </font>
    <font>
      <b/>
      <sz val="11"/>
      <color indexed="8"/>
      <name val="Calibri"/>
      <family val="2"/>
    </font>
    <font>
      <sz val="11"/>
      <color indexed="10"/>
      <name val="Calibri"/>
      <family val="2"/>
    </font>
    <font>
      <u/>
      <sz val="10"/>
      <color indexed="12"/>
      <name val="Arial Cyr"/>
    </font>
    <font>
      <sz val="10"/>
      <name val="Arial Cyr"/>
    </font>
    <font>
      <sz val="11"/>
      <color indexed="14"/>
      <name val="Calibri"/>
      <family val="2"/>
    </font>
    <font>
      <sz val="9"/>
      <name val="Calibri"/>
      <family val="2"/>
      <scheme val="minor"/>
    </font>
    <font>
      <b/>
      <sz val="9"/>
      <name val="Calibri"/>
      <family val="2"/>
      <scheme val="minor"/>
    </font>
    <font>
      <b/>
      <sz val="16"/>
      <color rgb="FFFF0000"/>
      <name val="Calibri"/>
      <family val="2"/>
      <charset val="204"/>
      <scheme val="minor"/>
    </font>
    <font>
      <sz val="9"/>
      <color rgb="FFFF0000"/>
      <name val="Calibri"/>
      <family val="2"/>
      <charset val="204"/>
      <scheme val="minor"/>
    </font>
    <font>
      <b/>
      <sz val="9"/>
      <color indexed="81"/>
      <name val="Tahoma"/>
      <family val="2"/>
    </font>
    <font>
      <sz val="9"/>
      <color indexed="81"/>
      <name val="Tahoma"/>
      <family val="2"/>
    </font>
    <font>
      <sz val="18"/>
      <color theme="3"/>
      <name val="Calibri Light"/>
      <family val="2"/>
      <scheme val="major"/>
    </font>
    <font>
      <b/>
      <sz val="18"/>
      <color theme="3"/>
      <name val="Calibri Light"/>
      <family val="2"/>
      <charset val="204"/>
      <scheme val="major"/>
    </font>
    <font>
      <i/>
      <sz val="10"/>
      <color theme="1"/>
      <name val="Calibri"/>
      <family val="2"/>
      <scheme val="minor"/>
    </font>
    <font>
      <i/>
      <sz val="10"/>
      <color rgb="FFFF0000"/>
      <name val="Calibri"/>
      <family val="2"/>
      <scheme val="minor"/>
    </font>
    <font>
      <b/>
      <sz val="11"/>
      <color rgb="FFFF0000"/>
      <name val="Calibri"/>
      <family val="2"/>
      <scheme val="minor"/>
    </font>
    <font>
      <b/>
      <sz val="10"/>
      <color theme="1"/>
      <name val="Calibri"/>
      <family val="2"/>
      <scheme val="minor"/>
    </font>
    <font>
      <sz val="10"/>
      <color theme="1"/>
      <name val="Calibri"/>
      <family val="2"/>
      <scheme val="minor"/>
    </font>
    <font>
      <i/>
      <sz val="8"/>
      <color theme="1"/>
      <name val="Calibri"/>
      <family val="2"/>
      <scheme val="minor"/>
    </font>
    <font>
      <i/>
      <sz val="9"/>
      <color theme="1"/>
      <name val="Calibri"/>
      <family val="2"/>
      <scheme val="minor"/>
    </font>
    <font>
      <sz val="8"/>
      <color rgb="FFFF0000"/>
      <name val="Calibri"/>
      <family val="2"/>
      <scheme val="minor"/>
    </font>
    <font>
      <i/>
      <sz val="11"/>
      <color theme="1"/>
      <name val="Calibri"/>
      <family val="2"/>
      <scheme val="minor"/>
    </font>
    <font>
      <sz val="11"/>
      <color theme="1"/>
      <name val="Calibri"/>
      <family val="2"/>
      <charset val="204"/>
      <scheme val="minor"/>
    </font>
    <font>
      <sz val="10"/>
      <name val="Arial"/>
      <family val="2"/>
      <charset val="204"/>
    </font>
    <font>
      <sz val="11"/>
      <color indexed="8"/>
      <name val="Calibri"/>
      <family val="2"/>
      <charset val="204"/>
    </font>
    <font>
      <sz val="11"/>
      <color indexed="9"/>
      <name val="Calibri"/>
      <family val="2"/>
      <charset val="204"/>
    </font>
    <font>
      <sz val="10"/>
      <name val="Times New Roman"/>
      <family val="1"/>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0"/>
      <name val="Arial Cyr"/>
      <charset val="204"/>
    </font>
    <font>
      <sz val="8"/>
      <name val="Arial"/>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b/>
      <sz val="9"/>
      <color theme="1"/>
      <name val="Calibri"/>
      <family val="2"/>
      <scheme val="minor"/>
    </font>
    <font>
      <b/>
      <sz val="10"/>
      <color rgb="FFFF0000"/>
      <name val="Calibri"/>
      <family val="2"/>
      <scheme val="minor"/>
    </font>
    <font>
      <sz val="11"/>
      <color theme="1"/>
      <name val="Menlo Bold"/>
      <family val="2"/>
    </font>
    <font>
      <sz val="9"/>
      <color indexed="81"/>
      <name val="Calibri"/>
      <family val="2"/>
    </font>
    <font>
      <b/>
      <sz val="9"/>
      <color indexed="81"/>
      <name val="Calibri"/>
      <family val="2"/>
    </font>
    <font>
      <b/>
      <i/>
      <sz val="10"/>
      <color theme="1"/>
      <name val="Calibri"/>
      <family val="2"/>
      <scheme val="minor"/>
    </font>
    <font>
      <sz val="10"/>
      <color rgb="FF000000"/>
      <name val="Calibri"/>
      <family val="2"/>
      <scheme val="minor"/>
    </font>
    <font>
      <b/>
      <sz val="9"/>
      <color theme="1"/>
      <name val="Sylfaen"/>
      <family val="1"/>
    </font>
    <font>
      <b/>
      <sz val="11"/>
      <color theme="1"/>
      <name val="Sylfaen"/>
      <family val="1"/>
    </font>
    <font>
      <sz val="8"/>
      <name val="Calibri"/>
      <family val="2"/>
      <scheme val="minor"/>
    </font>
    <font>
      <b/>
      <sz val="12"/>
      <color theme="1"/>
      <name val="Sylfaen"/>
      <family val="1"/>
    </font>
    <font>
      <b/>
      <sz val="24"/>
      <color theme="1"/>
      <name val="Sylfaen"/>
      <family val="1"/>
    </font>
    <font>
      <sz val="10"/>
      <color theme="1"/>
      <name val="Sylfaen"/>
      <family val="1"/>
    </font>
    <font>
      <u/>
      <sz val="10"/>
      <color theme="1"/>
      <name val="Sylfaen"/>
      <family val="1"/>
    </font>
    <font>
      <b/>
      <sz val="10"/>
      <color theme="1"/>
      <name val="Sylfaen"/>
      <family val="1"/>
    </font>
    <font>
      <i/>
      <sz val="9"/>
      <color theme="1"/>
      <name val="Sylfaen"/>
      <family val="1"/>
    </font>
    <font>
      <b/>
      <sz val="22"/>
      <color theme="1"/>
      <name val="Sylfaen"/>
      <family val="1"/>
    </font>
    <font>
      <b/>
      <sz val="20"/>
      <color theme="1"/>
      <name val="Sylfaen"/>
      <family val="1"/>
    </font>
    <font>
      <b/>
      <sz val="18"/>
      <color theme="1"/>
      <name val="Sylfaen"/>
      <family val="1"/>
    </font>
    <font>
      <b/>
      <u/>
      <sz val="11"/>
      <color theme="1"/>
      <name val="Calibri"/>
      <family val="2"/>
      <scheme val="minor"/>
    </font>
    <font>
      <b/>
      <u/>
      <sz val="10"/>
      <color theme="1"/>
      <name val="Calibri"/>
      <family val="2"/>
      <scheme val="minor"/>
    </font>
    <font>
      <u/>
      <sz val="11"/>
      <color theme="1"/>
      <name val="Sylfaen"/>
      <family val="1"/>
    </font>
    <font>
      <sz val="12"/>
      <color theme="0"/>
      <name val="Sylfaen"/>
      <family val="1"/>
    </font>
    <font>
      <sz val="12"/>
      <color theme="1"/>
      <name val="Sylfaen"/>
      <family val="1"/>
    </font>
    <font>
      <sz val="11"/>
      <color rgb="FFFF0000"/>
      <name val="Sylfaen"/>
      <family val="1"/>
    </font>
    <font>
      <b/>
      <u/>
      <sz val="12"/>
      <color theme="1"/>
      <name val="Calibri"/>
      <family val="2"/>
      <scheme val="minor"/>
    </font>
    <font>
      <sz val="11"/>
      <color rgb="FF000000"/>
      <name val="Calibri"/>
      <family val="2"/>
    </font>
    <font>
      <sz val="11"/>
      <name val="Calibri"/>
      <family val="2"/>
    </font>
    <font>
      <i/>
      <sz val="11"/>
      <color rgb="FF000000"/>
      <name val="Calibri"/>
      <family val="2"/>
    </font>
    <font>
      <sz val="11"/>
      <color rgb="FFFF0000"/>
      <name val="Calibri"/>
      <family val="2"/>
    </font>
    <font>
      <b/>
      <sz val="11"/>
      <name val="Calibri"/>
      <family val="2"/>
    </font>
    <font>
      <b/>
      <i/>
      <sz val="11"/>
      <name val="Calibri"/>
      <family val="2"/>
    </font>
    <font>
      <i/>
      <sz val="11"/>
      <name val="Calibri"/>
      <family val="2"/>
    </font>
    <font>
      <b/>
      <sz val="11"/>
      <color rgb="FF000000"/>
      <name val="Calibri"/>
      <family val="2"/>
    </font>
    <font>
      <sz val="9"/>
      <color theme="1"/>
      <name val="Sylfaen"/>
      <family val="1"/>
    </font>
    <font>
      <i/>
      <sz val="9"/>
      <name val="Arial"/>
      <family val="2"/>
    </font>
    <font>
      <i/>
      <sz val="9"/>
      <color theme="1"/>
      <name val="Sylfaen"/>
      <family val="1"/>
    </font>
    <font>
      <sz val="9"/>
      <name val="Sylfaen"/>
      <family val="1"/>
    </font>
    <font>
      <b/>
      <sz val="9"/>
      <color theme="0"/>
      <name val="Calibri"/>
      <family val="2"/>
      <scheme val="minor"/>
    </font>
    <font>
      <sz val="9"/>
      <color theme="0"/>
      <name val="Calibri"/>
      <family val="2"/>
      <scheme val="minor"/>
    </font>
    <font>
      <sz val="9"/>
      <color theme="0"/>
      <name val="Sylfaen"/>
      <family val="1"/>
    </font>
    <font>
      <sz val="9"/>
      <color theme="1"/>
      <name val="Calibri"/>
      <family val="2"/>
      <scheme val="minor"/>
    </font>
    <font>
      <b/>
      <i/>
      <sz val="10"/>
      <color theme="1"/>
      <name val="Calibri"/>
      <family val="2"/>
      <scheme val="minor"/>
    </font>
    <font>
      <i/>
      <sz val="10"/>
      <name val="Calibri"/>
      <family val="2"/>
      <scheme val="minor"/>
    </font>
    <font>
      <b/>
      <i/>
      <sz val="9"/>
      <color rgb="FFFF0000"/>
      <name val="Calibri"/>
      <family val="2"/>
      <scheme val="minor"/>
    </font>
    <font>
      <b/>
      <sz val="9"/>
      <color rgb="FF000000"/>
      <name val="Calibri"/>
      <family val="2"/>
      <scheme val="minor"/>
    </font>
    <font>
      <b/>
      <sz val="9"/>
      <color rgb="FFFF0000"/>
      <name val="Calibri"/>
      <family val="2"/>
      <scheme val="minor"/>
    </font>
    <font>
      <b/>
      <sz val="9"/>
      <color theme="3"/>
      <name val="Calibri"/>
      <family val="2"/>
      <scheme val="minor"/>
    </font>
    <font>
      <b/>
      <i/>
      <sz val="9"/>
      <name val="Calibri"/>
      <family val="2"/>
      <scheme val="minor"/>
    </font>
    <font>
      <sz val="9"/>
      <color rgb="FFFF0000"/>
      <name val="Calibri"/>
      <family val="2"/>
      <scheme val="minor"/>
    </font>
    <font>
      <b/>
      <i/>
      <sz val="9"/>
      <color theme="1"/>
      <name val="Calibri"/>
      <family val="2"/>
      <scheme val="minor"/>
    </font>
    <font>
      <sz val="8"/>
      <color theme="1"/>
      <name val="Sylfaen"/>
      <family val="1"/>
    </font>
    <font>
      <b/>
      <sz val="8"/>
      <color theme="0"/>
      <name val="Sylfaen"/>
      <family val="1"/>
    </font>
    <font>
      <b/>
      <sz val="8"/>
      <color theme="1"/>
      <name val="Sylfaen"/>
      <family val="1"/>
    </font>
    <font>
      <sz val="10"/>
      <color rgb="FF000000"/>
      <name val="Calibri"/>
      <family val="2"/>
    </font>
    <font>
      <sz val="10"/>
      <color rgb="FF000000"/>
      <name val="Calibri"/>
      <family val="1"/>
      <charset val="204"/>
    </font>
    <font>
      <sz val="11"/>
      <color theme="1"/>
      <name val="Calibri"/>
      <family val="2"/>
    </font>
    <font>
      <sz val="9"/>
      <color rgb="FF000000"/>
      <name val="Calibri"/>
      <family val="2"/>
    </font>
    <font>
      <sz val="9"/>
      <color theme="1"/>
      <name val="Calibri"/>
      <family val="2"/>
    </font>
    <font>
      <b/>
      <sz val="9"/>
      <color theme="1"/>
      <name val="Calibri"/>
      <family val="2"/>
    </font>
    <font>
      <b/>
      <i/>
      <sz val="11"/>
      <color theme="1"/>
      <name val="Calibri"/>
      <family val="2"/>
      <scheme val="minor"/>
    </font>
    <font>
      <b/>
      <sz val="11"/>
      <color theme="0"/>
      <name val="Sylfaen"/>
      <family val="1"/>
    </font>
    <font>
      <i/>
      <sz val="10"/>
      <color theme="1"/>
      <name val="Sylfaen"/>
      <family val="1"/>
    </font>
    <font>
      <b/>
      <sz val="10"/>
      <color theme="3"/>
      <name val="Calibri"/>
      <family val="2"/>
      <scheme val="minor"/>
    </font>
    <font>
      <sz val="12"/>
      <color theme="1"/>
      <name val="Menlo Regular"/>
      <family val="2"/>
    </font>
    <font>
      <b/>
      <sz val="12"/>
      <color rgb="FFFF0000"/>
      <name val="Menlo Bold"/>
      <family val="2"/>
    </font>
    <font>
      <b/>
      <u/>
      <sz val="12"/>
      <color rgb="FFFF0000"/>
      <name val="Menlo Bold"/>
    </font>
    <font>
      <sz val="10"/>
      <color theme="1"/>
      <name val="Sylfaen"/>
      <family val="1"/>
      <charset val="204"/>
    </font>
  </fonts>
  <fills count="108">
    <fill>
      <patternFill patternType="none"/>
    </fill>
    <fill>
      <patternFill patternType="gray125"/>
    </fill>
    <fill>
      <patternFill patternType="solid">
        <fgColor rgb="FFFFC000"/>
        <bgColor indexed="64"/>
      </patternFill>
    </fill>
    <fill>
      <patternFill patternType="solid">
        <fgColor theme="4"/>
        <bgColor rgb="FF8EAADB"/>
      </patternFill>
    </fill>
    <fill>
      <patternFill patternType="solid">
        <fgColor rgb="FFCCFFCC"/>
        <bgColor rgb="FF8EAADB"/>
      </patternFill>
    </fill>
    <fill>
      <patternFill patternType="solid">
        <fgColor theme="4"/>
        <bgColor indexed="64"/>
      </patternFill>
    </fill>
    <fill>
      <patternFill patternType="solid">
        <fgColor rgb="FFCCFFCC"/>
        <bgColor indexed="64"/>
      </patternFill>
    </fill>
    <fill>
      <patternFill patternType="solid">
        <fgColor theme="3"/>
        <bgColor rgb="FF2F5496"/>
      </patternFill>
    </fill>
    <fill>
      <patternFill patternType="solid">
        <fgColor theme="3"/>
        <bgColor indexed="64"/>
      </patternFill>
    </fill>
    <fill>
      <patternFill patternType="solid">
        <fgColor theme="4" tint="0.59999389629810485"/>
        <bgColor rgb="FFD9E2F3"/>
      </patternFill>
    </fill>
    <fill>
      <patternFill patternType="solid">
        <fgColor theme="4" tint="0.59999389629810485"/>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8EAADB"/>
        <bgColor rgb="FF8EAADB"/>
      </patternFill>
    </fill>
    <fill>
      <patternFill patternType="solid">
        <fgColor theme="2" tint="-0.499984740745262"/>
        <bgColor indexed="64"/>
      </patternFill>
    </fill>
    <fill>
      <patternFill patternType="solid">
        <fgColor theme="0" tint="-0.14999847407452621"/>
        <bgColor indexed="64"/>
      </patternFill>
    </fill>
    <fill>
      <patternFill patternType="solid">
        <fgColor them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0000"/>
        <bgColor indexed="64"/>
      </patternFill>
    </fill>
    <fill>
      <patternFill patternType="solid">
        <fgColor theme="9" tint="0.59999389629810485"/>
        <bgColor indexed="64"/>
      </patternFill>
    </fill>
    <fill>
      <patternFill patternType="solid">
        <fgColor indexed="31"/>
      </patternFill>
    </fill>
    <fill>
      <patternFill patternType="solid">
        <fgColor indexed="9"/>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29"/>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55"/>
      </patternFill>
    </fill>
    <fill>
      <patternFill patternType="solid">
        <fgColor indexed="19"/>
      </patternFill>
    </fill>
    <fill>
      <patternFill patternType="solid">
        <fgColor rgb="FF92D050"/>
        <bgColor indexed="64"/>
      </patternFill>
    </fill>
    <fill>
      <patternFill patternType="solid">
        <fgColor theme="3" tint="0.79998168889431442"/>
        <bgColor indexed="64"/>
      </patternFill>
    </fill>
    <fill>
      <patternFill patternType="solid">
        <fgColor rgb="FFFFCC99"/>
        <bgColor indexed="64"/>
      </patternFill>
    </fill>
    <fill>
      <patternFill patternType="solid">
        <fgColor theme="8" tint="0.79998168889431442"/>
        <bgColor theme="8" tint="0.79998168889431442"/>
      </patternFill>
    </fill>
    <fill>
      <patternFill patternType="solid">
        <fgColor theme="7" tint="0.39997558519241921"/>
        <bgColor indexed="64"/>
      </patternFill>
    </fill>
    <fill>
      <patternFill patternType="solid">
        <fgColor theme="4" tint="-0.249977111117893"/>
        <bgColor rgb="FF8EAADB"/>
      </patternFill>
    </fill>
    <fill>
      <patternFill patternType="solid">
        <fgColor theme="4" tint="-0.249977111117893"/>
        <bgColor indexed="64"/>
      </patternFill>
    </fill>
    <fill>
      <patternFill patternType="solid">
        <fgColor rgb="FF00B050"/>
        <bgColor indexed="64"/>
      </patternFill>
    </fill>
    <fill>
      <patternFill patternType="solid">
        <fgColor rgb="FFFF99FF"/>
        <bgColor indexed="64"/>
      </patternFill>
    </fill>
    <fill>
      <patternFill patternType="solid">
        <fgColor rgb="FF08B9DC"/>
        <bgColor indexed="64"/>
      </patternFill>
    </fill>
    <fill>
      <patternFill patternType="solid">
        <fgColor theme="5" tint="0.79998168889431442"/>
        <bgColor indexed="64"/>
      </patternFill>
    </fill>
    <fill>
      <patternFill patternType="solid">
        <fgColor theme="7"/>
        <bgColor indexed="64"/>
      </patternFill>
    </fill>
    <fill>
      <patternFill patternType="solid">
        <fgColor theme="7"/>
        <bgColor rgb="FF2F5496"/>
      </patternFill>
    </fill>
    <fill>
      <patternFill patternType="solid">
        <fgColor rgb="FFFFFFFF"/>
        <bgColor rgb="FF000000"/>
      </patternFill>
    </fill>
    <fill>
      <patternFill patternType="solid">
        <fgColor theme="9"/>
        <bgColor indexed="64"/>
      </patternFill>
    </fill>
    <fill>
      <patternFill patternType="solid">
        <fgColor rgb="FF008000"/>
        <bgColor indexed="64"/>
      </patternFill>
    </fill>
    <fill>
      <patternFill patternType="solid">
        <fgColor rgb="FFFD81A3"/>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9" tint="0.79998168889431442"/>
        <bgColor indexed="64"/>
      </patternFill>
    </fill>
    <fill>
      <patternFill patternType="solid">
        <fgColor theme="8"/>
        <bgColor indexed="64"/>
      </patternFill>
    </fill>
    <fill>
      <patternFill patternType="solid">
        <fgColor theme="7" tint="0.79998168889431442"/>
        <bgColor indexed="64"/>
      </patternFill>
    </fill>
    <fill>
      <patternFill patternType="solid">
        <fgColor theme="2" tint="-0.249977111117893"/>
        <bgColor indexed="64"/>
      </patternFill>
    </fill>
    <fill>
      <patternFill patternType="solid">
        <fgColor rgb="FFD5A6BD"/>
        <bgColor rgb="FFD5A6BD"/>
      </patternFill>
    </fill>
    <fill>
      <patternFill patternType="solid">
        <fgColor rgb="FFC27BA0"/>
        <bgColor rgb="FFC27BA0"/>
      </patternFill>
    </fill>
    <fill>
      <patternFill patternType="solid">
        <fgColor theme="7" tint="0.59999389629810485"/>
        <bgColor indexed="64"/>
      </patternFill>
    </fill>
    <fill>
      <patternFill patternType="solid">
        <fgColor theme="4" tint="0.39997558519241921"/>
        <bgColor indexed="64"/>
      </patternFill>
    </fill>
    <fill>
      <patternFill patternType="solid">
        <fgColor rgb="FFFFFFFF"/>
        <bgColor rgb="FFFFFFFF"/>
      </patternFill>
    </fill>
    <fill>
      <patternFill patternType="solid">
        <fgColor theme="6"/>
        <bgColor indexed="64"/>
      </patternFill>
    </fill>
    <fill>
      <patternFill patternType="solid">
        <fgColor rgb="FFDDEBF7"/>
        <bgColor rgb="FFDDEBF7"/>
      </patternFill>
    </fill>
    <fill>
      <patternFill patternType="solid">
        <fgColor rgb="FFEAEAEA"/>
        <bgColor indexed="64"/>
      </patternFill>
    </fill>
  </fills>
  <borders count="105">
    <border>
      <left/>
      <right/>
      <top/>
      <bottom/>
      <diagonal/>
    </border>
    <border>
      <left/>
      <right/>
      <top/>
      <bottom style="thick">
        <color theme="4"/>
      </bottom>
      <diagonal/>
    </border>
    <border>
      <left/>
      <right/>
      <top/>
      <bottom style="thick">
        <color theme="4" tint="0.499984740745262"/>
      </bottom>
      <diagonal/>
    </border>
    <border>
      <left/>
      <right/>
      <top style="thin">
        <color theme="4"/>
      </top>
      <bottom style="double">
        <color theme="4"/>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auto="1"/>
      </left>
      <right style="medium">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bottom style="thin">
        <color theme="4" tint="-0.24994659260841701"/>
      </bottom>
      <diagonal/>
    </border>
    <border>
      <left/>
      <right style="thin">
        <color theme="4" tint="-0.24994659260841701"/>
      </right>
      <top/>
      <bottom/>
      <diagonal/>
    </border>
    <border>
      <left style="thin">
        <color theme="4" tint="-0.24994659260841701"/>
      </left>
      <right style="thin">
        <color theme="4" tint="-0.24994659260841701"/>
      </right>
      <top style="thin">
        <color theme="4" tint="-0.24994659260841701"/>
      </top>
      <bottom/>
      <diagonal/>
    </border>
    <border>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style="thin">
        <color theme="4" tint="-0.24994659260841701"/>
      </left>
      <right style="thin">
        <color theme="4" tint="-0.24994659260841701"/>
      </right>
      <top/>
      <bottom/>
      <diagonal/>
    </border>
    <border>
      <left style="thin">
        <color theme="4" tint="-0.24994659260841701"/>
      </left>
      <right/>
      <top style="thin">
        <color theme="4" tint="-0.24994659260841701"/>
      </top>
      <bottom style="thin">
        <color theme="4" tint="-0.24994659260841701"/>
      </bottom>
      <diagonal/>
    </border>
    <border>
      <left style="thin">
        <color theme="4" tint="-0.24994659260841701"/>
      </left>
      <right style="thin">
        <color theme="4" tint="-0.24994659260841701"/>
      </right>
      <top/>
      <bottom style="thin">
        <color theme="4" tint="-0.24994659260841701"/>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medium">
        <color auto="1"/>
      </left>
      <right style="medium">
        <color auto="1"/>
      </right>
      <top style="medium">
        <color auto="1"/>
      </top>
      <bottom style="thin">
        <color auto="1"/>
      </bottom>
      <diagonal/>
    </border>
    <border>
      <left/>
      <right/>
      <top style="medium">
        <color auto="1"/>
      </top>
      <bottom style="thin">
        <color auto="1"/>
      </bottom>
      <diagonal/>
    </border>
    <border>
      <left/>
      <right/>
      <top style="thin">
        <color auto="1"/>
      </top>
      <bottom style="thin">
        <color auto="1"/>
      </bottom>
      <diagonal/>
    </border>
    <border>
      <left/>
      <right/>
      <top style="thin">
        <color auto="1"/>
      </top>
      <bottom style="medium">
        <color auto="1"/>
      </bottom>
      <diagonal/>
    </border>
    <border>
      <left style="thin">
        <color auto="1"/>
      </left>
      <right style="thin">
        <color auto="1"/>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49"/>
      </top>
      <bottom style="double">
        <color indexed="49"/>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medium">
        <color auto="1"/>
      </right>
      <top style="thin">
        <color auto="1"/>
      </top>
      <bottom/>
      <diagonal/>
    </border>
    <border>
      <left style="thin">
        <color auto="1"/>
      </left>
      <right/>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rgb="FF00B050"/>
      </left>
      <right style="thin">
        <color rgb="FF00B050"/>
      </right>
      <top style="thin">
        <color rgb="FF00B050"/>
      </top>
      <bottom style="thin">
        <color rgb="FF00B050"/>
      </bottom>
      <diagonal/>
    </border>
    <border>
      <left/>
      <right/>
      <top style="thin">
        <color theme="4"/>
      </top>
      <bottom/>
      <diagonal/>
    </border>
    <border>
      <left style="thin">
        <color theme="8"/>
      </left>
      <right/>
      <top style="thin">
        <color theme="8"/>
      </top>
      <bottom/>
      <diagonal/>
    </border>
    <border>
      <left style="thin">
        <color theme="8"/>
      </left>
      <right/>
      <top style="thin">
        <color theme="8"/>
      </top>
      <bottom style="thin">
        <color theme="8"/>
      </bottom>
      <diagonal/>
    </border>
    <border>
      <left style="thin">
        <color rgb="FF7F7F7F"/>
      </left>
      <right/>
      <top/>
      <bottom/>
      <diagonal/>
    </border>
    <border>
      <left/>
      <right style="thin">
        <color theme="8" tint="0.39997558519241921"/>
      </right>
      <top style="thin">
        <color theme="8" tint="0.39997558519241921"/>
      </top>
      <bottom style="thin">
        <color theme="8" tint="0.39997558519241921"/>
      </bottom>
      <diagonal/>
    </border>
    <border>
      <left style="medium">
        <color auto="1"/>
      </left>
      <right/>
      <top style="medium">
        <color auto="1"/>
      </top>
      <bottom style="thin">
        <color auto="1"/>
      </bottom>
      <diagonal/>
    </border>
    <border>
      <left style="thin">
        <color auto="1"/>
      </left>
      <right style="medium">
        <color auto="1"/>
      </right>
      <top style="thin">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style="thin">
        <color auto="1"/>
      </bottom>
      <diagonal/>
    </border>
    <border>
      <left style="thin">
        <color auto="1"/>
      </left>
      <right/>
      <top/>
      <bottom style="thin">
        <color auto="1"/>
      </bottom>
      <diagonal/>
    </border>
    <border>
      <left/>
      <right style="thin">
        <color auto="1"/>
      </right>
      <top style="thin">
        <color auto="1"/>
      </top>
      <bottom/>
      <diagonal/>
    </border>
    <border>
      <left style="thin">
        <color auto="1"/>
      </left>
      <right style="thin">
        <color auto="1"/>
      </right>
      <top style="medium">
        <color auto="1"/>
      </top>
      <bottom/>
      <diagonal/>
    </border>
    <border>
      <left style="thin">
        <color rgb="FF366092"/>
      </left>
      <right style="thin">
        <color rgb="FF366092"/>
      </right>
      <top style="thin">
        <color rgb="FF366092"/>
      </top>
      <bottom style="thin">
        <color rgb="FF366092"/>
      </bottom>
      <diagonal/>
    </border>
    <border>
      <left/>
      <right style="thin">
        <color rgb="FF366092"/>
      </right>
      <top style="thin">
        <color rgb="FF366092"/>
      </top>
      <bottom style="thin">
        <color rgb="FF366092"/>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theme="4"/>
      </left>
      <right/>
      <top style="thin">
        <color theme="4"/>
      </top>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medium">
        <color auto="1"/>
      </left>
      <right/>
      <top/>
      <bottom/>
      <diagonal/>
    </border>
    <border>
      <left style="thin">
        <color theme="4" tint="0.39997558519241921"/>
      </left>
      <right/>
      <top style="thin">
        <color theme="4" tint="0.39997558519241921"/>
      </top>
      <bottom style="thin">
        <color theme="4" tint="0.39997558519241921"/>
      </bottom>
      <diagonal/>
    </border>
    <border>
      <left style="thin">
        <color auto="1"/>
      </left>
      <right/>
      <top/>
      <bottom/>
      <diagonal/>
    </border>
    <border>
      <left/>
      <right/>
      <top/>
      <bottom style="thin">
        <color auto="1"/>
      </bottom>
      <diagonal/>
    </border>
    <border>
      <left/>
      <right style="thin">
        <color theme="4" tint="0.39997558519241921"/>
      </right>
      <top/>
      <bottom/>
      <diagonal/>
    </border>
    <border>
      <left style="medium">
        <color auto="1"/>
      </left>
      <right style="medium">
        <color auto="1"/>
      </right>
      <top/>
      <bottom style="medium">
        <color rgb="FF000000"/>
      </bottom>
      <diagonal/>
    </border>
    <border>
      <left style="medium">
        <color auto="1"/>
      </left>
      <right style="medium">
        <color auto="1"/>
      </right>
      <top/>
      <bottom/>
      <diagonal/>
    </border>
    <border>
      <left/>
      <right style="medium">
        <color auto="1"/>
      </right>
      <top/>
      <bottom/>
      <diagonal/>
    </border>
    <border>
      <left style="medium">
        <color auto="1"/>
      </left>
      <right style="medium">
        <color auto="1"/>
      </right>
      <top/>
      <bottom style="medium">
        <color auto="1"/>
      </bottom>
      <diagonal/>
    </border>
    <border>
      <left/>
      <right/>
      <top style="thin">
        <color rgb="FF9BC2E6"/>
      </top>
      <bottom style="thin">
        <color rgb="FF9BC2E6"/>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diagonal/>
    </border>
  </borders>
  <cellStyleXfs count="9269">
    <xf numFmtId="0" fontId="0" fillId="0" borderId="0"/>
    <xf numFmtId="164" fontId="5" fillId="0" borderId="0" applyFont="0" applyFill="0" applyBorder="0" applyAlignment="0" applyProtection="0"/>
    <xf numFmtId="9" fontId="5" fillId="0" borderId="0" applyFon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5" fillId="0" borderId="0"/>
    <xf numFmtId="43" fontId="5" fillId="0" borderId="0" applyFont="0" applyFill="0" applyBorder="0" applyAlignment="0" applyProtection="0"/>
    <xf numFmtId="0" fontId="13" fillId="0" borderId="0"/>
    <xf numFmtId="164" fontId="19" fillId="0" borderId="0" applyFont="0" applyFill="0" applyBorder="0" applyAlignment="0" applyProtection="0"/>
    <xf numFmtId="9" fontId="19" fillId="0" borderId="0" applyFont="0" applyFill="0" applyBorder="0" applyAlignment="0" applyProtection="0"/>
    <xf numFmtId="0" fontId="28" fillId="0" borderId="0"/>
    <xf numFmtId="0" fontId="55" fillId="0" borderId="3" applyNumberFormat="0" applyFill="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 fillId="27"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3"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5" fillId="52" borderId="0" applyNumberFormat="0" applyBorder="0" applyAlignment="0" applyProtection="0"/>
    <xf numFmtId="0" fontId="65" fillId="53"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5" fillId="27" borderId="0" applyNumberFormat="0" applyBorder="0" applyAlignment="0" applyProtection="0"/>
    <xf numFmtId="0" fontId="65" fillId="52" borderId="0" applyNumberFormat="0" applyBorder="0" applyAlignment="0" applyProtection="0"/>
    <xf numFmtId="0" fontId="5" fillId="52" borderId="0" applyNumberFormat="0" applyBorder="0" applyAlignment="0" applyProtection="0"/>
    <xf numFmtId="0" fontId="5" fillId="27" borderId="0" applyNumberFormat="0" applyBorder="0" applyAlignment="0" applyProtection="0"/>
    <xf numFmtId="0" fontId="65" fillId="52" borderId="0" applyNumberFormat="0" applyBorder="0" applyAlignment="0" applyProtection="0"/>
    <xf numFmtId="0" fontId="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5" fillId="27" borderId="0" applyNumberFormat="0" applyBorder="0" applyAlignment="0" applyProtection="0"/>
    <xf numFmtId="0" fontId="65" fillId="52" borderId="0" applyNumberFormat="0" applyBorder="0" applyAlignment="0" applyProtection="0"/>
    <xf numFmtId="0" fontId="5" fillId="52" borderId="0" applyNumberFormat="0" applyBorder="0" applyAlignment="0" applyProtection="0"/>
    <xf numFmtId="0" fontId="65" fillId="53"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5" fillId="31"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5"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5" fillId="54" borderId="0" applyNumberFormat="0" applyBorder="0" applyAlignment="0" applyProtection="0"/>
    <xf numFmtId="0" fontId="65" fillId="55"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5" fillId="31" borderId="0" applyNumberFormat="0" applyBorder="0" applyAlignment="0" applyProtection="0"/>
    <xf numFmtId="0" fontId="65" fillId="54" borderId="0" applyNumberFormat="0" applyBorder="0" applyAlignment="0" applyProtection="0"/>
    <xf numFmtId="0" fontId="5" fillId="54" borderId="0" applyNumberFormat="0" applyBorder="0" applyAlignment="0" applyProtection="0"/>
    <xf numFmtId="0" fontId="5" fillId="31" borderId="0" applyNumberFormat="0" applyBorder="0" applyAlignment="0" applyProtection="0"/>
    <xf numFmtId="0" fontId="65" fillId="54" borderId="0" applyNumberFormat="0" applyBorder="0" applyAlignment="0" applyProtection="0"/>
    <xf numFmtId="0" fontId="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5" fillId="31" borderId="0" applyNumberFormat="0" applyBorder="0" applyAlignment="0" applyProtection="0"/>
    <xf numFmtId="0" fontId="65" fillId="54" borderId="0" applyNumberFormat="0" applyBorder="0" applyAlignment="0" applyProtection="0"/>
    <xf numFmtId="0" fontId="5" fillId="54" borderId="0" applyNumberFormat="0" applyBorder="0" applyAlignment="0" applyProtection="0"/>
    <xf numFmtId="0" fontId="65" fillId="55"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5" fillId="35"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7"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5" fillId="56" borderId="0" applyNumberFormat="0" applyBorder="0" applyAlignment="0" applyProtection="0"/>
    <xf numFmtId="0" fontId="65" fillId="57"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5" fillId="35" borderId="0" applyNumberFormat="0" applyBorder="0" applyAlignment="0" applyProtection="0"/>
    <xf numFmtId="0" fontId="65" fillId="56" borderId="0" applyNumberFormat="0" applyBorder="0" applyAlignment="0" applyProtection="0"/>
    <xf numFmtId="0" fontId="5" fillId="56" borderId="0" applyNumberFormat="0" applyBorder="0" applyAlignment="0" applyProtection="0"/>
    <xf numFmtId="0" fontId="5" fillId="35" borderId="0" applyNumberFormat="0" applyBorder="0" applyAlignment="0" applyProtection="0"/>
    <xf numFmtId="0" fontId="65" fillId="56" borderId="0" applyNumberFormat="0" applyBorder="0" applyAlignment="0" applyProtection="0"/>
    <xf numFmtId="0" fontId="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5" fillId="35" borderId="0" applyNumberFormat="0" applyBorder="0" applyAlignment="0" applyProtection="0"/>
    <xf numFmtId="0" fontId="65" fillId="56" borderId="0" applyNumberFormat="0" applyBorder="0" applyAlignment="0" applyProtection="0"/>
    <xf numFmtId="0" fontId="5" fillId="56" borderId="0" applyNumberFormat="0" applyBorder="0" applyAlignment="0" applyProtection="0"/>
    <xf numFmtId="0" fontId="65" fillId="57"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5" fillId="39"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3"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5" fillId="58" borderId="0" applyNumberFormat="0" applyBorder="0" applyAlignment="0" applyProtection="0"/>
    <xf numFmtId="0" fontId="65" fillId="53"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5" fillId="39" borderId="0" applyNumberFormat="0" applyBorder="0" applyAlignment="0" applyProtection="0"/>
    <xf numFmtId="0" fontId="65" fillId="58" borderId="0" applyNumberFormat="0" applyBorder="0" applyAlignment="0" applyProtection="0"/>
    <xf numFmtId="0" fontId="5" fillId="58" borderId="0" applyNumberFormat="0" applyBorder="0" applyAlignment="0" applyProtection="0"/>
    <xf numFmtId="0" fontId="5" fillId="39" borderId="0" applyNumberFormat="0" applyBorder="0" applyAlignment="0" applyProtection="0"/>
    <xf numFmtId="0" fontId="65" fillId="58" borderId="0" applyNumberFormat="0" applyBorder="0" applyAlignment="0" applyProtection="0"/>
    <xf numFmtId="0" fontId="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5" fillId="39" borderId="0" applyNumberFormat="0" applyBorder="0" applyAlignment="0" applyProtection="0"/>
    <xf numFmtId="0" fontId="65" fillId="58" borderId="0" applyNumberFormat="0" applyBorder="0" applyAlignment="0" applyProtection="0"/>
    <xf numFmtId="0" fontId="5" fillId="58" borderId="0" applyNumberFormat="0" applyBorder="0" applyAlignment="0" applyProtection="0"/>
    <xf numFmtId="0" fontId="65" fillId="53"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5" fillId="43"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5" fillId="43"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5" fillId="47"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5" fillId="47"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2"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4"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6"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8"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5" fillId="28"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1"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5" fillId="60" borderId="0" applyNumberFormat="0" applyBorder="0" applyAlignment="0" applyProtection="0"/>
    <xf numFmtId="0" fontId="65" fillId="61"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5" fillId="28" borderId="0" applyNumberFormat="0" applyBorder="0" applyAlignment="0" applyProtection="0"/>
    <xf numFmtId="0" fontId="65" fillId="60" borderId="0" applyNumberFormat="0" applyBorder="0" applyAlignment="0" applyProtection="0"/>
    <xf numFmtId="0" fontId="5" fillId="60" borderId="0" applyNumberFormat="0" applyBorder="0" applyAlignment="0" applyProtection="0"/>
    <xf numFmtId="0" fontId="5" fillId="28" borderId="0" applyNumberFormat="0" applyBorder="0" applyAlignment="0" applyProtection="0"/>
    <xf numFmtId="0" fontId="65" fillId="60" borderId="0" applyNumberFormat="0" applyBorder="0" applyAlignment="0" applyProtection="0"/>
    <xf numFmtId="0" fontId="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5" fillId="28" borderId="0" applyNumberFormat="0" applyBorder="0" applyAlignment="0" applyProtection="0"/>
    <xf numFmtId="0" fontId="65" fillId="60" borderId="0" applyNumberFormat="0" applyBorder="0" applyAlignment="0" applyProtection="0"/>
    <xf numFmtId="0" fontId="5" fillId="60" borderId="0" applyNumberFormat="0" applyBorder="0" applyAlignment="0" applyProtection="0"/>
    <xf numFmtId="0" fontId="65" fillId="61"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5" fillId="3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5" fillId="3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6" fillId="32" borderId="0" applyNumberFormat="0" applyBorder="0" applyAlignment="0" applyProtection="0"/>
    <xf numFmtId="0" fontId="67" fillId="32" borderId="0" applyNumberFormat="0" applyBorder="0" applyAlignment="0" applyProtection="0"/>
    <xf numFmtId="0" fontId="5" fillId="36"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4"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5" fillId="63" borderId="0" applyNumberFormat="0" applyBorder="0" applyAlignment="0" applyProtection="0"/>
    <xf numFmtId="0" fontId="65" fillId="64"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5" fillId="36" borderId="0" applyNumberFormat="0" applyBorder="0" applyAlignment="0" applyProtection="0"/>
    <xf numFmtId="0" fontId="65" fillId="63" borderId="0" applyNumberFormat="0" applyBorder="0" applyAlignment="0" applyProtection="0"/>
    <xf numFmtId="0" fontId="5" fillId="63" borderId="0" applyNumberFormat="0" applyBorder="0" applyAlignment="0" applyProtection="0"/>
    <xf numFmtId="0" fontId="5" fillId="36" borderId="0" applyNumberFormat="0" applyBorder="0" applyAlignment="0" applyProtection="0"/>
    <xf numFmtId="0" fontId="65" fillId="63" borderId="0" applyNumberFormat="0" applyBorder="0" applyAlignment="0" applyProtection="0"/>
    <xf numFmtId="0" fontId="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5" fillId="36" borderId="0" applyNumberFormat="0" applyBorder="0" applyAlignment="0" applyProtection="0"/>
    <xf numFmtId="0" fontId="65" fillId="63" borderId="0" applyNumberFormat="0" applyBorder="0" applyAlignment="0" applyProtection="0"/>
    <xf numFmtId="0" fontId="5" fillId="63" borderId="0" applyNumberFormat="0" applyBorder="0" applyAlignment="0" applyProtection="0"/>
    <xf numFmtId="0" fontId="65" fillId="64"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5" fillId="40"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61"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5" fillId="58" borderId="0" applyNumberFormat="0" applyBorder="0" applyAlignment="0" applyProtection="0"/>
    <xf numFmtId="0" fontId="65" fillId="61"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5" fillId="40" borderId="0" applyNumberFormat="0" applyBorder="0" applyAlignment="0" applyProtection="0"/>
    <xf numFmtId="0" fontId="65" fillId="58" borderId="0" applyNumberFormat="0" applyBorder="0" applyAlignment="0" applyProtection="0"/>
    <xf numFmtId="0" fontId="5" fillId="58" borderId="0" applyNumberFormat="0" applyBorder="0" applyAlignment="0" applyProtection="0"/>
    <xf numFmtId="0" fontId="5" fillId="40" borderId="0" applyNumberFormat="0" applyBorder="0" applyAlignment="0" applyProtection="0"/>
    <xf numFmtId="0" fontId="65" fillId="58" borderId="0" applyNumberFormat="0" applyBorder="0" applyAlignment="0" applyProtection="0"/>
    <xf numFmtId="0" fontId="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5" fillId="40" borderId="0" applyNumberFormat="0" applyBorder="0" applyAlignment="0" applyProtection="0"/>
    <xf numFmtId="0" fontId="65" fillId="58" borderId="0" applyNumberFormat="0" applyBorder="0" applyAlignment="0" applyProtection="0"/>
    <xf numFmtId="0" fontId="5" fillId="58" borderId="0" applyNumberFormat="0" applyBorder="0" applyAlignment="0" applyProtection="0"/>
    <xf numFmtId="0" fontId="65" fillId="61"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5" fillId="44"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5" fillId="44"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5" fillId="48"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5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5" fillId="65" borderId="0" applyNumberFormat="0" applyBorder="0" applyAlignment="0" applyProtection="0"/>
    <xf numFmtId="0" fontId="65" fillId="5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5" fillId="48" borderId="0" applyNumberFormat="0" applyBorder="0" applyAlignment="0" applyProtection="0"/>
    <xf numFmtId="0" fontId="65" fillId="65" borderId="0" applyNumberFormat="0" applyBorder="0" applyAlignment="0" applyProtection="0"/>
    <xf numFmtId="0" fontId="5" fillId="65" borderId="0" applyNumberFormat="0" applyBorder="0" applyAlignment="0" applyProtection="0"/>
    <xf numFmtId="0" fontId="5" fillId="48" borderId="0" applyNumberFormat="0" applyBorder="0" applyAlignment="0" applyProtection="0"/>
    <xf numFmtId="0" fontId="65" fillId="65" borderId="0" applyNumberFormat="0" applyBorder="0" applyAlignment="0" applyProtection="0"/>
    <xf numFmtId="0" fontId="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5" fillId="48" borderId="0" applyNumberFormat="0" applyBorder="0" applyAlignment="0" applyProtection="0"/>
    <xf numFmtId="0" fontId="65" fillId="65" borderId="0" applyNumberFormat="0" applyBorder="0" applyAlignment="0" applyProtection="0"/>
    <xf numFmtId="0" fontId="5" fillId="65" borderId="0" applyNumberFormat="0" applyBorder="0" applyAlignment="0" applyProtection="0"/>
    <xf numFmtId="0" fontId="65" fillId="5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0"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3"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58"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8" fillId="29"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7" borderId="0" applyNumberFormat="0" applyBorder="0" applyAlignment="0" applyProtection="0"/>
    <xf numFmtId="0" fontId="69" fillId="66"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8" fillId="66" borderId="0" applyNumberFormat="0" applyBorder="0" applyAlignment="0" applyProtection="0"/>
    <xf numFmtId="0" fontId="69" fillId="67"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7"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8" fillId="33"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8" fillId="37"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4" borderId="0" applyNumberFormat="0" applyBorder="0" applyAlignment="0" applyProtection="0"/>
    <xf numFmtId="0" fontId="69" fillId="63"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8" fillId="63" borderId="0" applyNumberFormat="0" applyBorder="0" applyAlignment="0" applyProtection="0"/>
    <xf numFmtId="0" fontId="69" fillId="64"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4"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8" fillId="41"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1" borderId="0" applyNumberFormat="0" applyBorder="0" applyAlignment="0" applyProtection="0"/>
    <xf numFmtId="0" fontId="69" fillId="68"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8" fillId="68" borderId="0" applyNumberFormat="0" applyBorder="0" applyAlignment="0" applyProtection="0"/>
    <xf numFmtId="0" fontId="69" fillId="61"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1"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8" fillId="45"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8" fillId="4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55" borderId="0" applyNumberFormat="0" applyBorder="0" applyAlignment="0" applyProtection="0"/>
    <xf numFmtId="0" fontId="69" fillId="69"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8" fillId="69" borderId="0" applyNumberFormat="0" applyBorder="0" applyAlignment="0" applyProtection="0"/>
    <xf numFmtId="0" fontId="69" fillId="55"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55"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6"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3"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8"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9"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8" fillId="26"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67" borderId="0" applyNumberFormat="0" applyBorder="0" applyAlignment="0" applyProtection="0"/>
    <xf numFmtId="0" fontId="69" fillId="70"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8" fillId="70" borderId="0" applyNumberFormat="0" applyBorder="0" applyAlignment="0" applyProtection="0"/>
    <xf numFmtId="0" fontId="69" fillId="67"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67"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8" fillId="30"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8" fillId="71"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8" fillId="34"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8" fillId="72"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8" fillId="3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73" borderId="0" applyNumberFormat="0" applyBorder="0" applyAlignment="0" applyProtection="0"/>
    <xf numFmtId="0" fontId="69" fillId="68"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8" fillId="68" borderId="0" applyNumberFormat="0" applyBorder="0" applyAlignment="0" applyProtection="0"/>
    <xf numFmtId="0" fontId="69" fillId="73"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73"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8" fillId="42"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8" fillId="46"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70" fillId="20"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2" fillId="20"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3" fillId="23" borderId="3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53" borderId="44" applyNumberFormat="0" applyAlignment="0" applyProtection="0"/>
    <xf numFmtId="0" fontId="74" fillId="61" borderId="44" applyNumberFormat="0" applyAlignment="0" applyProtection="0"/>
    <xf numFmtId="0" fontId="74" fillId="53" borderId="44" applyNumberFormat="0" applyAlignment="0" applyProtection="0"/>
    <xf numFmtId="0" fontId="74" fillId="53" borderId="44" applyNumberFormat="0" applyAlignment="0" applyProtection="0"/>
    <xf numFmtId="0" fontId="74" fillId="53" borderId="44" applyNumberFormat="0" applyAlignment="0" applyProtection="0"/>
    <xf numFmtId="0" fontId="74" fillId="53" borderId="44" applyNumberFormat="0" applyAlignment="0" applyProtection="0"/>
    <xf numFmtId="0" fontId="74" fillId="53" borderId="44" applyNumberFormat="0" applyAlignment="0" applyProtection="0"/>
    <xf numFmtId="0" fontId="74" fillId="53" borderId="44" applyNumberFormat="0" applyAlignment="0" applyProtection="0"/>
    <xf numFmtId="0" fontId="73" fillId="61" borderId="34" applyNumberFormat="0" applyAlignment="0" applyProtection="0"/>
    <xf numFmtId="0" fontId="74" fillId="53"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53"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56" fillId="24" borderId="37" applyNumberFormat="0" applyAlignment="0" applyProtection="0"/>
    <xf numFmtId="0" fontId="75" fillId="75" borderId="45" applyNumberFormat="0" applyAlignment="0" applyProtection="0"/>
    <xf numFmtId="0" fontId="75" fillId="75" borderId="45" applyNumberFormat="0" applyAlignment="0" applyProtection="0"/>
    <xf numFmtId="0" fontId="75" fillId="75" borderId="45" applyNumberFormat="0" applyAlignment="0" applyProtection="0"/>
    <xf numFmtId="0" fontId="75" fillId="75" borderId="45" applyNumberFormat="0" applyAlignment="0" applyProtection="0"/>
    <xf numFmtId="0" fontId="75" fillId="75" borderId="45" applyNumberFormat="0" applyAlignment="0" applyProtection="0"/>
    <xf numFmtId="0" fontId="75" fillId="75" borderId="45" applyNumberFormat="0" applyAlignment="0" applyProtection="0"/>
    <xf numFmtId="0" fontId="75" fillId="75" borderId="45" applyNumberFormat="0" applyAlignment="0" applyProtection="0"/>
    <xf numFmtId="0" fontId="75" fillId="75" borderId="45" applyNumberFormat="0" applyAlignment="0" applyProtection="0"/>
    <xf numFmtId="0" fontId="75" fillId="75" borderId="45" applyNumberFormat="0" applyAlignment="0" applyProtection="0"/>
    <xf numFmtId="0" fontId="75" fillId="75" borderId="45" applyNumberFormat="0" applyAlignment="0" applyProtection="0"/>
    <xf numFmtId="0" fontId="75" fillId="75" borderId="45" applyNumberFormat="0" applyAlignment="0" applyProtection="0"/>
    <xf numFmtId="0" fontId="75" fillId="75" borderId="45" applyNumberFormat="0" applyAlignment="0" applyProtection="0"/>
    <xf numFmtId="0" fontId="75" fillId="75" borderId="45" applyNumberFormat="0" applyAlignment="0" applyProtection="0"/>
    <xf numFmtId="0" fontId="75" fillId="75" borderId="45" applyNumberFormat="0" applyAlignment="0" applyProtection="0"/>
    <xf numFmtId="0" fontId="75" fillId="75" borderId="45" applyNumberFormat="0" applyAlignment="0" applyProtection="0"/>
    <xf numFmtId="0" fontId="75" fillId="75" borderId="45" applyNumberFormat="0" applyAlignment="0" applyProtection="0"/>
    <xf numFmtId="0" fontId="75" fillId="75" borderId="45" applyNumberFormat="0" applyAlignment="0" applyProtection="0"/>
    <xf numFmtId="0" fontId="75" fillId="75" borderId="45" applyNumberFormat="0" applyAlignment="0" applyProtection="0"/>
    <xf numFmtId="43"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70"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43" fontId="5" fillId="0" borderId="0" applyFont="0" applyFill="0" applyBorder="0" applyAlignment="0" applyProtection="0"/>
    <xf numFmtId="43" fontId="65" fillId="0" borderId="0" applyFont="0" applyFill="0" applyBorder="0" applyAlignment="0" applyProtection="0"/>
    <xf numFmtId="172" fontId="48" fillId="0" borderId="0" applyFont="0" applyFill="0" applyBorder="0" applyAlignment="0" applyProtection="0"/>
    <xf numFmtId="43" fontId="5" fillId="0" borderId="0" applyFont="0" applyFill="0" applyBorder="0" applyAlignment="0" applyProtection="0"/>
    <xf numFmtId="172" fontId="48" fillId="0" borderId="0" applyFont="0" applyFill="0" applyBorder="0" applyAlignment="0" applyProtection="0"/>
    <xf numFmtId="172" fontId="48" fillId="0" borderId="0" applyFont="0" applyFill="0" applyBorder="0" applyAlignment="0" applyProtection="0"/>
    <xf numFmtId="43" fontId="65" fillId="0" borderId="0" applyFont="0" applyFill="0" applyBorder="0" applyAlignment="0" applyProtection="0"/>
    <xf numFmtId="172" fontId="48" fillId="0" borderId="0" applyFont="0" applyFill="0" applyBorder="0" applyAlignment="0" applyProtection="0"/>
    <xf numFmtId="172" fontId="48" fillId="0" borderId="0" applyFont="0" applyFill="0" applyBorder="0" applyAlignment="0" applyProtection="0"/>
    <xf numFmtId="172" fontId="48" fillId="0" borderId="0" applyFont="0" applyFill="0" applyBorder="0" applyAlignment="0" applyProtection="0"/>
    <xf numFmtId="172" fontId="48" fillId="0" borderId="0" applyFont="0" applyFill="0" applyBorder="0" applyAlignment="0" applyProtection="0"/>
    <xf numFmtId="172" fontId="48" fillId="0" borderId="0" applyFont="0" applyFill="0" applyBorder="0" applyAlignment="0" applyProtection="0"/>
    <xf numFmtId="172" fontId="48" fillId="0" borderId="0" applyFont="0" applyFill="0" applyBorder="0" applyAlignment="0" applyProtection="0"/>
    <xf numFmtId="172" fontId="48" fillId="0" borderId="0" applyFont="0" applyFill="0" applyBorder="0" applyAlignment="0" applyProtection="0"/>
    <xf numFmtId="172" fontId="48" fillId="0" borderId="0" applyFont="0" applyFill="0" applyBorder="0" applyAlignment="0" applyProtection="0"/>
    <xf numFmtId="172" fontId="48" fillId="0" borderId="0" applyFont="0" applyFill="0" applyBorder="0" applyAlignment="0" applyProtection="0"/>
    <xf numFmtId="172" fontId="48" fillId="0" borderId="0" applyFont="0" applyFill="0" applyBorder="0" applyAlignment="0" applyProtection="0"/>
    <xf numFmtId="172" fontId="48" fillId="0" borderId="0" applyFont="0" applyFill="0" applyBorder="0" applyAlignment="0" applyProtection="0"/>
    <xf numFmtId="172" fontId="48" fillId="0" borderId="0" applyFont="0" applyFill="0" applyBorder="0" applyAlignment="0" applyProtection="0"/>
    <xf numFmtId="172" fontId="48" fillId="0" borderId="0" applyFont="0" applyFill="0" applyBorder="0" applyAlignment="0" applyProtection="0"/>
    <xf numFmtId="172" fontId="48" fillId="0" borderId="0" applyFont="0" applyFill="0" applyBorder="0" applyAlignment="0" applyProtection="0"/>
    <xf numFmtId="172"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64"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43" fontId="48" fillId="0" borderId="0" applyFont="0" applyFill="0" applyBorder="0" applyAlignment="0" applyProtection="0"/>
    <xf numFmtId="170"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0"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0"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0" fontId="48" fillId="0" borderId="0" applyFont="0" applyFill="0" applyBorder="0" applyAlignment="0" applyProtection="0"/>
    <xf numFmtId="43"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43"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0"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43" fontId="48" fillId="0" borderId="0" applyFont="0" applyFill="0" applyBorder="0" applyAlignment="0" applyProtection="0"/>
    <xf numFmtId="170"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0" fontId="48" fillId="0" borderId="0" applyFont="0" applyFill="0" applyBorder="0" applyAlignment="0" applyProtection="0"/>
    <xf numFmtId="43"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43"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73" fontId="48"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73" fontId="48" fillId="0" borderId="0" applyFont="0" applyFill="0" applyBorder="0" applyAlignment="0" applyProtection="0"/>
    <xf numFmtId="43" fontId="65"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43" fontId="65" fillId="0" borderId="0" applyFont="0" applyFill="0" applyBorder="0" applyAlignment="0" applyProtection="0"/>
    <xf numFmtId="173" fontId="48" fillId="0" borderId="0" applyFont="0" applyFill="0" applyBorder="0" applyAlignment="0" applyProtection="0"/>
    <xf numFmtId="43" fontId="65" fillId="0" borderId="0" applyFont="0" applyFill="0" applyBorder="0" applyAlignment="0" applyProtection="0"/>
    <xf numFmtId="173" fontId="48" fillId="0" borderId="0" applyFont="0" applyFill="0" applyBorder="0" applyAlignment="0" applyProtection="0"/>
    <xf numFmtId="43" fontId="65" fillId="0" borderId="0" applyFont="0" applyFill="0" applyBorder="0" applyAlignment="0" applyProtection="0"/>
    <xf numFmtId="173" fontId="48" fillId="0" borderId="0" applyFont="0" applyFill="0" applyBorder="0" applyAlignment="0" applyProtection="0"/>
    <xf numFmtId="43" fontId="65" fillId="0" borderId="0" applyFont="0" applyFill="0" applyBorder="0" applyAlignment="0" applyProtection="0"/>
    <xf numFmtId="173" fontId="48" fillId="0" borderId="0" applyFont="0" applyFill="0" applyBorder="0" applyAlignment="0" applyProtection="0"/>
    <xf numFmtId="43" fontId="65" fillId="0" borderId="0" applyFont="0" applyFill="0" applyBorder="0" applyAlignment="0" applyProtection="0"/>
    <xf numFmtId="173" fontId="48" fillId="0" borderId="0" applyFont="0" applyFill="0" applyBorder="0" applyAlignment="0" applyProtection="0"/>
    <xf numFmtId="43" fontId="65" fillId="0" borderId="0" applyFont="0" applyFill="0" applyBorder="0" applyAlignment="0" applyProtection="0"/>
    <xf numFmtId="173" fontId="48" fillId="0" borderId="0" applyFont="0" applyFill="0" applyBorder="0" applyAlignment="0" applyProtection="0"/>
    <xf numFmtId="43" fontId="65" fillId="0" borderId="0" applyFont="0" applyFill="0" applyBorder="0" applyAlignment="0" applyProtection="0"/>
    <xf numFmtId="173"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4" fontId="48" fillId="0" borderId="0" applyFont="0" applyFill="0" applyBorder="0" applyAlignment="0" applyProtection="0"/>
    <xf numFmtId="43" fontId="65"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3" fontId="65"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4" fontId="48"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43" fontId="65" fillId="0" borderId="0" applyFont="0" applyFill="0" applyBorder="0" applyAlignment="0" applyProtection="0"/>
    <xf numFmtId="173" fontId="48" fillId="0" borderId="0" applyFont="0" applyFill="0" applyBorder="0" applyAlignment="0" applyProtection="0"/>
    <xf numFmtId="43" fontId="65" fillId="0" borderId="0" applyFont="0" applyFill="0" applyBorder="0" applyAlignment="0" applyProtection="0"/>
    <xf numFmtId="173" fontId="48"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73" fontId="48"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43" fontId="65" fillId="0" borderId="0" applyFont="0" applyFill="0" applyBorder="0" applyAlignment="0" applyProtection="0"/>
    <xf numFmtId="173" fontId="48" fillId="0" borderId="0" applyFont="0" applyFill="0" applyBorder="0" applyAlignment="0" applyProtection="0"/>
    <xf numFmtId="43" fontId="65" fillId="0" borderId="0" applyFont="0" applyFill="0" applyBorder="0" applyAlignment="0" applyProtection="0"/>
    <xf numFmtId="173" fontId="48" fillId="0" borderId="0" applyFont="0" applyFill="0" applyBorder="0" applyAlignment="0" applyProtection="0"/>
    <xf numFmtId="43" fontId="65" fillId="0" borderId="0" applyFont="0" applyFill="0" applyBorder="0" applyAlignment="0" applyProtection="0"/>
    <xf numFmtId="173" fontId="48" fillId="0" borderId="0" applyFont="0" applyFill="0" applyBorder="0" applyAlignment="0" applyProtection="0"/>
    <xf numFmtId="43" fontId="65" fillId="0" borderId="0" applyFont="0" applyFill="0" applyBorder="0" applyAlignment="0" applyProtection="0"/>
    <xf numFmtId="173" fontId="48" fillId="0" borderId="0" applyFont="0" applyFill="0" applyBorder="0" applyAlignment="0" applyProtection="0"/>
    <xf numFmtId="43" fontId="65" fillId="0" borderId="0" applyFont="0" applyFill="0" applyBorder="0" applyAlignment="0" applyProtection="0"/>
    <xf numFmtId="173" fontId="48"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74"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43"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43" fontId="48" fillId="0" borderId="0" applyFont="0" applyFill="0" applyBorder="0" applyAlignment="0" applyProtection="0"/>
    <xf numFmtId="164"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4"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4"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4" fontId="48" fillId="0" borderId="0" applyFont="0" applyFill="0" applyBorder="0" applyAlignment="0" applyProtection="0"/>
    <xf numFmtId="43"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43"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4"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4" fontId="48" fillId="0" borderId="0" applyFont="0" applyFill="0" applyBorder="0" applyAlignment="0" applyProtection="0"/>
    <xf numFmtId="43"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43" fontId="48" fillId="0" borderId="0" applyFont="0" applyFill="0" applyBorder="0" applyAlignment="0" applyProtection="0"/>
    <xf numFmtId="164"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4"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43" fontId="48" fillId="0" borderId="0" applyFont="0" applyFill="0" applyBorder="0" applyAlignment="0" applyProtection="0"/>
    <xf numFmtId="164"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4" fontId="48" fillId="0" borderId="0" applyFont="0" applyFill="0" applyBorder="0" applyAlignment="0" applyProtection="0"/>
    <xf numFmtId="43"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43"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3" fontId="48" fillId="0" borderId="0" applyFont="0" applyFill="0" applyBorder="0" applyAlignment="0" applyProtection="0"/>
    <xf numFmtId="4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4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43" fontId="48" fillId="0" borderId="0" applyFont="0" applyFill="0" applyBorder="0" applyAlignment="0" applyProtection="0"/>
    <xf numFmtId="17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43" fontId="48" fillId="0" borderId="0" applyFont="0" applyFill="0" applyBorder="0" applyAlignment="0" applyProtection="0"/>
    <xf numFmtId="17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43" fontId="48" fillId="0" borderId="0" applyFont="0" applyFill="0" applyBorder="0" applyAlignment="0" applyProtection="0"/>
    <xf numFmtId="164"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64" fontId="48" fillId="0" borderId="0" applyFont="0" applyFill="0" applyBorder="0" applyAlignment="0" applyProtection="0"/>
    <xf numFmtId="173" fontId="48"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73" fontId="48" fillId="0" borderId="0" applyFont="0" applyFill="0" applyBorder="0" applyAlignment="0" applyProtection="0"/>
    <xf numFmtId="164" fontId="64"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73" fontId="48"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73" fontId="48"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73" fontId="48"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43" fontId="76"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73" fontId="48"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74" fontId="48"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74" fontId="48" fillId="0" borderId="0" applyFont="0" applyFill="0" applyBorder="0" applyAlignment="0" applyProtection="0"/>
    <xf numFmtId="43"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43"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7"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9" fillId="19"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6" fillId="0" borderId="1"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2" fillId="0" borderId="47" applyNumberFormat="0" applyFill="0" applyAlignment="0" applyProtection="0"/>
    <xf numFmtId="0" fontId="81" fillId="0" borderId="46"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3" fillId="0" borderId="46" applyNumberFormat="0" applyFill="0" applyAlignment="0" applyProtection="0"/>
    <xf numFmtId="0" fontId="82" fillId="0" borderId="47"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2" fillId="0" borderId="47"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7" fillId="0" borderId="2"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5" fillId="0" borderId="48" applyNumberFormat="0" applyFill="0" applyAlignment="0" applyProtection="0"/>
    <xf numFmtId="0" fontId="84" fillId="0" borderId="48" applyNumberFormat="0" applyFill="0" applyAlignment="0" applyProtection="0"/>
    <xf numFmtId="0" fontId="85" fillId="0" borderId="48" applyNumberFormat="0" applyFill="0" applyAlignment="0" applyProtection="0"/>
    <xf numFmtId="0" fontId="85" fillId="0" borderId="48" applyNumberFormat="0" applyFill="0" applyAlignment="0" applyProtection="0"/>
    <xf numFmtId="0" fontId="85" fillId="0" borderId="48" applyNumberFormat="0" applyFill="0" applyAlignment="0" applyProtection="0"/>
    <xf numFmtId="0" fontId="85" fillId="0" borderId="48" applyNumberFormat="0" applyFill="0" applyAlignment="0" applyProtection="0"/>
    <xf numFmtId="0" fontId="85" fillId="0" borderId="48" applyNumberFormat="0" applyFill="0" applyAlignment="0" applyProtection="0"/>
    <xf numFmtId="0" fontId="85" fillId="0" borderId="48" applyNumberFormat="0" applyFill="0" applyAlignment="0" applyProtection="0"/>
    <xf numFmtId="0" fontId="86" fillId="0" borderId="2" applyNumberFormat="0" applyFill="0" applyAlignment="0" applyProtection="0"/>
    <xf numFmtId="0" fontId="85"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5"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54" fillId="0" borderId="33"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8" fillId="0" borderId="50" applyNumberFormat="0" applyFill="0" applyAlignment="0" applyProtection="0"/>
    <xf numFmtId="0" fontId="87" fillId="0" borderId="49" applyNumberFormat="0" applyFill="0" applyAlignment="0" applyProtection="0"/>
    <xf numFmtId="0" fontId="88" fillId="0" borderId="50" applyNumberFormat="0" applyFill="0" applyAlignment="0" applyProtection="0"/>
    <xf numFmtId="0" fontId="88" fillId="0" borderId="50" applyNumberFormat="0" applyFill="0" applyAlignment="0" applyProtection="0"/>
    <xf numFmtId="0" fontId="88" fillId="0" borderId="50" applyNumberFormat="0" applyFill="0" applyAlignment="0" applyProtection="0"/>
    <xf numFmtId="0" fontId="88" fillId="0" borderId="50" applyNumberFormat="0" applyFill="0" applyAlignment="0" applyProtection="0"/>
    <xf numFmtId="0" fontId="88" fillId="0" borderId="50" applyNumberFormat="0" applyFill="0" applyAlignment="0" applyProtection="0"/>
    <xf numFmtId="0" fontId="88" fillId="0" borderId="50" applyNumberFormat="0" applyFill="0" applyAlignment="0" applyProtection="0"/>
    <xf numFmtId="0" fontId="89" fillId="0" borderId="49" applyNumberFormat="0" applyFill="0" applyAlignment="0" applyProtection="0"/>
    <xf numFmtId="0" fontId="88" fillId="0" borderId="50"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8" fillId="0" borderId="50"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54"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8" fillId="0" borderId="0" applyNumberFormat="0" applyFill="0" applyBorder="0" applyAlignment="0" applyProtection="0"/>
    <xf numFmtId="0" fontId="87"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9" fillId="0" borderId="0" applyNumberFormat="0" applyFill="0" applyBorder="0" applyAlignment="0" applyProtection="0"/>
    <xf numFmtId="0" fontId="88"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8"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90" fillId="0" borderId="0" applyNumberFormat="0" applyFill="0" applyBorder="0" applyAlignment="0" applyProtection="0">
      <alignment vertical="top"/>
      <protection locked="0"/>
    </xf>
    <xf numFmtId="0" fontId="91" fillId="22" borderId="34" applyNumberFormat="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3" fillId="0" borderId="36" applyNumberFormat="0" applyFill="0" applyAlignment="0" applyProtection="0"/>
    <xf numFmtId="0" fontId="94" fillId="0" borderId="51" applyNumberFormat="0" applyFill="0" applyAlignment="0" applyProtection="0"/>
    <xf numFmtId="0" fontId="94" fillId="0" borderId="51" applyNumberFormat="0" applyFill="0" applyAlignment="0" applyProtection="0"/>
    <xf numFmtId="0" fontId="94" fillId="0" borderId="51" applyNumberFormat="0" applyFill="0" applyAlignment="0" applyProtection="0"/>
    <xf numFmtId="0" fontId="94" fillId="0" borderId="51" applyNumberFormat="0" applyFill="0" applyAlignment="0" applyProtection="0"/>
    <xf numFmtId="0" fontId="94" fillId="0" borderId="51" applyNumberFormat="0" applyFill="0" applyAlignment="0" applyProtection="0"/>
    <xf numFmtId="0" fontId="94" fillId="0" borderId="51" applyNumberFormat="0" applyFill="0" applyAlignment="0" applyProtection="0"/>
    <xf numFmtId="0" fontId="94" fillId="0" borderId="51" applyNumberFormat="0" applyFill="0" applyAlignment="0" applyProtection="0"/>
    <xf numFmtId="0" fontId="94" fillId="0" borderId="51" applyNumberFormat="0" applyFill="0" applyAlignment="0" applyProtection="0"/>
    <xf numFmtId="0" fontId="94" fillId="0" borderId="51" applyNumberFormat="0" applyFill="0" applyAlignment="0" applyProtection="0"/>
    <xf numFmtId="0" fontId="94" fillId="0" borderId="51" applyNumberFormat="0" applyFill="0" applyAlignment="0" applyProtection="0"/>
    <xf numFmtId="0" fontId="94" fillId="0" borderId="51" applyNumberFormat="0" applyFill="0" applyAlignment="0" applyProtection="0"/>
    <xf numFmtId="0" fontId="94" fillId="0" borderId="51" applyNumberFormat="0" applyFill="0" applyAlignment="0" applyProtection="0"/>
    <xf numFmtId="0" fontId="94" fillId="0" borderId="51" applyNumberFormat="0" applyFill="0" applyAlignment="0" applyProtection="0"/>
    <xf numFmtId="0" fontId="94" fillId="0" borderId="51" applyNumberFormat="0" applyFill="0" applyAlignment="0" applyProtection="0"/>
    <xf numFmtId="0" fontId="94" fillId="0" borderId="51" applyNumberFormat="0" applyFill="0" applyAlignment="0" applyProtection="0"/>
    <xf numFmtId="0" fontId="94" fillId="0" borderId="51" applyNumberFormat="0" applyFill="0" applyAlignment="0" applyProtection="0"/>
    <xf numFmtId="0" fontId="94" fillId="0" borderId="51" applyNumberFormat="0" applyFill="0" applyAlignment="0" applyProtection="0"/>
    <xf numFmtId="0" fontId="94" fillId="0" borderId="51" applyNumberFormat="0" applyFill="0" applyAlignment="0" applyProtection="0"/>
    <xf numFmtId="0" fontId="95" fillId="21"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 fillId="0" borderId="0"/>
    <xf numFmtId="0" fontId="48" fillId="0" borderId="0"/>
    <xf numFmtId="0" fontId="48" fillId="0" borderId="0"/>
    <xf numFmtId="0" fontId="48"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8"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64"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 fillId="0" borderId="0"/>
    <xf numFmtId="0" fontId="48" fillId="0" borderId="0"/>
    <xf numFmtId="0" fontId="48" fillId="0" borderId="0"/>
    <xf numFmtId="0" fontId="48"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5" fillId="0" borderId="0"/>
    <xf numFmtId="0" fontId="65" fillId="0" borderId="0"/>
    <xf numFmtId="0" fontId="65" fillId="0" borderId="0"/>
    <xf numFmtId="0" fontId="65" fillId="0" borderId="0"/>
    <xf numFmtId="0" fontId="65" fillId="0" borderId="0"/>
    <xf numFmtId="0" fontId="65" fillId="0" borderId="0"/>
    <xf numFmtId="0" fontId="48" fillId="0" borderId="0"/>
    <xf numFmtId="0" fontId="6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 fillId="0" borderId="0"/>
    <xf numFmtId="0" fontId="5" fillId="0" borderId="0"/>
    <xf numFmtId="0" fontId="48"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6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6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5" fillId="0" borderId="0"/>
    <xf numFmtId="0" fontId="5" fillId="0" borderId="0"/>
    <xf numFmtId="0" fontId="5" fillId="0" borderId="0"/>
    <xf numFmtId="0" fontId="5" fillId="0" borderId="0"/>
    <xf numFmtId="0" fontId="5" fillId="0" borderId="0"/>
    <xf numFmtId="0" fontId="5" fillId="0" borderId="0"/>
    <xf numFmtId="0" fontId="5" fillId="0" borderId="0"/>
    <xf numFmtId="0" fontId="65" fillId="0" borderId="0"/>
    <xf numFmtId="0" fontId="65" fillId="0" borderId="0"/>
    <xf numFmtId="0" fontId="65" fillId="0" borderId="0"/>
    <xf numFmtId="0" fontId="6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65" fillId="0" borderId="0"/>
    <xf numFmtId="0" fontId="48" fillId="0" borderId="0"/>
    <xf numFmtId="0" fontId="48" fillId="0" borderId="0"/>
    <xf numFmtId="0" fontId="48"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 fillId="0" borderId="0"/>
    <xf numFmtId="0" fontId="48" fillId="0" borderId="0"/>
    <xf numFmtId="0" fontId="5" fillId="0" borderId="0"/>
    <xf numFmtId="0" fontId="48" fillId="0" borderId="0"/>
    <xf numFmtId="0" fontId="5" fillId="0" borderId="0"/>
    <xf numFmtId="0" fontId="5" fillId="0" borderId="0"/>
    <xf numFmtId="0" fontId="5" fillId="0" borderId="0"/>
    <xf numFmtId="0" fontId="5" fillId="0" borderId="0"/>
    <xf numFmtId="0" fontId="5" fillId="0" borderId="0"/>
    <xf numFmtId="0" fontId="48" fillId="0" borderId="0"/>
    <xf numFmtId="0" fontId="5" fillId="0" borderId="0"/>
    <xf numFmtId="0" fontId="5" fillId="0" borderId="0"/>
    <xf numFmtId="0" fontId="5" fillId="0" borderId="0"/>
    <xf numFmtId="0" fontId="48" fillId="0" borderId="0"/>
    <xf numFmtId="0" fontId="5" fillId="0" borderId="0"/>
    <xf numFmtId="0" fontId="5" fillId="0" borderId="0"/>
    <xf numFmtId="0" fontId="48" fillId="0" borderId="0"/>
    <xf numFmtId="0" fontId="48" fillId="0" borderId="0"/>
    <xf numFmtId="0" fontId="48" fillId="0" borderId="0"/>
    <xf numFmtId="0" fontId="48" fillId="0" borderId="0"/>
    <xf numFmtId="0" fontId="48"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48" fillId="0" borderId="0"/>
    <xf numFmtId="0" fontId="48" fillId="0" borderId="0"/>
    <xf numFmtId="0" fontId="48" fillId="0" borderId="0"/>
    <xf numFmtId="0" fontId="48" fillId="0" borderId="0"/>
    <xf numFmtId="0" fontId="48" fillId="0" borderId="0"/>
    <xf numFmtId="0" fontId="48" fillId="0" borderId="0"/>
    <xf numFmtId="0" fontId="5" fillId="0" borderId="0"/>
    <xf numFmtId="0" fontId="48" fillId="0" borderId="0"/>
    <xf numFmtId="0" fontId="48" fillId="0" borderId="0"/>
    <xf numFmtId="0" fontId="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 fillId="0" borderId="0"/>
    <xf numFmtId="0" fontId="5" fillId="0" borderId="0"/>
    <xf numFmtId="0" fontId="48" fillId="0" borderId="0"/>
    <xf numFmtId="0" fontId="5" fillId="0" borderId="0"/>
    <xf numFmtId="0" fontId="5" fillId="0" borderId="0"/>
    <xf numFmtId="0" fontId="48" fillId="0" borderId="0"/>
    <xf numFmtId="0" fontId="5" fillId="0" borderId="0"/>
    <xf numFmtId="0" fontId="5" fillId="0" borderId="0"/>
    <xf numFmtId="0" fontId="48" fillId="0" borderId="0"/>
    <xf numFmtId="0" fontId="5" fillId="0" borderId="0"/>
    <xf numFmtId="0" fontId="5" fillId="0" borderId="0"/>
    <xf numFmtId="0" fontId="48" fillId="0" borderId="0"/>
    <xf numFmtId="0" fontId="5" fillId="0" borderId="0"/>
    <xf numFmtId="0" fontId="5" fillId="0" borderId="0"/>
    <xf numFmtId="0" fontId="48" fillId="0" borderId="0"/>
    <xf numFmtId="0" fontId="5" fillId="0" borderId="0"/>
    <xf numFmtId="0" fontId="5" fillId="0" borderId="0"/>
    <xf numFmtId="0" fontId="48" fillId="0" borderId="0"/>
    <xf numFmtId="0" fontId="5" fillId="0" borderId="0"/>
    <xf numFmtId="0" fontId="5" fillId="0" borderId="0"/>
    <xf numFmtId="0" fontId="48" fillId="0" borderId="0"/>
    <xf numFmtId="0" fontId="48" fillId="0" borderId="0"/>
    <xf numFmtId="0" fontId="48" fillId="0" borderId="0"/>
    <xf numFmtId="0" fontId="5" fillId="0" borderId="0"/>
    <xf numFmtId="0" fontId="48" fillId="0" borderId="0"/>
    <xf numFmtId="0" fontId="48" fillId="0" borderId="0"/>
    <xf numFmtId="0" fontId="5" fillId="0" borderId="0"/>
    <xf numFmtId="0" fontId="48" fillId="0" borderId="0"/>
    <xf numFmtId="0" fontId="48" fillId="0" borderId="0"/>
    <xf numFmtId="0" fontId="5" fillId="0" borderId="0"/>
    <xf numFmtId="0" fontId="48" fillId="0" borderId="0"/>
    <xf numFmtId="0" fontId="48" fillId="0" borderId="0"/>
    <xf numFmtId="0" fontId="5" fillId="0" borderId="0"/>
    <xf numFmtId="0" fontId="48" fillId="0" borderId="0"/>
    <xf numFmtId="0" fontId="48" fillId="0" borderId="0"/>
    <xf numFmtId="0" fontId="5" fillId="0" borderId="0"/>
    <xf numFmtId="0" fontId="48" fillId="0" borderId="0"/>
    <xf numFmtId="0" fontId="48" fillId="0" borderId="0"/>
    <xf numFmtId="0" fontId="5" fillId="0" borderId="0"/>
    <xf numFmtId="0" fontId="48" fillId="0" borderId="0"/>
    <xf numFmtId="0" fontId="48" fillId="0" borderId="0"/>
    <xf numFmtId="0" fontId="5" fillId="0" borderId="0"/>
    <xf numFmtId="0" fontId="48" fillId="0" borderId="0"/>
    <xf numFmtId="0" fontId="48" fillId="0" borderId="0"/>
    <xf numFmtId="0" fontId="48" fillId="0" borderId="0"/>
    <xf numFmtId="0" fontId="48" fillId="0" borderId="0"/>
    <xf numFmtId="0" fontId="5" fillId="0" borderId="0"/>
    <xf numFmtId="0" fontId="5" fillId="0" borderId="0"/>
    <xf numFmtId="0" fontId="48" fillId="0" borderId="0"/>
    <xf numFmtId="0" fontId="5" fillId="0" borderId="0"/>
    <xf numFmtId="0" fontId="5" fillId="0" borderId="0"/>
    <xf numFmtId="0" fontId="48" fillId="0" borderId="0"/>
    <xf numFmtId="0" fontId="5" fillId="0" borderId="0"/>
    <xf numFmtId="0" fontId="5" fillId="0" borderId="0"/>
    <xf numFmtId="0" fontId="48" fillId="0" borderId="0"/>
    <xf numFmtId="0" fontId="5" fillId="0" borderId="0"/>
    <xf numFmtId="0" fontId="5" fillId="0" borderId="0"/>
    <xf numFmtId="0" fontId="48" fillId="0" borderId="0"/>
    <xf numFmtId="0" fontId="5" fillId="0" borderId="0"/>
    <xf numFmtId="0" fontId="5" fillId="0" borderId="0"/>
    <xf numFmtId="0" fontId="48" fillId="0" borderId="0"/>
    <xf numFmtId="0" fontId="5" fillId="0" borderId="0"/>
    <xf numFmtId="0" fontId="48" fillId="0" borderId="0"/>
    <xf numFmtId="0" fontId="48" fillId="0" borderId="0"/>
    <xf numFmtId="0" fontId="48" fillId="0" borderId="0"/>
    <xf numFmtId="0" fontId="48" fillId="0" borderId="0"/>
    <xf numFmtId="0" fontId="48" fillId="0" borderId="0"/>
    <xf numFmtId="0" fontId="5" fillId="0" borderId="0"/>
    <xf numFmtId="0" fontId="5" fillId="0" borderId="0"/>
    <xf numFmtId="0" fontId="5" fillId="0" borderId="0"/>
    <xf numFmtId="0" fontId="5"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 fillId="0" borderId="0"/>
    <xf numFmtId="0" fontId="5" fillId="0" borderId="0"/>
    <xf numFmtId="0" fontId="48" fillId="0" borderId="0"/>
    <xf numFmtId="0" fontId="5" fillId="0" borderId="0"/>
    <xf numFmtId="0" fontId="48" fillId="0" borderId="0"/>
    <xf numFmtId="0" fontId="5" fillId="0" borderId="0"/>
    <xf numFmtId="0" fontId="48" fillId="0" borderId="0"/>
    <xf numFmtId="0" fontId="5" fillId="0" borderId="0"/>
    <xf numFmtId="0" fontId="48" fillId="0" borderId="0"/>
    <xf numFmtId="0" fontId="5" fillId="0" borderId="0"/>
    <xf numFmtId="0" fontId="48" fillId="0" borderId="0"/>
    <xf numFmtId="0" fontId="5"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48" fillId="0" borderId="0"/>
    <xf numFmtId="0" fontId="48" fillId="0" borderId="0"/>
    <xf numFmtId="0" fontId="48" fillId="0" borderId="0"/>
    <xf numFmtId="0" fontId="48" fillId="0" borderId="0"/>
    <xf numFmtId="0" fontId="48" fillId="0" borderId="0"/>
    <xf numFmtId="0" fontId="48"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64" fillId="0" borderId="0"/>
    <xf numFmtId="0" fontId="64" fillId="0" borderId="0"/>
    <xf numFmtId="0" fontId="64" fillId="0" borderId="0"/>
    <xf numFmtId="0" fontId="48" fillId="0" borderId="0"/>
    <xf numFmtId="0" fontId="48" fillId="0" borderId="0"/>
    <xf numFmtId="0" fontId="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 fillId="0" borderId="0"/>
    <xf numFmtId="0" fontId="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76" fillId="0" borderId="0"/>
    <xf numFmtId="0" fontId="76" fillId="0" borderId="0"/>
    <xf numFmtId="0" fontId="76" fillId="0" borderId="0"/>
    <xf numFmtId="0" fontId="76" fillId="0" borderId="0"/>
    <xf numFmtId="0" fontId="76" fillId="0" borderId="0"/>
    <xf numFmtId="0" fontId="76" fillId="0" borderId="0"/>
    <xf numFmtId="0" fontId="48" fillId="0" borderId="0"/>
    <xf numFmtId="0" fontId="76" fillId="0" borderId="0"/>
    <xf numFmtId="0" fontId="76" fillId="0" borderId="0"/>
    <xf numFmtId="0" fontId="76" fillId="0" borderId="0"/>
    <xf numFmtId="0" fontId="76" fillId="0" borderId="0"/>
    <xf numFmtId="0" fontId="76" fillId="0" borderId="0"/>
    <xf numFmtId="0" fontId="76"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8" fillId="0" borderId="0"/>
    <xf numFmtId="0" fontId="48"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5" fillId="0" borderId="0"/>
    <xf numFmtId="0" fontId="6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6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48" fillId="0" borderId="0"/>
    <xf numFmtId="0" fontId="65" fillId="0" borderId="0"/>
    <xf numFmtId="0" fontId="48" fillId="0" borderId="0"/>
    <xf numFmtId="0" fontId="65" fillId="0" borderId="0"/>
    <xf numFmtId="0" fontId="48" fillId="0" borderId="0"/>
    <xf numFmtId="0" fontId="48" fillId="0" borderId="0"/>
    <xf numFmtId="0" fontId="48" fillId="0" borderId="0"/>
    <xf numFmtId="0" fontId="48" fillId="0" borderId="0"/>
    <xf numFmtId="0" fontId="65" fillId="0" borderId="0"/>
    <xf numFmtId="0" fontId="5" fillId="0" borderId="0"/>
    <xf numFmtId="0" fontId="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 fillId="25" borderId="38"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65" fillId="25" borderId="38"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5" fillId="25" borderId="38" applyNumberFormat="0" applyFont="0" applyAlignment="0" applyProtection="0"/>
    <xf numFmtId="0" fontId="65" fillId="57" borderId="52" applyNumberFormat="0" applyFont="0" applyAlignment="0" applyProtection="0"/>
    <xf numFmtId="0" fontId="65" fillId="25" borderId="38" applyNumberFormat="0" applyFont="0" applyAlignment="0" applyProtection="0"/>
    <xf numFmtId="0" fontId="5" fillId="25" borderId="38" applyNumberFormat="0" applyFont="0" applyAlignment="0" applyProtection="0"/>
    <xf numFmtId="0" fontId="65" fillId="57" borderId="52" applyNumberFormat="0" applyFont="0" applyAlignment="0" applyProtection="0"/>
    <xf numFmtId="0" fontId="65" fillId="25" borderId="38"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5" fillId="25" borderId="38" applyNumberFormat="0" applyFont="0" applyAlignment="0" applyProtection="0"/>
    <xf numFmtId="0" fontId="65" fillId="57" borderId="52" applyNumberFormat="0" applyFont="0" applyAlignment="0" applyProtection="0"/>
    <xf numFmtId="0" fontId="65" fillId="25" borderId="38" applyNumberFormat="0" applyFont="0" applyAlignment="0" applyProtection="0"/>
    <xf numFmtId="0" fontId="48"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97" fillId="23" borderId="35"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53" borderId="53" applyNumberFormat="0" applyAlignment="0" applyProtection="0"/>
    <xf numFmtId="0" fontId="98" fillId="61" borderId="53" applyNumberFormat="0" applyAlignment="0" applyProtection="0"/>
    <xf numFmtId="0" fontId="98" fillId="53" borderId="53" applyNumberFormat="0" applyAlignment="0" applyProtection="0"/>
    <xf numFmtId="0" fontId="98" fillId="53" borderId="53" applyNumberFormat="0" applyAlignment="0" applyProtection="0"/>
    <xf numFmtId="0" fontId="98" fillId="53" borderId="53" applyNumberFormat="0" applyAlignment="0" applyProtection="0"/>
    <xf numFmtId="0" fontId="98" fillId="53" borderId="53" applyNumberFormat="0" applyAlignment="0" applyProtection="0"/>
    <xf numFmtId="0" fontId="98" fillId="53" borderId="53" applyNumberFormat="0" applyAlignment="0" applyProtection="0"/>
    <xf numFmtId="0" fontId="98" fillId="53" borderId="53" applyNumberFormat="0" applyAlignment="0" applyProtection="0"/>
    <xf numFmtId="0" fontId="97" fillId="61" borderId="35" applyNumberFormat="0" applyAlignment="0" applyProtection="0"/>
    <xf numFmtId="0" fontId="98" fillId="53"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53"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0" fontId="99" fillId="0" borderId="0"/>
    <xf numFmtId="0" fontId="53"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1"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9" fillId="0" borderId="3"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5" applyNumberFormat="0" applyFill="0" applyAlignment="0" applyProtection="0"/>
    <xf numFmtId="0" fontId="103" fillId="0" borderId="54" applyNumberFormat="0" applyFill="0" applyAlignment="0" applyProtection="0"/>
    <xf numFmtId="0" fontId="103" fillId="0" borderId="55" applyNumberFormat="0" applyFill="0" applyAlignment="0" applyProtection="0"/>
    <xf numFmtId="0" fontId="103" fillId="0" borderId="55" applyNumberFormat="0" applyFill="0" applyAlignment="0" applyProtection="0"/>
    <xf numFmtId="0" fontId="103" fillId="0" borderId="55" applyNumberFormat="0" applyFill="0" applyAlignment="0" applyProtection="0"/>
    <xf numFmtId="0" fontId="103" fillId="0" borderId="55" applyNumberFormat="0" applyFill="0" applyAlignment="0" applyProtection="0"/>
    <xf numFmtId="0" fontId="103" fillId="0" borderId="55" applyNumberFormat="0" applyFill="0" applyAlignment="0" applyProtection="0"/>
    <xf numFmtId="0" fontId="103" fillId="0" borderId="55" applyNumberFormat="0" applyFill="0" applyAlignment="0" applyProtection="0"/>
    <xf numFmtId="0" fontId="9" fillId="0" borderId="54" applyNumberFormat="0" applyFill="0" applyAlignment="0" applyProtection="0"/>
    <xf numFmtId="0" fontId="103" fillId="0" borderId="55"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5"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8"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69" fillId="70"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71"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2"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68"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8" fillId="61" borderId="53" applyNumberFormat="0" applyAlignment="0" applyProtection="0"/>
    <xf numFmtId="0" fontId="98" fillId="53" borderId="53" applyNumberFormat="0" applyAlignment="0" applyProtection="0"/>
    <xf numFmtId="0" fontId="98" fillId="53" borderId="53" applyNumberFormat="0" applyAlignment="0" applyProtection="0"/>
    <xf numFmtId="0" fontId="98" fillId="53" borderId="53" applyNumberFormat="0" applyAlignment="0" applyProtection="0"/>
    <xf numFmtId="0" fontId="98" fillId="53" borderId="53" applyNumberFormat="0" applyAlignment="0" applyProtection="0"/>
    <xf numFmtId="0" fontId="98" fillId="53" borderId="53" applyNumberFormat="0" applyAlignment="0" applyProtection="0"/>
    <xf numFmtId="0" fontId="98" fillId="53" borderId="53" applyNumberFormat="0" applyAlignment="0" applyProtection="0"/>
    <xf numFmtId="0" fontId="98" fillId="53" borderId="53" applyNumberFormat="0" applyAlignment="0" applyProtection="0"/>
    <xf numFmtId="0" fontId="98" fillId="53" borderId="53" applyNumberFormat="0" applyAlignment="0" applyProtection="0"/>
    <xf numFmtId="0" fontId="98" fillId="53" borderId="53" applyNumberFormat="0" applyAlignment="0" applyProtection="0"/>
    <xf numFmtId="0" fontId="98" fillId="53"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53" borderId="53" applyNumberFormat="0" applyAlignment="0" applyProtection="0"/>
    <xf numFmtId="0" fontId="98" fillId="53" borderId="53" applyNumberFormat="0" applyAlignment="0" applyProtection="0"/>
    <xf numFmtId="0" fontId="98" fillId="53" borderId="53" applyNumberFormat="0" applyAlignment="0" applyProtection="0"/>
    <xf numFmtId="0" fontId="98" fillId="53" borderId="53" applyNumberFormat="0" applyAlignment="0" applyProtection="0"/>
    <xf numFmtId="0" fontId="98" fillId="53" borderId="53" applyNumberFormat="0" applyAlignment="0" applyProtection="0"/>
    <xf numFmtId="0" fontId="98" fillId="53" borderId="53" applyNumberFormat="0" applyAlignment="0" applyProtection="0"/>
    <xf numFmtId="0" fontId="98" fillId="53" borderId="53" applyNumberFormat="0" applyAlignment="0" applyProtection="0"/>
    <xf numFmtId="0" fontId="74" fillId="61" borderId="44" applyNumberFormat="0" applyAlignment="0" applyProtection="0"/>
    <xf numFmtId="0" fontId="74" fillId="53" borderId="44" applyNumberFormat="0" applyAlignment="0" applyProtection="0"/>
    <xf numFmtId="0" fontId="74" fillId="53" borderId="44" applyNumberFormat="0" applyAlignment="0" applyProtection="0"/>
    <xf numFmtId="0" fontId="74" fillId="53" borderId="44" applyNumberFormat="0" applyAlignment="0" applyProtection="0"/>
    <xf numFmtId="0" fontId="74" fillId="53" borderId="44" applyNumberFormat="0" applyAlignment="0" applyProtection="0"/>
    <xf numFmtId="0" fontId="74" fillId="53" borderId="44" applyNumberFormat="0" applyAlignment="0" applyProtection="0"/>
    <xf numFmtId="0" fontId="74" fillId="53" borderId="44" applyNumberFormat="0" applyAlignment="0" applyProtection="0"/>
    <xf numFmtId="0" fontId="74" fillId="53" borderId="44" applyNumberFormat="0" applyAlignment="0" applyProtection="0"/>
    <xf numFmtId="0" fontId="74" fillId="53" borderId="44" applyNumberFormat="0" applyAlignment="0" applyProtection="0"/>
    <xf numFmtId="0" fontId="74" fillId="53" borderId="44" applyNumberFormat="0" applyAlignment="0" applyProtection="0"/>
    <xf numFmtId="0" fontId="74" fillId="53"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53" borderId="44" applyNumberFormat="0" applyAlignment="0" applyProtection="0"/>
    <xf numFmtId="0" fontId="74" fillId="53" borderId="44" applyNumberFormat="0" applyAlignment="0" applyProtection="0"/>
    <xf numFmtId="0" fontId="74" fillId="53" borderId="44" applyNumberFormat="0" applyAlignment="0" applyProtection="0"/>
    <xf numFmtId="0" fontId="74" fillId="53" borderId="44" applyNumberFormat="0" applyAlignment="0" applyProtection="0"/>
    <xf numFmtId="0" fontId="74" fillId="53" borderId="44" applyNumberFormat="0" applyAlignment="0" applyProtection="0"/>
    <xf numFmtId="0" fontId="5" fillId="0" borderId="0"/>
    <xf numFmtId="0" fontId="74" fillId="53" borderId="44" applyNumberFormat="0" applyAlignment="0" applyProtection="0"/>
    <xf numFmtId="0" fontId="5" fillId="0" borderId="0"/>
    <xf numFmtId="0" fontId="74" fillId="53" borderId="44" applyNumberFormat="0" applyAlignment="0" applyProtection="0"/>
    <xf numFmtId="0" fontId="105" fillId="0" borderId="0" applyNumberFormat="0" applyFill="0" applyBorder="0" applyAlignment="0" applyProtection="0">
      <alignment vertical="top"/>
      <protection locked="0"/>
    </xf>
    <xf numFmtId="0" fontId="5" fillId="0" borderId="0"/>
    <xf numFmtId="44" fontId="48" fillId="0" borderId="0" applyFont="0" applyFill="0" applyBorder="0" applyAlignment="0" applyProtection="0"/>
    <xf numFmtId="0" fontId="81" fillId="0" borderId="46" applyNumberFormat="0" applyFill="0" applyAlignment="0" applyProtection="0"/>
    <xf numFmtId="0" fontId="82" fillId="0" borderId="47" applyNumberFormat="0" applyFill="0" applyAlignment="0" applyProtection="0"/>
    <xf numFmtId="0" fontId="5" fillId="0" borderId="0"/>
    <xf numFmtId="0" fontId="82" fillId="0" borderId="47" applyNumberFormat="0" applyFill="0" applyAlignment="0" applyProtection="0"/>
    <xf numFmtId="0" fontId="5" fillId="0" borderId="0"/>
    <xf numFmtId="0" fontId="82" fillId="0" borderId="47" applyNumberFormat="0" applyFill="0" applyAlignment="0" applyProtection="0"/>
    <xf numFmtId="0" fontId="5" fillId="0" borderId="0"/>
    <xf numFmtId="0" fontId="82" fillId="0" borderId="47" applyNumberFormat="0" applyFill="0" applyAlignment="0" applyProtection="0"/>
    <xf numFmtId="0" fontId="5" fillId="0" borderId="0"/>
    <xf numFmtId="0" fontId="82" fillId="0" borderId="47" applyNumberFormat="0" applyFill="0" applyAlignment="0" applyProtection="0"/>
    <xf numFmtId="0" fontId="5" fillId="0" borderId="0"/>
    <xf numFmtId="0" fontId="82" fillId="0" borderId="47" applyNumberFormat="0" applyFill="0" applyAlignment="0" applyProtection="0"/>
    <xf numFmtId="0" fontId="5" fillId="0" borderId="0"/>
    <xf numFmtId="0" fontId="82" fillId="0" borderId="47" applyNumberFormat="0" applyFill="0" applyAlignment="0" applyProtection="0"/>
    <xf numFmtId="0" fontId="5" fillId="0" borderId="0"/>
    <xf numFmtId="0" fontId="82" fillId="0" borderId="47" applyNumberFormat="0" applyFill="0" applyAlignment="0" applyProtection="0"/>
    <xf numFmtId="0" fontId="5" fillId="0" borderId="0"/>
    <xf numFmtId="0" fontId="82" fillId="0" borderId="47" applyNumberFormat="0" applyFill="0" applyAlignment="0" applyProtection="0"/>
    <xf numFmtId="0" fontId="5" fillId="0" borderId="0"/>
    <xf numFmtId="0" fontId="82" fillId="0" borderId="47" applyNumberFormat="0" applyFill="0" applyAlignment="0" applyProtection="0"/>
    <xf numFmtId="0" fontId="5" fillId="0" borderId="0"/>
    <xf numFmtId="0" fontId="81" fillId="0" borderId="46" applyNumberFormat="0" applyFill="0" applyAlignment="0" applyProtection="0"/>
    <xf numFmtId="0" fontId="5" fillId="0" borderId="0"/>
    <xf numFmtId="0" fontId="81" fillId="0" borderId="46" applyNumberFormat="0" applyFill="0" applyAlignment="0" applyProtection="0"/>
    <xf numFmtId="0" fontId="5" fillId="0" borderId="0"/>
    <xf numFmtId="0" fontId="81" fillId="0" borderId="46" applyNumberFormat="0" applyFill="0" applyAlignment="0" applyProtection="0"/>
    <xf numFmtId="0" fontId="5" fillId="0" borderId="0"/>
    <xf numFmtId="0" fontId="82" fillId="0" borderId="47" applyNumberFormat="0" applyFill="0" applyAlignment="0" applyProtection="0"/>
    <xf numFmtId="0" fontId="5" fillId="0" borderId="0"/>
    <xf numFmtId="0" fontId="82" fillId="0" borderId="47" applyNumberFormat="0" applyFill="0" applyAlignment="0" applyProtection="0"/>
    <xf numFmtId="0" fontId="5" fillId="0" borderId="0"/>
    <xf numFmtId="0" fontId="82" fillId="0" borderId="47" applyNumberFormat="0" applyFill="0" applyAlignment="0" applyProtection="0"/>
    <xf numFmtId="0" fontId="5" fillId="0" borderId="0"/>
    <xf numFmtId="0" fontId="82" fillId="0" borderId="47" applyNumberFormat="0" applyFill="0" applyAlignment="0" applyProtection="0"/>
    <xf numFmtId="0" fontId="5" fillId="0" borderId="0"/>
    <xf numFmtId="0" fontId="82" fillId="0" borderId="47" applyNumberFormat="0" applyFill="0" applyAlignment="0" applyProtection="0"/>
    <xf numFmtId="0" fontId="5" fillId="0" borderId="0"/>
    <xf numFmtId="0" fontId="82" fillId="0" borderId="47" applyNumberFormat="0" applyFill="0" applyAlignment="0" applyProtection="0"/>
    <xf numFmtId="0" fontId="5" fillId="0" borderId="0"/>
    <xf numFmtId="0" fontId="82" fillId="0" borderId="47" applyNumberFormat="0" applyFill="0" applyAlignment="0" applyProtection="0"/>
    <xf numFmtId="0" fontId="84" fillId="0" borderId="48" applyNumberFormat="0" applyFill="0" applyAlignment="0" applyProtection="0"/>
    <xf numFmtId="0" fontId="85" fillId="0" borderId="48" applyNumberFormat="0" applyFill="0" applyAlignment="0" applyProtection="0"/>
    <xf numFmtId="0" fontId="5" fillId="0" borderId="0"/>
    <xf numFmtId="0" fontId="85" fillId="0" borderId="48" applyNumberFormat="0" applyFill="0" applyAlignment="0" applyProtection="0"/>
    <xf numFmtId="0" fontId="5" fillId="0" borderId="0"/>
    <xf numFmtId="0" fontId="85" fillId="0" borderId="48" applyNumberFormat="0" applyFill="0" applyAlignment="0" applyProtection="0"/>
    <xf numFmtId="0" fontId="5" fillId="0" borderId="0"/>
    <xf numFmtId="0" fontId="85" fillId="0" borderId="48" applyNumberFormat="0" applyFill="0" applyAlignment="0" applyProtection="0"/>
    <xf numFmtId="0" fontId="5" fillId="0" borderId="0"/>
    <xf numFmtId="0" fontId="85" fillId="0" borderId="48" applyNumberFormat="0" applyFill="0" applyAlignment="0" applyProtection="0"/>
    <xf numFmtId="0" fontId="5" fillId="0" borderId="0"/>
    <xf numFmtId="0" fontId="85" fillId="0" borderId="48" applyNumberFormat="0" applyFill="0" applyAlignment="0" applyProtection="0"/>
    <xf numFmtId="0" fontId="5" fillId="0" borderId="0"/>
    <xf numFmtId="0" fontId="85" fillId="0" borderId="48" applyNumberFormat="0" applyFill="0" applyAlignment="0" applyProtection="0"/>
    <xf numFmtId="0" fontId="5" fillId="0" borderId="0"/>
    <xf numFmtId="0" fontId="85" fillId="0" borderId="48" applyNumberFormat="0" applyFill="0" applyAlignment="0" applyProtection="0"/>
    <xf numFmtId="0" fontId="5" fillId="0" borderId="0"/>
    <xf numFmtId="0" fontId="85" fillId="0" borderId="48" applyNumberFormat="0" applyFill="0" applyAlignment="0" applyProtection="0"/>
    <xf numFmtId="0" fontId="5" fillId="0" borderId="0"/>
    <xf numFmtId="0" fontId="85" fillId="0" borderId="48" applyNumberFormat="0" applyFill="0" applyAlignment="0" applyProtection="0"/>
    <xf numFmtId="0" fontId="5" fillId="0" borderId="0"/>
    <xf numFmtId="0" fontId="84" fillId="0" borderId="48" applyNumberFormat="0" applyFill="0" applyAlignment="0" applyProtection="0"/>
    <xf numFmtId="0" fontId="5" fillId="0" borderId="0"/>
    <xf numFmtId="0" fontId="84" fillId="0" borderId="48" applyNumberFormat="0" applyFill="0" applyAlignment="0" applyProtection="0"/>
    <xf numFmtId="0" fontId="5" fillId="0" borderId="0"/>
    <xf numFmtId="0" fontId="84" fillId="0" borderId="48" applyNumberFormat="0" applyFill="0" applyAlignment="0" applyProtection="0"/>
    <xf numFmtId="0" fontId="5" fillId="0" borderId="0"/>
    <xf numFmtId="0" fontId="85" fillId="0" borderId="48" applyNumberFormat="0" applyFill="0" applyAlignment="0" applyProtection="0"/>
    <xf numFmtId="0" fontId="5" fillId="0" borderId="0"/>
    <xf numFmtId="0" fontId="85" fillId="0" borderId="48" applyNumberFormat="0" applyFill="0" applyAlignment="0" applyProtection="0"/>
    <xf numFmtId="0" fontId="5" fillId="0" borderId="0"/>
    <xf numFmtId="0" fontId="85" fillId="0" borderId="48" applyNumberFormat="0" applyFill="0" applyAlignment="0" applyProtection="0"/>
    <xf numFmtId="0" fontId="5" fillId="0" borderId="0"/>
    <xf numFmtId="0" fontId="85" fillId="0" borderId="48" applyNumberFormat="0" applyFill="0" applyAlignment="0" applyProtection="0"/>
    <xf numFmtId="0" fontId="5" fillId="0" borderId="0"/>
    <xf numFmtId="0" fontId="85" fillId="0" borderId="48" applyNumberFormat="0" applyFill="0" applyAlignment="0" applyProtection="0"/>
    <xf numFmtId="0" fontId="5" fillId="0" borderId="0"/>
    <xf numFmtId="0" fontId="85" fillId="0" borderId="48" applyNumberFormat="0" applyFill="0" applyAlignment="0" applyProtection="0"/>
    <xf numFmtId="0" fontId="5" fillId="0" borderId="0"/>
    <xf numFmtId="0" fontId="85" fillId="0" borderId="48" applyNumberFormat="0" applyFill="0" applyAlignment="0" applyProtection="0"/>
    <xf numFmtId="0" fontId="87" fillId="0" borderId="49" applyNumberFormat="0" applyFill="0" applyAlignment="0" applyProtection="0"/>
    <xf numFmtId="0" fontId="88" fillId="0" borderId="50" applyNumberFormat="0" applyFill="0" applyAlignment="0" applyProtection="0"/>
    <xf numFmtId="0" fontId="5" fillId="0" borderId="0"/>
    <xf numFmtId="0" fontId="88" fillId="0" borderId="50" applyNumberFormat="0" applyFill="0" applyAlignment="0" applyProtection="0"/>
    <xf numFmtId="0" fontId="5" fillId="0" borderId="0"/>
    <xf numFmtId="0" fontId="88" fillId="0" borderId="50" applyNumberFormat="0" applyFill="0" applyAlignment="0" applyProtection="0"/>
    <xf numFmtId="0" fontId="5" fillId="0" borderId="0"/>
    <xf numFmtId="0" fontId="88" fillId="0" borderId="50" applyNumberFormat="0" applyFill="0" applyAlignment="0" applyProtection="0"/>
    <xf numFmtId="0" fontId="5" fillId="0" borderId="0"/>
    <xf numFmtId="0" fontId="88" fillId="0" borderId="50" applyNumberFormat="0" applyFill="0" applyAlignment="0" applyProtection="0"/>
    <xf numFmtId="0" fontId="5" fillId="0" borderId="0"/>
    <xf numFmtId="0" fontId="88" fillId="0" borderId="50" applyNumberFormat="0" applyFill="0" applyAlignment="0" applyProtection="0"/>
    <xf numFmtId="0" fontId="5" fillId="0" borderId="0"/>
    <xf numFmtId="0" fontId="88" fillId="0" borderId="50" applyNumberFormat="0" applyFill="0" applyAlignment="0" applyProtection="0"/>
    <xf numFmtId="0" fontId="5" fillId="0" borderId="0"/>
    <xf numFmtId="0" fontId="88" fillId="0" borderId="50" applyNumberFormat="0" applyFill="0" applyAlignment="0" applyProtection="0"/>
    <xf numFmtId="0" fontId="5" fillId="0" borderId="0"/>
    <xf numFmtId="0" fontId="88" fillId="0" borderId="50" applyNumberFormat="0" applyFill="0" applyAlignment="0" applyProtection="0"/>
    <xf numFmtId="0" fontId="5" fillId="0" borderId="0"/>
    <xf numFmtId="0" fontId="88" fillId="0" borderId="50" applyNumberFormat="0" applyFill="0" applyAlignment="0" applyProtection="0"/>
    <xf numFmtId="0" fontId="5" fillId="0" borderId="0"/>
    <xf numFmtId="0" fontId="87" fillId="0" borderId="49" applyNumberFormat="0" applyFill="0" applyAlignment="0" applyProtection="0"/>
    <xf numFmtId="0" fontId="5" fillId="0" borderId="0"/>
    <xf numFmtId="0" fontId="87" fillId="0" borderId="49" applyNumberFormat="0" applyFill="0" applyAlignment="0" applyProtection="0"/>
    <xf numFmtId="0" fontId="5" fillId="0" borderId="0"/>
    <xf numFmtId="0" fontId="87" fillId="0" borderId="49" applyNumberFormat="0" applyFill="0" applyAlignment="0" applyProtection="0"/>
    <xf numFmtId="0" fontId="5" fillId="0" borderId="0"/>
    <xf numFmtId="0" fontId="88" fillId="0" borderId="50" applyNumberFormat="0" applyFill="0" applyAlignment="0" applyProtection="0"/>
    <xf numFmtId="0" fontId="5" fillId="0" borderId="0"/>
    <xf numFmtId="0" fontId="88" fillId="0" borderId="50" applyNumberFormat="0" applyFill="0" applyAlignment="0" applyProtection="0"/>
    <xf numFmtId="0" fontId="5" fillId="0" borderId="0"/>
    <xf numFmtId="0" fontId="88" fillId="0" borderId="50" applyNumberFormat="0" applyFill="0" applyAlignment="0" applyProtection="0"/>
    <xf numFmtId="0" fontId="5" fillId="0" borderId="0"/>
    <xf numFmtId="0" fontId="88" fillId="0" borderId="50" applyNumberFormat="0" applyFill="0" applyAlignment="0" applyProtection="0"/>
    <xf numFmtId="0" fontId="5" fillId="0" borderId="0"/>
    <xf numFmtId="0" fontId="88" fillId="0" borderId="50" applyNumberFormat="0" applyFill="0" applyAlignment="0" applyProtection="0"/>
    <xf numFmtId="0" fontId="5" fillId="0" borderId="0"/>
    <xf numFmtId="0" fontId="88" fillId="0" borderId="50" applyNumberFormat="0" applyFill="0" applyAlignment="0" applyProtection="0"/>
    <xf numFmtId="0" fontId="5" fillId="0" borderId="0"/>
    <xf numFmtId="0" fontId="88" fillId="0" borderId="50" applyNumberFormat="0" applyFill="0" applyAlignment="0" applyProtection="0"/>
    <xf numFmtId="0" fontId="87" fillId="0" borderId="0" applyNumberFormat="0" applyFill="0" applyBorder="0" applyAlignment="0" applyProtection="0"/>
    <xf numFmtId="0" fontId="88" fillId="0" borderId="0" applyNumberFormat="0" applyFill="0" applyBorder="0" applyAlignment="0" applyProtection="0"/>
    <xf numFmtId="0" fontId="5" fillId="0" borderId="0"/>
    <xf numFmtId="0" fontId="88" fillId="0" borderId="0" applyNumberFormat="0" applyFill="0" applyBorder="0" applyAlignment="0" applyProtection="0"/>
    <xf numFmtId="0" fontId="5" fillId="0" borderId="0"/>
    <xf numFmtId="0" fontId="88" fillId="0" borderId="0" applyNumberFormat="0" applyFill="0" applyBorder="0" applyAlignment="0" applyProtection="0"/>
    <xf numFmtId="0" fontId="5" fillId="0" borderId="0"/>
    <xf numFmtId="0" fontId="88" fillId="0" borderId="0" applyNumberFormat="0" applyFill="0" applyBorder="0" applyAlignment="0" applyProtection="0"/>
    <xf numFmtId="0" fontId="5" fillId="0" borderId="0"/>
    <xf numFmtId="0" fontId="88" fillId="0" borderId="0" applyNumberFormat="0" applyFill="0" applyBorder="0" applyAlignment="0" applyProtection="0"/>
    <xf numFmtId="0" fontId="5" fillId="0" borderId="0"/>
    <xf numFmtId="0" fontId="88" fillId="0" borderId="0" applyNumberFormat="0" applyFill="0" applyBorder="0" applyAlignment="0" applyProtection="0"/>
    <xf numFmtId="0" fontId="5" fillId="0" borderId="0"/>
    <xf numFmtId="0" fontId="88" fillId="0" borderId="0" applyNumberFormat="0" applyFill="0" applyBorder="0" applyAlignment="0" applyProtection="0"/>
    <xf numFmtId="0" fontId="5" fillId="0" borderId="0"/>
    <xf numFmtId="0" fontId="88" fillId="0" borderId="0" applyNumberFormat="0" applyFill="0" applyBorder="0" applyAlignment="0" applyProtection="0"/>
    <xf numFmtId="0" fontId="5" fillId="0" borderId="0"/>
    <xf numFmtId="0" fontId="88" fillId="0" borderId="0" applyNumberFormat="0" applyFill="0" applyBorder="0" applyAlignment="0" applyProtection="0"/>
    <xf numFmtId="0" fontId="5" fillId="0" borderId="0"/>
    <xf numFmtId="0" fontId="88" fillId="0" borderId="0" applyNumberFormat="0" applyFill="0" applyBorder="0" applyAlignment="0" applyProtection="0"/>
    <xf numFmtId="0" fontId="5" fillId="0" borderId="0"/>
    <xf numFmtId="0" fontId="87" fillId="0" borderId="0" applyNumberFormat="0" applyFill="0" applyBorder="0" applyAlignment="0" applyProtection="0"/>
    <xf numFmtId="0" fontId="5" fillId="0" borderId="0"/>
    <xf numFmtId="0" fontId="87" fillId="0" borderId="0" applyNumberFormat="0" applyFill="0" applyBorder="0" applyAlignment="0" applyProtection="0"/>
    <xf numFmtId="0" fontId="5" fillId="0" borderId="0"/>
    <xf numFmtId="0" fontId="87" fillId="0" borderId="0" applyNumberFormat="0" applyFill="0" applyBorder="0" applyAlignment="0" applyProtection="0"/>
    <xf numFmtId="0" fontId="5" fillId="0" borderId="0"/>
    <xf numFmtId="0" fontId="88" fillId="0" borderId="0" applyNumberFormat="0" applyFill="0" applyBorder="0" applyAlignment="0" applyProtection="0"/>
    <xf numFmtId="0" fontId="5" fillId="0" borderId="0"/>
    <xf numFmtId="0" fontId="88" fillId="0" borderId="0" applyNumberFormat="0" applyFill="0" applyBorder="0" applyAlignment="0" applyProtection="0"/>
    <xf numFmtId="0" fontId="5" fillId="0" borderId="0"/>
    <xf numFmtId="0" fontId="88" fillId="0" borderId="0" applyNumberFormat="0" applyFill="0" applyBorder="0" applyAlignment="0" applyProtection="0"/>
    <xf numFmtId="0" fontId="5" fillId="0" borderId="0"/>
    <xf numFmtId="0" fontId="88" fillId="0" borderId="0" applyNumberFormat="0" applyFill="0" applyBorder="0" applyAlignment="0" applyProtection="0"/>
    <xf numFmtId="0" fontId="5" fillId="0" borderId="0"/>
    <xf numFmtId="0" fontId="88" fillId="0" borderId="0" applyNumberFormat="0" applyFill="0" applyBorder="0" applyAlignment="0" applyProtection="0"/>
    <xf numFmtId="0" fontId="5" fillId="0" borderId="0"/>
    <xf numFmtId="0" fontId="88" fillId="0" borderId="0" applyNumberFormat="0" applyFill="0" applyBorder="0" applyAlignment="0" applyProtection="0"/>
    <xf numFmtId="0" fontId="5" fillId="0" borderId="0"/>
    <xf numFmtId="0" fontId="88" fillId="0" borderId="0" applyNumberFormat="0" applyFill="0" applyBorder="0" applyAlignment="0" applyProtection="0"/>
    <xf numFmtId="0" fontId="103" fillId="0" borderId="54" applyNumberFormat="0" applyFill="0" applyAlignment="0" applyProtection="0"/>
    <xf numFmtId="0" fontId="103" fillId="0" borderId="55" applyNumberFormat="0" applyFill="0" applyAlignment="0" applyProtection="0"/>
    <xf numFmtId="0" fontId="5" fillId="0" borderId="0"/>
    <xf numFmtId="0" fontId="103" fillId="0" borderId="55" applyNumberFormat="0" applyFill="0" applyAlignment="0" applyProtection="0"/>
    <xf numFmtId="0" fontId="5" fillId="0" borderId="0"/>
    <xf numFmtId="0" fontId="103" fillId="0" borderId="55" applyNumberFormat="0" applyFill="0" applyAlignment="0" applyProtection="0"/>
    <xf numFmtId="0" fontId="5" fillId="0" borderId="0"/>
    <xf numFmtId="0" fontId="103" fillId="0" borderId="55" applyNumberFormat="0" applyFill="0" applyAlignment="0" applyProtection="0"/>
    <xf numFmtId="0" fontId="5" fillId="0" borderId="0"/>
    <xf numFmtId="0" fontId="103" fillId="0" borderId="55" applyNumberFormat="0" applyFill="0" applyAlignment="0" applyProtection="0"/>
    <xf numFmtId="0" fontId="5" fillId="0" borderId="0"/>
    <xf numFmtId="0" fontId="103" fillId="0" borderId="55" applyNumberFormat="0" applyFill="0" applyAlignment="0" applyProtection="0"/>
    <xf numFmtId="0" fontId="5" fillId="0" borderId="0"/>
    <xf numFmtId="0" fontId="103" fillId="0" borderId="55" applyNumberFormat="0" applyFill="0" applyAlignment="0" applyProtection="0"/>
    <xf numFmtId="0" fontId="5" fillId="0" borderId="0"/>
    <xf numFmtId="0" fontId="103" fillId="0" borderId="55" applyNumberFormat="0" applyFill="0" applyAlignment="0" applyProtection="0"/>
    <xf numFmtId="0" fontId="5" fillId="0" borderId="0"/>
    <xf numFmtId="0" fontId="103" fillId="0" borderId="55" applyNumberFormat="0" applyFill="0" applyAlignment="0" applyProtection="0"/>
    <xf numFmtId="0" fontId="5" fillId="0" borderId="0"/>
    <xf numFmtId="0" fontId="103" fillId="0" borderId="55" applyNumberFormat="0" applyFill="0" applyAlignment="0" applyProtection="0"/>
    <xf numFmtId="0" fontId="5" fillId="0" borderId="0"/>
    <xf numFmtId="0" fontId="103" fillId="0" borderId="54" applyNumberFormat="0" applyFill="0" applyAlignment="0" applyProtection="0"/>
    <xf numFmtId="0" fontId="5" fillId="0" borderId="0"/>
    <xf numFmtId="0" fontId="103" fillId="0" borderId="54" applyNumberFormat="0" applyFill="0" applyAlignment="0" applyProtection="0"/>
    <xf numFmtId="0" fontId="5" fillId="0" borderId="0"/>
    <xf numFmtId="0" fontId="103" fillId="0" borderId="54" applyNumberFormat="0" applyFill="0" applyAlignment="0" applyProtection="0"/>
    <xf numFmtId="0" fontId="5" fillId="0" borderId="0"/>
    <xf numFmtId="0" fontId="103" fillId="0" borderId="55" applyNumberFormat="0" applyFill="0" applyAlignment="0" applyProtection="0"/>
    <xf numFmtId="0" fontId="5" fillId="0" borderId="0"/>
    <xf numFmtId="0" fontId="103" fillId="0" borderId="55" applyNumberFormat="0" applyFill="0" applyAlignment="0" applyProtection="0"/>
    <xf numFmtId="0" fontId="5" fillId="0" borderId="0"/>
    <xf numFmtId="0" fontId="103" fillId="0" borderId="55" applyNumberFormat="0" applyFill="0" applyAlignment="0" applyProtection="0"/>
    <xf numFmtId="0" fontId="5" fillId="0" borderId="0"/>
    <xf numFmtId="0" fontId="103" fillId="0" borderId="55" applyNumberFormat="0" applyFill="0" applyAlignment="0" applyProtection="0"/>
    <xf numFmtId="0" fontId="5" fillId="0" borderId="0"/>
    <xf numFmtId="0" fontId="103" fillId="0" borderId="55" applyNumberFormat="0" applyFill="0" applyAlignment="0" applyProtection="0"/>
    <xf numFmtId="0" fontId="5" fillId="0" borderId="0"/>
    <xf numFmtId="0" fontId="103" fillId="0" borderId="55" applyNumberFormat="0" applyFill="0" applyAlignment="0" applyProtection="0"/>
    <xf numFmtId="0" fontId="5" fillId="0" borderId="0"/>
    <xf numFmtId="0" fontId="103" fillId="0" borderId="55" applyNumberFormat="0" applyFill="0" applyAlignment="0" applyProtection="0"/>
    <xf numFmtId="0" fontId="75" fillId="75" borderId="45" applyNumberFormat="0" applyAlignment="0" applyProtection="0"/>
    <xf numFmtId="0" fontId="75" fillId="75" borderId="45" applyNumberFormat="0" applyAlignment="0" applyProtection="0"/>
    <xf numFmtId="0" fontId="5" fillId="0" borderId="0"/>
    <xf numFmtId="0" fontId="75" fillId="75" borderId="45" applyNumberFormat="0" applyAlignment="0" applyProtection="0"/>
    <xf numFmtId="0" fontId="75" fillId="75" borderId="45" applyNumberFormat="0" applyAlignment="0" applyProtection="0"/>
    <xf numFmtId="0" fontId="5" fillId="0" borderId="0"/>
    <xf numFmtId="0" fontId="5" fillId="0" borderId="0"/>
    <xf numFmtId="0" fontId="75" fillId="75" borderId="45" applyNumberFormat="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5" fillId="0" borderId="0"/>
    <xf numFmtId="0" fontId="101" fillId="0" borderId="0" applyNumberFormat="0" applyFill="0" applyBorder="0" applyAlignment="0" applyProtection="0"/>
    <xf numFmtId="0" fontId="5" fillId="0" borderId="0"/>
    <xf numFmtId="0" fontId="101" fillId="0" borderId="0" applyNumberFormat="0" applyFill="0" applyBorder="0" applyAlignment="0" applyProtection="0"/>
    <xf numFmtId="0" fontId="5" fillId="0" borderId="0"/>
    <xf numFmtId="0" fontId="101" fillId="0" borderId="0" applyNumberFormat="0" applyFill="0" applyBorder="0" applyAlignment="0" applyProtection="0"/>
    <xf numFmtId="0" fontId="5" fillId="0" borderId="0"/>
    <xf numFmtId="0" fontId="101" fillId="0" borderId="0" applyNumberFormat="0" applyFill="0" applyBorder="0" applyAlignment="0" applyProtection="0"/>
    <xf numFmtId="0" fontId="5" fillId="0" borderId="0"/>
    <xf numFmtId="0" fontId="101" fillId="0" borderId="0" applyNumberFormat="0" applyFill="0" applyBorder="0" applyAlignment="0" applyProtection="0"/>
    <xf numFmtId="0" fontId="5" fillId="0" borderId="0"/>
    <xf numFmtId="0" fontId="101" fillId="0" borderId="0" applyNumberFormat="0" applyFill="0" applyBorder="0" applyAlignment="0" applyProtection="0"/>
    <xf numFmtId="0" fontId="5" fillId="0" borderId="0"/>
    <xf numFmtId="0" fontId="101" fillId="0" borderId="0" applyNumberFormat="0" applyFill="0" applyBorder="0" applyAlignment="0" applyProtection="0"/>
    <xf numFmtId="0" fontId="5" fillId="0" borderId="0"/>
    <xf numFmtId="0" fontId="101" fillId="0" borderId="0" applyNumberFormat="0" applyFill="0" applyBorder="0" applyAlignment="0" applyProtection="0"/>
    <xf numFmtId="0" fontId="5" fillId="0" borderId="0"/>
    <xf numFmtId="0" fontId="101" fillId="0" borderId="0" applyNumberFormat="0" applyFill="0" applyBorder="0" applyAlignment="0" applyProtection="0"/>
    <xf numFmtId="0" fontId="5" fillId="0" borderId="0"/>
    <xf numFmtId="0" fontId="100" fillId="0" borderId="0" applyNumberFormat="0" applyFill="0" applyBorder="0" applyAlignment="0" applyProtection="0"/>
    <xf numFmtId="0" fontId="5" fillId="0" borderId="0"/>
    <xf numFmtId="0" fontId="100" fillId="0" borderId="0" applyNumberFormat="0" applyFill="0" applyBorder="0" applyAlignment="0" applyProtection="0"/>
    <xf numFmtId="0" fontId="5" fillId="0" borderId="0"/>
    <xf numFmtId="0" fontId="100" fillId="0" borderId="0" applyNumberFormat="0" applyFill="0" applyBorder="0" applyAlignment="0" applyProtection="0"/>
    <xf numFmtId="0" fontId="5" fillId="0" borderId="0"/>
    <xf numFmtId="0" fontId="101" fillId="0" borderId="0" applyNumberFormat="0" applyFill="0" applyBorder="0" applyAlignment="0" applyProtection="0"/>
    <xf numFmtId="0" fontId="5" fillId="0" borderId="0"/>
    <xf numFmtId="0" fontId="101" fillId="0" borderId="0" applyNumberFormat="0" applyFill="0" applyBorder="0" applyAlignment="0" applyProtection="0"/>
    <xf numFmtId="0" fontId="5" fillId="0" borderId="0"/>
    <xf numFmtId="0" fontId="101" fillId="0" borderId="0" applyNumberFormat="0" applyFill="0" applyBorder="0" applyAlignment="0" applyProtection="0"/>
    <xf numFmtId="0" fontId="5" fillId="0" borderId="0"/>
    <xf numFmtId="0" fontId="101" fillId="0" borderId="0" applyNumberFormat="0" applyFill="0" applyBorder="0" applyAlignment="0" applyProtection="0"/>
    <xf numFmtId="0" fontId="5" fillId="0" borderId="0"/>
    <xf numFmtId="0" fontId="101" fillId="0" borderId="0" applyNumberFormat="0" applyFill="0" applyBorder="0" applyAlignment="0" applyProtection="0"/>
    <xf numFmtId="0" fontId="5" fillId="0" borderId="0"/>
    <xf numFmtId="0" fontId="101" fillId="0" borderId="0" applyNumberFormat="0" applyFill="0" applyBorder="0" applyAlignment="0" applyProtection="0"/>
    <xf numFmtId="0" fontId="5" fillId="0" borderId="0"/>
    <xf numFmtId="0" fontId="101" fillId="0" borderId="0" applyNumberFormat="0" applyFill="0" applyBorder="0" applyAlignment="0" applyProtection="0"/>
    <xf numFmtId="0" fontId="96" fillId="64" borderId="0" applyNumberFormat="0" applyBorder="0" applyAlignment="0" applyProtection="0"/>
    <xf numFmtId="0" fontId="96" fillId="64" borderId="0" applyNumberFormat="0" applyBorder="0" applyAlignment="0" applyProtection="0"/>
    <xf numFmtId="0" fontId="5" fillId="0" borderId="0"/>
    <xf numFmtId="0" fontId="96" fillId="64" borderId="0" applyNumberFormat="0" applyBorder="0" applyAlignment="0" applyProtection="0"/>
    <xf numFmtId="0" fontId="96" fillId="64"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5" fillId="0" borderId="0"/>
    <xf numFmtId="0" fontId="5" fillId="0" borderId="0"/>
    <xf numFmtId="0" fontId="65" fillId="0" borderId="0"/>
    <xf numFmtId="0" fontId="48" fillId="0" borderId="0"/>
    <xf numFmtId="0" fontId="106" fillId="0" borderId="0"/>
    <xf numFmtId="0" fontId="106" fillId="0" borderId="0"/>
    <xf numFmtId="0" fontId="5" fillId="0" borderId="0"/>
    <xf numFmtId="0" fontId="106" fillId="0" borderId="0"/>
    <xf numFmtId="0" fontId="5" fillId="0" borderId="0"/>
    <xf numFmtId="0" fontId="5" fillId="0" borderId="0"/>
    <xf numFmtId="0" fontId="48"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48" fillId="0" borderId="0"/>
    <xf numFmtId="0" fontId="64" fillId="0" borderId="0">
      <alignment horizontal="left" vertical="top"/>
    </xf>
    <xf numFmtId="0" fontId="5" fillId="0" borderId="0"/>
    <xf numFmtId="0" fontId="64" fillId="0" borderId="0">
      <alignment horizontal="left" vertical="top"/>
    </xf>
    <xf numFmtId="0" fontId="5" fillId="0" borderId="0"/>
    <xf numFmtId="0" fontId="48" fillId="0" borderId="0"/>
    <xf numFmtId="0" fontId="48" fillId="0" borderId="0"/>
    <xf numFmtId="0" fontId="48" fillId="0" borderId="0"/>
    <xf numFmtId="0" fontId="5" fillId="0" borderId="0"/>
    <xf numFmtId="0" fontId="48" fillId="0" borderId="0"/>
    <xf numFmtId="0" fontId="5" fillId="0" borderId="0"/>
    <xf numFmtId="0" fontId="48" fillId="0" borderId="0"/>
    <xf numFmtId="0" fontId="5" fillId="0" borderId="0"/>
    <xf numFmtId="0" fontId="106" fillId="0" borderId="0"/>
    <xf numFmtId="0" fontId="5" fillId="0" borderId="0"/>
    <xf numFmtId="0" fontId="48" fillId="0" borderId="0"/>
    <xf numFmtId="0" fontId="5" fillId="0" borderId="0"/>
    <xf numFmtId="0" fontId="48" fillId="0" borderId="0"/>
    <xf numFmtId="0" fontId="106" fillId="0" borderId="0"/>
    <xf numFmtId="0" fontId="5" fillId="0" borderId="0"/>
    <xf numFmtId="0" fontId="106" fillId="0" borderId="0"/>
    <xf numFmtId="0" fontId="48" fillId="0" borderId="0"/>
    <xf numFmtId="0" fontId="71" fillId="54" borderId="0" applyNumberFormat="0" applyBorder="0" applyAlignment="0" applyProtection="0"/>
    <xf numFmtId="0" fontId="107" fillId="54" borderId="0" applyNumberFormat="0" applyBorder="0" applyAlignment="0" applyProtection="0"/>
    <xf numFmtId="0" fontId="5" fillId="0" borderId="0"/>
    <xf numFmtId="0" fontId="107" fillId="54" borderId="0" applyNumberFormat="0" applyBorder="0" applyAlignment="0" applyProtection="0"/>
    <xf numFmtId="0" fontId="5" fillId="0" borderId="0"/>
    <xf numFmtId="0" fontId="107" fillId="54" borderId="0" applyNumberFormat="0" applyBorder="0" applyAlignment="0" applyProtection="0"/>
    <xf numFmtId="0" fontId="5" fillId="0" borderId="0"/>
    <xf numFmtId="0" fontId="107" fillId="54" borderId="0" applyNumberFormat="0" applyBorder="0" applyAlignment="0" applyProtection="0"/>
    <xf numFmtId="0" fontId="5" fillId="0" borderId="0"/>
    <xf numFmtId="0" fontId="107" fillId="54" borderId="0" applyNumberFormat="0" applyBorder="0" applyAlignment="0" applyProtection="0"/>
    <xf numFmtId="0" fontId="5" fillId="0" borderId="0"/>
    <xf numFmtId="0" fontId="107" fillId="54" borderId="0" applyNumberFormat="0" applyBorder="0" applyAlignment="0" applyProtection="0"/>
    <xf numFmtId="0" fontId="5" fillId="0" borderId="0"/>
    <xf numFmtId="0" fontId="107" fillId="54" borderId="0" applyNumberFormat="0" applyBorder="0" applyAlignment="0" applyProtection="0"/>
    <xf numFmtId="0" fontId="5" fillId="0" borderId="0"/>
    <xf numFmtId="0" fontId="107" fillId="54" borderId="0" applyNumberFormat="0" applyBorder="0" applyAlignment="0" applyProtection="0"/>
    <xf numFmtId="0" fontId="5" fillId="0" borderId="0"/>
    <xf numFmtId="0" fontId="107" fillId="54" borderId="0" applyNumberFormat="0" applyBorder="0" applyAlignment="0" applyProtection="0"/>
    <xf numFmtId="0" fontId="5" fillId="0" borderId="0"/>
    <xf numFmtId="0" fontId="107" fillId="54" borderId="0" applyNumberFormat="0" applyBorder="0" applyAlignment="0" applyProtection="0"/>
    <xf numFmtId="0" fontId="5" fillId="0" borderId="0"/>
    <xf numFmtId="0" fontId="71" fillId="54" borderId="0" applyNumberFormat="0" applyBorder="0" applyAlignment="0" applyProtection="0"/>
    <xf numFmtId="0" fontId="5" fillId="0" borderId="0"/>
    <xf numFmtId="0" fontId="71" fillId="54" borderId="0" applyNumberFormat="0" applyBorder="0" applyAlignment="0" applyProtection="0"/>
    <xf numFmtId="0" fontId="5" fillId="0" borderId="0"/>
    <xf numFmtId="0" fontId="71" fillId="54" borderId="0" applyNumberFormat="0" applyBorder="0" applyAlignment="0" applyProtection="0"/>
    <xf numFmtId="0" fontId="5" fillId="0" borderId="0"/>
    <xf numFmtId="0" fontId="107" fillId="54" borderId="0" applyNumberFormat="0" applyBorder="0" applyAlignment="0" applyProtection="0"/>
    <xf numFmtId="0" fontId="5" fillId="0" borderId="0"/>
    <xf numFmtId="0" fontId="107" fillId="54" borderId="0" applyNumberFormat="0" applyBorder="0" applyAlignment="0" applyProtection="0"/>
    <xf numFmtId="0" fontId="5" fillId="0" borderId="0"/>
    <xf numFmtId="0" fontId="107" fillId="54" borderId="0" applyNumberFormat="0" applyBorder="0" applyAlignment="0" applyProtection="0"/>
    <xf numFmtId="0" fontId="5" fillId="0" borderId="0"/>
    <xf numFmtId="0" fontId="107" fillId="54" borderId="0" applyNumberFormat="0" applyBorder="0" applyAlignment="0" applyProtection="0"/>
    <xf numFmtId="0" fontId="5" fillId="0" borderId="0"/>
    <xf numFmtId="0" fontId="107" fillId="54" borderId="0" applyNumberFormat="0" applyBorder="0" applyAlignment="0" applyProtection="0"/>
    <xf numFmtId="0" fontId="5" fillId="0" borderId="0"/>
    <xf numFmtId="0" fontId="107" fillId="54" borderId="0" applyNumberFormat="0" applyBorder="0" applyAlignment="0" applyProtection="0"/>
    <xf numFmtId="0" fontId="5" fillId="0" borderId="0"/>
    <xf numFmtId="0" fontId="107" fillId="54" borderId="0" applyNumberFormat="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5" fillId="0" borderId="0"/>
    <xf numFmtId="0" fontId="78" fillId="0" borderId="0" applyNumberFormat="0" applyFill="0" applyBorder="0" applyAlignment="0" applyProtection="0"/>
    <xf numFmtId="0" fontId="78" fillId="0" borderId="0" applyNumberFormat="0" applyFill="0" applyBorder="0" applyAlignment="0" applyProtection="0"/>
    <xf numFmtId="0" fontId="5" fillId="0" borderId="0"/>
    <xf numFmtId="0" fontId="5" fillId="0" borderId="0"/>
    <xf numFmtId="0" fontId="48" fillId="57" borderId="52" applyNumberFormat="0" applyFont="0" applyAlignment="0" applyProtection="0"/>
    <xf numFmtId="0" fontId="48" fillId="57" borderId="52" applyNumberFormat="0" applyFont="0" applyAlignment="0" applyProtection="0"/>
    <xf numFmtId="0" fontId="5" fillId="0" borderId="0"/>
    <xf numFmtId="0" fontId="48" fillId="57" borderId="52" applyNumberFormat="0" applyFont="0" applyAlignment="0" applyProtection="0"/>
    <xf numFmtId="0" fontId="48" fillId="57" borderId="52" applyNumberFormat="0" applyFont="0" applyAlignment="0" applyProtection="0"/>
    <xf numFmtId="0" fontId="5" fillId="0" borderId="0"/>
    <xf numFmtId="0" fontId="48" fillId="57" borderId="52" applyNumberFormat="0" applyFont="0" applyAlignment="0" applyProtection="0"/>
    <xf numFmtId="0" fontId="48" fillId="57" borderId="52" applyNumberFormat="0" applyFont="0" applyAlignment="0" applyProtection="0"/>
    <xf numFmtId="0" fontId="5" fillId="0" borderId="0"/>
    <xf numFmtId="0" fontId="48" fillId="57" borderId="52" applyNumberFormat="0" applyFont="0" applyAlignment="0" applyProtection="0"/>
    <xf numFmtId="0" fontId="48" fillId="57" borderId="52" applyNumberFormat="0" applyFont="0" applyAlignment="0" applyProtection="0"/>
    <xf numFmtId="0" fontId="5" fillId="0" borderId="0"/>
    <xf numFmtId="0" fontId="48" fillId="57" borderId="52" applyNumberFormat="0" applyFont="0" applyAlignment="0" applyProtection="0"/>
    <xf numFmtId="0" fontId="48" fillId="57" borderId="52" applyNumberFormat="0" applyFont="0" applyAlignment="0" applyProtection="0"/>
    <xf numFmtId="0" fontId="5" fillId="0" borderId="0"/>
    <xf numFmtId="0" fontId="48" fillId="57" borderId="52" applyNumberFormat="0" applyFont="0" applyAlignment="0" applyProtection="0"/>
    <xf numFmtId="0" fontId="48" fillId="57" borderId="52" applyNumberFormat="0" applyFont="0" applyAlignment="0" applyProtection="0"/>
    <xf numFmtId="0" fontId="5" fillId="0" borderId="0"/>
    <xf numFmtId="0" fontId="48" fillId="57" borderId="52" applyNumberFormat="0" applyFont="0" applyAlignment="0" applyProtection="0"/>
    <xf numFmtId="0" fontId="48" fillId="57" borderId="52" applyNumberFormat="0" applyFont="0" applyAlignment="0" applyProtection="0"/>
    <xf numFmtId="0" fontId="5" fillId="0" borderId="0"/>
    <xf numFmtId="0" fontId="48" fillId="57" borderId="52" applyNumberFormat="0" applyFont="0" applyAlignment="0" applyProtection="0"/>
    <xf numFmtId="0" fontId="48" fillId="57" borderId="52" applyNumberFormat="0" applyFont="0" applyAlignment="0" applyProtection="0"/>
    <xf numFmtId="0" fontId="5" fillId="0" borderId="0"/>
    <xf numFmtId="0" fontId="48" fillId="57" borderId="52" applyNumberFormat="0" applyFont="0" applyAlignment="0" applyProtection="0"/>
    <xf numFmtId="0" fontId="48" fillId="57" borderId="52" applyNumberFormat="0" applyFont="0" applyAlignment="0" applyProtection="0"/>
    <xf numFmtId="0" fontId="5" fillId="0" borderId="0"/>
    <xf numFmtId="0" fontId="48" fillId="57" borderId="52" applyNumberFormat="0" applyFont="0" applyAlignment="0" applyProtection="0"/>
    <xf numFmtId="0" fontId="48" fillId="57" borderId="52" applyNumberFormat="0" applyFont="0" applyAlignment="0" applyProtection="0"/>
    <xf numFmtId="0" fontId="5" fillId="0" borderId="0"/>
    <xf numFmtId="0" fontId="48" fillId="57" borderId="52" applyNumberFormat="0" applyFont="0" applyAlignment="0" applyProtection="0"/>
    <xf numFmtId="0" fontId="48" fillId="57" borderId="52" applyNumberFormat="0" applyFont="0" applyAlignment="0" applyProtection="0"/>
    <xf numFmtId="0" fontId="5" fillId="0" borderId="0"/>
    <xf numFmtId="0" fontId="48" fillId="57" borderId="52" applyNumberFormat="0" applyFont="0" applyAlignment="0" applyProtection="0"/>
    <xf numFmtId="0" fontId="5" fillId="0" borderId="0"/>
    <xf numFmtId="0" fontId="48" fillId="57" borderId="52" applyNumberFormat="0" applyFont="0" applyAlignment="0" applyProtection="0"/>
    <xf numFmtId="0" fontId="48" fillId="57" borderId="52" applyNumberFormat="0" applyFont="0" applyAlignment="0" applyProtection="0"/>
    <xf numFmtId="0" fontId="5" fillId="0" borderId="0"/>
    <xf numFmtId="0" fontId="48" fillId="57" borderId="52" applyNumberFormat="0" applyFont="0" applyAlignment="0" applyProtection="0"/>
    <xf numFmtId="0" fontId="48" fillId="57" borderId="52" applyNumberFormat="0" applyFont="0" applyAlignment="0" applyProtection="0"/>
    <xf numFmtId="0" fontId="5" fillId="0" borderId="0"/>
    <xf numFmtId="0" fontId="48" fillId="57" borderId="52" applyNumberFormat="0" applyFont="0" applyAlignment="0" applyProtection="0"/>
    <xf numFmtId="0" fontId="48" fillId="57" borderId="52" applyNumberFormat="0" applyFont="0" applyAlignment="0" applyProtection="0"/>
    <xf numFmtId="0" fontId="5" fillId="0" borderId="0"/>
    <xf numFmtId="0" fontId="48" fillId="57" borderId="52" applyNumberFormat="0" applyFont="0" applyAlignment="0" applyProtection="0"/>
    <xf numFmtId="0" fontId="48" fillId="57" borderId="52" applyNumberFormat="0" applyFont="0" applyAlignment="0" applyProtection="0"/>
    <xf numFmtId="0" fontId="5" fillId="0" borderId="0"/>
    <xf numFmtId="0" fontId="48" fillId="57" borderId="52" applyNumberFormat="0" applyFont="0" applyAlignment="0" applyProtection="0"/>
    <xf numFmtId="0" fontId="48" fillId="57" borderId="52" applyNumberFormat="0" applyFont="0" applyAlignment="0" applyProtection="0"/>
    <xf numFmtId="0" fontId="5" fillId="0" borderId="0"/>
    <xf numFmtId="0" fontId="48" fillId="57" borderId="52" applyNumberFormat="0" applyFont="0" applyAlignment="0" applyProtection="0"/>
    <xf numFmtId="0" fontId="48" fillId="57" borderId="52" applyNumberFormat="0" applyFont="0" applyAlignment="0" applyProtection="0"/>
    <xf numFmtId="0" fontId="5" fillId="0" borderId="0"/>
    <xf numFmtId="0" fontId="48" fillId="57" borderId="52" applyNumberFormat="0" applyFont="0" applyAlignment="0" applyProtection="0"/>
    <xf numFmtId="0" fontId="48" fillId="57" borderId="52" applyNumberFormat="0" applyFont="0" applyAlignment="0" applyProtection="0"/>
    <xf numFmtId="0" fontId="5" fillId="0" borderId="0"/>
    <xf numFmtId="0" fontId="48" fillId="57" borderId="52" applyNumberFormat="0" applyFont="0" applyAlignment="0" applyProtection="0"/>
    <xf numFmtId="0" fontId="48" fillId="57" borderId="52"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65" fillId="0" borderId="0"/>
    <xf numFmtId="0" fontId="5" fillId="0" borderId="0"/>
    <xf numFmtId="0" fontId="65" fillId="0" borderId="0"/>
    <xf numFmtId="0" fontId="94" fillId="0" borderId="51" applyNumberFormat="0" applyFill="0" applyAlignment="0" applyProtection="0"/>
    <xf numFmtId="0" fontId="94" fillId="0" borderId="51" applyNumberFormat="0" applyFill="0" applyAlignment="0" applyProtection="0"/>
    <xf numFmtId="0" fontId="5" fillId="0" borderId="0"/>
    <xf numFmtId="0" fontId="94" fillId="0" borderId="51" applyNumberFormat="0" applyFill="0" applyAlignment="0" applyProtection="0"/>
    <xf numFmtId="0" fontId="94" fillId="0" borderId="51" applyNumberFormat="0" applyFill="0" applyAlignment="0" applyProtection="0"/>
    <xf numFmtId="0" fontId="5" fillId="0" borderId="0"/>
    <xf numFmtId="0" fontId="5" fillId="0" borderId="0"/>
    <xf numFmtId="0" fontId="94" fillId="0" borderId="51" applyNumberFormat="0" applyFill="0" applyAlignment="0" applyProtection="0"/>
    <xf numFmtId="0" fontId="48" fillId="0" borderId="0"/>
    <xf numFmtId="0" fontId="48" fillId="0" borderId="0"/>
    <xf numFmtId="0" fontId="5" fillId="0" borderId="0"/>
    <xf numFmtId="0" fontId="48" fillId="0" borderId="0"/>
    <xf numFmtId="0" fontId="5" fillId="0" borderId="0"/>
    <xf numFmtId="0" fontId="48" fillId="0" borderId="0"/>
    <xf numFmtId="0" fontId="104" fillId="0" borderId="0" applyNumberFormat="0" applyFill="0" applyBorder="0" applyAlignment="0" applyProtection="0"/>
    <xf numFmtId="0" fontId="104" fillId="0" borderId="0" applyNumberFormat="0" applyFill="0" applyBorder="0" applyAlignment="0" applyProtection="0"/>
    <xf numFmtId="0" fontId="5" fillId="0" borderId="0"/>
    <xf numFmtId="0" fontId="104" fillId="0" borderId="0" applyNumberFormat="0" applyFill="0" applyBorder="0" applyAlignment="0" applyProtection="0"/>
    <xf numFmtId="0" fontId="104" fillId="0" borderId="0" applyNumberFormat="0" applyFill="0" applyBorder="0" applyAlignment="0" applyProtection="0"/>
    <xf numFmtId="0" fontId="5" fillId="0" borderId="0"/>
    <xf numFmtId="0" fontId="5" fillId="0" borderId="0"/>
    <xf numFmtId="43" fontId="48"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48" fillId="0" borderId="0" applyFont="0" applyFill="0" applyBorder="0" applyAlignment="0" applyProtection="0"/>
    <xf numFmtId="43" fontId="65" fillId="0" borderId="0" applyFont="0" applyFill="0" applyBorder="0" applyAlignment="0" applyProtection="0"/>
    <xf numFmtId="0" fontId="5" fillId="0" borderId="0"/>
    <xf numFmtId="176" fontId="106" fillId="0" borderId="0" applyFont="0" applyFill="0" applyBorder="0" applyAlignment="0" applyProtection="0"/>
    <xf numFmtId="0" fontId="5" fillId="0" borderId="0"/>
    <xf numFmtId="0" fontId="64" fillId="0" borderId="0" applyFont="0" applyFill="0" applyBorder="0" applyAlignment="0" applyProtection="0"/>
    <xf numFmtId="0" fontId="64" fillId="0" borderId="0" applyFont="0" applyFill="0" applyBorder="0" applyAlignment="0" applyProtection="0"/>
    <xf numFmtId="0" fontId="5" fillId="0" borderId="0"/>
    <xf numFmtId="0" fontId="64" fillId="0" borderId="0" applyFont="0" applyFill="0" applyBorder="0" applyAlignment="0" applyProtection="0"/>
    <xf numFmtId="0" fontId="5" fillId="0" borderId="0"/>
    <xf numFmtId="174" fontId="48" fillId="0" borderId="0" applyFont="0" applyFill="0" applyBorder="0" applyAlignment="0" applyProtection="0"/>
    <xf numFmtId="0" fontId="5" fillId="0" borderId="0"/>
    <xf numFmtId="174" fontId="48"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0" fontId="5" fillId="0" borderId="0"/>
    <xf numFmtId="164" fontId="64" fillId="0" borderId="0" applyFont="0" applyFill="0" applyBorder="0" applyAlignment="0" applyProtection="0"/>
    <xf numFmtId="0" fontId="5" fillId="0" borderId="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0" fontId="5" fillId="0" borderId="0"/>
    <xf numFmtId="176" fontId="5" fillId="0" borderId="0" applyFont="0" applyFill="0" applyBorder="0" applyAlignment="0" applyProtection="0"/>
    <xf numFmtId="0" fontId="5" fillId="0" borderId="0"/>
    <xf numFmtId="164" fontId="48" fillId="0" borderId="0" applyFont="0" applyFill="0" applyBorder="0" applyAlignment="0" applyProtection="0"/>
    <xf numFmtId="0" fontId="80" fillId="56" borderId="0" applyNumberFormat="0" applyBorder="0" applyAlignment="0" applyProtection="0"/>
    <xf numFmtId="0" fontId="80" fillId="56" borderId="0" applyNumberFormat="0" applyBorder="0" applyAlignment="0" applyProtection="0"/>
    <xf numFmtId="0" fontId="5" fillId="0" borderId="0"/>
    <xf numFmtId="0" fontId="80" fillId="56" borderId="0" applyNumberFormat="0" applyBorder="0" applyAlignment="0" applyProtection="0"/>
    <xf numFmtId="0" fontId="80" fillId="56" borderId="0" applyNumberFormat="0" applyBorder="0" applyAlignment="0" applyProtection="0"/>
    <xf numFmtId="0" fontId="5" fillId="0" borderId="0"/>
    <xf numFmtId="0" fontId="5" fillId="0" borderId="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48" fillId="0" borderId="0"/>
    <xf numFmtId="0" fontId="48" fillId="0" borderId="0"/>
    <xf numFmtId="0" fontId="48" fillId="0" borderId="0"/>
    <xf numFmtId="0" fontId="65" fillId="60"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5" fillId="43"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5" fillId="47"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5" fillId="3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5" fillId="44"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8" fillId="33"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8" fillId="45"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8" fillId="42"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8" fillId="46"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56" fillId="24" borderId="37" applyNumberFormat="0" applyAlignment="0" applyProtection="0"/>
    <xf numFmtId="0" fontId="75" fillId="75" borderId="45" applyNumberFormat="0" applyAlignment="0" applyProtection="0"/>
    <xf numFmtId="0" fontId="75" fillId="75" borderId="45" applyNumberFormat="0" applyAlignment="0" applyProtection="0"/>
    <xf numFmtId="0" fontId="75" fillId="75" borderId="45" applyNumberFormat="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4" fontId="6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80" fontId="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77"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9" fillId="19"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91" fillId="22" borderId="34" applyNumberFormat="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3" fillId="0" borderId="36" applyNumberFormat="0" applyFill="0" applyAlignment="0" applyProtection="0"/>
    <xf numFmtId="0" fontId="94" fillId="0" borderId="51" applyNumberFormat="0" applyFill="0" applyAlignment="0" applyProtection="0"/>
    <xf numFmtId="0" fontId="94" fillId="0" borderId="51" applyNumberFormat="0" applyFill="0" applyAlignment="0" applyProtection="0"/>
    <xf numFmtId="0" fontId="94" fillId="0" borderId="51" applyNumberFormat="0" applyFill="0" applyAlignment="0" applyProtection="0"/>
    <xf numFmtId="0" fontId="95" fillId="21"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 fillId="0" borderId="0"/>
    <xf numFmtId="0" fontId="5" fillId="0" borderId="0"/>
    <xf numFmtId="0" fontId="48" fillId="0" borderId="0"/>
    <xf numFmtId="0" fontId="48" fillId="0" borderId="0"/>
    <xf numFmtId="0" fontId="48" fillId="0" borderId="0"/>
    <xf numFmtId="0" fontId="48" fillId="0" borderId="0"/>
    <xf numFmtId="0" fontId="48" fillId="0" borderId="0"/>
    <xf numFmtId="0" fontId="48" fillId="0" borderId="0"/>
    <xf numFmtId="0" fontId="5" fillId="0" borderId="0"/>
    <xf numFmtId="0" fontId="5" fillId="0" borderId="0"/>
    <xf numFmtId="0" fontId="5" fillId="0" borderId="0"/>
    <xf numFmtId="0" fontId="5" fillId="0" borderId="0"/>
    <xf numFmtId="0" fontId="5" fillId="0" borderId="0"/>
    <xf numFmtId="0" fontId="48" fillId="0" borderId="0"/>
    <xf numFmtId="0" fontId="5" fillId="0" borderId="0"/>
    <xf numFmtId="0" fontId="76" fillId="57" borderId="52" applyNumberFormat="0" applyFont="0" applyAlignment="0" applyProtection="0"/>
    <xf numFmtId="0" fontId="76" fillId="57" borderId="52" applyNumberFormat="0" applyFont="0" applyAlignment="0" applyProtection="0"/>
    <xf numFmtId="0" fontId="76" fillId="57" borderId="52" applyNumberFormat="0" applyFon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8"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98" fillId="53" borderId="53" applyNumberFormat="0" applyAlignment="0" applyProtection="0"/>
    <xf numFmtId="0" fontId="98" fillId="53" borderId="53" applyNumberFormat="0" applyAlignment="0" applyProtection="0"/>
    <xf numFmtId="0" fontId="98" fillId="53" borderId="53" applyNumberFormat="0" applyAlignment="0" applyProtection="0"/>
    <xf numFmtId="0" fontId="74" fillId="53" borderId="44" applyNumberFormat="0" applyAlignment="0" applyProtection="0"/>
    <xf numFmtId="0" fontId="74" fillId="53" borderId="44" applyNumberFormat="0" applyAlignment="0" applyProtection="0"/>
    <xf numFmtId="0" fontId="74" fillId="53" borderId="44" applyNumberFormat="0" applyAlignment="0" applyProtection="0"/>
    <xf numFmtId="0" fontId="82" fillId="0" borderId="47" applyNumberFormat="0" applyFill="0" applyAlignment="0" applyProtection="0"/>
    <xf numFmtId="0" fontId="82" fillId="0" borderId="47" applyNumberFormat="0" applyFill="0" applyAlignment="0" applyProtection="0"/>
    <xf numFmtId="0" fontId="85" fillId="0" borderId="48" applyNumberFormat="0" applyFill="0" applyAlignment="0" applyProtection="0"/>
    <xf numFmtId="0" fontId="85" fillId="0" borderId="48" applyNumberFormat="0" applyFill="0" applyAlignment="0" applyProtection="0"/>
    <xf numFmtId="0" fontId="88" fillId="0" borderId="50" applyNumberFormat="0" applyFill="0" applyAlignment="0" applyProtection="0"/>
    <xf numFmtId="0" fontId="88" fillId="0" borderId="50"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03" fillId="0" borderId="55" applyNumberFormat="0" applyFill="0" applyAlignment="0" applyProtection="0"/>
    <xf numFmtId="0" fontId="103" fillId="0" borderId="55" applyNumberFormat="0" applyFill="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7" fillId="54" borderId="0" applyNumberFormat="0" applyBorder="0" applyAlignment="0" applyProtection="0"/>
    <xf numFmtId="0" fontId="107" fillId="54" borderId="0" applyNumberFormat="0" applyBorder="0" applyAlignment="0" applyProtection="0"/>
    <xf numFmtId="0" fontId="48" fillId="57" borderId="52" applyNumberFormat="0" applyFont="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114" fillId="0" borderId="0" applyNumberFormat="0" applyFill="0" applyBorder="0" applyAlignment="0" applyProtection="0"/>
    <xf numFmtId="164" fontId="5" fillId="0" borderId="0" applyFont="0" applyFill="0" applyBorder="0" applyAlignment="0" applyProtection="0"/>
    <xf numFmtId="164" fontId="63" fillId="0" borderId="0" applyFont="0" applyFill="0" applyBorder="0" applyAlignment="0" applyProtection="0"/>
    <xf numFmtId="0" fontId="9" fillId="0" borderId="3" applyNumberFormat="0" applyFill="0" applyAlignment="0" applyProtection="0"/>
    <xf numFmtId="0" fontId="126" fillId="0" borderId="0"/>
    <xf numFmtId="0" fontId="126" fillId="0" borderId="0"/>
    <xf numFmtId="9" fontId="126" fillId="0" borderId="0" applyFont="0" applyFill="0" applyBorder="0" applyAlignment="0" applyProtection="0"/>
    <xf numFmtId="164" fontId="126" fillId="0" borderId="0" applyFont="0" applyFill="0" applyBorder="0" applyAlignment="0" applyProtection="0"/>
    <xf numFmtId="0" fontId="126" fillId="0" borderId="0"/>
    <xf numFmtId="0" fontId="126" fillId="0" borderId="0"/>
    <xf numFmtId="170" fontId="126" fillId="0" borderId="0" applyFont="0" applyFill="0" applyBorder="0" applyAlignment="0" applyProtection="0"/>
    <xf numFmtId="164" fontId="126" fillId="0" borderId="0" applyFont="0" applyFill="0" applyBorder="0" applyAlignment="0" applyProtection="0"/>
    <xf numFmtId="164" fontId="65" fillId="0" borderId="0" applyFont="0" applyFill="0" applyBorder="0" applyAlignment="0" applyProtection="0"/>
    <xf numFmtId="164" fontId="126" fillId="0" borderId="0" applyFont="0" applyFill="0" applyBorder="0" applyAlignment="0" applyProtection="0"/>
    <xf numFmtId="0" fontId="126" fillId="0" borderId="0"/>
    <xf numFmtId="164" fontId="126" fillId="0" borderId="0" applyFont="0" applyFill="0" applyBorder="0" applyAlignment="0" applyProtection="0"/>
    <xf numFmtId="165" fontId="126" fillId="0" borderId="0" applyFont="0" applyFill="0" applyBorder="0" applyAlignment="0" applyProtection="0"/>
    <xf numFmtId="164" fontId="126" fillId="0" borderId="0" applyFont="0" applyFill="0" applyBorder="0" applyAlignment="0" applyProtection="0"/>
    <xf numFmtId="164" fontId="65" fillId="0" borderId="0" applyFont="0" applyFill="0" applyBorder="0" applyAlignment="0" applyProtection="0"/>
    <xf numFmtId="164" fontId="126" fillId="0" borderId="0" applyFont="0" applyFill="0" applyBorder="0" applyAlignment="0" applyProtection="0"/>
    <xf numFmtId="4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65"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74" fontId="126" fillId="0" borderId="0" applyFont="0" applyFill="0" applyBorder="0" applyAlignment="0" applyProtection="0"/>
    <xf numFmtId="164" fontId="65"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7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75" fontId="126" fillId="0" borderId="0" applyFont="0" applyFill="0" applyBorder="0" applyAlignment="0" applyProtection="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9" fontId="126" fillId="0" borderId="0" applyFont="0" applyFill="0" applyBorder="0" applyAlignment="0" applyProtection="0"/>
    <xf numFmtId="9" fontId="126" fillId="0" borderId="0" applyFont="0" applyFill="0" applyBorder="0" applyAlignment="0" applyProtection="0"/>
    <xf numFmtId="0" fontId="126" fillId="0" borderId="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164" fontId="126" fillId="0" borderId="0" applyFont="0" applyFill="0" applyBorder="0" applyAlignment="0" applyProtection="0"/>
    <xf numFmtId="0" fontId="126" fillId="0" borderId="0"/>
    <xf numFmtId="9" fontId="126" fillId="0" borderId="0" applyFont="0" applyFill="0" applyBorder="0" applyAlignment="0" applyProtection="0"/>
    <xf numFmtId="164" fontId="126" fillId="0" borderId="0" applyFont="0" applyFill="0" applyBorder="0" applyAlignment="0" applyProtection="0"/>
    <xf numFmtId="171" fontId="126" fillId="0" borderId="0" applyFont="0" applyFill="0" applyBorder="0" applyAlignment="0" applyProtection="0"/>
    <xf numFmtId="164" fontId="5" fillId="0" borderId="0" applyFont="0" applyFill="0" applyBorder="0" applyAlignment="0" applyProtection="0"/>
    <xf numFmtId="0" fontId="126" fillId="0" borderId="0"/>
    <xf numFmtId="0" fontId="126" fillId="0" borderId="0"/>
    <xf numFmtId="164" fontId="5" fillId="0" borderId="0" applyFont="0" applyFill="0" applyBorder="0" applyAlignment="0" applyProtection="0"/>
    <xf numFmtId="0" fontId="126" fillId="0" borderId="0"/>
    <xf numFmtId="164" fontId="65" fillId="0" borderId="0" applyFont="0" applyFill="0" applyBorder="0" applyAlignment="0" applyProtection="0"/>
    <xf numFmtId="173" fontId="126" fillId="0" borderId="0" applyFont="0" applyFill="0" applyBorder="0" applyAlignment="0" applyProtection="0"/>
    <xf numFmtId="0" fontId="28" fillId="0" borderId="0"/>
    <xf numFmtId="9" fontId="126" fillId="0" borderId="0" applyFont="0" applyFill="0" applyBorder="0" applyAlignment="0" applyProtection="0"/>
    <xf numFmtId="0" fontId="126" fillId="57" borderId="52" applyNumberFormat="0" applyFont="0" applyAlignment="0" applyProtection="0"/>
    <xf numFmtId="164" fontId="65" fillId="0" borderId="0" applyFont="0" applyFill="0" applyBorder="0" applyAlignment="0" applyProtection="0"/>
    <xf numFmtId="172" fontId="126" fillId="0" borderId="0" applyFont="0" applyFill="0" applyBorder="0" applyAlignment="0" applyProtection="0"/>
    <xf numFmtId="0" fontId="28" fillId="0" borderId="0"/>
    <xf numFmtId="0" fontId="126" fillId="57" borderId="52" applyNumberFormat="0" applyFont="0" applyAlignment="0" applyProtection="0"/>
    <xf numFmtId="9" fontId="126" fillId="0" borderId="0" applyFont="0" applyFill="0" applyBorder="0" applyAlignment="0" applyProtection="0"/>
    <xf numFmtId="9" fontId="126" fillId="0" borderId="0" applyFont="0" applyFill="0" applyBorder="0" applyAlignment="0" applyProtection="0"/>
    <xf numFmtId="164" fontId="65" fillId="0" borderId="0" applyFont="0" applyFill="0" applyBorder="0" applyAlignment="0" applyProtection="0"/>
    <xf numFmtId="0" fontId="126" fillId="0" borderId="0"/>
    <xf numFmtId="0" fontId="126" fillId="0" borderId="0"/>
    <xf numFmtId="172" fontId="126" fillId="0" borderId="0" applyFont="0" applyFill="0" applyBorder="0" applyAlignment="0" applyProtection="0"/>
    <xf numFmtId="164" fontId="76" fillId="0" borderId="0" applyFont="0" applyFill="0" applyBorder="0" applyAlignment="0" applyProtection="0"/>
    <xf numFmtId="0" fontId="126" fillId="0" borderId="0"/>
    <xf numFmtId="0" fontId="28" fillId="0" borderId="0"/>
    <xf numFmtId="0" fontId="126" fillId="0" borderId="0"/>
    <xf numFmtId="0" fontId="126" fillId="0" borderId="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65" fillId="0" borderId="0" applyFont="0" applyFill="0" applyBorder="0" applyAlignment="0" applyProtection="0"/>
    <xf numFmtId="171" fontId="126" fillId="0" borderId="0" applyFont="0" applyFill="0" applyBorder="0" applyAlignment="0" applyProtection="0"/>
    <xf numFmtId="171" fontId="126" fillId="0" borderId="0" applyFont="0" applyFill="0" applyBorder="0" applyAlignment="0" applyProtection="0"/>
    <xf numFmtId="171" fontId="126" fillId="0" borderId="0" applyFont="0" applyFill="0" applyBorder="0" applyAlignment="0" applyProtection="0"/>
    <xf numFmtId="171" fontId="126" fillId="0" borderId="0" applyFont="0" applyFill="0" applyBorder="0" applyAlignment="0" applyProtection="0"/>
    <xf numFmtId="171" fontId="126" fillId="0" borderId="0" applyFont="0" applyFill="0" applyBorder="0" applyAlignment="0" applyProtection="0"/>
    <xf numFmtId="171" fontId="126" fillId="0" borderId="0" applyFont="0" applyFill="0" applyBorder="0" applyAlignment="0" applyProtection="0"/>
    <xf numFmtId="171" fontId="126" fillId="0" borderId="0" applyFont="0" applyFill="0" applyBorder="0" applyAlignment="0" applyProtection="0"/>
    <xf numFmtId="171" fontId="126" fillId="0" borderId="0" applyFont="0" applyFill="0" applyBorder="0" applyAlignment="0" applyProtection="0"/>
    <xf numFmtId="173" fontId="126"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126" fillId="0" borderId="0" applyFont="0" applyFill="0" applyBorder="0" applyAlignment="0" applyProtection="0"/>
    <xf numFmtId="170" fontId="126" fillId="0" borderId="0" applyFont="0" applyFill="0" applyBorder="0" applyAlignment="0" applyProtection="0"/>
    <xf numFmtId="170" fontId="126" fillId="0" borderId="0" applyFont="0" applyFill="0" applyBorder="0" applyAlignment="0" applyProtection="0"/>
    <xf numFmtId="170" fontId="126" fillId="0" borderId="0" applyFont="0" applyFill="0" applyBorder="0" applyAlignment="0" applyProtection="0"/>
    <xf numFmtId="170" fontId="126" fillId="0" borderId="0" applyFont="0" applyFill="0" applyBorder="0" applyAlignment="0" applyProtection="0"/>
    <xf numFmtId="170" fontId="126" fillId="0" borderId="0" applyFont="0" applyFill="0" applyBorder="0" applyAlignment="0" applyProtection="0"/>
    <xf numFmtId="170" fontId="126" fillId="0" borderId="0" applyFont="0" applyFill="0" applyBorder="0" applyAlignment="0" applyProtection="0"/>
    <xf numFmtId="170" fontId="126" fillId="0" borderId="0" applyFont="0" applyFill="0" applyBorder="0" applyAlignment="0" applyProtection="0"/>
    <xf numFmtId="170" fontId="126"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70"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70" fontId="126" fillId="0" borderId="0" applyFont="0" applyFill="0" applyBorder="0" applyAlignment="0" applyProtection="0"/>
    <xf numFmtId="170" fontId="126" fillId="0" borderId="0" applyFont="0" applyFill="0" applyBorder="0" applyAlignment="0" applyProtection="0"/>
    <xf numFmtId="170" fontId="126" fillId="0" borderId="0" applyFont="0" applyFill="0" applyBorder="0" applyAlignment="0" applyProtection="0"/>
    <xf numFmtId="170" fontId="126" fillId="0" borderId="0" applyFont="0" applyFill="0" applyBorder="0" applyAlignment="0" applyProtection="0"/>
    <xf numFmtId="170" fontId="126" fillId="0" borderId="0" applyFont="0" applyFill="0" applyBorder="0" applyAlignment="0" applyProtection="0"/>
    <xf numFmtId="170" fontId="126" fillId="0" borderId="0" applyFont="0" applyFill="0" applyBorder="0" applyAlignment="0" applyProtection="0"/>
    <xf numFmtId="170" fontId="126"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44" fontId="126" fillId="0" borderId="0" applyFont="0" applyFill="0" applyBorder="0" applyAlignment="0" applyProtection="0"/>
    <xf numFmtId="44" fontId="126" fillId="0" borderId="0" applyFont="0" applyFill="0" applyBorder="0" applyAlignment="0" applyProtection="0"/>
    <xf numFmtId="44" fontId="126" fillId="0" borderId="0" applyFont="0" applyFill="0" applyBorder="0" applyAlignment="0" applyProtection="0"/>
    <xf numFmtId="44" fontId="126" fillId="0" borderId="0" applyFont="0" applyFill="0" applyBorder="0" applyAlignment="0" applyProtection="0"/>
    <xf numFmtId="44" fontId="126" fillId="0" borderId="0" applyFont="0" applyFill="0" applyBorder="0" applyAlignment="0" applyProtection="0"/>
    <xf numFmtId="44" fontId="126" fillId="0" borderId="0" applyFont="0" applyFill="0" applyBorder="0" applyAlignment="0" applyProtection="0"/>
    <xf numFmtId="44" fontId="126" fillId="0" borderId="0" applyFont="0" applyFill="0" applyBorder="0" applyAlignment="0" applyProtection="0"/>
    <xf numFmtId="44" fontId="126" fillId="0" borderId="0" applyFont="0" applyFill="0" applyBorder="0" applyAlignment="0" applyProtection="0"/>
    <xf numFmtId="44" fontId="126" fillId="0" borderId="0" applyFont="0" applyFill="0" applyBorder="0" applyAlignment="0" applyProtection="0"/>
    <xf numFmtId="164" fontId="65" fillId="0" borderId="0" applyFont="0" applyFill="0" applyBorder="0" applyAlignment="0" applyProtection="0"/>
    <xf numFmtId="44" fontId="126" fillId="0" borderId="0" applyFont="0" applyFill="0" applyBorder="0" applyAlignment="0" applyProtection="0"/>
    <xf numFmtId="44" fontId="126" fillId="0" borderId="0" applyFont="0" applyFill="0" applyBorder="0" applyAlignment="0" applyProtection="0"/>
    <xf numFmtId="44" fontId="126" fillId="0" borderId="0" applyFont="0" applyFill="0" applyBorder="0" applyAlignment="0" applyProtection="0"/>
    <xf numFmtId="44" fontId="126" fillId="0" borderId="0" applyFont="0" applyFill="0" applyBorder="0" applyAlignment="0" applyProtection="0"/>
    <xf numFmtId="44" fontId="126" fillId="0" borderId="0" applyFont="0" applyFill="0" applyBorder="0" applyAlignment="0" applyProtection="0"/>
    <xf numFmtId="44" fontId="126" fillId="0" borderId="0" applyFont="0" applyFill="0" applyBorder="0" applyAlignment="0" applyProtection="0"/>
    <xf numFmtId="44" fontId="126" fillId="0" borderId="0" applyFont="0" applyFill="0" applyBorder="0" applyAlignment="0" applyProtection="0"/>
    <xf numFmtId="44" fontId="126"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73"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65"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65" fillId="0" borderId="0" applyFont="0" applyFill="0" applyBorder="0" applyAlignment="0" applyProtection="0"/>
    <xf numFmtId="9" fontId="126" fillId="0" borderId="0" applyFont="0" applyFill="0" applyBorder="0" applyAlignment="0" applyProtection="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28"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73" fontId="126" fillId="0" borderId="0" applyFont="0" applyFill="0" applyBorder="0" applyAlignment="0" applyProtection="0"/>
    <xf numFmtId="164" fontId="65" fillId="0" borderId="0" applyFont="0" applyFill="0" applyBorder="0" applyAlignment="0" applyProtection="0"/>
    <xf numFmtId="44" fontId="126" fillId="0" borderId="0" applyFont="0" applyFill="0" applyBorder="0" applyAlignment="0" applyProtection="0"/>
    <xf numFmtId="164" fontId="65" fillId="0" borderId="0" applyFont="0" applyFill="0" applyBorder="0" applyAlignment="0" applyProtection="0"/>
    <xf numFmtId="170" fontId="126" fillId="0" borderId="0" applyFont="0" applyFill="0" applyBorder="0" applyAlignment="0" applyProtection="0"/>
    <xf numFmtId="164" fontId="126" fillId="0" borderId="0" applyFont="0" applyFill="0" applyBorder="0" applyAlignment="0" applyProtection="0"/>
    <xf numFmtId="170" fontId="126" fillId="0" borderId="0" applyFont="0" applyFill="0" applyBorder="0" applyAlignment="0" applyProtection="0"/>
    <xf numFmtId="164" fontId="126" fillId="0" borderId="0" applyFont="0" applyFill="0" applyBorder="0" applyAlignment="0" applyProtection="0"/>
    <xf numFmtId="173" fontId="126" fillId="0" borderId="0" applyFont="0" applyFill="0" applyBorder="0" applyAlignment="0" applyProtection="0"/>
    <xf numFmtId="171"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71" fontId="126" fillId="0" borderId="0" applyFont="0" applyFill="0" applyBorder="0" applyAlignment="0" applyProtection="0"/>
    <xf numFmtId="173" fontId="126" fillId="0" borderId="0" applyFont="0" applyFill="0" applyBorder="0" applyAlignment="0" applyProtection="0"/>
    <xf numFmtId="164" fontId="126" fillId="0" borderId="0" applyFont="0" applyFill="0" applyBorder="0" applyAlignment="0" applyProtection="0"/>
    <xf numFmtId="170" fontId="126" fillId="0" borderId="0" applyFont="0" applyFill="0" applyBorder="0" applyAlignment="0" applyProtection="0"/>
    <xf numFmtId="164" fontId="126" fillId="0" borderId="0" applyFont="0" applyFill="0" applyBorder="0" applyAlignment="0" applyProtection="0"/>
    <xf numFmtId="170" fontId="126" fillId="0" borderId="0" applyFont="0" applyFill="0" applyBorder="0" applyAlignment="0" applyProtection="0"/>
    <xf numFmtId="164" fontId="65" fillId="0" borderId="0" applyFont="0" applyFill="0" applyBorder="0" applyAlignment="0" applyProtection="0"/>
    <xf numFmtId="44" fontId="126" fillId="0" borderId="0" applyFont="0" applyFill="0" applyBorder="0" applyAlignment="0" applyProtection="0"/>
    <xf numFmtId="164" fontId="65" fillId="0" borderId="0" applyFont="0" applyFill="0" applyBorder="0" applyAlignment="0" applyProtection="0"/>
    <xf numFmtId="173"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0" fontId="126" fillId="0" borderId="0"/>
    <xf numFmtId="0" fontId="28" fillId="0" borderId="0"/>
    <xf numFmtId="0" fontId="126" fillId="0" borderId="0"/>
    <xf numFmtId="0" fontId="126" fillId="0" borderId="0"/>
    <xf numFmtId="9" fontId="126" fillId="0" borderId="0" applyFont="0" applyFill="0" applyBorder="0" applyAlignment="0" applyProtection="0"/>
    <xf numFmtId="170" fontId="126" fillId="0" borderId="0" applyFont="0" applyFill="0" applyBorder="0" applyAlignment="0" applyProtection="0"/>
    <xf numFmtId="164" fontId="126" fillId="0" borderId="0" applyFont="0" applyFill="0" applyBorder="0" applyAlignment="0" applyProtection="0"/>
    <xf numFmtId="164" fontId="65" fillId="0" borderId="0" applyFont="0" applyFill="0" applyBorder="0" applyAlignment="0" applyProtection="0"/>
    <xf numFmtId="164" fontId="126" fillId="0" borderId="0" applyFont="0" applyFill="0" applyBorder="0" applyAlignment="0" applyProtection="0"/>
    <xf numFmtId="164" fontId="65" fillId="0" borderId="0" applyFont="0" applyFill="0" applyBorder="0" applyAlignment="0" applyProtection="0"/>
    <xf numFmtId="4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0" fontId="126" fillId="0" borderId="0"/>
    <xf numFmtId="173" fontId="126"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126" fillId="0" borderId="0" applyFont="0" applyFill="0" applyBorder="0" applyAlignment="0" applyProtection="0"/>
    <xf numFmtId="164" fontId="65" fillId="0" borderId="0" applyFont="0" applyFill="0" applyBorder="0" applyAlignment="0" applyProtection="0"/>
    <xf numFmtId="170" fontId="126" fillId="0" borderId="0" applyFont="0" applyFill="0" applyBorder="0" applyAlignment="0" applyProtection="0"/>
    <xf numFmtId="164" fontId="126" fillId="0" borderId="0" applyFont="0" applyFill="0" applyBorder="0" applyAlignment="0" applyProtection="0"/>
    <xf numFmtId="170" fontId="126"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44" fontId="126"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73"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0" fontId="28" fillId="0" borderId="0"/>
    <xf numFmtId="0" fontId="126" fillId="0" borderId="0"/>
    <xf numFmtId="173" fontId="126" fillId="0" borderId="0" applyFont="0" applyFill="0" applyBorder="0" applyAlignment="0" applyProtection="0"/>
    <xf numFmtId="164" fontId="126" fillId="0" borderId="0" applyFont="0" applyFill="0" applyBorder="0" applyAlignment="0" applyProtection="0"/>
    <xf numFmtId="170" fontId="126"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73"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0" fontId="28" fillId="0" borderId="0"/>
    <xf numFmtId="164" fontId="65" fillId="0" borderId="0" applyFont="0" applyFill="0" applyBorder="0" applyAlignment="0" applyProtection="0"/>
    <xf numFmtId="0" fontId="126" fillId="0" borderId="0"/>
    <xf numFmtId="0" fontId="126" fillId="0" borderId="0"/>
    <xf numFmtId="172" fontId="126" fillId="0" borderId="0" applyFont="0" applyFill="0" applyBorder="0" applyAlignment="0" applyProtection="0"/>
    <xf numFmtId="0" fontId="126" fillId="57" borderId="52" applyNumberFormat="0" applyFont="0" applyAlignment="0" applyProtection="0"/>
    <xf numFmtId="173" fontId="126" fillId="0" borderId="0" applyFont="0" applyFill="0" applyBorder="0" applyAlignment="0" applyProtection="0"/>
    <xf numFmtId="0" fontId="126" fillId="0" borderId="0"/>
    <xf numFmtId="0" fontId="126" fillId="0" borderId="0"/>
    <xf numFmtId="0" fontId="126" fillId="0" borderId="0"/>
    <xf numFmtId="9" fontId="126" fillId="0" borderId="0" applyFont="0" applyFill="0" applyBorder="0" applyAlignment="0" applyProtection="0"/>
    <xf numFmtId="172" fontId="126" fillId="0" borderId="0" applyFont="0" applyFill="0" applyBorder="0" applyAlignment="0" applyProtection="0"/>
    <xf numFmtId="164" fontId="65" fillId="0" borderId="0" applyFont="0" applyFill="0" applyBorder="0" applyAlignment="0" applyProtection="0"/>
    <xf numFmtId="0" fontId="126" fillId="0" borderId="0"/>
    <xf numFmtId="0" fontId="126" fillId="0" borderId="0"/>
    <xf numFmtId="0" fontId="126" fillId="57" borderId="52" applyNumberFormat="0" applyFont="0" applyAlignment="0" applyProtection="0"/>
    <xf numFmtId="0" fontId="126" fillId="0" borderId="0"/>
    <xf numFmtId="0" fontId="126" fillId="0" borderId="0"/>
    <xf numFmtId="164" fontId="65" fillId="0" borderId="0" applyFont="0" applyFill="0" applyBorder="0" applyAlignment="0" applyProtection="0"/>
    <xf numFmtId="164" fontId="65" fillId="0" borderId="0" applyFont="0" applyFill="0" applyBorder="0" applyAlignment="0" applyProtection="0"/>
    <xf numFmtId="0" fontId="126" fillId="57" borderId="52" applyNumberFormat="0" applyFont="0" applyAlignment="0" applyProtection="0"/>
    <xf numFmtId="173" fontId="126" fillId="0" borderId="0" applyFont="0" applyFill="0" applyBorder="0" applyAlignment="0" applyProtection="0"/>
    <xf numFmtId="0" fontId="126" fillId="0" borderId="0"/>
    <xf numFmtId="0" fontId="126" fillId="0" borderId="0"/>
    <xf numFmtId="164" fontId="65" fillId="0" borderId="0" applyFont="0" applyFill="0" applyBorder="0" applyAlignment="0" applyProtection="0"/>
    <xf numFmtId="164" fontId="65" fillId="0" borderId="0" applyFont="0" applyFill="0" applyBorder="0" applyAlignment="0" applyProtection="0"/>
    <xf numFmtId="172" fontId="126" fillId="0" borderId="0" applyFont="0" applyFill="0" applyBorder="0" applyAlignment="0" applyProtection="0"/>
    <xf numFmtId="0" fontId="126" fillId="0" borderId="0"/>
    <xf numFmtId="0" fontId="126" fillId="0" borderId="0"/>
    <xf numFmtId="0" fontId="126" fillId="0" borderId="0"/>
    <xf numFmtId="173" fontId="126" fillId="0" borderId="0" applyFont="0" applyFill="0" applyBorder="0" applyAlignment="0" applyProtection="0"/>
    <xf numFmtId="0" fontId="126" fillId="57" borderId="52" applyNumberFormat="0" applyFont="0" applyAlignment="0" applyProtection="0"/>
    <xf numFmtId="0" fontId="126" fillId="0" borderId="0"/>
    <xf numFmtId="172" fontId="126" fillId="0" borderId="0" applyFont="0" applyFill="0" applyBorder="0" applyAlignment="0" applyProtection="0"/>
    <xf numFmtId="0" fontId="126" fillId="0" borderId="0"/>
    <xf numFmtId="0" fontId="126" fillId="0" borderId="0"/>
    <xf numFmtId="0" fontId="28" fillId="0" borderId="0"/>
    <xf numFmtId="0" fontId="126" fillId="0" borderId="0"/>
    <xf numFmtId="9" fontId="126" fillId="0" borderId="0" applyFont="0" applyFill="0" applyBorder="0" applyAlignment="0" applyProtection="0"/>
    <xf numFmtId="164" fontId="65" fillId="0" borderId="0" applyFont="0" applyFill="0" applyBorder="0" applyAlignment="0" applyProtection="0"/>
    <xf numFmtId="173" fontId="126" fillId="0" borderId="0" applyFont="0" applyFill="0" applyBorder="0" applyAlignment="0" applyProtection="0"/>
    <xf numFmtId="172" fontId="126" fillId="0" borderId="0" applyFont="0" applyFill="0" applyBorder="0" applyAlignment="0" applyProtection="0"/>
    <xf numFmtId="9" fontId="126" fillId="0" borderId="0" applyFont="0" applyFill="0" applyBorder="0" applyAlignment="0" applyProtection="0"/>
    <xf numFmtId="0" fontId="126" fillId="0" borderId="0"/>
    <xf numFmtId="0" fontId="126" fillId="0" borderId="0"/>
    <xf numFmtId="0" fontId="126" fillId="0" borderId="0"/>
    <xf numFmtId="173" fontId="126" fillId="0" borderId="0" applyFont="0" applyFill="0" applyBorder="0" applyAlignment="0" applyProtection="0"/>
    <xf numFmtId="0" fontId="126" fillId="57" borderId="52" applyNumberFormat="0" applyFont="0" applyAlignment="0" applyProtection="0"/>
    <xf numFmtId="173" fontId="126" fillId="0" borderId="0" applyFont="0" applyFill="0" applyBorder="0" applyAlignment="0" applyProtection="0"/>
    <xf numFmtId="0" fontId="126" fillId="0" borderId="0"/>
    <xf numFmtId="172" fontId="126" fillId="0" borderId="0" applyFont="0" applyFill="0" applyBorder="0" applyAlignment="0" applyProtection="0"/>
    <xf numFmtId="0" fontId="126" fillId="0" borderId="0"/>
    <xf numFmtId="0" fontId="126" fillId="57" borderId="52" applyNumberFormat="0" applyFont="0" applyAlignment="0" applyProtection="0"/>
    <xf numFmtId="0" fontId="28" fillId="0" borderId="0"/>
    <xf numFmtId="0" fontId="126" fillId="0" borderId="0"/>
    <xf numFmtId="0" fontId="28" fillId="0" borderId="0"/>
    <xf numFmtId="9" fontId="126" fillId="0" borderId="0" applyFont="0" applyFill="0" applyBorder="0" applyAlignment="0" applyProtection="0"/>
    <xf numFmtId="164" fontId="65" fillId="0" borderId="0" applyFont="0" applyFill="0" applyBorder="0" applyAlignment="0" applyProtection="0"/>
    <xf numFmtId="0" fontId="126" fillId="0" borderId="0"/>
    <xf numFmtId="0" fontId="126" fillId="0" borderId="0"/>
    <xf numFmtId="0" fontId="28" fillId="0" borderId="0"/>
    <xf numFmtId="0" fontId="126" fillId="0" borderId="0"/>
    <xf numFmtId="0" fontId="28" fillId="0" borderId="0"/>
    <xf numFmtId="9" fontId="126" fillId="0" borderId="0" applyFont="0" applyFill="0" applyBorder="0" applyAlignment="0" applyProtection="0"/>
    <xf numFmtId="164" fontId="65" fillId="0" borderId="0" applyFont="0" applyFill="0" applyBorder="0" applyAlignment="0" applyProtection="0"/>
    <xf numFmtId="0" fontId="126" fillId="0" borderId="0"/>
    <xf numFmtId="0" fontId="28" fillId="0" borderId="0"/>
    <xf numFmtId="0" fontId="126" fillId="0" borderId="0"/>
    <xf numFmtId="0" fontId="28" fillId="0" borderId="0"/>
    <xf numFmtId="164" fontId="65" fillId="0" borderId="0" applyFont="0" applyFill="0" applyBorder="0" applyAlignment="0" applyProtection="0"/>
    <xf numFmtId="0" fontId="126" fillId="0" borderId="0"/>
    <xf numFmtId="0" fontId="28" fillId="0" borderId="0"/>
    <xf numFmtId="0" fontId="126" fillId="0" borderId="0"/>
    <xf numFmtId="0" fontId="28" fillId="0" borderId="0"/>
    <xf numFmtId="164" fontId="65" fillId="0" borderId="0" applyFont="0" applyFill="0" applyBorder="0" applyAlignment="0" applyProtection="0"/>
    <xf numFmtId="0" fontId="28" fillId="0" borderId="0"/>
    <xf numFmtId="0" fontId="126" fillId="0" borderId="0"/>
    <xf numFmtId="164" fontId="65" fillId="0" borderId="0" applyFont="0" applyFill="0" applyBorder="0" applyAlignment="0" applyProtection="0"/>
    <xf numFmtId="0" fontId="28" fillId="0" borderId="0"/>
    <xf numFmtId="0" fontId="126" fillId="0" borderId="0"/>
    <xf numFmtId="0" fontId="28" fillId="0" borderId="0"/>
    <xf numFmtId="0" fontId="126" fillId="0" borderId="0"/>
    <xf numFmtId="0" fontId="126" fillId="0" borderId="0"/>
    <xf numFmtId="0" fontId="125" fillId="0" borderId="0"/>
    <xf numFmtId="9" fontId="125" fillId="0" borderId="0" applyFont="0" applyFill="0" applyBorder="0" applyAlignment="0" applyProtection="0"/>
    <xf numFmtId="164"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73" fontId="126"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0" fontId="125" fillId="0" borderId="0"/>
    <xf numFmtId="0" fontId="125" fillId="0" borderId="0"/>
    <xf numFmtId="0" fontId="126" fillId="0" borderId="0"/>
    <xf numFmtId="0" fontId="126" fillId="0" borderId="0"/>
    <xf numFmtId="0" fontId="126" fillId="0" borderId="0"/>
    <xf numFmtId="0" fontId="126" fillId="0" borderId="0"/>
    <xf numFmtId="0" fontId="126" fillId="0" borderId="0"/>
    <xf numFmtId="164" fontId="65" fillId="0" borderId="0" applyFont="0" applyFill="0" applyBorder="0" applyAlignment="0" applyProtection="0"/>
    <xf numFmtId="174" fontId="126"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76" fontId="125" fillId="0" borderId="0" applyFont="0" applyFill="0" applyBorder="0" applyAlignment="0" applyProtection="0"/>
    <xf numFmtId="164" fontId="5" fillId="0" borderId="0" applyFont="0" applyFill="0" applyBorder="0" applyAlignment="0" applyProtection="0"/>
    <xf numFmtId="0" fontId="125" fillId="0" borderId="0"/>
    <xf numFmtId="9" fontId="125" fillId="0" borderId="0" applyFont="0" applyFill="0" applyBorder="0" applyAlignment="0" applyProtection="0"/>
    <xf numFmtId="0" fontId="125" fillId="0" borderId="0"/>
    <xf numFmtId="0" fontId="125" fillId="0" borderId="0"/>
    <xf numFmtId="176" fontId="125" fillId="0" borderId="0" applyFont="0" applyFill="0" applyBorder="0" applyAlignment="0" applyProtection="0"/>
    <xf numFmtId="0" fontId="125" fillId="0" borderId="0"/>
    <xf numFmtId="9" fontId="125" fillId="0" borderId="0" applyFont="0" applyFill="0" applyBorder="0" applyAlignment="0" applyProtection="0"/>
    <xf numFmtId="0" fontId="125" fillId="0" borderId="0"/>
    <xf numFmtId="0" fontId="125" fillId="0" borderId="0"/>
    <xf numFmtId="176" fontId="125" fillId="0" borderId="0" applyFont="0" applyFill="0" applyBorder="0" applyAlignment="0" applyProtection="0"/>
    <xf numFmtId="0" fontId="125" fillId="0" borderId="0"/>
    <xf numFmtId="9" fontId="125" fillId="0" borderId="0" applyFont="0" applyFill="0" applyBorder="0" applyAlignment="0" applyProtection="0"/>
    <xf numFmtId="0" fontId="125" fillId="0" borderId="0"/>
    <xf numFmtId="0" fontId="125" fillId="0" borderId="0"/>
    <xf numFmtId="176" fontId="125" fillId="0" borderId="0" applyFont="0" applyFill="0" applyBorder="0" applyAlignment="0" applyProtection="0"/>
    <xf numFmtId="165" fontId="126" fillId="0" borderId="0" applyFont="0" applyFill="0" applyBorder="0" applyAlignment="0" applyProtection="0"/>
    <xf numFmtId="164" fontId="126"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0" fontId="126" fillId="0" borderId="0"/>
    <xf numFmtId="164" fontId="48" fillId="0" borderId="0" applyFont="0" applyFill="0" applyBorder="0" applyAlignment="0" applyProtection="0"/>
    <xf numFmtId="0" fontId="126" fillId="0" borderId="0"/>
    <xf numFmtId="0" fontId="127" fillId="0" borderId="0"/>
    <xf numFmtId="0" fontId="127" fillId="52" borderId="0" applyNumberFormat="0" applyBorder="0" applyAlignment="0" applyProtection="0"/>
    <xf numFmtId="0" fontId="127" fillId="54" borderId="0" applyNumberFormat="0" applyBorder="0" applyAlignment="0" applyProtection="0"/>
    <xf numFmtId="0" fontId="127" fillId="56" borderId="0" applyNumberFormat="0" applyBorder="0" applyAlignment="0" applyProtection="0"/>
    <xf numFmtId="0" fontId="127" fillId="58" borderId="0" applyNumberFormat="0" applyBorder="0" applyAlignment="0" applyProtection="0"/>
    <xf numFmtId="0" fontId="127" fillId="59" borderId="0" applyNumberFormat="0" applyBorder="0" applyAlignment="0" applyProtection="0"/>
    <xf numFmtId="0" fontId="127" fillId="55" borderId="0" applyNumberFormat="0" applyBorder="0" applyAlignment="0" applyProtection="0"/>
    <xf numFmtId="0" fontId="127" fillId="60" borderId="0" applyNumberFormat="0" applyBorder="0" applyAlignment="0" applyProtection="0"/>
    <xf numFmtId="0" fontId="127" fillId="62" borderId="0" applyNumberFormat="0" applyBorder="0" applyAlignment="0" applyProtection="0"/>
    <xf numFmtId="0" fontId="127" fillId="63" borderId="0" applyNumberFormat="0" applyBorder="0" applyAlignment="0" applyProtection="0"/>
    <xf numFmtId="0" fontId="127" fillId="58" borderId="0" applyNumberFormat="0" applyBorder="0" applyAlignment="0" applyProtection="0"/>
    <xf numFmtId="0" fontId="127" fillId="60" borderId="0" applyNumberFormat="0" applyBorder="0" applyAlignment="0" applyProtection="0"/>
    <xf numFmtId="0" fontId="127" fillId="65" borderId="0" applyNumberFormat="0" applyBorder="0" applyAlignment="0" applyProtection="0"/>
    <xf numFmtId="0" fontId="128" fillId="66" borderId="0" applyNumberFormat="0" applyBorder="0" applyAlignment="0" applyProtection="0"/>
    <xf numFmtId="0" fontId="128" fillId="62" borderId="0" applyNumberFormat="0" applyBorder="0" applyAlignment="0" applyProtection="0"/>
    <xf numFmtId="0" fontId="128" fillId="63" borderId="0" applyNumberFormat="0" applyBorder="0" applyAlignment="0" applyProtection="0"/>
    <xf numFmtId="0" fontId="128" fillId="68" borderId="0" applyNumberFormat="0" applyBorder="0" applyAlignment="0" applyProtection="0"/>
    <xf numFmtId="0" fontId="128" fillId="67" borderId="0" applyNumberFormat="0" applyBorder="0" applyAlignment="0" applyProtection="0"/>
    <xf numFmtId="0" fontId="128" fillId="69" borderId="0" applyNumberFormat="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48"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28" fillId="0" borderId="0"/>
    <xf numFmtId="0" fontId="28" fillId="0" borderId="0"/>
    <xf numFmtId="0" fontId="28" fillId="0" borderId="0"/>
    <xf numFmtId="0" fontId="28"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26" fillId="0" borderId="0"/>
    <xf numFmtId="0" fontId="126" fillId="0" borderId="0"/>
    <xf numFmtId="0" fontId="126" fillId="0" borderId="0"/>
    <xf numFmtId="0" fontId="126" fillId="0" borderId="0"/>
    <xf numFmtId="0" fontId="12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8" fillId="70" borderId="0" applyNumberFormat="0" applyBorder="0" applyAlignment="0" applyProtection="0"/>
    <xf numFmtId="0" fontId="128" fillId="71" borderId="0" applyNumberFormat="0" applyBorder="0" applyAlignment="0" applyProtection="0"/>
    <xf numFmtId="0" fontId="128" fillId="72" borderId="0" applyNumberFormat="0" applyBorder="0" applyAlignment="0" applyProtection="0"/>
    <xf numFmtId="0" fontId="128" fillId="68" borderId="0" applyNumberFormat="0" applyBorder="0" applyAlignment="0" applyProtection="0"/>
    <xf numFmtId="0" fontId="128" fillId="67" borderId="0" applyNumberFormat="0" applyBorder="0" applyAlignment="0" applyProtection="0"/>
    <xf numFmtId="0" fontId="128" fillId="74" borderId="0" applyNumberFormat="0" applyBorder="0" applyAlignment="0" applyProtection="0"/>
    <xf numFmtId="0" fontId="130" fillId="55" borderId="44" applyNumberFormat="0" applyAlignment="0" applyProtection="0"/>
    <xf numFmtId="0" fontId="131" fillId="61" borderId="53" applyNumberFormat="0" applyAlignment="0" applyProtection="0"/>
    <xf numFmtId="0" fontId="132" fillId="61" borderId="44" applyNumberFormat="0" applyAlignment="0" applyProtection="0"/>
    <xf numFmtId="0" fontId="133" fillId="0" borderId="46" applyNumberFormat="0" applyFill="0" applyAlignment="0" applyProtection="0"/>
    <xf numFmtId="0" fontId="134" fillId="0" borderId="48" applyNumberFormat="0" applyFill="0" applyAlignment="0" applyProtection="0"/>
    <xf numFmtId="0" fontId="135" fillId="0" borderId="49" applyNumberFormat="0" applyFill="0" applyAlignment="0" applyProtection="0"/>
    <xf numFmtId="0" fontId="135" fillId="0" borderId="0" applyNumberFormat="0" applyFill="0" applyBorder="0" applyAlignment="0" applyProtection="0"/>
    <xf numFmtId="0" fontId="136" fillId="0" borderId="54" applyNumberFormat="0" applyFill="0" applyAlignment="0" applyProtection="0"/>
    <xf numFmtId="0" fontId="137" fillId="75" borderId="45" applyNumberFormat="0" applyAlignment="0" applyProtection="0"/>
    <xf numFmtId="0" fontId="138" fillId="0" borderId="0" applyNumberFormat="0" applyFill="0" applyBorder="0" applyAlignment="0" applyProtection="0"/>
    <xf numFmtId="0" fontId="139" fillId="64" borderId="0" applyNumberFormat="0" applyBorder="0" applyAlignment="0" applyProtection="0"/>
    <xf numFmtId="0" fontId="126" fillId="0" borderId="0"/>
    <xf numFmtId="0" fontId="140" fillId="0" borderId="0"/>
    <xf numFmtId="0" fontId="141" fillId="0" borderId="0">
      <alignment horizontal="left" vertical="top"/>
    </xf>
    <xf numFmtId="0" fontId="126" fillId="0" borderId="0"/>
    <xf numFmtId="0" fontId="126" fillId="0" borderId="0"/>
    <xf numFmtId="0" fontId="126" fillId="0" borderId="0"/>
    <xf numFmtId="0" fontId="140" fillId="0" borderId="0"/>
    <xf numFmtId="0" fontId="142" fillId="54" borderId="0" applyNumberFormat="0" applyBorder="0" applyAlignment="0" applyProtection="0"/>
    <xf numFmtId="0" fontId="143" fillId="0" borderId="0" applyNumberFormat="0" applyFill="0" applyBorder="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7" fillId="0" borderId="0"/>
    <xf numFmtId="0" fontId="144" fillId="0" borderId="51" applyNumberFormat="0" applyFill="0" applyAlignment="0" applyProtection="0"/>
    <xf numFmtId="0" fontId="126" fillId="0" borderId="0"/>
    <xf numFmtId="0" fontId="126" fillId="0" borderId="0"/>
    <xf numFmtId="0" fontId="145" fillId="0" borderId="0" applyNumberFormat="0" applyFill="0" applyBorder="0" applyAlignment="0" applyProtection="0"/>
    <xf numFmtId="164" fontId="126" fillId="0" borderId="0" applyFont="0" applyFill="0" applyBorder="0" applyAlignment="0" applyProtection="0"/>
    <xf numFmtId="0" fontId="141" fillId="0" borderId="0" applyFont="0" applyFill="0" applyBorder="0" applyAlignment="0" applyProtection="0"/>
    <xf numFmtId="174" fontId="126" fillId="0" borderId="0" applyFont="0" applyFill="0" applyBorder="0" applyAlignment="0" applyProtection="0"/>
    <xf numFmtId="164" fontId="141" fillId="0" borderId="0" applyFont="0" applyFill="0" applyBorder="0" applyAlignment="0" applyProtection="0"/>
    <xf numFmtId="0" fontId="146" fillId="56" borderId="0" applyNumberFormat="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48" fillId="0" borderId="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3" fillId="0" borderId="0"/>
    <xf numFmtId="164" fontId="3" fillId="0" borderId="0" applyFont="0" applyFill="0" applyBorder="0" applyAlignment="0" applyProtection="0"/>
    <xf numFmtId="0" fontId="173" fillId="0" borderId="0"/>
    <xf numFmtId="9" fontId="173" fillId="0" borderId="0" applyFont="0" applyFill="0" applyBorder="0" applyAlignment="0" applyProtection="0"/>
    <xf numFmtId="164" fontId="173" fillId="0" borderId="0" applyFon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1" fillId="0" borderId="0"/>
    <xf numFmtId="0" fontId="6" fillId="0" borderId="1" applyNumberFormat="0" applyFill="0" applyAlignment="0" applyProtection="0"/>
    <xf numFmtId="164" fontId="1" fillId="0" borderId="0" applyFont="0" applyFill="0" applyBorder="0" applyAlignment="0" applyProtection="0"/>
    <xf numFmtId="0" fontId="7" fillId="0" borderId="2" applyNumberFormat="0" applyFill="0" applyAlignment="0" applyProtection="0"/>
    <xf numFmtId="9" fontId="1" fillId="0" borderId="0" applyFon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63" fillId="0" borderId="0"/>
    <xf numFmtId="9" fontId="63" fillId="0" borderId="0" applyFont="0" applyFill="0" applyBorder="0" applyAlignment="0" applyProtection="0"/>
    <xf numFmtId="164" fontId="63" fillId="0" borderId="0" applyFont="0" applyFill="0" applyBorder="0" applyAlignment="0" applyProtection="0"/>
  </cellStyleXfs>
  <cellXfs count="1091">
    <xf numFmtId="0" fontId="0" fillId="0" borderId="0" xfId="0"/>
    <xf numFmtId="0" fontId="0" fillId="0" borderId="0" xfId="0" applyFont="1" applyFill="1"/>
    <xf numFmtId="0" fontId="9" fillId="0" borderId="0" xfId="0" applyFont="1" applyFill="1" applyAlignment="1"/>
    <xf numFmtId="0" fontId="0" fillId="0" borderId="0" xfId="0" applyFill="1" applyAlignment="1">
      <alignment horizontal="center"/>
    </xf>
    <xf numFmtId="0" fontId="0" fillId="0" borderId="0" xfId="0" applyFill="1" applyAlignment="1"/>
    <xf numFmtId="0" fontId="9" fillId="0" borderId="9" xfId="0" applyFont="1" applyFill="1" applyBorder="1" applyAlignment="1">
      <alignment horizontal="center"/>
    </xf>
    <xf numFmtId="0" fontId="9" fillId="0" borderId="10" xfId="0" applyFont="1" applyFill="1" applyBorder="1" applyAlignment="1">
      <alignment horizontal="center"/>
    </xf>
    <xf numFmtId="0" fontId="9" fillId="0" borderId="11" xfId="0" applyFont="1" applyFill="1" applyBorder="1" applyAlignment="1">
      <alignment horizontal="center"/>
    </xf>
    <xf numFmtId="0" fontId="0" fillId="0" borderId="12" xfId="0" applyFont="1" applyFill="1" applyBorder="1"/>
    <xf numFmtId="0" fontId="0" fillId="0" borderId="9" xfId="5" applyFont="1" applyFill="1" applyBorder="1" applyAlignment="1">
      <alignment horizontal="center" vertical="center"/>
    </xf>
    <xf numFmtId="0" fontId="0" fillId="0" borderId="10" xfId="5" applyFont="1" applyFill="1" applyBorder="1" applyAlignment="1">
      <alignment horizontal="center" vertical="center"/>
    </xf>
    <xf numFmtId="3" fontId="0" fillId="0" borderId="11" xfId="0" applyNumberFormat="1" applyFont="1" applyFill="1" applyBorder="1" applyAlignment="1">
      <alignment horizontal="center"/>
    </xf>
    <xf numFmtId="0" fontId="0" fillId="0" borderId="13" xfId="0" applyFont="1" applyFill="1" applyBorder="1"/>
    <xf numFmtId="0" fontId="0" fillId="0" borderId="14" xfId="0" applyFont="1" applyFill="1" applyBorder="1"/>
    <xf numFmtId="3" fontId="0" fillId="0" borderId="15" xfId="0" applyNumberFormat="1" applyFont="1" applyFill="1" applyBorder="1" applyAlignment="1">
      <alignment horizontal="center"/>
    </xf>
    <xf numFmtId="0" fontId="9" fillId="0" borderId="0" xfId="0" applyFont="1" applyFill="1"/>
    <xf numFmtId="3" fontId="9" fillId="0" borderId="0" xfId="0" applyNumberFormat="1" applyFont="1" applyFill="1" applyAlignment="1">
      <alignment horizontal="center"/>
    </xf>
    <xf numFmtId="3" fontId="9" fillId="0" borderId="0" xfId="0" applyNumberFormat="1" applyFont="1" applyFill="1"/>
    <xf numFmtId="3" fontId="0" fillId="0" borderId="9" xfId="0" applyNumberFormat="1" applyFont="1" applyFill="1" applyBorder="1" applyAlignment="1">
      <alignment horizontal="center"/>
    </xf>
    <xf numFmtId="3" fontId="0" fillId="0" borderId="10" xfId="0" applyNumberFormat="1" applyFont="1" applyFill="1" applyBorder="1" applyAlignment="1">
      <alignment horizontal="center"/>
    </xf>
    <xf numFmtId="0" fontId="9" fillId="0" borderId="0" xfId="0" applyFont="1" applyFill="1" applyBorder="1"/>
    <xf numFmtId="0" fontId="8" fillId="0" borderId="12" xfId="0" applyFont="1" applyFill="1" applyBorder="1"/>
    <xf numFmtId="0" fontId="8" fillId="2" borderId="9" xfId="5" applyFont="1" applyFill="1" applyBorder="1" applyAlignment="1">
      <alignment horizontal="center" vertical="center"/>
    </xf>
    <xf numFmtId="0" fontId="8" fillId="0" borderId="10" xfId="5" applyFont="1" applyFill="1" applyBorder="1" applyAlignment="1">
      <alignment horizontal="center" vertical="center"/>
    </xf>
    <xf numFmtId="3" fontId="8" fillId="0" borderId="11" xfId="0" applyNumberFormat="1" applyFont="1" applyFill="1" applyBorder="1" applyAlignment="1">
      <alignment horizontal="center"/>
    </xf>
    <xf numFmtId="165" fontId="0" fillId="0" borderId="0" xfId="0" applyNumberFormat="1" applyFont="1" applyFill="1"/>
    <xf numFmtId="9" fontId="0" fillId="0" borderId="0" xfId="2" applyFont="1" applyFill="1"/>
    <xf numFmtId="0" fontId="8" fillId="2" borderId="10" xfId="5" applyFont="1" applyFill="1" applyBorder="1" applyAlignment="1">
      <alignment horizontal="center" vertical="center"/>
    </xf>
    <xf numFmtId="0" fontId="0" fillId="2" borderId="9" xfId="5" applyFont="1" applyFill="1" applyBorder="1" applyAlignment="1">
      <alignment horizontal="center" vertical="center"/>
    </xf>
    <xf numFmtId="0" fontId="10" fillId="0" borderId="0" xfId="0" applyFont="1" applyFill="1"/>
    <xf numFmtId="0" fontId="8" fillId="0" borderId="13" xfId="0" applyFont="1" applyFill="1" applyBorder="1"/>
    <xf numFmtId="3" fontId="0" fillId="2" borderId="9" xfId="0" applyNumberFormat="1" applyFont="1" applyFill="1" applyBorder="1" applyAlignment="1">
      <alignment horizontal="center"/>
    </xf>
    <xf numFmtId="0" fontId="9" fillId="0" borderId="10" xfId="0" applyFont="1" applyBorder="1" applyAlignment="1">
      <alignment horizontal="right"/>
    </xf>
    <xf numFmtId="3" fontId="0" fillId="0" borderId="10" xfId="0" applyNumberFormat="1" applyBorder="1" applyAlignment="1">
      <alignment horizontal="right"/>
    </xf>
    <xf numFmtId="0" fontId="7" fillId="0" borderId="2" xfId="4" applyFill="1"/>
    <xf numFmtId="0" fontId="6" fillId="0" borderId="1" xfId="3" applyAlignment="1">
      <alignment horizontal="left" wrapText="1"/>
    </xf>
    <xf numFmtId="0" fontId="9" fillId="0" borderId="0" xfId="0" applyFont="1"/>
    <xf numFmtId="3" fontId="0" fillId="0" borderId="0" xfId="0" applyNumberFormat="1" applyAlignment="1">
      <alignment horizontal="center"/>
    </xf>
    <xf numFmtId="0" fontId="0" fillId="0" borderId="10" xfId="0" applyBorder="1"/>
    <xf numFmtId="3" fontId="9" fillId="0" borderId="10" xfId="0" applyNumberFormat="1" applyFont="1" applyBorder="1" applyAlignment="1">
      <alignment horizontal="center"/>
    </xf>
    <xf numFmtId="0" fontId="9" fillId="0" borderId="10" xfId="0" applyFont="1" applyBorder="1"/>
    <xf numFmtId="3" fontId="0" fillId="0" borderId="10" xfId="0" applyNumberFormat="1" applyBorder="1" applyAlignment="1">
      <alignment horizontal="center"/>
    </xf>
    <xf numFmtId="0" fontId="9" fillId="0" borderId="10" xfId="0" applyFont="1" applyBorder="1" applyAlignment="1">
      <alignment horizontal="center"/>
    </xf>
    <xf numFmtId="0" fontId="9" fillId="0" borderId="10" xfId="0" applyFont="1" applyBorder="1" applyAlignment="1">
      <alignment horizontal="left"/>
    </xf>
    <xf numFmtId="166" fontId="10" fillId="0" borderId="10" xfId="1" applyNumberFormat="1" applyFont="1" applyFill="1" applyBorder="1" applyAlignment="1">
      <alignment horizontal="left"/>
    </xf>
    <xf numFmtId="166" fontId="12" fillId="0" borderId="10" xfId="1" applyNumberFormat="1" applyFont="1" applyFill="1" applyBorder="1" applyAlignment="1">
      <alignment horizontal="left"/>
    </xf>
    <xf numFmtId="167" fontId="0" fillId="0" borderId="10" xfId="0" applyNumberFormat="1" applyBorder="1" applyAlignment="1">
      <alignment horizontal="center"/>
    </xf>
    <xf numFmtId="3" fontId="9" fillId="0" borderId="0" xfId="0" applyNumberFormat="1" applyFont="1" applyAlignment="1">
      <alignment horizontal="center"/>
    </xf>
    <xf numFmtId="3" fontId="0" fillId="0" borderId="0" xfId="0" applyNumberFormat="1" applyFont="1" applyFill="1"/>
    <xf numFmtId="0" fontId="9" fillId="0" borderId="0" xfId="0" applyNumberFormat="1" applyFont="1" applyAlignment="1"/>
    <xf numFmtId="0" fontId="0" fillId="0" borderId="0" xfId="0" applyNumberFormat="1" applyAlignment="1">
      <alignment horizontal="center"/>
    </xf>
    <xf numFmtId="0" fontId="0" fillId="0" borderId="0" xfId="0" applyNumberFormat="1" applyAlignment="1"/>
    <xf numFmtId="0" fontId="0" fillId="0" borderId="0" xfId="0" applyBorder="1"/>
    <xf numFmtId="0" fontId="0" fillId="0" borderId="10" xfId="0" applyNumberFormat="1" applyBorder="1" applyAlignment="1"/>
    <xf numFmtId="0" fontId="9" fillId="0" borderId="10" xfId="0" applyNumberFormat="1" applyFont="1" applyBorder="1" applyAlignment="1">
      <alignment horizontal="center"/>
    </xf>
    <xf numFmtId="0" fontId="10" fillId="0" borderId="10" xfId="6" applyNumberFormat="1" applyFont="1" applyFill="1" applyBorder="1" applyAlignment="1"/>
    <xf numFmtId="3" fontId="10" fillId="0" borderId="10" xfId="6" applyNumberFormat="1" applyFont="1" applyFill="1" applyBorder="1" applyAlignment="1">
      <alignment horizontal="center"/>
    </xf>
    <xf numFmtId="3" fontId="0" fillId="0" borderId="10" xfId="0" applyNumberFormat="1" applyFill="1" applyBorder="1" applyAlignment="1">
      <alignment horizontal="center"/>
    </xf>
    <xf numFmtId="3" fontId="0" fillId="0" borderId="0" xfId="0" applyNumberFormat="1" applyBorder="1"/>
    <xf numFmtId="0" fontId="14" fillId="0" borderId="0" xfId="7" applyFont="1" applyAlignment="1"/>
    <xf numFmtId="0" fontId="14" fillId="0" borderId="0" xfId="7" applyFont="1" applyAlignment="1">
      <alignment horizontal="center"/>
    </xf>
    <xf numFmtId="0" fontId="14" fillId="0" borderId="0" xfId="7" applyFont="1" applyAlignment="1">
      <alignment wrapText="1"/>
    </xf>
    <xf numFmtId="0" fontId="15" fillId="0" borderId="0" xfId="7" applyFont="1" applyAlignment="1"/>
    <xf numFmtId="0" fontId="13" fillId="0" borderId="0" xfId="7"/>
    <xf numFmtId="0" fontId="11" fillId="0" borderId="0" xfId="7" applyFont="1" applyAlignment="1"/>
    <xf numFmtId="0" fontId="16" fillId="0" borderId="0" xfId="7" applyFont="1" applyAlignment="1">
      <alignment horizontal="left"/>
    </xf>
    <xf numFmtId="0" fontId="14" fillId="0" borderId="0" xfId="7" applyFont="1" applyAlignment="1">
      <alignment horizontal="left"/>
    </xf>
    <xf numFmtId="0" fontId="17" fillId="0" borderId="0" xfId="7" applyFont="1" applyAlignment="1"/>
    <xf numFmtId="0" fontId="18" fillId="0" borderId="0" xfId="7" applyFont="1" applyAlignment="1"/>
    <xf numFmtId="0" fontId="16" fillId="4" borderId="6" xfId="7" applyFont="1" applyFill="1" applyBorder="1" applyAlignment="1"/>
    <xf numFmtId="164" fontId="14" fillId="6" borderId="6" xfId="8" applyFont="1" applyFill="1" applyBorder="1" applyAlignment="1"/>
    <xf numFmtId="0" fontId="16" fillId="3" borderId="10" xfId="7" applyFont="1" applyFill="1" applyBorder="1" applyAlignment="1">
      <alignment wrapText="1"/>
    </xf>
    <xf numFmtId="0" fontId="16" fillId="4" borderId="10" xfId="7" applyFont="1" applyFill="1" applyBorder="1" applyAlignment="1"/>
    <xf numFmtId="0" fontId="16" fillId="5" borderId="10" xfId="8" applyNumberFormat="1" applyFont="1" applyFill="1" applyBorder="1" applyAlignment="1"/>
    <xf numFmtId="0" fontId="15" fillId="5" borderId="10" xfId="8" applyNumberFormat="1" applyFont="1" applyFill="1" applyBorder="1" applyAlignment="1"/>
    <xf numFmtId="164" fontId="14" fillId="6" borderId="10" xfId="8" applyFont="1" applyFill="1" applyBorder="1" applyAlignment="1"/>
    <xf numFmtId="0" fontId="15" fillId="5" borderId="11" xfId="8" applyNumberFormat="1" applyFont="1" applyFill="1" applyBorder="1" applyAlignment="1"/>
    <xf numFmtId="0" fontId="20" fillId="0" borderId="0" xfId="7" applyFont="1"/>
    <xf numFmtId="0" fontId="20" fillId="7" borderId="9" xfId="7" applyFont="1" applyFill="1" applyBorder="1" applyAlignment="1">
      <alignment horizontal="center"/>
    </xf>
    <xf numFmtId="0" fontId="20" fillId="7" borderId="10" xfId="7" applyFont="1" applyFill="1" applyBorder="1" applyAlignment="1">
      <alignment wrapText="1"/>
    </xf>
    <xf numFmtId="164" fontId="20" fillId="8" borderId="10" xfId="8" applyFont="1" applyFill="1" applyBorder="1"/>
    <xf numFmtId="9" fontId="16" fillId="4" borderId="10" xfId="9" applyFont="1" applyFill="1" applyBorder="1" applyAlignment="1"/>
    <xf numFmtId="164" fontId="21" fillId="8" borderId="10" xfId="8" applyFont="1" applyFill="1" applyBorder="1"/>
    <xf numFmtId="164" fontId="21" fillId="8" borderId="11" xfId="8" applyFont="1" applyFill="1" applyBorder="1"/>
    <xf numFmtId="0" fontId="22" fillId="0" borderId="0" xfId="7" applyFont="1" applyAlignment="1"/>
    <xf numFmtId="0" fontId="16" fillId="0" borderId="0" xfId="7" applyFont="1"/>
    <xf numFmtId="0" fontId="23" fillId="9" borderId="9" xfId="7" applyFont="1" applyFill="1" applyBorder="1" applyAlignment="1">
      <alignment horizontal="center"/>
    </xf>
    <xf numFmtId="0" fontId="23" fillId="9" borderId="10" xfId="7" applyFont="1" applyFill="1" applyBorder="1" applyAlignment="1"/>
    <xf numFmtId="3" fontId="23" fillId="9" borderId="10" xfId="7" applyNumberFormat="1" applyFont="1" applyFill="1" applyBorder="1"/>
    <xf numFmtId="164" fontId="16" fillId="10" borderId="10" xfId="8" applyFont="1" applyFill="1" applyBorder="1"/>
    <xf numFmtId="164" fontId="15" fillId="10" borderId="11" xfId="8" applyFont="1" applyFill="1" applyBorder="1"/>
    <xf numFmtId="0" fontId="11" fillId="0" borderId="0" xfId="7" applyFont="1"/>
    <xf numFmtId="0" fontId="11" fillId="0" borderId="9" xfId="7" applyFont="1" applyBorder="1" applyAlignment="1">
      <alignment horizontal="center"/>
    </xf>
    <xf numFmtId="0" fontId="11" fillId="0" borderId="10" xfId="7" applyFont="1" applyBorder="1" applyAlignment="1">
      <alignment wrapText="1"/>
    </xf>
    <xf numFmtId="3" fontId="11" fillId="0" borderId="10" xfId="7" applyNumberFormat="1" applyFont="1" applyBorder="1"/>
    <xf numFmtId="164" fontId="14" fillId="0" borderId="10" xfId="8" applyFont="1" applyBorder="1" applyAlignment="1"/>
    <xf numFmtId="164" fontId="14" fillId="11" borderId="10" xfId="8" applyFont="1" applyFill="1" applyBorder="1" applyAlignment="1"/>
    <xf numFmtId="164" fontId="11" fillId="0" borderId="10" xfId="8" applyFont="1" applyBorder="1"/>
    <xf numFmtId="164" fontId="11" fillId="11" borderId="11" xfId="8" applyFont="1" applyFill="1" applyBorder="1"/>
    <xf numFmtId="0" fontId="14" fillId="0" borderId="10" xfId="7" applyFont="1" applyBorder="1" applyAlignment="1"/>
    <xf numFmtId="0" fontId="11" fillId="0" borderId="10" xfId="7" applyFont="1" applyBorder="1" applyAlignment="1"/>
    <xf numFmtId="164" fontId="24" fillId="4" borderId="10" xfId="9" applyNumberFormat="1" applyFont="1" applyFill="1" applyBorder="1" applyAlignment="1"/>
    <xf numFmtId="0" fontId="17" fillId="0" borderId="0" xfId="7" applyFont="1"/>
    <xf numFmtId="0" fontId="23" fillId="0" borderId="0" xfId="7" applyFont="1"/>
    <xf numFmtId="0" fontId="16" fillId="9" borderId="10" xfId="7" applyFont="1" applyFill="1" applyBorder="1" applyAlignment="1">
      <alignment wrapText="1"/>
    </xf>
    <xf numFmtId="164" fontId="23" fillId="10" borderId="10" xfId="8" applyFont="1" applyFill="1" applyBorder="1"/>
    <xf numFmtId="164" fontId="25" fillId="10" borderId="10" xfId="8" applyFont="1" applyFill="1" applyBorder="1"/>
    <xf numFmtId="164" fontId="25" fillId="10" borderId="11" xfId="8" applyFont="1" applyFill="1" applyBorder="1"/>
    <xf numFmtId="0" fontId="11" fillId="0" borderId="9" xfId="7" applyFont="1" applyFill="1" applyBorder="1" applyAlignment="1">
      <alignment horizontal="center"/>
    </xf>
    <xf numFmtId="0" fontId="11" fillId="0" borderId="10" xfId="7" applyFont="1" applyFill="1" applyBorder="1" applyAlignment="1">
      <alignment wrapText="1"/>
    </xf>
    <xf numFmtId="3" fontId="11" fillId="0" borderId="10" xfId="7" applyNumberFormat="1" applyFont="1" applyFill="1" applyBorder="1"/>
    <xf numFmtId="164" fontId="25" fillId="0" borderId="10" xfId="8" applyFont="1" applyBorder="1"/>
    <xf numFmtId="164" fontId="25" fillId="12" borderId="10" xfId="8" applyFont="1" applyFill="1" applyBorder="1"/>
    <xf numFmtId="0" fontId="11" fillId="0" borderId="10" xfId="7" applyFont="1" applyBorder="1"/>
    <xf numFmtId="164" fontId="11" fillId="12" borderId="10" xfId="8" applyFont="1" applyFill="1" applyBorder="1"/>
    <xf numFmtId="164" fontId="15" fillId="12" borderId="10" xfId="8" applyFont="1" applyFill="1" applyBorder="1"/>
    <xf numFmtId="164" fontId="14" fillId="12" borderId="10" xfId="8" applyFont="1" applyFill="1" applyBorder="1"/>
    <xf numFmtId="164" fontId="20" fillId="8" borderId="11" xfId="8" applyFont="1" applyFill="1" applyBorder="1"/>
    <xf numFmtId="9" fontId="24" fillId="4" borderId="10" xfId="9" applyFont="1" applyFill="1" applyBorder="1" applyAlignment="1"/>
    <xf numFmtId="164" fontId="11" fillId="0" borderId="10" xfId="8" applyFont="1" applyBorder="1" applyAlignment="1"/>
    <xf numFmtId="164" fontId="16" fillId="4" borderId="10" xfId="8" applyFont="1" applyFill="1" applyBorder="1" applyAlignment="1"/>
    <xf numFmtId="0" fontId="24" fillId="0" borderId="0" xfId="7" applyFont="1"/>
    <xf numFmtId="0" fontId="17" fillId="0" borderId="9" xfId="7" applyFont="1" applyBorder="1" applyAlignment="1">
      <alignment horizontal="center"/>
    </xf>
    <xf numFmtId="0" fontId="17" fillId="0" borderId="10" xfId="7" applyFont="1" applyBorder="1" applyAlignment="1">
      <alignment wrapText="1"/>
    </xf>
    <xf numFmtId="3" fontId="17" fillId="0" borderId="10" xfId="7" applyNumberFormat="1" applyFont="1" applyBorder="1"/>
    <xf numFmtId="164" fontId="17" fillId="6" borderId="10" xfId="8" applyFont="1" applyFill="1" applyBorder="1" applyAlignment="1"/>
    <xf numFmtId="164" fontId="17" fillId="0" borderId="10" xfId="8" applyFont="1" applyBorder="1"/>
    <xf numFmtId="164" fontId="25" fillId="0" borderId="11" xfId="8" applyFont="1" applyBorder="1"/>
    <xf numFmtId="0" fontId="11" fillId="13" borderId="9" xfId="7" applyFont="1" applyFill="1" applyBorder="1" applyAlignment="1">
      <alignment horizontal="center"/>
    </xf>
    <xf numFmtId="0" fontId="11" fillId="13" borderId="10" xfId="7" applyFont="1" applyFill="1" applyBorder="1" applyAlignment="1">
      <alignment wrapText="1"/>
    </xf>
    <xf numFmtId="3" fontId="11" fillId="13" borderId="10" xfId="7" applyNumberFormat="1" applyFont="1" applyFill="1" applyBorder="1"/>
    <xf numFmtId="164" fontId="11" fillId="13" borderId="10" xfId="8" applyFont="1" applyFill="1" applyBorder="1"/>
    <xf numFmtId="164" fontId="25" fillId="13" borderId="10" xfId="8" applyFont="1" applyFill="1" applyBorder="1"/>
    <xf numFmtId="164" fontId="25" fillId="13" borderId="11" xfId="8" applyFont="1" applyFill="1" applyBorder="1"/>
    <xf numFmtId="164" fontId="14" fillId="13" borderId="10" xfId="8" applyFont="1" applyFill="1" applyBorder="1" applyAlignment="1"/>
    <xf numFmtId="14" fontId="11" fillId="0" borderId="9" xfId="7" quotePrefix="1" applyNumberFormat="1" applyFont="1" applyBorder="1" applyAlignment="1">
      <alignment horizontal="center"/>
    </xf>
    <xf numFmtId="164" fontId="15" fillId="0" borderId="10" xfId="8" applyFont="1" applyBorder="1"/>
    <xf numFmtId="164" fontId="16" fillId="0" borderId="10" xfId="8" applyFont="1" applyBorder="1"/>
    <xf numFmtId="3" fontId="20" fillId="7" borderId="10" xfId="7" applyNumberFormat="1" applyFont="1" applyFill="1" applyBorder="1"/>
    <xf numFmtId="0" fontId="14" fillId="0" borderId="0" xfId="7" applyFont="1"/>
    <xf numFmtId="0" fontId="16" fillId="9" borderId="9" xfId="7" applyFont="1" applyFill="1" applyBorder="1" applyAlignment="1">
      <alignment horizontal="center" wrapText="1"/>
    </xf>
    <xf numFmtId="164" fontId="16" fillId="9" borderId="10" xfId="8" applyFont="1" applyFill="1" applyBorder="1" applyAlignment="1">
      <alignment wrapText="1"/>
    </xf>
    <xf numFmtId="164" fontId="16" fillId="9" borderId="11" xfId="8" applyFont="1" applyFill="1" applyBorder="1" applyAlignment="1">
      <alignment wrapText="1"/>
    </xf>
    <xf numFmtId="0" fontId="11" fillId="0" borderId="9" xfId="7" applyFont="1" applyBorder="1" applyAlignment="1">
      <alignment horizontal="center" wrapText="1"/>
    </xf>
    <xf numFmtId="3" fontId="26" fillId="14" borderId="10" xfId="7" applyNumberFormat="1" applyFont="1" applyFill="1" applyBorder="1" applyAlignment="1">
      <alignment horizontal="right" vertical="center" wrapText="1"/>
    </xf>
    <xf numFmtId="164" fontId="14" fillId="0" borderId="10" xfId="8" applyFont="1" applyBorder="1"/>
    <xf numFmtId="0" fontId="26" fillId="14" borderId="10" xfId="7" applyFont="1" applyFill="1" applyBorder="1" applyAlignment="1">
      <alignment horizontal="right" vertical="center" wrapText="1"/>
    </xf>
    <xf numFmtId="3" fontId="17" fillId="14" borderId="10" xfId="7" applyNumberFormat="1" applyFont="1" applyFill="1" applyBorder="1" applyAlignment="1">
      <alignment horizontal="right" vertical="center" wrapText="1"/>
    </xf>
    <xf numFmtId="0" fontId="17" fillId="14" borderId="10" xfId="7" applyFont="1" applyFill="1" applyBorder="1" applyAlignment="1">
      <alignment horizontal="right" vertical="center" wrapText="1"/>
    </xf>
    <xf numFmtId="3" fontId="11" fillId="14" borderId="10" xfId="7" applyNumberFormat="1" applyFont="1" applyFill="1" applyBorder="1" applyAlignment="1">
      <alignment horizontal="right" vertical="center" wrapText="1"/>
    </xf>
    <xf numFmtId="0" fontId="17" fillId="14" borderId="10" xfId="7" applyFont="1" applyFill="1" applyBorder="1" applyAlignment="1">
      <alignment vertical="center" wrapText="1"/>
    </xf>
    <xf numFmtId="164" fontId="11" fillId="0" borderId="10" xfId="8" applyFont="1" applyBorder="1" applyAlignment="1">
      <alignment horizontal="center"/>
    </xf>
    <xf numFmtId="0" fontId="26" fillId="14" borderId="10" xfId="7" applyFont="1" applyFill="1" applyBorder="1" applyAlignment="1">
      <alignment vertical="center" wrapText="1"/>
    </xf>
    <xf numFmtId="164" fontId="11" fillId="0" borderId="10" xfId="8" applyFont="1" applyFill="1" applyBorder="1" applyAlignment="1">
      <alignment horizontal="center"/>
    </xf>
    <xf numFmtId="0" fontId="14" fillId="15" borderId="16" xfId="7" applyFont="1" applyFill="1" applyBorder="1" applyAlignment="1">
      <alignment horizontal="center"/>
    </xf>
    <xf numFmtId="0" fontId="16" fillId="15" borderId="17" xfId="7" applyFont="1" applyFill="1" applyBorder="1" applyAlignment="1">
      <alignment wrapText="1"/>
    </xf>
    <xf numFmtId="3" fontId="16" fillId="15" borderId="17" xfId="7" applyNumberFormat="1" applyFont="1" applyFill="1" applyBorder="1"/>
    <xf numFmtId="164" fontId="16" fillId="15" borderId="17" xfId="8" applyFont="1" applyFill="1" applyBorder="1"/>
    <xf numFmtId="164" fontId="15" fillId="15" borderId="17" xfId="8" applyFont="1" applyFill="1" applyBorder="1"/>
    <xf numFmtId="164" fontId="15" fillId="15" borderId="15" xfId="8" applyFont="1" applyFill="1" applyBorder="1"/>
    <xf numFmtId="0" fontId="27" fillId="0" borderId="18" xfId="7" applyFont="1" applyBorder="1"/>
    <xf numFmtId="0" fontId="27" fillId="0" borderId="19" xfId="7" applyFont="1" applyBorder="1" applyAlignment="1">
      <alignment horizontal="center"/>
    </xf>
    <xf numFmtId="0" fontId="27" fillId="0" borderId="20" xfId="7" applyFont="1" applyBorder="1"/>
    <xf numFmtId="0" fontId="27" fillId="0" borderId="0" xfId="7" applyFont="1"/>
    <xf numFmtId="168" fontId="27" fillId="0" borderId="21" xfId="8" applyNumberFormat="1" applyFont="1" applyBorder="1"/>
    <xf numFmtId="9" fontId="27" fillId="0" borderId="22" xfId="9" applyFont="1" applyBorder="1" applyAlignment="1">
      <alignment horizontal="center"/>
    </xf>
    <xf numFmtId="9" fontId="27" fillId="0" borderId="23" xfId="9" applyFont="1" applyBorder="1"/>
    <xf numFmtId="0" fontId="27" fillId="0" borderId="0" xfId="7" applyFont="1" applyAlignment="1"/>
    <xf numFmtId="0" fontId="27" fillId="0" borderId="10" xfId="7" applyFont="1" applyBorder="1" applyAlignment="1">
      <alignment wrapText="1"/>
    </xf>
    <xf numFmtId="168" fontId="14" fillId="0" borderId="10" xfId="8" applyNumberFormat="1" applyFont="1" applyBorder="1"/>
    <xf numFmtId="164" fontId="14" fillId="0" borderId="10" xfId="7" applyNumberFormat="1" applyFont="1" applyBorder="1" applyAlignment="1"/>
    <xf numFmtId="38" fontId="14" fillId="0" borderId="10" xfId="7" applyNumberFormat="1" applyFont="1" applyBorder="1" applyAlignment="1"/>
    <xf numFmtId="38" fontId="14" fillId="0" borderId="0" xfId="7" applyNumberFormat="1" applyFont="1" applyAlignment="1"/>
    <xf numFmtId="0" fontId="29" fillId="12" borderId="0" xfId="10" applyFont="1" applyFill="1" applyBorder="1" applyAlignment="1">
      <alignment horizontal="center" vertical="center" wrapText="1"/>
    </xf>
    <xf numFmtId="0" fontId="29" fillId="12" borderId="0" xfId="10" applyFont="1" applyFill="1" applyAlignment="1">
      <alignment vertical="center" wrapText="1"/>
    </xf>
    <xf numFmtId="0" fontId="29" fillId="12" borderId="0" xfId="10" applyFont="1" applyFill="1" applyAlignment="1">
      <alignment horizontal="center" vertical="center" wrapText="1"/>
    </xf>
    <xf numFmtId="167" fontId="29" fillId="12" borderId="0" xfId="10" applyNumberFormat="1" applyFont="1" applyFill="1" applyAlignment="1">
      <alignment vertical="center" wrapText="1"/>
    </xf>
    <xf numFmtId="0" fontId="32" fillId="12" borderId="32" xfId="10" applyFont="1" applyFill="1" applyBorder="1" applyAlignment="1">
      <alignment horizontal="center" vertical="center" wrapText="1"/>
    </xf>
    <xf numFmtId="0" fontId="34" fillId="12" borderId="32" xfId="10" applyFont="1" applyFill="1" applyBorder="1" applyAlignment="1">
      <alignment horizontal="center" vertical="center" wrapText="1"/>
    </xf>
    <xf numFmtId="0" fontId="35" fillId="16" borderId="32" xfId="10" applyFont="1" applyFill="1" applyBorder="1" applyAlignment="1">
      <alignment horizontal="center" vertical="center" wrapText="1"/>
    </xf>
    <xf numFmtId="49" fontId="36" fillId="16" borderId="32" xfId="10" applyNumberFormat="1" applyFont="1" applyFill="1" applyBorder="1" applyAlignment="1">
      <alignment horizontal="center" vertical="center" wrapText="1"/>
    </xf>
    <xf numFmtId="0" fontId="37" fillId="16" borderId="32" xfId="10" applyFont="1" applyFill="1" applyBorder="1" applyAlignment="1">
      <alignment vertical="center" wrapText="1"/>
    </xf>
    <xf numFmtId="167" fontId="35" fillId="16" borderId="32" xfId="10" applyNumberFormat="1" applyFont="1" applyFill="1" applyBorder="1" applyAlignment="1">
      <alignment horizontal="center" vertical="center" wrapText="1"/>
    </xf>
    <xf numFmtId="49" fontId="38" fillId="12" borderId="25" xfId="10" applyNumberFormat="1" applyFont="1" applyFill="1" applyBorder="1" applyAlignment="1">
      <alignment horizontal="center" vertical="center" wrapText="1"/>
    </xf>
    <xf numFmtId="0" fontId="35" fillId="12" borderId="32" xfId="10" applyFont="1" applyFill="1" applyBorder="1" applyAlignment="1">
      <alignment horizontal="center" vertical="center" wrapText="1"/>
    </xf>
    <xf numFmtId="49" fontId="36" fillId="12" borderId="32" xfId="10" applyNumberFormat="1" applyFont="1" applyFill="1" applyBorder="1" applyAlignment="1">
      <alignment horizontal="center" vertical="center" wrapText="1"/>
    </xf>
    <xf numFmtId="0" fontId="37" fillId="12" borderId="32" xfId="10" applyFont="1" applyFill="1" applyBorder="1" applyAlignment="1">
      <alignment vertical="center" wrapText="1"/>
    </xf>
    <xf numFmtId="167" fontId="35" fillId="12" borderId="32" xfId="10" applyNumberFormat="1" applyFont="1" applyFill="1" applyBorder="1" applyAlignment="1">
      <alignment horizontal="center" vertical="center" wrapText="1"/>
    </xf>
    <xf numFmtId="0" fontId="38" fillId="12" borderId="0" xfId="10" applyFont="1" applyFill="1" applyAlignment="1">
      <alignment vertical="center" wrapText="1"/>
    </xf>
    <xf numFmtId="3" fontId="39" fillId="12" borderId="32" xfId="10" applyNumberFormat="1" applyFont="1" applyFill="1" applyBorder="1" applyAlignment="1">
      <alignment horizontal="center" vertical="center" wrapText="1"/>
    </xf>
    <xf numFmtId="0" fontId="40" fillId="17" borderId="32" xfId="10" applyFont="1" applyFill="1" applyBorder="1" applyAlignment="1">
      <alignment horizontal="center" vertical="center" wrapText="1"/>
    </xf>
    <xf numFmtId="49" fontId="41" fillId="17" borderId="32" xfId="10" applyNumberFormat="1" applyFont="1" applyFill="1" applyBorder="1" applyAlignment="1">
      <alignment horizontal="center" vertical="center" wrapText="1"/>
    </xf>
    <xf numFmtId="0" fontId="31" fillId="17" borderId="32" xfId="10" applyFont="1" applyFill="1" applyBorder="1" applyAlignment="1">
      <alignment vertical="center" wrapText="1"/>
    </xf>
    <xf numFmtId="167" fontId="40" fillId="18" borderId="32" xfId="10" applyNumberFormat="1" applyFont="1" applyFill="1" applyBorder="1" applyAlignment="1">
      <alignment horizontal="center" vertical="center" wrapText="1"/>
    </xf>
    <xf numFmtId="167" fontId="42" fillId="18" borderId="32" xfId="10" applyNumberFormat="1" applyFont="1" applyFill="1" applyBorder="1" applyAlignment="1">
      <alignment horizontal="center" vertical="center" wrapText="1"/>
    </xf>
    <xf numFmtId="0" fontId="40" fillId="12" borderId="32" xfId="10" applyFont="1" applyFill="1" applyBorder="1" applyAlignment="1">
      <alignment horizontal="center" vertical="center" wrapText="1"/>
    </xf>
    <xf numFmtId="49" fontId="41" fillId="12" borderId="32" xfId="10" applyNumberFormat="1" applyFont="1" applyFill="1" applyBorder="1" applyAlignment="1">
      <alignment horizontal="center" vertical="center" wrapText="1"/>
    </xf>
    <xf numFmtId="0" fontId="31" fillId="12" borderId="32" xfId="10" applyFont="1" applyFill="1" applyBorder="1" applyAlignment="1">
      <alignment vertical="center" wrapText="1"/>
    </xf>
    <xf numFmtId="167" fontId="40" fillId="12" borderId="32" xfId="10" applyNumberFormat="1" applyFont="1" applyFill="1" applyBorder="1" applyAlignment="1">
      <alignment horizontal="center" vertical="center" wrapText="1"/>
    </xf>
    <xf numFmtId="0" fontId="43" fillId="12" borderId="32" xfId="10" applyFont="1" applyFill="1" applyBorder="1" applyAlignment="1">
      <alignment vertical="center" wrapText="1"/>
    </xf>
    <xf numFmtId="167" fontId="42" fillId="12" borderId="32" xfId="10" applyNumberFormat="1" applyFont="1" applyFill="1" applyBorder="1" applyAlignment="1">
      <alignment horizontal="center" vertical="center" wrapText="1"/>
    </xf>
    <xf numFmtId="0" fontId="44" fillId="17" borderId="32" xfId="10" applyFont="1" applyFill="1" applyBorder="1" applyAlignment="1">
      <alignment horizontal="center" vertical="center" wrapText="1"/>
    </xf>
    <xf numFmtId="49" fontId="45" fillId="17" borderId="32" xfId="10" applyNumberFormat="1" applyFont="1" applyFill="1" applyBorder="1" applyAlignment="1">
      <alignment horizontal="center" vertical="center" wrapText="1"/>
    </xf>
    <xf numFmtId="0" fontId="46" fillId="17" borderId="32" xfId="10" applyFont="1" applyFill="1" applyBorder="1" applyAlignment="1">
      <alignment vertical="center" wrapText="1"/>
    </xf>
    <xf numFmtId="167" fontId="44" fillId="17" borderId="32" xfId="10" applyNumberFormat="1" applyFont="1" applyFill="1" applyBorder="1" applyAlignment="1">
      <alignment horizontal="center" vertical="center" wrapText="1"/>
    </xf>
    <xf numFmtId="167" fontId="47" fillId="17" borderId="32" xfId="10" applyNumberFormat="1" applyFont="1" applyFill="1" applyBorder="1" applyAlignment="1">
      <alignment horizontal="center" vertical="center" wrapText="1"/>
    </xf>
    <xf numFmtId="167" fontId="47" fillId="12" borderId="32" xfId="10" applyNumberFormat="1" applyFont="1" applyFill="1" applyBorder="1" applyAlignment="1">
      <alignment horizontal="center" vertical="center" wrapText="1"/>
    </xf>
    <xf numFmtId="167" fontId="40" fillId="17" borderId="32" xfId="10" applyNumberFormat="1" applyFont="1" applyFill="1" applyBorder="1" applyAlignment="1">
      <alignment horizontal="center" vertical="center" wrapText="1"/>
    </xf>
    <xf numFmtId="167" fontId="42" fillId="17" borderId="32" xfId="10" applyNumberFormat="1" applyFont="1" applyFill="1" applyBorder="1" applyAlignment="1">
      <alignment horizontal="center" vertical="center" wrapText="1"/>
    </xf>
    <xf numFmtId="0" fontId="10" fillId="12" borderId="32" xfId="10" applyFont="1" applyFill="1" applyBorder="1" applyAlignment="1">
      <alignment horizontal="center" vertical="center" wrapText="1"/>
    </xf>
    <xf numFmtId="49" fontId="48" fillId="12" borderId="32" xfId="10" applyNumberFormat="1" applyFont="1" applyFill="1" applyBorder="1" applyAlignment="1">
      <alignment horizontal="center" vertical="center" wrapText="1"/>
    </xf>
    <xf numFmtId="0" fontId="49" fillId="0" borderId="0" xfId="10" applyFont="1"/>
    <xf numFmtId="167" fontId="12" fillId="12" borderId="32" xfId="10" applyNumberFormat="1" applyFont="1" applyFill="1" applyBorder="1" applyAlignment="1">
      <alignment horizontal="center" vertical="center" wrapText="1"/>
    </xf>
    <xf numFmtId="167" fontId="10" fillId="12" borderId="32" xfId="10" applyNumberFormat="1" applyFont="1" applyFill="1" applyBorder="1" applyAlignment="1">
      <alignment horizontal="center" vertical="center" wrapText="1"/>
    </xf>
    <xf numFmtId="0" fontId="29" fillId="12" borderId="32" xfId="10" applyFont="1" applyFill="1" applyBorder="1" applyAlignment="1">
      <alignment vertical="center" wrapText="1"/>
    </xf>
    <xf numFmtId="49" fontId="50" fillId="12" borderId="32" xfId="10" applyNumberFormat="1" applyFont="1" applyFill="1" applyBorder="1" applyAlignment="1">
      <alignment horizontal="center" vertical="center" wrapText="1"/>
    </xf>
    <xf numFmtId="167" fontId="44" fillId="12" borderId="32" xfId="10" applyNumberFormat="1" applyFont="1" applyFill="1" applyBorder="1" applyAlignment="1">
      <alignment horizontal="center" vertical="center" wrapText="1"/>
    </xf>
    <xf numFmtId="0" fontId="51" fillId="0" borderId="0" xfId="10" applyFont="1"/>
    <xf numFmtId="49" fontId="29" fillId="12" borderId="25" xfId="10" applyNumberFormat="1" applyFont="1" applyFill="1" applyBorder="1" applyAlignment="1">
      <alignment horizontal="center" vertical="center" wrapText="1"/>
    </xf>
    <xf numFmtId="49" fontId="29" fillId="12" borderId="0" xfId="10" applyNumberFormat="1" applyFont="1" applyFill="1" applyBorder="1" applyAlignment="1">
      <alignment horizontal="center" vertical="center" wrapText="1"/>
    </xf>
    <xf numFmtId="49" fontId="52" fillId="12" borderId="32" xfId="10" applyNumberFormat="1" applyFont="1" applyFill="1" applyBorder="1" applyAlignment="1">
      <alignment horizontal="center" vertical="center" wrapText="1"/>
    </xf>
    <xf numFmtId="0" fontId="6" fillId="0" borderId="1" xfId="3" applyAlignment="1">
      <alignment horizontal="center"/>
    </xf>
    <xf numFmtId="0" fontId="0" fillId="0" borderId="0" xfId="0" applyBorder="1" applyAlignment="1">
      <alignment horizontal="center"/>
    </xf>
    <xf numFmtId="0" fontId="10" fillId="0" borderId="10" xfId="0" applyFont="1" applyBorder="1"/>
    <xf numFmtId="3" fontId="10" fillId="0" borderId="10" xfId="0" applyNumberFormat="1" applyFont="1" applyBorder="1" applyAlignment="1">
      <alignment horizontal="center"/>
    </xf>
    <xf numFmtId="3" fontId="8" fillId="0" borderId="10" xfId="0" applyNumberFormat="1" applyFont="1" applyBorder="1" applyAlignment="1">
      <alignment horizontal="center"/>
    </xf>
    <xf numFmtId="0" fontId="10" fillId="0" borderId="10" xfId="6" applyNumberFormat="1" applyFont="1" applyFill="1" applyBorder="1" applyAlignment="1">
      <alignment horizontal="left"/>
    </xf>
    <xf numFmtId="3" fontId="0" fillId="0" borderId="0" xfId="0" applyNumberFormat="1" applyBorder="1" applyAlignment="1">
      <alignment horizontal="center"/>
    </xf>
    <xf numFmtId="3" fontId="9" fillId="0" borderId="0" xfId="0" applyNumberFormat="1" applyFont="1" applyBorder="1" applyAlignment="1">
      <alignment horizontal="center"/>
    </xf>
    <xf numFmtId="0" fontId="7" fillId="0" borderId="2" xfId="4"/>
    <xf numFmtId="3" fontId="0" fillId="0" borderId="0" xfId="0" applyNumberFormat="1"/>
    <xf numFmtId="0" fontId="0" fillId="0" borderId="0" xfId="4" applyFont="1" applyFill="1" applyBorder="1"/>
    <xf numFmtId="3" fontId="9" fillId="0" borderId="0" xfId="0" applyNumberFormat="1" applyFont="1" applyFill="1" applyBorder="1"/>
    <xf numFmtId="0" fontId="0" fillId="0" borderId="0" xfId="0" applyFont="1" applyFill="1" applyBorder="1"/>
    <xf numFmtId="3" fontId="0" fillId="0" borderId="0" xfId="0" applyNumberFormat="1" applyFont="1" applyFill="1" applyBorder="1"/>
    <xf numFmtId="0" fontId="0" fillId="0" borderId="0" xfId="0" applyFill="1"/>
    <xf numFmtId="0" fontId="0" fillId="0" borderId="10" xfId="0" applyFill="1" applyBorder="1"/>
    <xf numFmtId="3" fontId="9" fillId="0" borderId="10" xfId="0" applyNumberFormat="1" applyFont="1" applyFill="1" applyBorder="1" applyAlignment="1">
      <alignment horizontal="center"/>
    </xf>
    <xf numFmtId="0" fontId="9" fillId="0" borderId="10" xfId="0" applyFont="1" applyFill="1" applyBorder="1"/>
    <xf numFmtId="3" fontId="9" fillId="0" borderId="0" xfId="0" applyNumberFormat="1" applyFont="1" applyFill="1" applyBorder="1" applyAlignment="1">
      <alignment horizontal="center"/>
    </xf>
    <xf numFmtId="0" fontId="16" fillId="15" borderId="10" xfId="7" applyFont="1" applyFill="1" applyBorder="1" applyAlignment="1">
      <alignment wrapText="1"/>
    </xf>
    <xf numFmtId="3" fontId="16" fillId="15" borderId="10" xfId="7" applyNumberFormat="1" applyFont="1" applyFill="1" applyBorder="1"/>
    <xf numFmtId="0" fontId="59" fillId="0" borderId="10" xfId="7" applyFont="1" applyBorder="1" applyAlignment="1">
      <alignment horizontal="right" wrapText="1"/>
    </xf>
    <xf numFmtId="0" fontId="60" fillId="0" borderId="0" xfId="7" applyFont="1"/>
    <xf numFmtId="0" fontId="60" fillId="0" borderId="0" xfId="7" applyFont="1" applyAlignment="1"/>
    <xf numFmtId="0" fontId="61" fillId="0" borderId="0" xfId="7" applyFont="1"/>
    <xf numFmtId="0" fontId="7" fillId="0" borderId="2" xfId="4" applyNumberFormat="1"/>
    <xf numFmtId="0" fontId="0" fillId="0" borderId="39" xfId="0" applyBorder="1"/>
    <xf numFmtId="0" fontId="9" fillId="0" borderId="39" xfId="0" applyFont="1" applyBorder="1" applyAlignment="1">
      <alignment horizontal="center"/>
    </xf>
    <xf numFmtId="0" fontId="0" fillId="0" borderId="0" xfId="0" applyAlignment="1">
      <alignment horizontal="center"/>
    </xf>
    <xf numFmtId="0" fontId="0" fillId="0" borderId="12" xfId="0" applyBorder="1"/>
    <xf numFmtId="0" fontId="9" fillId="0" borderId="12" xfId="0" applyFont="1" applyBorder="1" applyAlignment="1">
      <alignment horizontal="center"/>
    </xf>
    <xf numFmtId="0" fontId="9" fillId="0" borderId="9" xfId="0" applyFont="1" applyBorder="1" applyAlignment="1">
      <alignment horizontal="center"/>
    </xf>
    <xf numFmtId="0" fontId="9" fillId="0" borderId="41" xfId="0" applyFont="1" applyBorder="1" applyAlignment="1">
      <alignment horizontal="center"/>
    </xf>
    <xf numFmtId="0" fontId="9" fillId="0" borderId="11" xfId="0" applyFont="1" applyBorder="1" applyAlignment="1">
      <alignment horizontal="center"/>
    </xf>
    <xf numFmtId="3" fontId="0" fillId="0" borderId="12" xfId="0" applyNumberFormat="1" applyBorder="1" applyAlignment="1">
      <alignment horizontal="center"/>
    </xf>
    <xf numFmtId="3" fontId="0" fillId="0" borderId="9" xfId="0" applyNumberFormat="1" applyBorder="1" applyAlignment="1">
      <alignment horizontal="center"/>
    </xf>
    <xf numFmtId="3" fontId="0" fillId="0" borderId="41" xfId="0" applyNumberFormat="1" applyBorder="1" applyAlignment="1">
      <alignment horizontal="center"/>
    </xf>
    <xf numFmtId="3" fontId="0" fillId="0" borderId="11" xfId="0" applyNumberFormat="1" applyBorder="1" applyAlignment="1">
      <alignment horizontal="center"/>
    </xf>
    <xf numFmtId="0" fontId="0" fillId="0" borderId="12" xfId="0" applyBorder="1" applyAlignment="1">
      <alignment wrapText="1"/>
    </xf>
    <xf numFmtId="0" fontId="0" fillId="0" borderId="14" xfId="0" applyBorder="1"/>
    <xf numFmtId="3" fontId="0" fillId="0" borderId="14" xfId="0" applyNumberFormat="1" applyBorder="1" applyAlignment="1">
      <alignment horizontal="center"/>
    </xf>
    <xf numFmtId="3" fontId="0" fillId="0" borderId="16" xfId="0" applyNumberFormat="1" applyBorder="1" applyAlignment="1">
      <alignment horizontal="center"/>
    </xf>
    <xf numFmtId="3" fontId="0" fillId="0" borderId="42" xfId="0" applyNumberFormat="1" applyBorder="1" applyAlignment="1">
      <alignment horizontal="center"/>
    </xf>
    <xf numFmtId="3" fontId="0" fillId="0" borderId="15" xfId="0" applyNumberFormat="1" applyBorder="1" applyAlignment="1">
      <alignment horizontal="center"/>
    </xf>
    <xf numFmtId="0" fontId="0" fillId="13" borderId="0" xfId="0" applyFill="1"/>
    <xf numFmtId="0" fontId="0" fillId="13" borderId="0" xfId="0" applyFill="1" applyAlignment="1">
      <alignment horizontal="center"/>
    </xf>
    <xf numFmtId="0" fontId="9" fillId="13" borderId="0" xfId="0" applyFont="1" applyFill="1" applyAlignment="1"/>
    <xf numFmtId="0" fontId="0" fillId="13" borderId="0" xfId="0" applyFill="1" applyAlignment="1"/>
    <xf numFmtId="0" fontId="0" fillId="13" borderId="39" xfId="0" applyFill="1" applyBorder="1"/>
    <xf numFmtId="0" fontId="9" fillId="13" borderId="39" xfId="0" applyFont="1" applyFill="1" applyBorder="1" applyAlignment="1">
      <alignment horizontal="center"/>
    </xf>
    <xf numFmtId="0" fontId="0" fillId="13" borderId="12" xfId="0" applyFill="1" applyBorder="1"/>
    <xf numFmtId="0" fontId="9" fillId="13" borderId="12" xfId="0" applyFont="1" applyFill="1" applyBorder="1" applyAlignment="1">
      <alignment horizontal="center"/>
    </xf>
    <xf numFmtId="0" fontId="9" fillId="13" borderId="9" xfId="0" applyFont="1" applyFill="1" applyBorder="1" applyAlignment="1">
      <alignment horizontal="center"/>
    </xf>
    <xf numFmtId="0" fontId="9" fillId="13" borderId="41" xfId="0" applyFont="1" applyFill="1" applyBorder="1" applyAlignment="1">
      <alignment horizontal="center"/>
    </xf>
    <xf numFmtId="0" fontId="9" fillId="13" borderId="11" xfId="0" applyFont="1" applyFill="1" applyBorder="1" applyAlignment="1">
      <alignment horizontal="center"/>
    </xf>
    <xf numFmtId="3" fontId="0" fillId="13" borderId="12" xfId="0" applyNumberFormat="1" applyFill="1" applyBorder="1" applyAlignment="1">
      <alignment horizontal="center"/>
    </xf>
    <xf numFmtId="3" fontId="0" fillId="13" borderId="9" xfId="0" applyNumberFormat="1" applyFill="1" applyBorder="1" applyAlignment="1">
      <alignment horizontal="center"/>
    </xf>
    <xf numFmtId="3" fontId="0" fillId="13" borderId="41" xfId="0" applyNumberFormat="1" applyFill="1" applyBorder="1" applyAlignment="1">
      <alignment horizontal="center"/>
    </xf>
    <xf numFmtId="3" fontId="0" fillId="13" borderId="11" xfId="0" applyNumberFormat="1" applyFill="1" applyBorder="1" applyAlignment="1">
      <alignment horizontal="center"/>
    </xf>
    <xf numFmtId="0" fontId="0" fillId="13" borderId="12" xfId="0" applyFill="1" applyBorder="1" applyAlignment="1">
      <alignment wrapText="1"/>
    </xf>
    <xf numFmtId="0" fontId="0" fillId="13" borderId="14" xfId="0" applyFill="1" applyBorder="1"/>
    <xf numFmtId="3" fontId="0" fillId="13" borderId="14" xfId="0" applyNumberFormat="1" applyFill="1" applyBorder="1" applyAlignment="1">
      <alignment horizontal="center"/>
    </xf>
    <xf numFmtId="3" fontId="0" fillId="13" borderId="16" xfId="0" applyNumberFormat="1" applyFill="1" applyBorder="1" applyAlignment="1">
      <alignment horizontal="center"/>
    </xf>
    <xf numFmtId="3" fontId="0" fillId="13" borderId="42" xfId="0" applyNumberFormat="1" applyFill="1" applyBorder="1" applyAlignment="1">
      <alignment horizontal="center"/>
    </xf>
    <xf numFmtId="3" fontId="0" fillId="13" borderId="15" xfId="0" applyNumberFormat="1" applyFill="1" applyBorder="1" applyAlignment="1">
      <alignment horizontal="center"/>
    </xf>
    <xf numFmtId="0" fontId="9" fillId="13" borderId="0" xfId="0" applyFont="1" applyFill="1"/>
    <xf numFmtId="3" fontId="9" fillId="13" borderId="0" xfId="0" applyNumberFormat="1" applyFont="1" applyFill="1" applyAlignment="1">
      <alignment horizontal="center"/>
    </xf>
    <xf numFmtId="164" fontId="0" fillId="0" borderId="0" xfId="1" applyFont="1" applyFill="1"/>
    <xf numFmtId="0" fontId="14" fillId="0" borderId="0" xfId="0" applyFont="1" applyFill="1"/>
    <xf numFmtId="164" fontId="14" fillId="0" borderId="0" xfId="1" applyFont="1" applyFill="1"/>
    <xf numFmtId="164" fontId="14" fillId="0" borderId="0" xfId="1" applyFont="1" applyAlignment="1">
      <alignment horizontal="center"/>
    </xf>
    <xf numFmtId="164" fontId="14" fillId="0" borderId="0" xfId="1" applyFont="1" applyFill="1" applyBorder="1" applyAlignment="1">
      <alignment horizontal="center"/>
    </xf>
    <xf numFmtId="169" fontId="55" fillId="0" borderId="3" xfId="11" applyNumberFormat="1" applyFill="1"/>
    <xf numFmtId="164" fontId="55" fillId="0" borderId="3" xfId="11" applyNumberFormat="1"/>
    <xf numFmtId="0" fontId="9" fillId="0" borderId="0" xfId="0" applyFont="1" applyFill="1" applyBorder="1" applyAlignment="1"/>
    <xf numFmtId="3" fontId="0" fillId="0" borderId="0" xfId="0" applyNumberFormat="1" applyFill="1" applyAlignment="1">
      <alignment horizontal="center"/>
    </xf>
    <xf numFmtId="3" fontId="0" fillId="0" borderId="0" xfId="0" applyNumberFormat="1" applyFill="1" applyAlignment="1"/>
    <xf numFmtId="0" fontId="0" fillId="0" borderId="43" xfId="0" applyFill="1" applyBorder="1" applyAlignment="1"/>
    <xf numFmtId="0" fontId="9" fillId="0" borderId="0" xfId="0" applyFont="1" applyFill="1" applyAlignment="1">
      <alignment horizontal="center"/>
    </xf>
    <xf numFmtId="0" fontId="9" fillId="0" borderId="43" xfId="0" applyFont="1" applyFill="1" applyBorder="1" applyAlignment="1"/>
    <xf numFmtId="3" fontId="0" fillId="0" borderId="10" xfId="0" applyNumberFormat="1" applyFill="1" applyBorder="1" applyAlignment="1">
      <alignment horizontal="right"/>
    </xf>
    <xf numFmtId="0" fontId="0" fillId="0" borderId="10" xfId="0" applyFill="1" applyBorder="1" applyAlignment="1">
      <alignment horizontal="center"/>
    </xf>
    <xf numFmtId="0" fontId="0" fillId="0" borderId="10" xfId="0" applyFill="1" applyBorder="1" applyAlignment="1"/>
    <xf numFmtId="3" fontId="0" fillId="13" borderId="10" xfId="0" applyNumberFormat="1" applyFill="1" applyBorder="1" applyAlignment="1">
      <alignment horizontal="right"/>
    </xf>
    <xf numFmtId="0" fontId="9" fillId="0" borderId="10" xfId="0" applyFont="1" applyFill="1" applyBorder="1" applyAlignment="1"/>
    <xf numFmtId="0" fontId="0" fillId="0" borderId="0" xfId="0" applyFill="1" applyBorder="1" applyAlignment="1">
      <alignment horizontal="center"/>
    </xf>
    <xf numFmtId="0" fontId="0" fillId="13" borderId="10" xfId="0" applyFill="1" applyBorder="1" applyAlignment="1">
      <alignment horizontal="center"/>
    </xf>
    <xf numFmtId="0" fontId="0" fillId="13" borderId="10" xfId="0" applyFill="1" applyBorder="1" applyAlignment="1"/>
    <xf numFmtId="0" fontId="0" fillId="0" borderId="0" xfId="0" applyFill="1" applyBorder="1" applyAlignment="1"/>
    <xf numFmtId="9" fontId="0" fillId="0" borderId="10" xfId="2" applyFont="1" applyFill="1" applyBorder="1" applyAlignment="1">
      <alignment horizontal="center"/>
    </xf>
    <xf numFmtId="0" fontId="9" fillId="0" borderId="10" xfId="0" applyFont="1" applyFill="1" applyBorder="1" applyAlignment="1">
      <alignment horizontal="right"/>
    </xf>
    <xf numFmtId="0" fontId="62" fillId="0" borderId="10" xfId="0" applyFont="1" applyFill="1" applyBorder="1" applyAlignment="1" applyProtection="1">
      <alignment horizontal="right" vertical="center"/>
      <protection locked="0"/>
    </xf>
    <xf numFmtId="0" fontId="63" fillId="0" borderId="10" xfId="0" applyFont="1" applyFill="1" applyBorder="1" applyAlignment="1" applyProtection="1">
      <alignment vertical="center"/>
      <protection locked="0"/>
    </xf>
    <xf numFmtId="0" fontId="62" fillId="0" borderId="10" xfId="0" applyFont="1" applyFill="1" applyBorder="1" applyAlignment="1" applyProtection="1">
      <alignment vertical="center"/>
      <protection locked="0"/>
    </xf>
    <xf numFmtId="0" fontId="62" fillId="0" borderId="10" xfId="0" applyFont="1" applyFill="1" applyBorder="1" applyAlignment="1" applyProtection="1">
      <alignment horizontal="right" vertical="center" wrapText="1"/>
      <protection locked="0"/>
    </xf>
    <xf numFmtId="0" fontId="63" fillId="0" borderId="10" xfId="0" applyFont="1" applyFill="1" applyBorder="1" applyAlignment="1" applyProtection="1">
      <alignment vertical="center" wrapText="1"/>
      <protection locked="0"/>
    </xf>
    <xf numFmtId="0" fontId="62" fillId="0" borderId="10" xfId="0" applyFont="1" applyFill="1" applyBorder="1" applyAlignment="1" applyProtection="1">
      <alignment horizontal="left" vertical="center"/>
      <protection locked="0"/>
    </xf>
    <xf numFmtId="9" fontId="0" fillId="0" borderId="0" xfId="2" applyFont="1" applyFill="1" applyAlignment="1"/>
    <xf numFmtId="0" fontId="0" fillId="0" borderId="10" xfId="0" applyFont="1" applyFill="1" applyBorder="1" applyAlignment="1">
      <alignment horizontal="center"/>
    </xf>
    <xf numFmtId="0" fontId="9" fillId="0" borderId="43" xfId="0" applyFont="1" applyFill="1" applyBorder="1" applyAlignment="1">
      <alignment horizontal="center"/>
    </xf>
    <xf numFmtId="0" fontId="0" fillId="0" borderId="0" xfId="2" applyNumberFormat="1" applyFont="1" applyFill="1" applyAlignment="1"/>
    <xf numFmtId="0" fontId="0" fillId="0" borderId="0" xfId="0" applyFill="1" applyBorder="1" applyAlignment="1">
      <alignment horizontal="right"/>
    </xf>
    <xf numFmtId="0" fontId="0" fillId="0" borderId="0" xfId="0" applyAlignment="1">
      <alignment horizontal="right"/>
    </xf>
    <xf numFmtId="0" fontId="9" fillId="0" borderId="10" xfId="0" applyNumberFormat="1" applyFont="1" applyFill="1" applyBorder="1" applyAlignment="1">
      <alignment horizontal="center"/>
    </xf>
    <xf numFmtId="164" fontId="9" fillId="0" borderId="0" xfId="1" applyFont="1" applyFill="1"/>
    <xf numFmtId="164" fontId="9" fillId="0" borderId="0" xfId="1" applyFont="1" applyFill="1" applyBorder="1"/>
    <xf numFmtId="0" fontId="11" fillId="0" borderId="10" xfId="7" applyFont="1" applyBorder="1" applyAlignment="1">
      <alignment horizontal="left" wrapText="1"/>
    </xf>
    <xf numFmtId="0" fontId="108" fillId="0" borderId="0" xfId="3897" applyFont="1"/>
    <xf numFmtId="0" fontId="109" fillId="0" borderId="0" xfId="6130" applyFont="1" applyFill="1" applyAlignment="1">
      <alignment vertical="center"/>
    </xf>
    <xf numFmtId="0" fontId="109" fillId="0" borderId="0" xfId="6130" applyFont="1" applyFill="1" applyAlignment="1">
      <alignment horizontal="left" vertical="center"/>
    </xf>
    <xf numFmtId="0" fontId="108" fillId="0" borderId="0" xfId="3897" applyFont="1" applyFill="1"/>
    <xf numFmtId="0" fontId="108" fillId="0" borderId="0" xfId="0" applyFont="1" applyAlignment="1">
      <alignment horizontal="left"/>
    </xf>
    <xf numFmtId="0" fontId="108" fillId="0" borderId="0" xfId="0" applyFont="1"/>
    <xf numFmtId="0" fontId="109" fillId="11" borderId="5" xfId="6131" applyFont="1" applyFill="1" applyBorder="1" applyAlignment="1">
      <alignment vertical="center"/>
    </xf>
    <xf numFmtId="0" fontId="109" fillId="11" borderId="6" xfId="6131" applyFont="1" applyFill="1" applyBorder="1" applyAlignment="1">
      <alignment vertical="center"/>
    </xf>
    <xf numFmtId="0" fontId="109" fillId="11" borderId="58" xfId="6131" applyFont="1" applyFill="1" applyBorder="1" applyAlignment="1">
      <alignment vertical="center"/>
    </xf>
    <xf numFmtId="0" fontId="109" fillId="11" borderId="59" xfId="6131" applyFont="1" applyFill="1" applyBorder="1" applyAlignment="1">
      <alignment vertical="center"/>
    </xf>
    <xf numFmtId="0" fontId="109" fillId="11" borderId="41" xfId="6131" applyFont="1" applyFill="1" applyBorder="1" applyAlignment="1">
      <alignment vertical="center"/>
    </xf>
    <xf numFmtId="0" fontId="109" fillId="0" borderId="60" xfId="6131" applyFont="1" applyFill="1" applyBorder="1" applyAlignment="1">
      <alignment horizontal="left" vertical="center"/>
    </xf>
    <xf numFmtId="0" fontId="109" fillId="0" borderId="41" xfId="6131" applyFont="1" applyFill="1" applyBorder="1" applyAlignment="1">
      <alignment horizontal="left" vertical="center"/>
    </xf>
    <xf numFmtId="0" fontId="109" fillId="0" borderId="61" xfId="6131" applyFont="1" applyFill="1" applyBorder="1" applyAlignment="1">
      <alignment horizontal="left" vertical="center"/>
    </xf>
    <xf numFmtId="0" fontId="109" fillId="11" borderId="16" xfId="6131" applyFont="1" applyFill="1" applyBorder="1" applyAlignment="1" applyProtection="1">
      <alignment vertical="center"/>
      <protection locked="0"/>
    </xf>
    <xf numFmtId="0" fontId="109" fillId="11" borderId="17" xfId="6131" applyFont="1" applyFill="1" applyBorder="1" applyAlignment="1" applyProtection="1">
      <alignment vertical="center"/>
      <protection locked="0"/>
    </xf>
    <xf numFmtId="0" fontId="109" fillId="0" borderId="23" xfId="6131" applyFont="1" applyFill="1" applyBorder="1" applyAlignment="1">
      <alignment horizontal="left" vertical="center" wrapText="1"/>
    </xf>
    <xf numFmtId="177" fontId="109" fillId="0" borderId="0" xfId="6132" applyNumberFormat="1" applyFont="1" applyFill="1" applyBorder="1" applyAlignment="1">
      <alignment vertical="center"/>
    </xf>
    <xf numFmtId="0" fontId="109" fillId="0" borderId="0" xfId="3897" applyFont="1"/>
    <xf numFmtId="178" fontId="23" fillId="0" borderId="10" xfId="4098" applyNumberFormat="1" applyFont="1" applyFill="1" applyBorder="1" applyAlignment="1">
      <alignment horizontal="center" vertical="center" textRotation="90" wrapText="1"/>
    </xf>
    <xf numFmtId="0" fontId="109" fillId="17" borderId="10" xfId="3897" applyFont="1" applyFill="1" applyBorder="1" applyAlignment="1">
      <alignment horizontal="center" vertical="center"/>
    </xf>
    <xf numFmtId="0" fontId="109" fillId="17" borderId="10" xfId="3897" applyFont="1" applyFill="1" applyBorder="1" applyAlignment="1">
      <alignment horizontal="center" vertical="center" wrapText="1"/>
    </xf>
    <xf numFmtId="4" fontId="109" fillId="17" borderId="10" xfId="3897" applyNumberFormat="1" applyFont="1" applyFill="1" applyBorder="1"/>
    <xf numFmtId="0" fontId="108" fillId="17" borderId="10" xfId="3897" applyFont="1" applyFill="1" applyBorder="1"/>
    <xf numFmtId="0" fontId="109" fillId="17" borderId="10" xfId="3897" applyFont="1" applyFill="1" applyBorder="1"/>
    <xf numFmtId="0" fontId="109" fillId="17" borderId="10" xfId="3897" applyFont="1" applyFill="1" applyBorder="1" applyAlignment="1">
      <alignment vertical="center" wrapText="1"/>
    </xf>
    <xf numFmtId="0" fontId="109" fillId="17" borderId="10" xfId="3897" applyFont="1" applyFill="1" applyBorder="1" applyAlignment="1">
      <alignment horizontal="left" vertical="center" wrapText="1"/>
    </xf>
    <xf numFmtId="49" fontId="108" fillId="0" borderId="10" xfId="3897" applyNumberFormat="1" applyFont="1" applyFill="1" applyBorder="1" applyAlignment="1">
      <alignment vertical="center"/>
    </xf>
    <xf numFmtId="0" fontId="108" fillId="0" borderId="10" xfId="3897" applyFont="1" applyFill="1" applyBorder="1" applyAlignment="1">
      <alignment vertical="center" wrapText="1"/>
    </xf>
    <xf numFmtId="4" fontId="108" fillId="0" borderId="10" xfId="3897" applyNumberFormat="1" applyFont="1" applyFill="1" applyBorder="1" applyAlignment="1">
      <alignment vertical="center"/>
    </xf>
    <xf numFmtId="0" fontId="108" fillId="0" borderId="10" xfId="3897" applyNumberFormat="1" applyFont="1" applyFill="1" applyBorder="1" applyAlignment="1">
      <alignment horizontal="center" vertical="center"/>
    </xf>
    <xf numFmtId="4" fontId="108" fillId="0" borderId="10" xfId="3897" applyNumberFormat="1" applyFont="1" applyFill="1" applyBorder="1"/>
    <xf numFmtId="174" fontId="109" fillId="0" borderId="10" xfId="3897" applyNumberFormat="1" applyFont="1" applyBorder="1"/>
    <xf numFmtId="0" fontId="108" fillId="0" borderId="10" xfId="3897" applyFont="1" applyFill="1" applyBorder="1" applyAlignment="1">
      <alignment horizontal="center" vertical="center"/>
    </xf>
    <xf numFmtId="0" fontId="108" fillId="0" borderId="10" xfId="0" applyFont="1" applyBorder="1" applyAlignment="1">
      <alignment horizontal="left" vertical="center"/>
    </xf>
    <xf numFmtId="166" fontId="65" fillId="62" borderId="0" xfId="1017" applyNumberFormat="1"/>
    <xf numFmtId="166" fontId="5" fillId="35" borderId="0" xfId="277" applyNumberFormat="1"/>
    <xf numFmtId="166" fontId="65" fillId="60" borderId="0" xfId="6133" applyNumberFormat="1"/>
    <xf numFmtId="43" fontId="108" fillId="0" borderId="10" xfId="2396" applyFont="1" applyBorder="1"/>
    <xf numFmtId="43" fontId="108" fillId="0" borderId="10" xfId="2396" applyFont="1" applyFill="1" applyBorder="1"/>
    <xf numFmtId="4" fontId="108" fillId="0" borderId="10" xfId="3897" applyNumberFormat="1" applyFont="1" applyBorder="1"/>
    <xf numFmtId="0" fontId="108" fillId="0" borderId="10" xfId="3897" applyFont="1" applyFill="1" applyBorder="1" applyAlignment="1">
      <alignment vertical="center"/>
    </xf>
    <xf numFmtId="0" fontId="108" fillId="0" borderId="10" xfId="4195" applyFont="1" applyFill="1" applyBorder="1" applyAlignment="1" applyProtection="1">
      <alignment horizontal="center" vertical="center"/>
      <protection locked="0"/>
    </xf>
    <xf numFmtId="0" fontId="108" fillId="0" borderId="10" xfId="0" applyFont="1" applyBorder="1"/>
    <xf numFmtId="0" fontId="108" fillId="0" borderId="0" xfId="0" applyFont="1" applyFill="1"/>
    <xf numFmtId="4" fontId="108" fillId="77" borderId="10" xfId="3897" applyNumberFormat="1" applyFont="1" applyFill="1" applyBorder="1"/>
    <xf numFmtId="0" fontId="108" fillId="0" borderId="10" xfId="0" applyFont="1" applyFill="1" applyBorder="1" applyAlignment="1">
      <alignment vertical="center" wrapText="1"/>
    </xf>
    <xf numFmtId="43" fontId="108" fillId="0" borderId="10" xfId="2396" applyFont="1" applyFill="1" applyBorder="1" applyAlignment="1">
      <alignment vertical="center"/>
    </xf>
    <xf numFmtId="4" fontId="109" fillId="0" borderId="10" xfId="3897" applyNumberFormat="1" applyFont="1" applyFill="1" applyBorder="1" applyAlignment="1">
      <alignment horizontal="right" vertical="center"/>
    </xf>
    <xf numFmtId="4" fontId="109" fillId="0" borderId="10" xfId="3897" applyNumberFormat="1" applyFont="1" applyFill="1" applyBorder="1"/>
    <xf numFmtId="4" fontId="109" fillId="17" borderId="10" xfId="3897" applyNumberFormat="1" applyFont="1" applyFill="1" applyBorder="1" applyAlignment="1">
      <alignment vertical="center"/>
    </xf>
    <xf numFmtId="179" fontId="108" fillId="0" borderId="10" xfId="4601" applyNumberFormat="1" applyFont="1" applyFill="1" applyBorder="1" applyAlignment="1">
      <alignment horizontal="center" vertical="center"/>
    </xf>
    <xf numFmtId="0" fontId="108" fillId="0" borderId="10" xfId="0" applyFont="1" applyBorder="1" applyAlignment="1">
      <alignment horizontal="left"/>
    </xf>
    <xf numFmtId="166" fontId="109" fillId="0" borderId="10" xfId="2329" applyNumberFormat="1" applyFont="1" applyFill="1" applyBorder="1" applyAlignment="1">
      <alignment horizontal="center" vertical="center"/>
    </xf>
    <xf numFmtId="0" fontId="108" fillId="17" borderId="10" xfId="3897" applyNumberFormat="1" applyFont="1" applyFill="1" applyBorder="1"/>
    <xf numFmtId="174" fontId="108" fillId="17" borderId="10" xfId="3897" applyNumberFormat="1" applyFont="1" applyFill="1" applyBorder="1"/>
    <xf numFmtId="0" fontId="108" fillId="0" borderId="10" xfId="4601" applyFont="1" applyFill="1" applyBorder="1" applyAlignment="1">
      <alignment horizontal="center" vertical="center"/>
    </xf>
    <xf numFmtId="0" fontId="108" fillId="0" borderId="10" xfId="3897" applyFont="1" applyFill="1" applyBorder="1" applyAlignment="1">
      <alignment horizontal="left" vertical="center" wrapText="1"/>
    </xf>
    <xf numFmtId="43" fontId="108" fillId="0" borderId="0" xfId="2396" applyFont="1"/>
    <xf numFmtId="43" fontId="108" fillId="0" borderId="10" xfId="2396" applyFont="1" applyBorder="1" applyAlignment="1">
      <alignment vertical="center"/>
    </xf>
    <xf numFmtId="0" fontId="108" fillId="13" borderId="10" xfId="4195" applyFont="1" applyFill="1" applyBorder="1" applyAlignment="1" applyProtection="1">
      <alignment horizontal="center" vertical="center"/>
      <protection locked="0"/>
    </xf>
    <xf numFmtId="0" fontId="108" fillId="13" borderId="10" xfId="0" applyFont="1" applyFill="1" applyBorder="1" applyAlignment="1">
      <alignment horizontal="left" vertical="center"/>
    </xf>
    <xf numFmtId="49" fontId="108" fillId="0" borderId="66" xfId="3897" applyNumberFormat="1" applyFont="1" applyFill="1" applyBorder="1" applyAlignment="1">
      <alignment vertical="center"/>
    </xf>
    <xf numFmtId="0" fontId="108" fillId="0" borderId="66" xfId="3897" applyFont="1" applyFill="1" applyBorder="1" applyAlignment="1">
      <alignment vertical="center" wrapText="1"/>
    </xf>
    <xf numFmtId="4" fontId="108" fillId="0" borderId="66" xfId="3897" applyNumberFormat="1" applyFont="1" applyFill="1" applyBorder="1" applyAlignment="1">
      <alignment vertical="center"/>
    </xf>
    <xf numFmtId="0" fontId="108" fillId="0" borderId="66" xfId="3897" applyNumberFormat="1" applyFont="1" applyFill="1" applyBorder="1" applyAlignment="1">
      <alignment horizontal="center" vertical="center"/>
    </xf>
    <xf numFmtId="43" fontId="108" fillId="0" borderId="66" xfId="2396" applyFont="1" applyFill="1" applyBorder="1" applyAlignment="1">
      <alignment vertical="center"/>
    </xf>
    <xf numFmtId="43" fontId="108" fillId="0" borderId="66" xfId="2396" applyFont="1" applyBorder="1" applyAlignment="1">
      <alignment vertical="center"/>
    </xf>
    <xf numFmtId="174" fontId="109" fillId="0" borderId="66" xfId="3897" applyNumberFormat="1" applyFont="1" applyBorder="1"/>
    <xf numFmtId="0" fontId="108" fillId="0" borderId="66" xfId="4195" applyFont="1" applyFill="1" applyBorder="1" applyAlignment="1" applyProtection="1">
      <alignment horizontal="center" vertical="center"/>
      <protection locked="0"/>
    </xf>
    <xf numFmtId="0" fontId="108" fillId="0" borderId="66" xfId="0" applyFont="1" applyBorder="1" applyAlignment="1">
      <alignment horizontal="left" vertical="center"/>
    </xf>
    <xf numFmtId="49" fontId="109" fillId="0" borderId="68" xfId="3897" applyNumberFormat="1" applyFont="1" applyFill="1" applyBorder="1" applyAlignment="1">
      <alignment vertical="center"/>
    </xf>
    <xf numFmtId="0" fontId="109" fillId="0" borderId="68" xfId="3897" applyFont="1" applyFill="1" applyBorder="1" applyAlignment="1">
      <alignment horizontal="right" vertical="center" wrapText="1"/>
    </xf>
    <xf numFmtId="4" fontId="109" fillId="0" borderId="68" xfId="3897" applyNumberFormat="1" applyFont="1" applyFill="1" applyBorder="1" applyAlignment="1">
      <alignment vertical="center"/>
    </xf>
    <xf numFmtId="0" fontId="109" fillId="0" borderId="68" xfId="3897" applyNumberFormat="1" applyFont="1" applyFill="1" applyBorder="1" applyAlignment="1">
      <alignment vertical="center"/>
    </xf>
    <xf numFmtId="43" fontId="109" fillId="17" borderId="68" xfId="2396" applyFont="1" applyFill="1" applyBorder="1" applyAlignment="1">
      <alignment vertical="center"/>
    </xf>
    <xf numFmtId="0" fontId="109" fillId="0" borderId="68" xfId="3897" applyFont="1" applyFill="1" applyBorder="1" applyAlignment="1">
      <alignment horizontal="center" vertical="center"/>
    </xf>
    <xf numFmtId="0" fontId="108" fillId="0" borderId="68" xfId="0" applyFont="1" applyBorder="1" applyAlignment="1">
      <alignment horizontal="left"/>
    </xf>
    <xf numFmtId="43" fontId="108" fillId="0" borderId="59" xfId="0" applyNumberFormat="1" applyFont="1" applyBorder="1"/>
    <xf numFmtId="49" fontId="108" fillId="78" borderId="68" xfId="3897" applyNumberFormat="1" applyFont="1" applyFill="1" applyBorder="1"/>
    <xf numFmtId="0" fontId="109" fillId="78" borderId="68" xfId="3897" applyFont="1" applyFill="1" applyBorder="1" applyAlignment="1">
      <alignment horizontal="center" vertical="center" wrapText="1"/>
    </xf>
    <xf numFmtId="4" fontId="109" fillId="78" borderId="68" xfId="3897" applyNumberFormat="1" applyFont="1" applyFill="1" applyBorder="1"/>
    <xf numFmtId="0" fontId="108" fillId="78" borderId="68" xfId="3897" applyNumberFormat="1" applyFont="1" applyFill="1" applyBorder="1"/>
    <xf numFmtId="4" fontId="40" fillId="78" borderId="68" xfId="3897" applyNumberFormat="1" applyFont="1" applyFill="1" applyBorder="1"/>
    <xf numFmtId="43" fontId="108" fillId="0" borderId="68" xfId="3897" applyNumberFormat="1" applyFont="1" applyFill="1" applyBorder="1"/>
    <xf numFmtId="0" fontId="108" fillId="0" borderId="59" xfId="0" applyFont="1" applyBorder="1"/>
    <xf numFmtId="0" fontId="108" fillId="0" borderId="0" xfId="0" applyFont="1" applyBorder="1"/>
    <xf numFmtId="0" fontId="108" fillId="0" borderId="0" xfId="0" applyFont="1" applyFill="1" applyBorder="1"/>
    <xf numFmtId="4" fontId="108" fillId="0" borderId="0" xfId="0" applyNumberFormat="1" applyFont="1" applyBorder="1"/>
    <xf numFmtId="4" fontId="108" fillId="0" borderId="0" xfId="0" applyNumberFormat="1" applyFont="1" applyAlignment="1">
      <alignment horizontal="left"/>
    </xf>
    <xf numFmtId="43" fontId="108" fillId="0" borderId="0" xfId="0" applyNumberFormat="1" applyFont="1"/>
    <xf numFmtId="43" fontId="108" fillId="0" borderId="0" xfId="0" applyNumberFormat="1" applyFont="1" applyFill="1"/>
    <xf numFmtId="0" fontId="110" fillId="0" borderId="0" xfId="0" applyFont="1"/>
    <xf numFmtId="0" fontId="108" fillId="0" borderId="68" xfId="0" applyFont="1" applyBorder="1"/>
    <xf numFmtId="43" fontId="108" fillId="0" borderId="68" xfId="0" applyNumberFormat="1" applyFont="1" applyBorder="1"/>
    <xf numFmtId="43" fontId="111" fillId="0" borderId="0" xfId="0" applyNumberFormat="1" applyFont="1"/>
    <xf numFmtId="4" fontId="108" fillId="0" borderId="68" xfId="0" applyNumberFormat="1" applyFont="1" applyBorder="1"/>
    <xf numFmtId="0" fontId="109" fillId="0" borderId="0" xfId="4601" applyFont="1" applyBorder="1" applyAlignment="1">
      <alignment vertical="center"/>
    </xf>
    <xf numFmtId="0" fontId="40" fillId="0" borderId="68" xfId="0" applyFont="1" applyBorder="1"/>
    <xf numFmtId="43" fontId="40" fillId="0" borderId="68" xfId="0" applyNumberFormat="1" applyFont="1" applyBorder="1"/>
    <xf numFmtId="0" fontId="9" fillId="0" borderId="0" xfId="0" applyFont="1" applyBorder="1"/>
    <xf numFmtId="166" fontId="12" fillId="0" borderId="0" xfId="6263" applyNumberFormat="1" applyFont="1" applyFill="1" applyBorder="1" applyAlignment="1">
      <alignment horizontal="left" vertical="center"/>
    </xf>
    <xf numFmtId="166" fontId="10" fillId="0" borderId="10" xfId="6263" applyNumberFormat="1" applyFont="1" applyFill="1" applyBorder="1" applyAlignment="1">
      <alignment horizontal="left"/>
    </xf>
    <xf numFmtId="3" fontId="10" fillId="0" borderId="10" xfId="6263" applyNumberFormat="1" applyFont="1" applyFill="1" applyBorder="1" applyAlignment="1">
      <alignment horizontal="center"/>
    </xf>
    <xf numFmtId="0" fontId="12" fillId="0" borderId="0" xfId="0" applyFont="1" applyFill="1" applyAlignment="1">
      <alignment vertical="center"/>
    </xf>
    <xf numFmtId="0" fontId="12" fillId="0" borderId="0" xfId="0" applyFont="1" applyFill="1" applyBorder="1" applyAlignment="1">
      <alignment horizontal="left" vertical="center" wrapText="1"/>
    </xf>
    <xf numFmtId="0" fontId="12" fillId="0" borderId="0" xfId="0" applyFont="1" applyFill="1" applyBorder="1" applyAlignment="1">
      <alignment horizontal="center" vertical="center" wrapText="1"/>
    </xf>
    <xf numFmtId="0" fontId="10" fillId="0" borderId="0" xfId="0" applyFont="1" applyFill="1" applyAlignment="1">
      <alignment horizontal="center" vertical="center"/>
    </xf>
    <xf numFmtId="0" fontId="10" fillId="0" borderId="0" xfId="0" applyFont="1" applyFill="1" applyAlignment="1">
      <alignment horizontal="center"/>
    </xf>
    <xf numFmtId="0" fontId="12" fillId="0" borderId="10" xfId="0" applyFont="1" applyFill="1" applyBorder="1" applyAlignment="1">
      <alignment horizontal="center" vertical="center" wrapText="1"/>
    </xf>
    <xf numFmtId="0" fontId="12" fillId="0" borderId="10" xfId="0" applyFont="1" applyFill="1" applyBorder="1" applyAlignment="1">
      <alignment vertical="center"/>
    </xf>
    <xf numFmtId="0" fontId="12" fillId="0" borderId="10" xfId="0" applyFont="1" applyFill="1" applyBorder="1" applyAlignment="1">
      <alignment vertical="center" wrapText="1"/>
    </xf>
    <xf numFmtId="0" fontId="10" fillId="0" borderId="10" xfId="0" applyFont="1" applyFill="1" applyBorder="1" applyAlignment="1">
      <alignment horizontal="right" vertical="center"/>
    </xf>
    <xf numFmtId="0" fontId="10" fillId="0" borderId="10" xfId="0" applyFont="1" applyFill="1" applyBorder="1" applyAlignment="1">
      <alignment horizontal="left" vertical="center" wrapText="1"/>
    </xf>
    <xf numFmtId="0" fontId="10" fillId="0" borderId="10" xfId="0" applyFont="1" applyFill="1" applyBorder="1" applyAlignment="1">
      <alignment horizontal="center" vertical="center" wrapText="1"/>
    </xf>
    <xf numFmtId="3" fontId="10" fillId="0" borderId="10" xfId="0" applyNumberFormat="1" applyFont="1" applyFill="1" applyBorder="1" applyAlignment="1">
      <alignment horizontal="center"/>
    </xf>
    <xf numFmtId="0" fontId="10" fillId="0" borderId="10" xfId="0" applyFont="1" applyFill="1" applyBorder="1" applyAlignment="1">
      <alignment horizontal="center"/>
    </xf>
    <xf numFmtId="3" fontId="12" fillId="0" borderId="10" xfId="0" applyNumberFormat="1" applyFont="1" applyFill="1" applyBorder="1" applyAlignment="1">
      <alignment horizontal="center"/>
    </xf>
    <xf numFmtId="3" fontId="12" fillId="0" borderId="10" xfId="0" applyNumberFormat="1" applyFont="1" applyFill="1" applyBorder="1" applyAlignment="1">
      <alignment horizontal="center" vertical="center" wrapText="1"/>
    </xf>
    <xf numFmtId="3" fontId="10" fillId="0" borderId="0" xfId="0" applyNumberFormat="1" applyFont="1" applyFill="1" applyAlignment="1">
      <alignment horizontal="center"/>
    </xf>
    <xf numFmtId="3" fontId="10" fillId="0" borderId="10" xfId="0" applyNumberFormat="1" applyFont="1" applyFill="1" applyBorder="1" applyAlignment="1">
      <alignment horizontal="center" vertical="center"/>
    </xf>
    <xf numFmtId="0" fontId="12" fillId="0" borderId="10" xfId="0" applyFont="1" applyFill="1" applyBorder="1" applyAlignment="1">
      <alignment horizontal="center"/>
    </xf>
    <xf numFmtId="0" fontId="10" fillId="0" borderId="0" xfId="0" applyFont="1" applyFill="1" applyAlignment="1">
      <alignment horizontal="center" wrapText="1"/>
    </xf>
    <xf numFmtId="0" fontId="10" fillId="0" borderId="10" xfId="0" applyFont="1" applyFill="1" applyBorder="1"/>
    <xf numFmtId="0" fontId="10" fillId="0" borderId="60" xfId="0" applyFont="1" applyFill="1" applyBorder="1" applyAlignment="1">
      <alignment horizontal="left" vertical="center" wrapText="1"/>
    </xf>
    <xf numFmtId="0" fontId="10" fillId="0" borderId="10" xfId="0" applyFont="1" applyFill="1" applyBorder="1" applyAlignment="1">
      <alignment wrapText="1"/>
    </xf>
    <xf numFmtId="167" fontId="10" fillId="0" borderId="10" xfId="0" applyNumberFormat="1" applyFont="1" applyFill="1" applyBorder="1" applyAlignment="1">
      <alignment horizontal="center"/>
    </xf>
    <xf numFmtId="0" fontId="10" fillId="0" borderId="0" xfId="0" applyFont="1" applyFill="1" applyAlignment="1">
      <alignment wrapText="1"/>
    </xf>
    <xf numFmtId="0" fontId="12" fillId="0" borderId="10" xfId="0" applyFont="1" applyFill="1" applyBorder="1"/>
    <xf numFmtId="0" fontId="115" fillId="0" borderId="0" xfId="6382" applyFont="1" applyAlignment="1"/>
    <xf numFmtId="0" fontId="5" fillId="0" borderId="0" xfId="3941"/>
    <xf numFmtId="0" fontId="5" fillId="0" borderId="0" xfId="3941" applyAlignment="1">
      <alignment vertical="center"/>
    </xf>
    <xf numFmtId="0" fontId="116" fillId="0" borderId="0" xfId="3941" applyFont="1" applyAlignment="1">
      <alignment wrapText="1"/>
    </xf>
    <xf numFmtId="0" fontId="116" fillId="19" borderId="0" xfId="3628" applyFont="1" applyAlignment="1">
      <alignment wrapText="1"/>
    </xf>
    <xf numFmtId="0" fontId="116" fillId="22" borderId="34" xfId="3843" applyFont="1" applyAlignment="1">
      <alignment wrapText="1"/>
    </xf>
    <xf numFmtId="0" fontId="5" fillId="0" borderId="70" xfId="3941" applyFont="1" applyBorder="1"/>
    <xf numFmtId="0" fontId="118" fillId="22" borderId="34" xfId="3843" applyFont="1" applyFill="1" applyBorder="1"/>
    <xf numFmtId="164" fontId="119" fillId="0" borderId="0" xfId="6383" applyFont="1" applyAlignment="1">
      <alignment wrapText="1"/>
    </xf>
    <xf numFmtId="164" fontId="5" fillId="0" borderId="0" xfId="6384" applyFont="1" applyBorder="1"/>
    <xf numFmtId="164" fontId="116" fillId="19" borderId="0" xfId="3628" applyNumberFormat="1" applyFont="1" applyAlignment="1">
      <alignment wrapText="1"/>
    </xf>
    <xf numFmtId="0" fontId="118" fillId="79" borderId="34" xfId="3843" applyFont="1" applyFill="1" applyBorder="1"/>
    <xf numFmtId="0" fontId="5" fillId="0" borderId="71" xfId="3941" applyFont="1" applyBorder="1"/>
    <xf numFmtId="164" fontId="116" fillId="0" borderId="0" xfId="3941" applyNumberFormat="1" applyFont="1" applyAlignment="1">
      <alignment wrapText="1"/>
    </xf>
    <xf numFmtId="0" fontId="9" fillId="0" borderId="0" xfId="3941" applyFont="1"/>
    <xf numFmtId="0" fontId="5" fillId="0" borderId="0" xfId="3941" applyAlignment="1">
      <alignment wrapText="1"/>
    </xf>
    <xf numFmtId="3" fontId="5" fillId="0" borderId="0" xfId="3941" applyNumberFormat="1"/>
    <xf numFmtId="9" fontId="5" fillId="0" borderId="0" xfId="3941" applyNumberFormat="1"/>
    <xf numFmtId="0" fontId="91" fillId="22" borderId="34" xfId="3843"/>
    <xf numFmtId="0" fontId="9" fillId="0" borderId="69" xfId="6385" applyBorder="1"/>
    <xf numFmtId="0" fontId="118" fillId="0" borderId="0" xfId="3941" applyFont="1"/>
    <xf numFmtId="0" fontId="118" fillId="22" borderId="34" xfId="3843" applyFont="1"/>
    <xf numFmtId="9" fontId="70" fillId="20" borderId="0" xfId="2238" applyNumberFormat="1"/>
    <xf numFmtId="0" fontId="70" fillId="20" borderId="0" xfId="2238"/>
    <xf numFmtId="0" fontId="79" fillId="19" borderId="0" xfId="3628"/>
    <xf numFmtId="164" fontId="0" fillId="0" borderId="0" xfId="6383" applyFont="1"/>
    <xf numFmtId="0" fontId="122" fillId="80" borderId="73" xfId="3941" applyFont="1" applyFill="1" applyBorder="1" applyAlignment="1"/>
    <xf numFmtId="0" fontId="122" fillId="0" borderId="73" xfId="3941" applyFont="1" applyBorder="1" applyAlignment="1"/>
    <xf numFmtId="0" fontId="123" fillId="0" borderId="0" xfId="3941" applyFont="1"/>
    <xf numFmtId="0" fontId="124" fillId="0" borderId="0" xfId="3941" applyFont="1"/>
    <xf numFmtId="0" fontId="9" fillId="0" borderId="3" xfId="6385"/>
    <xf numFmtId="0" fontId="118" fillId="0" borderId="3" xfId="6385" applyFont="1"/>
    <xf numFmtId="0" fontId="119" fillId="0" borderId="0" xfId="7" applyFont="1" applyAlignment="1"/>
    <xf numFmtId="0" fontId="13" fillId="0" borderId="0" xfId="7" applyFill="1"/>
    <xf numFmtId="10" fontId="119" fillId="51" borderId="60" xfId="1" applyNumberFormat="1" applyFont="1" applyFill="1" applyBorder="1" applyAlignment="1"/>
    <xf numFmtId="0" fontId="148" fillId="0" borderId="0" xfId="7" applyFont="1" applyAlignment="1"/>
    <xf numFmtId="164" fontId="16" fillId="15" borderId="15" xfId="1" applyFont="1" applyFill="1" applyBorder="1" applyAlignment="1">
      <alignment wrapText="1"/>
    </xf>
    <xf numFmtId="164" fontId="16" fillId="15" borderId="17" xfId="1" applyFont="1" applyFill="1" applyBorder="1" applyAlignment="1">
      <alignment wrapText="1"/>
    </xf>
    <xf numFmtId="164" fontId="16" fillId="15" borderId="16" xfId="1" applyFont="1" applyFill="1" applyBorder="1" applyAlignment="1">
      <alignment wrapText="1"/>
    </xf>
    <xf numFmtId="164" fontId="20" fillId="7" borderId="11" xfId="1" applyFont="1" applyFill="1" applyBorder="1" applyAlignment="1">
      <alignment wrapText="1"/>
    </xf>
    <xf numFmtId="164" fontId="20" fillId="7" borderId="10" xfId="1" applyFont="1" applyFill="1" applyBorder="1" applyAlignment="1">
      <alignment wrapText="1"/>
    </xf>
    <xf numFmtId="164" fontId="20" fillId="7" borderId="9" xfId="1" applyFont="1" applyFill="1" applyBorder="1" applyAlignment="1">
      <alignment wrapText="1"/>
    </xf>
    <xf numFmtId="164" fontId="16" fillId="9" borderId="11" xfId="1" applyFont="1" applyFill="1" applyBorder="1" applyAlignment="1">
      <alignment wrapText="1"/>
    </xf>
    <xf numFmtId="164" fontId="16" fillId="9" borderId="10" xfId="1" applyFont="1" applyFill="1" applyBorder="1" applyAlignment="1">
      <alignment wrapText="1"/>
    </xf>
    <xf numFmtId="164" fontId="16" fillId="9" borderId="9" xfId="1" applyFont="1" applyFill="1" applyBorder="1" applyAlignment="1">
      <alignment wrapText="1"/>
    </xf>
    <xf numFmtId="164" fontId="11" fillId="0" borderId="11" xfId="1" applyFont="1" applyBorder="1"/>
    <xf numFmtId="164" fontId="11" fillId="0" borderId="9" xfId="1" applyFont="1" applyBorder="1"/>
    <xf numFmtId="0" fontId="147" fillId="83" borderId="11" xfId="7" applyFont="1" applyFill="1" applyBorder="1" applyAlignment="1"/>
    <xf numFmtId="0" fontId="147" fillId="83" borderId="9" xfId="7" applyFont="1" applyFill="1" applyBorder="1"/>
    <xf numFmtId="0" fontId="147" fillId="83" borderId="10" xfId="7" applyFont="1" applyFill="1" applyBorder="1"/>
    <xf numFmtId="0" fontId="16" fillId="82" borderId="10" xfId="7" applyFont="1" applyFill="1" applyBorder="1" applyAlignment="1">
      <alignment wrapText="1"/>
    </xf>
    <xf numFmtId="0" fontId="109" fillId="83" borderId="11" xfId="7" applyFont="1" applyFill="1" applyBorder="1" applyAlignment="1"/>
    <xf numFmtId="0" fontId="109" fillId="83" borderId="10" xfId="7" applyFont="1" applyFill="1" applyBorder="1" applyAlignment="1"/>
    <xf numFmtId="0" fontId="119" fillId="51" borderId="60" xfId="1" applyNumberFormat="1" applyFont="1" applyFill="1" applyBorder="1" applyAlignment="1"/>
    <xf numFmtId="0" fontId="0" fillId="0" borderId="0" xfId="0"/>
    <xf numFmtId="164" fontId="11" fillId="0" borderId="10" xfId="1" applyFont="1" applyBorder="1"/>
    <xf numFmtId="9" fontId="0" fillId="0" borderId="0" xfId="2" applyFont="1"/>
    <xf numFmtId="164" fontId="0" fillId="0" borderId="0" xfId="1" applyFont="1"/>
    <xf numFmtId="0" fontId="149" fillId="0" borderId="0" xfId="0" applyFont="1"/>
    <xf numFmtId="43" fontId="14" fillId="0" borderId="0" xfId="7" applyNumberFormat="1" applyFont="1" applyAlignment="1"/>
    <xf numFmtId="0" fontId="11" fillId="87" borderId="10" xfId="7" applyFont="1" applyFill="1" applyBorder="1" applyAlignment="1">
      <alignment wrapText="1"/>
    </xf>
    <xf numFmtId="0" fontId="11" fillId="87" borderId="10" xfId="7" applyFont="1" applyFill="1" applyBorder="1" applyAlignment="1"/>
    <xf numFmtId="164" fontId="11" fillId="88" borderId="10" xfId="1" applyFont="1" applyFill="1" applyBorder="1"/>
    <xf numFmtId="164" fontId="11" fillId="88" borderId="9" xfId="1" applyFont="1" applyFill="1" applyBorder="1"/>
    <xf numFmtId="0" fontId="17" fillId="0" borderId="10" xfId="7" applyFont="1" applyBorder="1"/>
    <xf numFmtId="0" fontId="20" fillId="89" borderId="10" xfId="7" applyFont="1" applyFill="1" applyBorder="1" applyAlignment="1">
      <alignment wrapText="1"/>
    </xf>
    <xf numFmtId="0" fontId="0" fillId="0" borderId="12" xfId="0" applyBorder="1" applyAlignment="1">
      <alignment horizontal="center"/>
    </xf>
    <xf numFmtId="0" fontId="0" fillId="0" borderId="14" xfId="0" applyBorder="1" applyAlignment="1">
      <alignment horizontal="center"/>
    </xf>
    <xf numFmtId="0" fontId="0" fillId="0" borderId="0" xfId="0" applyFont="1"/>
    <xf numFmtId="164" fontId="5" fillId="0" borderId="11" xfId="1" applyFont="1" applyBorder="1" applyAlignment="1">
      <alignment horizontal="center" vertical="center"/>
    </xf>
    <xf numFmtId="0" fontId="51" fillId="0" borderId="0" xfId="0" applyFont="1"/>
    <xf numFmtId="0" fontId="51" fillId="0" borderId="0" xfId="0" applyFont="1" applyAlignment="1">
      <alignment wrapText="1"/>
    </xf>
    <xf numFmtId="0" fontId="9" fillId="0" borderId="12" xfId="0" applyFont="1" applyBorder="1"/>
    <xf numFmtId="0" fontId="0" fillId="0" borderId="12" xfId="0" applyBorder="1" applyAlignment="1">
      <alignment horizontal="left" indent="1"/>
    </xf>
    <xf numFmtId="0" fontId="9" fillId="0" borderId="14" xfId="0" applyFont="1" applyBorder="1"/>
    <xf numFmtId="164" fontId="149" fillId="0" borderId="0" xfId="1" applyFont="1"/>
    <xf numFmtId="164" fontId="11" fillId="0" borderId="10" xfId="1" applyFont="1" applyFill="1" applyBorder="1"/>
    <xf numFmtId="164" fontId="14" fillId="0" borderId="0" xfId="1" applyFont="1" applyAlignment="1"/>
    <xf numFmtId="164" fontId="9" fillId="0" borderId="0" xfId="1" applyFont="1" applyAlignment="1">
      <alignment horizontal="center"/>
    </xf>
    <xf numFmtId="3" fontId="11" fillId="0" borderId="0" xfId="7" applyNumberFormat="1" applyFont="1" applyAlignment="1"/>
    <xf numFmtId="164" fontId="9" fillId="0" borderId="69" xfId="1" applyFont="1" applyBorder="1"/>
    <xf numFmtId="0" fontId="9" fillId="0" borderId="88" xfId="0" applyFont="1" applyFill="1" applyBorder="1"/>
    <xf numFmtId="164" fontId="14" fillId="0" borderId="0" xfId="7" applyNumberFormat="1" applyFont="1" applyAlignment="1"/>
    <xf numFmtId="164" fontId="11" fillId="0" borderId="0" xfId="1" applyFont="1" applyAlignment="1"/>
    <xf numFmtId="164" fontId="17" fillId="0" borderId="0" xfId="1" applyFont="1"/>
    <xf numFmtId="164" fontId="14" fillId="0" borderId="0" xfId="1" applyFont="1"/>
    <xf numFmtId="0" fontId="14" fillId="0" borderId="0" xfId="7" applyFont="1" applyAlignment="1">
      <alignment horizontal="center"/>
    </xf>
    <xf numFmtId="0" fontId="14" fillId="0" borderId="0" xfId="7" applyFont="1" applyFill="1" applyAlignment="1"/>
    <xf numFmtId="0" fontId="27" fillId="93" borderId="0" xfId="7" applyFont="1" applyFill="1" applyAlignment="1"/>
    <xf numFmtId="0" fontId="14" fillId="93" borderId="0" xfId="7" applyFont="1" applyFill="1" applyAlignment="1"/>
    <xf numFmtId="164" fontId="14" fillId="93" borderId="0" xfId="7" applyNumberFormat="1" applyFont="1" applyFill="1" applyAlignment="1"/>
    <xf numFmtId="164" fontId="27" fillId="0" borderId="0" xfId="7" applyNumberFormat="1" applyFont="1" applyAlignment="1"/>
    <xf numFmtId="164" fontId="27" fillId="0" borderId="0" xfId="1" applyFont="1" applyAlignment="1"/>
    <xf numFmtId="0" fontId="152" fillId="0" borderId="0" xfId="7" applyFont="1" applyAlignment="1">
      <alignment horizontal="right"/>
    </xf>
    <xf numFmtId="164" fontId="14" fillId="93" borderId="0" xfId="1" applyFont="1" applyFill="1" applyAlignment="1"/>
    <xf numFmtId="0" fontId="27" fillId="6" borderId="0" xfId="7" applyFont="1" applyFill="1" applyAlignment="1"/>
    <xf numFmtId="164" fontId="60" fillId="0" borderId="0" xfId="1" applyFont="1"/>
    <xf numFmtId="0" fontId="153" fillId="0" borderId="0" xfId="0" applyFont="1"/>
    <xf numFmtId="0" fontId="23" fillId="0" borderId="0" xfId="7" applyFont="1" applyFill="1"/>
    <xf numFmtId="0" fontId="16" fillId="0" borderId="0" xfId="7" applyFont="1" applyFill="1"/>
    <xf numFmtId="0" fontId="11" fillId="0" borderId="0" xfId="7" applyFont="1" applyFill="1"/>
    <xf numFmtId="0" fontId="17" fillId="0" borderId="0" xfId="7" applyFont="1" applyFill="1"/>
    <xf numFmtId="0" fontId="14" fillId="0" borderId="0" xfId="7" applyFont="1" applyFill="1"/>
    <xf numFmtId="0" fontId="14" fillId="0" borderId="0" xfId="7" applyFont="1" applyAlignment="1">
      <alignment horizontal="center"/>
    </xf>
    <xf numFmtId="164" fontId="11" fillId="5" borderId="0" xfId="1" applyFont="1" applyFill="1" applyAlignment="1"/>
    <xf numFmtId="0" fontId="27" fillId="17" borderId="0" xfId="7" applyFont="1" applyFill="1" applyAlignment="1"/>
    <xf numFmtId="164" fontId="13" fillId="17" borderId="0" xfId="7" applyNumberFormat="1" applyFill="1"/>
    <xf numFmtId="164" fontId="55" fillId="17" borderId="0" xfId="7" applyNumberFormat="1" applyFont="1" applyFill="1"/>
    <xf numFmtId="0" fontId="3" fillId="0" borderId="0" xfId="7" applyFont="1" applyFill="1"/>
    <xf numFmtId="164" fontId="9" fillId="0" borderId="0" xfId="1" applyFont="1"/>
    <xf numFmtId="0" fontId="147" fillId="0" borderId="0" xfId="0" applyFont="1"/>
    <xf numFmtId="0" fontId="154" fillId="0" borderId="84" xfId="0" applyFont="1" applyBorder="1"/>
    <xf numFmtId="0" fontId="154" fillId="0" borderId="81" xfId="0" applyFont="1" applyBorder="1"/>
    <xf numFmtId="0" fontId="154" fillId="0" borderId="0" xfId="0" applyFont="1"/>
    <xf numFmtId="0" fontId="155" fillId="0" borderId="0" xfId="0" applyFont="1"/>
    <xf numFmtId="164" fontId="51" fillId="0" borderId="0" xfId="1" applyFont="1"/>
    <xf numFmtId="0" fontId="51" fillId="0" borderId="0" xfId="0" applyFont="1" applyAlignment="1">
      <alignment horizontal="left" wrapText="1"/>
    </xf>
    <xf numFmtId="0" fontId="155" fillId="83" borderId="0" xfId="0" applyFont="1" applyFill="1"/>
    <xf numFmtId="0" fontId="51" fillId="83" borderId="0" xfId="0" applyFont="1" applyFill="1"/>
    <xf numFmtId="0" fontId="51" fillId="0" borderId="0" xfId="0" applyFont="1" applyBorder="1"/>
    <xf numFmtId="164" fontId="51" fillId="0" borderId="0" xfId="1" applyFont="1" applyBorder="1"/>
    <xf numFmtId="164" fontId="159" fillId="0" borderId="0" xfId="0" applyNumberFormat="1" applyFont="1"/>
    <xf numFmtId="9" fontId="162" fillId="0" borderId="0" xfId="2" applyFont="1" applyAlignment="1">
      <alignment horizontal="left"/>
    </xf>
    <xf numFmtId="0" fontId="162" fillId="0" borderId="0" xfId="0" applyFont="1"/>
    <xf numFmtId="9" fontId="155" fillId="83" borderId="89" xfId="2" applyNumberFormat="1" applyFont="1" applyFill="1" applyBorder="1"/>
    <xf numFmtId="0" fontId="155" fillId="83" borderId="90" xfId="0" applyFont="1" applyFill="1" applyBorder="1"/>
    <xf numFmtId="0" fontId="51" fillId="0" borderId="89" xfId="2" applyNumberFormat="1" applyFont="1" applyBorder="1"/>
    <xf numFmtId="0" fontId="155" fillId="0" borderId="90" xfId="2" applyNumberFormat="1" applyFont="1" applyBorder="1"/>
    <xf numFmtId="164" fontId="51" fillId="95" borderId="89" xfId="2" applyNumberFormat="1" applyFont="1" applyFill="1" applyBorder="1"/>
    <xf numFmtId="164" fontId="51" fillId="95" borderId="90" xfId="2" applyNumberFormat="1" applyFont="1" applyFill="1" applyBorder="1"/>
    <xf numFmtId="164" fontId="51" fillId="0" borderId="89" xfId="2" applyNumberFormat="1" applyFont="1" applyBorder="1"/>
    <xf numFmtId="164" fontId="51" fillId="0" borderId="90" xfId="2" applyNumberFormat="1" applyFont="1" applyBorder="1"/>
    <xf numFmtId="164" fontId="11" fillId="0" borderId="0" xfId="7" applyNumberFormat="1" applyFont="1" applyAlignment="1"/>
    <xf numFmtId="0" fontId="9" fillId="10" borderId="0" xfId="0" applyFont="1" applyFill="1"/>
    <xf numFmtId="0" fontId="0" fillId="10" borderId="0" xfId="0" applyFont="1" applyFill="1"/>
    <xf numFmtId="0" fontId="0" fillId="0" borderId="0" xfId="0" applyFont="1" applyAlignment="1">
      <alignment wrapText="1"/>
    </xf>
    <xf numFmtId="0" fontId="166" fillId="0" borderId="0" xfId="0" applyFont="1"/>
    <xf numFmtId="164" fontId="167" fillId="0" borderId="0" xfId="1" applyFont="1"/>
    <xf numFmtId="164" fontId="27" fillId="0" borderId="0" xfId="1" applyFont="1"/>
    <xf numFmtId="0" fontId="14" fillId="0" borderId="0" xfId="0" applyFont="1"/>
    <xf numFmtId="0" fontId="157" fillId="83" borderId="0" xfId="0" applyFont="1" applyFill="1" applyAlignment="1"/>
    <xf numFmtId="0" fontId="51" fillId="0" borderId="60" xfId="0" applyFont="1" applyBorder="1" applyAlignment="1"/>
    <xf numFmtId="0" fontId="51" fillId="0" borderId="41" xfId="0" applyFont="1" applyBorder="1" applyAlignment="1"/>
    <xf numFmtId="164" fontId="17" fillId="0" borderId="0" xfId="7" applyNumberFormat="1" applyFont="1" applyAlignment="1"/>
    <xf numFmtId="164" fontId="13" fillId="0" borderId="0" xfId="7" applyNumberFormat="1" applyFill="1"/>
    <xf numFmtId="164" fontId="11" fillId="8" borderId="0" xfId="1" applyFont="1" applyFill="1" applyAlignment="1"/>
    <xf numFmtId="164" fontId="22" fillId="8" borderId="0" xfId="1" applyFont="1" applyFill="1" applyAlignment="1"/>
    <xf numFmtId="0" fontId="169" fillId="8" borderId="0" xfId="0" applyFont="1" applyFill="1"/>
    <xf numFmtId="0" fontId="56" fillId="8" borderId="0" xfId="0" applyFont="1" applyFill="1"/>
    <xf numFmtId="0" fontId="170" fillId="0" borderId="0" xfId="0" applyFont="1"/>
    <xf numFmtId="164" fontId="0" fillId="0" borderId="0" xfId="0" applyNumberFormat="1" applyFill="1"/>
    <xf numFmtId="0" fontId="157" fillId="10" borderId="0" xfId="0" applyFont="1" applyFill="1" applyAlignment="1"/>
    <xf numFmtId="0" fontId="51" fillId="0" borderId="0" xfId="0" applyFont="1" applyFill="1"/>
    <xf numFmtId="9" fontId="171" fillId="0" borderId="0" xfId="2" applyFont="1" applyFill="1"/>
    <xf numFmtId="9" fontId="171" fillId="0" borderId="0" xfId="2" applyFont="1"/>
    <xf numFmtId="182" fontId="0" fillId="0" borderId="0" xfId="0" applyNumberFormat="1" applyFill="1" applyAlignment="1">
      <alignment horizontal="right"/>
    </xf>
    <xf numFmtId="0" fontId="116" fillId="0" borderId="0" xfId="0" applyFont="1" applyBorder="1"/>
    <xf numFmtId="164" fontId="116" fillId="0" borderId="0" xfId="1" applyFont="1" applyBorder="1"/>
    <xf numFmtId="169" fontId="0" fillId="0" borderId="0" xfId="0" applyNumberFormat="1"/>
    <xf numFmtId="183" fontId="0" fillId="0" borderId="0" xfId="0" applyNumberFormat="1"/>
    <xf numFmtId="168" fontId="20" fillId="7" borderId="9" xfId="1" applyNumberFormat="1" applyFont="1" applyFill="1" applyBorder="1" applyAlignment="1">
      <alignment wrapText="1"/>
    </xf>
    <xf numFmtId="168" fontId="20" fillId="7" borderId="10" xfId="1" applyNumberFormat="1" applyFont="1" applyFill="1" applyBorder="1" applyAlignment="1">
      <alignment wrapText="1"/>
    </xf>
    <xf numFmtId="168" fontId="20" fillId="7" borderId="11" xfId="1" applyNumberFormat="1" applyFont="1" applyFill="1" applyBorder="1" applyAlignment="1">
      <alignment wrapText="1"/>
    </xf>
    <xf numFmtId="168" fontId="16" fillId="9" borderId="9" xfId="1" applyNumberFormat="1" applyFont="1" applyFill="1" applyBorder="1" applyAlignment="1">
      <alignment wrapText="1"/>
    </xf>
    <xf numFmtId="168" fontId="16" fillId="9" borderId="10" xfId="1" applyNumberFormat="1" applyFont="1" applyFill="1" applyBorder="1" applyAlignment="1">
      <alignment wrapText="1"/>
    </xf>
    <xf numFmtId="168" fontId="16" fillId="9" borderId="11" xfId="1" applyNumberFormat="1" applyFont="1" applyFill="1" applyBorder="1" applyAlignment="1">
      <alignment wrapText="1"/>
    </xf>
    <xf numFmtId="168" fontId="11" fillId="0" borderId="9" xfId="1" applyNumberFormat="1" applyFont="1" applyBorder="1"/>
    <xf numFmtId="168" fontId="11" fillId="0" borderId="10" xfId="1" applyNumberFormat="1" applyFont="1" applyBorder="1"/>
    <xf numFmtId="168" fontId="11" fillId="0" borderId="11" xfId="1" applyNumberFormat="1" applyFont="1" applyBorder="1"/>
    <xf numFmtId="168" fontId="14" fillId="0" borderId="0" xfId="7" applyNumberFormat="1" applyFont="1" applyAlignment="1"/>
    <xf numFmtId="168" fontId="17" fillId="0" borderId="10" xfId="7" applyNumberFormat="1" applyFont="1" applyBorder="1" applyAlignment="1"/>
    <xf numFmtId="168" fontId="11" fillId="0" borderId="10" xfId="0" applyNumberFormat="1" applyFont="1" applyBorder="1"/>
    <xf numFmtId="168" fontId="60" fillId="0" borderId="0" xfId="7" applyNumberFormat="1" applyFont="1" applyAlignment="1"/>
    <xf numFmtId="168" fontId="60" fillId="0" borderId="0" xfId="1" applyNumberFormat="1" applyFont="1" applyAlignment="1"/>
    <xf numFmtId="168" fontId="11" fillId="0" borderId="0" xfId="7" applyNumberFormat="1" applyFont="1" applyAlignment="1"/>
    <xf numFmtId="168" fontId="17" fillId="0" borderId="11" xfId="1" applyNumberFormat="1" applyFont="1" applyBorder="1"/>
    <xf numFmtId="168" fontId="60" fillId="0" borderId="0" xfId="7" applyNumberFormat="1" applyFont="1"/>
    <xf numFmtId="0" fontId="3" fillId="0" borderId="0" xfId="9137" applyFont="1"/>
    <xf numFmtId="0" fontId="172" fillId="0" borderId="0" xfId="9137" applyFont="1"/>
    <xf numFmtId="0" fontId="55" fillId="0" borderId="0" xfId="9137" applyFont="1"/>
    <xf numFmtId="168" fontId="0" fillId="0" borderId="0" xfId="9138" applyNumberFormat="1" applyFont="1"/>
    <xf numFmtId="0" fontId="3" fillId="0" borderId="0" xfId="9137" applyFont="1" applyAlignment="1">
      <alignment horizontal="left" indent="1"/>
    </xf>
    <xf numFmtId="0" fontId="3" fillId="0" borderId="10" xfId="9137" applyFont="1" applyBorder="1"/>
    <xf numFmtId="3" fontId="3" fillId="0" borderId="10" xfId="9137" applyNumberFormat="1" applyBorder="1" applyAlignment="1">
      <alignment horizontal="right"/>
    </xf>
    <xf numFmtId="168" fontId="55" fillId="0" borderId="0" xfId="9138" applyNumberFormat="1" applyFont="1"/>
    <xf numFmtId="168" fontId="172" fillId="0" borderId="0" xfId="9138" applyNumberFormat="1" applyFont="1"/>
    <xf numFmtId="3" fontId="3" fillId="0" borderId="0" xfId="9137" applyNumberFormat="1" applyFont="1"/>
    <xf numFmtId="0" fontId="170" fillId="0" borderId="0" xfId="9137" applyFont="1" applyAlignment="1">
      <alignment horizontal="left" indent="1"/>
    </xf>
    <xf numFmtId="9" fontId="3" fillId="0" borderId="0" xfId="9137" applyNumberFormat="1" applyFont="1"/>
    <xf numFmtId="0" fontId="55" fillId="0" borderId="3" xfId="11"/>
    <xf numFmtId="168" fontId="55" fillId="0" borderId="3" xfId="9138" applyNumberFormat="1" applyFont="1" applyBorder="1"/>
    <xf numFmtId="14" fontId="11" fillId="91" borderId="9" xfId="7" quotePrefix="1" applyNumberFormat="1" applyFont="1" applyFill="1" applyBorder="1" applyAlignment="1">
      <alignment horizontal="center"/>
    </xf>
    <xf numFmtId="0" fontId="173" fillId="0" borderId="0" xfId="9139" applyFont="1" applyAlignment="1"/>
    <xf numFmtId="0" fontId="174" fillId="0" borderId="0" xfId="9139" applyFont="1" applyAlignment="1"/>
    <xf numFmtId="0" fontId="175" fillId="0" borderId="0" xfId="9139" applyFont="1" applyAlignment="1"/>
    <xf numFmtId="0" fontId="176" fillId="0" borderId="0" xfId="9139" applyFont="1" applyAlignment="1"/>
    <xf numFmtId="0" fontId="177" fillId="100" borderId="0" xfId="9139" applyFont="1" applyFill="1" applyAlignment="1"/>
    <xf numFmtId="3" fontId="173" fillId="0" borderId="0" xfId="9139" applyNumberFormat="1" applyFont="1" applyAlignment="1"/>
    <xf numFmtId="9" fontId="174" fillId="0" borderId="0" xfId="9140" applyFont="1" applyAlignment="1"/>
    <xf numFmtId="1" fontId="174" fillId="0" borderId="0" xfId="9139" applyNumberFormat="1" applyFont="1" applyAlignment="1"/>
    <xf numFmtId="9" fontId="176" fillId="0" borderId="0" xfId="9140" applyFont="1" applyAlignment="1"/>
    <xf numFmtId="3" fontId="173" fillId="13" borderId="0" xfId="9139" applyNumberFormat="1" applyFont="1" applyFill="1" applyAlignment="1"/>
    <xf numFmtId="0" fontId="178" fillId="0" borderId="0" xfId="9139" applyFont="1" applyAlignment="1"/>
    <xf numFmtId="0" fontId="178" fillId="0" borderId="0" xfId="9139" applyFont="1"/>
    <xf numFmtId="1" fontId="178" fillId="0" borderId="0" xfId="9139" applyNumberFormat="1" applyFont="1"/>
    <xf numFmtId="0" fontId="177" fillId="0" borderId="0" xfId="9139" applyFont="1" applyAlignment="1"/>
    <xf numFmtId="9" fontId="179" fillId="0" borderId="0" xfId="9140" applyFont="1"/>
    <xf numFmtId="0" fontId="179" fillId="0" borderId="0" xfId="9139" applyFont="1"/>
    <xf numFmtId="0" fontId="174" fillId="101" borderId="0" xfId="9139" applyFont="1" applyFill="1" applyAlignment="1"/>
    <xf numFmtId="0" fontId="179" fillId="0" borderId="0" xfId="9139" applyFont="1" applyAlignment="1"/>
    <xf numFmtId="0" fontId="180" fillId="0" borderId="0" xfId="9139" applyFont="1" applyAlignment="1"/>
    <xf numFmtId="1" fontId="173" fillId="0" borderId="0" xfId="9139" applyNumberFormat="1" applyFont="1" applyAlignment="1"/>
    <xf numFmtId="164" fontId="0" fillId="0" borderId="0" xfId="9141" applyNumberFormat="1" applyFont="1" applyAlignment="1"/>
    <xf numFmtId="9" fontId="0" fillId="0" borderId="0" xfId="9140" applyFont="1" applyAlignment="1"/>
    <xf numFmtId="0" fontId="177" fillId="102" borderId="0" xfId="9139" applyFont="1" applyFill="1" applyAlignment="1"/>
    <xf numFmtId="0" fontId="180" fillId="102" borderId="0" xfId="9139" applyFont="1" applyFill="1" applyAlignment="1"/>
    <xf numFmtId="164" fontId="180" fillId="102" borderId="0" xfId="9141" applyNumberFormat="1" applyFont="1" applyFill="1" applyAlignment="1"/>
    <xf numFmtId="0" fontId="180" fillId="81" borderId="0" xfId="9139" applyFont="1" applyFill="1" applyAlignment="1"/>
    <xf numFmtId="164" fontId="173" fillId="0" borderId="0" xfId="9139" applyNumberFormat="1" applyFont="1" applyAlignment="1"/>
    <xf numFmtId="0" fontId="0" fillId="0" borderId="0" xfId="0"/>
    <xf numFmtId="0" fontId="181" fillId="0" borderId="0" xfId="0" applyFont="1"/>
    <xf numFmtId="0" fontId="181" fillId="10" borderId="0" xfId="0" applyFont="1" applyFill="1" applyAlignment="1">
      <alignment horizontal="left"/>
    </xf>
    <xf numFmtId="0" fontId="154" fillId="11" borderId="86" xfId="0" applyFont="1" applyFill="1" applyBorder="1" applyAlignment="1">
      <alignment vertical="center" wrapText="1"/>
    </xf>
    <xf numFmtId="168" fontId="154" fillId="11" borderId="87" xfId="1" applyNumberFormat="1" applyFont="1" applyFill="1" applyBorder="1" applyAlignment="1">
      <alignment vertical="center"/>
    </xf>
    <xf numFmtId="0" fontId="154" fillId="0" borderId="85" xfId="0" applyFont="1" applyBorder="1" applyAlignment="1">
      <alignment wrapText="1"/>
    </xf>
    <xf numFmtId="168" fontId="181" fillId="0" borderId="67" xfId="1" applyNumberFormat="1" applyFont="1" applyBorder="1"/>
    <xf numFmtId="0" fontId="181" fillId="0" borderId="9" xfId="0" applyFont="1" applyBorder="1" applyAlignment="1">
      <alignment horizontal="left" wrapText="1" indent="1"/>
    </xf>
    <xf numFmtId="168" fontId="181" fillId="0" borderId="10" xfId="1" applyNumberFormat="1" applyFont="1" applyBorder="1"/>
    <xf numFmtId="49" fontId="182" fillId="90" borderId="82" xfId="0" applyNumberFormat="1" applyFont="1" applyFill="1" applyBorder="1" applyAlignment="1">
      <alignment horizontal="center" vertical="center" wrapText="1"/>
    </xf>
    <xf numFmtId="0" fontId="183" fillId="0" borderId="9" xfId="0" applyFont="1" applyBorder="1" applyAlignment="1">
      <alignment horizontal="left" wrapText="1" indent="1"/>
    </xf>
    <xf numFmtId="168" fontId="183" fillId="0" borderId="10" xfId="1" applyNumberFormat="1" applyFont="1" applyBorder="1"/>
    <xf numFmtId="0" fontId="154" fillId="0" borderId="9" xfId="0" applyFont="1" applyBorder="1" applyAlignment="1">
      <alignment wrapText="1"/>
    </xf>
    <xf numFmtId="0" fontId="181" fillId="0" borderId="0" xfId="0" applyFont="1" applyBorder="1"/>
    <xf numFmtId="0" fontId="181" fillId="0" borderId="16" xfId="0" applyFont="1" applyBorder="1" applyAlignment="1">
      <alignment wrapText="1"/>
    </xf>
    <xf numFmtId="168" fontId="181" fillId="0" borderId="17" xfId="1" applyNumberFormat="1" applyFont="1" applyBorder="1"/>
    <xf numFmtId="167" fontId="109" fillId="90" borderId="82" xfId="0" applyNumberFormat="1" applyFont="1" applyFill="1" applyBorder="1" applyAlignment="1">
      <alignment horizontal="center" vertical="center" wrapText="1"/>
    </xf>
    <xf numFmtId="0" fontId="184" fillId="90" borderId="82" xfId="0" applyFont="1" applyFill="1" applyBorder="1" applyAlignment="1">
      <alignment vertical="center" wrapText="1"/>
    </xf>
    <xf numFmtId="167" fontId="109" fillId="90" borderId="83" xfId="0" applyNumberFormat="1" applyFont="1" applyFill="1" applyBorder="1" applyAlignment="1">
      <alignment horizontal="center" vertical="center" wrapText="1"/>
    </xf>
    <xf numFmtId="0" fontId="3" fillId="0" borderId="0" xfId="9137"/>
    <xf numFmtId="184" fontId="3" fillId="0" borderId="0" xfId="9137" applyNumberFormat="1"/>
    <xf numFmtId="0" fontId="185" fillId="8" borderId="0" xfId="9137" applyFont="1" applyFill="1"/>
    <xf numFmtId="0" fontId="185" fillId="7" borderId="0" xfId="4050" applyFont="1" applyFill="1" applyBorder="1" applyAlignment="1">
      <alignment wrapText="1"/>
    </xf>
    <xf numFmtId="164" fontId="186" fillId="8" borderId="0" xfId="9138" applyFont="1" applyFill="1"/>
    <xf numFmtId="0" fontId="122" fillId="0" borderId="0" xfId="9137" applyFont="1" applyAlignment="1">
      <alignment horizontal="right" indent="1"/>
    </xf>
    <xf numFmtId="0" fontId="122" fillId="0" borderId="0" xfId="9137" applyFont="1" applyAlignment="1">
      <alignment horizontal="center" wrapText="1"/>
    </xf>
    <xf numFmtId="164" fontId="122" fillId="0" borderId="0" xfId="9138" applyFont="1"/>
    <xf numFmtId="0" fontId="187" fillId="0" borderId="0" xfId="9137" applyFont="1"/>
    <xf numFmtId="0" fontId="185" fillId="0" borderId="1" xfId="3" applyFont="1"/>
    <xf numFmtId="0" fontId="188" fillId="0" borderId="0" xfId="0" applyFont="1" applyAlignment="1">
      <alignment horizontal="left"/>
    </xf>
    <xf numFmtId="0" fontId="188" fillId="0" borderId="0" xfId="0" applyFont="1" applyAlignment="1">
      <alignment wrapText="1"/>
    </xf>
    <xf numFmtId="0" fontId="188" fillId="0" borderId="0" xfId="0" applyFont="1"/>
    <xf numFmtId="0" fontId="188" fillId="0" borderId="0" xfId="0" applyFont="1" applyAlignment="1">
      <alignment horizontal="center"/>
    </xf>
    <xf numFmtId="168" fontId="188" fillId="0" borderId="0" xfId="1" applyNumberFormat="1" applyFont="1"/>
    <xf numFmtId="0" fontId="147" fillId="11" borderId="0" xfId="0" applyFont="1" applyFill="1" applyAlignment="1">
      <alignment horizontal="left"/>
    </xf>
    <xf numFmtId="0" fontId="147" fillId="11" borderId="0" xfId="0" applyFont="1" applyFill="1" applyAlignment="1">
      <alignment wrapText="1"/>
    </xf>
    <xf numFmtId="168" fontId="147" fillId="11" borderId="0" xfId="1" applyNumberFormat="1" applyFont="1" applyFill="1"/>
    <xf numFmtId="0" fontId="147" fillId="103" borderId="0" xfId="0" applyFont="1" applyFill="1" applyAlignment="1">
      <alignment horizontal="left"/>
    </xf>
    <xf numFmtId="0" fontId="147" fillId="103" borderId="0" xfId="0" applyFont="1" applyFill="1" applyAlignment="1">
      <alignment wrapText="1"/>
    </xf>
    <xf numFmtId="168" fontId="147" fillId="103" borderId="0" xfId="1" applyNumberFormat="1" applyFont="1" applyFill="1"/>
    <xf numFmtId="0" fontId="185" fillId="8" borderId="0" xfId="0" applyFont="1" applyFill="1" applyAlignment="1">
      <alignment horizontal="left"/>
    </xf>
    <xf numFmtId="0" fontId="185" fillId="8" borderId="0" xfId="0" applyFont="1" applyFill="1" applyAlignment="1">
      <alignment wrapText="1"/>
    </xf>
    <xf numFmtId="168" fontId="185" fillId="8" borderId="0" xfId="1" applyNumberFormat="1" applyFont="1" applyFill="1"/>
    <xf numFmtId="0" fontId="189" fillId="0" borderId="0" xfId="7" applyFont="1" applyAlignment="1">
      <alignment horizontal="right"/>
    </xf>
    <xf numFmtId="0" fontId="190" fillId="0" borderId="10" xfId="7" applyFont="1" applyBorder="1" applyAlignment="1">
      <alignment horizontal="right" wrapText="1"/>
    </xf>
    <xf numFmtId="164" fontId="188" fillId="0" borderId="89" xfId="1" applyNumberFormat="1" applyFont="1" applyBorder="1"/>
    <xf numFmtId="164" fontId="188" fillId="0" borderId="90" xfId="1" applyNumberFormat="1" applyFont="1" applyBorder="1"/>
    <xf numFmtId="0" fontId="147" fillId="0" borderId="10" xfId="7" applyFont="1" applyBorder="1" applyAlignment="1">
      <alignment wrapText="1"/>
    </xf>
    <xf numFmtId="0" fontId="188" fillId="0" borderId="10" xfId="7" applyFont="1" applyBorder="1" applyAlignment="1"/>
    <xf numFmtId="168" fontId="188" fillId="0" borderId="10" xfId="8" applyNumberFormat="1" applyFont="1" applyBorder="1"/>
    <xf numFmtId="0" fontId="191" fillId="0" borderId="0" xfId="0" applyFont="1"/>
    <xf numFmtId="0" fontId="147" fillId="0" borderId="78" xfId="7" applyFont="1" applyBorder="1" applyAlignment="1">
      <alignment wrapText="1"/>
    </xf>
    <xf numFmtId="0" fontId="147" fillId="0" borderId="67" xfId="7" applyFont="1" applyBorder="1" applyAlignment="1">
      <alignment wrapText="1"/>
    </xf>
    <xf numFmtId="0" fontId="188" fillId="0" borderId="67" xfId="0" applyFont="1" applyBorder="1"/>
    <xf numFmtId="0" fontId="188" fillId="0" borderId="79" xfId="0" applyFont="1" applyBorder="1"/>
    <xf numFmtId="0" fontId="188" fillId="0" borderId="59" xfId="7" applyFont="1" applyBorder="1" applyAlignment="1"/>
    <xf numFmtId="164" fontId="188" fillId="0" borderId="0" xfId="1" applyFont="1"/>
    <xf numFmtId="164" fontId="188" fillId="0" borderId="89" xfId="1" applyFont="1" applyBorder="1"/>
    <xf numFmtId="164" fontId="188" fillId="0" borderId="10" xfId="1" applyFont="1" applyBorder="1"/>
    <xf numFmtId="9" fontId="188" fillId="0" borderId="60" xfId="2" applyFont="1" applyBorder="1"/>
    <xf numFmtId="164" fontId="188" fillId="13" borderId="0" xfId="1" applyFont="1" applyFill="1"/>
    <xf numFmtId="9" fontId="188" fillId="0" borderId="0" xfId="2" applyFont="1"/>
    <xf numFmtId="164" fontId="188" fillId="0" borderId="0" xfId="0" applyNumberFormat="1" applyFont="1"/>
    <xf numFmtId="0" fontId="188" fillId="0" borderId="80" xfId="7" applyFont="1" applyBorder="1" applyAlignment="1"/>
    <xf numFmtId="164" fontId="188" fillId="0" borderId="90" xfId="1" applyFont="1" applyBorder="1"/>
    <xf numFmtId="9" fontId="188" fillId="0" borderId="62" xfId="2" applyFont="1" applyBorder="1"/>
    <xf numFmtId="0" fontId="188" fillId="0" borderId="66" xfId="7" applyFont="1" applyFill="1" applyBorder="1"/>
    <xf numFmtId="164" fontId="147" fillId="0" borderId="10" xfId="1" applyFont="1" applyFill="1" applyBorder="1"/>
    <xf numFmtId="164" fontId="147" fillId="0" borderId="10" xfId="1" applyFont="1" applyBorder="1"/>
    <xf numFmtId="9" fontId="188" fillId="0" borderId="43" xfId="2" applyFont="1" applyFill="1" applyBorder="1"/>
    <xf numFmtId="0" fontId="147" fillId="0" borderId="10" xfId="0" applyNumberFormat="1" applyFont="1" applyBorder="1" applyAlignment="1"/>
    <xf numFmtId="164" fontId="147" fillId="0" borderId="10" xfId="0" applyNumberFormat="1" applyFont="1" applyBorder="1" applyAlignment="1"/>
    <xf numFmtId="9" fontId="147" fillId="0" borderId="60" xfId="0" applyNumberFormat="1" applyFont="1" applyBorder="1"/>
    <xf numFmtId="0" fontId="147" fillId="0" borderId="59" xfId="0" applyFont="1" applyBorder="1"/>
    <xf numFmtId="181" fontId="188" fillId="0" borderId="0" xfId="0" applyNumberFormat="1" applyFont="1"/>
    <xf numFmtId="164" fontId="188" fillId="0" borderId="66" xfId="1" applyFont="1" applyBorder="1"/>
    <xf numFmtId="0" fontId="188" fillId="0" borderId="80" xfId="0" applyNumberFormat="1" applyFont="1" applyFill="1" applyBorder="1" applyAlignment="1" applyProtection="1"/>
    <xf numFmtId="164" fontId="188" fillId="0" borderId="66" xfId="0" applyNumberFormat="1" applyFont="1" applyBorder="1"/>
    <xf numFmtId="9" fontId="188" fillId="0" borderId="62" xfId="0" applyNumberFormat="1" applyFont="1" applyBorder="1"/>
    <xf numFmtId="0" fontId="188" fillId="0" borderId="63" xfId="0" applyFont="1" applyBorder="1"/>
    <xf numFmtId="164" fontId="147" fillId="0" borderId="0" xfId="0" applyNumberFormat="1" applyFont="1"/>
    <xf numFmtId="0" fontId="147" fillId="0" borderId="0" xfId="0" applyFont="1" applyBorder="1"/>
    <xf numFmtId="164" fontId="147" fillId="0" borderId="0" xfId="0" applyNumberFormat="1" applyFont="1" applyBorder="1"/>
    <xf numFmtId="0" fontId="109" fillId="0" borderId="0" xfId="7" applyFont="1"/>
    <xf numFmtId="164" fontId="192" fillId="15" borderId="16" xfId="1" applyFont="1" applyFill="1" applyBorder="1" applyAlignment="1">
      <alignment wrapText="1"/>
    </xf>
    <xf numFmtId="164" fontId="192" fillId="15" borderId="17" xfId="1" applyFont="1" applyFill="1" applyBorder="1" applyAlignment="1">
      <alignment wrapText="1"/>
    </xf>
    <xf numFmtId="164" fontId="192" fillId="15" borderId="15" xfId="1" applyFont="1" applyFill="1" applyBorder="1" applyAlignment="1">
      <alignment wrapText="1"/>
    </xf>
    <xf numFmtId="0" fontId="188" fillId="0" borderId="0" xfId="7" applyFont="1" applyAlignment="1"/>
    <xf numFmtId="0" fontId="188" fillId="50" borderId="0" xfId="0" applyFont="1" applyFill="1"/>
    <xf numFmtId="164" fontId="188" fillId="50" borderId="0" xfId="0" applyNumberFormat="1" applyFont="1" applyFill="1"/>
    <xf numFmtId="0" fontId="109" fillId="0" borderId="0" xfId="0" applyFont="1"/>
    <xf numFmtId="0" fontId="147" fillId="50" borderId="0" xfId="0" applyFont="1" applyFill="1"/>
    <xf numFmtId="0" fontId="188" fillId="8" borderId="0" xfId="0" applyFont="1" applyFill="1"/>
    <xf numFmtId="164" fontId="193" fillId="0" borderId="0" xfId="0" applyNumberFormat="1" applyFont="1"/>
    <xf numFmtId="164" fontId="147" fillId="0" borderId="0" xfId="1" applyFont="1"/>
    <xf numFmtId="9" fontId="147" fillId="0" borderId="0" xfId="2" applyFont="1"/>
    <xf numFmtId="0" fontId="188" fillId="0" borderId="0" xfId="0" applyNumberFormat="1" applyFont="1"/>
    <xf numFmtId="49" fontId="188" fillId="0" borderId="0" xfId="0" applyNumberFormat="1" applyFont="1"/>
    <xf numFmtId="0" fontId="185" fillId="94" borderId="92" xfId="0" applyFont="1" applyFill="1" applyBorder="1"/>
    <xf numFmtId="0" fontId="183" fillId="0" borderId="0" xfId="0" applyFont="1"/>
    <xf numFmtId="0" fontId="181" fillId="98" borderId="9" xfId="0" applyFont="1" applyFill="1" applyBorder="1" applyAlignment="1">
      <alignment wrapText="1"/>
    </xf>
    <xf numFmtId="168" fontId="181" fillId="98" borderId="10" xfId="1" applyNumberFormat="1" applyFont="1" applyFill="1" applyBorder="1"/>
    <xf numFmtId="0" fontId="181" fillId="96" borderId="9" xfId="0" applyFont="1" applyFill="1" applyBorder="1" applyAlignment="1">
      <alignment horizontal="left" wrapText="1"/>
    </xf>
    <xf numFmtId="168" fontId="181" fillId="96" borderId="10" xfId="1" applyNumberFormat="1" applyFont="1" applyFill="1" applyBorder="1"/>
    <xf numFmtId="0" fontId="195" fillId="0" borderId="0" xfId="0" applyFont="1"/>
    <xf numFmtId="0" fontId="188" fillId="95" borderId="90" xfId="0" applyFont="1" applyFill="1" applyBorder="1"/>
    <xf numFmtId="0" fontId="147" fillId="11" borderId="0" xfId="0" applyFont="1" applyFill="1"/>
    <xf numFmtId="0" fontId="188" fillId="11" borderId="0" xfId="0" applyFont="1" applyFill="1"/>
    <xf numFmtId="0" fontId="188" fillId="0" borderId="90" xfId="0" applyFont="1" applyBorder="1"/>
    <xf numFmtId="0" fontId="147" fillId="95" borderId="90" xfId="0" applyFont="1" applyFill="1" applyBorder="1"/>
    <xf numFmtId="9" fontId="147" fillId="0" borderId="0" xfId="2" applyFont="1" applyFill="1" applyAlignment="1">
      <alignment horizontal="right"/>
    </xf>
    <xf numFmtId="9" fontId="147" fillId="0" borderId="0" xfId="2" applyFont="1" applyFill="1"/>
    <xf numFmtId="0" fontId="196" fillId="0" borderId="0" xfId="0" applyFont="1"/>
    <xf numFmtId="0" fontId="197" fillId="0" borderId="0" xfId="0" applyFont="1"/>
    <xf numFmtId="164" fontId="197" fillId="0" borderId="0" xfId="0" applyNumberFormat="1" applyFont="1"/>
    <xf numFmtId="0" fontId="191" fillId="96" borderId="0" xfId="0" applyFont="1" applyFill="1"/>
    <xf numFmtId="0" fontId="147" fillId="96" borderId="0" xfId="0" applyFont="1" applyFill="1"/>
    <xf numFmtId="0" fontId="188" fillId="96" borderId="0" xfId="0" applyFont="1" applyFill="1"/>
    <xf numFmtId="164" fontId="188" fillId="96" borderId="0" xfId="1" applyFont="1" applyFill="1"/>
    <xf numFmtId="164" fontId="147" fillId="96" borderId="0" xfId="1" applyFont="1" applyFill="1"/>
    <xf numFmtId="164" fontId="188" fillId="96" borderId="0" xfId="0" applyNumberFormat="1" applyFont="1" applyFill="1"/>
    <xf numFmtId="9" fontId="188" fillId="96" borderId="0" xfId="2" applyFont="1" applyFill="1"/>
    <xf numFmtId="0" fontId="147" fillId="0" borderId="0" xfId="0" applyFont="1" applyFill="1"/>
    <xf numFmtId="0" fontId="147" fillId="97" borderId="0" xfId="0" applyFont="1" applyFill="1"/>
    <xf numFmtId="164" fontId="147" fillId="97" borderId="0" xfId="0" applyNumberFormat="1" applyFont="1" applyFill="1"/>
    <xf numFmtId="0" fontId="197" fillId="11" borderId="0" xfId="0" applyFont="1" applyFill="1"/>
    <xf numFmtId="164" fontId="197" fillId="11" borderId="0" xfId="0" applyNumberFormat="1" applyFont="1" applyFill="1"/>
    <xf numFmtId="164" fontId="188" fillId="92" borderId="0" xfId="0" applyNumberFormat="1" applyFont="1" applyFill="1"/>
    <xf numFmtId="164" fontId="188" fillId="51" borderId="0" xfId="0" applyNumberFormat="1" applyFont="1" applyFill="1"/>
    <xf numFmtId="164" fontId="196" fillId="0" borderId="0" xfId="0" applyNumberFormat="1" applyFont="1"/>
    <xf numFmtId="0" fontId="147" fillId="13" borderId="0" xfId="0" applyFont="1" applyFill="1"/>
    <xf numFmtId="9" fontId="188" fillId="0" borderId="0" xfId="0" applyNumberFormat="1" applyFont="1"/>
    <xf numFmtId="164" fontId="188" fillId="98" borderId="0" xfId="0" applyNumberFormat="1" applyFont="1" applyFill="1"/>
    <xf numFmtId="9" fontId="188" fillId="10" borderId="0" xfId="0" applyNumberFormat="1" applyFont="1" applyFill="1"/>
    <xf numFmtId="0" fontId="122" fillId="0" borderId="0" xfId="0" applyFont="1"/>
    <xf numFmtId="164" fontId="122" fillId="0" borderId="0" xfId="0" applyNumberFormat="1" applyFont="1"/>
    <xf numFmtId="0" fontId="188" fillId="17" borderId="0" xfId="0" applyFont="1" applyFill="1"/>
    <xf numFmtId="164" fontId="188" fillId="17" borderId="0" xfId="0" applyNumberFormat="1" applyFont="1" applyFill="1"/>
    <xf numFmtId="0" fontId="188" fillId="99" borderId="0" xfId="0" applyFont="1" applyFill="1"/>
    <xf numFmtId="164" fontId="188" fillId="99" borderId="0" xfId="0" applyNumberFormat="1" applyFont="1" applyFill="1"/>
    <xf numFmtId="164" fontId="188" fillId="6" borderId="0" xfId="1" applyFont="1" applyFill="1"/>
    <xf numFmtId="168" fontId="147" fillId="11" borderId="0" xfId="1" applyNumberFormat="1" applyFont="1" applyFill="1" applyAlignment="1">
      <alignment horizontal="right" wrapText="1"/>
    </xf>
    <xf numFmtId="168" fontId="185" fillId="8" borderId="0" xfId="1" applyNumberFormat="1" applyFont="1" applyFill="1" applyAlignment="1">
      <alignment wrapText="1"/>
    </xf>
    <xf numFmtId="0" fontId="198" fillId="0" borderId="0" xfId="0" applyFont="1" applyAlignment="1">
      <alignment wrapText="1"/>
    </xf>
    <xf numFmtId="0" fontId="200" fillId="103" borderId="0" xfId="0" applyFont="1" applyFill="1" applyAlignment="1">
      <alignment wrapText="1"/>
    </xf>
    <xf numFmtId="0" fontId="200" fillId="11" borderId="0" xfId="0" applyFont="1" applyFill="1" applyAlignment="1">
      <alignment wrapText="1"/>
    </xf>
    <xf numFmtId="0" fontId="200" fillId="103" borderId="0" xfId="0" applyFont="1" applyFill="1" applyAlignment="1">
      <alignment horizontal="left"/>
    </xf>
    <xf numFmtId="0" fontId="199" fillId="8" borderId="0" xfId="0" applyFont="1" applyFill="1" applyAlignment="1">
      <alignment wrapText="1"/>
    </xf>
    <xf numFmtId="0" fontId="198" fillId="0" borderId="0" xfId="0" applyFont="1"/>
    <xf numFmtId="0" fontId="200" fillId="11" borderId="0" xfId="0" applyFont="1" applyFill="1" applyAlignment="1">
      <alignment horizontal="left" wrapText="1"/>
    </xf>
    <xf numFmtId="168" fontId="155" fillId="0" borderId="0" xfId="1" applyNumberFormat="1" applyFont="1"/>
    <xf numFmtId="168" fontId="51" fillId="0" borderId="0" xfId="1" applyNumberFormat="1" applyFont="1"/>
    <xf numFmtId="168" fontId="51" fillId="0" borderId="0" xfId="1" applyNumberFormat="1" applyFont="1" applyFill="1"/>
    <xf numFmtId="0" fontId="9" fillId="0" borderId="10" xfId="0" applyFont="1" applyFill="1" applyBorder="1" applyAlignment="1">
      <alignment horizontal="center"/>
    </xf>
    <xf numFmtId="43" fontId="0" fillId="0" borderId="0" xfId="0" applyNumberFormat="1"/>
    <xf numFmtId="43" fontId="9" fillId="0" borderId="0" xfId="0" applyNumberFormat="1" applyFont="1"/>
    <xf numFmtId="167" fontId="202" fillId="90" borderId="10" xfId="4917" applyNumberFormat="1" applyFont="1" applyFill="1" applyBorder="1" applyAlignment="1">
      <alignment horizontal="left" vertical="center"/>
    </xf>
    <xf numFmtId="184" fontId="203" fillId="0" borderId="0" xfId="1" applyNumberFormat="1" applyFont="1" applyFill="1" applyBorder="1"/>
    <xf numFmtId="167" fontId="201" fillId="104" borderId="10" xfId="4917" applyNumberFormat="1" applyFont="1" applyFill="1" applyBorder="1" applyAlignment="1">
      <alignment horizontal="left" vertical="center"/>
    </xf>
    <xf numFmtId="0" fontId="203" fillId="0" borderId="0" xfId="0" applyFont="1" applyFill="1" applyBorder="1"/>
    <xf numFmtId="0" fontId="0" fillId="0" borderId="88" xfId="0" applyFont="1" applyFill="1" applyBorder="1"/>
    <xf numFmtId="3" fontId="5" fillId="0" borderId="0" xfId="1" applyNumberFormat="1"/>
    <xf numFmtId="3" fontId="5" fillId="0" borderId="69" xfId="1" applyNumberFormat="1" applyBorder="1"/>
    <xf numFmtId="164" fontId="0" fillId="0" borderId="0" xfId="0" applyNumberFormat="1"/>
    <xf numFmtId="164" fontId="0" fillId="0" borderId="0" xfId="0" applyNumberFormat="1" applyFont="1" applyFill="1"/>
    <xf numFmtId="0" fontId="205" fillId="14" borderId="23" xfId="0" applyFont="1" applyFill="1" applyBorder="1" applyAlignment="1">
      <alignment horizontal="center" vertical="center"/>
    </xf>
    <xf numFmtId="9" fontId="205" fillId="14" borderId="23" xfId="0" applyNumberFormat="1" applyFont="1" applyFill="1" applyBorder="1" applyAlignment="1">
      <alignment horizontal="center" vertical="center"/>
    </xf>
    <xf numFmtId="0" fontId="2" fillId="0" borderId="0" xfId="0" applyFont="1" applyAlignment="1">
      <alignment vertical="center"/>
    </xf>
    <xf numFmtId="0" fontId="205" fillId="14" borderId="99" xfId="0" applyFont="1" applyFill="1" applyBorder="1" applyAlignment="1">
      <alignment horizontal="center" vertical="center"/>
    </xf>
    <xf numFmtId="9" fontId="205" fillId="14" borderId="20" xfId="0" applyNumberFormat="1" applyFont="1" applyFill="1" applyBorder="1" applyAlignment="1">
      <alignment horizontal="center" vertical="center"/>
    </xf>
    <xf numFmtId="0" fontId="204" fillId="13" borderId="97" xfId="0" applyFont="1" applyFill="1" applyBorder="1" applyAlignment="1">
      <alignment horizontal="center" vertical="center"/>
    </xf>
    <xf numFmtId="0" fontId="205" fillId="13" borderId="97" xfId="0" applyFont="1" applyFill="1" applyBorder="1" applyAlignment="1">
      <alignment vertical="center" wrapText="1"/>
    </xf>
    <xf numFmtId="0" fontId="205" fillId="13" borderId="23" xfId="0" applyFont="1" applyFill="1" applyBorder="1" applyAlignment="1">
      <alignment horizontal="center" vertical="center"/>
    </xf>
    <xf numFmtId="0" fontId="205" fillId="13" borderId="23" xfId="0" applyNumberFormat="1" applyFont="1" applyFill="1" applyBorder="1" applyAlignment="1">
      <alignment horizontal="center" vertical="center"/>
    </xf>
    <xf numFmtId="0" fontId="206" fillId="13" borderId="98" xfId="0" applyFont="1" applyFill="1" applyBorder="1" applyAlignment="1">
      <alignment horizontal="center" vertical="center"/>
    </xf>
    <xf numFmtId="0" fontId="206" fillId="13" borderId="23" xfId="0" applyFont="1" applyFill="1" applyBorder="1" applyAlignment="1">
      <alignment horizontal="center" vertical="center"/>
    </xf>
    <xf numFmtId="0" fontId="204" fillId="14" borderId="23" xfId="0" applyFont="1" applyFill="1" applyBorder="1" applyAlignment="1">
      <alignment horizontal="center" vertical="center"/>
    </xf>
    <xf numFmtId="9" fontId="204" fillId="14" borderId="23" xfId="0" applyNumberFormat="1" applyFont="1" applyFill="1" applyBorder="1" applyAlignment="1">
      <alignment horizontal="center" vertical="center"/>
    </xf>
    <xf numFmtId="184" fontId="0" fillId="0" borderId="0" xfId="0" applyNumberFormat="1"/>
    <xf numFmtId="0" fontId="207" fillId="0" borderId="0" xfId="0" applyFont="1"/>
    <xf numFmtId="184" fontId="207" fillId="0" borderId="0" xfId="0" applyNumberFormat="1" applyFont="1"/>
    <xf numFmtId="164" fontId="207" fillId="0" borderId="0" xfId="0" applyNumberFormat="1" applyFont="1"/>
    <xf numFmtId="164" fontId="207" fillId="0" borderId="0" xfId="1" applyFont="1"/>
    <xf numFmtId="0" fontId="188" fillId="88" borderId="0" xfId="0" applyFont="1" applyFill="1"/>
    <xf numFmtId="0" fontId="193" fillId="0" borderId="78" xfId="7" applyFont="1" applyBorder="1" applyAlignment="1">
      <alignment wrapText="1"/>
    </xf>
    <xf numFmtId="0" fontId="193" fillId="0" borderId="67" xfId="7" applyFont="1" applyBorder="1" applyAlignment="1">
      <alignment wrapText="1"/>
    </xf>
    <xf numFmtId="164" fontId="111" fillId="0" borderId="0" xfId="1" applyFont="1"/>
    <xf numFmtId="164" fontId="111" fillId="0" borderId="66" xfId="0" applyNumberFormat="1" applyFont="1" applyBorder="1"/>
    <xf numFmtId="164" fontId="193" fillId="0" borderId="10" xfId="0" applyNumberFormat="1" applyFont="1" applyBorder="1" applyAlignment="1"/>
    <xf numFmtId="0" fontId="159" fillId="0" borderId="0" xfId="9206" applyFont="1"/>
    <xf numFmtId="0" fontId="14" fillId="0" borderId="0" xfId="9206" applyFont="1"/>
    <xf numFmtId="0" fontId="209" fillId="17" borderId="0" xfId="9206" applyFont="1" applyFill="1" applyAlignment="1">
      <alignment horizontal="center"/>
    </xf>
    <xf numFmtId="0" fontId="210" fillId="0" borderId="1" xfId="9207" applyFont="1"/>
    <xf numFmtId="0" fontId="210" fillId="0" borderId="1" xfId="9207" applyFont="1" applyFill="1"/>
    <xf numFmtId="164" fontId="210" fillId="50" borderId="1" xfId="9208" applyFont="1" applyFill="1" applyBorder="1"/>
    <xf numFmtId="164" fontId="210" fillId="0" borderId="1" xfId="9208" applyFont="1" applyBorder="1"/>
    <xf numFmtId="0" fontId="210" fillId="105" borderId="2" xfId="9209" applyFont="1" applyFill="1"/>
    <xf numFmtId="164" fontId="27" fillId="105" borderId="3" xfId="9208" applyFont="1" applyFill="1" applyBorder="1"/>
    <xf numFmtId="0" fontId="20" fillId="8" borderId="0" xfId="9206" applyFont="1" applyFill="1"/>
    <xf numFmtId="0" fontId="20" fillId="7" borderId="0" xfId="4050" applyFont="1" applyFill="1" applyBorder="1" applyAlignment="1">
      <alignment wrapText="1"/>
    </xf>
    <xf numFmtId="164" fontId="22" fillId="8" borderId="0" xfId="9208" applyFont="1" applyFill="1"/>
    <xf numFmtId="0" fontId="27" fillId="103" borderId="0" xfId="9206" applyFont="1" applyFill="1"/>
    <xf numFmtId="164" fontId="27" fillId="103" borderId="0" xfId="9208" applyFont="1" applyFill="1"/>
    <xf numFmtId="164" fontId="14" fillId="0" borderId="0" xfId="9208" applyFont="1"/>
    <xf numFmtId="0" fontId="116" fillId="0" borderId="0" xfId="9206" applyFont="1" applyAlignment="1">
      <alignment horizontal="right" indent="1"/>
    </xf>
    <xf numFmtId="164" fontId="116" fillId="0" borderId="0" xfId="9208" applyFont="1"/>
    <xf numFmtId="0" fontId="27" fillId="0" borderId="0" xfId="9206" applyFont="1"/>
    <xf numFmtId="0" fontId="27" fillId="103" borderId="0" xfId="9206" applyFont="1" applyFill="1" applyAlignment="1">
      <alignment horizontal="right"/>
    </xf>
    <xf numFmtId="164" fontId="20" fillId="8" borderId="0" xfId="9208" applyFont="1" applyFill="1"/>
    <xf numFmtId="164" fontId="116" fillId="0" borderId="0" xfId="9208" applyFont="1" applyAlignment="1">
      <alignment horizontal="right"/>
    </xf>
    <xf numFmtId="0" fontId="116" fillId="0" borderId="0" xfId="9206" applyFont="1" applyAlignment="1">
      <alignment horizontal="right"/>
    </xf>
    <xf numFmtId="164" fontId="210" fillId="50" borderId="2" xfId="9209" applyNumberFormat="1" applyFont="1" applyFill="1"/>
    <xf numFmtId="164" fontId="210" fillId="105" borderId="2" xfId="9209" applyNumberFormat="1" applyFont="1" applyFill="1"/>
    <xf numFmtId="164" fontId="14" fillId="50" borderId="0" xfId="9208" applyFont="1" applyFill="1"/>
    <xf numFmtId="164" fontId="153" fillId="106" borderId="100" xfId="9206" applyNumberFormat="1" applyFont="1" applyFill="1" applyBorder="1"/>
    <xf numFmtId="164" fontId="153" fillId="106" borderId="0" xfId="9206" applyNumberFormat="1" applyFont="1" applyFill="1" applyBorder="1"/>
    <xf numFmtId="164" fontId="153" fillId="0" borderId="100" xfId="9206" applyNumberFormat="1" applyFont="1" applyBorder="1"/>
    <xf numFmtId="164" fontId="153" fillId="0" borderId="0" xfId="9206" applyNumberFormat="1" applyFont="1" applyBorder="1"/>
    <xf numFmtId="164" fontId="210" fillId="105" borderId="2" xfId="9208" applyFont="1" applyFill="1" applyBorder="1"/>
    <xf numFmtId="0" fontId="27" fillId="0" borderId="101" xfId="9206" applyFont="1" applyFill="1" applyBorder="1"/>
    <xf numFmtId="0" fontId="27" fillId="0" borderId="18" xfId="9206" applyFont="1" applyFill="1" applyBorder="1"/>
    <xf numFmtId="0" fontId="27" fillId="0" borderId="20" xfId="9206" applyFont="1" applyFill="1" applyBorder="1"/>
    <xf numFmtId="9" fontId="27" fillId="0" borderId="20" xfId="9210" applyFont="1" applyFill="1" applyBorder="1"/>
    <xf numFmtId="0" fontId="27" fillId="0" borderId="19" xfId="9206" applyFont="1" applyFill="1" applyBorder="1"/>
    <xf numFmtId="9" fontId="27" fillId="0" borderId="19" xfId="9210" applyFont="1" applyFill="1" applyBorder="1"/>
    <xf numFmtId="0" fontId="14" fillId="0" borderId="4" xfId="9206" applyFont="1" applyFill="1" applyBorder="1" applyAlignment="1">
      <alignment horizontal="left" indent="1"/>
    </xf>
    <xf numFmtId="168" fontId="14" fillId="0" borderId="102" xfId="9208" applyNumberFormat="1" applyFont="1" applyFill="1" applyBorder="1"/>
    <xf numFmtId="9" fontId="14" fillId="0" borderId="98" xfId="9210" applyFont="1" applyFill="1" applyBorder="1"/>
    <xf numFmtId="168" fontId="159" fillId="0" borderId="0" xfId="9208" applyNumberFormat="1" applyFont="1"/>
    <xf numFmtId="168" fontId="14" fillId="0" borderId="0" xfId="9208" applyNumberFormat="1" applyFont="1"/>
    <xf numFmtId="0" fontId="14" fillId="0" borderId="97" xfId="9206" applyFont="1" applyFill="1" applyBorder="1" applyAlignment="1">
      <alignment horizontal="left" indent="1"/>
    </xf>
    <xf numFmtId="168" fontId="14" fillId="0" borderId="91" xfId="9208" applyNumberFormat="1" applyFont="1" applyFill="1" applyBorder="1"/>
    <xf numFmtId="168" fontId="152" fillId="0" borderId="99" xfId="9206" applyNumberFormat="1" applyFont="1" applyFill="1" applyBorder="1"/>
    <xf numFmtId="168" fontId="14" fillId="0" borderId="21" xfId="9208" applyNumberFormat="1" applyFont="1" applyFill="1" applyBorder="1"/>
    <xf numFmtId="9" fontId="152" fillId="0" borderId="23" xfId="9210" applyFont="1" applyFill="1" applyBorder="1"/>
    <xf numFmtId="0" fontId="14" fillId="0" borderId="97" xfId="9206" applyFont="1" applyBorder="1"/>
    <xf numFmtId="168" fontId="14" fillId="0" borderId="91" xfId="9208" applyNumberFormat="1" applyFont="1" applyBorder="1"/>
    <xf numFmtId="0" fontId="14" fillId="0" borderId="98" xfId="9206" applyFont="1" applyBorder="1"/>
    <xf numFmtId="0" fontId="153" fillId="0" borderId="97" xfId="9206" applyFont="1" applyFill="1" applyBorder="1" applyAlignment="1">
      <alignment horizontal="left" indent="1"/>
    </xf>
    <xf numFmtId="168" fontId="14" fillId="0" borderId="0" xfId="9206" applyNumberFormat="1" applyFont="1"/>
    <xf numFmtId="168" fontId="152" fillId="0" borderId="97" xfId="9206" applyNumberFormat="1" applyFont="1" applyFill="1" applyBorder="1"/>
    <xf numFmtId="9" fontId="152" fillId="0" borderId="98" xfId="9210" applyFont="1" applyFill="1" applyBorder="1"/>
    <xf numFmtId="0" fontId="14" fillId="0" borderId="4" xfId="9206" applyFont="1" applyBorder="1"/>
    <xf numFmtId="168" fontId="14" fillId="0" borderId="102" xfId="9208" applyNumberFormat="1" applyFont="1" applyBorder="1"/>
    <xf numFmtId="0" fontId="14" fillId="0" borderId="103" xfId="9206" applyFont="1" applyBorder="1"/>
    <xf numFmtId="168" fontId="14" fillId="0" borderId="104" xfId="9208" applyNumberFormat="1" applyFont="1" applyBorder="1"/>
    <xf numFmtId="9" fontId="14" fillId="0" borderId="103" xfId="9210" applyFont="1" applyBorder="1"/>
    <xf numFmtId="168" fontId="27" fillId="0" borderId="99" xfId="9206" applyNumberFormat="1" applyFont="1" applyFill="1" applyBorder="1"/>
    <xf numFmtId="168" fontId="159" fillId="0" borderId="0" xfId="9206" applyNumberFormat="1" applyFont="1"/>
    <xf numFmtId="0" fontId="161" fillId="0" borderId="0" xfId="9206" applyFont="1"/>
    <xf numFmtId="164" fontId="159" fillId="0" borderId="0" xfId="9206" applyNumberFormat="1" applyFont="1"/>
    <xf numFmtId="9" fontId="159" fillId="0" borderId="0" xfId="2" applyFont="1"/>
    <xf numFmtId="168" fontId="159" fillId="0" borderId="0" xfId="9206" applyNumberFormat="1" applyFont="1" applyFill="1"/>
    <xf numFmtId="0" fontId="161" fillId="0" borderId="0" xfId="9206" applyFont="1" applyFill="1"/>
    <xf numFmtId="168" fontId="147" fillId="103" borderId="0" xfId="1" applyNumberFormat="1" applyFont="1" applyFill="1" applyAlignment="1">
      <alignment wrapText="1"/>
    </xf>
    <xf numFmtId="168" fontId="147" fillId="11" borderId="0" xfId="1" applyNumberFormat="1" applyFont="1" applyFill="1" applyAlignment="1">
      <alignment wrapText="1"/>
    </xf>
    <xf numFmtId="168" fontId="147" fillId="11" borderId="0" xfId="1" applyNumberFormat="1" applyFont="1" applyFill="1" applyAlignment="1">
      <alignment horizontal="left"/>
    </xf>
    <xf numFmtId="0" fontId="153" fillId="0" borderId="104" xfId="0" applyNumberFormat="1" applyFont="1" applyFill="1" applyBorder="1" applyAlignment="1" applyProtection="1">
      <alignment horizontal="left" indent="1"/>
    </xf>
    <xf numFmtId="168" fontId="159" fillId="0" borderId="0" xfId="0" applyNumberFormat="1" applyFont="1" applyFill="1" applyBorder="1" applyAlignment="1" applyProtection="1"/>
    <xf numFmtId="164" fontId="159" fillId="0" borderId="0" xfId="1" applyFont="1"/>
    <xf numFmtId="0" fontId="209" fillId="17" borderId="0" xfId="9206" applyFont="1" applyFill="1" applyAlignment="1">
      <alignment horizontal="center"/>
    </xf>
    <xf numFmtId="0" fontId="124" fillId="0" borderId="0" xfId="0" applyFont="1"/>
    <xf numFmtId="164" fontId="124" fillId="0" borderId="0" xfId="1" applyFont="1"/>
    <xf numFmtId="43" fontId="60" fillId="0" borderId="0" xfId="7" applyNumberFormat="1" applyFont="1"/>
    <xf numFmtId="164" fontId="17" fillId="0" borderId="0" xfId="9208" applyFont="1"/>
    <xf numFmtId="164" fontId="24" fillId="103" borderId="0" xfId="9208" applyFont="1" applyFill="1"/>
    <xf numFmtId="4" fontId="0" fillId="0" borderId="0" xfId="0" applyNumberFormat="1"/>
    <xf numFmtId="4" fontId="214" fillId="0" borderId="0" xfId="0" applyNumberFormat="1" applyFont="1"/>
    <xf numFmtId="0" fontId="214" fillId="107" borderId="101" xfId="0" applyFont="1" applyFill="1" applyBorder="1" applyAlignment="1">
      <alignment horizontal="justify" vertical="center" wrapText="1"/>
    </xf>
    <xf numFmtId="0" fontId="214" fillId="107" borderId="99" xfId="0" applyFont="1" applyFill="1" applyBorder="1" applyAlignment="1">
      <alignment horizontal="justify" vertical="center" wrapText="1"/>
    </xf>
    <xf numFmtId="164" fontId="14" fillId="0" borderId="0" xfId="9208" applyFont="1"/>
    <xf numFmtId="0" fontId="9" fillId="0" borderId="10" xfId="0" applyFont="1" applyFill="1" applyBorder="1" applyAlignment="1">
      <alignment horizontal="center"/>
    </xf>
    <xf numFmtId="0" fontId="9" fillId="0" borderId="0" xfId="0" applyFont="1" applyAlignment="1">
      <alignment horizontal="center"/>
    </xf>
    <xf numFmtId="0" fontId="122" fillId="0" borderId="0" xfId="0" applyFont="1" applyAlignment="1">
      <alignment horizontal="right"/>
    </xf>
    <xf numFmtId="0" fontId="14" fillId="0" borderId="91" xfId="7" applyFont="1" applyBorder="1" applyAlignment="1">
      <alignment horizontal="center"/>
    </xf>
    <xf numFmtId="0" fontId="14" fillId="0" borderId="0" xfId="7" applyFont="1" applyAlignment="1">
      <alignment horizontal="center"/>
    </xf>
    <xf numFmtId="164" fontId="119" fillId="51" borderId="75" xfId="1" applyNumberFormat="1" applyFont="1" applyFill="1" applyBorder="1" applyAlignment="1">
      <alignment horizontal="left" vertical="center"/>
    </xf>
    <xf numFmtId="164" fontId="119" fillId="51" borderId="77" xfId="1" applyNumberFormat="1" applyFont="1" applyFill="1" applyBorder="1" applyAlignment="1">
      <alignment horizontal="left" vertical="center"/>
    </xf>
    <xf numFmtId="164" fontId="119" fillId="51" borderId="76" xfId="1" applyNumberFormat="1" applyFont="1" applyFill="1" applyBorder="1" applyAlignment="1">
      <alignment horizontal="left" vertical="center"/>
    </xf>
    <xf numFmtId="0" fontId="13" fillId="84" borderId="74" xfId="7" applyFill="1" applyBorder="1" applyAlignment="1">
      <alignment horizontal="center"/>
    </xf>
    <xf numFmtId="0" fontId="13" fillId="84" borderId="40" xfId="7" applyFill="1" applyBorder="1" applyAlignment="1">
      <alignment horizontal="center"/>
    </xf>
    <xf numFmtId="0" fontId="13" fillId="84" borderId="57" xfId="7" applyFill="1" applyBorder="1" applyAlignment="1">
      <alignment horizontal="center"/>
    </xf>
    <xf numFmtId="0" fontId="55" fillId="81" borderId="74" xfId="7" applyFont="1" applyFill="1" applyBorder="1" applyAlignment="1">
      <alignment horizontal="center"/>
    </xf>
    <xf numFmtId="0" fontId="55" fillId="81" borderId="40" xfId="7" applyFont="1" applyFill="1" applyBorder="1" applyAlignment="1">
      <alignment horizontal="center"/>
    </xf>
    <xf numFmtId="0" fontId="55" fillId="81" borderId="57" xfId="7" applyFont="1" applyFill="1" applyBorder="1" applyAlignment="1">
      <alignment horizontal="center"/>
    </xf>
    <xf numFmtId="0" fontId="55" fillId="85" borderId="74" xfId="7" applyFont="1" applyFill="1" applyBorder="1" applyAlignment="1">
      <alignment horizontal="center"/>
    </xf>
    <xf numFmtId="0" fontId="55" fillId="85" borderId="40" xfId="7" applyFont="1" applyFill="1" applyBorder="1" applyAlignment="1">
      <alignment horizontal="center"/>
    </xf>
    <xf numFmtId="0" fontId="55" fillId="85" borderId="57" xfId="7" applyFont="1" applyFill="1" applyBorder="1" applyAlignment="1">
      <alignment horizontal="center"/>
    </xf>
    <xf numFmtId="0" fontId="55" fillId="86" borderId="74" xfId="7" applyFont="1" applyFill="1" applyBorder="1" applyAlignment="1">
      <alignment horizontal="center"/>
    </xf>
    <xf numFmtId="0" fontId="55" fillId="86" borderId="40" xfId="7" applyFont="1" applyFill="1" applyBorder="1" applyAlignment="1">
      <alignment horizontal="center"/>
    </xf>
    <xf numFmtId="0" fontId="55" fillId="86" borderId="57" xfId="7" applyFont="1" applyFill="1" applyBorder="1" applyAlignment="1">
      <alignment horizontal="center"/>
    </xf>
    <xf numFmtId="0" fontId="16" fillId="82" borderId="10" xfId="7" applyFont="1" applyFill="1" applyBorder="1" applyAlignment="1">
      <alignment horizontal="center"/>
    </xf>
    <xf numFmtId="164" fontId="119" fillId="51" borderId="75" xfId="8" applyFont="1" applyFill="1" applyBorder="1" applyAlignment="1">
      <alignment horizontal="center"/>
    </xf>
    <xf numFmtId="164" fontId="119" fillId="51" borderId="76" xfId="8" applyFont="1" applyFill="1" applyBorder="1" applyAlignment="1">
      <alignment horizontal="center"/>
    </xf>
    <xf numFmtId="0" fontId="14" fillId="82" borderId="5" xfId="7" applyFont="1" applyFill="1" applyBorder="1" applyAlignment="1">
      <alignment horizontal="center"/>
    </xf>
    <xf numFmtId="0" fontId="11" fillId="83" borderId="9" xfId="7" applyFont="1" applyFill="1" applyBorder="1" applyAlignment="1">
      <alignment horizontal="center"/>
    </xf>
    <xf numFmtId="0" fontId="16" fillId="82" borderId="10" xfId="7" applyFont="1" applyFill="1" applyBorder="1" applyAlignment="1">
      <alignment horizontal="center" wrapText="1"/>
    </xf>
    <xf numFmtId="0" fontId="11" fillId="83" borderId="10" xfId="7" applyFont="1" applyFill="1" applyBorder="1"/>
    <xf numFmtId="0" fontId="209" fillId="17" borderId="0" xfId="9206" applyFont="1" applyFill="1" applyAlignment="1">
      <alignment horizontal="center"/>
    </xf>
    <xf numFmtId="0" fontId="6" fillId="0" borderId="93" xfId="3" applyBorder="1" applyAlignment="1">
      <alignment horizontal="center"/>
    </xf>
    <xf numFmtId="0" fontId="6" fillId="0" borderId="0" xfId="3" applyBorder="1" applyAlignment="1">
      <alignment horizontal="center"/>
    </xf>
    <xf numFmtId="0" fontId="6" fillId="0" borderId="95" xfId="3" applyBorder="1" applyAlignment="1">
      <alignment horizontal="center"/>
    </xf>
    <xf numFmtId="0" fontId="194" fillId="0" borderId="93" xfId="3" applyFont="1" applyBorder="1" applyAlignment="1">
      <alignment horizontal="center"/>
    </xf>
    <xf numFmtId="0" fontId="194" fillId="0" borderId="0" xfId="3" applyFont="1" applyBorder="1" applyAlignment="1">
      <alignment horizontal="center"/>
    </xf>
    <xf numFmtId="0" fontId="194" fillId="0" borderId="95" xfId="3" applyFont="1" applyBorder="1" applyAlignment="1">
      <alignment horizontal="center"/>
    </xf>
    <xf numFmtId="0" fontId="54" fillId="0" borderId="93" xfId="3" applyFont="1" applyBorder="1" applyAlignment="1">
      <alignment horizontal="center"/>
    </xf>
    <xf numFmtId="0" fontId="54" fillId="0" borderId="0" xfId="3" applyFont="1" applyBorder="1" applyAlignment="1">
      <alignment horizontal="center"/>
    </xf>
    <xf numFmtId="0" fontId="208" fillId="5" borderId="0" xfId="0" applyFont="1" applyFill="1" applyAlignment="1">
      <alignment horizontal="center"/>
    </xf>
    <xf numFmtId="0" fontId="51" fillId="0" borderId="0" xfId="0" applyFont="1" applyAlignment="1">
      <alignment horizontal="left" vertical="center"/>
    </xf>
    <xf numFmtId="0" fontId="163" fillId="10" borderId="63" xfId="0" applyFont="1" applyFill="1" applyBorder="1" applyAlignment="1">
      <alignment horizontal="center"/>
    </xf>
    <xf numFmtId="0" fontId="163" fillId="10" borderId="0" xfId="0" applyFont="1" applyFill="1" applyBorder="1" applyAlignment="1">
      <alignment horizontal="center"/>
    </xf>
    <xf numFmtId="0" fontId="155" fillId="10" borderId="0" xfId="0" applyFont="1" applyFill="1" applyAlignment="1">
      <alignment horizontal="left" wrapText="1"/>
    </xf>
    <xf numFmtId="0" fontId="158" fillId="10" borderId="63" xfId="0" applyFont="1" applyFill="1" applyBorder="1" applyAlignment="1">
      <alignment horizontal="center"/>
    </xf>
    <xf numFmtId="0" fontId="158" fillId="10" borderId="94" xfId="0" applyFont="1" applyFill="1" applyBorder="1" applyAlignment="1">
      <alignment horizontal="center"/>
    </xf>
    <xf numFmtId="0" fontId="159" fillId="0" borderId="62" xfId="0" applyFont="1" applyBorder="1" applyAlignment="1">
      <alignment horizontal="left" wrapText="1"/>
    </xf>
    <xf numFmtId="0" fontId="159" fillId="0" borderId="63" xfId="0" applyFont="1" applyBorder="1" applyAlignment="1">
      <alignment horizontal="left" wrapText="1"/>
    </xf>
    <xf numFmtId="0" fontId="159" fillId="0" borderId="79" xfId="0" applyFont="1" applyBorder="1" applyAlignment="1">
      <alignment horizontal="left" wrapText="1"/>
    </xf>
    <xf numFmtId="0" fontId="159" fillId="0" borderId="94" xfId="0" applyFont="1" applyBorder="1" applyAlignment="1">
      <alignment horizontal="left" wrapText="1"/>
    </xf>
    <xf numFmtId="0" fontId="159" fillId="0" borderId="93" xfId="0" applyFont="1" applyBorder="1" applyAlignment="1">
      <alignment horizontal="left" wrapText="1"/>
    </xf>
    <xf numFmtId="0" fontId="159" fillId="0" borderId="0" xfId="0" applyFont="1" applyBorder="1" applyAlignment="1">
      <alignment horizontal="left" wrapText="1"/>
    </xf>
    <xf numFmtId="0" fontId="155" fillId="10" borderId="0" xfId="0" applyFont="1" applyFill="1" applyAlignment="1">
      <alignment horizontal="left"/>
    </xf>
    <xf numFmtId="0" fontId="51" fillId="0" borderId="0" xfId="0" applyFont="1" applyAlignment="1">
      <alignment horizontal="left" wrapText="1"/>
    </xf>
    <xf numFmtId="0" fontId="9" fillId="83" borderId="0" xfId="0" applyFont="1" applyFill="1" applyAlignment="1">
      <alignment horizontal="center"/>
    </xf>
    <xf numFmtId="0" fontId="158" fillId="10" borderId="0" xfId="0" applyFont="1" applyFill="1" applyBorder="1" applyAlignment="1">
      <alignment horizontal="center"/>
    </xf>
    <xf numFmtId="0" fontId="165" fillId="10" borderId="63" xfId="0" applyFont="1" applyFill="1" applyBorder="1" applyAlignment="1">
      <alignment horizontal="center" wrapText="1"/>
    </xf>
    <xf numFmtId="0" fontId="165" fillId="10" borderId="0" xfId="0" applyFont="1" applyFill="1" applyBorder="1" applyAlignment="1">
      <alignment horizontal="center" wrapText="1"/>
    </xf>
    <xf numFmtId="0" fontId="51" fillId="0" borderId="0" xfId="0" applyFont="1" applyAlignment="1">
      <alignment horizontal="center" wrapText="1"/>
    </xf>
    <xf numFmtId="0" fontId="164" fillId="10" borderId="0" xfId="0" applyFont="1" applyFill="1" applyAlignment="1">
      <alignment horizontal="center"/>
    </xf>
    <xf numFmtId="0" fontId="155" fillId="10" borderId="0" xfId="0" applyFont="1" applyFill="1" applyAlignment="1">
      <alignment horizontal="center" wrapText="1"/>
    </xf>
    <xf numFmtId="0" fontId="12" fillId="0" borderId="60" xfId="0" applyFont="1" applyFill="1" applyBorder="1" applyAlignment="1">
      <alignment horizontal="center" vertical="center" wrapText="1"/>
    </xf>
    <xf numFmtId="0" fontId="12" fillId="0" borderId="59" xfId="0" applyFont="1" applyFill="1" applyBorder="1" applyAlignment="1">
      <alignment horizontal="center" vertical="center" wrapText="1"/>
    </xf>
    <xf numFmtId="0" fontId="12" fillId="0" borderId="10" xfId="0" applyFont="1" applyFill="1" applyBorder="1" applyAlignment="1">
      <alignment horizontal="center" vertical="center" wrapText="1"/>
    </xf>
    <xf numFmtId="0" fontId="204" fillId="0" borderId="4" xfId="0" applyFont="1" applyBorder="1" applyAlignment="1">
      <alignment horizontal="center" vertical="center"/>
    </xf>
    <xf numFmtId="0" fontId="204" fillId="0" borderId="97" xfId="0" applyFont="1" applyBorder="1" applyAlignment="1">
      <alignment horizontal="center" vertical="center"/>
    </xf>
    <xf numFmtId="0" fontId="204" fillId="0" borderId="96" xfId="0" applyFont="1" applyBorder="1" applyAlignment="1">
      <alignment horizontal="center" vertical="center"/>
    </xf>
    <xf numFmtId="0" fontId="205" fillId="14" borderId="4" xfId="0" applyFont="1" applyFill="1" applyBorder="1" applyAlignment="1">
      <alignment vertical="center" wrapText="1"/>
    </xf>
    <xf numFmtId="0" fontId="205" fillId="14" borderId="97" xfId="0" applyFont="1" applyFill="1" applyBorder="1" applyAlignment="1">
      <alignment vertical="center" wrapText="1"/>
    </xf>
    <xf numFmtId="0" fontId="205" fillId="14" borderId="96" xfId="0" applyFont="1" applyFill="1" applyBorder="1" applyAlignment="1">
      <alignment vertical="center" wrapText="1"/>
    </xf>
    <xf numFmtId="0" fontId="9" fillId="5" borderId="0" xfId="0" applyFont="1" applyFill="1" applyAlignment="1">
      <alignment horizontal="center"/>
    </xf>
    <xf numFmtId="0" fontId="0" fillId="5" borderId="0" xfId="0" applyFill="1" applyAlignment="1">
      <alignment horizontal="center"/>
    </xf>
    <xf numFmtId="0" fontId="6" fillId="0" borderId="1" xfId="3" applyAlignment="1">
      <alignment horizontal="left" wrapText="1"/>
    </xf>
    <xf numFmtId="0" fontId="9" fillId="0" borderId="10" xfId="0" applyNumberFormat="1" applyFont="1" applyBorder="1" applyAlignment="1">
      <alignment horizontal="center"/>
    </xf>
    <xf numFmtId="0" fontId="9" fillId="0" borderId="4" xfId="0" applyFont="1" applyFill="1" applyBorder="1" applyAlignment="1">
      <alignment horizontal="left" vertical="top"/>
    </xf>
    <xf numFmtId="0" fontId="9" fillId="0" borderId="8" xfId="0" applyFont="1" applyFill="1" applyBorder="1" applyAlignment="1">
      <alignment horizontal="left" vertical="top"/>
    </xf>
    <xf numFmtId="0" fontId="9" fillId="0" borderId="5" xfId="0" applyFont="1" applyFill="1" applyBorder="1" applyAlignment="1">
      <alignment horizontal="center"/>
    </xf>
    <xf numFmtId="0" fontId="9" fillId="0" borderId="6" xfId="0" applyFont="1" applyFill="1" applyBorder="1" applyAlignment="1">
      <alignment horizontal="center"/>
    </xf>
    <xf numFmtId="0" fontId="9" fillId="0" borderId="7" xfId="0" applyFont="1" applyFill="1" applyBorder="1" applyAlignment="1">
      <alignment horizontal="center"/>
    </xf>
    <xf numFmtId="0" fontId="0" fillId="0" borderId="10" xfId="0" applyBorder="1" applyAlignment="1">
      <alignment horizontal="center"/>
    </xf>
    <xf numFmtId="0" fontId="9" fillId="0" borderId="10" xfId="0" applyFont="1" applyBorder="1" applyAlignment="1">
      <alignment horizontal="center"/>
    </xf>
    <xf numFmtId="0" fontId="9" fillId="0" borderId="5" xfId="0" applyFont="1" applyBorder="1" applyAlignment="1">
      <alignment horizontal="center"/>
    </xf>
    <xf numFmtId="0" fontId="9" fillId="0" borderId="40" xfId="0" applyFont="1" applyBorder="1" applyAlignment="1">
      <alignment horizontal="center"/>
    </xf>
    <xf numFmtId="0" fontId="9" fillId="0" borderId="7" xfId="0" applyFont="1" applyBorder="1" applyAlignment="1">
      <alignment horizontal="center"/>
    </xf>
    <xf numFmtId="0" fontId="9" fillId="13" borderId="5" xfId="0" applyFont="1" applyFill="1" applyBorder="1" applyAlignment="1">
      <alignment horizontal="center"/>
    </xf>
    <xf numFmtId="0" fontId="9" fillId="13" borderId="40" xfId="0" applyFont="1" applyFill="1" applyBorder="1" applyAlignment="1">
      <alignment horizontal="center"/>
    </xf>
    <xf numFmtId="0" fontId="9" fillId="13" borderId="7" xfId="0" applyFont="1" applyFill="1"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9" fillId="0" borderId="4" xfId="0" applyFont="1" applyBorder="1" applyAlignment="1">
      <alignment horizontal="center"/>
    </xf>
    <xf numFmtId="0" fontId="9" fillId="0" borderId="8" xfId="0" applyFont="1" applyBorder="1" applyAlignment="1">
      <alignment horizontal="center"/>
    </xf>
    <xf numFmtId="0" fontId="6" fillId="0" borderId="0" xfId="3" applyBorder="1" applyAlignment="1">
      <alignment horizontal="left" vertical="center" wrapText="1"/>
    </xf>
    <xf numFmtId="0" fontId="6" fillId="0" borderId="62" xfId="3" applyBorder="1" applyAlignment="1">
      <alignment horizontal="center"/>
    </xf>
    <xf numFmtId="0" fontId="6" fillId="0" borderId="63" xfId="3" applyBorder="1" applyAlignment="1">
      <alignment horizontal="center"/>
    </xf>
    <xf numFmtId="0" fontId="6" fillId="0" borderId="80" xfId="3" applyBorder="1" applyAlignment="1">
      <alignment horizontal="center"/>
    </xf>
    <xf numFmtId="0" fontId="9" fillId="46" borderId="72" xfId="2222" applyFont="1" applyBorder="1" applyAlignment="1">
      <alignment horizontal="center"/>
    </xf>
    <xf numFmtId="0" fontId="9" fillId="46" borderId="0" xfId="2222" applyFont="1" applyBorder="1" applyAlignment="1">
      <alignment horizontal="center"/>
    </xf>
    <xf numFmtId="0" fontId="115" fillId="0" borderId="0" xfId="6382" applyFont="1"/>
    <xf numFmtId="0" fontId="115" fillId="0" borderId="0" xfId="6382" applyFont="1" applyAlignment="1">
      <alignment horizontal="center"/>
    </xf>
    <xf numFmtId="0" fontId="116" fillId="0" borderId="0" xfId="3941" applyFont="1" applyAlignment="1">
      <alignment wrapText="1"/>
    </xf>
    <xf numFmtId="0" fontId="120" fillId="0" borderId="0" xfId="3941" applyFont="1" applyAlignment="1">
      <alignment horizontal="left" vertical="top" wrapText="1"/>
    </xf>
    <xf numFmtId="0" fontId="121" fillId="0" borderId="0" xfId="3941" applyFont="1" applyAlignment="1">
      <alignment horizontal="left" vertical="top" wrapText="1"/>
    </xf>
    <xf numFmtId="0" fontId="6" fillId="0" borderId="0" xfId="3" applyBorder="1" applyAlignment="1">
      <alignment horizontal="left" wrapText="1"/>
    </xf>
    <xf numFmtId="0" fontId="109" fillId="0" borderId="56" xfId="6131" applyFont="1" applyFill="1" applyBorder="1" applyAlignment="1">
      <alignment horizontal="left" vertical="center" wrapText="1"/>
    </xf>
    <xf numFmtId="0" fontId="109" fillId="0" borderId="40" xfId="6131" applyFont="1" applyFill="1" applyBorder="1" applyAlignment="1">
      <alignment horizontal="left" vertical="center" wrapText="1"/>
    </xf>
    <xf numFmtId="0" fontId="109" fillId="0" borderId="57" xfId="6131" applyFont="1" applyFill="1" applyBorder="1" applyAlignment="1">
      <alignment horizontal="left" vertical="center" wrapText="1"/>
    </xf>
    <xf numFmtId="0" fontId="109" fillId="0" borderId="60" xfId="6131" applyFont="1" applyFill="1" applyBorder="1" applyAlignment="1">
      <alignment horizontal="left" vertical="center"/>
    </xf>
    <xf numFmtId="0" fontId="109" fillId="0" borderId="41" xfId="6131" applyFont="1" applyFill="1" applyBorder="1" applyAlignment="1">
      <alignment horizontal="left" vertical="center"/>
    </xf>
    <xf numFmtId="0" fontId="109" fillId="0" borderId="61" xfId="6131" applyFont="1" applyFill="1" applyBorder="1" applyAlignment="1">
      <alignment horizontal="left" vertical="center"/>
    </xf>
    <xf numFmtId="0" fontId="109" fillId="0" borderId="62" xfId="6131" applyFont="1" applyFill="1" applyBorder="1" applyAlignment="1">
      <alignment horizontal="left" vertical="center" wrapText="1"/>
    </xf>
    <xf numFmtId="0" fontId="109" fillId="0" borderId="63" xfId="6131" applyFont="1" applyFill="1" applyBorder="1" applyAlignment="1">
      <alignment horizontal="left" vertical="center" wrapText="1"/>
    </xf>
    <xf numFmtId="0" fontId="109" fillId="0" borderId="64" xfId="6131" applyFont="1" applyFill="1" applyBorder="1" applyAlignment="1">
      <alignment horizontal="left" vertical="center" wrapText="1"/>
    </xf>
    <xf numFmtId="0" fontId="109" fillId="0" borderId="65" xfId="6131" applyFont="1" applyFill="1" applyBorder="1" applyAlignment="1">
      <alignment horizontal="left" vertical="center" wrapText="1"/>
    </xf>
    <xf numFmtId="0" fontId="109" fillId="0" borderId="22" xfId="6131" applyFont="1" applyFill="1" applyBorder="1" applyAlignment="1">
      <alignment horizontal="left" vertical="center" wrapText="1"/>
    </xf>
    <xf numFmtId="0" fontId="108" fillId="0" borderId="66" xfId="3897" applyFont="1" applyBorder="1" applyAlignment="1">
      <alignment horizontal="center" vertical="center"/>
    </xf>
    <xf numFmtId="0" fontId="108" fillId="0" borderId="67" xfId="3897" applyFont="1" applyBorder="1" applyAlignment="1">
      <alignment horizontal="center" vertical="center"/>
    </xf>
    <xf numFmtId="0" fontId="109" fillId="0" borderId="10" xfId="3897" applyFont="1" applyBorder="1" applyAlignment="1">
      <alignment horizontal="center" vertical="center"/>
    </xf>
    <xf numFmtId="0" fontId="109" fillId="0" borderId="10" xfId="3897" applyFont="1" applyBorder="1" applyAlignment="1">
      <alignment horizontal="center" vertical="center" wrapText="1"/>
    </xf>
    <xf numFmtId="0" fontId="109" fillId="0" borderId="10" xfId="3897" applyFont="1" applyBorder="1" applyAlignment="1">
      <alignment horizontal="center" textRotation="255" wrapText="1"/>
    </xf>
    <xf numFmtId="0" fontId="40" fillId="0" borderId="60" xfId="3897" applyFont="1" applyBorder="1" applyAlignment="1">
      <alignment horizontal="center" vertical="center"/>
    </xf>
    <xf numFmtId="0" fontId="40" fillId="0" borderId="41" xfId="3897" applyFont="1" applyBorder="1" applyAlignment="1">
      <alignment horizontal="center" vertical="center"/>
    </xf>
    <xf numFmtId="0" fontId="40" fillId="0" borderId="59" xfId="3897" applyFont="1" applyBorder="1" applyAlignment="1">
      <alignment horizontal="center" vertical="center"/>
    </xf>
    <xf numFmtId="0" fontId="108" fillId="0" borderId="10" xfId="3897" applyFont="1" applyBorder="1" applyAlignment="1">
      <alignment horizontal="center" vertical="center" wrapText="1"/>
    </xf>
    <xf numFmtId="0" fontId="109" fillId="0" borderId="10" xfId="3897" applyFont="1" applyBorder="1" applyAlignment="1">
      <alignment horizontal="left" vertical="center" wrapText="1"/>
    </xf>
    <xf numFmtId="0" fontId="108" fillId="0" borderId="10" xfId="0" applyFont="1" applyBorder="1" applyAlignment="1">
      <alignment horizontal="center" vertical="center" textRotation="255"/>
    </xf>
    <xf numFmtId="0" fontId="6" fillId="0" borderId="1" xfId="3" applyAlignment="1">
      <alignment horizontal="center" wrapText="1"/>
    </xf>
    <xf numFmtId="0" fontId="30" fillId="12" borderId="0" xfId="10" applyFont="1" applyFill="1" applyAlignment="1">
      <alignment horizontal="center" vertical="center" wrapText="1"/>
    </xf>
    <xf numFmtId="0" fontId="31" fillId="12" borderId="24" xfId="10" applyFont="1" applyFill="1" applyBorder="1" applyAlignment="1">
      <alignment horizontal="center" vertical="center" wrapText="1"/>
    </xf>
    <xf numFmtId="0" fontId="29" fillId="12" borderId="25" xfId="10" applyFont="1" applyFill="1" applyBorder="1" applyAlignment="1">
      <alignment horizontal="center" vertical="center" wrapText="1"/>
    </xf>
    <xf numFmtId="0" fontId="32" fillId="12" borderId="26" xfId="10" applyFont="1" applyFill="1" applyBorder="1" applyAlignment="1">
      <alignment horizontal="center" vertical="center" wrapText="1"/>
    </xf>
    <xf numFmtId="0" fontId="32" fillId="12" borderId="29" xfId="10" applyFont="1" applyFill="1" applyBorder="1" applyAlignment="1">
      <alignment horizontal="center" vertical="center" wrapText="1"/>
    </xf>
    <xf numFmtId="0" fontId="32" fillId="12" borderId="31" xfId="10" applyFont="1" applyFill="1" applyBorder="1" applyAlignment="1">
      <alignment horizontal="center" vertical="center" wrapText="1"/>
    </xf>
    <xf numFmtId="0" fontId="33" fillId="12" borderId="27" xfId="10" applyFont="1" applyFill="1" applyBorder="1" applyAlignment="1">
      <alignment horizontal="center" vertical="center" wrapText="1"/>
    </xf>
    <xf numFmtId="0" fontId="33" fillId="12" borderId="28" xfId="10" applyFont="1" applyFill="1" applyBorder="1" applyAlignment="1">
      <alignment horizontal="center" vertical="center" wrapText="1"/>
    </xf>
    <xf numFmtId="0" fontId="31" fillId="12" borderId="30" xfId="10" applyFont="1" applyFill="1" applyBorder="1" applyAlignment="1">
      <alignment horizontal="center" vertical="center" wrapText="1"/>
    </xf>
    <xf numFmtId="0" fontId="31" fillId="12" borderId="27" xfId="10" applyFont="1" applyFill="1" applyBorder="1" applyAlignment="1">
      <alignment horizontal="center" vertical="center" wrapText="1"/>
    </xf>
    <xf numFmtId="0" fontId="31" fillId="12" borderId="28" xfId="10" applyFont="1" applyFill="1" applyBorder="1" applyAlignment="1">
      <alignment horizontal="center" vertical="center" wrapText="1"/>
    </xf>
    <xf numFmtId="0" fontId="14" fillId="3" borderId="5" xfId="7" applyFont="1" applyFill="1" applyBorder="1" applyAlignment="1">
      <alignment horizontal="center"/>
    </xf>
    <xf numFmtId="0" fontId="11" fillId="5" borderId="9" xfId="7" applyFont="1" applyFill="1" applyBorder="1" applyAlignment="1">
      <alignment horizontal="center"/>
    </xf>
    <xf numFmtId="0" fontId="16" fillId="3" borderId="6" xfId="7" applyFont="1" applyFill="1" applyBorder="1" applyAlignment="1">
      <alignment horizontal="center" wrapText="1"/>
    </xf>
    <xf numFmtId="0" fontId="11" fillId="5" borderId="10" xfId="7" applyFont="1" applyFill="1" applyBorder="1"/>
    <xf numFmtId="0" fontId="16" fillId="3" borderId="6" xfId="7" applyFont="1" applyFill="1" applyBorder="1" applyAlignment="1">
      <alignment horizontal="center"/>
    </xf>
    <xf numFmtId="164" fontId="16" fillId="5" borderId="6" xfId="8" applyFont="1" applyFill="1" applyBorder="1" applyAlignment="1">
      <alignment horizontal="center"/>
    </xf>
    <xf numFmtId="164" fontId="14" fillId="5" borderId="6" xfId="8" applyFont="1" applyFill="1" applyBorder="1" applyAlignment="1">
      <alignment horizontal="center"/>
    </xf>
    <xf numFmtId="164" fontId="14" fillId="5" borderId="7" xfId="8" applyFont="1" applyFill="1" applyBorder="1" applyAlignment="1">
      <alignment horizontal="center"/>
    </xf>
    <xf numFmtId="164" fontId="17" fillId="13" borderId="0" xfId="9208" applyFont="1" applyFill="1"/>
    <xf numFmtId="164" fontId="24" fillId="13" borderId="0" xfId="9208" applyFont="1" applyFill="1"/>
  </cellXfs>
  <cellStyles count="9269">
    <cellStyle name="20% - Accent1 2" xfId="54"/>
    <cellStyle name="20% - Accent1 2 14" xfId="55"/>
    <cellStyle name="20% - Accent1 2 14 2" xfId="56"/>
    <cellStyle name="20% - Accent1 2 14 3" xfId="57"/>
    <cellStyle name="20% - Accent1 2 15" xfId="58"/>
    <cellStyle name="20% - Accent1 2 15 2" xfId="59"/>
    <cellStyle name="20% - Accent1 2 15 3" xfId="60"/>
    <cellStyle name="20% - Accent1 2 16" xfId="61"/>
    <cellStyle name="20% - Accent1 2 16 2" xfId="62"/>
    <cellStyle name="20% - Accent1 2 16 3" xfId="63"/>
    <cellStyle name="20% - Accent1 2 17" xfId="64"/>
    <cellStyle name="20% - Accent1 2 17 2" xfId="65"/>
    <cellStyle name="20% - Accent1 2 17 3" xfId="66"/>
    <cellStyle name="20% - Accent1 2 18" xfId="67"/>
    <cellStyle name="20% - Accent1 2 18 2" xfId="68"/>
    <cellStyle name="20% - Accent1 2 18 3" xfId="69"/>
    <cellStyle name="20% - Accent1 2 19" xfId="70"/>
    <cellStyle name="20% - Accent1 2 2" xfId="71"/>
    <cellStyle name="20% - Accent1 2 2 2" xfId="72"/>
    <cellStyle name="20% - Accent1 2 2 3" xfId="73"/>
    <cellStyle name="20% - Accent1 2 2 4" xfId="74"/>
    <cellStyle name="20% - Accent1 2 2 5" xfId="75"/>
    <cellStyle name="20% - Accent1 2 20" xfId="76"/>
    <cellStyle name="20% - Accent1 2 21" xfId="77"/>
    <cellStyle name="20% - Accent1 2 22" xfId="78"/>
    <cellStyle name="20% - Accent1 2 23" xfId="79"/>
    <cellStyle name="20% - Accent1 2 24" xfId="80"/>
    <cellStyle name="20% - Accent1 2 25" xfId="81"/>
    <cellStyle name="20% - Accent1 2 26" xfId="82"/>
    <cellStyle name="20% - Accent1 2 27" xfId="83"/>
    <cellStyle name="20% - Accent1 2 28" xfId="84"/>
    <cellStyle name="20% - Accent1 2 3" xfId="85"/>
    <cellStyle name="20% - Accent1 2 3 10" xfId="86"/>
    <cellStyle name="20% - Accent1 2 3 2" xfId="87"/>
    <cellStyle name="20% - Accent1 2 3 3" xfId="88"/>
    <cellStyle name="20% - Accent1 2 3 4" xfId="89"/>
    <cellStyle name="20% - Accent1 2 3 5" xfId="90"/>
    <cellStyle name="20% - Accent1 2 3 6" xfId="91"/>
    <cellStyle name="20% - Accent1 2 3 7" xfId="92"/>
    <cellStyle name="20% - Accent1 2 3 8" xfId="93"/>
    <cellStyle name="20% - Accent1 2 3 9" xfId="94"/>
    <cellStyle name="20% - Accent1 2 4" xfId="95"/>
    <cellStyle name="20% - Accent1 2 4 10" xfId="96"/>
    <cellStyle name="20% - Accent1 2 4 11" xfId="97"/>
    <cellStyle name="20% - Accent1 2 4 2" xfId="98"/>
    <cellStyle name="20% - Accent1 2 4 2 2" xfId="99"/>
    <cellStyle name="20% - Accent1 2 4 2 3" xfId="100"/>
    <cellStyle name="20% - Accent1 2 4 3" xfId="101"/>
    <cellStyle name="20% - Accent1 2 4 4" xfId="102"/>
    <cellStyle name="20% - Accent1 2 4 5" xfId="103"/>
    <cellStyle name="20% - Accent1 2 4 6" xfId="104"/>
    <cellStyle name="20% - Accent1 2 4 7" xfId="105"/>
    <cellStyle name="20% - Accent1 2 4 8" xfId="106"/>
    <cellStyle name="20% - Accent1 2 4 9" xfId="107"/>
    <cellStyle name="20% - Accent1 2 5" xfId="108"/>
    <cellStyle name="20% - Accent1 2 5 10" xfId="109"/>
    <cellStyle name="20% - Accent1 2 5 11" xfId="110"/>
    <cellStyle name="20% - Accent1 2 5 2" xfId="111"/>
    <cellStyle name="20% - Accent1 2 5 2 2" xfId="112"/>
    <cellStyle name="20% - Accent1 2 5 3" xfId="113"/>
    <cellStyle name="20% - Accent1 2 5 4" xfId="114"/>
    <cellStyle name="20% - Accent1 2 5 5" xfId="115"/>
    <cellStyle name="20% - Accent1 2 5 6" xfId="116"/>
    <cellStyle name="20% - Accent1 2 5 7" xfId="117"/>
    <cellStyle name="20% - Accent1 2 5 8" xfId="118"/>
    <cellStyle name="20% - Accent1 2 5 9" xfId="119"/>
    <cellStyle name="20% - Accent1 2 6" xfId="120"/>
    <cellStyle name="20% - Accent1 2 6 2" xfId="121"/>
    <cellStyle name="20% - Accent1 2 6 3" xfId="122"/>
    <cellStyle name="20% - Accent1 2 7 2" xfId="123"/>
    <cellStyle name="20% - Accent1 2 7 3" xfId="124"/>
    <cellStyle name="20% - Accent1 2 8" xfId="125"/>
    <cellStyle name="20% - Accent1 2 8 2" xfId="126"/>
    <cellStyle name="20% - Accent1 2 8 3" xfId="127"/>
    <cellStyle name="20% - Accent1 2 9" xfId="128"/>
    <cellStyle name="20% - Accent1 2 9 2" xfId="129"/>
    <cellStyle name="20% - Accent1 2 9 3" xfId="130"/>
    <cellStyle name="20% - Accent1 2_Blood_21months_EURO" xfId="131"/>
    <cellStyle name="20% - Accent1 3" xfId="132"/>
    <cellStyle name="20% - Accent1 3 2" xfId="133"/>
    <cellStyle name="20% - Accent1 3 2 2" xfId="134"/>
    <cellStyle name="20% - Accent1 3 2 3" xfId="135"/>
    <cellStyle name="20% - Accent1 3 2 4" xfId="136"/>
    <cellStyle name="20% - Accent1 3 2 5" xfId="137"/>
    <cellStyle name="20% - Accent1 3 3" xfId="138"/>
    <cellStyle name="20% - Accent1 3 4" xfId="139"/>
    <cellStyle name="20% - Accent1 3 5" xfId="140"/>
    <cellStyle name="20% - Accent1 3 6" xfId="141"/>
    <cellStyle name="20% - Accent1 3_Budget incorporated 2011-2012 last101011" xfId="142"/>
    <cellStyle name="20% - Accent1 4" xfId="143"/>
    <cellStyle name="20% - Accent1 4 2" xfId="144"/>
    <cellStyle name="20% - Accent1 4 2 2" xfId="145"/>
    <cellStyle name="20% - Accent1 4 2 3" xfId="146"/>
    <cellStyle name="20% - Accent1 4 2 4" xfId="147"/>
    <cellStyle name="20% - Accent1 4 2 5" xfId="148"/>
    <cellStyle name="20% - Accent1 4 3" xfId="149"/>
    <cellStyle name="20% - Accent1 4 4" xfId="150"/>
    <cellStyle name="20% - Accent1 4 5" xfId="151"/>
    <cellStyle name="20% - Accent1 4 6" xfId="152"/>
    <cellStyle name="20% - Accent1 4_Budget incorporated 2011-2012 last101011" xfId="153"/>
    <cellStyle name="20% - Accent1 5" xfId="154"/>
    <cellStyle name="20% - Accent1 5 2" xfId="155"/>
    <cellStyle name="20% - Accent1 5 3" xfId="156"/>
    <cellStyle name="20% - Accent1 5 4" xfId="157"/>
    <cellStyle name="20% - Accent1 5 5" xfId="158"/>
    <cellStyle name="20% - Accent1 6" xfId="6134"/>
    <cellStyle name="20% - Accent1 7" xfId="6135"/>
    <cellStyle name="20% - Accent1 8" xfId="6136"/>
    <cellStyle name="20% - Accent2 2" xfId="159"/>
    <cellStyle name="20% - Accent2 2 10" xfId="160"/>
    <cellStyle name="20% - Accent2 2 10 2" xfId="161"/>
    <cellStyle name="20% - Accent2 2 10 3" xfId="162"/>
    <cellStyle name="20% - Accent2 2 11" xfId="163"/>
    <cellStyle name="20% - Accent2 2 11 2" xfId="164"/>
    <cellStyle name="20% - Accent2 2 11 3" xfId="165"/>
    <cellStyle name="20% - Accent2 2 12" xfId="166"/>
    <cellStyle name="20% - Accent2 2 12 2" xfId="167"/>
    <cellStyle name="20% - Accent2 2 12 3" xfId="168"/>
    <cellStyle name="20% - Accent2 2 13" xfId="169"/>
    <cellStyle name="20% - Accent2 2 13 2" xfId="170"/>
    <cellStyle name="20% - Accent2 2 13 3" xfId="171"/>
    <cellStyle name="20% - Accent2 2 14" xfId="172"/>
    <cellStyle name="20% - Accent2 2 14 2" xfId="173"/>
    <cellStyle name="20% - Accent2 2 14 3" xfId="174"/>
    <cellStyle name="20% - Accent2 2 15" xfId="175"/>
    <cellStyle name="20% - Accent2 2 15 2" xfId="176"/>
    <cellStyle name="20% - Accent2 2 15 3" xfId="177"/>
    <cellStyle name="20% - Accent2 2 16" xfId="178"/>
    <cellStyle name="20% - Accent2 2 16 2" xfId="179"/>
    <cellStyle name="20% - Accent2 2 16 3" xfId="180"/>
    <cellStyle name="20% - Accent2 2 17" xfId="181"/>
    <cellStyle name="20% - Accent2 2 17 2" xfId="182"/>
    <cellStyle name="20% - Accent2 2 17 3" xfId="183"/>
    <cellStyle name="20% - Accent2 2 18" xfId="184"/>
    <cellStyle name="20% - Accent2 2 18 2" xfId="185"/>
    <cellStyle name="20% - Accent2 2 18 3" xfId="186"/>
    <cellStyle name="20% - Accent2 2 19" xfId="187"/>
    <cellStyle name="20% - Accent2 2 2" xfId="188"/>
    <cellStyle name="20% - Accent2 2 2 2" xfId="189"/>
    <cellStyle name="20% - Accent2 2 2 3" xfId="190"/>
    <cellStyle name="20% - Accent2 2 2 4" xfId="191"/>
    <cellStyle name="20% - Accent2 2 2 5" xfId="192"/>
    <cellStyle name="20% - Accent2 2 20" xfId="193"/>
    <cellStyle name="20% - Accent2 2 21" xfId="194"/>
    <cellStyle name="20% - Accent2 2 22" xfId="195"/>
    <cellStyle name="20% - Accent2 2 23" xfId="196"/>
    <cellStyle name="20% - Accent2 2 24" xfId="197"/>
    <cellStyle name="20% - Accent2 2 25" xfId="198"/>
    <cellStyle name="20% - Accent2 2 26" xfId="199"/>
    <cellStyle name="20% - Accent2 2 27" xfId="200"/>
    <cellStyle name="20% - Accent2 2 28" xfId="201"/>
    <cellStyle name="20% - Accent2 2 3" xfId="202"/>
    <cellStyle name="20% - Accent2 2 3 10" xfId="203"/>
    <cellStyle name="20% - Accent2 2 3 2" xfId="204"/>
    <cellStyle name="20% - Accent2 2 3 3" xfId="205"/>
    <cellStyle name="20% - Accent2 2 3 4" xfId="206"/>
    <cellStyle name="20% - Accent2 2 3 5" xfId="207"/>
    <cellStyle name="20% - Accent2 2 3 6" xfId="208"/>
    <cellStyle name="20% - Accent2 2 3 7" xfId="209"/>
    <cellStyle name="20% - Accent2 2 3 8" xfId="210"/>
    <cellStyle name="20% - Accent2 2 3 9" xfId="211"/>
    <cellStyle name="20% - Accent2 2 4" xfId="212"/>
    <cellStyle name="20% - Accent2 2 4 10" xfId="213"/>
    <cellStyle name="20% - Accent2 2 4 11" xfId="214"/>
    <cellStyle name="20% - Accent2 2 4 2" xfId="215"/>
    <cellStyle name="20% - Accent2 2 4 2 2" xfId="216"/>
    <cellStyle name="20% - Accent2 2 4 2 3" xfId="217"/>
    <cellStyle name="20% - Accent2 2 4 3" xfId="218"/>
    <cellStyle name="20% - Accent2 2 4 4" xfId="219"/>
    <cellStyle name="20% - Accent2 2 4 5" xfId="220"/>
    <cellStyle name="20% - Accent2 2 4 6" xfId="221"/>
    <cellStyle name="20% - Accent2 2 4 7" xfId="222"/>
    <cellStyle name="20% - Accent2 2 4 8" xfId="223"/>
    <cellStyle name="20% - Accent2 2 4 9" xfId="224"/>
    <cellStyle name="20% - Accent2 2 5" xfId="225"/>
    <cellStyle name="20% - Accent2 2 5 10" xfId="226"/>
    <cellStyle name="20% - Accent2 2 5 11" xfId="227"/>
    <cellStyle name="20% - Accent2 2 5 2" xfId="228"/>
    <cellStyle name="20% - Accent2 2 5 2 2" xfId="229"/>
    <cellStyle name="20% - Accent2 2 5 3" xfId="230"/>
    <cellStyle name="20% - Accent2 2 5 4" xfId="231"/>
    <cellStyle name="20% - Accent2 2 5 5" xfId="232"/>
    <cellStyle name="20% - Accent2 2 5 6" xfId="233"/>
    <cellStyle name="20% - Accent2 2 5 7" xfId="234"/>
    <cellStyle name="20% - Accent2 2 5 8" xfId="235"/>
    <cellStyle name="20% - Accent2 2 5 9" xfId="236"/>
    <cellStyle name="20% - Accent2 2 6" xfId="237"/>
    <cellStyle name="20% - Accent2 2 6 2" xfId="238"/>
    <cellStyle name="20% - Accent2 2 6 3" xfId="239"/>
    <cellStyle name="20% - Accent2 2 7" xfId="240"/>
    <cellStyle name="20% - Accent2 2 7 2" xfId="241"/>
    <cellStyle name="20% - Accent2 2 7 3" xfId="242"/>
    <cellStyle name="20% - Accent2 2 8" xfId="243"/>
    <cellStyle name="20% - Accent2 2 8 2" xfId="244"/>
    <cellStyle name="20% - Accent2 2 8 3" xfId="245"/>
    <cellStyle name="20% - Accent2 2 9" xfId="246"/>
    <cellStyle name="20% - Accent2 2 9 2" xfId="247"/>
    <cellStyle name="20% - Accent2 2 9 3" xfId="248"/>
    <cellStyle name="20% - Accent2 2_Blood_21months_EURO" xfId="249"/>
    <cellStyle name="20% - Accent2 3" xfId="250"/>
    <cellStyle name="20% - Accent2 3 2" xfId="251"/>
    <cellStyle name="20% - Accent2 3 2 2" xfId="252"/>
    <cellStyle name="20% - Accent2 3 2 3" xfId="253"/>
    <cellStyle name="20% - Accent2 3 2 4" xfId="254"/>
    <cellStyle name="20% - Accent2 3 2 5" xfId="255"/>
    <cellStyle name="20% - Accent2 3 3" xfId="256"/>
    <cellStyle name="20% - Accent2 3 4" xfId="257"/>
    <cellStyle name="20% - Accent2 3 5" xfId="258"/>
    <cellStyle name="20% - Accent2 3 6" xfId="259"/>
    <cellStyle name="20% - Accent2 3_Budget incorporated 2011-2012 last101011" xfId="260"/>
    <cellStyle name="20% - Accent2 4" xfId="261"/>
    <cellStyle name="20% - Accent2 4 2" xfId="262"/>
    <cellStyle name="20% - Accent2 4 2 2" xfId="263"/>
    <cellStyle name="20% - Accent2 4 2 3" xfId="264"/>
    <cellStyle name="20% - Accent2 4 2 4" xfId="265"/>
    <cellStyle name="20% - Accent2 4 2 5" xfId="266"/>
    <cellStyle name="20% - Accent2 4 3" xfId="267"/>
    <cellStyle name="20% - Accent2 4 4" xfId="268"/>
    <cellStyle name="20% - Accent2 4 5" xfId="269"/>
    <cellStyle name="20% - Accent2 4 6" xfId="270"/>
    <cellStyle name="20% - Accent2 4_Budget incorporated 2011-2012 last101011" xfId="271"/>
    <cellStyle name="20% - Accent2 5" xfId="272"/>
    <cellStyle name="20% - Accent2 5 2" xfId="273"/>
    <cellStyle name="20% - Accent2 5 3" xfId="274"/>
    <cellStyle name="20% - Accent2 5 4" xfId="275"/>
    <cellStyle name="20% - Accent2 5 5" xfId="276"/>
    <cellStyle name="20% - Accent2 6" xfId="6137"/>
    <cellStyle name="20% - Accent2 7" xfId="6138"/>
    <cellStyle name="20% - Accent2 8" xfId="6139"/>
    <cellStyle name="20% - Accent3 2" xfId="277"/>
    <cellStyle name="20% - Accent3 2 10" xfId="278"/>
    <cellStyle name="20% - Accent3 2 10 2" xfId="279"/>
    <cellStyle name="20% - Accent3 2 10 3" xfId="280"/>
    <cellStyle name="20% - Accent3 2 11" xfId="281"/>
    <cellStyle name="20% - Accent3 2 11 2" xfId="282"/>
    <cellStyle name="20% - Accent3 2 11 3" xfId="283"/>
    <cellStyle name="20% - Accent3 2 12" xfId="284"/>
    <cellStyle name="20% - Accent3 2 12 2" xfId="285"/>
    <cellStyle name="20% - Accent3 2 12 3" xfId="286"/>
    <cellStyle name="20% - Accent3 2 13" xfId="287"/>
    <cellStyle name="20% - Accent3 2 13 2" xfId="288"/>
    <cellStyle name="20% - Accent3 2 13 3" xfId="289"/>
    <cellStyle name="20% - Accent3 2 14" xfId="290"/>
    <cellStyle name="20% - Accent3 2 14 2" xfId="291"/>
    <cellStyle name="20% - Accent3 2 14 3" xfId="292"/>
    <cellStyle name="20% - Accent3 2 15" xfId="293"/>
    <cellStyle name="20% - Accent3 2 15 2" xfId="294"/>
    <cellStyle name="20% - Accent3 2 15 3" xfId="295"/>
    <cellStyle name="20% - Accent3 2 16" xfId="296"/>
    <cellStyle name="20% - Accent3 2 16 2" xfId="297"/>
    <cellStyle name="20% - Accent3 2 16 3" xfId="298"/>
    <cellStyle name="20% - Accent3 2 17" xfId="299"/>
    <cellStyle name="20% - Accent3 2 17 2" xfId="300"/>
    <cellStyle name="20% - Accent3 2 17 3" xfId="301"/>
    <cellStyle name="20% - Accent3 2 18" xfId="302"/>
    <cellStyle name="20% - Accent3 2 18 2" xfId="303"/>
    <cellStyle name="20% - Accent3 2 18 3" xfId="304"/>
    <cellStyle name="20% - Accent3 2 19" xfId="305"/>
    <cellStyle name="20% - Accent3 2 2" xfId="306"/>
    <cellStyle name="20% - Accent3 2 2 2" xfId="307"/>
    <cellStyle name="20% - Accent3 2 2 3" xfId="308"/>
    <cellStyle name="20% - Accent3 2 2 4" xfId="309"/>
    <cellStyle name="20% - Accent3 2 2 5" xfId="310"/>
    <cellStyle name="20% - Accent3 2 20" xfId="311"/>
    <cellStyle name="20% - Accent3 2 21" xfId="312"/>
    <cellStyle name="20% - Accent3 2 22" xfId="313"/>
    <cellStyle name="20% - Accent3 2 23" xfId="314"/>
    <cellStyle name="20% - Accent3 2 24" xfId="315"/>
    <cellStyle name="20% - Accent3 2 25" xfId="316"/>
    <cellStyle name="20% - Accent3 2 26" xfId="317"/>
    <cellStyle name="20% - Accent3 2 27" xfId="318"/>
    <cellStyle name="20% - Accent3 2 28" xfId="319"/>
    <cellStyle name="20% - Accent3 2 3" xfId="320"/>
    <cellStyle name="20% - Accent3 2 3 10" xfId="321"/>
    <cellStyle name="20% - Accent3 2 3 2" xfId="322"/>
    <cellStyle name="20% - Accent3 2 3 3" xfId="323"/>
    <cellStyle name="20% - Accent3 2 3 4" xfId="324"/>
    <cellStyle name="20% - Accent3 2 3 5" xfId="325"/>
    <cellStyle name="20% - Accent3 2 3 6" xfId="326"/>
    <cellStyle name="20% - Accent3 2 3 7" xfId="327"/>
    <cellStyle name="20% - Accent3 2 3 8" xfId="328"/>
    <cellStyle name="20% - Accent3 2 3 9" xfId="329"/>
    <cellStyle name="20% - Accent3 2 4" xfId="330"/>
    <cellStyle name="20% - Accent3 2 4 10" xfId="331"/>
    <cellStyle name="20% - Accent3 2 4 11" xfId="332"/>
    <cellStyle name="20% - Accent3 2 4 2" xfId="333"/>
    <cellStyle name="20% - Accent3 2 4 2 2" xfId="334"/>
    <cellStyle name="20% - Accent3 2 4 2 3" xfId="335"/>
    <cellStyle name="20% - Accent3 2 4 3" xfId="336"/>
    <cellStyle name="20% - Accent3 2 4 4" xfId="337"/>
    <cellStyle name="20% - Accent3 2 4 5" xfId="338"/>
    <cellStyle name="20% - Accent3 2 4 6" xfId="339"/>
    <cellStyle name="20% - Accent3 2 4 7" xfId="340"/>
    <cellStyle name="20% - Accent3 2 4 8" xfId="341"/>
    <cellStyle name="20% - Accent3 2 4 9" xfId="342"/>
    <cellStyle name="20% - Accent3 2 5" xfId="343"/>
    <cellStyle name="20% - Accent3 2 5 10" xfId="344"/>
    <cellStyle name="20% - Accent3 2 5 11" xfId="345"/>
    <cellStyle name="20% - Accent3 2 5 2" xfId="346"/>
    <cellStyle name="20% - Accent3 2 5 2 2" xfId="347"/>
    <cellStyle name="20% - Accent3 2 5 3" xfId="348"/>
    <cellStyle name="20% - Accent3 2 5 4" xfId="349"/>
    <cellStyle name="20% - Accent3 2 5 5" xfId="350"/>
    <cellStyle name="20% - Accent3 2 5 6" xfId="351"/>
    <cellStyle name="20% - Accent3 2 5 7" xfId="352"/>
    <cellStyle name="20% - Accent3 2 5 8" xfId="353"/>
    <cellStyle name="20% - Accent3 2 5 9" xfId="354"/>
    <cellStyle name="20% - Accent3 2 6" xfId="355"/>
    <cellStyle name="20% - Accent3 2 6 2" xfId="356"/>
    <cellStyle name="20% - Accent3 2 6 3" xfId="357"/>
    <cellStyle name="20% - Accent3 2 7" xfId="358"/>
    <cellStyle name="20% - Accent3 2 7 2" xfId="359"/>
    <cellStyle name="20% - Accent3 2 7 3" xfId="360"/>
    <cellStyle name="20% - Accent3 2 8" xfId="361"/>
    <cellStyle name="20% - Accent3 2 8 2" xfId="362"/>
    <cellStyle name="20% - Accent3 2 8 3" xfId="363"/>
    <cellStyle name="20% - Accent3 2 9" xfId="364"/>
    <cellStyle name="20% - Accent3 2 9 2" xfId="365"/>
    <cellStyle name="20% - Accent3 2 9 3" xfId="366"/>
    <cellStyle name="20% - Accent3 2_Blood_21months_EURO" xfId="367"/>
    <cellStyle name="20% - Accent3 3" xfId="368"/>
    <cellStyle name="20% - Accent3 3 2" xfId="369"/>
    <cellStyle name="20% - Accent3 3 2 2" xfId="370"/>
    <cellStyle name="20% - Accent3 3 2 3" xfId="371"/>
    <cellStyle name="20% - Accent3 3 2 4" xfId="372"/>
    <cellStyle name="20% - Accent3 3 2 5" xfId="373"/>
    <cellStyle name="20% - Accent3 3 3" xfId="374"/>
    <cellStyle name="20% - Accent3 3 4" xfId="375"/>
    <cellStyle name="20% - Accent3 3 5" xfId="376"/>
    <cellStyle name="20% - Accent3 3 6" xfId="377"/>
    <cellStyle name="20% - Accent3 3_Budget incorporated 2011-2012 last101011" xfId="378"/>
    <cellStyle name="20% - Accent3 4" xfId="379"/>
    <cellStyle name="20% - Accent3 4 2" xfId="380"/>
    <cellStyle name="20% - Accent3 4 2 2" xfId="381"/>
    <cellStyle name="20% - Accent3 4 2 3" xfId="382"/>
    <cellStyle name="20% - Accent3 4 2 4" xfId="383"/>
    <cellStyle name="20% - Accent3 4 2 5" xfId="384"/>
    <cellStyle name="20% - Accent3 4 3" xfId="385"/>
    <cellStyle name="20% - Accent3 4 4" xfId="386"/>
    <cellStyle name="20% - Accent3 4 5" xfId="387"/>
    <cellStyle name="20% - Accent3 4 6" xfId="388"/>
    <cellStyle name="20% - Accent3 4_Budget incorporated 2011-2012 last101011" xfId="389"/>
    <cellStyle name="20% - Accent3 5" xfId="390"/>
    <cellStyle name="20% - Accent3 5 2" xfId="391"/>
    <cellStyle name="20% - Accent3 5 3" xfId="392"/>
    <cellStyle name="20% - Accent3 5 4" xfId="393"/>
    <cellStyle name="20% - Accent3 5 5" xfId="394"/>
    <cellStyle name="20% - Accent3 6" xfId="6140"/>
    <cellStyle name="20% - Accent3 7" xfId="6141"/>
    <cellStyle name="20% - Accent3 8" xfId="6142"/>
    <cellStyle name="20% - Accent4 2" xfId="395"/>
    <cellStyle name="20% - Accent4 2 10" xfId="396"/>
    <cellStyle name="20% - Accent4 2 10 2" xfId="397"/>
    <cellStyle name="20% - Accent4 2 10 3" xfId="398"/>
    <cellStyle name="20% - Accent4 2 11" xfId="399"/>
    <cellStyle name="20% - Accent4 2 11 2" xfId="400"/>
    <cellStyle name="20% - Accent4 2 11 3" xfId="401"/>
    <cellStyle name="20% - Accent4 2 12" xfId="402"/>
    <cellStyle name="20% - Accent4 2 12 2" xfId="403"/>
    <cellStyle name="20% - Accent4 2 12 3" xfId="404"/>
    <cellStyle name="20% - Accent4 2 13" xfId="405"/>
    <cellStyle name="20% - Accent4 2 13 2" xfId="406"/>
    <cellStyle name="20% - Accent4 2 13 3" xfId="407"/>
    <cellStyle name="20% - Accent4 2 14" xfId="408"/>
    <cellStyle name="20% - Accent4 2 14 2" xfId="409"/>
    <cellStyle name="20% - Accent4 2 14 3" xfId="410"/>
    <cellStyle name="20% - Accent4 2 15" xfId="411"/>
    <cellStyle name="20% - Accent4 2 15 2" xfId="412"/>
    <cellStyle name="20% - Accent4 2 15 3" xfId="413"/>
    <cellStyle name="20% - Accent4 2 16" xfId="414"/>
    <cellStyle name="20% - Accent4 2 16 2" xfId="415"/>
    <cellStyle name="20% - Accent4 2 16 3" xfId="416"/>
    <cellStyle name="20% - Accent4 2 17" xfId="417"/>
    <cellStyle name="20% - Accent4 2 17 2" xfId="418"/>
    <cellStyle name="20% - Accent4 2 17 3" xfId="419"/>
    <cellStyle name="20% - Accent4 2 18" xfId="420"/>
    <cellStyle name="20% - Accent4 2 18 2" xfId="421"/>
    <cellStyle name="20% - Accent4 2 18 3" xfId="422"/>
    <cellStyle name="20% - Accent4 2 19" xfId="423"/>
    <cellStyle name="20% - Accent4 2 2" xfId="424"/>
    <cellStyle name="20% - Accent4 2 2 2" xfId="425"/>
    <cellStyle name="20% - Accent4 2 2 3" xfId="426"/>
    <cellStyle name="20% - Accent4 2 2 4" xfId="427"/>
    <cellStyle name="20% - Accent4 2 2 5" xfId="428"/>
    <cellStyle name="20% - Accent4 2 20" xfId="429"/>
    <cellStyle name="20% - Accent4 2 21" xfId="430"/>
    <cellStyle name="20% - Accent4 2 22" xfId="431"/>
    <cellStyle name="20% - Accent4 2 23" xfId="432"/>
    <cellStyle name="20% - Accent4 2 24" xfId="433"/>
    <cellStyle name="20% - Accent4 2 25" xfId="434"/>
    <cellStyle name="20% - Accent4 2 26" xfId="435"/>
    <cellStyle name="20% - Accent4 2 27" xfId="436"/>
    <cellStyle name="20% - Accent4 2 28" xfId="437"/>
    <cellStyle name="20% - Accent4 2 3" xfId="438"/>
    <cellStyle name="20% - Accent4 2 3 10" xfId="439"/>
    <cellStyle name="20% - Accent4 2 3 2" xfId="440"/>
    <cellStyle name="20% - Accent4 2 3 3" xfId="441"/>
    <cellStyle name="20% - Accent4 2 3 4" xfId="442"/>
    <cellStyle name="20% - Accent4 2 3 5" xfId="443"/>
    <cellStyle name="20% - Accent4 2 3 6" xfId="444"/>
    <cellStyle name="20% - Accent4 2 3 7" xfId="445"/>
    <cellStyle name="20% - Accent4 2 3 8" xfId="446"/>
    <cellStyle name="20% - Accent4 2 3 9" xfId="447"/>
    <cellStyle name="20% - Accent4 2 4" xfId="448"/>
    <cellStyle name="20% - Accent4 2 4 10" xfId="449"/>
    <cellStyle name="20% - Accent4 2 4 11" xfId="450"/>
    <cellStyle name="20% - Accent4 2 4 2" xfId="451"/>
    <cellStyle name="20% - Accent4 2 4 2 2" xfId="452"/>
    <cellStyle name="20% - Accent4 2 4 2 3" xfId="453"/>
    <cellStyle name="20% - Accent4 2 4 3" xfId="454"/>
    <cellStyle name="20% - Accent4 2 4 4" xfId="455"/>
    <cellStyle name="20% - Accent4 2 4 5" xfId="456"/>
    <cellStyle name="20% - Accent4 2 4 6" xfId="457"/>
    <cellStyle name="20% - Accent4 2 4 7" xfId="458"/>
    <cellStyle name="20% - Accent4 2 4 8" xfId="459"/>
    <cellStyle name="20% - Accent4 2 4 9" xfId="460"/>
    <cellStyle name="20% - Accent4 2 5" xfId="461"/>
    <cellStyle name="20% - Accent4 2 5 10" xfId="462"/>
    <cellStyle name="20% - Accent4 2 5 11" xfId="463"/>
    <cellStyle name="20% - Accent4 2 5 2" xfId="464"/>
    <cellStyle name="20% - Accent4 2 5 2 2" xfId="465"/>
    <cellStyle name="20% - Accent4 2 5 3" xfId="466"/>
    <cellStyle name="20% - Accent4 2 5 4" xfId="467"/>
    <cellStyle name="20% - Accent4 2 5 5" xfId="468"/>
    <cellStyle name="20% - Accent4 2 5 6" xfId="469"/>
    <cellStyle name="20% - Accent4 2 5 7" xfId="470"/>
    <cellStyle name="20% - Accent4 2 5 8" xfId="471"/>
    <cellStyle name="20% - Accent4 2 5 9" xfId="472"/>
    <cellStyle name="20% - Accent4 2 6" xfId="473"/>
    <cellStyle name="20% - Accent4 2 6 2" xfId="474"/>
    <cellStyle name="20% - Accent4 2 6 3" xfId="475"/>
    <cellStyle name="20% - Accent4 2 7" xfId="476"/>
    <cellStyle name="20% - Accent4 2 7 2" xfId="477"/>
    <cellStyle name="20% - Accent4 2 7 3" xfId="478"/>
    <cellStyle name="20% - Accent4 2 8" xfId="479"/>
    <cellStyle name="20% - Accent4 2 8 2" xfId="480"/>
    <cellStyle name="20% - Accent4 2 8 3" xfId="481"/>
    <cellStyle name="20% - Accent4 2 9" xfId="482"/>
    <cellStyle name="20% - Accent4 2 9 2" xfId="483"/>
    <cellStyle name="20% - Accent4 2 9 3" xfId="484"/>
    <cellStyle name="20% - Accent4 2_Blood_21months_EURO" xfId="485"/>
    <cellStyle name="20% - Accent4 3" xfId="486"/>
    <cellStyle name="20% - Accent4 3 2" xfId="487"/>
    <cellStyle name="20% - Accent4 3 2 2" xfId="488"/>
    <cellStyle name="20% - Accent4 3 2 3" xfId="489"/>
    <cellStyle name="20% - Accent4 3 2 4" xfId="490"/>
    <cellStyle name="20% - Accent4 3 2 5" xfId="491"/>
    <cellStyle name="20% - Accent4 3 3" xfId="492"/>
    <cellStyle name="20% - Accent4 3 4" xfId="493"/>
    <cellStyle name="20% - Accent4 3 5" xfId="494"/>
    <cellStyle name="20% - Accent4 3 6" xfId="495"/>
    <cellStyle name="20% - Accent4 3_Budget incorporated 2011-2012 last101011" xfId="496"/>
    <cellStyle name="20% - Accent4 4" xfId="497"/>
    <cellStyle name="20% - Accent4 4 2" xfId="498"/>
    <cellStyle name="20% - Accent4 4 2 2" xfId="499"/>
    <cellStyle name="20% - Accent4 4 2 3" xfId="500"/>
    <cellStyle name="20% - Accent4 4 2 4" xfId="501"/>
    <cellStyle name="20% - Accent4 4 2 5" xfId="502"/>
    <cellStyle name="20% - Accent4 4 3" xfId="503"/>
    <cellStyle name="20% - Accent4 4 4" xfId="504"/>
    <cellStyle name="20% - Accent4 4 5" xfId="505"/>
    <cellStyle name="20% - Accent4 4 6" xfId="506"/>
    <cellStyle name="20% - Accent4 4_Budget incorporated 2011-2012 last101011" xfId="507"/>
    <cellStyle name="20% - Accent4 5" xfId="508"/>
    <cellStyle name="20% - Accent4 5 2" xfId="509"/>
    <cellStyle name="20% - Accent4 5 3" xfId="510"/>
    <cellStyle name="20% - Accent4 5 4" xfId="511"/>
    <cellStyle name="20% - Accent4 5 5" xfId="512"/>
    <cellStyle name="20% - Accent4 6" xfId="6143"/>
    <cellStyle name="20% - Accent4 7" xfId="6144"/>
    <cellStyle name="20% - Accent4 8" xfId="6145"/>
    <cellStyle name="20% - Accent5 2" xfId="513"/>
    <cellStyle name="20% - Accent5 2 10" xfId="514"/>
    <cellStyle name="20% - Accent5 2 11" xfId="515"/>
    <cellStyle name="20% - Accent5 2 12" xfId="516"/>
    <cellStyle name="20% - Accent5 2 13" xfId="6146"/>
    <cellStyle name="20% - Accent5 2 2" xfId="517"/>
    <cellStyle name="20% - Accent5 2 2 2" xfId="518"/>
    <cellStyle name="20% - Accent5 2 2 3" xfId="519"/>
    <cellStyle name="20% - Accent5 2 2 4" xfId="520"/>
    <cellStyle name="20% - Accent5 2 2 5" xfId="521"/>
    <cellStyle name="20% - Accent5 2 3" xfId="522"/>
    <cellStyle name="20% - Accent5 2 4" xfId="523"/>
    <cellStyle name="20% - Accent5 2 4 2" xfId="524"/>
    <cellStyle name="20% - Accent5 2 4 2 2" xfId="525"/>
    <cellStyle name="20% - Accent5 2 4 3" xfId="526"/>
    <cellStyle name="20% - Accent5 2 4 4" xfId="527"/>
    <cellStyle name="20% - Accent5 2 4 5" xfId="528"/>
    <cellStyle name="20% - Accent5 2 4 6" xfId="529"/>
    <cellStyle name="20% - Accent5 2 4 7" xfId="530"/>
    <cellStyle name="20% - Accent5 2 4 8" xfId="531"/>
    <cellStyle name="20% - Accent5 2 4 9" xfId="532"/>
    <cellStyle name="20% - Accent5 2 5" xfId="533"/>
    <cellStyle name="20% - Accent5 2 5 2" xfId="534"/>
    <cellStyle name="20% - Accent5 2 6" xfId="535"/>
    <cellStyle name="20% - Accent5 2 7" xfId="536"/>
    <cellStyle name="20% - Accent5 2 8" xfId="537"/>
    <cellStyle name="20% - Accent5 2 9" xfId="538"/>
    <cellStyle name="20% - Accent5 2_Budget incorporated 2011-2012 last101011" xfId="539"/>
    <cellStyle name="20% - Accent5 3" xfId="540"/>
    <cellStyle name="20% - Accent5 3 2" xfId="541"/>
    <cellStyle name="20% - Accent5 3 2 2" xfId="542"/>
    <cellStyle name="20% - Accent5 3 2 3" xfId="543"/>
    <cellStyle name="20% - Accent5 3 2 4" xfId="544"/>
    <cellStyle name="20% - Accent5 3 2 5" xfId="545"/>
    <cellStyle name="20% - Accent5 3 3" xfId="546"/>
    <cellStyle name="20% - Accent5 3 4" xfId="547"/>
    <cellStyle name="20% - Accent5 3 5" xfId="548"/>
    <cellStyle name="20% - Accent5 3 6" xfId="549"/>
    <cellStyle name="20% - Accent5 3_Budget incorporated 2011-2012 last101011" xfId="550"/>
    <cellStyle name="20% - Accent5 4" xfId="551"/>
    <cellStyle name="20% - Accent5 4 2" xfId="552"/>
    <cellStyle name="20% - Accent5 4 2 2" xfId="553"/>
    <cellStyle name="20% - Accent5 4 2 3" xfId="554"/>
    <cellStyle name="20% - Accent5 4 2 4" xfId="555"/>
    <cellStyle name="20% - Accent5 4 2 5" xfId="556"/>
    <cellStyle name="20% - Accent5 4 3" xfId="557"/>
    <cellStyle name="20% - Accent5 4 4" xfId="558"/>
    <cellStyle name="20% - Accent5 4 5" xfId="559"/>
    <cellStyle name="20% - Accent5 4 6" xfId="560"/>
    <cellStyle name="20% - Accent5 4_Budget incorporated 2011-2012 last101011" xfId="561"/>
    <cellStyle name="20% - Accent5 5" xfId="562"/>
    <cellStyle name="20% - Accent5 5 2" xfId="563"/>
    <cellStyle name="20% - Accent5 5 3" xfId="564"/>
    <cellStyle name="20% - Accent5 5 4" xfId="565"/>
    <cellStyle name="20% - Accent5 5 5" xfId="566"/>
    <cellStyle name="20% - Accent5 6" xfId="6147"/>
    <cellStyle name="20% - Accent5 7" xfId="6148"/>
    <cellStyle name="20% - Accent5 8" xfId="6149"/>
    <cellStyle name="20% - Accent6 2" xfId="567"/>
    <cellStyle name="20% - Accent6 2 10" xfId="568"/>
    <cellStyle name="20% - Accent6 2 11" xfId="569"/>
    <cellStyle name="20% - Accent6 2 12" xfId="570"/>
    <cellStyle name="20% - Accent6 2 13" xfId="6150"/>
    <cellStyle name="20% - Accent6 2 2" xfId="571"/>
    <cellStyle name="20% - Accent6 2 2 2" xfId="572"/>
    <cellStyle name="20% - Accent6 2 2 3" xfId="573"/>
    <cellStyle name="20% - Accent6 2 2 4" xfId="574"/>
    <cellStyle name="20% - Accent6 2 2 5" xfId="575"/>
    <cellStyle name="20% - Accent6 2 3" xfId="576"/>
    <cellStyle name="20% - Accent6 2 4" xfId="577"/>
    <cellStyle name="20% - Accent6 2 4 2" xfId="578"/>
    <cellStyle name="20% - Accent6 2 4 2 2" xfId="579"/>
    <cellStyle name="20% - Accent6 2 4 3" xfId="580"/>
    <cellStyle name="20% - Accent6 2 4 4" xfId="581"/>
    <cellStyle name="20% - Accent6 2 4 5" xfId="582"/>
    <cellStyle name="20% - Accent6 2 4 6" xfId="583"/>
    <cellStyle name="20% - Accent6 2 4 7" xfId="584"/>
    <cellStyle name="20% - Accent6 2 4 8" xfId="585"/>
    <cellStyle name="20% - Accent6 2 4 9" xfId="586"/>
    <cellStyle name="20% - Accent6 2 5" xfId="587"/>
    <cellStyle name="20% - Accent6 2 5 2" xfId="588"/>
    <cellStyle name="20% - Accent6 2 6" xfId="589"/>
    <cellStyle name="20% - Accent6 2 7" xfId="590"/>
    <cellStyle name="20% - Accent6 2 8" xfId="591"/>
    <cellStyle name="20% - Accent6 2 9" xfId="592"/>
    <cellStyle name="20% - Accent6 2_Budget incorporated 2011-2012 last101011" xfId="593"/>
    <cellStyle name="20% - Accent6 3" xfId="594"/>
    <cellStyle name="20% - Accent6 3 2" xfId="595"/>
    <cellStyle name="20% - Accent6 3 2 2" xfId="596"/>
    <cellStyle name="20% - Accent6 3 2 3" xfId="597"/>
    <cellStyle name="20% - Accent6 3 2 4" xfId="598"/>
    <cellStyle name="20% - Accent6 3 2 5" xfId="599"/>
    <cellStyle name="20% - Accent6 3 3" xfId="600"/>
    <cellStyle name="20% - Accent6 3 4" xfId="601"/>
    <cellStyle name="20% - Accent6 3 5" xfId="602"/>
    <cellStyle name="20% - Accent6 3 6" xfId="603"/>
    <cellStyle name="20% - Accent6 3_Budget incorporated 2011-2012 last101011" xfId="604"/>
    <cellStyle name="20% - Accent6 4" xfId="605"/>
    <cellStyle name="20% - Accent6 4 2" xfId="606"/>
    <cellStyle name="20% - Accent6 4 2 2" xfId="607"/>
    <cellStyle name="20% - Accent6 4 2 3" xfId="608"/>
    <cellStyle name="20% - Accent6 4 2 4" xfId="609"/>
    <cellStyle name="20% - Accent6 4 2 5" xfId="610"/>
    <cellStyle name="20% - Accent6 4 3" xfId="611"/>
    <cellStyle name="20% - Accent6 4 4" xfId="612"/>
    <cellStyle name="20% - Accent6 4 5" xfId="613"/>
    <cellStyle name="20% - Accent6 4 6" xfId="614"/>
    <cellStyle name="20% - Accent6 4_Budget incorporated 2011-2012 last101011" xfId="615"/>
    <cellStyle name="20% - Accent6 5" xfId="616"/>
    <cellStyle name="20% - Accent6 5 2" xfId="617"/>
    <cellStyle name="20% - Accent6 5 3" xfId="618"/>
    <cellStyle name="20% - Accent6 5 4" xfId="619"/>
    <cellStyle name="20% - Accent6 5 5" xfId="620"/>
    <cellStyle name="20% - Accent6 6" xfId="6151"/>
    <cellStyle name="20% - Accent6 7" xfId="6152"/>
    <cellStyle name="20% - Accent6 8" xfId="6153"/>
    <cellStyle name="20% - Акцент1" xfId="621"/>
    <cellStyle name="20% - Акцент1 10" xfId="622"/>
    <cellStyle name="20% - Акцент1 10 2" xfId="623"/>
    <cellStyle name="20% - Акцент1 10 3" xfId="624"/>
    <cellStyle name="20% - Акцент1 11" xfId="625"/>
    <cellStyle name="20% - Акцент1 11 2" xfId="626"/>
    <cellStyle name="20% - Акцент1 11 3" xfId="627"/>
    <cellStyle name="20% - Акцент1 12" xfId="628"/>
    <cellStyle name="20% - Акцент1 12 2" xfId="629"/>
    <cellStyle name="20% - Акцент1 12 3" xfId="630"/>
    <cellStyle name="20% - Акцент1 13" xfId="631"/>
    <cellStyle name="20% - Акцент1 13 2" xfId="632"/>
    <cellStyle name="20% - Акцент1 13 3" xfId="633"/>
    <cellStyle name="20% - Акцент1 14" xfId="634"/>
    <cellStyle name="20% - Акцент1 14 2" xfId="635"/>
    <cellStyle name="20% - Акцент1 14 3" xfId="636"/>
    <cellStyle name="20% - Акцент1 15" xfId="637"/>
    <cellStyle name="20% - Акцент1 15 2" xfId="638"/>
    <cellStyle name="20% - Акцент1 15 3" xfId="639"/>
    <cellStyle name="20% - Акцент1 16" xfId="640"/>
    <cellStyle name="20% - Акцент1 16 2" xfId="641"/>
    <cellStyle name="20% - Акцент1 16 3" xfId="642"/>
    <cellStyle name="20% - Акцент1 17" xfId="643"/>
    <cellStyle name="20% - Акцент1 17 2" xfId="644"/>
    <cellStyle name="20% - Акцент1 17 3" xfId="645"/>
    <cellStyle name="20% - Акцент1 18" xfId="646"/>
    <cellStyle name="20% - Акцент1 18 2" xfId="647"/>
    <cellStyle name="20% - Акцент1 18 3" xfId="648"/>
    <cellStyle name="20% - Акцент1 19" xfId="649"/>
    <cellStyle name="20% - Акцент1 19 2" xfId="650"/>
    <cellStyle name="20% - Акцент1 19 3" xfId="651"/>
    <cellStyle name="20% - Акцент1 2" xfId="652"/>
    <cellStyle name="20% - Акцент1 2 2" xfId="653"/>
    <cellStyle name="20% - Акцент1 2 3" xfId="654"/>
    <cellStyle name="20% - Акцент1 2 3 2" xfId="7359"/>
    <cellStyle name="20% - Акцент1 20" xfId="655"/>
    <cellStyle name="20% - Акцент1 21" xfId="656"/>
    <cellStyle name="20% - Акцент1 22" xfId="657"/>
    <cellStyle name="20% - Акцент1 23" xfId="658"/>
    <cellStyle name="20% - Акцент1 24" xfId="6154"/>
    <cellStyle name="20% - Акцент1 25" xfId="6155"/>
    <cellStyle name="20% - Акцент1 26" xfId="6156"/>
    <cellStyle name="20% - Акцент1 3" xfId="659"/>
    <cellStyle name="20% - Акцент1 3 2" xfId="660"/>
    <cellStyle name="20% - Акцент1 3 3" xfId="661"/>
    <cellStyle name="20% - Акцент1 3 4" xfId="662"/>
    <cellStyle name="20% - Акцент1 3 5" xfId="663"/>
    <cellStyle name="20% - Акцент1 4" xfId="664"/>
    <cellStyle name="20% - Акцент1 4 2" xfId="665"/>
    <cellStyle name="20% - Акцент1 4 3" xfId="666"/>
    <cellStyle name="20% - Акцент1 5" xfId="667"/>
    <cellStyle name="20% - Акцент1 5 2" xfId="668"/>
    <cellStyle name="20% - Акцент1 5 3" xfId="669"/>
    <cellStyle name="20% - Акцент1 6" xfId="670"/>
    <cellStyle name="20% - Акцент1 6 2" xfId="671"/>
    <cellStyle name="20% - Акцент1 6 3" xfId="672"/>
    <cellStyle name="20% - Акцент1 7" xfId="673"/>
    <cellStyle name="20% - Акцент1 7 2" xfId="674"/>
    <cellStyle name="20% - Акцент1 7 3" xfId="675"/>
    <cellStyle name="20% - Акцент1 8" xfId="676"/>
    <cellStyle name="20% - Акцент1 8 2" xfId="677"/>
    <cellStyle name="20% - Акцент1 8 3" xfId="678"/>
    <cellStyle name="20% - Акцент1 9" xfId="679"/>
    <cellStyle name="20% - Акцент1 9 2" xfId="680"/>
    <cellStyle name="20% - Акцент1 9 3" xfId="681"/>
    <cellStyle name="20% - Акцент1_Blood_21months_EURO" xfId="682"/>
    <cellStyle name="20% - Акцент2" xfId="683"/>
    <cellStyle name="20% - Акцент2 10" xfId="684"/>
    <cellStyle name="20% - Акцент2 10 2" xfId="685"/>
    <cellStyle name="20% - Акцент2 10 3" xfId="686"/>
    <cellStyle name="20% - Акцент2 11" xfId="687"/>
    <cellStyle name="20% - Акцент2 11 2" xfId="688"/>
    <cellStyle name="20% - Акцент2 11 3" xfId="689"/>
    <cellStyle name="20% - Акцент2 12" xfId="690"/>
    <cellStyle name="20% - Акцент2 12 2" xfId="691"/>
    <cellStyle name="20% - Акцент2 12 3" xfId="692"/>
    <cellStyle name="20% - Акцент2 13" xfId="693"/>
    <cellStyle name="20% - Акцент2 13 2" xfId="694"/>
    <cellStyle name="20% - Акцент2 13 3" xfId="695"/>
    <cellStyle name="20% - Акцент2 14" xfId="696"/>
    <cellStyle name="20% - Акцент2 14 2" xfId="697"/>
    <cellStyle name="20% - Акцент2 14 3" xfId="698"/>
    <cellStyle name="20% - Акцент2 15" xfId="699"/>
    <cellStyle name="20% - Акцент2 15 2" xfId="700"/>
    <cellStyle name="20% - Акцент2 15 3" xfId="701"/>
    <cellStyle name="20% - Акцент2 16" xfId="702"/>
    <cellStyle name="20% - Акцент2 16 2" xfId="703"/>
    <cellStyle name="20% - Акцент2 16 3" xfId="704"/>
    <cellStyle name="20% - Акцент2 17" xfId="705"/>
    <cellStyle name="20% - Акцент2 17 2" xfId="706"/>
    <cellStyle name="20% - Акцент2 17 3" xfId="707"/>
    <cellStyle name="20% - Акцент2 18" xfId="708"/>
    <cellStyle name="20% - Акцент2 18 2" xfId="709"/>
    <cellStyle name="20% - Акцент2 18 3" xfId="710"/>
    <cellStyle name="20% - Акцент2 19" xfId="711"/>
    <cellStyle name="20% - Акцент2 19 2" xfId="712"/>
    <cellStyle name="20% - Акцент2 19 3" xfId="713"/>
    <cellStyle name="20% - Акцент2 2" xfId="714"/>
    <cellStyle name="20% - Акцент2 2 2" xfId="715"/>
    <cellStyle name="20% - Акцент2 2 3" xfId="716"/>
    <cellStyle name="20% - Акцент2 2 3 2" xfId="7360"/>
    <cellStyle name="20% - Акцент2 20" xfId="717"/>
    <cellStyle name="20% - Акцент2 21" xfId="718"/>
    <cellStyle name="20% - Акцент2 22" xfId="719"/>
    <cellStyle name="20% - Акцент2 23" xfId="720"/>
    <cellStyle name="20% - Акцент2 24" xfId="6157"/>
    <cellStyle name="20% - Акцент2 25" xfId="6158"/>
    <cellStyle name="20% - Акцент2 26" xfId="6159"/>
    <cellStyle name="20% - Акцент2 3" xfId="721"/>
    <cellStyle name="20% - Акцент2 3 2" xfId="722"/>
    <cellStyle name="20% - Акцент2 3 3" xfId="723"/>
    <cellStyle name="20% - Акцент2 3 4" xfId="724"/>
    <cellStyle name="20% - Акцент2 3 5" xfId="725"/>
    <cellStyle name="20% - Акцент2 4" xfId="726"/>
    <cellStyle name="20% - Акцент2 4 2" xfId="727"/>
    <cellStyle name="20% - Акцент2 4 3" xfId="728"/>
    <cellStyle name="20% - Акцент2 5" xfId="729"/>
    <cellStyle name="20% - Акцент2 5 2" xfId="730"/>
    <cellStyle name="20% - Акцент2 5 3" xfId="731"/>
    <cellStyle name="20% - Акцент2 6" xfId="732"/>
    <cellStyle name="20% - Акцент2 6 2" xfId="733"/>
    <cellStyle name="20% - Акцент2 6 3" xfId="734"/>
    <cellStyle name="20% - Акцент2 7" xfId="735"/>
    <cellStyle name="20% - Акцент2 7 2" xfId="736"/>
    <cellStyle name="20% - Акцент2 7 3" xfId="737"/>
    <cellStyle name="20% - Акцент2 8" xfId="738"/>
    <cellStyle name="20% - Акцент2 8 2" xfId="739"/>
    <cellStyle name="20% - Акцент2 8 3" xfId="740"/>
    <cellStyle name="20% - Акцент2 9" xfId="741"/>
    <cellStyle name="20% - Акцент2 9 2" xfId="742"/>
    <cellStyle name="20% - Акцент2 9 3" xfId="743"/>
    <cellStyle name="20% - Акцент2_Blood_21months_EURO" xfId="744"/>
    <cellStyle name="20% - Акцент3" xfId="745"/>
    <cellStyle name="20% - Акцент3 10" xfId="746"/>
    <cellStyle name="20% - Акцент3 10 2" xfId="747"/>
    <cellStyle name="20% - Акцент3 10 3" xfId="748"/>
    <cellStyle name="20% - Акцент3 11" xfId="749"/>
    <cellStyle name="20% - Акцент3 11 2" xfId="750"/>
    <cellStyle name="20% - Акцент3 11 3" xfId="751"/>
    <cellStyle name="20% - Акцент3 12" xfId="752"/>
    <cellStyle name="20% - Акцент3 12 2" xfId="753"/>
    <cellStyle name="20% - Акцент3 12 3" xfId="754"/>
    <cellStyle name="20% - Акцент3 13" xfId="755"/>
    <cellStyle name="20% - Акцент3 13 2" xfId="756"/>
    <cellStyle name="20% - Акцент3 13 3" xfId="757"/>
    <cellStyle name="20% - Акцент3 14" xfId="758"/>
    <cellStyle name="20% - Акцент3 14 2" xfId="759"/>
    <cellStyle name="20% - Акцент3 14 3" xfId="760"/>
    <cellStyle name="20% - Акцент3 15" xfId="761"/>
    <cellStyle name="20% - Акцент3 15 2" xfId="762"/>
    <cellStyle name="20% - Акцент3 15 3" xfId="763"/>
    <cellStyle name="20% - Акцент3 16" xfId="764"/>
    <cellStyle name="20% - Акцент3 16 2" xfId="765"/>
    <cellStyle name="20% - Акцент3 16 3" xfId="766"/>
    <cellStyle name="20% - Акцент3 17" xfId="767"/>
    <cellStyle name="20% - Акцент3 17 2" xfId="768"/>
    <cellStyle name="20% - Акцент3 17 3" xfId="769"/>
    <cellStyle name="20% - Акцент3 18" xfId="770"/>
    <cellStyle name="20% - Акцент3 18 2" xfId="771"/>
    <cellStyle name="20% - Акцент3 18 3" xfId="772"/>
    <cellStyle name="20% - Акцент3 19" xfId="773"/>
    <cellStyle name="20% - Акцент3 19 2" xfId="774"/>
    <cellStyle name="20% - Акцент3 19 3" xfId="775"/>
    <cellStyle name="20% - Акцент3 2" xfId="776"/>
    <cellStyle name="20% - Акцент3 2 2" xfId="777"/>
    <cellStyle name="20% - Акцент3 2 3" xfId="778"/>
    <cellStyle name="20% - Акцент3 2 3 2" xfId="7361"/>
    <cellStyle name="20% - Акцент3 20" xfId="779"/>
    <cellStyle name="20% - Акцент3 21" xfId="780"/>
    <cellStyle name="20% - Акцент3 22" xfId="781"/>
    <cellStyle name="20% - Акцент3 23" xfId="782"/>
    <cellStyle name="20% - Акцент3 24" xfId="6160"/>
    <cellStyle name="20% - Акцент3 25" xfId="6161"/>
    <cellStyle name="20% - Акцент3 26" xfId="6162"/>
    <cellStyle name="20% - Акцент3 3" xfId="783"/>
    <cellStyle name="20% - Акцент3 3 2" xfId="784"/>
    <cellStyle name="20% - Акцент3 3 3" xfId="785"/>
    <cellStyle name="20% - Акцент3 3 4" xfId="786"/>
    <cellStyle name="20% - Акцент3 3 5" xfId="787"/>
    <cellStyle name="20% - Акцент3 4" xfId="788"/>
    <cellStyle name="20% - Акцент3 4 2" xfId="789"/>
    <cellStyle name="20% - Акцент3 4 3" xfId="790"/>
    <cellStyle name="20% - Акцент3 5" xfId="791"/>
    <cellStyle name="20% - Акцент3 5 2" xfId="792"/>
    <cellStyle name="20% - Акцент3 5 3" xfId="793"/>
    <cellStyle name="20% - Акцент3 6" xfId="794"/>
    <cellStyle name="20% - Акцент3 6 2" xfId="795"/>
    <cellStyle name="20% - Акцент3 6 3" xfId="796"/>
    <cellStyle name="20% - Акцент3 7" xfId="797"/>
    <cellStyle name="20% - Акцент3 7 2" xfId="798"/>
    <cellStyle name="20% - Акцент3 7 3" xfId="799"/>
    <cellStyle name="20% - Акцент3 8" xfId="800"/>
    <cellStyle name="20% - Акцент3 8 2" xfId="801"/>
    <cellStyle name="20% - Акцент3 8 3" xfId="802"/>
    <cellStyle name="20% - Акцент3 9" xfId="803"/>
    <cellStyle name="20% - Акцент3 9 2" xfId="804"/>
    <cellStyle name="20% - Акцент3 9 3" xfId="805"/>
    <cellStyle name="20% - Акцент3_Blood_21months_EURO" xfId="806"/>
    <cellStyle name="20% - Акцент4" xfId="807"/>
    <cellStyle name="20% - Акцент4 10" xfId="808"/>
    <cellStyle name="20% - Акцент4 10 2" xfId="809"/>
    <cellStyle name="20% - Акцент4 10 3" xfId="810"/>
    <cellStyle name="20% - Акцент4 11" xfId="811"/>
    <cellStyle name="20% - Акцент4 11 2" xfId="812"/>
    <cellStyle name="20% - Акцент4 11 3" xfId="813"/>
    <cellStyle name="20% - Акцент4 12" xfId="814"/>
    <cellStyle name="20% - Акцент4 12 2" xfId="815"/>
    <cellStyle name="20% - Акцент4 12 3" xfId="816"/>
    <cellStyle name="20% - Акцент4 13" xfId="817"/>
    <cellStyle name="20% - Акцент4 13 2" xfId="818"/>
    <cellStyle name="20% - Акцент4 13 3" xfId="819"/>
    <cellStyle name="20% - Акцент4 14" xfId="820"/>
    <cellStyle name="20% - Акцент4 14 2" xfId="821"/>
    <cellStyle name="20% - Акцент4 14 3" xfId="822"/>
    <cellStyle name="20% - Акцент4 15" xfId="823"/>
    <cellStyle name="20% - Акцент4 15 2" xfId="824"/>
    <cellStyle name="20% - Акцент4 15 3" xfId="825"/>
    <cellStyle name="20% - Акцент4 16" xfId="826"/>
    <cellStyle name="20% - Акцент4 16 2" xfId="827"/>
    <cellStyle name="20% - Акцент4 16 3" xfId="828"/>
    <cellStyle name="20% - Акцент4 17" xfId="829"/>
    <cellStyle name="20% - Акцент4 17 2" xfId="830"/>
    <cellStyle name="20% - Акцент4 17 3" xfId="831"/>
    <cellStyle name="20% - Акцент4 18" xfId="832"/>
    <cellStyle name="20% - Акцент4 18 2" xfId="833"/>
    <cellStyle name="20% - Акцент4 18 3" xfId="834"/>
    <cellStyle name="20% - Акцент4 19" xfId="835"/>
    <cellStyle name="20% - Акцент4 19 2" xfId="836"/>
    <cellStyle name="20% - Акцент4 19 3" xfId="837"/>
    <cellStyle name="20% - Акцент4 2" xfId="838"/>
    <cellStyle name="20% - Акцент4 2 2" xfId="839"/>
    <cellStyle name="20% - Акцент4 2 3" xfId="840"/>
    <cellStyle name="20% - Акцент4 2 3 2" xfId="7362"/>
    <cellStyle name="20% - Акцент4 20" xfId="841"/>
    <cellStyle name="20% - Акцент4 21" xfId="842"/>
    <cellStyle name="20% - Акцент4 22" xfId="843"/>
    <cellStyle name="20% - Акцент4 23" xfId="844"/>
    <cellStyle name="20% - Акцент4 24" xfId="6163"/>
    <cellStyle name="20% - Акцент4 25" xfId="6164"/>
    <cellStyle name="20% - Акцент4 26" xfId="6165"/>
    <cellStyle name="20% - Акцент4 3" xfId="845"/>
    <cellStyle name="20% - Акцент4 3 2" xfId="846"/>
    <cellStyle name="20% - Акцент4 3 3" xfId="847"/>
    <cellStyle name="20% - Акцент4 3 4" xfId="848"/>
    <cellStyle name="20% - Акцент4 3 5" xfId="849"/>
    <cellStyle name="20% - Акцент4 4" xfId="850"/>
    <cellStyle name="20% - Акцент4 4 2" xfId="851"/>
    <cellStyle name="20% - Акцент4 4 3" xfId="852"/>
    <cellStyle name="20% - Акцент4 5" xfId="853"/>
    <cellStyle name="20% - Акцент4 5 2" xfId="854"/>
    <cellStyle name="20% - Акцент4 5 3" xfId="855"/>
    <cellStyle name="20% - Акцент4 6" xfId="856"/>
    <cellStyle name="20% - Акцент4 6 2" xfId="857"/>
    <cellStyle name="20% - Акцент4 6 3" xfId="858"/>
    <cellStyle name="20% - Акцент4 7" xfId="859"/>
    <cellStyle name="20% - Акцент4 7 2" xfId="860"/>
    <cellStyle name="20% - Акцент4 7 3" xfId="861"/>
    <cellStyle name="20% - Акцент4 8" xfId="862"/>
    <cellStyle name="20% - Акцент4 8 2" xfId="863"/>
    <cellStyle name="20% - Акцент4 8 3" xfId="864"/>
    <cellStyle name="20% - Акцент4 9" xfId="865"/>
    <cellStyle name="20% - Акцент4 9 2" xfId="866"/>
    <cellStyle name="20% - Акцент4 9 3" xfId="867"/>
    <cellStyle name="20% - Акцент4_Blood_21months_EURO" xfId="868"/>
    <cellStyle name="20% - Акцент5" xfId="869"/>
    <cellStyle name="20% - Акцент5 2" xfId="870"/>
    <cellStyle name="20% - Акцент5 2 2" xfId="871"/>
    <cellStyle name="20% - Акцент5 2 3" xfId="872"/>
    <cellStyle name="20% - Акцент5 2 3 2" xfId="7363"/>
    <cellStyle name="20% - Акцент5 3" xfId="873"/>
    <cellStyle name="20% - Акцент5 3 2" xfId="874"/>
    <cellStyle name="20% - Акцент5 3 3" xfId="875"/>
    <cellStyle name="20% - Акцент5 3 4" xfId="876"/>
    <cellStyle name="20% - Акцент5 3 5" xfId="877"/>
    <cellStyle name="20% - Акцент5 4" xfId="878"/>
    <cellStyle name="20% - Акцент5 5" xfId="879"/>
    <cellStyle name="20% - Акцент5 6" xfId="880"/>
    <cellStyle name="20% - Акцент5 7" xfId="881"/>
    <cellStyle name="20% - Акцент5_Budget incorporated 2011-2012 last101011" xfId="882"/>
    <cellStyle name="20% - Акцент6" xfId="883"/>
    <cellStyle name="20% - Акцент6 2" xfId="884"/>
    <cellStyle name="20% - Акцент6 2 2" xfId="885"/>
    <cellStyle name="20% - Акцент6 2 3" xfId="886"/>
    <cellStyle name="20% - Акцент6 2 3 2" xfId="7364"/>
    <cellStyle name="20% - Акцент6 3" xfId="887"/>
    <cellStyle name="20% - Акцент6 3 2" xfId="888"/>
    <cellStyle name="20% - Акцент6 3 3" xfId="889"/>
    <cellStyle name="20% - Акцент6 3 4" xfId="890"/>
    <cellStyle name="20% - Акцент6 3 5" xfId="891"/>
    <cellStyle name="20% - Акцент6 4" xfId="892"/>
    <cellStyle name="20% - Акцент6 5" xfId="893"/>
    <cellStyle name="20% - Акцент6 6" xfId="894"/>
    <cellStyle name="20% - Акцент6 7" xfId="895"/>
    <cellStyle name="20% - Акцент6_Budget incorporated 2011-2012 last101011" xfId="896"/>
    <cellStyle name="40% - Accent1 2" xfId="897"/>
    <cellStyle name="40% - Accent1 2 10" xfId="898"/>
    <cellStyle name="40% - Accent1 2 10 2" xfId="899"/>
    <cellStyle name="40% - Accent1 2 10 3" xfId="900"/>
    <cellStyle name="40% - Accent1 2 11" xfId="901"/>
    <cellStyle name="40% - Accent1 2 11 2" xfId="902"/>
    <cellStyle name="40% - Accent1 2 11 3" xfId="903"/>
    <cellStyle name="40% - Accent1 2 12" xfId="904"/>
    <cellStyle name="40% - Accent1 2 12 2" xfId="905"/>
    <cellStyle name="40% - Accent1 2 12 3" xfId="906"/>
    <cellStyle name="40% - Accent1 2 13" xfId="907"/>
    <cellStyle name="40% - Accent1 2 13 2" xfId="908"/>
    <cellStyle name="40% - Accent1 2 13 3" xfId="909"/>
    <cellStyle name="40% - Accent1 2 14" xfId="910"/>
    <cellStyle name="40% - Accent1 2 14 2" xfId="911"/>
    <cellStyle name="40% - Accent1 2 14 3" xfId="912"/>
    <cellStyle name="40% - Accent1 2 15" xfId="913"/>
    <cellStyle name="40% - Accent1 2 15 2" xfId="914"/>
    <cellStyle name="40% - Accent1 2 15 3" xfId="915"/>
    <cellStyle name="40% - Accent1 2 16" xfId="916"/>
    <cellStyle name="40% - Accent1 2 16 2" xfId="917"/>
    <cellStyle name="40% - Accent1 2 16 3" xfId="918"/>
    <cellStyle name="40% - Accent1 2 17" xfId="919"/>
    <cellStyle name="40% - Accent1 2 17 2" xfId="920"/>
    <cellStyle name="40% - Accent1 2 17 3" xfId="921"/>
    <cellStyle name="40% - Accent1 2 18" xfId="922"/>
    <cellStyle name="40% - Accent1 2 18 2" xfId="923"/>
    <cellStyle name="40% - Accent1 2 18 3" xfId="924"/>
    <cellStyle name="40% - Accent1 2 19" xfId="925"/>
    <cellStyle name="40% - Accent1 2 2" xfId="926"/>
    <cellStyle name="40% - Accent1 2 2 2" xfId="927"/>
    <cellStyle name="40% - Accent1 2 2 3" xfId="928"/>
    <cellStyle name="40% - Accent1 2 2 4" xfId="929"/>
    <cellStyle name="40% - Accent1 2 2 5" xfId="930"/>
    <cellStyle name="40% - Accent1 2 20" xfId="931"/>
    <cellStyle name="40% - Accent1 2 21" xfId="932"/>
    <cellStyle name="40% - Accent1 2 22" xfId="933"/>
    <cellStyle name="40% - Accent1 2 23" xfId="934"/>
    <cellStyle name="40% - Accent1 2 24" xfId="935"/>
    <cellStyle name="40% - Accent1 2 25" xfId="936"/>
    <cellStyle name="40% - Accent1 2 26" xfId="937"/>
    <cellStyle name="40% - Accent1 2 27" xfId="938"/>
    <cellStyle name="40% - Accent1 2 28" xfId="939"/>
    <cellStyle name="40% - Accent1 2 3" xfId="940"/>
    <cellStyle name="40% - Accent1 2 3 10" xfId="941"/>
    <cellStyle name="40% - Accent1 2 3 2" xfId="942"/>
    <cellStyle name="40% - Accent1 2 3 3" xfId="943"/>
    <cellStyle name="40% - Accent1 2 3 4" xfId="944"/>
    <cellStyle name="40% - Accent1 2 3 5" xfId="945"/>
    <cellStyle name="40% - Accent1 2 3 6" xfId="946"/>
    <cellStyle name="40% - Accent1 2 3 7" xfId="947"/>
    <cellStyle name="40% - Accent1 2 3 8" xfId="948"/>
    <cellStyle name="40% - Accent1 2 3 9" xfId="949"/>
    <cellStyle name="40% - Accent1 2 4" xfId="950"/>
    <cellStyle name="40% - Accent1 2 4 10" xfId="951"/>
    <cellStyle name="40% - Accent1 2 4 11" xfId="952"/>
    <cellStyle name="40% - Accent1 2 4 2" xfId="953"/>
    <cellStyle name="40% - Accent1 2 4 2 2" xfId="954"/>
    <cellStyle name="40% - Accent1 2 4 2 3" xfId="955"/>
    <cellStyle name="40% - Accent1 2 4 3" xfId="956"/>
    <cellStyle name="40% - Accent1 2 4 4" xfId="957"/>
    <cellStyle name="40% - Accent1 2 4 5" xfId="958"/>
    <cellStyle name="40% - Accent1 2 4 6" xfId="959"/>
    <cellStyle name="40% - Accent1 2 4 7" xfId="960"/>
    <cellStyle name="40% - Accent1 2 4 8" xfId="961"/>
    <cellStyle name="40% - Accent1 2 4 9" xfId="962"/>
    <cellStyle name="40% - Accent1 2 5" xfId="963"/>
    <cellStyle name="40% - Accent1 2 5 10" xfId="964"/>
    <cellStyle name="40% - Accent1 2 5 11" xfId="965"/>
    <cellStyle name="40% - Accent1 2 5 2" xfId="966"/>
    <cellStyle name="40% - Accent1 2 5 2 2" xfId="967"/>
    <cellStyle name="40% - Accent1 2 5 3" xfId="968"/>
    <cellStyle name="40% - Accent1 2 5 4" xfId="969"/>
    <cellStyle name="40% - Accent1 2 5 5" xfId="970"/>
    <cellStyle name="40% - Accent1 2 5 6" xfId="971"/>
    <cellStyle name="40% - Accent1 2 5 7" xfId="972"/>
    <cellStyle name="40% - Accent1 2 5 8" xfId="973"/>
    <cellStyle name="40% - Accent1 2 5 9" xfId="974"/>
    <cellStyle name="40% - Accent1 2 6" xfId="975"/>
    <cellStyle name="40% - Accent1 2 6 2" xfId="976"/>
    <cellStyle name="40% - Accent1 2 6 3" xfId="977"/>
    <cellStyle name="40% - Accent1 2 7" xfId="978"/>
    <cellStyle name="40% - Accent1 2 7 2" xfId="979"/>
    <cellStyle name="40% - Accent1 2 7 3" xfId="980"/>
    <cellStyle name="40% - Accent1 2 8" xfId="981"/>
    <cellStyle name="40% - Accent1 2 8 2" xfId="982"/>
    <cellStyle name="40% - Accent1 2 8 3" xfId="983"/>
    <cellStyle name="40% - Accent1 2 9" xfId="984"/>
    <cellStyle name="40% - Accent1 2 9 2" xfId="985"/>
    <cellStyle name="40% - Accent1 2 9 3" xfId="986"/>
    <cellStyle name="40% - Accent1 2_Blood_21months_EURO" xfId="987"/>
    <cellStyle name="40% - Accent1 3" xfId="988"/>
    <cellStyle name="40% - Accent1 3 2" xfId="989"/>
    <cellStyle name="40% - Accent1 3 2 2" xfId="990"/>
    <cellStyle name="40% - Accent1 3 2 3" xfId="991"/>
    <cellStyle name="40% - Accent1 3 2 4" xfId="992"/>
    <cellStyle name="40% - Accent1 3 2 5" xfId="993"/>
    <cellStyle name="40% - Accent1 3 3" xfId="994"/>
    <cellStyle name="40% - Accent1 3 4" xfId="995"/>
    <cellStyle name="40% - Accent1 3 5" xfId="996"/>
    <cellStyle name="40% - Accent1 3 6" xfId="997"/>
    <cellStyle name="40% - Accent1 3_Budget incorporated 2011-2012 last101011" xfId="998"/>
    <cellStyle name="40% - Accent1 4" xfId="999"/>
    <cellStyle name="40% - Accent1 4 2" xfId="1000"/>
    <cellStyle name="40% - Accent1 4 2 2" xfId="1001"/>
    <cellStyle name="40% - Accent1 4 2 4" xfId="1002"/>
    <cellStyle name="40% - Accent1 4 2 5" xfId="1003"/>
    <cellStyle name="40% - Accent1 4 3" xfId="1004"/>
    <cellStyle name="40% - Accent1 4 4" xfId="1005"/>
    <cellStyle name="40% - Accent1 4 5" xfId="1006"/>
    <cellStyle name="40% - Accent1 4 6" xfId="1007"/>
    <cellStyle name="40% - Accent1 4_Budget incorporated 2011-2012 last101011" xfId="1008"/>
    <cellStyle name="40% - Accent1 5" xfId="1009"/>
    <cellStyle name="40% - Accent1 5 2" xfId="1010"/>
    <cellStyle name="40% - Accent1 5 3" xfId="1011"/>
    <cellStyle name="40% - Accent1 5 4" xfId="1012"/>
    <cellStyle name="40% - Accent1 5 5" xfId="1013"/>
    <cellStyle name="40% - Accent1 6" xfId="6166"/>
    <cellStyle name="40% - Accent1 7" xfId="6167"/>
    <cellStyle name="40% - Accent1 8" xfId="6133"/>
    <cellStyle name="40% - Accent2 2" xfId="1014"/>
    <cellStyle name="40% - Accent2 2 10" xfId="1015"/>
    <cellStyle name="40% - Accent2 2 11" xfId="1016"/>
    <cellStyle name="40% - Accent2 2 12" xfId="1017"/>
    <cellStyle name="40% - Accent2 2 13" xfId="6168"/>
    <cellStyle name="40% - Accent2 2 2" xfId="1018"/>
    <cellStyle name="40% - Accent2 2 2 2" xfId="1019"/>
    <cellStyle name="40% - Accent2 2 2 3" xfId="1020"/>
    <cellStyle name="40% - Accent2 2 2 4" xfId="1021"/>
    <cellStyle name="40% - Accent2 2 2 5" xfId="1022"/>
    <cellStyle name="40% - Accent2 2 3" xfId="1023"/>
    <cellStyle name="40% - Accent2 2 4" xfId="1024"/>
    <cellStyle name="40% - Accent2 2 4 2" xfId="1025"/>
    <cellStyle name="40% - Accent2 2 4 2 2" xfId="1026"/>
    <cellStyle name="40% - Accent2 2 4 3" xfId="1027"/>
    <cellStyle name="40% - Accent2 2 4 4" xfId="1028"/>
    <cellStyle name="40% - Accent2 2 4 5" xfId="1029"/>
    <cellStyle name="40% - Accent2 2 4 6" xfId="1030"/>
    <cellStyle name="40% - Accent2 2 4 7" xfId="1031"/>
    <cellStyle name="40% - Accent2 2 4 8" xfId="1032"/>
    <cellStyle name="40% - Accent2 2 4 9" xfId="1033"/>
    <cellStyle name="40% - Accent2 2 5" xfId="1034"/>
    <cellStyle name="40% - Accent2 2 5 2" xfId="1035"/>
    <cellStyle name="40% - Accent2 2 6" xfId="1036"/>
    <cellStyle name="40% - Accent2 2 7" xfId="1037"/>
    <cellStyle name="40% - Accent2 2 8" xfId="1038"/>
    <cellStyle name="40% - Accent2 2 9" xfId="1039"/>
    <cellStyle name="40% - Accent2 2_Budget incorporated 2011-2012 last101011" xfId="1040"/>
    <cellStyle name="40% - Accent2 3" xfId="1041"/>
    <cellStyle name="40% - Accent2 3 2" xfId="1042"/>
    <cellStyle name="40% - Accent2 3 2 2" xfId="1043"/>
    <cellStyle name="40% - Accent2 3 2 3" xfId="1044"/>
    <cellStyle name="40% - Accent2 3 2 4" xfId="1045"/>
    <cellStyle name="40% - Accent2 3 2 5" xfId="1046"/>
    <cellStyle name="40% - Accent2 3 3" xfId="1047"/>
    <cellStyle name="40% - Accent2 3 4" xfId="1048"/>
    <cellStyle name="40% - Accent2 3 5" xfId="1049"/>
    <cellStyle name="40% - Accent2 3 6" xfId="1050"/>
    <cellStyle name="40% - Accent2 3_Budget incorporated 2011-2012 last101011" xfId="1051"/>
    <cellStyle name="40% - Accent2 4" xfId="1052"/>
    <cellStyle name="40% - Accent2 4 2" xfId="1053"/>
    <cellStyle name="40% - Accent2 4 2 2" xfId="1054"/>
    <cellStyle name="40% - Accent2 4 2 3" xfId="1055"/>
    <cellStyle name="40% - Accent2 4 2 4" xfId="1056"/>
    <cellStyle name="40% - Accent2 4 2 5" xfId="1057"/>
    <cellStyle name="40% - Accent2 4 3" xfId="1058"/>
    <cellStyle name="40% - Accent2 4 4" xfId="1059"/>
    <cellStyle name="40% - Accent2 4 5" xfId="1060"/>
    <cellStyle name="40% - Accent2 4 6" xfId="1061"/>
    <cellStyle name="40% - Accent2 4_Budget incorporated 2011-2012 last101011" xfId="1062"/>
    <cellStyle name="40% - Accent2 5" xfId="1063"/>
    <cellStyle name="40% - Accent2 5 2" xfId="1064"/>
    <cellStyle name="40% - Accent2 5 3" xfId="1065"/>
    <cellStyle name="40% - Accent2 5 4" xfId="1066"/>
    <cellStyle name="40% - Accent2 5 5" xfId="1067"/>
    <cellStyle name="40% - Accent2 6" xfId="1068"/>
    <cellStyle name="40% - Accent2 6 2" xfId="1069"/>
    <cellStyle name="40% - Accent2 7" xfId="6169"/>
    <cellStyle name="40% - Accent2 8" xfId="6170"/>
    <cellStyle name="40% - Accent3 2" xfId="1070"/>
    <cellStyle name="40% - Accent3 2 10" xfId="1071"/>
    <cellStyle name="40% - Accent3 2 10 2" xfId="1072"/>
    <cellStyle name="40% - Accent3 2 10 3" xfId="1073"/>
    <cellStyle name="40% - Accent3 2 11" xfId="1074"/>
    <cellStyle name="40% - Accent3 2 11 2" xfId="1075"/>
    <cellStyle name="40% - Accent3 2 11 3" xfId="1076"/>
    <cellStyle name="40% - Accent3 2 12" xfId="1077"/>
    <cellStyle name="40% - Accent3 2 12 2" xfId="1078"/>
    <cellStyle name="40% - Accent3 2 12 3" xfId="1079"/>
    <cellStyle name="40% - Accent3 2 13" xfId="1080"/>
    <cellStyle name="40% - Accent3 2 13 2" xfId="1081"/>
    <cellStyle name="40% - Accent3 2 13 3" xfId="1082"/>
    <cellStyle name="40% - Accent3 2 14" xfId="1083"/>
    <cellStyle name="40% - Accent3 2 14 2" xfId="1084"/>
    <cellStyle name="40% - Accent3 2 14 3" xfId="1085"/>
    <cellStyle name="40% - Accent3 2 15" xfId="1086"/>
    <cellStyle name="40% - Accent3 2 15 2" xfId="1087"/>
    <cellStyle name="40% - Accent3 2 15 3" xfId="1088"/>
    <cellStyle name="40% - Accent3 2 16" xfId="1089"/>
    <cellStyle name="40% - Accent3 2 16 2" xfId="1090"/>
    <cellStyle name="40% - Accent3 2 16 3" xfId="1091"/>
    <cellStyle name="40% - Accent3 2 17" xfId="1092"/>
    <cellStyle name="40% - Accent3 2 17 2" xfId="1093"/>
    <cellStyle name="40% - Accent3 2 17 3" xfId="1094"/>
    <cellStyle name="40% - Accent3 2 18" xfId="1095"/>
    <cellStyle name="40% - Accent3 2 18 2" xfId="1096"/>
    <cellStyle name="40% - Accent3 2 18 3" xfId="1097"/>
    <cellStyle name="40% - Accent3 2 19" xfId="1098"/>
    <cellStyle name="40% - Accent3 2 2" xfId="1099"/>
    <cellStyle name="40% - Accent3 2 2 2" xfId="1100"/>
    <cellStyle name="40% - Accent3 2 2 3" xfId="1101"/>
    <cellStyle name="40% - Accent3 2 2 4" xfId="1102"/>
    <cellStyle name="40% - Accent3 2 2 5" xfId="1103"/>
    <cellStyle name="40% - Accent3 2 20" xfId="1104"/>
    <cellStyle name="40% - Accent3 2 21" xfId="1105"/>
    <cellStyle name="40% - Accent3 2 22" xfId="1106"/>
    <cellStyle name="40% - Accent3 2 23" xfId="1107"/>
    <cellStyle name="40% - Accent3 2 24" xfId="1108"/>
    <cellStyle name="40% - Accent3 2 25" xfId="1109"/>
    <cellStyle name="40% - Accent3 2 26" xfId="1110"/>
    <cellStyle name="40% - Accent3 2 27" xfId="1111"/>
    <cellStyle name="40% - Accent3 2 28" xfId="1112"/>
    <cellStyle name="40% - Accent3 2 3" xfId="1113"/>
    <cellStyle name="40% - Accent3 2 3 10" xfId="1114"/>
    <cellStyle name="40% - Accent3 2 3 2" xfId="1115"/>
    <cellStyle name="40% - Accent3 2 3 3" xfId="1116"/>
    <cellStyle name="40% - Accent3 2 3 4" xfId="1117"/>
    <cellStyle name="40% - Accent3 2 3 5" xfId="1118"/>
    <cellStyle name="40% - Accent3 2 3 6" xfId="1119"/>
    <cellStyle name="40% - Accent3 2 3 7" xfId="1120"/>
    <cellStyle name="40% - Accent3 2 3 8" xfId="1121"/>
    <cellStyle name="40% - Accent3 2 3 9" xfId="1122"/>
    <cellStyle name="40% - Accent3 2 4" xfId="1123"/>
    <cellStyle name="40% - Accent3 2 4 10" xfId="1124"/>
    <cellStyle name="40% - Accent3 2 4 11" xfId="1125"/>
    <cellStyle name="40% - Accent3 2 4 2" xfId="1126"/>
    <cellStyle name="40% - Accent3 2 4 2 2" xfId="1127"/>
    <cellStyle name="40% - Accent3 2 4 2 3" xfId="1128"/>
    <cellStyle name="40% - Accent3 2 4 3" xfId="1129"/>
    <cellStyle name="40% - Accent3 2 4 4" xfId="1130"/>
    <cellStyle name="40% - Accent3 2 4 5" xfId="1131"/>
    <cellStyle name="40% - Accent3 2 4 6" xfId="1132"/>
    <cellStyle name="40% - Accent3 2 4 7" xfId="1133"/>
    <cellStyle name="40% - Accent3 2 4 8" xfId="1134"/>
    <cellStyle name="40% - Accent3 2 4 9" xfId="1135"/>
    <cellStyle name="40% - Accent3 2 5" xfId="1136"/>
    <cellStyle name="40% - Accent3 2 5 10" xfId="1137"/>
    <cellStyle name="40% - Accent3 2 5 11" xfId="1138"/>
    <cellStyle name="40% - Accent3 2 5 2" xfId="1139"/>
    <cellStyle name="40% - Accent3 2 5 2 2" xfId="1140"/>
    <cellStyle name="40% - Accent3 2 5 3" xfId="1141"/>
    <cellStyle name="40% - Accent3 2 5 4" xfId="1142"/>
    <cellStyle name="40% - Accent3 2 5 5" xfId="1143"/>
    <cellStyle name="40% - Accent3 2 5 6" xfId="1144"/>
    <cellStyle name="40% - Accent3 2 5 7" xfId="1145"/>
    <cellStyle name="40% - Accent3 2 5 8" xfId="1146"/>
    <cellStyle name="40% - Accent3 2 5 9" xfId="1147"/>
    <cellStyle name="40% - Accent3 2 6" xfId="1148"/>
    <cellStyle name="40% - Accent3 2 6 2" xfId="1149"/>
    <cellStyle name="40% - Accent3 2 6 3" xfId="1150"/>
    <cellStyle name="40% - Accent3 2 7" xfId="1151"/>
    <cellStyle name="40% - Accent3 2 7 2" xfId="1152"/>
    <cellStyle name="40% - Accent3 2 7 3" xfId="1153"/>
    <cellStyle name="40% - Accent3 2 8" xfId="1154"/>
    <cellStyle name="40% - Accent3 2 8 2" xfId="1155"/>
    <cellStyle name="40% - Accent3 2 8 3" xfId="1156"/>
    <cellStyle name="40% - Accent3 2 9" xfId="1157"/>
    <cellStyle name="40% - Accent3 2 9 2" xfId="1158"/>
    <cellStyle name="40% - Accent3 2 9 3" xfId="1159"/>
    <cellStyle name="40% - Accent3 2_Blood_21months_EURO" xfId="1160"/>
    <cellStyle name="40% - Accent3 3" xfId="1161"/>
    <cellStyle name="40% - Accent3 3 2" xfId="1162"/>
    <cellStyle name="40% - Accent3 3 2 2" xfId="1163"/>
    <cellStyle name="40% - Accent3 3 2 3" xfId="1164"/>
    <cellStyle name="40% - Accent3 3 2 4" xfId="1165"/>
    <cellStyle name="40% - Accent3 3 2 5" xfId="1166"/>
    <cellStyle name="40% - Accent3 3 3" xfId="1167"/>
    <cellStyle name="40% - Accent3 3 4" xfId="1168"/>
    <cellStyle name="40% - Accent3 3 5" xfId="1169"/>
    <cellStyle name="40% - Accent3 3 6" xfId="1170"/>
    <cellStyle name="40% - Accent3 3_Budget incorporated 2011-2012 last101011" xfId="1171"/>
    <cellStyle name="40% - Accent3 4" xfId="1172"/>
    <cellStyle name="40% - Accent3 4 2" xfId="1173"/>
    <cellStyle name="40% - Accent3 4 2 2" xfId="1174"/>
    <cellStyle name="40% - Accent3 4 2 3" xfId="1175"/>
    <cellStyle name="40% - Accent3 4 2 4" xfId="1176"/>
    <cellStyle name="40% - Accent3 4 2 5" xfId="1177"/>
    <cellStyle name="40% - Accent3 4 3" xfId="1178"/>
    <cellStyle name="40% - Accent3 4 4" xfId="1179"/>
    <cellStyle name="40% - Accent3 4 5" xfId="1180"/>
    <cellStyle name="40% - Accent3 4 6" xfId="1181"/>
    <cellStyle name="40% - Accent3 4_Budget incorporated 2011-2012 last101011" xfId="1182"/>
    <cellStyle name="40% - Accent3 5" xfId="1183"/>
    <cellStyle name="40% - Accent3 5 2" xfId="1184"/>
    <cellStyle name="40% - Accent3 5 3" xfId="1185"/>
    <cellStyle name="40% - Accent3 5 4" xfId="1186"/>
    <cellStyle name="40% - Accent3 5 5" xfId="1187"/>
    <cellStyle name="40% - Accent3 6" xfId="6171"/>
    <cellStyle name="40% - Accent3 7" xfId="6172"/>
    <cellStyle name="40% - Accent3 8" xfId="6173"/>
    <cellStyle name="40% - Accent4 2" xfId="1188"/>
    <cellStyle name="40% - Accent4 2 10" xfId="1189"/>
    <cellStyle name="40% - Accent4 2 10 2" xfId="1190"/>
    <cellStyle name="40% - Accent4 2 10 3" xfId="1191"/>
    <cellStyle name="40% - Accent4 2 11" xfId="1192"/>
    <cellStyle name="40% - Accent4 2 11 2" xfId="1193"/>
    <cellStyle name="40% - Accent4 2 11 3" xfId="1194"/>
    <cellStyle name="40% - Accent4 2 12" xfId="1195"/>
    <cellStyle name="40% - Accent4 2 12 2" xfId="1196"/>
    <cellStyle name="40% - Accent4 2 12 3" xfId="1197"/>
    <cellStyle name="40% - Accent4 2 13" xfId="1198"/>
    <cellStyle name="40% - Accent4 2 13 2" xfId="1199"/>
    <cellStyle name="40% - Accent4 2 13 3" xfId="1200"/>
    <cellStyle name="40% - Accent4 2 14" xfId="1201"/>
    <cellStyle name="40% - Accent4 2 14 2" xfId="1202"/>
    <cellStyle name="40% - Accent4 2 14 3" xfId="1203"/>
    <cellStyle name="40% - Accent4 2 15" xfId="1204"/>
    <cellStyle name="40% - Accent4 2 15 2" xfId="1205"/>
    <cellStyle name="40% - Accent4 2 15 3" xfId="1206"/>
    <cellStyle name="40% - Accent4 2 16" xfId="1207"/>
    <cellStyle name="40% - Accent4 2 16 2" xfId="1208"/>
    <cellStyle name="40% - Accent4 2 16 3" xfId="1209"/>
    <cellStyle name="40% - Accent4 2 17" xfId="1210"/>
    <cellStyle name="40% - Accent4 2 17 2" xfId="1211"/>
    <cellStyle name="40% - Accent4 2 17 3" xfId="1212"/>
    <cellStyle name="40% - Accent4 2 18" xfId="1213"/>
    <cellStyle name="40% - Accent4 2 18 2" xfId="1214"/>
    <cellStyle name="40% - Accent4 2 18 3" xfId="1215"/>
    <cellStyle name="40% - Accent4 2 19" xfId="1216"/>
    <cellStyle name="40% - Accent4 2 2" xfId="1217"/>
    <cellStyle name="40% - Accent4 2 2 2" xfId="1218"/>
    <cellStyle name="40% - Accent4 2 2 3" xfId="1219"/>
    <cellStyle name="40% - Accent4 2 2 4" xfId="1220"/>
    <cellStyle name="40% - Accent4 2 2 5" xfId="1221"/>
    <cellStyle name="40% - Accent4 2 20" xfId="1222"/>
    <cellStyle name="40% - Accent4 2 21" xfId="1223"/>
    <cellStyle name="40% - Accent4 2 22" xfId="1224"/>
    <cellStyle name="40% - Accent4 2 23" xfId="1225"/>
    <cellStyle name="40% - Accent4 2 24" xfId="1226"/>
    <cellStyle name="40% - Accent4 2 25" xfId="1227"/>
    <cellStyle name="40% - Accent4 2 26" xfId="1228"/>
    <cellStyle name="40% - Accent4 2 27" xfId="1229"/>
    <cellStyle name="40% - Accent4 2 28" xfId="1230"/>
    <cellStyle name="40% - Accent4 2 3" xfId="1231"/>
    <cellStyle name="40% - Accent4 2 3 10" xfId="1232"/>
    <cellStyle name="40% - Accent4 2 3 2" xfId="1233"/>
    <cellStyle name="40% - Accent4 2 3 3" xfId="1234"/>
    <cellStyle name="40% - Accent4 2 3 4" xfId="1235"/>
    <cellStyle name="40% - Accent4 2 3 5" xfId="1236"/>
    <cellStyle name="40% - Accent4 2 3 6" xfId="1237"/>
    <cellStyle name="40% - Accent4 2 3 7" xfId="1238"/>
    <cellStyle name="40% - Accent4 2 3 8" xfId="1239"/>
    <cellStyle name="40% - Accent4 2 3 9" xfId="1240"/>
    <cellStyle name="40% - Accent4 2 4" xfId="1241"/>
    <cellStyle name="40% - Accent4 2 4 10" xfId="1242"/>
    <cellStyle name="40% - Accent4 2 4 11" xfId="1243"/>
    <cellStyle name="40% - Accent4 2 4 2" xfId="1244"/>
    <cellStyle name="40% - Accent4 2 4 2 2" xfId="1245"/>
    <cellStyle name="40% - Accent4 2 4 2 3" xfId="1246"/>
    <cellStyle name="40% - Accent4 2 4 3" xfId="1247"/>
    <cellStyle name="40% - Accent4 2 4 4" xfId="1248"/>
    <cellStyle name="40% - Accent4 2 4 5" xfId="1249"/>
    <cellStyle name="40% - Accent4 2 4 6" xfId="1250"/>
    <cellStyle name="40% - Accent4 2 4 7" xfId="1251"/>
    <cellStyle name="40% - Accent4 2 4 8" xfId="1252"/>
    <cellStyle name="40% - Accent4 2 4 9" xfId="1253"/>
    <cellStyle name="40% - Accent4 2 5" xfId="1254"/>
    <cellStyle name="40% - Accent4 2 5 10" xfId="1255"/>
    <cellStyle name="40% - Accent4 2 5 11" xfId="1256"/>
    <cellStyle name="40% - Accent4 2 5 2" xfId="1257"/>
    <cellStyle name="40% - Accent4 2 5 2 2" xfId="1258"/>
    <cellStyle name="40% - Accent4 2 5 3" xfId="1259"/>
    <cellStyle name="40% - Accent4 2 5 4" xfId="1260"/>
    <cellStyle name="40% - Accent4 2 5 5" xfId="1261"/>
    <cellStyle name="40% - Accent4 2 5 6" xfId="1262"/>
    <cellStyle name="40% - Accent4 2 5 7" xfId="1263"/>
    <cellStyle name="40% - Accent4 2 5 8" xfId="1264"/>
    <cellStyle name="40% - Accent4 2 5 9" xfId="1265"/>
    <cellStyle name="40% - Accent4 2 6" xfId="1266"/>
    <cellStyle name="40% - Accent4 2 6 2" xfId="1267"/>
    <cellStyle name="40% - Accent4 2 6 3" xfId="1268"/>
    <cellStyle name="40% - Accent4 2 7" xfId="1269"/>
    <cellStyle name="40% - Accent4 2 7 2" xfId="1270"/>
    <cellStyle name="40% - Accent4 2 7 3" xfId="1271"/>
    <cellStyle name="40% - Accent4 2 8" xfId="1272"/>
    <cellStyle name="40% - Accent4 2 8 2" xfId="1273"/>
    <cellStyle name="40% - Accent4 2 8 3" xfId="1274"/>
    <cellStyle name="40% - Accent4 2 9" xfId="1275"/>
    <cellStyle name="40% - Accent4 2 9 2" xfId="1276"/>
    <cellStyle name="40% - Accent4 2 9 3" xfId="1277"/>
    <cellStyle name="40% - Accent4 2_Blood_21months_EURO" xfId="1278"/>
    <cellStyle name="40% - Accent4 3" xfId="1279"/>
    <cellStyle name="40% - Accent4 3 2" xfId="1280"/>
    <cellStyle name="40% - Accent4 3 2 2" xfId="1281"/>
    <cellStyle name="40% - Accent4 3 2 3" xfId="1282"/>
    <cellStyle name="40% - Accent4 3 2 4" xfId="1283"/>
    <cellStyle name="40% - Accent4 3 2 5" xfId="1284"/>
    <cellStyle name="40% - Accent4 3 3" xfId="1285"/>
    <cellStyle name="40% - Accent4 3 4" xfId="1286"/>
    <cellStyle name="40% - Accent4 3 5" xfId="1287"/>
    <cellStyle name="40% - Accent4 3 6" xfId="1288"/>
    <cellStyle name="40% - Accent4 3_Budget incorporated 2011-2012 last101011" xfId="1289"/>
    <cellStyle name="40% - Accent4 4" xfId="1290"/>
    <cellStyle name="40% - Accent4 4 2" xfId="1291"/>
    <cellStyle name="40% - Accent4 4 2 2" xfId="1292"/>
    <cellStyle name="40% - Accent4 4 2 3" xfId="1293"/>
    <cellStyle name="40% - Accent4 4 2 4" xfId="1294"/>
    <cellStyle name="40% - Accent4 4 2 5" xfId="1295"/>
    <cellStyle name="40% - Accent4 4 3" xfId="1296"/>
    <cellStyle name="40% - Accent4 4 4" xfId="1297"/>
    <cellStyle name="40% - Accent4 4 5" xfId="1298"/>
    <cellStyle name="40% - Accent4 4 6" xfId="1299"/>
    <cellStyle name="40% - Accent4 4_Budget incorporated 2011-2012 last101011" xfId="1300"/>
    <cellStyle name="40% - Accent4 5" xfId="1301"/>
    <cellStyle name="40% - Accent4 5 2" xfId="1302"/>
    <cellStyle name="40% - Accent4 5 3" xfId="1303"/>
    <cellStyle name="40% - Accent4 5 4" xfId="1304"/>
    <cellStyle name="40% - Accent4 5 5" xfId="1305"/>
    <cellStyle name="40% - Accent4 6" xfId="6174"/>
    <cellStyle name="40% - Accent4 7" xfId="6175"/>
    <cellStyle name="40% - Accent4 8" xfId="6176"/>
    <cellStyle name="40% - Accent5 2" xfId="1306"/>
    <cellStyle name="40% - Accent5 2 10" xfId="1307"/>
    <cellStyle name="40% - Accent5 2 11" xfId="1308"/>
    <cellStyle name="40% - Accent5 2 12" xfId="1309"/>
    <cellStyle name="40% - Accent5 2 13" xfId="6177"/>
    <cellStyle name="40% - Accent5 2 2" xfId="1310"/>
    <cellStyle name="40% - Accent5 2 2 2" xfId="1311"/>
    <cellStyle name="40% - Accent5 2 2 3" xfId="1312"/>
    <cellStyle name="40% - Accent5 2 2 4" xfId="1313"/>
    <cellStyle name="40% - Accent5 2 2 5" xfId="1314"/>
    <cellStyle name="40% - Accent5 2 3" xfId="1315"/>
    <cellStyle name="40% - Accent5 2 4" xfId="1316"/>
    <cellStyle name="40% - Accent5 2 4 2" xfId="1317"/>
    <cellStyle name="40% - Accent5 2 4 2 2" xfId="1318"/>
    <cellStyle name="40% - Accent5 2 4 3" xfId="1319"/>
    <cellStyle name="40% - Accent5 2 4 4" xfId="1320"/>
    <cellStyle name="40% - Accent5 2 4 5" xfId="1321"/>
    <cellStyle name="40% - Accent5 2 4 6" xfId="1322"/>
    <cellStyle name="40% - Accent5 2 4 7" xfId="1323"/>
    <cellStyle name="40% - Accent5 2 4 8" xfId="1324"/>
    <cellStyle name="40% - Accent5 2 4 9" xfId="1325"/>
    <cellStyle name="40% - Accent5 2 5" xfId="1326"/>
    <cellStyle name="40% - Accent5 2 5 2" xfId="1327"/>
    <cellStyle name="40% - Accent5 2 6" xfId="1328"/>
    <cellStyle name="40% - Accent5 2 7" xfId="1329"/>
    <cellStyle name="40% - Accent5 2 8" xfId="1330"/>
    <cellStyle name="40% - Accent5 2 9" xfId="1331"/>
    <cellStyle name="40% - Accent5 2_Budget incorporated 2011-2012 last101011" xfId="1332"/>
    <cellStyle name="40% - Accent5 3" xfId="1333"/>
    <cellStyle name="40% - Accent5 3 2" xfId="1334"/>
    <cellStyle name="40% - Accent5 3 2 2" xfId="1335"/>
    <cellStyle name="40% - Accent5 3 2 3" xfId="1336"/>
    <cellStyle name="40% - Accent5 3 2 4" xfId="1337"/>
    <cellStyle name="40% - Accent5 3 2 5" xfId="1338"/>
    <cellStyle name="40% - Accent5 3 3" xfId="1339"/>
    <cellStyle name="40% - Accent5 3 4" xfId="1340"/>
    <cellStyle name="40% - Accent5 3 5" xfId="1341"/>
    <cellStyle name="40% - Accent5 3 6" xfId="1342"/>
    <cellStyle name="40% - Accent5 3_Budget incorporated 2011-2012 last101011" xfId="1343"/>
    <cellStyle name="40% - Accent5 4" xfId="1344"/>
    <cellStyle name="40% - Accent5 4 2" xfId="1345"/>
    <cellStyle name="40% - Accent5 4 2 2" xfId="1346"/>
    <cellStyle name="40% - Accent5 4 2 3" xfId="1347"/>
    <cellStyle name="40% - Accent5 4 2 4" xfId="1348"/>
    <cellStyle name="40% - Accent5 4 2 5" xfId="1349"/>
    <cellStyle name="40% - Accent5 4 3" xfId="1350"/>
    <cellStyle name="40% - Accent5 4 4" xfId="1351"/>
    <cellStyle name="40% - Accent5 4 5" xfId="1352"/>
    <cellStyle name="40% - Accent5 4 6" xfId="1353"/>
    <cellStyle name="40% - Accent5 4_Budget incorporated 2011-2012 last101011" xfId="1354"/>
    <cellStyle name="40% - Accent5 5" xfId="1355"/>
    <cellStyle name="40% - Accent5 5 2" xfId="1356"/>
    <cellStyle name="40% - Accent5 5 3" xfId="1357"/>
    <cellStyle name="40% - Accent5 5 4" xfId="1358"/>
    <cellStyle name="40% - Accent5 5 5" xfId="1359"/>
    <cellStyle name="40% - Accent5 6" xfId="6178"/>
    <cellStyle name="40% - Accent5 7" xfId="6179"/>
    <cellStyle name="40% - Accent5 8" xfId="6180"/>
    <cellStyle name="40% - Accent6 2" xfId="1360"/>
    <cellStyle name="40% - Accent6 2 10" xfId="1361"/>
    <cellStyle name="40% - Accent6 2 10 2" xfId="1362"/>
    <cellStyle name="40% - Accent6 2 10 3" xfId="1363"/>
    <cellStyle name="40% - Accent6 2 11" xfId="1364"/>
    <cellStyle name="40% - Accent6 2 11 2" xfId="1365"/>
    <cellStyle name="40% - Accent6 2 11 3" xfId="1366"/>
    <cellStyle name="40% - Accent6 2 12" xfId="1367"/>
    <cellStyle name="40% - Accent6 2 12 2" xfId="1368"/>
    <cellStyle name="40% - Accent6 2 12 3" xfId="1369"/>
    <cellStyle name="40% - Accent6 2 13" xfId="1370"/>
    <cellStyle name="40% - Accent6 2 13 2" xfId="1371"/>
    <cellStyle name="40% - Accent6 2 13 3" xfId="1372"/>
    <cellStyle name="40% - Accent6 2 14" xfId="1373"/>
    <cellStyle name="40% - Accent6 2 14 2" xfId="1374"/>
    <cellStyle name="40% - Accent6 2 14 3" xfId="1375"/>
    <cellStyle name="40% - Accent6 2 15" xfId="1376"/>
    <cellStyle name="40% - Accent6 2 15 2" xfId="1377"/>
    <cellStyle name="40% - Accent6 2 15 3" xfId="1378"/>
    <cellStyle name="40% - Accent6 2 16" xfId="1379"/>
    <cellStyle name="40% - Accent6 2 16 2" xfId="1380"/>
    <cellStyle name="40% - Accent6 2 16 3" xfId="1381"/>
    <cellStyle name="40% - Accent6 2 17" xfId="1382"/>
    <cellStyle name="40% - Accent6 2 17 2" xfId="1383"/>
    <cellStyle name="40% - Accent6 2 17 3" xfId="1384"/>
    <cellStyle name="40% - Accent6 2 18" xfId="1385"/>
    <cellStyle name="40% - Accent6 2 18 2" xfId="1386"/>
    <cellStyle name="40% - Accent6 2 18 3" xfId="1387"/>
    <cellStyle name="40% - Accent6 2 19" xfId="1388"/>
    <cellStyle name="40% - Accent6 2 2" xfId="1389"/>
    <cellStyle name="40% - Accent6 2 2 2" xfId="1390"/>
    <cellStyle name="40% - Accent6 2 2 3" xfId="1391"/>
    <cellStyle name="40% - Accent6 2 2 4" xfId="1392"/>
    <cellStyle name="40% - Accent6 2 2 5" xfId="1393"/>
    <cellStyle name="40% - Accent6 2 20" xfId="1394"/>
    <cellStyle name="40% - Accent6 2 21" xfId="1395"/>
    <cellStyle name="40% - Accent6 2 22" xfId="1396"/>
    <cellStyle name="40% - Accent6 2 23" xfId="1397"/>
    <cellStyle name="40% - Accent6 2 24" xfId="1398"/>
    <cellStyle name="40% - Accent6 2 25" xfId="1399"/>
    <cellStyle name="40% - Accent6 2 26" xfId="1400"/>
    <cellStyle name="40% - Accent6 2 27" xfId="1401"/>
    <cellStyle name="40% - Accent6 2 28" xfId="1402"/>
    <cellStyle name="40% - Accent6 2 3" xfId="1403"/>
    <cellStyle name="40% - Accent6 2 3 10" xfId="1404"/>
    <cellStyle name="40% - Accent6 2 3 2" xfId="1405"/>
    <cellStyle name="40% - Accent6 2 3 3" xfId="1406"/>
    <cellStyle name="40% - Accent6 2 3 4" xfId="1407"/>
    <cellStyle name="40% - Accent6 2 3 5" xfId="1408"/>
    <cellStyle name="40% - Accent6 2 3 6" xfId="1409"/>
    <cellStyle name="40% - Accent6 2 3 7" xfId="1410"/>
    <cellStyle name="40% - Accent6 2 3 8" xfId="1411"/>
    <cellStyle name="40% - Accent6 2 3 9" xfId="1412"/>
    <cellStyle name="40% - Accent6 2 4" xfId="1413"/>
    <cellStyle name="40% - Accent6 2 4 10" xfId="1414"/>
    <cellStyle name="40% - Accent6 2 4 11" xfId="1415"/>
    <cellStyle name="40% - Accent6 2 4 2" xfId="1416"/>
    <cellStyle name="40% - Accent6 2 4 2 2" xfId="1417"/>
    <cellStyle name="40% - Accent6 2 4 2 3" xfId="1418"/>
    <cellStyle name="40% - Accent6 2 4 3" xfId="1419"/>
    <cellStyle name="40% - Accent6 2 4 4" xfId="1420"/>
    <cellStyle name="40% - Accent6 2 4 5" xfId="1421"/>
    <cellStyle name="40% - Accent6 2 4 6" xfId="1422"/>
    <cellStyle name="40% - Accent6 2 4 7" xfId="1423"/>
    <cellStyle name="40% - Accent6 2 4 8" xfId="1424"/>
    <cellStyle name="40% - Accent6 2 4 9" xfId="1425"/>
    <cellStyle name="40% - Accent6 2 5" xfId="1426"/>
    <cellStyle name="40% - Accent6 2 5 10" xfId="1427"/>
    <cellStyle name="40% - Accent6 2 5 11" xfId="1428"/>
    <cellStyle name="40% - Accent6 2 5 2" xfId="1429"/>
    <cellStyle name="40% - Accent6 2 5 2 2" xfId="1430"/>
    <cellStyle name="40% - Accent6 2 5 3" xfId="1431"/>
    <cellStyle name="40% - Accent6 2 5 4" xfId="1432"/>
    <cellStyle name="40% - Accent6 2 5 5" xfId="1433"/>
    <cellStyle name="40% - Accent6 2 5 6" xfId="1434"/>
    <cellStyle name="40% - Accent6 2 5 7" xfId="1435"/>
    <cellStyle name="40% - Accent6 2 5 8" xfId="1436"/>
    <cellStyle name="40% - Accent6 2 5 9" xfId="1437"/>
    <cellStyle name="40% - Accent6 2 6" xfId="1438"/>
    <cellStyle name="40% - Accent6 2 6 2" xfId="1439"/>
    <cellStyle name="40% - Accent6 2 6 3" xfId="1440"/>
    <cellStyle name="40% - Accent6 2 7" xfId="1441"/>
    <cellStyle name="40% - Accent6 2 7 2" xfId="1442"/>
    <cellStyle name="40% - Accent6 2 7 3" xfId="1443"/>
    <cellStyle name="40% - Accent6 2 8" xfId="1444"/>
    <cellStyle name="40% - Accent6 2 8 2" xfId="1445"/>
    <cellStyle name="40% - Accent6 2 8 3" xfId="1446"/>
    <cellStyle name="40% - Accent6 2 9" xfId="1447"/>
    <cellStyle name="40% - Accent6 2 9 2" xfId="1448"/>
    <cellStyle name="40% - Accent6 2 9 3" xfId="1449"/>
    <cellStyle name="40% - Accent6 2_Blood_21months_EURO" xfId="1450"/>
    <cellStyle name="40% - Accent6 3" xfId="1451"/>
    <cellStyle name="40% - Accent6 3 2" xfId="1452"/>
    <cellStyle name="40% - Accent6 3 2 2" xfId="1453"/>
    <cellStyle name="40% - Accent6 3 2 3" xfId="1454"/>
    <cellStyle name="40% - Accent6 3 2 4" xfId="1455"/>
    <cellStyle name="40% - Accent6 3 2 5" xfId="1456"/>
    <cellStyle name="40% - Accent6 3 3" xfId="1457"/>
    <cellStyle name="40% - Accent6 3 4" xfId="1458"/>
    <cellStyle name="40% - Accent6 3 5" xfId="1459"/>
    <cellStyle name="40% - Accent6 3 6" xfId="1460"/>
    <cellStyle name="40% - Accent6 3_Budget incorporated 2011-2012 last101011" xfId="1461"/>
    <cellStyle name="40% - Accent6 4" xfId="1462"/>
    <cellStyle name="40% - Accent6 4 2" xfId="1463"/>
    <cellStyle name="40% - Accent6 4 2 2" xfId="1464"/>
    <cellStyle name="40% - Accent6 4 2 3" xfId="1465"/>
    <cellStyle name="40% - Accent6 4 2 4" xfId="1466"/>
    <cellStyle name="40% - Accent6 4 2 5" xfId="1467"/>
    <cellStyle name="40% - Accent6 4 3" xfId="1468"/>
    <cellStyle name="40% - Accent6 4 4" xfId="1469"/>
    <cellStyle name="40% - Accent6 4 5" xfId="1470"/>
    <cellStyle name="40% - Accent6 4 6" xfId="1471"/>
    <cellStyle name="40% - Accent6 4_Budget incorporated 2011-2012 last101011" xfId="1472"/>
    <cellStyle name="40% - Accent6 5" xfId="1473"/>
    <cellStyle name="40% - Accent6 5 2" xfId="1474"/>
    <cellStyle name="40% - Accent6 5 3" xfId="1475"/>
    <cellStyle name="40% - Accent6 5 4" xfId="1476"/>
    <cellStyle name="40% - Accent6 5 5" xfId="1477"/>
    <cellStyle name="40% - Accent6 6" xfId="6181"/>
    <cellStyle name="40% - Accent6 7" xfId="6182"/>
    <cellStyle name="40% - Accent6 8" xfId="6183"/>
    <cellStyle name="40% - Акцент1" xfId="1478"/>
    <cellStyle name="40% - Акцент1 10" xfId="1479"/>
    <cellStyle name="40% - Акцент1 10 2" xfId="1480"/>
    <cellStyle name="40% - Акцент1 10 3" xfId="1481"/>
    <cellStyle name="40% - Акцент1 11" xfId="1482"/>
    <cellStyle name="40% - Акцент1 11 2" xfId="1483"/>
    <cellStyle name="40% - Акцент1 11 3" xfId="1484"/>
    <cellStyle name="40% - Акцент1 12" xfId="1485"/>
    <cellStyle name="40% - Акцент1 12 2" xfId="1486"/>
    <cellStyle name="40% - Акцент1 12 3" xfId="1487"/>
    <cellStyle name="40% - Акцент1 13" xfId="1488"/>
    <cellStyle name="40% - Акцент1 13 2" xfId="1489"/>
    <cellStyle name="40% - Акцент1 13 3" xfId="1490"/>
    <cellStyle name="40% - Акцент1 14" xfId="1491"/>
    <cellStyle name="40% - Акцент1 14 2" xfId="1492"/>
    <cellStyle name="40% - Акцент1 14 3" xfId="1493"/>
    <cellStyle name="40% - Акцент1 15" xfId="1494"/>
    <cellStyle name="40% - Акцент1 15 2" xfId="1495"/>
    <cellStyle name="40% - Акцент1 15 3" xfId="1496"/>
    <cellStyle name="40% - Акцент1 16" xfId="1497"/>
    <cellStyle name="40% - Акцент1 16 2" xfId="1498"/>
    <cellStyle name="40% - Акцент1 16 3" xfId="1499"/>
    <cellStyle name="40% - Акцент1 17" xfId="1500"/>
    <cellStyle name="40% - Акцент1 17 2" xfId="1501"/>
    <cellStyle name="40% - Акцент1 17 3" xfId="1502"/>
    <cellStyle name="40% - Акцент1 18" xfId="1503"/>
    <cellStyle name="40% - Акцент1 18 2" xfId="1504"/>
    <cellStyle name="40% - Акцент1 18 3" xfId="1505"/>
    <cellStyle name="40% - Акцент1 19" xfId="1506"/>
    <cellStyle name="40% - Акцент1 19 2" xfId="1507"/>
    <cellStyle name="40% - Акцент1 19 3" xfId="1508"/>
    <cellStyle name="40% - Акцент1 2" xfId="1509"/>
    <cellStyle name="40% - Акцент1 2 2" xfId="1510"/>
    <cellStyle name="40% - Акцент1 2 3" xfId="1511"/>
    <cellStyle name="40% - Акцент1 2 3 2" xfId="7365"/>
    <cellStyle name="40% - Акцент1 20" xfId="1512"/>
    <cellStyle name="40% - Акцент1 21" xfId="1513"/>
    <cellStyle name="40% - Акцент1 22" xfId="1514"/>
    <cellStyle name="40% - Акцент1 23" xfId="1515"/>
    <cellStyle name="40% - Акцент1 24" xfId="6184"/>
    <cellStyle name="40% - Акцент1 25" xfId="6185"/>
    <cellStyle name="40% - Акцент1 26" xfId="6186"/>
    <cellStyle name="40% - Акцент1 3" xfId="1516"/>
    <cellStyle name="40% - Акцент1 3 2" xfId="1517"/>
    <cellStyle name="40% - Акцент1 3 3" xfId="1518"/>
    <cellStyle name="40% - Акцент1 3 4" xfId="1519"/>
    <cellStyle name="40% - Акцент1 3 5" xfId="1520"/>
    <cellStyle name="40% - Акцент1 4" xfId="1521"/>
    <cellStyle name="40% - Акцент1 4 2" xfId="1522"/>
    <cellStyle name="40% - Акцент1 4 3" xfId="1523"/>
    <cellStyle name="40% - Акцент1 5" xfId="1524"/>
    <cellStyle name="40% - Акцент1 5 2" xfId="1525"/>
    <cellStyle name="40% - Акцент1 5 3" xfId="1526"/>
    <cellStyle name="40% - Акцент1 6" xfId="1527"/>
    <cellStyle name="40% - Акцент1 6 2" xfId="1528"/>
    <cellStyle name="40% - Акцент1 6 3" xfId="1529"/>
    <cellStyle name="40% - Акцент1 7" xfId="1530"/>
    <cellStyle name="40% - Акцент1 7 2" xfId="1531"/>
    <cellStyle name="40% - Акцент1 7 3" xfId="1532"/>
    <cellStyle name="40% - Акцент1 8" xfId="1533"/>
    <cellStyle name="40% - Акцент1 8 2" xfId="1534"/>
    <cellStyle name="40% - Акцент1 8 3" xfId="1535"/>
    <cellStyle name="40% - Акцент1 9" xfId="1536"/>
    <cellStyle name="40% - Акцент1 9 2" xfId="1537"/>
    <cellStyle name="40% - Акцент1 9 3" xfId="1538"/>
    <cellStyle name="40% - Акцент1_Blood_21months_EURO" xfId="1539"/>
    <cellStyle name="40% - Акцент2" xfId="1540"/>
    <cellStyle name="40% - Акцент2 2" xfId="1541"/>
    <cellStyle name="40% - Акцент2 2 2" xfId="1542"/>
    <cellStyle name="40% - Акцент2 2 3" xfId="1543"/>
    <cellStyle name="40% - Акцент2 2 3 2" xfId="7366"/>
    <cellStyle name="40% - Акцент2 3" xfId="1544"/>
    <cellStyle name="40% - Акцент2 3 2" xfId="1545"/>
    <cellStyle name="40% - Акцент2 3 3" xfId="1546"/>
    <cellStyle name="40% - Акцент2 3 4" xfId="1547"/>
    <cellStyle name="40% - Акцент2 3 5" xfId="1548"/>
    <cellStyle name="40% - Акцент2 4" xfId="1549"/>
    <cellStyle name="40% - Акцент2 5" xfId="1550"/>
    <cellStyle name="40% - Акцент2 6" xfId="1551"/>
    <cellStyle name="40% - Акцент2 7" xfId="1552"/>
    <cellStyle name="40% - Акцент2_Budget incorporated 2011-2012 last101011" xfId="1553"/>
    <cellStyle name="40% - Акцент3" xfId="1554"/>
    <cellStyle name="40% - Акцент3 10" xfId="1555"/>
    <cellStyle name="40% - Акцент3 10 2" xfId="1556"/>
    <cellStyle name="40% - Акцент3 10 3" xfId="1557"/>
    <cellStyle name="40% - Акцент3 11" xfId="1558"/>
    <cellStyle name="40% - Акцент3 11 2" xfId="1559"/>
    <cellStyle name="40% - Акцент3 11 3" xfId="1560"/>
    <cellStyle name="40% - Акцент3 12" xfId="1561"/>
    <cellStyle name="40% - Акцент3 12 2" xfId="1562"/>
    <cellStyle name="40% - Акцент3 12 3" xfId="1563"/>
    <cellStyle name="40% - Акцент3 13" xfId="1564"/>
    <cellStyle name="40% - Акцент3 13 2" xfId="1565"/>
    <cellStyle name="40% - Акцент3 13 3" xfId="1566"/>
    <cellStyle name="40% - Акцент3 14" xfId="1567"/>
    <cellStyle name="40% - Акцент3 14 2" xfId="1568"/>
    <cellStyle name="40% - Акцент3 14 3" xfId="1569"/>
    <cellStyle name="40% - Акцент3 15" xfId="1570"/>
    <cellStyle name="40% - Акцент3 15 2" xfId="1571"/>
    <cellStyle name="40% - Акцент3 15 3" xfId="1572"/>
    <cellStyle name="40% - Акцент3 16" xfId="1573"/>
    <cellStyle name="40% - Акцент3 16 2" xfId="1574"/>
    <cellStyle name="40% - Акцент3 16 3" xfId="1575"/>
    <cellStyle name="40% - Акцент3 17" xfId="1576"/>
    <cellStyle name="40% - Акцент3 17 2" xfId="1577"/>
    <cellStyle name="40% - Акцент3 17 3" xfId="1578"/>
    <cellStyle name="40% - Акцент3 18" xfId="1579"/>
    <cellStyle name="40% - Акцент3 18 2" xfId="1580"/>
    <cellStyle name="40% - Акцент3 18 3" xfId="1581"/>
    <cellStyle name="40% - Акцент3 19" xfId="1582"/>
    <cellStyle name="40% - Акцент3 19 2" xfId="1583"/>
    <cellStyle name="40% - Акцент3 19 3" xfId="1584"/>
    <cellStyle name="40% - Акцент3 2" xfId="1585"/>
    <cellStyle name="40% - Акцент3 2 2" xfId="1586"/>
    <cellStyle name="40% - Акцент3 2 3" xfId="1587"/>
    <cellStyle name="40% - Акцент3 2 3 2" xfId="7367"/>
    <cellStyle name="40% - Акцент3 20" xfId="1588"/>
    <cellStyle name="40% - Акцент3 21" xfId="1589"/>
    <cellStyle name="40% - Акцент3 22" xfId="1590"/>
    <cellStyle name="40% - Акцент3 23" xfId="1591"/>
    <cellStyle name="40% - Акцент3 24" xfId="6187"/>
    <cellStyle name="40% - Акцент3 25" xfId="6188"/>
    <cellStyle name="40% - Акцент3 26" xfId="6189"/>
    <cellStyle name="40% - Акцент3 3" xfId="1592"/>
    <cellStyle name="40% - Акцент3 3 2" xfId="1593"/>
    <cellStyle name="40% - Акцент3 3 3" xfId="1594"/>
    <cellStyle name="40% - Акцент3 3 4" xfId="1595"/>
    <cellStyle name="40% - Акцент3 3 5" xfId="1596"/>
    <cellStyle name="40% - Акцент3 4" xfId="1597"/>
    <cellStyle name="40% - Акцент3 4 2" xfId="1598"/>
    <cellStyle name="40% - Акцент3 4 3" xfId="1599"/>
    <cellStyle name="40% - Акцент3 5" xfId="1600"/>
    <cellStyle name="40% - Акцент3 5 2" xfId="1601"/>
    <cellStyle name="40% - Акцент3 5 3" xfId="1602"/>
    <cellStyle name="40% - Акцент3 6" xfId="1603"/>
    <cellStyle name="40% - Акцент3 6 2" xfId="1604"/>
    <cellStyle name="40% - Акцент3 6 3" xfId="1605"/>
    <cellStyle name="40% - Акцент3 7" xfId="1606"/>
    <cellStyle name="40% - Акцент3 7 2" xfId="1607"/>
    <cellStyle name="40% - Акцент3 7 3" xfId="1608"/>
    <cellStyle name="40% - Акцент3 8" xfId="1609"/>
    <cellStyle name="40% - Акцент3 8 2" xfId="1610"/>
    <cellStyle name="40% - Акцент3 8 3" xfId="1611"/>
    <cellStyle name="40% - Акцент3 9" xfId="1612"/>
    <cellStyle name="40% - Акцент3 9 2" xfId="1613"/>
    <cellStyle name="40% - Акцент3 9 3" xfId="1614"/>
    <cellStyle name="40% - Акцент3_Blood_21months_EURO" xfId="1615"/>
    <cellStyle name="40% - Акцент4" xfId="1616"/>
    <cellStyle name="40% - Акцент4 10" xfId="1617"/>
    <cellStyle name="40% - Акцент4 10 2" xfId="1618"/>
    <cellStyle name="40% - Акцент4 10 3" xfId="1619"/>
    <cellStyle name="40% - Акцент4 11" xfId="1620"/>
    <cellStyle name="40% - Акцент4 11 2" xfId="1621"/>
    <cellStyle name="40% - Акцент4 11 3" xfId="1622"/>
    <cellStyle name="40% - Акцент4 12" xfId="1623"/>
    <cellStyle name="40% - Акцент4 12 2" xfId="1624"/>
    <cellStyle name="40% - Акцент4 12 3" xfId="1625"/>
    <cellStyle name="40% - Акцент4 13" xfId="1626"/>
    <cellStyle name="40% - Акцент4 13 2" xfId="1627"/>
    <cellStyle name="40% - Акцент4 13 3" xfId="1628"/>
    <cellStyle name="40% - Акцент4 14" xfId="1629"/>
    <cellStyle name="40% - Акцент4 14 2" xfId="1630"/>
    <cellStyle name="40% - Акцент4 14 3" xfId="1631"/>
    <cellStyle name="40% - Акцент4 15" xfId="1632"/>
    <cellStyle name="40% - Акцент4 15 2" xfId="1633"/>
    <cellStyle name="40% - Акцент4 15 3" xfId="1634"/>
    <cellStyle name="40% - Акцент4 16" xfId="1635"/>
    <cellStyle name="40% - Акцент4 16 2" xfId="1636"/>
    <cellStyle name="40% - Акцент4 16 3" xfId="1637"/>
    <cellStyle name="40% - Акцент4 17" xfId="1638"/>
    <cellStyle name="40% - Акцент4 17 2" xfId="1639"/>
    <cellStyle name="40% - Акцент4 17 3" xfId="1640"/>
    <cellStyle name="40% - Акцент4 18" xfId="1641"/>
    <cellStyle name="40% - Акцент4 18 2" xfId="1642"/>
    <cellStyle name="40% - Акцент4 18 3" xfId="1643"/>
    <cellStyle name="40% - Акцент4 19" xfId="1644"/>
    <cellStyle name="40% - Акцент4 19 2" xfId="1645"/>
    <cellStyle name="40% - Акцент4 19 3" xfId="1646"/>
    <cellStyle name="40% - Акцент4 2" xfId="1647"/>
    <cellStyle name="40% - Акцент4 2 2" xfId="1648"/>
    <cellStyle name="40% - Акцент4 2 3" xfId="1649"/>
    <cellStyle name="40% - Акцент4 2 3 2" xfId="7368"/>
    <cellStyle name="40% - Акцент4 20" xfId="1650"/>
    <cellStyle name="40% - Акцент4 21" xfId="1651"/>
    <cellStyle name="40% - Акцент4 22" xfId="1652"/>
    <cellStyle name="40% - Акцент4 23" xfId="1653"/>
    <cellStyle name="40% - Акцент4 24" xfId="6190"/>
    <cellStyle name="40% - Акцент4 25" xfId="6191"/>
    <cellStyle name="40% - Акцент4 26" xfId="6192"/>
    <cellStyle name="40% - Акцент4 3" xfId="1654"/>
    <cellStyle name="40% - Акцент4 3 2" xfId="1655"/>
    <cellStyle name="40% - Акцент4 3 3" xfId="1656"/>
    <cellStyle name="40% - Акцент4 3 4" xfId="1657"/>
    <cellStyle name="40% - Акцент4 3 5" xfId="1658"/>
    <cellStyle name="40% - Акцент4 4" xfId="1659"/>
    <cellStyle name="40% - Акцент4 4 2" xfId="1660"/>
    <cellStyle name="40% - Акцент4 4 3" xfId="1661"/>
    <cellStyle name="40% - Акцент4 5" xfId="1662"/>
    <cellStyle name="40% - Акцент4 5 2" xfId="1663"/>
    <cellStyle name="40% - Акцент4 5 3" xfId="1664"/>
    <cellStyle name="40% - Акцент4 6" xfId="1665"/>
    <cellStyle name="40% - Акцент4 6 2" xfId="1666"/>
    <cellStyle name="40% - Акцент4 6 3" xfId="1667"/>
    <cellStyle name="40% - Акцент4 7" xfId="1668"/>
    <cellStyle name="40% - Акцент4 7 2" xfId="1669"/>
    <cellStyle name="40% - Акцент4 7 3" xfId="1670"/>
    <cellStyle name="40% - Акцент4 8" xfId="1671"/>
    <cellStyle name="40% - Акцент4 8 2" xfId="1672"/>
    <cellStyle name="40% - Акцент4 8 3" xfId="1673"/>
    <cellStyle name="40% - Акцент4 9" xfId="1674"/>
    <cellStyle name="40% - Акцент4 9 2" xfId="1675"/>
    <cellStyle name="40% - Акцент4 9 3" xfId="1676"/>
    <cellStyle name="40% - Акцент4_Blood_21months_EURO" xfId="1677"/>
    <cellStyle name="40% - Акцент5" xfId="1678"/>
    <cellStyle name="40% - Акцент5 2" xfId="1679"/>
    <cellStyle name="40% - Акцент5 2 2" xfId="1680"/>
    <cellStyle name="40% - Акцент5 2 3" xfId="1681"/>
    <cellStyle name="40% - Акцент5 2 3 2" xfId="7369"/>
    <cellStyle name="40% - Акцент5 3" xfId="1682"/>
    <cellStyle name="40% - Акцент5 3 2" xfId="1683"/>
    <cellStyle name="40% - Акцент5 3 3" xfId="1684"/>
    <cellStyle name="40% - Акцент5 3 4" xfId="1685"/>
    <cellStyle name="40% - Акцент5 3 5" xfId="1686"/>
    <cellStyle name="40% - Акцент5 4" xfId="1687"/>
    <cellStyle name="40% - Акцент5 5" xfId="1688"/>
    <cellStyle name="40% - Акцент5 6" xfId="1689"/>
    <cellStyle name="40% - Акцент5 7" xfId="1690"/>
    <cellStyle name="40% - Акцент5_Budget incorporated 2011-2012 last101011" xfId="1691"/>
    <cellStyle name="40% - Акцент6" xfId="1692"/>
    <cellStyle name="40% - Акцент6 10" xfId="1693"/>
    <cellStyle name="40% - Акцент6 10 2" xfId="1694"/>
    <cellStyle name="40% - Акцент6 10 3" xfId="1695"/>
    <cellStyle name="40% - Акцент6 11" xfId="1696"/>
    <cellStyle name="40% - Акцент6 11 2" xfId="1697"/>
    <cellStyle name="40% - Акцент6 11 3" xfId="1698"/>
    <cellStyle name="40% - Акцент6 12" xfId="1699"/>
    <cellStyle name="40% - Акцент6 12 2" xfId="1700"/>
    <cellStyle name="40% - Акцент6 12 3" xfId="1701"/>
    <cellStyle name="40% - Акцент6 13" xfId="1702"/>
    <cellStyle name="40% - Акцент6 13 2" xfId="1703"/>
    <cellStyle name="40% - Акцент6 13 3" xfId="1704"/>
    <cellStyle name="40% - Акцент6 14" xfId="1705"/>
    <cellStyle name="40% - Акцент6 14 2" xfId="1706"/>
    <cellStyle name="40% - Акцент6 14 3" xfId="1707"/>
    <cellStyle name="40% - Акцент6 15" xfId="1708"/>
    <cellStyle name="40% - Акцент6 15 2" xfId="1709"/>
    <cellStyle name="40% - Акцент6 15 3" xfId="1710"/>
    <cellStyle name="40% - Акцент6 16" xfId="1711"/>
    <cellStyle name="40% - Акцент6 16 2" xfId="1712"/>
    <cellStyle name="40% - Акцент6 16 3" xfId="1713"/>
    <cellStyle name="40% - Акцент6 17" xfId="1714"/>
    <cellStyle name="40% - Акцент6 17 2" xfId="1715"/>
    <cellStyle name="40% - Акцент6 17 3" xfId="1716"/>
    <cellStyle name="40% - Акцент6 18" xfId="1717"/>
    <cellStyle name="40% - Акцент6 18 2" xfId="1718"/>
    <cellStyle name="40% - Акцент6 18 3" xfId="1719"/>
    <cellStyle name="40% - Акцент6 19" xfId="1720"/>
    <cellStyle name="40% - Акцент6 19 2" xfId="1721"/>
    <cellStyle name="40% - Акцент6 19 3" xfId="1722"/>
    <cellStyle name="40% - Акцент6 2" xfId="1723"/>
    <cellStyle name="40% - Акцент6 2 2" xfId="1724"/>
    <cellStyle name="40% - Акцент6 2 3" xfId="1725"/>
    <cellStyle name="40% - Акцент6 2 3 2" xfId="7370"/>
    <cellStyle name="40% - Акцент6 20" xfId="1726"/>
    <cellStyle name="40% - Акцент6 21" xfId="1727"/>
    <cellStyle name="40% - Акцент6 22" xfId="1728"/>
    <cellStyle name="40% - Акцент6 23" xfId="1729"/>
    <cellStyle name="40% - Акцент6 24" xfId="6193"/>
    <cellStyle name="40% - Акцент6 25" xfId="6194"/>
    <cellStyle name="40% - Акцент6 26" xfId="6195"/>
    <cellStyle name="40% - Акцент6 3" xfId="1730"/>
    <cellStyle name="40% - Акцент6 3 2" xfId="1731"/>
    <cellStyle name="40% - Акцент6 3 3" xfId="1732"/>
    <cellStyle name="40% - Акцент6 3 4" xfId="1733"/>
    <cellStyle name="40% - Акцент6 3 5" xfId="1734"/>
    <cellStyle name="40% - Акцент6 4" xfId="1735"/>
    <cellStyle name="40% - Акцент6 4 2" xfId="1736"/>
    <cellStyle name="40% - Акцент6 4 3" xfId="1737"/>
    <cellStyle name="40% - Акцент6 5" xfId="1738"/>
    <cellStyle name="40% - Акцент6 5 2" xfId="1739"/>
    <cellStyle name="40% - Акцент6 5 3" xfId="1740"/>
    <cellStyle name="40% - Акцент6 6" xfId="1741"/>
    <cellStyle name="40% - Акцент6 6 2" xfId="1742"/>
    <cellStyle name="40% - Акцент6 6 3" xfId="1743"/>
    <cellStyle name="40% - Акцент6 7" xfId="1744"/>
    <cellStyle name="40% - Акцент6 7 2" xfId="1745"/>
    <cellStyle name="40% - Акцент6 7 3" xfId="1746"/>
    <cellStyle name="40% - Акцент6 8" xfId="1747"/>
    <cellStyle name="40% - Акцент6 8 2" xfId="1748"/>
    <cellStyle name="40% - Акцент6 8 3" xfId="1749"/>
    <cellStyle name="40% - Акцент6 9" xfId="1750"/>
    <cellStyle name="40% - Акцент6 9 2" xfId="1751"/>
    <cellStyle name="40% - Акцент6 9 3" xfId="1752"/>
    <cellStyle name="40% - Акцент6_Blood_21months_EURO" xfId="1753"/>
    <cellStyle name="60% - Accent1 2" xfId="1754"/>
    <cellStyle name="60% - Accent1 2 10" xfId="1755"/>
    <cellStyle name="60% - Accent1 2 11" xfId="1756"/>
    <cellStyle name="60% - Accent1 2 12" xfId="1757"/>
    <cellStyle name="60% - Accent1 2 13" xfId="1758"/>
    <cellStyle name="60% - Accent1 2 14" xfId="1759"/>
    <cellStyle name="60% - Accent1 2 15" xfId="1760"/>
    <cellStyle name="60% - Accent1 2 16" xfId="1761"/>
    <cellStyle name="60% - Accent1 2 17" xfId="1762"/>
    <cellStyle name="60% - Accent1 2 18" xfId="1763"/>
    <cellStyle name="60% - Accent1 2 19" xfId="1764"/>
    <cellStyle name="60% - Accent1 2 2" xfId="1765"/>
    <cellStyle name="60% - Accent1 2 20" xfId="1766"/>
    <cellStyle name="60% - Accent1 2 21" xfId="1767"/>
    <cellStyle name="60% - Accent1 2 22" xfId="1768"/>
    <cellStyle name="60% - Accent1 2 23" xfId="1769"/>
    <cellStyle name="60% - Accent1 2 24" xfId="1770"/>
    <cellStyle name="60% - Accent1 2 25" xfId="1771"/>
    <cellStyle name="60% - Accent1 2 26" xfId="1772"/>
    <cellStyle name="60% - Accent1 2 3" xfId="1773"/>
    <cellStyle name="60% - Accent1 2 3 2" xfId="1774"/>
    <cellStyle name="60% - Accent1 2 3 3" xfId="1775"/>
    <cellStyle name="60% - Accent1 2 3 4" xfId="1776"/>
    <cellStyle name="60% - Accent1 2 3 5" xfId="1777"/>
    <cellStyle name="60% - Accent1 2 3 6" xfId="1778"/>
    <cellStyle name="60% - Accent1 2 3 7" xfId="1779"/>
    <cellStyle name="60% - Accent1 2 3 8" xfId="1780"/>
    <cellStyle name="60% - Accent1 2 3 9" xfId="1781"/>
    <cellStyle name="60% - Accent1 2 4" xfId="1782"/>
    <cellStyle name="60% - Accent1 2 4 2" xfId="1783"/>
    <cellStyle name="60% - Accent1 2 4 3" xfId="1784"/>
    <cellStyle name="60% - Accent1 2 4 4" xfId="1785"/>
    <cellStyle name="60% - Accent1 2 4 5" xfId="1786"/>
    <cellStyle name="60% - Accent1 2 4 6" xfId="1787"/>
    <cellStyle name="60% - Accent1 2 4 7" xfId="1788"/>
    <cellStyle name="60% - Accent1 2 4 8" xfId="1789"/>
    <cellStyle name="60% - Accent1 2 4 9" xfId="1790"/>
    <cellStyle name="60% - Accent1 2 5" xfId="1791"/>
    <cellStyle name="60% - Accent1 2 6" xfId="1792"/>
    <cellStyle name="60% - Accent1 2 7" xfId="1793"/>
    <cellStyle name="60% - Accent1 2 8" xfId="1794"/>
    <cellStyle name="60% - Accent1 2 9" xfId="1795"/>
    <cellStyle name="60% - Accent1 2_Blood_21months_EURO" xfId="1796"/>
    <cellStyle name="60% - Accent1 3" xfId="1797"/>
    <cellStyle name="60% - Accent1 3 2" xfId="1798"/>
    <cellStyle name="60% - Accent1 4" xfId="1799"/>
    <cellStyle name="60% - Accent1 4 2" xfId="1800"/>
    <cellStyle name="60% - Accent1 5" xfId="1801"/>
    <cellStyle name="60% - Accent1 6" xfId="6196"/>
    <cellStyle name="60% - Accent1 7" xfId="6197"/>
    <cellStyle name="60% - Accent1 8" xfId="6198"/>
    <cellStyle name="60% - Accent2 2" xfId="1802"/>
    <cellStyle name="60% - Accent2 2 10" xfId="1803"/>
    <cellStyle name="60% - Accent2 2 11" xfId="1804"/>
    <cellStyle name="60% - Accent2 2 12" xfId="6199"/>
    <cellStyle name="60% - Accent2 2 2" xfId="1805"/>
    <cellStyle name="60% - Accent2 2 3" xfId="1806"/>
    <cellStyle name="60% - Accent2 2 4" xfId="1807"/>
    <cellStyle name="60% - Accent2 2 5" xfId="1808"/>
    <cellStyle name="60% - Accent2 2 6" xfId="1809"/>
    <cellStyle name="60% - Accent2 2 7" xfId="1810"/>
    <cellStyle name="60% - Accent2 2 8" xfId="1811"/>
    <cellStyle name="60% - Accent2 2 9" xfId="1812"/>
    <cellStyle name="60% - Accent2 3" xfId="1813"/>
    <cellStyle name="60% - Accent2 3 2" xfId="1814"/>
    <cellStyle name="60% - Accent2 4" xfId="1815"/>
    <cellStyle name="60% - Accent2 4 2" xfId="1816"/>
    <cellStyle name="60% - Accent2 5" xfId="1817"/>
    <cellStyle name="60% - Accent2 6" xfId="6200"/>
    <cellStyle name="60% - Accent2 7" xfId="6201"/>
    <cellStyle name="60% - Accent2 8" xfId="6202"/>
    <cellStyle name="60% - Accent3 2" xfId="1818"/>
    <cellStyle name="60% - Accent3 2 10" xfId="1819"/>
    <cellStyle name="60% - Accent3 2 11" xfId="1820"/>
    <cellStyle name="60% - Accent3 2 12" xfId="1821"/>
    <cellStyle name="60% - Accent3 2 13" xfId="1822"/>
    <cellStyle name="60% - Accent3 2 14" xfId="1823"/>
    <cellStyle name="60% - Accent3 2 15" xfId="1824"/>
    <cellStyle name="60% - Accent3 2 16" xfId="1825"/>
    <cellStyle name="60% - Accent3 2 17" xfId="1826"/>
    <cellStyle name="60% - Accent3 2 18" xfId="1827"/>
    <cellStyle name="60% - Accent3 2 19" xfId="1828"/>
    <cellStyle name="60% - Accent3 2 2" xfId="1829"/>
    <cellStyle name="60% - Accent3 2 20" xfId="1830"/>
    <cellStyle name="60% - Accent3 2 21" xfId="1831"/>
    <cellStyle name="60% - Accent3 2 22" xfId="1832"/>
    <cellStyle name="60% - Accent3 2 23" xfId="1833"/>
    <cellStyle name="60% - Accent3 2 24" xfId="1834"/>
    <cellStyle name="60% - Accent3 2 25" xfId="1835"/>
    <cellStyle name="60% - Accent3 2 26" xfId="1836"/>
    <cellStyle name="60% - Accent3 2 3" xfId="1837"/>
    <cellStyle name="60% - Accent3 2 3 2" xfId="1838"/>
    <cellStyle name="60% - Accent3 2 3 3" xfId="1839"/>
    <cellStyle name="60% - Accent3 2 3 4" xfId="1840"/>
    <cellStyle name="60% - Accent3 2 3 5" xfId="1841"/>
    <cellStyle name="60% - Accent3 2 3 6" xfId="1842"/>
    <cellStyle name="60% - Accent3 2 3 7" xfId="1843"/>
    <cellStyle name="60% - Accent3 2 3 8" xfId="1844"/>
    <cellStyle name="60% - Accent3 2 3 9" xfId="1845"/>
    <cellStyle name="60% - Accent3 2 4" xfId="1846"/>
    <cellStyle name="60% - Accent3 2 4 2" xfId="1847"/>
    <cellStyle name="60% - Accent3 2 4 3" xfId="1848"/>
    <cellStyle name="60% - Accent3 2 4 4" xfId="1849"/>
    <cellStyle name="60% - Accent3 2 4 5" xfId="1850"/>
    <cellStyle name="60% - Accent3 2 4 6" xfId="1851"/>
    <cellStyle name="60% - Accent3 2 4 7" xfId="1852"/>
    <cellStyle name="60% - Accent3 2 4 8" xfId="1853"/>
    <cellStyle name="60% - Accent3 2 4 9" xfId="1854"/>
    <cellStyle name="60% - Accent3 2 5" xfId="1855"/>
    <cellStyle name="60% - Accent3 2 6" xfId="1856"/>
    <cellStyle name="60% - Accent3 2 7" xfId="1857"/>
    <cellStyle name="60% - Accent3 2 8" xfId="1858"/>
    <cellStyle name="60% - Accent3 2 9" xfId="1859"/>
    <cellStyle name="60% - Accent3 2_Blood_21months_EURO" xfId="1860"/>
    <cellStyle name="60% - Accent3 3" xfId="1861"/>
    <cellStyle name="60% - Accent3 3 2" xfId="1862"/>
    <cellStyle name="60% - Accent3 4" xfId="1863"/>
    <cellStyle name="60% - Accent3 4 2" xfId="1864"/>
    <cellStyle name="60% - Accent3 5" xfId="1865"/>
    <cellStyle name="60% - Accent3 6" xfId="6203"/>
    <cellStyle name="60% - Accent3 7" xfId="6204"/>
    <cellStyle name="60% - Accent3 8" xfId="6205"/>
    <cellStyle name="60% - Accent4 2" xfId="1866"/>
    <cellStyle name="60% - Accent4 2 10" xfId="1867"/>
    <cellStyle name="60% - Accent4 2 11" xfId="1868"/>
    <cellStyle name="60% - Accent4 2 12" xfId="1869"/>
    <cellStyle name="60% - Accent4 2 13" xfId="1870"/>
    <cellStyle name="60% - Accent4 2 14" xfId="1871"/>
    <cellStyle name="60% - Accent4 2 15" xfId="1872"/>
    <cellStyle name="60% - Accent4 2 16" xfId="1873"/>
    <cellStyle name="60% - Accent4 2 17" xfId="1874"/>
    <cellStyle name="60% - Accent4 2 18" xfId="1875"/>
    <cellStyle name="60% - Accent4 2 19" xfId="1876"/>
    <cellStyle name="60% - Accent4 2 2" xfId="1877"/>
    <cellStyle name="60% - Accent4 2 20" xfId="1878"/>
    <cellStyle name="60% - Accent4 2 21" xfId="1879"/>
    <cellStyle name="60% - Accent4 2 22" xfId="1880"/>
    <cellStyle name="60% - Accent4 2 23" xfId="1881"/>
    <cellStyle name="60% - Accent4 2 24" xfId="1882"/>
    <cellStyle name="60% - Accent4 2 25" xfId="1883"/>
    <cellStyle name="60% - Accent4 2 26" xfId="1884"/>
    <cellStyle name="60% - Accent4 2 3" xfId="1885"/>
    <cellStyle name="60% - Accent4 2 3 2" xfId="1886"/>
    <cellStyle name="60% - Accent4 2 3 3" xfId="1887"/>
    <cellStyle name="60% - Accent4 2 3 4" xfId="1888"/>
    <cellStyle name="60% - Accent4 2 3 5" xfId="1889"/>
    <cellStyle name="60% - Accent4 2 3 6" xfId="1890"/>
    <cellStyle name="60% - Accent4 2 3 7" xfId="1891"/>
    <cellStyle name="60% - Accent4 2 3 8" xfId="1892"/>
    <cellStyle name="60% - Accent4 2 3 9" xfId="1893"/>
    <cellStyle name="60% - Accent4 2 4" xfId="1894"/>
    <cellStyle name="60% - Accent4 2 4 2" xfId="1895"/>
    <cellStyle name="60% - Accent4 2 4 3" xfId="1896"/>
    <cellStyle name="60% - Accent4 2 4 4" xfId="1897"/>
    <cellStyle name="60% - Accent4 2 4 5" xfId="1898"/>
    <cellStyle name="60% - Accent4 2 4 6" xfId="1899"/>
    <cellStyle name="60% - Accent4 2 4 7" xfId="1900"/>
    <cellStyle name="60% - Accent4 2 4 8" xfId="1901"/>
    <cellStyle name="60% - Accent4 2 4 9" xfId="1902"/>
    <cellStyle name="60% - Accent4 2 5" xfId="1903"/>
    <cellStyle name="60% - Accent4 2 6" xfId="1904"/>
    <cellStyle name="60% - Accent4 2 7" xfId="1905"/>
    <cellStyle name="60% - Accent4 2 8" xfId="1906"/>
    <cellStyle name="60% - Accent4 2 9" xfId="1907"/>
    <cellStyle name="60% - Accent4 2_Blood_21months_EURO" xfId="1908"/>
    <cellStyle name="60% - Accent4 3" xfId="1909"/>
    <cellStyle name="60% - Accent4 3 2" xfId="1910"/>
    <cellStyle name="60% - Accent4 4" xfId="1911"/>
    <cellStyle name="60% - Accent4 4 2" xfId="1912"/>
    <cellStyle name="60% - Accent4 5" xfId="1913"/>
    <cellStyle name="60% - Accent4 6" xfId="6206"/>
    <cellStyle name="60% - Accent4 7" xfId="6207"/>
    <cellStyle name="60% - Accent4 8" xfId="6208"/>
    <cellStyle name="60% - Accent5 2" xfId="1914"/>
    <cellStyle name="60% - Accent5 2 10" xfId="1915"/>
    <cellStyle name="60% - Accent5 2 11" xfId="1916"/>
    <cellStyle name="60% - Accent5 2 12" xfId="6209"/>
    <cellStyle name="60% - Accent5 2 2" xfId="1917"/>
    <cellStyle name="60% - Accent5 2 3" xfId="1918"/>
    <cellStyle name="60% - Accent5 2 4" xfId="1919"/>
    <cellStyle name="60% - Accent5 2 5" xfId="1920"/>
    <cellStyle name="60% - Accent5 2 6" xfId="1921"/>
    <cellStyle name="60% - Accent5 2 7" xfId="1922"/>
    <cellStyle name="60% - Accent5 2 8" xfId="1923"/>
    <cellStyle name="60% - Accent5 2 9" xfId="1924"/>
    <cellStyle name="60% - Accent5 3" xfId="1925"/>
    <cellStyle name="60% - Accent5 3 2" xfId="1926"/>
    <cellStyle name="60% - Accent5 4" xfId="1927"/>
    <cellStyle name="60% - Accent5 4 2" xfId="1928"/>
    <cellStyle name="60% - Accent5 5" xfId="1929"/>
    <cellStyle name="60% - Accent5 6" xfId="6210"/>
    <cellStyle name="60% - Accent5 7" xfId="6211"/>
    <cellStyle name="60% - Accent5 8" xfId="6212"/>
    <cellStyle name="60% - Accent6 2" xfId="1930"/>
    <cellStyle name="60% - Accent6 2 10" xfId="1931"/>
    <cellStyle name="60% - Accent6 2 11" xfId="1932"/>
    <cellStyle name="60% - Accent6 2 12" xfId="1933"/>
    <cellStyle name="60% - Accent6 2 13" xfId="1934"/>
    <cellStyle name="60% - Accent6 2 14" xfId="1935"/>
    <cellStyle name="60% - Accent6 2 15" xfId="1936"/>
    <cellStyle name="60% - Accent6 2 16" xfId="1937"/>
    <cellStyle name="60% - Accent6 2 17" xfId="1938"/>
    <cellStyle name="60% - Accent6 2 18" xfId="1939"/>
    <cellStyle name="60% - Accent6 2 19" xfId="1940"/>
    <cellStyle name="60% - Accent6 2 2" xfId="1941"/>
    <cellStyle name="60% - Accent6 2 20" xfId="1942"/>
    <cellStyle name="60% - Accent6 2 21" xfId="1943"/>
    <cellStyle name="60% - Accent6 2 22" xfId="1944"/>
    <cellStyle name="60% - Accent6 2 23" xfId="1945"/>
    <cellStyle name="60% - Accent6 2 24" xfId="1946"/>
    <cellStyle name="60% - Accent6 2 25" xfId="1947"/>
    <cellStyle name="60% - Accent6 2 26" xfId="1948"/>
    <cellStyle name="60% - Accent6 2 3" xfId="1949"/>
    <cellStyle name="60% - Accent6 2 3 2" xfId="1950"/>
    <cellStyle name="60% - Accent6 2 3 3" xfId="1951"/>
    <cellStyle name="60% - Accent6 2 3 4" xfId="1952"/>
    <cellStyle name="60% - Accent6 2 3 5" xfId="1953"/>
    <cellStyle name="60% - Accent6 2 3 6" xfId="1954"/>
    <cellStyle name="60% - Accent6 2 3 7" xfId="1955"/>
    <cellStyle name="60% - Accent6 2 3 8" xfId="1956"/>
    <cellStyle name="60% - Accent6 2 3 9" xfId="1957"/>
    <cellStyle name="60% - Accent6 2 4" xfId="1958"/>
    <cellStyle name="60% - Accent6 2 4 2" xfId="1959"/>
    <cellStyle name="60% - Accent6 2 4 3" xfId="1960"/>
    <cellStyle name="60% - Accent6 2 4 4" xfId="1961"/>
    <cellStyle name="60% - Accent6 2 4 5" xfId="1962"/>
    <cellStyle name="60% - Accent6 2 4 6" xfId="1963"/>
    <cellStyle name="60% - Accent6 2 4 7" xfId="1964"/>
    <cellStyle name="60% - Accent6 2 4 8" xfId="1965"/>
    <cellStyle name="60% - Accent6 2 4 9" xfId="1966"/>
    <cellStyle name="60% - Accent6 2 5" xfId="1967"/>
    <cellStyle name="60% - Accent6 2 6" xfId="1968"/>
    <cellStyle name="60% - Accent6 2 7" xfId="1969"/>
    <cellStyle name="60% - Accent6 2 8" xfId="1970"/>
    <cellStyle name="60% - Accent6 2 9" xfId="1971"/>
    <cellStyle name="60% - Accent6 2_Blood_21months_EURO" xfId="1972"/>
    <cellStyle name="60% - Accent6 3" xfId="1973"/>
    <cellStyle name="60% - Accent6 3 2" xfId="1974"/>
    <cellStyle name="60% - Accent6 4" xfId="1975"/>
    <cellStyle name="60% - Accent6 4 2" xfId="1976"/>
    <cellStyle name="60% - Accent6 5" xfId="1977"/>
    <cellStyle name="60% - Accent6 6" xfId="6213"/>
    <cellStyle name="60% - Accent6 7" xfId="6214"/>
    <cellStyle name="60% - Accent6 8" xfId="6215"/>
    <cellStyle name="60% - Акцент1" xfId="1978"/>
    <cellStyle name="60% - Акцент1 10" xfId="1979"/>
    <cellStyle name="60% - Акцент1 11" xfId="1980"/>
    <cellStyle name="60% - Акцент1 12" xfId="1981"/>
    <cellStyle name="60% - Акцент1 13" xfId="1982"/>
    <cellStyle name="60% - Акцент1 14" xfId="1983"/>
    <cellStyle name="60% - Акцент1 15" xfId="1984"/>
    <cellStyle name="60% - Акцент1 16" xfId="1985"/>
    <cellStyle name="60% - Акцент1 17" xfId="1986"/>
    <cellStyle name="60% - Акцент1 18" xfId="1987"/>
    <cellStyle name="60% - Акцент1 19" xfId="1988"/>
    <cellStyle name="60% - Акцент1 2" xfId="1989"/>
    <cellStyle name="60% - Акцент1 2 2" xfId="1990"/>
    <cellStyle name="60% - Акцент1 2 3" xfId="1991"/>
    <cellStyle name="60% - Акцент1 2 3 2" xfId="7371"/>
    <cellStyle name="60% - Акцент1 20" xfId="6216"/>
    <cellStyle name="60% - Акцент1 21" xfId="6217"/>
    <cellStyle name="60% - Акцент1 22" xfId="6218"/>
    <cellStyle name="60% - Акцент1 3" xfId="1992"/>
    <cellStyle name="60% - Акцент1 4" xfId="1993"/>
    <cellStyle name="60% - Акцент1 5" xfId="1994"/>
    <cellStyle name="60% - Акцент1 6" xfId="1995"/>
    <cellStyle name="60% - Акцент1 7" xfId="1996"/>
    <cellStyle name="60% - Акцент1 8" xfId="1997"/>
    <cellStyle name="60% - Акцент1 9" xfId="1998"/>
    <cellStyle name="60% - Акцент1_Blood_21months_EURO" xfId="1999"/>
    <cellStyle name="60% - Акцент2" xfId="2000"/>
    <cellStyle name="60% - Акцент2 2" xfId="2001"/>
    <cellStyle name="60% - Акцент2 2 2" xfId="2002"/>
    <cellStyle name="60% - Акцент2 2 3" xfId="2003"/>
    <cellStyle name="60% - Акцент2 2 3 2" xfId="7372"/>
    <cellStyle name="60% - Акцент2 3" xfId="2004"/>
    <cellStyle name="60% - Акцент3" xfId="2005"/>
    <cellStyle name="60% - Акцент3 10" xfId="2006"/>
    <cellStyle name="60% - Акцент3 11" xfId="2007"/>
    <cellStyle name="60% - Акцент3 12" xfId="2008"/>
    <cellStyle name="60% - Акцент3 13" xfId="2009"/>
    <cellStyle name="60% - Акцент3 14" xfId="2010"/>
    <cellStyle name="60% - Акцент3 15" xfId="2011"/>
    <cellStyle name="60% - Акцент3 16" xfId="2012"/>
    <cellStyle name="60% - Акцент3 17" xfId="2013"/>
    <cellStyle name="60% - Акцент3 18" xfId="2014"/>
    <cellStyle name="60% - Акцент3 19" xfId="2015"/>
    <cellStyle name="60% - Акцент3 2" xfId="2016"/>
    <cellStyle name="60% - Акцент3 2 2" xfId="2017"/>
    <cellStyle name="60% - Акцент3 2 3" xfId="2018"/>
    <cellStyle name="60% - Акцент3 2 3 2" xfId="7373"/>
    <cellStyle name="60% - Акцент3 20" xfId="6219"/>
    <cellStyle name="60% - Акцент3 21" xfId="6220"/>
    <cellStyle name="60% - Акцент3 22" xfId="6221"/>
    <cellStyle name="60% - Акцент3 3" xfId="2019"/>
    <cellStyle name="60% - Акцент3 4" xfId="2020"/>
    <cellStyle name="60% - Акцент3 5" xfId="2021"/>
    <cellStyle name="60% - Акцент3 6" xfId="2022"/>
    <cellStyle name="60% - Акцент3 7" xfId="2023"/>
    <cellStyle name="60% - Акцент3 8" xfId="2024"/>
    <cellStyle name="60% - Акцент3 9" xfId="2025"/>
    <cellStyle name="60% - Акцент3_Blood_21months_EURO" xfId="2026"/>
    <cellStyle name="60% - Акцент4" xfId="2027"/>
    <cellStyle name="60% - Акцент4 10" xfId="2028"/>
    <cellStyle name="60% - Акцент4 11" xfId="2029"/>
    <cellStyle name="60% - Акцент4 12" xfId="2030"/>
    <cellStyle name="60% - Акцент4 13" xfId="2031"/>
    <cellStyle name="60% - Акцент4 14" xfId="2032"/>
    <cellStyle name="60% - Акцент4 15" xfId="2033"/>
    <cellStyle name="60% - Акцент4 16" xfId="2034"/>
    <cellStyle name="60% - Акцент4 17" xfId="2035"/>
    <cellStyle name="60% - Акцент4 18" xfId="2036"/>
    <cellStyle name="60% - Акцент4 19" xfId="2037"/>
    <cellStyle name="60% - Акцент4 2" xfId="2038"/>
    <cellStyle name="60% - Акцент4 2 2" xfId="2039"/>
    <cellStyle name="60% - Акцент4 2 3" xfId="2040"/>
    <cellStyle name="60% - Акцент4 2 3 2" xfId="7374"/>
    <cellStyle name="60% - Акцент4 20" xfId="6222"/>
    <cellStyle name="60% - Акцент4 21" xfId="6223"/>
    <cellStyle name="60% - Акцент4 22" xfId="6224"/>
    <cellStyle name="60% - Акцент4 3" xfId="2041"/>
    <cellStyle name="60% - Акцент4 4" xfId="2042"/>
    <cellStyle name="60% - Акцент4 5" xfId="2043"/>
    <cellStyle name="60% - Акцент4 6" xfId="2044"/>
    <cellStyle name="60% - Акцент4 7" xfId="2045"/>
    <cellStyle name="60% - Акцент4 8" xfId="2046"/>
    <cellStyle name="60% - Акцент4 9" xfId="2047"/>
    <cellStyle name="60% - Акцент4_Blood_21months_EURO" xfId="2048"/>
    <cellStyle name="60% - Акцент5" xfId="2049"/>
    <cellStyle name="60% - Акцент5 2" xfId="2050"/>
    <cellStyle name="60% - Акцент5 2 2" xfId="2051"/>
    <cellStyle name="60% - Акцент5 2 3" xfId="2052"/>
    <cellStyle name="60% - Акцент5 2 3 2" xfId="7375"/>
    <cellStyle name="60% - Акцент5 3" xfId="2053"/>
    <cellStyle name="60% - Акцент6" xfId="2054"/>
    <cellStyle name="60% - Акцент6 10" xfId="2055"/>
    <cellStyle name="60% - Акцент6 11" xfId="2056"/>
    <cellStyle name="60% - Акцент6 12" xfId="2057"/>
    <cellStyle name="60% - Акцент6 13" xfId="2058"/>
    <cellStyle name="60% - Акцент6 14" xfId="2059"/>
    <cellStyle name="60% - Акцент6 15" xfId="2060"/>
    <cellStyle name="60% - Акцент6 16" xfId="2061"/>
    <cellStyle name="60% - Акцент6 17" xfId="2062"/>
    <cellStyle name="60% - Акцент6 18" xfId="2063"/>
    <cellStyle name="60% - Акцент6 19" xfId="2064"/>
    <cellStyle name="60% - Акцент6 2" xfId="2065"/>
    <cellStyle name="60% - Акцент6 2 2" xfId="2066"/>
    <cellStyle name="60% - Акцент6 2 3" xfId="2067"/>
    <cellStyle name="60% - Акцент6 2 3 2" xfId="7376"/>
    <cellStyle name="60% - Акцент6 20" xfId="6225"/>
    <cellStyle name="60% - Акцент6 21" xfId="6226"/>
    <cellStyle name="60% - Акцент6 22" xfId="6227"/>
    <cellStyle name="60% - Акцент6 3" xfId="2068"/>
    <cellStyle name="60% - Акцент6 4" xfId="2069"/>
    <cellStyle name="60% - Акцент6 5" xfId="2070"/>
    <cellStyle name="60% - Акцент6 6" xfId="2071"/>
    <cellStyle name="60% - Акцент6 7" xfId="2072"/>
    <cellStyle name="60% - Акцент6 8" xfId="2073"/>
    <cellStyle name="60% - Акцент6 9" xfId="2074"/>
    <cellStyle name="60% - Акцент6_Blood_21months_EURO" xfId="2075"/>
    <cellStyle name="Accent1 2" xfId="2076"/>
    <cellStyle name="Accent1 2 10" xfId="2077"/>
    <cellStyle name="Accent1 2 11" xfId="2078"/>
    <cellStyle name="Accent1 2 12" xfId="2079"/>
    <cellStyle name="Accent1 2 13" xfId="2080"/>
    <cellStyle name="Accent1 2 14" xfId="2081"/>
    <cellStyle name="Accent1 2 15" xfId="2082"/>
    <cellStyle name="Accent1 2 16" xfId="2083"/>
    <cellStyle name="Accent1 2 17" xfId="2084"/>
    <cellStyle name="Accent1 2 18" xfId="2085"/>
    <cellStyle name="Accent1 2 19" xfId="2086"/>
    <cellStyle name="Accent1 2 2" xfId="2087"/>
    <cellStyle name="Accent1 2 20" xfId="2088"/>
    <cellStyle name="Accent1 2 21" xfId="2089"/>
    <cellStyle name="Accent1 2 22" xfId="2090"/>
    <cellStyle name="Accent1 2 23" xfId="2091"/>
    <cellStyle name="Accent1 2 24" xfId="2092"/>
    <cellStyle name="Accent1 2 25" xfId="2093"/>
    <cellStyle name="Accent1 2 26" xfId="2094"/>
    <cellStyle name="Accent1 2 3" xfId="2095"/>
    <cellStyle name="Accent1 2 3 2" xfId="2096"/>
    <cellStyle name="Accent1 2 3 3" xfId="2097"/>
    <cellStyle name="Accent1 2 3 4" xfId="2098"/>
    <cellStyle name="Accent1 2 3 5" xfId="2099"/>
    <cellStyle name="Accent1 2 3 6" xfId="2100"/>
    <cellStyle name="Accent1 2 3 7" xfId="2101"/>
    <cellStyle name="Accent1 2 3 8" xfId="2102"/>
    <cellStyle name="Accent1 2 3 9" xfId="2103"/>
    <cellStyle name="Accent1 2 4" xfId="2104"/>
    <cellStyle name="Accent1 2 4 2" xfId="2105"/>
    <cellStyle name="Accent1 2 4 3" xfId="2106"/>
    <cellStyle name="Accent1 2 4 4" xfId="2107"/>
    <cellStyle name="Accent1 2 4 5" xfId="2108"/>
    <cellStyle name="Accent1 2 4 6" xfId="2109"/>
    <cellStyle name="Accent1 2 4 7" xfId="2110"/>
    <cellStyle name="Accent1 2 4 8" xfId="2111"/>
    <cellStyle name="Accent1 2 4 9" xfId="2112"/>
    <cellStyle name="Accent1 2 5" xfId="2113"/>
    <cellStyle name="Accent1 2 6" xfId="2114"/>
    <cellStyle name="Accent1 2 7" xfId="2115"/>
    <cellStyle name="Accent1 2 8" xfId="2116"/>
    <cellStyle name="Accent1 2 9" xfId="2117"/>
    <cellStyle name="Accent1 2_Blood_21months_EURO" xfId="2118"/>
    <cellStyle name="Accent1 3" xfId="2119"/>
    <cellStyle name="Accent1 3 2" xfId="2120"/>
    <cellStyle name="Accent1 4" xfId="2121"/>
    <cellStyle name="Accent1 4 2" xfId="2122"/>
    <cellStyle name="Accent1 5" xfId="2123"/>
    <cellStyle name="Accent1 6" xfId="6228"/>
    <cellStyle name="Accent1 7" xfId="6229"/>
    <cellStyle name="Accent1 8" xfId="6230"/>
    <cellStyle name="Accent2 2" xfId="2124"/>
    <cellStyle name="Accent2 2 10" xfId="2125"/>
    <cellStyle name="Accent2 2 11" xfId="2126"/>
    <cellStyle name="Accent2 2 12" xfId="2127"/>
    <cellStyle name="Accent2 2 2" xfId="2128"/>
    <cellStyle name="Accent2 2 3" xfId="2129"/>
    <cellStyle name="Accent2 2 4" xfId="2130"/>
    <cellStyle name="Accent2 2 5" xfId="2131"/>
    <cellStyle name="Accent2 2 6" xfId="2132"/>
    <cellStyle name="Accent2 2 7" xfId="2133"/>
    <cellStyle name="Accent2 2 8" xfId="2134"/>
    <cellStyle name="Accent2 2 9" xfId="2135"/>
    <cellStyle name="Accent2 3" xfId="2136"/>
    <cellStyle name="Accent2 3 2" xfId="2137"/>
    <cellStyle name="Accent2 4" xfId="2138"/>
    <cellStyle name="Accent2 4 2" xfId="2139"/>
    <cellStyle name="Accent2 5" xfId="2140"/>
    <cellStyle name="Accent2 6" xfId="6231"/>
    <cellStyle name="Accent2 7" xfId="6232"/>
    <cellStyle name="Accent2 8" xfId="6233"/>
    <cellStyle name="Accent3 2" xfId="2141"/>
    <cellStyle name="Accent3 2 10" xfId="2142"/>
    <cellStyle name="Accent3 2 11" xfId="2143"/>
    <cellStyle name="Accent3 2 12" xfId="2144"/>
    <cellStyle name="Accent3 2 2" xfId="2145"/>
    <cellStyle name="Accent3 2 3" xfId="2146"/>
    <cellStyle name="Accent3 2 4" xfId="2147"/>
    <cellStyle name="Accent3 2 5" xfId="2148"/>
    <cellStyle name="Accent3 2 6" xfId="2149"/>
    <cellStyle name="Accent3 2 7" xfId="2150"/>
    <cellStyle name="Accent3 2 8" xfId="2151"/>
    <cellStyle name="Accent3 2 9" xfId="2152"/>
    <cellStyle name="Accent3 3" xfId="2153"/>
    <cellStyle name="Accent3 3 2" xfId="2154"/>
    <cellStyle name="Accent3 4" xfId="2155"/>
    <cellStyle name="Accent3 4 2" xfId="2156"/>
    <cellStyle name="Accent3 5" xfId="2157"/>
    <cellStyle name="Accent3 6" xfId="6234"/>
    <cellStyle name="Accent3 7" xfId="6235"/>
    <cellStyle name="Accent3 8" xfId="6236"/>
    <cellStyle name="Accent4 2" xfId="2158"/>
    <cellStyle name="Accent4 2 10" xfId="2159"/>
    <cellStyle name="Accent4 2 11" xfId="2160"/>
    <cellStyle name="Accent4 2 12" xfId="2161"/>
    <cellStyle name="Accent4 2 13" xfId="2162"/>
    <cellStyle name="Accent4 2 14" xfId="2163"/>
    <cellStyle name="Accent4 2 15" xfId="2164"/>
    <cellStyle name="Accent4 2 16" xfId="2165"/>
    <cellStyle name="Accent4 2 17" xfId="2166"/>
    <cellStyle name="Accent4 2 18" xfId="2167"/>
    <cellStyle name="Accent4 2 19" xfId="2168"/>
    <cellStyle name="Accent4 2 2" xfId="2169"/>
    <cellStyle name="Accent4 2 20" xfId="2170"/>
    <cellStyle name="Accent4 2 21" xfId="2171"/>
    <cellStyle name="Accent4 2 22" xfId="2172"/>
    <cellStyle name="Accent4 2 23" xfId="2173"/>
    <cellStyle name="Accent4 2 24" xfId="2174"/>
    <cellStyle name="Accent4 2 25" xfId="2175"/>
    <cellStyle name="Accent4 2 26" xfId="2176"/>
    <cellStyle name="Accent4 2 3" xfId="2177"/>
    <cellStyle name="Accent4 2 3 2" xfId="2178"/>
    <cellStyle name="Accent4 2 3 3" xfId="2179"/>
    <cellStyle name="Accent4 2 3 4" xfId="2180"/>
    <cellStyle name="Accent4 2 3 5" xfId="2181"/>
    <cellStyle name="Accent4 2 3 6" xfId="2182"/>
    <cellStyle name="Accent4 2 3 7" xfId="2183"/>
    <cellStyle name="Accent4 2 3 8" xfId="2184"/>
    <cellStyle name="Accent4 2 3 9" xfId="2185"/>
    <cellStyle name="Accent4 2 4" xfId="2186"/>
    <cellStyle name="Accent4 2 4 2" xfId="2187"/>
    <cellStyle name="Accent4 2 4 3" xfId="2188"/>
    <cellStyle name="Accent4 2 4 4" xfId="2189"/>
    <cellStyle name="Accent4 2 4 5" xfId="2190"/>
    <cellStyle name="Accent4 2 4 6" xfId="2191"/>
    <cellStyle name="Accent4 2 4 7" xfId="2192"/>
    <cellStyle name="Accent4 2 4 8" xfId="2193"/>
    <cellStyle name="Accent4 2 4 9" xfId="2194"/>
    <cellStyle name="Accent4 2 5" xfId="2195"/>
    <cellStyle name="Accent4 2 6" xfId="2196"/>
    <cellStyle name="Accent4 2 7" xfId="2197"/>
    <cellStyle name="Accent4 2 8" xfId="2198"/>
    <cellStyle name="Accent4 2 9" xfId="2199"/>
    <cellStyle name="Accent4 2_Blood_21months_EURO" xfId="2200"/>
    <cellStyle name="Accent4 3" xfId="2201"/>
    <cellStyle name="Accent4 3 2" xfId="2202"/>
    <cellStyle name="Accent4 4" xfId="2203"/>
    <cellStyle name="Accent4 4 2" xfId="2204"/>
    <cellStyle name="Accent4 5" xfId="2205"/>
    <cellStyle name="Accent4 6" xfId="6237"/>
    <cellStyle name="Accent4 7" xfId="6238"/>
    <cellStyle name="Accent4 8" xfId="6239"/>
    <cellStyle name="Accent5 2" xfId="2206"/>
    <cellStyle name="Accent5 2 10" xfId="2207"/>
    <cellStyle name="Accent5 2 11" xfId="2208"/>
    <cellStyle name="Accent5 2 12" xfId="6240"/>
    <cellStyle name="Accent5 2 2" xfId="2209"/>
    <cellStyle name="Accent5 2 3" xfId="2210"/>
    <cellStyle name="Accent5 2 4" xfId="2211"/>
    <cellStyle name="Accent5 2 5" xfId="2212"/>
    <cellStyle name="Accent5 2 6" xfId="2213"/>
    <cellStyle name="Accent5 2 7" xfId="2214"/>
    <cellStyle name="Accent5 2 8" xfId="2215"/>
    <cellStyle name="Accent5 2 9" xfId="2216"/>
    <cellStyle name="Accent5 3" xfId="2217"/>
    <cellStyle name="Accent5 3 2" xfId="2218"/>
    <cellStyle name="Accent5 4" xfId="2219"/>
    <cellStyle name="Accent5 4 2" xfId="2220"/>
    <cellStyle name="Accent5 5" xfId="2221"/>
    <cellStyle name="Accent5 6" xfId="6241"/>
    <cellStyle name="Accent5 7" xfId="6242"/>
    <cellStyle name="Accent5 8" xfId="6243"/>
    <cellStyle name="Accent6 2" xfId="2222"/>
    <cellStyle name="Accent6 2 10" xfId="2223"/>
    <cellStyle name="Accent6 2 11" xfId="2224"/>
    <cellStyle name="Accent6 2 12" xfId="6244"/>
    <cellStyle name="Accent6 2 2" xfId="2225"/>
    <cellStyle name="Accent6 2 3" xfId="2226"/>
    <cellStyle name="Accent6 2 4" xfId="2227"/>
    <cellStyle name="Accent6 2 5" xfId="2228"/>
    <cellStyle name="Accent6 2 6" xfId="2229"/>
    <cellStyle name="Accent6 2 7" xfId="2230"/>
    <cellStyle name="Accent6 2 8" xfId="2231"/>
    <cellStyle name="Accent6 2 9" xfId="2232"/>
    <cellStyle name="Accent6 3" xfId="2233"/>
    <cellStyle name="Accent6 3 2" xfId="2234"/>
    <cellStyle name="Accent6 4" xfId="2235"/>
    <cellStyle name="Accent6 4 2" xfId="2236"/>
    <cellStyle name="Accent6 5" xfId="2237"/>
    <cellStyle name="Accent6 6" xfId="6245"/>
    <cellStyle name="Accent6 7" xfId="6246"/>
    <cellStyle name="Accent6 8" xfId="6247"/>
    <cellStyle name="Bad 2" xfId="2238"/>
    <cellStyle name="Bad 2 10" xfId="2239"/>
    <cellStyle name="Bad 2 11" xfId="2240"/>
    <cellStyle name="Bad 2 12" xfId="2241"/>
    <cellStyle name="Bad 2 2" xfId="2242"/>
    <cellStyle name="Bad 2 3" xfId="2243"/>
    <cellStyle name="Bad 2 4" xfId="2244"/>
    <cellStyle name="Bad 2 5" xfId="2245"/>
    <cellStyle name="Bad 2 6" xfId="2246"/>
    <cellStyle name="Bad 2 7" xfId="2247"/>
    <cellStyle name="Bad 2 8" xfId="2248"/>
    <cellStyle name="Bad 2 9" xfId="2249"/>
    <cellStyle name="Bad 3" xfId="2250"/>
    <cellStyle name="Bad 3 2" xfId="2251"/>
    <cellStyle name="Bad 4" xfId="2252"/>
    <cellStyle name="Bad 4 2" xfId="2253"/>
    <cellStyle name="Bad 5" xfId="2254"/>
    <cellStyle name="Bad 6" xfId="6248"/>
    <cellStyle name="Bad 7" xfId="6249"/>
    <cellStyle name="Bad 8" xfId="6250"/>
    <cellStyle name="Calculation 2" xfId="2255"/>
    <cellStyle name="Calculation 2 10" xfId="2256"/>
    <cellStyle name="Calculation 2 11" xfId="2257"/>
    <cellStyle name="Calculation 2 12" xfId="2258"/>
    <cellStyle name="Calculation 2 13" xfId="2259"/>
    <cellStyle name="Calculation 2 14" xfId="2260"/>
    <cellStyle name="Calculation 2 15" xfId="2261"/>
    <cellStyle name="Calculation 2 16" xfId="2262"/>
    <cellStyle name="Calculation 2 17" xfId="2263"/>
    <cellStyle name="Calculation 2 18" xfId="2264"/>
    <cellStyle name="Calculation 2 19" xfId="2265"/>
    <cellStyle name="Calculation 2 2" xfId="2266"/>
    <cellStyle name="Calculation 2 20" xfId="2267"/>
    <cellStyle name="Calculation 2 21" xfId="2268"/>
    <cellStyle name="Calculation 2 22" xfId="2269"/>
    <cellStyle name="Calculation 2 23" xfId="2270"/>
    <cellStyle name="Calculation 2 24" xfId="2271"/>
    <cellStyle name="Calculation 2 25" xfId="2272"/>
    <cellStyle name="Calculation 2 26" xfId="2273"/>
    <cellStyle name="Calculation 2 3" xfId="2274"/>
    <cellStyle name="Calculation 2 3 2" xfId="2275"/>
    <cellStyle name="Calculation 2 3 3" xfId="2276"/>
    <cellStyle name="Calculation 2 3 4" xfId="2277"/>
    <cellStyle name="Calculation 2 3 5" xfId="2278"/>
    <cellStyle name="Calculation 2 3 6" xfId="2279"/>
    <cellStyle name="Calculation 2 3 7" xfId="2280"/>
    <cellStyle name="Calculation 2 3 8" xfId="2281"/>
    <cellStyle name="Calculation 2 3 9" xfId="2282"/>
    <cellStyle name="Calculation 2 4" xfId="2283"/>
    <cellStyle name="Calculation 2 4 2" xfId="2284"/>
    <cellStyle name="Calculation 2 4 3" xfId="2285"/>
    <cellStyle name="Calculation 2 4 4" xfId="2286"/>
    <cellStyle name="Calculation 2 4 5" xfId="2287"/>
    <cellStyle name="Calculation 2 4 6" xfId="2288"/>
    <cellStyle name="Calculation 2 4 7" xfId="2289"/>
    <cellStyle name="Calculation 2 4 8" xfId="2290"/>
    <cellStyle name="Calculation 2 4 9" xfId="2291"/>
    <cellStyle name="Calculation 2 5" xfId="2292"/>
    <cellStyle name="Calculation 2 6" xfId="2293"/>
    <cellStyle name="Calculation 2 7" xfId="2294"/>
    <cellStyle name="Calculation 2 8" xfId="2295"/>
    <cellStyle name="Calculation 2 9" xfId="2296"/>
    <cellStyle name="Calculation 2_Blood_21months_EURO" xfId="2297"/>
    <cellStyle name="Calculation 3" xfId="2298"/>
    <cellStyle name="Calculation 3 2" xfId="2299"/>
    <cellStyle name="Calculation 3_GHRN GEO HIV_R10 Budgetlast" xfId="2300"/>
    <cellStyle name="Calculation 4" xfId="2301"/>
    <cellStyle name="Calculation 4 2" xfId="2302"/>
    <cellStyle name="Calculation 4_GHRN GEO HIV_R10 Budgetlast" xfId="2303"/>
    <cellStyle name="Calculation 5" xfId="2304"/>
    <cellStyle name="Calculation 6" xfId="6251"/>
    <cellStyle name="Calculation 7" xfId="6252"/>
    <cellStyle name="Calculation 8" xfId="6253"/>
    <cellStyle name="Check Cell 2" xfId="2305"/>
    <cellStyle name="Check Cell 2 10" xfId="2306"/>
    <cellStyle name="Check Cell 2 11" xfId="2307"/>
    <cellStyle name="Check Cell 2 12" xfId="6254"/>
    <cellStyle name="Check Cell 2 2" xfId="2308"/>
    <cellStyle name="Check Cell 2 3" xfId="2309"/>
    <cellStyle name="Check Cell 2 4" xfId="2310"/>
    <cellStyle name="Check Cell 2 5" xfId="2311"/>
    <cellStyle name="Check Cell 2 6" xfId="2312"/>
    <cellStyle name="Check Cell 2 7" xfId="2313"/>
    <cellStyle name="Check Cell 2 8" xfId="2314"/>
    <cellStyle name="Check Cell 2 9" xfId="2315"/>
    <cellStyle name="Check Cell 2_Blood_21months_EURO" xfId="2316"/>
    <cellStyle name="Check Cell 3" xfId="2317"/>
    <cellStyle name="Check Cell 3 2" xfId="2318"/>
    <cellStyle name="Check Cell 3_GHRN GEO HIV_R10 Budgetlast" xfId="2319"/>
    <cellStyle name="Check Cell 4" xfId="2320"/>
    <cellStyle name="Check Cell 4 2" xfId="2321"/>
    <cellStyle name="Check Cell 4_GHRN GEO HIV_R10 Budgetlast" xfId="2322"/>
    <cellStyle name="Check Cell 5" xfId="2323"/>
    <cellStyle name="Check Cell 6" xfId="6255"/>
    <cellStyle name="Check Cell 7" xfId="6256"/>
    <cellStyle name="Check Cell 8" xfId="6257"/>
    <cellStyle name="Comma" xfId="1" builtinId="3"/>
    <cellStyle name="Comma 10" xfId="2324"/>
    <cellStyle name="Comma 10 2" xfId="2325"/>
    <cellStyle name="Comma 10 2 2" xfId="2326"/>
    <cellStyle name="Comma 10 2 2 2" xfId="7253"/>
    <cellStyle name="Comma 10 2 3" xfId="6398"/>
    <cellStyle name="Comma 10 3" xfId="2327"/>
    <cellStyle name="Comma 10 3 2" xfId="2328"/>
    <cellStyle name="Comma 10 3 2 2" xfId="7254"/>
    <cellStyle name="Comma 10 3 3" xfId="6399"/>
    <cellStyle name="Comma 10 4" xfId="2329"/>
    <cellStyle name="Comma 10 4 10" xfId="2330"/>
    <cellStyle name="Comma 10 4 10 2" xfId="2331"/>
    <cellStyle name="Comma 10 4 10 2 2" xfId="7377"/>
    <cellStyle name="Comma 10 4 10 3" xfId="6823"/>
    <cellStyle name="Comma 10 4 11" xfId="2332"/>
    <cellStyle name="Comma 10 4 11 2" xfId="2333"/>
    <cellStyle name="Comma 10 4 11 2 2" xfId="7378"/>
    <cellStyle name="Comma 10 4 11 3" xfId="6822"/>
    <cellStyle name="Comma 10 4 12" xfId="2334"/>
    <cellStyle name="Comma 10 4 12 2" xfId="7356"/>
    <cellStyle name="Comma 10 4 13" xfId="6456"/>
    <cellStyle name="Comma 10 4 2" xfId="2335"/>
    <cellStyle name="Comma 10 4 2 2" xfId="2336"/>
    <cellStyle name="Comma 10 4 2 2 2" xfId="7379"/>
    <cellStyle name="Comma 10 4 2 3" xfId="6483"/>
    <cellStyle name="Comma 10 4 3" xfId="2337"/>
    <cellStyle name="Comma 10 4 3 2" xfId="2338"/>
    <cellStyle name="Comma 10 4 3 2 2" xfId="7380"/>
    <cellStyle name="Comma 10 4 3 3" xfId="6484"/>
    <cellStyle name="Comma 10 4 4" xfId="2339"/>
    <cellStyle name="Comma 10 4 4 2" xfId="2340"/>
    <cellStyle name="Comma 10 4 4 2 2" xfId="7381"/>
    <cellStyle name="Comma 10 4 4 3" xfId="6485"/>
    <cellStyle name="Comma 10 4 5" xfId="2341"/>
    <cellStyle name="Comma 10 4 5 2" xfId="2342"/>
    <cellStyle name="Comma 10 4 5 2 2" xfId="7382"/>
    <cellStyle name="Comma 10 4 5 3" xfId="6486"/>
    <cellStyle name="Comma 10 4 6" xfId="2343"/>
    <cellStyle name="Comma 10 4 6 2" xfId="2344"/>
    <cellStyle name="Comma 10 4 6 2 2" xfId="7383"/>
    <cellStyle name="Comma 10 4 6 3" xfId="6487"/>
    <cellStyle name="Comma 10 4 7" xfId="2345"/>
    <cellStyle name="Comma 10 4 7 2" xfId="2346"/>
    <cellStyle name="Comma 10 4 7 2 2" xfId="7384"/>
    <cellStyle name="Comma 10 4 7 3" xfId="6488"/>
    <cellStyle name="Comma 10 4 8" xfId="2347"/>
    <cellStyle name="Comma 10 4 8 2" xfId="2348"/>
    <cellStyle name="Comma 10 4 8 2 2" xfId="7385"/>
    <cellStyle name="Comma 10 4 8 3" xfId="6489"/>
    <cellStyle name="Comma 10 4 9" xfId="2349"/>
    <cellStyle name="Comma 10 4 9 2" xfId="2350"/>
    <cellStyle name="Comma 10 4 9 2 2" xfId="7386"/>
    <cellStyle name="Comma 10 4 9 3" xfId="6490"/>
    <cellStyle name="Comma 10 5" xfId="6258"/>
    <cellStyle name="Comma 10 6" xfId="6259"/>
    <cellStyle name="Comma 10 7" xfId="6260"/>
    <cellStyle name="Comma 10 8" xfId="6397"/>
    <cellStyle name="Comma 10 9" xfId="6261"/>
    <cellStyle name="Comma 11" xfId="2351"/>
    <cellStyle name="Comma 11 2" xfId="2352"/>
    <cellStyle name="Comma 11 2 2" xfId="2353"/>
    <cellStyle name="Comma 11 2 3" xfId="2354"/>
    <cellStyle name="Comma 11 2 4" xfId="2355"/>
    <cellStyle name="Comma 11 2 5" xfId="2356"/>
    <cellStyle name="Comma 11 2 6" xfId="2357"/>
    <cellStyle name="Comma 11 2 7" xfId="6262"/>
    <cellStyle name="Comma 11 3" xfId="2358"/>
    <cellStyle name="Comma 11 4" xfId="2359"/>
    <cellStyle name="Comma 11 5" xfId="2360"/>
    <cellStyle name="Comma 11 6" xfId="2361"/>
    <cellStyle name="Comma 12" xfId="2362"/>
    <cellStyle name="Comma 12 2" xfId="2363"/>
    <cellStyle name="Comma 12 3" xfId="2364"/>
    <cellStyle name="Comma 12 4" xfId="2365"/>
    <cellStyle name="Comma 12 5" xfId="2366"/>
    <cellStyle name="Comma 13" xfId="2367"/>
    <cellStyle name="Comma 13 2" xfId="2368"/>
    <cellStyle name="Comma 13 2 2" xfId="6491"/>
    <cellStyle name="Comma 13 3" xfId="2369"/>
    <cellStyle name="Comma 13 3 2" xfId="6849"/>
    <cellStyle name="Comma 13 4" xfId="2370"/>
    <cellStyle name="Comma 13 4 2" xfId="7387"/>
    <cellStyle name="Comma 13 5" xfId="2371"/>
    <cellStyle name="Comma 13 5 2" xfId="7388"/>
    <cellStyle name="Comma 13 6" xfId="6263"/>
    <cellStyle name="Comma 13 7" xfId="6264"/>
    <cellStyle name="Comma 13 8" xfId="6265"/>
    <cellStyle name="Comma 13 9" xfId="6400"/>
    <cellStyle name="Comma 14" xfId="2372"/>
    <cellStyle name="Comma 14 2" xfId="2373"/>
    <cellStyle name="Comma 14 2 2" xfId="7389"/>
    <cellStyle name="Comma 14 3" xfId="6401"/>
    <cellStyle name="Comma 15" xfId="2374"/>
    <cellStyle name="Comma 15 10" xfId="2375"/>
    <cellStyle name="Comma 15 10 2" xfId="2376"/>
    <cellStyle name="Comma 15 10 3" xfId="6824"/>
    <cellStyle name="Comma 15 11" xfId="2377"/>
    <cellStyle name="Comma 15 11 2" xfId="2378"/>
    <cellStyle name="Comma 15 11 3" xfId="6821"/>
    <cellStyle name="Comma 15 12" xfId="2379"/>
    <cellStyle name="Comma 15 13" xfId="6457"/>
    <cellStyle name="Comma 15 2" xfId="2380"/>
    <cellStyle name="Comma 15 2 2" xfId="2381"/>
    <cellStyle name="Comma 15 2 3" xfId="6492"/>
    <cellStyle name="Comma 15 3" xfId="2382"/>
    <cellStyle name="Comma 15 3 2" xfId="2383"/>
    <cellStyle name="Comma 15 3 3" xfId="6493"/>
    <cellStyle name="Comma 15 4" xfId="2384"/>
    <cellStyle name="Comma 15 4 2" xfId="2385"/>
    <cellStyle name="Comma 15 4 3" xfId="6494"/>
    <cellStyle name="Comma 15 5" xfId="2386"/>
    <cellStyle name="Comma 15 5 2" xfId="2387"/>
    <cellStyle name="Comma 15 5 3" xfId="6495"/>
    <cellStyle name="Comma 15 6" xfId="2388"/>
    <cellStyle name="Comma 15 6 2" xfId="2389"/>
    <cellStyle name="Comma 15 6 3" xfId="6496"/>
    <cellStyle name="Comma 15 7" xfId="2390"/>
    <cellStyle name="Comma 15 7 2" xfId="2391"/>
    <cellStyle name="Comma 15 7 3" xfId="6497"/>
    <cellStyle name="Comma 15 8" xfId="2392"/>
    <cellStyle name="Comma 15 8 2" xfId="2393"/>
    <cellStyle name="Comma 15 8 3" xfId="6498"/>
    <cellStyle name="Comma 15 9" xfId="2394"/>
    <cellStyle name="Comma 15 9 2" xfId="2395"/>
    <cellStyle name="Comma 15 9 3" xfId="6499"/>
    <cellStyle name="Comma 16" xfId="2396"/>
    <cellStyle name="Comma 16 10" xfId="2397"/>
    <cellStyle name="Comma 16 10 2" xfId="7255"/>
    <cellStyle name="Comma 16 11" xfId="2398"/>
    <cellStyle name="Comma 16 12" xfId="6458"/>
    <cellStyle name="Comma 16 2" xfId="2399"/>
    <cellStyle name="Comma 16 2 2" xfId="2400"/>
    <cellStyle name="Comma 16 2 2 2" xfId="2401"/>
    <cellStyle name="Comma 16 2 2 3" xfId="6477"/>
    <cellStyle name="Comma 16 2 3" xfId="2402"/>
    <cellStyle name="Comma 16 2 3 2" xfId="7256"/>
    <cellStyle name="Comma 16 2 4" xfId="2403"/>
    <cellStyle name="Comma 16 2 5" xfId="6461"/>
    <cellStyle name="Comma 16 3" xfId="2404"/>
    <cellStyle name="Comma 16 3 2" xfId="2405"/>
    <cellStyle name="Comma 16 3 3" xfId="6902"/>
    <cellStyle name="Comma 16 4" xfId="2406"/>
    <cellStyle name="Comma 16 4 2" xfId="2407"/>
    <cellStyle name="Comma 16 4 3" xfId="6931"/>
    <cellStyle name="Comma 16 5" xfId="2408"/>
    <cellStyle name="Comma 16 5 2" xfId="2409"/>
    <cellStyle name="Comma 16 5 3" xfId="6469"/>
    <cellStyle name="Comma 16 6" xfId="2410"/>
    <cellStyle name="Comma 16 6 2" xfId="2411"/>
    <cellStyle name="Comma 16 6 3" xfId="6939"/>
    <cellStyle name="Comma 16 7" xfId="2412"/>
    <cellStyle name="Comma 16 7 2" xfId="2413"/>
    <cellStyle name="Comma 16 7 3" xfId="6909"/>
    <cellStyle name="Comma 16 8" xfId="2414"/>
    <cellStyle name="Comma 16 8 2" xfId="2415"/>
    <cellStyle name="Comma 16 8 3" xfId="6924"/>
    <cellStyle name="Comma 16 9" xfId="2416"/>
    <cellStyle name="Comma 16 9 2" xfId="2417"/>
    <cellStyle name="Comma 16 9 3" xfId="6948"/>
    <cellStyle name="Comma 17" xfId="2418"/>
    <cellStyle name="Comma 17 2" xfId="6266"/>
    <cellStyle name="Comma 18" xfId="2419"/>
    <cellStyle name="Comma 19" xfId="6383"/>
    <cellStyle name="Comma 2" xfId="6"/>
    <cellStyle name="Comma 2 10" xfId="2420"/>
    <cellStyle name="Comma 2 10 2" xfId="2421"/>
    <cellStyle name="Comma 2 10 2 2" xfId="6502"/>
    <cellStyle name="Comma 2 10 3" xfId="2422"/>
    <cellStyle name="Comma 2 10 3 2" xfId="6857"/>
    <cellStyle name="Comma 2 10 4" xfId="2423"/>
    <cellStyle name="Comma 2 10 4 2" xfId="7390"/>
    <cellStyle name="Comma 2 10 5" xfId="2424"/>
    <cellStyle name="Comma 2 10 5 2" xfId="7391"/>
    <cellStyle name="Comma 2 10 6" xfId="6501"/>
    <cellStyle name="Comma 2 11" xfId="2425"/>
    <cellStyle name="Comma 2 11 2" xfId="2426"/>
    <cellStyle name="Comma 2 11 2 2" xfId="6504"/>
    <cellStyle name="Comma 2 11 3" xfId="2427"/>
    <cellStyle name="Comma 2 11 3 2" xfId="6858"/>
    <cellStyle name="Comma 2 11 4" xfId="2428"/>
    <cellStyle name="Comma 2 11 4 2" xfId="7392"/>
    <cellStyle name="Comma 2 11 5" xfId="2429"/>
    <cellStyle name="Comma 2 11 5 2" xfId="7393"/>
    <cellStyle name="Comma 2 11 6" xfId="6503"/>
    <cellStyle name="Comma 2 12" xfId="2430"/>
    <cellStyle name="Comma 2 12 2" xfId="2431"/>
    <cellStyle name="Comma 2 12 2 2" xfId="6506"/>
    <cellStyle name="Comma 2 12 3" xfId="2432"/>
    <cellStyle name="Comma 2 12 3 2" xfId="6859"/>
    <cellStyle name="Comma 2 12 4" xfId="2433"/>
    <cellStyle name="Comma 2 12 4 2" xfId="7394"/>
    <cellStyle name="Comma 2 12 5" xfId="2434"/>
    <cellStyle name="Comma 2 12 5 2" xfId="7395"/>
    <cellStyle name="Comma 2 12 6" xfId="6505"/>
    <cellStyle name="Comma 2 13" xfId="2435"/>
    <cellStyle name="Comma 2 13 2" xfId="2436"/>
    <cellStyle name="Comma 2 13 2 2" xfId="6508"/>
    <cellStyle name="Comma 2 13 3" xfId="2437"/>
    <cellStyle name="Comma 2 13 3 2" xfId="6860"/>
    <cellStyle name="Comma 2 13 4" xfId="2438"/>
    <cellStyle name="Comma 2 13 4 2" xfId="7396"/>
    <cellStyle name="Comma 2 13 5" xfId="2439"/>
    <cellStyle name="Comma 2 13 5 2" xfId="7397"/>
    <cellStyle name="Comma 2 13 6" xfId="6507"/>
    <cellStyle name="Comma 2 14" xfId="2440"/>
    <cellStyle name="Comma 2 14 2" xfId="2441"/>
    <cellStyle name="Comma 2 14 2 2" xfId="6510"/>
    <cellStyle name="Comma 2 14 3" xfId="2442"/>
    <cellStyle name="Comma 2 14 3 2" xfId="6861"/>
    <cellStyle name="Comma 2 14 4" xfId="2443"/>
    <cellStyle name="Comma 2 14 4 2" xfId="7398"/>
    <cellStyle name="Comma 2 14 5" xfId="2444"/>
    <cellStyle name="Comma 2 14 5 2" xfId="7399"/>
    <cellStyle name="Comma 2 14 6" xfId="6509"/>
    <cellStyle name="Comma 2 15" xfId="2445"/>
    <cellStyle name="Comma 2 15 2" xfId="2446"/>
    <cellStyle name="Comma 2 15 2 2" xfId="6512"/>
    <cellStyle name="Comma 2 15 3" xfId="2447"/>
    <cellStyle name="Comma 2 15 3 2" xfId="6862"/>
    <cellStyle name="Comma 2 15 4" xfId="2448"/>
    <cellStyle name="Comma 2 15 4 2" xfId="7400"/>
    <cellStyle name="Comma 2 15 5" xfId="2449"/>
    <cellStyle name="Comma 2 15 5 2" xfId="7401"/>
    <cellStyle name="Comma 2 15 6" xfId="6511"/>
    <cellStyle name="Comma 2 16" xfId="2450"/>
    <cellStyle name="Comma 2 16 2" xfId="2451"/>
    <cellStyle name="Comma 2 16 2 2" xfId="6514"/>
    <cellStyle name="Comma 2 16 3" xfId="2452"/>
    <cellStyle name="Comma 2 16 3 2" xfId="6863"/>
    <cellStyle name="Comma 2 16 4" xfId="2453"/>
    <cellStyle name="Comma 2 16 4 2" xfId="7402"/>
    <cellStyle name="Comma 2 16 5" xfId="2454"/>
    <cellStyle name="Comma 2 16 5 2" xfId="7403"/>
    <cellStyle name="Comma 2 16 6" xfId="6513"/>
    <cellStyle name="Comma 2 17" xfId="2455"/>
    <cellStyle name="Comma 2 17 2" xfId="2456"/>
    <cellStyle name="Comma 2 17 2 2" xfId="6516"/>
    <cellStyle name="Comma 2 17 3" xfId="2457"/>
    <cellStyle name="Comma 2 17 3 2" xfId="6864"/>
    <cellStyle name="Comma 2 17 4" xfId="2458"/>
    <cellStyle name="Comma 2 17 4 2" xfId="7404"/>
    <cellStyle name="Comma 2 17 5" xfId="2459"/>
    <cellStyle name="Comma 2 17 5 2" xfId="7405"/>
    <cellStyle name="Comma 2 17 6" xfId="6515"/>
    <cellStyle name="Comma 2 18" xfId="2460"/>
    <cellStyle name="Comma 2 18 2" xfId="2461"/>
    <cellStyle name="Comma 2 18 2 2" xfId="6518"/>
    <cellStyle name="Comma 2 18 3" xfId="2462"/>
    <cellStyle name="Comma 2 18 3 2" xfId="6865"/>
    <cellStyle name="Comma 2 18 4" xfId="2463"/>
    <cellStyle name="Comma 2 18 4 2" xfId="7406"/>
    <cellStyle name="Comma 2 18 5" xfId="2464"/>
    <cellStyle name="Comma 2 18 5 2" xfId="7407"/>
    <cellStyle name="Comma 2 18 6" xfId="6517"/>
    <cellStyle name="Comma 2 19" xfId="2465"/>
    <cellStyle name="Comma 2 19 2" xfId="2466"/>
    <cellStyle name="Comma 2 19 2 2" xfId="6520"/>
    <cellStyle name="Comma 2 19 3" xfId="2467"/>
    <cellStyle name="Comma 2 19 3 2" xfId="6866"/>
    <cellStyle name="Comma 2 19 4" xfId="6267"/>
    <cellStyle name="Comma 2 19 5" xfId="6519"/>
    <cellStyle name="Comma 2 2" xfId="2468"/>
    <cellStyle name="Comma 2 2 10" xfId="2469"/>
    <cellStyle name="Comma 2 2 10 2" xfId="2470"/>
    <cellStyle name="Comma 2 2 10 3" xfId="6522"/>
    <cellStyle name="Comma 2 2 11" xfId="2471"/>
    <cellStyle name="Comma 2 2 11 2" xfId="2472"/>
    <cellStyle name="Comma 2 2 11 3" xfId="6523"/>
    <cellStyle name="Comma 2 2 12" xfId="2473"/>
    <cellStyle name="Comma 2 2 12 2" xfId="2474"/>
    <cellStyle name="Comma 2 2 12 3" xfId="6524"/>
    <cellStyle name="Comma 2 2 13" xfId="2475"/>
    <cellStyle name="Comma 2 2 13 2" xfId="2476"/>
    <cellStyle name="Comma 2 2 13 3" xfId="6525"/>
    <cellStyle name="Comma 2 2 14" xfId="2477"/>
    <cellStyle name="Comma 2 2 14 2" xfId="2478"/>
    <cellStyle name="Comma 2 2 14 3" xfId="6526"/>
    <cellStyle name="Comma 2 2 15" xfId="2479"/>
    <cellStyle name="Comma 2 2 15 2" xfId="2480"/>
    <cellStyle name="Comma 2 2 15 3" xfId="6527"/>
    <cellStyle name="Comma 2 2 16" xfId="2481"/>
    <cellStyle name="Comma 2 2 16 2" xfId="2482"/>
    <cellStyle name="Comma 2 2 16 3" xfId="6528"/>
    <cellStyle name="Comma 2 2 17" xfId="2483"/>
    <cellStyle name="Comma 2 2 17 2" xfId="2484"/>
    <cellStyle name="Comma 2 2 17 3" xfId="6529"/>
    <cellStyle name="Comma 2 2 18" xfId="2485"/>
    <cellStyle name="Comma 2 2 18 2" xfId="2486"/>
    <cellStyle name="Comma 2 2 18 2 2" xfId="6531"/>
    <cellStyle name="Comma 2 2 18 3" xfId="2487"/>
    <cellStyle name="Comma 2 2 18 3 2" xfId="6868"/>
    <cellStyle name="Comma 2 2 18 4" xfId="6530"/>
    <cellStyle name="Comma 2 2 19" xfId="2488"/>
    <cellStyle name="Comma 2 2 19 10" xfId="2489"/>
    <cellStyle name="Comma 2 2 19 11" xfId="2490"/>
    <cellStyle name="Comma 2 2 19 12" xfId="2491"/>
    <cellStyle name="Comma 2 2 19 13" xfId="2492"/>
    <cellStyle name="Comma 2 2 19 14" xfId="2493"/>
    <cellStyle name="Comma 2 2 19 14 2" xfId="7408"/>
    <cellStyle name="Comma 2 2 19 15" xfId="6826"/>
    <cellStyle name="Comma 2 2 19 2" xfId="2494"/>
    <cellStyle name="Comma 2 2 19 2 10" xfId="2495"/>
    <cellStyle name="Comma 2 2 19 2 10 2" xfId="7409"/>
    <cellStyle name="Comma 2 2 19 2 11" xfId="2496"/>
    <cellStyle name="Comma 2 2 19 2 11 2" xfId="7410"/>
    <cellStyle name="Comma 2 2 19 2 12" xfId="2497"/>
    <cellStyle name="Comma 2 2 19 2 12 2" xfId="7411"/>
    <cellStyle name="Comma 2 2 19 2 13" xfId="2498"/>
    <cellStyle name="Comma 2 2 19 2 13 2" xfId="7412"/>
    <cellStyle name="Comma 2 2 19 2 14" xfId="2499"/>
    <cellStyle name="Comma 2 2 19 2 15" xfId="6845"/>
    <cellStyle name="Comma 2 2 19 2 2" xfId="2500"/>
    <cellStyle name="Comma 2 2 19 2 2 2" xfId="2501"/>
    <cellStyle name="Comma 2 2 19 2 2 2 2" xfId="7413"/>
    <cellStyle name="Comma 2 2 19 2 2 3" xfId="6890"/>
    <cellStyle name="Comma 2 2 19 2 3" xfId="2502"/>
    <cellStyle name="Comma 2 2 19 2 3 2" xfId="7414"/>
    <cellStyle name="Comma 2 2 19 2 4" xfId="2503"/>
    <cellStyle name="Comma 2 2 19 2 4 2" xfId="7415"/>
    <cellStyle name="Comma 2 2 19 2 5" xfId="2504"/>
    <cellStyle name="Comma 2 2 19 2 5 2" xfId="7416"/>
    <cellStyle name="Comma 2 2 19 2 6" xfId="2505"/>
    <cellStyle name="Comma 2 2 19 2 6 2" xfId="7417"/>
    <cellStyle name="Comma 2 2 19 2 7" xfId="2506"/>
    <cellStyle name="Comma 2 2 19 2 7 2" xfId="7418"/>
    <cellStyle name="Comma 2 2 19 2 8" xfId="2507"/>
    <cellStyle name="Comma 2 2 19 2 8 2" xfId="7419"/>
    <cellStyle name="Comma 2 2 19 2 9" xfId="2508"/>
    <cellStyle name="Comma 2 2 19 2 9 2" xfId="7420"/>
    <cellStyle name="Comma 2 2 19 3" xfId="2509"/>
    <cellStyle name="Comma 2 2 19 4" xfId="2510"/>
    <cellStyle name="Comma 2 2 19 5" xfId="2511"/>
    <cellStyle name="Comma 2 2 19 6" xfId="2512"/>
    <cellStyle name="Comma 2 2 19 7" xfId="2513"/>
    <cellStyle name="Comma 2 2 19 8" xfId="2514"/>
    <cellStyle name="Comma 2 2 19 9" xfId="2515"/>
    <cellStyle name="Comma 2 2 2" xfId="2516"/>
    <cellStyle name="Comma 2 2 2 10" xfId="2517"/>
    <cellStyle name="Comma 2 2 2 10 2" xfId="2518"/>
    <cellStyle name="Comma 2 2 2 10 2 2" xfId="7422"/>
    <cellStyle name="Comma 2 2 2 10 3" xfId="6533"/>
    <cellStyle name="Comma 2 2 2 11" xfId="2519"/>
    <cellStyle name="Comma 2 2 2 11 2" xfId="2520"/>
    <cellStyle name="Comma 2 2 2 11 2 2" xfId="7423"/>
    <cellStyle name="Comma 2 2 2 11 3" xfId="6534"/>
    <cellStyle name="Comma 2 2 2 12" xfId="2521"/>
    <cellStyle name="Comma 2 2 2 12 2" xfId="2522"/>
    <cellStyle name="Comma 2 2 2 12 2 2" xfId="7424"/>
    <cellStyle name="Comma 2 2 2 12 3" xfId="6535"/>
    <cellStyle name="Comma 2 2 2 13" xfId="2523"/>
    <cellStyle name="Comma 2 2 2 13 2" xfId="2524"/>
    <cellStyle name="Comma 2 2 2 13 2 2" xfId="7425"/>
    <cellStyle name="Comma 2 2 2 13 3" xfId="6536"/>
    <cellStyle name="Comma 2 2 2 14" xfId="2525"/>
    <cellStyle name="Comma 2 2 2 14 2" xfId="2526"/>
    <cellStyle name="Comma 2 2 2 14 2 2" xfId="7426"/>
    <cellStyle name="Comma 2 2 2 14 3" xfId="6537"/>
    <cellStyle name="Comma 2 2 2 15" xfId="2527"/>
    <cellStyle name="Comma 2 2 2 15 2" xfId="2528"/>
    <cellStyle name="Comma 2 2 2 15 2 2" xfId="7427"/>
    <cellStyle name="Comma 2 2 2 15 3" xfId="6538"/>
    <cellStyle name="Comma 2 2 2 16" xfId="2529"/>
    <cellStyle name="Comma 2 2 2 16 2" xfId="2530"/>
    <cellStyle name="Comma 2 2 2 16 2 2" xfId="7428"/>
    <cellStyle name="Comma 2 2 2 16 3" xfId="6539"/>
    <cellStyle name="Comma 2 2 2 17" xfId="2531"/>
    <cellStyle name="Comma 2 2 2 17 2" xfId="2532"/>
    <cellStyle name="Comma 2 2 2 17 2 2" xfId="7429"/>
    <cellStyle name="Comma 2 2 2 17 3" xfId="6540"/>
    <cellStyle name="Comma 2 2 2 18" xfId="2533"/>
    <cellStyle name="Comma 2 2 2 18 10" xfId="2534"/>
    <cellStyle name="Comma 2 2 2 18 10 2" xfId="7430"/>
    <cellStyle name="Comma 2 2 2 18 11" xfId="2535"/>
    <cellStyle name="Comma 2 2 2 18 11 2" xfId="7431"/>
    <cellStyle name="Comma 2 2 2 18 12" xfId="2536"/>
    <cellStyle name="Comma 2 2 2 18 12 2" xfId="7432"/>
    <cellStyle name="Comma 2 2 2 18 13" xfId="2537"/>
    <cellStyle name="Comma 2 2 2 18 13 2" xfId="7433"/>
    <cellStyle name="Comma 2 2 2 18 14" xfId="2538"/>
    <cellStyle name="Comma 2 2 2 18 15" xfId="6827"/>
    <cellStyle name="Comma 2 2 2 18 2" xfId="2539"/>
    <cellStyle name="Comma 2 2 2 18 2 10" xfId="2540"/>
    <cellStyle name="Comma 2 2 2 18 2 11" xfId="2541"/>
    <cellStyle name="Comma 2 2 2 18 2 12" xfId="2542"/>
    <cellStyle name="Comma 2 2 2 18 2 13" xfId="2543"/>
    <cellStyle name="Comma 2 2 2 18 2 14" xfId="2544"/>
    <cellStyle name="Comma 2 2 2 18 2 14 2" xfId="7434"/>
    <cellStyle name="Comma 2 2 2 18 2 15" xfId="6846"/>
    <cellStyle name="Comma 2 2 2 18 2 2" xfId="2545"/>
    <cellStyle name="Comma 2 2 2 18 2 2 2" xfId="2546"/>
    <cellStyle name="Comma 2 2 2 18 2 2 3" xfId="6891"/>
    <cellStyle name="Comma 2 2 2 18 2 3" xfId="2547"/>
    <cellStyle name="Comma 2 2 2 18 2 4" xfId="2548"/>
    <cellStyle name="Comma 2 2 2 18 2 5" xfId="2549"/>
    <cellStyle name="Comma 2 2 2 18 2 6" xfId="2550"/>
    <cellStyle name="Comma 2 2 2 18 2 7" xfId="2551"/>
    <cellStyle name="Comma 2 2 2 18 2 8" xfId="2552"/>
    <cellStyle name="Comma 2 2 2 18 2 9" xfId="2553"/>
    <cellStyle name="Comma 2 2 2 18 3" xfId="2554"/>
    <cellStyle name="Comma 2 2 2 18 3 2" xfId="7435"/>
    <cellStyle name="Comma 2 2 2 18 4" xfId="2555"/>
    <cellStyle name="Comma 2 2 2 18 4 2" xfId="7436"/>
    <cellStyle name="Comma 2 2 2 18 5" xfId="2556"/>
    <cellStyle name="Comma 2 2 2 18 5 2" xfId="7437"/>
    <cellStyle name="Comma 2 2 2 18 6" xfId="2557"/>
    <cellStyle name="Comma 2 2 2 18 6 2" xfId="7438"/>
    <cellStyle name="Comma 2 2 2 18 7" xfId="2558"/>
    <cellStyle name="Comma 2 2 2 18 7 2" xfId="7439"/>
    <cellStyle name="Comma 2 2 2 18 8" xfId="2559"/>
    <cellStyle name="Comma 2 2 2 18 8 2" xfId="7440"/>
    <cellStyle name="Comma 2 2 2 18 9" xfId="2560"/>
    <cellStyle name="Comma 2 2 2 18 9 2" xfId="7441"/>
    <cellStyle name="Comma 2 2 2 19" xfId="2561"/>
    <cellStyle name="Comma 2 2 2 19 2" xfId="2562"/>
    <cellStyle name="Comma 2 2 2 19 3" xfId="6818"/>
    <cellStyle name="Comma 2 2 2 2" xfId="2563"/>
    <cellStyle name="Comma 2 2 2 2 10" xfId="2564"/>
    <cellStyle name="Comma 2 2 2 2 10 2" xfId="7442"/>
    <cellStyle name="Comma 2 2 2 2 11" xfId="2565"/>
    <cellStyle name="Comma 2 2 2 2 11 2" xfId="7443"/>
    <cellStyle name="Comma 2 2 2 2 12" xfId="2566"/>
    <cellStyle name="Comma 2 2 2 2 12 2" xfId="7444"/>
    <cellStyle name="Comma 2 2 2 2 13" xfId="2567"/>
    <cellStyle name="Comma 2 2 2 2 13 2" xfId="7445"/>
    <cellStyle name="Comma 2 2 2 2 14" xfId="2568"/>
    <cellStyle name="Comma 2 2 2 2 14 2" xfId="7446"/>
    <cellStyle name="Comma 2 2 2 2 15" xfId="2569"/>
    <cellStyle name="Comma 2 2 2 2 15 2" xfId="7447"/>
    <cellStyle name="Comma 2 2 2 2 16" xfId="2570"/>
    <cellStyle name="Comma 2 2 2 2 17" xfId="6393"/>
    <cellStyle name="Comma 2 2 2 2 2" xfId="2571"/>
    <cellStyle name="Comma 2 2 2 2 2 10" xfId="2572"/>
    <cellStyle name="Comma 2 2 2 2 2 11" xfId="2573"/>
    <cellStyle name="Comma 2 2 2 2 2 12" xfId="2574"/>
    <cellStyle name="Comma 2 2 2 2 2 13" xfId="2575"/>
    <cellStyle name="Comma 2 2 2 2 2 14" xfId="2576"/>
    <cellStyle name="Comma 2 2 2 2 2 14 2" xfId="7448"/>
    <cellStyle name="Comma 2 2 2 2 2 15" xfId="6532"/>
    <cellStyle name="Comma 2 2 2 2 2 2" xfId="2577"/>
    <cellStyle name="Comma 2 2 2 2 2 2 10" xfId="2578"/>
    <cellStyle name="Comma 2 2 2 2 2 2 10 2" xfId="7449"/>
    <cellStyle name="Comma 2 2 2 2 2 2 11" xfId="2579"/>
    <cellStyle name="Comma 2 2 2 2 2 2 11 2" xfId="7450"/>
    <cellStyle name="Comma 2 2 2 2 2 2 12" xfId="2580"/>
    <cellStyle name="Comma 2 2 2 2 2 2 12 2" xfId="7451"/>
    <cellStyle name="Comma 2 2 2 2 2 2 13" xfId="2581"/>
    <cellStyle name="Comma 2 2 2 2 2 2 13 2" xfId="7452"/>
    <cellStyle name="Comma 2 2 2 2 2 2 14" xfId="2582"/>
    <cellStyle name="Comma 2 2 2 2 2 2 15" xfId="6541"/>
    <cellStyle name="Comma 2 2 2 2 2 2 2" xfId="2583"/>
    <cellStyle name="Comma 2 2 2 2 2 2 2 2" xfId="2584"/>
    <cellStyle name="Comma 2 2 2 2 2 2 2 2 2" xfId="2585"/>
    <cellStyle name="Comma 2 2 2 2 2 2 2 2 2 2" xfId="7454"/>
    <cellStyle name="Comma 2 2 2 2 2 2 2 2 3" xfId="6870"/>
    <cellStyle name="Comma 2 2 2 2 2 2 2 3" xfId="2586"/>
    <cellStyle name="Comma 2 2 2 2 2 2 2 3 2" xfId="7453"/>
    <cellStyle name="Comma 2 2 2 2 2 2 2 4" xfId="6869"/>
    <cellStyle name="Comma 2 2 2 2 2 2 3" xfId="2587"/>
    <cellStyle name="Comma 2 2 2 2 2 2 3 2" xfId="7455"/>
    <cellStyle name="Comma 2 2 2 2 2 2 4" xfId="2588"/>
    <cellStyle name="Comma 2 2 2 2 2 2 4 2" xfId="7456"/>
    <cellStyle name="Comma 2 2 2 2 2 2 5" xfId="2589"/>
    <cellStyle name="Comma 2 2 2 2 2 2 5 2" xfId="7457"/>
    <cellStyle name="Comma 2 2 2 2 2 2 6" xfId="2590"/>
    <cellStyle name="Comma 2 2 2 2 2 2 6 2" xfId="7458"/>
    <cellStyle name="Comma 2 2 2 2 2 2 7" xfId="2591"/>
    <cellStyle name="Comma 2 2 2 2 2 2 7 2" xfId="7459"/>
    <cellStyle name="Comma 2 2 2 2 2 2 8" xfId="2592"/>
    <cellStyle name="Comma 2 2 2 2 2 2 8 2" xfId="7460"/>
    <cellStyle name="Comma 2 2 2 2 2 2 9" xfId="2593"/>
    <cellStyle name="Comma 2 2 2 2 2 2 9 2" xfId="7461"/>
    <cellStyle name="Comma 2 2 2 2 2 3" xfId="2594"/>
    <cellStyle name="Comma 2 2 2 2 2 4" xfId="2595"/>
    <cellStyle name="Comma 2 2 2 2 2 5" xfId="2596"/>
    <cellStyle name="Comma 2 2 2 2 2 6" xfId="2597"/>
    <cellStyle name="Comma 2 2 2 2 2 7" xfId="2598"/>
    <cellStyle name="Comma 2 2 2 2 2 8" xfId="2599"/>
    <cellStyle name="Comma 2 2 2 2 2 9" xfId="2600"/>
    <cellStyle name="Comma 2 2 2 2 3" xfId="2601"/>
    <cellStyle name="Comma 2 2 2 2 3 2" xfId="2602"/>
    <cellStyle name="Comma 2 2 2 2 3 2 2" xfId="7462"/>
    <cellStyle name="Comma 2 2 2 2 3 3" xfId="6828"/>
    <cellStyle name="Comma 2 2 2 2 4" xfId="2603"/>
    <cellStyle name="Comma 2 2 2 2 4 2" xfId="2604"/>
    <cellStyle name="Comma 2 2 2 2 4 2 2" xfId="7463"/>
    <cellStyle name="Comma 2 2 2 2 4 3" xfId="6817"/>
    <cellStyle name="Comma 2 2 2 2 5" xfId="2605"/>
    <cellStyle name="Comma 2 2 2 2 5 2" xfId="7464"/>
    <cellStyle name="Comma 2 2 2 2 6" xfId="2606"/>
    <cellStyle name="Comma 2 2 2 2 6 2" xfId="7465"/>
    <cellStyle name="Comma 2 2 2 2 7" xfId="2607"/>
    <cellStyle name="Comma 2 2 2 2 7 2" xfId="7466"/>
    <cellStyle name="Comma 2 2 2 2 8" xfId="2608"/>
    <cellStyle name="Comma 2 2 2 2 8 2" xfId="7467"/>
    <cellStyle name="Comma 2 2 2 2 9" xfId="2609"/>
    <cellStyle name="Comma 2 2 2 2 9 2" xfId="7468"/>
    <cellStyle name="Comma 2 2 2 20" xfId="2610"/>
    <cellStyle name="Comma 2 2 2 21" xfId="2611"/>
    <cellStyle name="Comma 2 2 2 22" xfId="2612"/>
    <cellStyle name="Comma 2 2 2 23" xfId="2613"/>
    <cellStyle name="Comma 2 2 2 24" xfId="2614"/>
    <cellStyle name="Comma 2 2 2 25" xfId="2615"/>
    <cellStyle name="Comma 2 2 2 26" xfId="2616"/>
    <cellStyle name="Comma 2 2 2 27" xfId="2617"/>
    <cellStyle name="Comma 2 2 2 28" xfId="2618"/>
    <cellStyle name="Comma 2 2 2 29" xfId="2619"/>
    <cellStyle name="Comma 2 2 2 3" xfId="2620"/>
    <cellStyle name="Comma 2 2 2 3 2" xfId="2621"/>
    <cellStyle name="Comma 2 2 2 3 2 2" xfId="7469"/>
    <cellStyle name="Comma 2 2 2 3 3" xfId="6542"/>
    <cellStyle name="Comma 2 2 2 30" xfId="2622"/>
    <cellStyle name="Comma 2 2 2 31" xfId="2623"/>
    <cellStyle name="Comma 2 2 2 31 2" xfId="7421"/>
    <cellStyle name="Comma 2 2 2 32" xfId="6392"/>
    <cellStyle name="Comma 2 2 2 4" xfId="2624"/>
    <cellStyle name="Comma 2 2 2 4 2" xfId="2625"/>
    <cellStyle name="Comma 2 2 2 4 2 2" xfId="7470"/>
    <cellStyle name="Comma 2 2 2 4 3" xfId="6543"/>
    <cellStyle name="Comma 2 2 2 5" xfId="2626"/>
    <cellStyle name="Comma 2 2 2 5 2" xfId="2627"/>
    <cellStyle name="Comma 2 2 2 5 2 2" xfId="7471"/>
    <cellStyle name="Comma 2 2 2 5 3" xfId="6544"/>
    <cellStyle name="Comma 2 2 2 6" xfId="2628"/>
    <cellStyle name="Comma 2 2 2 6 2" xfId="2629"/>
    <cellStyle name="Comma 2 2 2 6 2 2" xfId="7472"/>
    <cellStyle name="Comma 2 2 2 6 3" xfId="6545"/>
    <cellStyle name="Comma 2 2 2 7" xfId="2630"/>
    <cellStyle name="Comma 2 2 2 7 2" xfId="2631"/>
    <cellStyle name="Comma 2 2 2 7 2 2" xfId="7473"/>
    <cellStyle name="Comma 2 2 2 7 3" xfId="6546"/>
    <cellStyle name="Comma 2 2 2 8" xfId="2632"/>
    <cellStyle name="Comma 2 2 2 8 2" xfId="2633"/>
    <cellStyle name="Comma 2 2 2 8 2 2" xfId="7474"/>
    <cellStyle name="Comma 2 2 2 8 3" xfId="6547"/>
    <cellStyle name="Comma 2 2 2 9" xfId="2634"/>
    <cellStyle name="Comma 2 2 2 9 2" xfId="2635"/>
    <cellStyle name="Comma 2 2 2 9 2 2" xfId="7475"/>
    <cellStyle name="Comma 2 2 2 9 3" xfId="6548"/>
    <cellStyle name="Comma 2 2 20" xfId="2636"/>
    <cellStyle name="Comma 2 2 20 2" xfId="2637"/>
    <cellStyle name="Comma 2 2 20 2 2" xfId="7476"/>
    <cellStyle name="Comma 2 2 20 3" xfId="6819"/>
    <cellStyle name="Comma 2 2 21" xfId="2638"/>
    <cellStyle name="Comma 2 2 21 2" xfId="7477"/>
    <cellStyle name="Comma 2 2 22" xfId="2639"/>
    <cellStyle name="Comma 2 2 22 2" xfId="7478"/>
    <cellStyle name="Comma 2 2 23" xfId="2640"/>
    <cellStyle name="Comma 2 2 23 2" xfId="7479"/>
    <cellStyle name="Comma 2 2 24" xfId="2641"/>
    <cellStyle name="Comma 2 2 24 2" xfId="7480"/>
    <cellStyle name="Comma 2 2 25" xfId="2642"/>
    <cellStyle name="Comma 2 2 25 2" xfId="7481"/>
    <cellStyle name="Comma 2 2 26" xfId="2643"/>
    <cellStyle name="Comma 2 2 26 2" xfId="7482"/>
    <cellStyle name="Comma 2 2 27" xfId="2644"/>
    <cellStyle name="Comma 2 2 27 2" xfId="7483"/>
    <cellStyle name="Comma 2 2 28" xfId="2645"/>
    <cellStyle name="Comma 2 2 28 2" xfId="7484"/>
    <cellStyle name="Comma 2 2 29" xfId="2646"/>
    <cellStyle name="Comma 2 2 29 2" xfId="7485"/>
    <cellStyle name="Comma 2 2 3" xfId="2647"/>
    <cellStyle name="Comma 2 2 3 10" xfId="2648"/>
    <cellStyle name="Comma 2 2 3 11" xfId="2649"/>
    <cellStyle name="Comma 2 2 3 12" xfId="2650"/>
    <cellStyle name="Comma 2 2 3 13" xfId="2651"/>
    <cellStyle name="Comma 2 2 3 14" xfId="2652"/>
    <cellStyle name="Comma 2 2 3 15" xfId="2653"/>
    <cellStyle name="Comma 2 2 3 16" xfId="2654"/>
    <cellStyle name="Comma 2 2 3 16 2" xfId="7486"/>
    <cellStyle name="Comma 2 2 3 17" xfId="6521"/>
    <cellStyle name="Comma 2 2 3 2" xfId="2655"/>
    <cellStyle name="Comma 2 2 3 2 10" xfId="2656"/>
    <cellStyle name="Comma 2 2 3 2 10 2" xfId="7487"/>
    <cellStyle name="Comma 2 2 3 2 11" xfId="2657"/>
    <cellStyle name="Comma 2 2 3 2 11 2" xfId="7488"/>
    <cellStyle name="Comma 2 2 3 2 12" xfId="2658"/>
    <cellStyle name="Comma 2 2 3 2 12 2" xfId="7489"/>
    <cellStyle name="Comma 2 2 3 2 13" xfId="2659"/>
    <cellStyle name="Comma 2 2 3 2 13 2" xfId="7490"/>
    <cellStyle name="Comma 2 2 3 2 14" xfId="2660"/>
    <cellStyle name="Comma 2 2 3 2 15" xfId="6549"/>
    <cellStyle name="Comma 2 2 3 2 2" xfId="2661"/>
    <cellStyle name="Comma 2 2 3 2 2 10" xfId="2662"/>
    <cellStyle name="Comma 2 2 3 2 2 11" xfId="2663"/>
    <cellStyle name="Comma 2 2 3 2 2 12" xfId="2664"/>
    <cellStyle name="Comma 2 2 3 2 2 13" xfId="2665"/>
    <cellStyle name="Comma 2 2 3 2 2 14" xfId="2666"/>
    <cellStyle name="Comma 2 2 3 2 2 14 2" xfId="7491"/>
    <cellStyle name="Comma 2 2 3 2 2 15" xfId="6867"/>
    <cellStyle name="Comma 2 2 3 2 2 2" xfId="2667"/>
    <cellStyle name="Comma 2 2 3 2 2 2 2" xfId="2668"/>
    <cellStyle name="Comma 2 2 3 2 2 2 3" xfId="6871"/>
    <cellStyle name="Comma 2 2 3 2 2 3" xfId="2669"/>
    <cellStyle name="Comma 2 2 3 2 2 4" xfId="2670"/>
    <cellStyle name="Comma 2 2 3 2 2 5" xfId="2671"/>
    <cellStyle name="Comma 2 2 3 2 2 6" xfId="2672"/>
    <cellStyle name="Comma 2 2 3 2 2 7" xfId="2673"/>
    <cellStyle name="Comma 2 2 3 2 2 8" xfId="2674"/>
    <cellStyle name="Comma 2 2 3 2 2 9" xfId="2675"/>
    <cellStyle name="Comma 2 2 3 2 3" xfId="2676"/>
    <cellStyle name="Comma 2 2 3 2 3 2" xfId="7492"/>
    <cellStyle name="Comma 2 2 3 2 4" xfId="2677"/>
    <cellStyle name="Comma 2 2 3 2 4 2" xfId="7493"/>
    <cellStyle name="Comma 2 2 3 2 5" xfId="2678"/>
    <cellStyle name="Comma 2 2 3 2 5 2" xfId="7494"/>
    <cellStyle name="Comma 2 2 3 2 6" xfId="2679"/>
    <cellStyle name="Comma 2 2 3 2 6 2" xfId="7495"/>
    <cellStyle name="Comma 2 2 3 2 7" xfId="2680"/>
    <cellStyle name="Comma 2 2 3 2 7 2" xfId="7496"/>
    <cellStyle name="Comma 2 2 3 2 8" xfId="2681"/>
    <cellStyle name="Comma 2 2 3 2 8 2" xfId="7497"/>
    <cellStyle name="Comma 2 2 3 2 9" xfId="2682"/>
    <cellStyle name="Comma 2 2 3 2 9 2" xfId="7498"/>
    <cellStyle name="Comma 2 2 3 3" xfId="2683"/>
    <cellStyle name="Comma 2 2 3 3 2" xfId="2684"/>
    <cellStyle name="Comma 2 2 3 3 3" xfId="6829"/>
    <cellStyle name="Comma 2 2 3 4" xfId="2685"/>
    <cellStyle name="Comma 2 2 3 4 2" xfId="2686"/>
    <cellStyle name="Comma 2 2 3 4 3" xfId="6816"/>
    <cellStyle name="Comma 2 2 3 5" xfId="2687"/>
    <cellStyle name="Comma 2 2 3 6" xfId="2688"/>
    <cellStyle name="Comma 2 2 3 7" xfId="2689"/>
    <cellStyle name="Comma 2 2 3 8" xfId="2690"/>
    <cellStyle name="Comma 2 2 3 9" xfId="2691"/>
    <cellStyle name="Comma 2 2 30" xfId="2692"/>
    <cellStyle name="Comma 2 2 30 2" xfId="7499"/>
    <cellStyle name="Comma 2 2 31" xfId="2693"/>
    <cellStyle name="Comma 2 2 31 2" xfId="7500"/>
    <cellStyle name="Comma 2 2 32" xfId="2694"/>
    <cellStyle name="Comma 2 2 33" xfId="6268"/>
    <cellStyle name="Comma 2 2 34" xfId="6269"/>
    <cellStyle name="Comma 2 2 35" xfId="6389"/>
    <cellStyle name="Comma 2 2 4" xfId="2695"/>
    <cellStyle name="Comma 2 2 4 2" xfId="2696"/>
    <cellStyle name="Comma 2 2 4 3" xfId="6550"/>
    <cellStyle name="Comma 2 2 5" xfId="2697"/>
    <cellStyle name="Comma 2 2 5 2" xfId="2698"/>
    <cellStyle name="Comma 2 2 5 3" xfId="6551"/>
    <cellStyle name="Comma 2 2 6" xfId="2699"/>
    <cellStyle name="Comma 2 2 6 2" xfId="2700"/>
    <cellStyle name="Comma 2 2 6 3" xfId="6552"/>
    <cellStyle name="Comma 2 2 7" xfId="2701"/>
    <cellStyle name="Comma 2 2 7 2" xfId="2702"/>
    <cellStyle name="Comma 2 2 7 3" xfId="6553"/>
    <cellStyle name="Comma 2 2 8" xfId="2703"/>
    <cellStyle name="Comma 2 2 8 2" xfId="2704"/>
    <cellStyle name="Comma 2 2 8 3" xfId="6554"/>
    <cellStyle name="Comma 2 2 9" xfId="2705"/>
    <cellStyle name="Comma 2 2 9 2" xfId="2706"/>
    <cellStyle name="Comma 2 2 9 3" xfId="6555"/>
    <cellStyle name="Comma 2 20" xfId="2707"/>
    <cellStyle name="Comma 2 20 2" xfId="2708"/>
    <cellStyle name="Comma 2 20 2 2" xfId="6557"/>
    <cellStyle name="Comma 2 20 3" xfId="2709"/>
    <cellStyle name="Comma 2 20 3 2" xfId="6872"/>
    <cellStyle name="Comma 2 20 4" xfId="6556"/>
    <cellStyle name="Comma 2 21" xfId="2710"/>
    <cellStyle name="Comma 2 21 10" xfId="2711"/>
    <cellStyle name="Comma 2 21 10 2" xfId="7501"/>
    <cellStyle name="Comma 2 21 11" xfId="2712"/>
    <cellStyle name="Comma 2 21 11 2" xfId="7502"/>
    <cellStyle name="Comma 2 21 12" xfId="2713"/>
    <cellStyle name="Comma 2 21 12 2" xfId="7503"/>
    <cellStyle name="Comma 2 21 13" xfId="2714"/>
    <cellStyle name="Comma 2 21 13 2" xfId="7504"/>
    <cellStyle name="Comma 2 21 14" xfId="2715"/>
    <cellStyle name="Comma 2 21 15" xfId="6825"/>
    <cellStyle name="Comma 2 21 2" xfId="2716"/>
    <cellStyle name="Comma 2 21 2 10" xfId="2717"/>
    <cellStyle name="Comma 2 21 2 11" xfId="2718"/>
    <cellStyle name="Comma 2 21 2 12" xfId="2719"/>
    <cellStyle name="Comma 2 21 2 13" xfId="2720"/>
    <cellStyle name="Comma 2 21 2 14" xfId="6847"/>
    <cellStyle name="Comma 2 21 2 2" xfId="2721"/>
    <cellStyle name="Comma 2 21 2 2 2" xfId="2722"/>
    <cellStyle name="Comma 2 21 2 2 3" xfId="6889"/>
    <cellStyle name="Comma 2 21 2 3" xfId="2723"/>
    <cellStyle name="Comma 2 21 2 4" xfId="2724"/>
    <cellStyle name="Comma 2 21 2 5" xfId="2725"/>
    <cellStyle name="Comma 2 21 2 6" xfId="2726"/>
    <cellStyle name="Comma 2 21 2 7" xfId="2727"/>
    <cellStyle name="Comma 2 21 2 8" xfId="2728"/>
    <cellStyle name="Comma 2 21 2 9" xfId="2729"/>
    <cellStyle name="Comma 2 21 3" xfId="2730"/>
    <cellStyle name="Comma 2 21 3 2" xfId="7505"/>
    <cellStyle name="Comma 2 21 4" xfId="2731"/>
    <cellStyle name="Comma 2 21 4 2" xfId="7506"/>
    <cellStyle name="Comma 2 21 5" xfId="2732"/>
    <cellStyle name="Comma 2 21 5 2" xfId="7507"/>
    <cellStyle name="Comma 2 21 6" xfId="2733"/>
    <cellStyle name="Comma 2 21 6 2" xfId="7508"/>
    <cellStyle name="Comma 2 21 7" xfId="2734"/>
    <cellStyle name="Comma 2 21 7 2" xfId="7509"/>
    <cellStyle name="Comma 2 21 8" xfId="2735"/>
    <cellStyle name="Comma 2 21 8 2" xfId="7510"/>
    <cellStyle name="Comma 2 21 9" xfId="2736"/>
    <cellStyle name="Comma 2 21 9 2" xfId="7511"/>
    <cellStyle name="Comma 2 22" xfId="2737"/>
    <cellStyle name="Comma 2 22 2" xfId="2738"/>
    <cellStyle name="Comma 2 22 3" xfId="6820"/>
    <cellStyle name="Comma 2 23" xfId="2739"/>
    <cellStyle name="Comma 2 23 2" xfId="2740"/>
    <cellStyle name="Comma 2 23 3" xfId="6474"/>
    <cellStyle name="Comma 2 24" xfId="2741"/>
    <cellStyle name="Comma 2 24 2" xfId="2742"/>
    <cellStyle name="Comma 2 24 3" xfId="6899"/>
    <cellStyle name="Comma 2 25" xfId="2743"/>
    <cellStyle name="Comma 2 25 2" xfId="2744"/>
    <cellStyle name="Comma 2 25 3" xfId="6955"/>
    <cellStyle name="Comma 2 26" xfId="2745"/>
    <cellStyle name="Comma 2 26 2" xfId="2746"/>
    <cellStyle name="Comma 2 26 3" xfId="6962"/>
    <cellStyle name="Comma 2 27" xfId="2747"/>
    <cellStyle name="Comma 2 27 2" xfId="2748"/>
    <cellStyle name="Comma 2 27 3" xfId="6967"/>
    <cellStyle name="Comma 2 28" xfId="2749"/>
    <cellStyle name="Comma 2 28 2" xfId="2750"/>
    <cellStyle name="Comma 2 28 3" xfId="6972"/>
    <cellStyle name="Comma 2 29" xfId="2751"/>
    <cellStyle name="Comma 2 29 2" xfId="2752"/>
    <cellStyle name="Comma 2 29 3" xfId="6975"/>
    <cellStyle name="Comma 2 3" xfId="2753"/>
    <cellStyle name="Comma 2 3 10" xfId="2754"/>
    <cellStyle name="Comma 2 3 10 2" xfId="2755"/>
    <cellStyle name="Comma 2 3 10 3" xfId="6559"/>
    <cellStyle name="Comma 2 3 11" xfId="2756"/>
    <cellStyle name="Comma 2 3 11 2" xfId="2757"/>
    <cellStyle name="Comma 2 3 11 3" xfId="6560"/>
    <cellStyle name="Comma 2 3 12" xfId="2758"/>
    <cellStyle name="Comma 2 3 12 2" xfId="2759"/>
    <cellStyle name="Comma 2 3 12 3" xfId="6561"/>
    <cellStyle name="Comma 2 3 13" xfId="2760"/>
    <cellStyle name="Comma 2 3 13 2" xfId="2761"/>
    <cellStyle name="Comma 2 3 13 3" xfId="6562"/>
    <cellStyle name="Comma 2 3 14" xfId="2762"/>
    <cellStyle name="Comma 2 3 14 2" xfId="2763"/>
    <cellStyle name="Comma 2 3 14 3" xfId="6563"/>
    <cellStyle name="Comma 2 3 15" xfId="2764"/>
    <cellStyle name="Comma 2 3 15 2" xfId="2765"/>
    <cellStyle name="Comma 2 3 15 3" xfId="6564"/>
    <cellStyle name="Comma 2 3 16" xfId="2766"/>
    <cellStyle name="Comma 2 3 16 2" xfId="2767"/>
    <cellStyle name="Comma 2 3 16 3" xfId="6565"/>
    <cellStyle name="Comma 2 3 17" xfId="2768"/>
    <cellStyle name="Comma 2 3 17 2" xfId="2769"/>
    <cellStyle name="Comma 2 3 17 3" xfId="6566"/>
    <cellStyle name="Comma 2 3 18" xfId="2770"/>
    <cellStyle name="Comma 2 3 18 2" xfId="2771"/>
    <cellStyle name="Comma 2 3 18 3" xfId="6567"/>
    <cellStyle name="Comma 2 3 19" xfId="2772"/>
    <cellStyle name="Comma 2 3 19 2" xfId="6568"/>
    <cellStyle name="Comma 2 3 2" xfId="2773"/>
    <cellStyle name="Comma 2 3 2 10" xfId="2774"/>
    <cellStyle name="Comma 2 3 2 11" xfId="2775"/>
    <cellStyle name="Comma 2 3 2 12" xfId="2776"/>
    <cellStyle name="Comma 2 3 2 13" xfId="2777"/>
    <cellStyle name="Comma 2 3 2 14" xfId="2778"/>
    <cellStyle name="Comma 2 3 2 15" xfId="2779"/>
    <cellStyle name="Comma 2 3 2 16" xfId="6558"/>
    <cellStyle name="Comma 2 3 2 2" xfId="2780"/>
    <cellStyle name="Comma 2 3 2 2 10" xfId="2781"/>
    <cellStyle name="Comma 2 3 2 2 10 2" xfId="7512"/>
    <cellStyle name="Comma 2 3 2 2 11" xfId="2782"/>
    <cellStyle name="Comma 2 3 2 2 11 2" xfId="7513"/>
    <cellStyle name="Comma 2 3 2 2 12" xfId="2783"/>
    <cellStyle name="Comma 2 3 2 2 12 2" xfId="7514"/>
    <cellStyle name="Comma 2 3 2 2 13" xfId="2784"/>
    <cellStyle name="Comma 2 3 2 2 13 2" xfId="7515"/>
    <cellStyle name="Comma 2 3 2 2 14" xfId="2785"/>
    <cellStyle name="Comma 2 3 2 2 15" xfId="6569"/>
    <cellStyle name="Comma 2 3 2 2 2" xfId="2786"/>
    <cellStyle name="Comma 2 3 2 2 2 10" xfId="2787"/>
    <cellStyle name="Comma 2 3 2 2 2 11" xfId="2788"/>
    <cellStyle name="Comma 2 3 2 2 2 12" xfId="2789"/>
    <cellStyle name="Comma 2 3 2 2 2 13" xfId="2790"/>
    <cellStyle name="Comma 2 3 2 2 2 14" xfId="6873"/>
    <cellStyle name="Comma 2 3 2 2 2 2" xfId="2791"/>
    <cellStyle name="Comma 2 3 2 2 2 2 2" xfId="2792"/>
    <cellStyle name="Comma 2 3 2 2 2 2 3" xfId="6874"/>
    <cellStyle name="Comma 2 3 2 2 2 3" xfId="2793"/>
    <cellStyle name="Comma 2 3 2 2 2 4" xfId="2794"/>
    <cellStyle name="Comma 2 3 2 2 2 5" xfId="2795"/>
    <cellStyle name="Comma 2 3 2 2 2 6" xfId="2796"/>
    <cellStyle name="Comma 2 3 2 2 2 7" xfId="2797"/>
    <cellStyle name="Comma 2 3 2 2 2 8" xfId="2798"/>
    <cellStyle name="Comma 2 3 2 2 2 9" xfId="2799"/>
    <cellStyle name="Comma 2 3 2 2 3" xfId="2800"/>
    <cellStyle name="Comma 2 3 2 2 3 2" xfId="7516"/>
    <cellStyle name="Comma 2 3 2 2 4" xfId="2801"/>
    <cellStyle name="Comma 2 3 2 2 4 2" xfId="7517"/>
    <cellStyle name="Comma 2 3 2 2 5" xfId="2802"/>
    <cellStyle name="Comma 2 3 2 2 5 2" xfId="7518"/>
    <cellStyle name="Comma 2 3 2 2 6" xfId="2803"/>
    <cellStyle name="Comma 2 3 2 2 6 2" xfId="7519"/>
    <cellStyle name="Comma 2 3 2 2 7" xfId="2804"/>
    <cellStyle name="Comma 2 3 2 2 7 2" xfId="7520"/>
    <cellStyle name="Comma 2 3 2 2 8" xfId="2805"/>
    <cellStyle name="Comma 2 3 2 2 8 2" xfId="7521"/>
    <cellStyle name="Comma 2 3 2 2 9" xfId="2806"/>
    <cellStyle name="Comma 2 3 2 2 9 2" xfId="7522"/>
    <cellStyle name="Comma 2 3 2 3" xfId="2807"/>
    <cellStyle name="Comma 2 3 2 3 2" xfId="2808"/>
    <cellStyle name="Comma 2 3 2 3 3" xfId="6831"/>
    <cellStyle name="Comma 2 3 2 4" xfId="2809"/>
    <cellStyle name="Comma 2 3 2 4 2" xfId="2810"/>
    <cellStyle name="Comma 2 3 2 4 3" xfId="6814"/>
    <cellStyle name="Comma 2 3 2 5" xfId="2811"/>
    <cellStyle name="Comma 2 3 2 6" xfId="2812"/>
    <cellStyle name="Comma 2 3 2 7" xfId="2813"/>
    <cellStyle name="Comma 2 3 2 8" xfId="2814"/>
    <cellStyle name="Comma 2 3 2 9" xfId="2815"/>
    <cellStyle name="Comma 2 3 20" xfId="2816"/>
    <cellStyle name="Comma 2 3 20 10" xfId="2817"/>
    <cellStyle name="Comma 2 3 20 11" xfId="2818"/>
    <cellStyle name="Comma 2 3 20 12" xfId="2819"/>
    <cellStyle name="Comma 2 3 20 13" xfId="2820"/>
    <cellStyle name="Comma 2 3 20 14" xfId="6830"/>
    <cellStyle name="Comma 2 3 20 2" xfId="2821"/>
    <cellStyle name="Comma 2 3 20 2 10" xfId="2822"/>
    <cellStyle name="Comma 2 3 20 2 10 2" xfId="7523"/>
    <cellStyle name="Comma 2 3 20 2 11" xfId="2823"/>
    <cellStyle name="Comma 2 3 20 2 11 2" xfId="7524"/>
    <cellStyle name="Comma 2 3 20 2 12" xfId="2824"/>
    <cellStyle name="Comma 2 3 20 2 12 2" xfId="7525"/>
    <cellStyle name="Comma 2 3 20 2 13" xfId="2825"/>
    <cellStyle name="Comma 2 3 20 2 13 2" xfId="7526"/>
    <cellStyle name="Comma 2 3 20 2 14" xfId="2826"/>
    <cellStyle name="Comma 2 3 20 2 15" xfId="6850"/>
    <cellStyle name="Comma 2 3 20 2 2" xfId="2827"/>
    <cellStyle name="Comma 2 3 20 2 2 2" xfId="6892"/>
    <cellStyle name="Comma 2 3 20 2 3" xfId="2828"/>
    <cellStyle name="Comma 2 3 20 2 3 2" xfId="7527"/>
    <cellStyle name="Comma 2 3 20 2 4" xfId="2829"/>
    <cellStyle name="Comma 2 3 20 2 4 2" xfId="7528"/>
    <cellStyle name="Comma 2 3 20 2 5" xfId="2830"/>
    <cellStyle name="Comma 2 3 20 2 5 2" xfId="7529"/>
    <cellStyle name="Comma 2 3 20 2 6" xfId="2831"/>
    <cellStyle name="Comma 2 3 20 2 6 2" xfId="7530"/>
    <cellStyle name="Comma 2 3 20 2 7" xfId="2832"/>
    <cellStyle name="Comma 2 3 20 2 7 2" xfId="7531"/>
    <cellStyle name="Comma 2 3 20 2 8" xfId="2833"/>
    <cellStyle name="Comma 2 3 20 2 8 2" xfId="7532"/>
    <cellStyle name="Comma 2 3 20 2 9" xfId="2834"/>
    <cellStyle name="Comma 2 3 20 2 9 2" xfId="7533"/>
    <cellStyle name="Comma 2 3 20 3" xfId="2835"/>
    <cellStyle name="Comma 2 3 20 4" xfId="2836"/>
    <cellStyle name="Comma 2 3 20 5" xfId="2837"/>
    <cellStyle name="Comma 2 3 20 6" xfId="2838"/>
    <cellStyle name="Comma 2 3 20 7" xfId="2839"/>
    <cellStyle name="Comma 2 3 20 8" xfId="2840"/>
    <cellStyle name="Comma 2 3 20 9" xfId="2841"/>
    <cellStyle name="Comma 2 3 21" xfId="2842"/>
    <cellStyle name="Comma 2 3 21 2" xfId="6815"/>
    <cellStyle name="Comma 2 3 22" xfId="2843"/>
    <cellStyle name="Comma 2 3 22 2" xfId="7534"/>
    <cellStyle name="Comma 2 3 23" xfId="2844"/>
    <cellStyle name="Comma 2 3 23 2" xfId="7535"/>
    <cellStyle name="Comma 2 3 24" xfId="2845"/>
    <cellStyle name="Comma 2 3 24 2" xfId="7536"/>
    <cellStyle name="Comma 2 3 25" xfId="2846"/>
    <cellStyle name="Comma 2 3 25 2" xfId="7537"/>
    <cellStyle name="Comma 2 3 26" xfId="2847"/>
    <cellStyle name="Comma 2 3 26 2" xfId="7538"/>
    <cellStyle name="Comma 2 3 27" xfId="2848"/>
    <cellStyle name="Comma 2 3 27 2" xfId="7539"/>
    <cellStyle name="Comma 2 3 28" xfId="2849"/>
    <cellStyle name="Comma 2 3 28 2" xfId="7540"/>
    <cellStyle name="Comma 2 3 29" xfId="2850"/>
    <cellStyle name="Comma 2 3 29 2" xfId="7541"/>
    <cellStyle name="Comma 2 3 3" xfId="2851"/>
    <cellStyle name="Comma 2 3 3 2" xfId="2852"/>
    <cellStyle name="Comma 2 3 3 3" xfId="6570"/>
    <cellStyle name="Comma 2 3 30" xfId="2853"/>
    <cellStyle name="Comma 2 3 30 2" xfId="7542"/>
    <cellStyle name="Comma 2 3 31" xfId="2854"/>
    <cellStyle name="Comma 2 3 31 2" xfId="7543"/>
    <cellStyle name="Comma 2 3 32" xfId="2855"/>
    <cellStyle name="Comma 2 3 32 2" xfId="7544"/>
    <cellStyle name="Comma 2 3 33" xfId="2856"/>
    <cellStyle name="Comma 2 3 34" xfId="6402"/>
    <cellStyle name="Comma 2 3 4" xfId="2857"/>
    <cellStyle name="Comma 2 3 4 2" xfId="2858"/>
    <cellStyle name="Comma 2 3 4 3" xfId="6571"/>
    <cellStyle name="Comma 2 3 5" xfId="2859"/>
    <cellStyle name="Comma 2 3 5 2" xfId="2860"/>
    <cellStyle name="Comma 2 3 5 3" xfId="6572"/>
    <cellStyle name="Comma 2 3 6" xfId="2861"/>
    <cellStyle name="Comma 2 3 6 2" xfId="2862"/>
    <cellStyle name="Comma 2 3 6 3" xfId="6573"/>
    <cellStyle name="Comma 2 3 7" xfId="2863"/>
    <cellStyle name="Comma 2 3 7 2" xfId="2864"/>
    <cellStyle name="Comma 2 3 7 3" xfId="6574"/>
    <cellStyle name="Comma 2 3 8" xfId="2865"/>
    <cellStyle name="Comma 2 3 8 2" xfId="2866"/>
    <cellStyle name="Comma 2 3 8 3" xfId="6575"/>
    <cellStyle name="Comma 2 3 9" xfId="2867"/>
    <cellStyle name="Comma 2 3 9 2" xfId="2868"/>
    <cellStyle name="Comma 2 3 9 3" xfId="6576"/>
    <cellStyle name="Comma 2 30" xfId="2869"/>
    <cellStyle name="Comma 2 31" xfId="2870"/>
    <cellStyle name="Comma 2 32" xfId="2871"/>
    <cellStyle name="Comma 2 33" xfId="2872"/>
    <cellStyle name="Comma 2 34" xfId="6270"/>
    <cellStyle name="Comma 2 35" xfId="6271"/>
    <cellStyle name="Comma 2 36" xfId="6272"/>
    <cellStyle name="Comma 2 37" xfId="6983"/>
    <cellStyle name="Comma 2 4" xfId="2873"/>
    <cellStyle name="Comma 2 4 10" xfId="2874"/>
    <cellStyle name="Comma 2 4 10 2" xfId="2875"/>
    <cellStyle name="Comma 2 4 10 2 2" xfId="7545"/>
    <cellStyle name="Comma 2 4 10 3" xfId="6938"/>
    <cellStyle name="Comma 2 4 11" xfId="2876"/>
    <cellStyle name="Comma 2 4 11 2" xfId="2877"/>
    <cellStyle name="Comma 2 4 11 2 2" xfId="7546"/>
    <cellStyle name="Comma 2 4 11 3" xfId="6946"/>
    <cellStyle name="Comma 2 4 12" xfId="2878"/>
    <cellStyle name="Comma 2 4 12 2" xfId="7547"/>
    <cellStyle name="Comma 2 4 13" xfId="2879"/>
    <cellStyle name="Comma 2 4 13 2" xfId="7548"/>
    <cellStyle name="Comma 2 4 14" xfId="2880"/>
    <cellStyle name="Comma 2 4 14 2" xfId="7549"/>
    <cellStyle name="Comma 2 4 15" xfId="2881"/>
    <cellStyle name="Comma 2 4 15 2" xfId="7550"/>
    <cellStyle name="Comma 2 4 16" xfId="2882"/>
    <cellStyle name="Comma 2 4 17" xfId="6394"/>
    <cellStyle name="Comma 2 4 2" xfId="2883"/>
    <cellStyle name="Comma 2 4 2 10" xfId="6500"/>
    <cellStyle name="Comma 2 4 2 2" xfId="2884"/>
    <cellStyle name="Comma 2 4 2 2 2" xfId="6577"/>
    <cellStyle name="Comma 2 4 2 3" xfId="2885"/>
    <cellStyle name="Comma 2 4 2 3 2" xfId="6922"/>
    <cellStyle name="Comma 2 4 2 4" xfId="2886"/>
    <cellStyle name="Comma 2 4 2 4 2" xfId="6917"/>
    <cellStyle name="Comma 2 4 2 5" xfId="2887"/>
    <cellStyle name="Comma 2 4 2 5 2" xfId="6468"/>
    <cellStyle name="Comma 2 4 2 6" xfId="2888"/>
    <cellStyle name="Comma 2 4 2 6 2" xfId="6937"/>
    <cellStyle name="Comma 2 4 2 7" xfId="2889"/>
    <cellStyle name="Comma 2 4 2 7 2" xfId="6910"/>
    <cellStyle name="Comma 2 4 2 8" xfId="2890"/>
    <cellStyle name="Comma 2 4 2 8 2" xfId="6923"/>
    <cellStyle name="Comma 2 4 2 9" xfId="2891"/>
    <cellStyle name="Comma 2 4 2 9 2" xfId="6916"/>
    <cellStyle name="Comma 2 4 3" xfId="2892"/>
    <cellStyle name="Comma 2 4 3 10" xfId="2893"/>
    <cellStyle name="Comma 2 4 3 11" xfId="2894"/>
    <cellStyle name="Comma 2 4 3 12" xfId="2895"/>
    <cellStyle name="Comma 2 4 3 13" xfId="2896"/>
    <cellStyle name="Comma 2 4 3 14" xfId="6832"/>
    <cellStyle name="Comma 2 4 3 2" xfId="2897"/>
    <cellStyle name="Comma 2 4 3 2 10" xfId="2898"/>
    <cellStyle name="Comma 2 4 3 2 10 2" xfId="7551"/>
    <cellStyle name="Comma 2 4 3 2 11" xfId="2899"/>
    <cellStyle name="Comma 2 4 3 2 11 2" xfId="7552"/>
    <cellStyle name="Comma 2 4 3 2 12" xfId="2900"/>
    <cellStyle name="Comma 2 4 3 2 12 2" xfId="7553"/>
    <cellStyle name="Comma 2 4 3 2 13" xfId="2901"/>
    <cellStyle name="Comma 2 4 3 2 13 2" xfId="7554"/>
    <cellStyle name="Comma 2 4 3 2 14" xfId="2902"/>
    <cellStyle name="Comma 2 4 3 2 15" xfId="6856"/>
    <cellStyle name="Comma 2 4 3 2 2" xfId="2903"/>
    <cellStyle name="Comma 2 4 3 2 2 2" xfId="6893"/>
    <cellStyle name="Comma 2 4 3 2 3" xfId="2904"/>
    <cellStyle name="Comma 2 4 3 2 3 2" xfId="7555"/>
    <cellStyle name="Comma 2 4 3 2 4" xfId="2905"/>
    <cellStyle name="Comma 2 4 3 2 4 2" xfId="7556"/>
    <cellStyle name="Comma 2 4 3 2 5" xfId="2906"/>
    <cellStyle name="Comma 2 4 3 2 5 2" xfId="7557"/>
    <cellStyle name="Comma 2 4 3 2 6" xfId="2907"/>
    <cellStyle name="Comma 2 4 3 2 6 2" xfId="7558"/>
    <cellStyle name="Comma 2 4 3 2 7" xfId="2908"/>
    <cellStyle name="Comma 2 4 3 2 7 2" xfId="7559"/>
    <cellStyle name="Comma 2 4 3 2 8" xfId="2909"/>
    <cellStyle name="Comma 2 4 3 2 8 2" xfId="7560"/>
    <cellStyle name="Comma 2 4 3 2 9" xfId="2910"/>
    <cellStyle name="Comma 2 4 3 2 9 2" xfId="7561"/>
    <cellStyle name="Comma 2 4 3 3" xfId="2911"/>
    <cellStyle name="Comma 2 4 3 4" xfId="2912"/>
    <cellStyle name="Comma 2 4 3 5" xfId="2913"/>
    <cellStyle name="Comma 2 4 3 6" xfId="2914"/>
    <cellStyle name="Comma 2 4 3 7" xfId="2915"/>
    <cellStyle name="Comma 2 4 3 8" xfId="2916"/>
    <cellStyle name="Comma 2 4 3 9" xfId="2917"/>
    <cellStyle name="Comma 2 4 4" xfId="2918"/>
    <cellStyle name="Comma 2 4 4 2" xfId="6813"/>
    <cellStyle name="Comma 2 4 5" xfId="2919"/>
    <cellStyle name="Comma 2 4 5 2" xfId="2920"/>
    <cellStyle name="Comma 2 4 5 2 2" xfId="7562"/>
    <cellStyle name="Comma 2 4 5 3" xfId="6919"/>
    <cellStyle name="Comma 2 4 6" xfId="2921"/>
    <cellStyle name="Comma 2 4 6 2" xfId="2922"/>
    <cellStyle name="Comma 2 4 6 2 2" xfId="7563"/>
    <cellStyle name="Comma 2 4 6 3" xfId="6944"/>
    <cellStyle name="Comma 2 4 7" xfId="2923"/>
    <cellStyle name="Comma 2 4 7 2" xfId="2924"/>
    <cellStyle name="Comma 2 4 7 2 2" xfId="7564"/>
    <cellStyle name="Comma 2 4 7 3" xfId="6904"/>
    <cellStyle name="Comma 2 4 8" xfId="2925"/>
    <cellStyle name="Comma 2 4 8 2" xfId="2926"/>
    <cellStyle name="Comma 2 4 8 2 2" xfId="7565"/>
    <cellStyle name="Comma 2 4 8 3" xfId="6928"/>
    <cellStyle name="Comma 2 4 9" xfId="2927"/>
    <cellStyle name="Comma 2 4 9 2" xfId="2928"/>
    <cellStyle name="Comma 2 4 9 2 2" xfId="7566"/>
    <cellStyle name="Comma 2 4 9 3" xfId="6464"/>
    <cellStyle name="Comma 2 5" xfId="2929"/>
    <cellStyle name="Comma 2 5 2" xfId="2930"/>
    <cellStyle name="Comma 2 5 2 2" xfId="6578"/>
    <cellStyle name="Comma 2 5 3" xfId="2931"/>
    <cellStyle name="Comma 2 5 3 2" xfId="6875"/>
    <cellStyle name="Comma 2 5 4" xfId="2932"/>
    <cellStyle name="Comma 2 5 4 2" xfId="7567"/>
    <cellStyle name="Comma 2 5 5" xfId="2933"/>
    <cellStyle name="Comma 2 5 5 2" xfId="7568"/>
    <cellStyle name="Comma 2 5 6" xfId="6463"/>
    <cellStyle name="Comma 2 6" xfId="2934"/>
    <cellStyle name="Comma 2 6 2" xfId="2935"/>
    <cellStyle name="Comma 2 6 2 2" xfId="6580"/>
    <cellStyle name="Comma 2 6 3" xfId="2936"/>
    <cellStyle name="Comma 2 6 3 2" xfId="6876"/>
    <cellStyle name="Comma 2 6 4" xfId="2937"/>
    <cellStyle name="Comma 2 6 4 2" xfId="7569"/>
    <cellStyle name="Comma 2 6 5" xfId="2938"/>
    <cellStyle name="Comma 2 6 5 2" xfId="7570"/>
    <cellStyle name="Comma 2 6 6" xfId="6579"/>
    <cellStyle name="Comma 2 7" xfId="2939"/>
    <cellStyle name="Comma 2 7 2" xfId="2940"/>
    <cellStyle name="Comma 2 7 2 2" xfId="6582"/>
    <cellStyle name="Comma 2 7 3" xfId="2941"/>
    <cellStyle name="Comma 2 7 3 2" xfId="6877"/>
    <cellStyle name="Comma 2 7 4" xfId="2942"/>
    <cellStyle name="Comma 2 7 4 2" xfId="7571"/>
    <cellStyle name="Comma 2 7 5" xfId="2943"/>
    <cellStyle name="Comma 2 7 5 2" xfId="7572"/>
    <cellStyle name="Comma 2 7 6" xfId="6581"/>
    <cellStyle name="Comma 2 8" xfId="2944"/>
    <cellStyle name="Comma 2 8 2" xfId="2945"/>
    <cellStyle name="Comma 2 8 2 2" xfId="6584"/>
    <cellStyle name="Comma 2 8 3" xfId="2946"/>
    <cellStyle name="Comma 2 8 3 2" xfId="6878"/>
    <cellStyle name="Comma 2 8 4" xfId="2947"/>
    <cellStyle name="Comma 2 8 4 2" xfId="7573"/>
    <cellStyle name="Comma 2 8 5" xfId="2948"/>
    <cellStyle name="Comma 2 8 5 2" xfId="7574"/>
    <cellStyle name="Comma 2 8 6" xfId="6583"/>
    <cellStyle name="Comma 2 9" xfId="2949"/>
    <cellStyle name="Comma 2 9 2" xfId="2950"/>
    <cellStyle name="Comma 2 9 2 2" xfId="6586"/>
    <cellStyle name="Comma 2 9 3" xfId="2951"/>
    <cellStyle name="Comma 2 9 3 2" xfId="6879"/>
    <cellStyle name="Comma 2 9 4" xfId="2952"/>
    <cellStyle name="Comma 2 9 4 2" xfId="7575"/>
    <cellStyle name="Comma 2 9 5" xfId="2953"/>
    <cellStyle name="Comma 2 9 5 2" xfId="7576"/>
    <cellStyle name="Comma 2 9 6" xfId="6585"/>
    <cellStyle name="Comma 2_ პროექტის ბიუჯეტი" xfId="2954"/>
    <cellStyle name="Comma 20" xfId="6384"/>
    <cellStyle name="Comma 21" xfId="9138"/>
    <cellStyle name="Comma 21 2" xfId="9265"/>
    <cellStyle name="Comma 22" xfId="9141"/>
    <cellStyle name="Comma 22 2" xfId="9268"/>
    <cellStyle name="Comma 23" xfId="9208"/>
    <cellStyle name="Comma 3" xfId="8"/>
    <cellStyle name="Comma 3 10" xfId="2955"/>
    <cellStyle name="Comma 3 10 2" xfId="2956"/>
    <cellStyle name="Comma 3 10 2 2" xfId="2957"/>
    <cellStyle name="Comma 3 10 2 2 2" xfId="7257"/>
    <cellStyle name="Comma 3 10 2 3" xfId="6589"/>
    <cellStyle name="Comma 3 10 3" xfId="2958"/>
    <cellStyle name="Comma 3 10 3 2" xfId="7578"/>
    <cellStyle name="Comma 3 10 4" xfId="6588"/>
    <cellStyle name="Comma 3 11" xfId="2959"/>
    <cellStyle name="Comma 3 11 2" xfId="2960"/>
    <cellStyle name="Comma 3 11 2 2" xfId="2961"/>
    <cellStyle name="Comma 3 11 2 2 2" xfId="7258"/>
    <cellStyle name="Comma 3 11 2 3" xfId="6591"/>
    <cellStyle name="Comma 3 11 3" xfId="2962"/>
    <cellStyle name="Comma 3 11 3 2" xfId="7579"/>
    <cellStyle name="Comma 3 11 4" xfId="6590"/>
    <cellStyle name="Comma 3 12" xfId="2963"/>
    <cellStyle name="Comma 3 12 2" xfId="2964"/>
    <cellStyle name="Comma 3 12 2 2" xfId="2965"/>
    <cellStyle name="Comma 3 12 2 2 2" xfId="7259"/>
    <cellStyle name="Comma 3 12 2 3" xfId="6593"/>
    <cellStyle name="Comma 3 12 3" xfId="2966"/>
    <cellStyle name="Comma 3 12 3 2" xfId="7580"/>
    <cellStyle name="Comma 3 12 4" xfId="6592"/>
    <cellStyle name="Comma 3 13" xfId="2967"/>
    <cellStyle name="Comma 3 13 2" xfId="2968"/>
    <cellStyle name="Comma 3 13 2 2" xfId="2969"/>
    <cellStyle name="Comma 3 13 2 2 2" xfId="7260"/>
    <cellStyle name="Comma 3 13 2 3" xfId="6595"/>
    <cellStyle name="Comma 3 13 3" xfId="2970"/>
    <cellStyle name="Comma 3 13 3 2" xfId="7581"/>
    <cellStyle name="Comma 3 13 4" xfId="6594"/>
    <cellStyle name="Comma 3 14" xfId="2971"/>
    <cellStyle name="Comma 3 14 2" xfId="2972"/>
    <cellStyle name="Comma 3 14 2 2" xfId="2973"/>
    <cellStyle name="Comma 3 14 2 2 2" xfId="7261"/>
    <cellStyle name="Comma 3 14 2 3" xfId="6597"/>
    <cellStyle name="Comma 3 14 3" xfId="2974"/>
    <cellStyle name="Comma 3 14 3 2" xfId="7582"/>
    <cellStyle name="Comma 3 14 4" xfId="6596"/>
    <cellStyle name="Comma 3 15" xfId="2975"/>
    <cellStyle name="Comma 3 15 2" xfId="2976"/>
    <cellStyle name="Comma 3 15 2 2" xfId="2977"/>
    <cellStyle name="Comma 3 15 2 2 2" xfId="7262"/>
    <cellStyle name="Comma 3 15 2 3" xfId="6599"/>
    <cellStyle name="Comma 3 15 3" xfId="2978"/>
    <cellStyle name="Comma 3 15 3 2" xfId="7583"/>
    <cellStyle name="Comma 3 15 4" xfId="6598"/>
    <cellStyle name="Comma 3 16" xfId="2979"/>
    <cellStyle name="Comma 3 16 2" xfId="2980"/>
    <cellStyle name="Comma 3 16 2 2" xfId="2981"/>
    <cellStyle name="Comma 3 16 2 2 2" xfId="7263"/>
    <cellStyle name="Comma 3 16 2 3" xfId="6601"/>
    <cellStyle name="Comma 3 16 3" xfId="2982"/>
    <cellStyle name="Comma 3 16 3 2" xfId="7584"/>
    <cellStyle name="Comma 3 16 4" xfId="6600"/>
    <cellStyle name="Comma 3 17" xfId="2983"/>
    <cellStyle name="Comma 3 17 2" xfId="2984"/>
    <cellStyle name="Comma 3 17 2 2" xfId="2985"/>
    <cellStyle name="Comma 3 17 2 2 2" xfId="7264"/>
    <cellStyle name="Comma 3 17 2 3" xfId="6603"/>
    <cellStyle name="Comma 3 17 3" xfId="2986"/>
    <cellStyle name="Comma 3 17 3 2" xfId="7585"/>
    <cellStyle name="Comma 3 17 4" xfId="6602"/>
    <cellStyle name="Comma 3 18" xfId="2987"/>
    <cellStyle name="Comma 3 18 2" xfId="2988"/>
    <cellStyle name="Comma 3 18 2 2" xfId="2989"/>
    <cellStyle name="Comma 3 18 2 2 2" xfId="7265"/>
    <cellStyle name="Comma 3 18 2 3" xfId="6605"/>
    <cellStyle name="Comma 3 18 3" xfId="2990"/>
    <cellStyle name="Comma 3 18 3 2" xfId="7586"/>
    <cellStyle name="Comma 3 18 4" xfId="6604"/>
    <cellStyle name="Comma 3 19" xfId="2991"/>
    <cellStyle name="Comma 3 19 2" xfId="2992"/>
    <cellStyle name="Comma 3 19 2 2" xfId="2993"/>
    <cellStyle name="Comma 3 19 2 2 2" xfId="7266"/>
    <cellStyle name="Comma 3 19 2 3" xfId="6607"/>
    <cellStyle name="Comma 3 19 3" xfId="2994"/>
    <cellStyle name="Comma 3 19 3 2" xfId="7587"/>
    <cellStyle name="Comma 3 19 4" xfId="6606"/>
    <cellStyle name="Comma 3 2" xfId="2995"/>
    <cellStyle name="Comma 3 2 10" xfId="2996"/>
    <cellStyle name="Comma 3 2 10 2" xfId="2997"/>
    <cellStyle name="Comma 3 2 10 2 2" xfId="7589"/>
    <cellStyle name="Comma 3 2 10 3" xfId="6609"/>
    <cellStyle name="Comma 3 2 11" xfId="2998"/>
    <cellStyle name="Comma 3 2 11 2" xfId="2999"/>
    <cellStyle name="Comma 3 2 11 2 2" xfId="7590"/>
    <cellStyle name="Comma 3 2 11 3" xfId="6610"/>
    <cellStyle name="Comma 3 2 12" xfId="3000"/>
    <cellStyle name="Comma 3 2 12 2" xfId="3001"/>
    <cellStyle name="Comma 3 2 12 2 2" xfId="7591"/>
    <cellStyle name="Comma 3 2 12 3" xfId="6611"/>
    <cellStyle name="Comma 3 2 13" xfId="3002"/>
    <cellStyle name="Comma 3 2 13 2" xfId="3003"/>
    <cellStyle name="Comma 3 2 13 2 2" xfId="7592"/>
    <cellStyle name="Comma 3 2 13 3" xfId="6612"/>
    <cellStyle name="Comma 3 2 14" xfId="3004"/>
    <cellStyle name="Comma 3 2 14 2" xfId="3005"/>
    <cellStyle name="Comma 3 2 14 2 2" xfId="7593"/>
    <cellStyle name="Comma 3 2 14 3" xfId="6613"/>
    <cellStyle name="Comma 3 2 15" xfId="3006"/>
    <cellStyle name="Comma 3 2 15 2" xfId="3007"/>
    <cellStyle name="Comma 3 2 15 2 2" xfId="7594"/>
    <cellStyle name="Comma 3 2 15 3" xfId="6614"/>
    <cellStyle name="Comma 3 2 16" xfId="3008"/>
    <cellStyle name="Comma 3 2 16 2" xfId="3009"/>
    <cellStyle name="Comma 3 2 16 2 2" xfId="7595"/>
    <cellStyle name="Comma 3 2 16 3" xfId="6615"/>
    <cellStyle name="Comma 3 2 17" xfId="3010"/>
    <cellStyle name="Comma 3 2 17 2" xfId="3011"/>
    <cellStyle name="Comma 3 2 17 2 2" xfId="7596"/>
    <cellStyle name="Comma 3 2 17 3" xfId="6616"/>
    <cellStyle name="Comma 3 2 18" xfId="3012"/>
    <cellStyle name="Comma 3 2 18 2" xfId="3013"/>
    <cellStyle name="Comma 3 2 18 2 2" xfId="7597"/>
    <cellStyle name="Comma 3 2 18 3" xfId="6617"/>
    <cellStyle name="Comma 3 2 19" xfId="3014"/>
    <cellStyle name="Comma 3 2 19 10" xfId="3015"/>
    <cellStyle name="Comma 3 2 19 10 2" xfId="7599"/>
    <cellStyle name="Comma 3 2 19 11" xfId="3016"/>
    <cellStyle name="Comma 3 2 19 11 2" xfId="7600"/>
    <cellStyle name="Comma 3 2 19 12" xfId="3017"/>
    <cellStyle name="Comma 3 2 19 12 2" xfId="7601"/>
    <cellStyle name="Comma 3 2 19 13" xfId="3018"/>
    <cellStyle name="Comma 3 2 19 13 2" xfId="7602"/>
    <cellStyle name="Comma 3 2 19 14" xfId="3019"/>
    <cellStyle name="Comma 3 2 19 14 2" xfId="7598"/>
    <cellStyle name="Comma 3 2 19 15" xfId="6834"/>
    <cellStyle name="Comma 3 2 19 2" xfId="3020"/>
    <cellStyle name="Comma 3 2 19 2 10" xfId="3021"/>
    <cellStyle name="Comma 3 2 19 2 10 2" xfId="7604"/>
    <cellStyle name="Comma 3 2 19 2 11" xfId="3022"/>
    <cellStyle name="Comma 3 2 19 2 11 2" xfId="7605"/>
    <cellStyle name="Comma 3 2 19 2 12" xfId="3023"/>
    <cellStyle name="Comma 3 2 19 2 12 2" xfId="7606"/>
    <cellStyle name="Comma 3 2 19 2 13" xfId="3024"/>
    <cellStyle name="Comma 3 2 19 2 13 2" xfId="7607"/>
    <cellStyle name="Comma 3 2 19 2 14" xfId="3025"/>
    <cellStyle name="Comma 3 2 19 2 14 2" xfId="7603"/>
    <cellStyle name="Comma 3 2 19 2 15" xfId="6851"/>
    <cellStyle name="Comma 3 2 19 2 2" xfId="3026"/>
    <cellStyle name="Comma 3 2 19 2 2 2" xfId="3027"/>
    <cellStyle name="Comma 3 2 19 2 2 2 2" xfId="7608"/>
    <cellStyle name="Comma 3 2 19 2 2 3" xfId="6895"/>
    <cellStyle name="Comma 3 2 19 2 3" xfId="3028"/>
    <cellStyle name="Comma 3 2 19 2 3 2" xfId="7609"/>
    <cellStyle name="Comma 3 2 19 2 4" xfId="3029"/>
    <cellStyle name="Comma 3 2 19 2 4 2" xfId="7610"/>
    <cellStyle name="Comma 3 2 19 2 5" xfId="3030"/>
    <cellStyle name="Comma 3 2 19 2 5 2" xfId="7611"/>
    <cellStyle name="Comma 3 2 19 2 6" xfId="3031"/>
    <cellStyle name="Comma 3 2 19 2 6 2" xfId="7612"/>
    <cellStyle name="Comma 3 2 19 2 7" xfId="3032"/>
    <cellStyle name="Comma 3 2 19 2 7 2" xfId="7613"/>
    <cellStyle name="Comma 3 2 19 2 8" xfId="3033"/>
    <cellStyle name="Comma 3 2 19 2 8 2" xfId="7614"/>
    <cellStyle name="Comma 3 2 19 2 9" xfId="3034"/>
    <cellStyle name="Comma 3 2 19 2 9 2" xfId="7615"/>
    <cellStyle name="Comma 3 2 19 3" xfId="3035"/>
    <cellStyle name="Comma 3 2 19 3 2" xfId="7616"/>
    <cellStyle name="Comma 3 2 19 4" xfId="3036"/>
    <cellStyle name="Comma 3 2 19 4 2" xfId="7617"/>
    <cellStyle name="Comma 3 2 19 5" xfId="3037"/>
    <cellStyle name="Comma 3 2 19 5 2" xfId="7618"/>
    <cellStyle name="Comma 3 2 19 6" xfId="3038"/>
    <cellStyle name="Comma 3 2 19 6 2" xfId="7619"/>
    <cellStyle name="Comma 3 2 19 7" xfId="3039"/>
    <cellStyle name="Comma 3 2 19 7 2" xfId="7620"/>
    <cellStyle name="Comma 3 2 19 8" xfId="3040"/>
    <cellStyle name="Comma 3 2 19 8 2" xfId="7621"/>
    <cellStyle name="Comma 3 2 19 9" xfId="3041"/>
    <cellStyle name="Comma 3 2 19 9 2" xfId="7622"/>
    <cellStyle name="Comma 3 2 2" xfId="3042"/>
    <cellStyle name="Comma 3 2 2 10" xfId="3043"/>
    <cellStyle name="Comma 3 2 2 10 2" xfId="3044"/>
    <cellStyle name="Comma 3 2 2 10 2 2" xfId="7624"/>
    <cellStyle name="Comma 3 2 2 10 3" xfId="6619"/>
    <cellStyle name="Comma 3 2 2 11" xfId="3045"/>
    <cellStyle name="Comma 3 2 2 11 2" xfId="3046"/>
    <cellStyle name="Comma 3 2 2 11 2 2" xfId="7625"/>
    <cellStyle name="Comma 3 2 2 11 3" xfId="6620"/>
    <cellStyle name="Comma 3 2 2 12" xfId="3047"/>
    <cellStyle name="Comma 3 2 2 12 2" xfId="3048"/>
    <cellStyle name="Comma 3 2 2 12 2 2" xfId="7626"/>
    <cellStyle name="Comma 3 2 2 12 3" xfId="6621"/>
    <cellStyle name="Comma 3 2 2 13" xfId="3049"/>
    <cellStyle name="Comma 3 2 2 13 2" xfId="3050"/>
    <cellStyle name="Comma 3 2 2 13 2 2" xfId="7627"/>
    <cellStyle name="Comma 3 2 2 13 3" xfId="6622"/>
    <cellStyle name="Comma 3 2 2 14" xfId="3051"/>
    <cellStyle name="Comma 3 2 2 14 2" xfId="3052"/>
    <cellStyle name="Comma 3 2 2 14 2 2" xfId="7628"/>
    <cellStyle name="Comma 3 2 2 14 3" xfId="6623"/>
    <cellStyle name="Comma 3 2 2 15" xfId="3053"/>
    <cellStyle name="Comma 3 2 2 15 2" xfId="3054"/>
    <cellStyle name="Comma 3 2 2 15 2 2" xfId="7629"/>
    <cellStyle name="Comma 3 2 2 15 3" xfId="6624"/>
    <cellStyle name="Comma 3 2 2 16" xfId="3055"/>
    <cellStyle name="Comma 3 2 2 16 2" xfId="3056"/>
    <cellStyle name="Comma 3 2 2 16 2 2" xfId="7630"/>
    <cellStyle name="Comma 3 2 2 16 3" xfId="6625"/>
    <cellStyle name="Comma 3 2 2 17" xfId="3057"/>
    <cellStyle name="Comma 3 2 2 17 2" xfId="3058"/>
    <cellStyle name="Comma 3 2 2 17 2 2" xfId="7631"/>
    <cellStyle name="Comma 3 2 2 17 3" xfId="6626"/>
    <cellStyle name="Comma 3 2 2 18" xfId="3059"/>
    <cellStyle name="Comma 3 2 2 18 2" xfId="3060"/>
    <cellStyle name="Comma 3 2 2 18 2 2" xfId="7632"/>
    <cellStyle name="Comma 3 2 2 18 3" xfId="6627"/>
    <cellStyle name="Comma 3 2 2 19" xfId="3061"/>
    <cellStyle name="Comma 3 2 2 19 10" xfId="3062"/>
    <cellStyle name="Comma 3 2 2 19 10 2" xfId="7634"/>
    <cellStyle name="Comma 3 2 2 19 11" xfId="3063"/>
    <cellStyle name="Comma 3 2 2 19 11 2" xfId="7635"/>
    <cellStyle name="Comma 3 2 2 19 12" xfId="3064"/>
    <cellStyle name="Comma 3 2 2 19 12 2" xfId="7636"/>
    <cellStyle name="Comma 3 2 2 19 13" xfId="3065"/>
    <cellStyle name="Comma 3 2 2 19 13 2" xfId="7637"/>
    <cellStyle name="Comma 3 2 2 19 14" xfId="3066"/>
    <cellStyle name="Comma 3 2 2 19 14 2" xfId="7633"/>
    <cellStyle name="Comma 3 2 2 19 15" xfId="6835"/>
    <cellStyle name="Comma 3 2 2 19 2" xfId="3067"/>
    <cellStyle name="Comma 3 2 2 19 2 10" xfId="3068"/>
    <cellStyle name="Comma 3 2 2 19 2 10 2" xfId="7639"/>
    <cellStyle name="Comma 3 2 2 19 2 11" xfId="3069"/>
    <cellStyle name="Comma 3 2 2 19 2 11 2" xfId="7640"/>
    <cellStyle name="Comma 3 2 2 19 2 12" xfId="3070"/>
    <cellStyle name="Comma 3 2 2 19 2 12 2" xfId="7641"/>
    <cellStyle name="Comma 3 2 2 19 2 13" xfId="3071"/>
    <cellStyle name="Comma 3 2 2 19 2 13 2" xfId="7642"/>
    <cellStyle name="Comma 3 2 2 19 2 14" xfId="3072"/>
    <cellStyle name="Comma 3 2 2 19 2 14 2" xfId="7638"/>
    <cellStyle name="Comma 3 2 2 19 2 15" xfId="6852"/>
    <cellStyle name="Comma 3 2 2 19 2 2" xfId="3073"/>
    <cellStyle name="Comma 3 2 2 19 2 2 2" xfId="3074"/>
    <cellStyle name="Comma 3 2 2 19 2 2 2 2" xfId="7643"/>
    <cellStyle name="Comma 3 2 2 19 2 2 3" xfId="6896"/>
    <cellStyle name="Comma 3 2 2 19 2 3" xfId="3075"/>
    <cellStyle name="Comma 3 2 2 19 2 3 2" xfId="7644"/>
    <cellStyle name="Comma 3 2 2 19 2 4" xfId="3076"/>
    <cellStyle name="Comma 3 2 2 19 2 4 2" xfId="7645"/>
    <cellStyle name="Comma 3 2 2 19 2 5" xfId="3077"/>
    <cellStyle name="Comma 3 2 2 19 2 5 2" xfId="7646"/>
    <cellStyle name="Comma 3 2 2 19 2 6" xfId="3078"/>
    <cellStyle name="Comma 3 2 2 19 2 6 2" xfId="7647"/>
    <cellStyle name="Comma 3 2 2 19 2 7" xfId="3079"/>
    <cellStyle name="Comma 3 2 2 19 2 7 2" xfId="7648"/>
    <cellStyle name="Comma 3 2 2 19 2 8" xfId="3080"/>
    <cellStyle name="Comma 3 2 2 19 2 8 2" xfId="7649"/>
    <cellStyle name="Comma 3 2 2 19 2 9" xfId="3081"/>
    <cellStyle name="Comma 3 2 2 19 2 9 2" xfId="7650"/>
    <cellStyle name="Comma 3 2 2 19 3" xfId="3082"/>
    <cellStyle name="Comma 3 2 2 19 3 2" xfId="7651"/>
    <cellStyle name="Comma 3 2 2 19 4" xfId="3083"/>
    <cellStyle name="Comma 3 2 2 19 4 2" xfId="7652"/>
    <cellStyle name="Comma 3 2 2 19 5" xfId="3084"/>
    <cellStyle name="Comma 3 2 2 19 5 2" xfId="7653"/>
    <cellStyle name="Comma 3 2 2 19 6" xfId="3085"/>
    <cellStyle name="Comma 3 2 2 19 6 2" xfId="7654"/>
    <cellStyle name="Comma 3 2 2 19 7" xfId="3086"/>
    <cellStyle name="Comma 3 2 2 19 7 2" xfId="7655"/>
    <cellStyle name="Comma 3 2 2 19 8" xfId="3087"/>
    <cellStyle name="Comma 3 2 2 19 8 2" xfId="7656"/>
    <cellStyle name="Comma 3 2 2 19 9" xfId="3088"/>
    <cellStyle name="Comma 3 2 2 19 9 2" xfId="7657"/>
    <cellStyle name="Comma 3 2 2 2" xfId="3089"/>
    <cellStyle name="Comma 3 2 2 2 10" xfId="3090"/>
    <cellStyle name="Comma 3 2 2 2 10 2" xfId="7659"/>
    <cellStyle name="Comma 3 2 2 2 11" xfId="3091"/>
    <cellStyle name="Comma 3 2 2 2 11 2" xfId="7660"/>
    <cellStyle name="Comma 3 2 2 2 12" xfId="3092"/>
    <cellStyle name="Comma 3 2 2 2 12 2" xfId="7661"/>
    <cellStyle name="Comma 3 2 2 2 13" xfId="3093"/>
    <cellStyle name="Comma 3 2 2 2 13 2" xfId="7662"/>
    <cellStyle name="Comma 3 2 2 2 14" xfId="3094"/>
    <cellStyle name="Comma 3 2 2 2 14 2" xfId="7663"/>
    <cellStyle name="Comma 3 2 2 2 15" xfId="3095"/>
    <cellStyle name="Comma 3 2 2 2 15 2" xfId="7664"/>
    <cellStyle name="Comma 3 2 2 2 16" xfId="3096"/>
    <cellStyle name="Comma 3 2 2 2 16 2" xfId="7658"/>
    <cellStyle name="Comma 3 2 2 2 17" xfId="6618"/>
    <cellStyle name="Comma 3 2 2 2 2" xfId="3097"/>
    <cellStyle name="Comma 3 2 2 2 2 10" xfId="3098"/>
    <cellStyle name="Comma 3 2 2 2 2 10 2" xfId="7666"/>
    <cellStyle name="Comma 3 2 2 2 2 11" xfId="3099"/>
    <cellStyle name="Comma 3 2 2 2 2 11 2" xfId="7667"/>
    <cellStyle name="Comma 3 2 2 2 2 12" xfId="3100"/>
    <cellStyle name="Comma 3 2 2 2 2 12 2" xfId="7668"/>
    <cellStyle name="Comma 3 2 2 2 2 13" xfId="3101"/>
    <cellStyle name="Comma 3 2 2 2 2 13 2" xfId="7669"/>
    <cellStyle name="Comma 3 2 2 2 2 14" xfId="3102"/>
    <cellStyle name="Comma 3 2 2 2 2 14 2" xfId="7665"/>
    <cellStyle name="Comma 3 2 2 2 2 15" xfId="6628"/>
    <cellStyle name="Comma 3 2 2 2 2 2" xfId="3103"/>
    <cellStyle name="Comma 3 2 2 2 2 2 10" xfId="3104"/>
    <cellStyle name="Comma 3 2 2 2 2 2 10 2" xfId="7671"/>
    <cellStyle name="Comma 3 2 2 2 2 2 11" xfId="3105"/>
    <cellStyle name="Comma 3 2 2 2 2 2 11 2" xfId="7672"/>
    <cellStyle name="Comma 3 2 2 2 2 2 12" xfId="3106"/>
    <cellStyle name="Comma 3 2 2 2 2 2 12 2" xfId="7673"/>
    <cellStyle name="Comma 3 2 2 2 2 2 13" xfId="3107"/>
    <cellStyle name="Comma 3 2 2 2 2 2 13 2" xfId="7674"/>
    <cellStyle name="Comma 3 2 2 2 2 2 14" xfId="3108"/>
    <cellStyle name="Comma 3 2 2 2 2 2 14 2" xfId="7670"/>
    <cellStyle name="Comma 3 2 2 2 2 2 15" xfId="6882"/>
    <cellStyle name="Comma 3 2 2 2 2 2 2" xfId="3109"/>
    <cellStyle name="Comma 3 2 2 2 2 2 2 2" xfId="3110"/>
    <cellStyle name="Comma 3 2 2 2 2 2 2 2 2" xfId="7675"/>
    <cellStyle name="Comma 3 2 2 2 2 2 2 3" xfId="6883"/>
    <cellStyle name="Comma 3 2 2 2 2 2 3" xfId="3111"/>
    <cellStyle name="Comma 3 2 2 2 2 2 3 2" xfId="7676"/>
    <cellStyle name="Comma 3 2 2 2 2 2 4" xfId="3112"/>
    <cellStyle name="Comma 3 2 2 2 2 2 4 2" xfId="7677"/>
    <cellStyle name="Comma 3 2 2 2 2 2 5" xfId="3113"/>
    <cellStyle name="Comma 3 2 2 2 2 2 5 2" xfId="7678"/>
    <cellStyle name="Comma 3 2 2 2 2 2 6" xfId="3114"/>
    <cellStyle name="Comma 3 2 2 2 2 2 6 2" xfId="7679"/>
    <cellStyle name="Comma 3 2 2 2 2 2 7" xfId="3115"/>
    <cellStyle name="Comma 3 2 2 2 2 2 7 2" xfId="7680"/>
    <cellStyle name="Comma 3 2 2 2 2 2 8" xfId="3116"/>
    <cellStyle name="Comma 3 2 2 2 2 2 8 2" xfId="7681"/>
    <cellStyle name="Comma 3 2 2 2 2 2 9" xfId="3117"/>
    <cellStyle name="Comma 3 2 2 2 2 2 9 2" xfId="7682"/>
    <cellStyle name="Comma 3 2 2 2 2 3" xfId="3118"/>
    <cellStyle name="Comma 3 2 2 2 2 3 2" xfId="7683"/>
    <cellStyle name="Comma 3 2 2 2 2 4" xfId="3119"/>
    <cellStyle name="Comma 3 2 2 2 2 4 2" xfId="7684"/>
    <cellStyle name="Comma 3 2 2 2 2 5" xfId="3120"/>
    <cellStyle name="Comma 3 2 2 2 2 5 2" xfId="7685"/>
    <cellStyle name="Comma 3 2 2 2 2 6" xfId="3121"/>
    <cellStyle name="Comma 3 2 2 2 2 6 2" xfId="7686"/>
    <cellStyle name="Comma 3 2 2 2 2 7" xfId="3122"/>
    <cellStyle name="Comma 3 2 2 2 2 7 2" xfId="7687"/>
    <cellStyle name="Comma 3 2 2 2 2 8" xfId="3123"/>
    <cellStyle name="Comma 3 2 2 2 2 8 2" xfId="7688"/>
    <cellStyle name="Comma 3 2 2 2 2 9" xfId="3124"/>
    <cellStyle name="Comma 3 2 2 2 2 9 2" xfId="7689"/>
    <cellStyle name="Comma 3 2 2 2 3" xfId="3125"/>
    <cellStyle name="Comma 3 2 2 2 3 2" xfId="3126"/>
    <cellStyle name="Comma 3 2 2 2 3 2 2" xfId="7690"/>
    <cellStyle name="Comma 3 2 2 2 3 3" xfId="6836"/>
    <cellStyle name="Comma 3 2 2 2 4" xfId="3127"/>
    <cellStyle name="Comma 3 2 2 2 4 2" xfId="3128"/>
    <cellStyle name="Comma 3 2 2 2 4 2 2" xfId="7691"/>
    <cellStyle name="Comma 3 2 2 2 4 3" xfId="6809"/>
    <cellStyle name="Comma 3 2 2 2 5" xfId="3129"/>
    <cellStyle name="Comma 3 2 2 2 5 2" xfId="7692"/>
    <cellStyle name="Comma 3 2 2 2 6" xfId="3130"/>
    <cellStyle name="Comma 3 2 2 2 6 2" xfId="7693"/>
    <cellStyle name="Comma 3 2 2 2 7" xfId="3131"/>
    <cellStyle name="Comma 3 2 2 2 7 2" xfId="7694"/>
    <cellStyle name="Comma 3 2 2 2 8" xfId="3132"/>
    <cellStyle name="Comma 3 2 2 2 8 2" xfId="7695"/>
    <cellStyle name="Comma 3 2 2 2 9" xfId="3133"/>
    <cellStyle name="Comma 3 2 2 2 9 2" xfId="7696"/>
    <cellStyle name="Comma 3 2 2 20" xfId="3134"/>
    <cellStyle name="Comma 3 2 2 20 2" xfId="3135"/>
    <cellStyle name="Comma 3 2 2 20 2 2" xfId="7697"/>
    <cellStyle name="Comma 3 2 2 20 3" xfId="6810"/>
    <cellStyle name="Comma 3 2 2 21" xfId="3136"/>
    <cellStyle name="Comma 3 2 2 21 2" xfId="7698"/>
    <cellStyle name="Comma 3 2 2 22" xfId="3137"/>
    <cellStyle name="Comma 3 2 2 22 2" xfId="7699"/>
    <cellStyle name="Comma 3 2 2 23" xfId="3138"/>
    <cellStyle name="Comma 3 2 2 23 2" xfId="7700"/>
    <cellStyle name="Comma 3 2 2 24" xfId="3139"/>
    <cellStyle name="Comma 3 2 2 24 2" xfId="7701"/>
    <cellStyle name="Comma 3 2 2 25" xfId="3140"/>
    <cellStyle name="Comma 3 2 2 25 2" xfId="7702"/>
    <cellStyle name="Comma 3 2 2 26" xfId="3141"/>
    <cellStyle name="Comma 3 2 2 26 2" xfId="7703"/>
    <cellStyle name="Comma 3 2 2 27" xfId="3142"/>
    <cellStyle name="Comma 3 2 2 27 2" xfId="7704"/>
    <cellStyle name="Comma 3 2 2 28" xfId="3143"/>
    <cellStyle name="Comma 3 2 2 28 2" xfId="7705"/>
    <cellStyle name="Comma 3 2 2 29" xfId="3144"/>
    <cellStyle name="Comma 3 2 2 29 2" xfId="7706"/>
    <cellStyle name="Comma 3 2 2 3" xfId="3145"/>
    <cellStyle name="Comma 3 2 2 3 2" xfId="3146"/>
    <cellStyle name="Comma 3 2 2 3 2 2" xfId="7707"/>
    <cellStyle name="Comma 3 2 2 3 3" xfId="6629"/>
    <cellStyle name="Comma 3 2 2 30" xfId="3147"/>
    <cellStyle name="Comma 3 2 2 30 2" xfId="7708"/>
    <cellStyle name="Comma 3 2 2 31" xfId="3148"/>
    <cellStyle name="Comma 3 2 2 31 2" xfId="7709"/>
    <cellStyle name="Comma 3 2 2 32" xfId="3149"/>
    <cellStyle name="Comma 3 2 2 32 2" xfId="7623"/>
    <cellStyle name="Comma 3 2 2 33" xfId="6404"/>
    <cellStyle name="Comma 3 2 2 4" xfId="3150"/>
    <cellStyle name="Comma 3 2 2 4 2" xfId="3151"/>
    <cellStyle name="Comma 3 2 2 4 2 2" xfId="7710"/>
    <cellStyle name="Comma 3 2 2 4 3" xfId="6630"/>
    <cellStyle name="Comma 3 2 2 5" xfId="3152"/>
    <cellStyle name="Comma 3 2 2 5 2" xfId="3153"/>
    <cellStyle name="Comma 3 2 2 5 2 2" xfId="7711"/>
    <cellStyle name="Comma 3 2 2 5 3" xfId="6631"/>
    <cellStyle name="Comma 3 2 2 6" xfId="3154"/>
    <cellStyle name="Comma 3 2 2 6 2" xfId="3155"/>
    <cellStyle name="Comma 3 2 2 6 2 2" xfId="7712"/>
    <cellStyle name="Comma 3 2 2 6 3" xfId="6632"/>
    <cellStyle name="Comma 3 2 2 7" xfId="3156"/>
    <cellStyle name="Comma 3 2 2 7 2" xfId="3157"/>
    <cellStyle name="Comma 3 2 2 7 2 2" xfId="7713"/>
    <cellStyle name="Comma 3 2 2 7 3" xfId="6633"/>
    <cellStyle name="Comma 3 2 2 8" xfId="3158"/>
    <cellStyle name="Comma 3 2 2 8 2" xfId="3159"/>
    <cellStyle name="Comma 3 2 2 8 2 2" xfId="7714"/>
    <cellStyle name="Comma 3 2 2 8 3" xfId="6634"/>
    <cellStyle name="Comma 3 2 2 9" xfId="3160"/>
    <cellStyle name="Comma 3 2 2 9 2" xfId="3161"/>
    <cellStyle name="Comma 3 2 2 9 2 2" xfId="7715"/>
    <cellStyle name="Comma 3 2 2 9 3" xfId="6635"/>
    <cellStyle name="Comma 3 2 20" xfId="3162"/>
    <cellStyle name="Comma 3 2 20 2" xfId="3163"/>
    <cellStyle name="Comma 3 2 20 2 2" xfId="7716"/>
    <cellStyle name="Comma 3 2 20 3" xfId="6811"/>
    <cellStyle name="Comma 3 2 21" xfId="3164"/>
    <cellStyle name="Comma 3 2 21 2" xfId="7717"/>
    <cellStyle name="Comma 3 2 22" xfId="3165"/>
    <cellStyle name="Comma 3 2 22 2" xfId="7718"/>
    <cellStyle name="Comma 3 2 23" xfId="3166"/>
    <cellStyle name="Comma 3 2 23 2" xfId="7719"/>
    <cellStyle name="Comma 3 2 24" xfId="3167"/>
    <cellStyle name="Comma 3 2 24 2" xfId="7720"/>
    <cellStyle name="Comma 3 2 25" xfId="3168"/>
    <cellStyle name="Comma 3 2 25 2" xfId="7721"/>
    <cellStyle name="Comma 3 2 26" xfId="3169"/>
    <cellStyle name="Comma 3 2 26 2" xfId="7722"/>
    <cellStyle name="Comma 3 2 27" xfId="3170"/>
    <cellStyle name="Comma 3 2 27 2" xfId="7723"/>
    <cellStyle name="Comma 3 2 28" xfId="3171"/>
    <cellStyle name="Comma 3 2 28 2" xfId="7724"/>
    <cellStyle name="Comma 3 2 29" xfId="3172"/>
    <cellStyle name="Comma 3 2 29 2" xfId="7725"/>
    <cellStyle name="Comma 3 2 3" xfId="3173"/>
    <cellStyle name="Comma 3 2 3 10" xfId="3174"/>
    <cellStyle name="Comma 3 2 3 10 2" xfId="7727"/>
    <cellStyle name="Comma 3 2 3 11" xfId="3175"/>
    <cellStyle name="Comma 3 2 3 11 2" xfId="7728"/>
    <cellStyle name="Comma 3 2 3 12" xfId="3176"/>
    <cellStyle name="Comma 3 2 3 12 2" xfId="7729"/>
    <cellStyle name="Comma 3 2 3 13" xfId="3177"/>
    <cellStyle name="Comma 3 2 3 13 2" xfId="7730"/>
    <cellStyle name="Comma 3 2 3 14" xfId="3178"/>
    <cellStyle name="Comma 3 2 3 14 2" xfId="7731"/>
    <cellStyle name="Comma 3 2 3 15" xfId="3179"/>
    <cellStyle name="Comma 3 2 3 15 2" xfId="7732"/>
    <cellStyle name="Comma 3 2 3 16" xfId="3180"/>
    <cellStyle name="Comma 3 2 3 16 2" xfId="7726"/>
    <cellStyle name="Comma 3 2 3 17" xfId="6608"/>
    <cellStyle name="Comma 3 2 3 2" xfId="3181"/>
    <cellStyle name="Comma 3 2 3 2 10" xfId="3182"/>
    <cellStyle name="Comma 3 2 3 2 10 2" xfId="7734"/>
    <cellStyle name="Comma 3 2 3 2 11" xfId="3183"/>
    <cellStyle name="Comma 3 2 3 2 11 2" xfId="7735"/>
    <cellStyle name="Comma 3 2 3 2 12" xfId="3184"/>
    <cellStyle name="Comma 3 2 3 2 12 2" xfId="7736"/>
    <cellStyle name="Comma 3 2 3 2 13" xfId="3185"/>
    <cellStyle name="Comma 3 2 3 2 13 2" xfId="7737"/>
    <cellStyle name="Comma 3 2 3 2 14" xfId="3186"/>
    <cellStyle name="Comma 3 2 3 2 14 2" xfId="7733"/>
    <cellStyle name="Comma 3 2 3 2 15" xfId="6636"/>
    <cellStyle name="Comma 3 2 3 2 2" xfId="3187"/>
    <cellStyle name="Comma 3 2 3 2 2 10" xfId="3188"/>
    <cellStyle name="Comma 3 2 3 2 2 10 2" xfId="7739"/>
    <cellStyle name="Comma 3 2 3 2 2 11" xfId="3189"/>
    <cellStyle name="Comma 3 2 3 2 2 11 2" xfId="7740"/>
    <cellStyle name="Comma 3 2 3 2 2 12" xfId="3190"/>
    <cellStyle name="Comma 3 2 3 2 2 12 2" xfId="7741"/>
    <cellStyle name="Comma 3 2 3 2 2 13" xfId="3191"/>
    <cellStyle name="Comma 3 2 3 2 2 13 2" xfId="7742"/>
    <cellStyle name="Comma 3 2 3 2 2 14" xfId="3192"/>
    <cellStyle name="Comma 3 2 3 2 2 14 2" xfId="7738"/>
    <cellStyle name="Comma 3 2 3 2 2 15" xfId="6881"/>
    <cellStyle name="Comma 3 2 3 2 2 2" xfId="3193"/>
    <cellStyle name="Comma 3 2 3 2 2 2 2" xfId="3194"/>
    <cellStyle name="Comma 3 2 3 2 2 2 2 2" xfId="7743"/>
    <cellStyle name="Comma 3 2 3 2 2 2 3" xfId="6884"/>
    <cellStyle name="Comma 3 2 3 2 2 3" xfId="3195"/>
    <cellStyle name="Comma 3 2 3 2 2 3 2" xfId="7744"/>
    <cellStyle name="Comma 3 2 3 2 2 4" xfId="3196"/>
    <cellStyle name="Comma 3 2 3 2 2 4 2" xfId="7745"/>
    <cellStyle name="Comma 3 2 3 2 2 5" xfId="3197"/>
    <cellStyle name="Comma 3 2 3 2 2 5 2" xfId="7746"/>
    <cellStyle name="Comma 3 2 3 2 2 6" xfId="3198"/>
    <cellStyle name="Comma 3 2 3 2 2 6 2" xfId="7747"/>
    <cellStyle name="Comma 3 2 3 2 2 7" xfId="3199"/>
    <cellStyle name="Comma 3 2 3 2 2 7 2" xfId="7748"/>
    <cellStyle name="Comma 3 2 3 2 2 8" xfId="3200"/>
    <cellStyle name="Comma 3 2 3 2 2 8 2" xfId="7749"/>
    <cellStyle name="Comma 3 2 3 2 2 9" xfId="3201"/>
    <cellStyle name="Comma 3 2 3 2 2 9 2" xfId="7750"/>
    <cellStyle name="Comma 3 2 3 2 3" xfId="3202"/>
    <cellStyle name="Comma 3 2 3 2 3 2" xfId="7751"/>
    <cellStyle name="Comma 3 2 3 2 4" xfId="3203"/>
    <cellStyle name="Comma 3 2 3 2 4 2" xfId="7752"/>
    <cellStyle name="Comma 3 2 3 2 5" xfId="3204"/>
    <cellStyle name="Comma 3 2 3 2 5 2" xfId="7753"/>
    <cellStyle name="Comma 3 2 3 2 6" xfId="3205"/>
    <cellStyle name="Comma 3 2 3 2 6 2" xfId="7754"/>
    <cellStyle name="Comma 3 2 3 2 7" xfId="3206"/>
    <cellStyle name="Comma 3 2 3 2 7 2" xfId="7755"/>
    <cellStyle name="Comma 3 2 3 2 8" xfId="3207"/>
    <cellStyle name="Comma 3 2 3 2 8 2" xfId="7756"/>
    <cellStyle name="Comma 3 2 3 2 9" xfId="3208"/>
    <cellStyle name="Comma 3 2 3 2 9 2" xfId="7757"/>
    <cellStyle name="Comma 3 2 3 3" xfId="3209"/>
    <cellStyle name="Comma 3 2 3 3 2" xfId="3210"/>
    <cellStyle name="Comma 3 2 3 3 2 2" xfId="7758"/>
    <cellStyle name="Comma 3 2 3 3 3" xfId="6837"/>
    <cellStyle name="Comma 3 2 3 4" xfId="3211"/>
    <cellStyle name="Comma 3 2 3 4 2" xfId="3212"/>
    <cellStyle name="Comma 3 2 3 4 2 2" xfId="7759"/>
    <cellStyle name="Comma 3 2 3 4 3" xfId="6808"/>
    <cellStyle name="Comma 3 2 3 5" xfId="3213"/>
    <cellStyle name="Comma 3 2 3 5 2" xfId="7760"/>
    <cellStyle name="Comma 3 2 3 6" xfId="3214"/>
    <cellStyle name="Comma 3 2 3 6 2" xfId="7761"/>
    <cellStyle name="Comma 3 2 3 7" xfId="3215"/>
    <cellStyle name="Comma 3 2 3 7 2" xfId="7762"/>
    <cellStyle name="Comma 3 2 3 8" xfId="3216"/>
    <cellStyle name="Comma 3 2 3 8 2" xfId="7763"/>
    <cellStyle name="Comma 3 2 3 9" xfId="3217"/>
    <cellStyle name="Comma 3 2 3 9 2" xfId="7764"/>
    <cellStyle name="Comma 3 2 30" xfId="3218"/>
    <cellStyle name="Comma 3 2 30 2" xfId="7765"/>
    <cellStyle name="Comma 3 2 31" xfId="3219"/>
    <cellStyle name="Comma 3 2 31 2" xfId="7766"/>
    <cellStyle name="Comma 3 2 32" xfId="3220"/>
    <cellStyle name="Comma 3 2 32 2" xfId="7588"/>
    <cellStyle name="Comma 3 2 33" xfId="6403"/>
    <cellStyle name="Comma 3 2 4" xfId="3221"/>
    <cellStyle name="Comma 3 2 4 2" xfId="3222"/>
    <cellStyle name="Comma 3 2 4 2 2" xfId="7767"/>
    <cellStyle name="Comma 3 2 4 3" xfId="6637"/>
    <cellStyle name="Comma 3 2 5" xfId="3223"/>
    <cellStyle name="Comma 3 2 5 2" xfId="3224"/>
    <cellStyle name="Comma 3 2 5 2 2" xfId="7768"/>
    <cellStyle name="Comma 3 2 5 3" xfId="6638"/>
    <cellStyle name="Comma 3 2 6" xfId="3225"/>
    <cellStyle name="Comma 3 2 6 2" xfId="3226"/>
    <cellStyle name="Comma 3 2 6 2 2" xfId="7769"/>
    <cellStyle name="Comma 3 2 6 3" xfId="6639"/>
    <cellStyle name="Comma 3 2 7" xfId="3227"/>
    <cellStyle name="Comma 3 2 7 2" xfId="3228"/>
    <cellStyle name="Comma 3 2 7 2 2" xfId="7770"/>
    <cellStyle name="Comma 3 2 7 3" xfId="6640"/>
    <cellStyle name="Comma 3 2 8" xfId="3229"/>
    <cellStyle name="Comma 3 2 8 2" xfId="3230"/>
    <cellStyle name="Comma 3 2 8 2 2" xfId="7771"/>
    <cellStyle name="Comma 3 2 8 3" xfId="6641"/>
    <cellStyle name="Comma 3 2 9" xfId="3231"/>
    <cellStyle name="Comma 3 2 9 2" xfId="3232"/>
    <cellStyle name="Comma 3 2 9 2 2" xfId="7772"/>
    <cellStyle name="Comma 3 2 9 3" xfId="6642"/>
    <cellStyle name="Comma 3 20" xfId="3233"/>
    <cellStyle name="Comma 3 20 2" xfId="3234"/>
    <cellStyle name="Comma 3 20 2 2" xfId="3235"/>
    <cellStyle name="Comma 3 20 2 2 2" xfId="7267"/>
    <cellStyle name="Comma 3 20 2 3" xfId="6644"/>
    <cellStyle name="Comma 3 20 3" xfId="3236"/>
    <cellStyle name="Comma 3 20 3 2" xfId="7773"/>
    <cellStyle name="Comma 3 20 4" xfId="6643"/>
    <cellStyle name="Comma 3 21" xfId="3237"/>
    <cellStyle name="Comma 3 21 2" xfId="3238"/>
    <cellStyle name="Comma 3 21 2 2" xfId="7774"/>
    <cellStyle name="Comma 3 21 3" xfId="6645"/>
    <cellStyle name="Comma 3 22" xfId="3239"/>
    <cellStyle name="Comma 3 22 2" xfId="3240"/>
    <cellStyle name="Comma 3 22 2 2" xfId="7775"/>
    <cellStyle name="Comma 3 22 3" xfId="6646"/>
    <cellStyle name="Comma 3 23" xfId="3241"/>
    <cellStyle name="Comma 3 23 2" xfId="3242"/>
    <cellStyle name="Comma 3 23 2 2" xfId="7776"/>
    <cellStyle name="Comma 3 23 3" xfId="6647"/>
    <cellStyle name="Comma 3 24" xfId="3243"/>
    <cellStyle name="Comma 3 24 2" xfId="3244"/>
    <cellStyle name="Comma 3 24 2 2" xfId="7777"/>
    <cellStyle name="Comma 3 24 3" xfId="6648"/>
    <cellStyle name="Comma 3 25" xfId="3245"/>
    <cellStyle name="Comma 3 25 2" xfId="3246"/>
    <cellStyle name="Comma 3 25 2 2" xfId="7778"/>
    <cellStyle name="Comma 3 25 3" xfId="6649"/>
    <cellStyle name="Comma 3 26" xfId="3247"/>
    <cellStyle name="Comma 3 26 2" xfId="3248"/>
    <cellStyle name="Comma 3 26 2 2" xfId="7779"/>
    <cellStyle name="Comma 3 26 3" xfId="6650"/>
    <cellStyle name="Comma 3 27" xfId="3249"/>
    <cellStyle name="Comma 3 27 2" xfId="3250"/>
    <cellStyle name="Comma 3 27 2 2" xfId="7780"/>
    <cellStyle name="Comma 3 27 3" xfId="6651"/>
    <cellStyle name="Comma 3 28" xfId="3251"/>
    <cellStyle name="Comma 3 28 2" xfId="3252"/>
    <cellStyle name="Comma 3 28 2 2" xfId="7781"/>
    <cellStyle name="Comma 3 28 3" xfId="6652"/>
    <cellStyle name="Comma 3 29" xfId="3253"/>
    <cellStyle name="Comma 3 29 10" xfId="3254"/>
    <cellStyle name="Comma 3 29 10 2" xfId="7782"/>
    <cellStyle name="Comma 3 29 11" xfId="3255"/>
    <cellStyle name="Comma 3 29 11 2" xfId="7783"/>
    <cellStyle name="Comma 3 29 12" xfId="3256"/>
    <cellStyle name="Comma 3 29 12 2" xfId="7784"/>
    <cellStyle name="Comma 3 29 13" xfId="3257"/>
    <cellStyle name="Comma 3 29 13 2" xfId="7785"/>
    <cellStyle name="Comma 3 29 14" xfId="3258"/>
    <cellStyle name="Comma 3 29 15" xfId="6833"/>
    <cellStyle name="Comma 3 29 2" xfId="3259"/>
    <cellStyle name="Comma 3 29 2 10" xfId="3260"/>
    <cellStyle name="Comma 3 29 2 11" xfId="3261"/>
    <cellStyle name="Comma 3 29 2 12" xfId="3262"/>
    <cellStyle name="Comma 3 29 2 13" xfId="3263"/>
    <cellStyle name="Comma 3 29 2 14" xfId="3264"/>
    <cellStyle name="Comma 3 29 2 14 2" xfId="7786"/>
    <cellStyle name="Comma 3 29 2 15" xfId="6848"/>
    <cellStyle name="Comma 3 29 2 2" xfId="3265"/>
    <cellStyle name="Comma 3 29 2 2 2" xfId="3266"/>
    <cellStyle name="Comma 3 29 2 2 3" xfId="6894"/>
    <cellStyle name="Comma 3 29 2 3" xfId="3267"/>
    <cellStyle name="Comma 3 29 2 4" xfId="3268"/>
    <cellStyle name="Comma 3 29 2 5" xfId="3269"/>
    <cellStyle name="Comma 3 29 2 6" xfId="3270"/>
    <cellStyle name="Comma 3 29 2 7" xfId="3271"/>
    <cellStyle name="Comma 3 29 2 8" xfId="3272"/>
    <cellStyle name="Comma 3 29 2 9" xfId="3273"/>
    <cellStyle name="Comma 3 29 3" xfId="3274"/>
    <cellStyle name="Comma 3 29 3 2" xfId="7787"/>
    <cellStyle name="Comma 3 29 4" xfId="3275"/>
    <cellStyle name="Comma 3 29 4 2" xfId="7788"/>
    <cellStyle name="Comma 3 29 5" xfId="3276"/>
    <cellStyle name="Comma 3 29 5 2" xfId="7789"/>
    <cellStyle name="Comma 3 29 6" xfId="3277"/>
    <cellStyle name="Comma 3 29 6 2" xfId="7790"/>
    <cellStyle name="Comma 3 29 7" xfId="3278"/>
    <cellStyle name="Comma 3 29 7 2" xfId="7791"/>
    <cellStyle name="Comma 3 29 8" xfId="3279"/>
    <cellStyle name="Comma 3 29 8 2" xfId="7792"/>
    <cellStyle name="Comma 3 29 9" xfId="3280"/>
    <cellStyle name="Comma 3 29 9 2" xfId="7793"/>
    <cellStyle name="Comma 3 3" xfId="3281"/>
    <cellStyle name="Comma 3 3 2" xfId="3282"/>
    <cellStyle name="Comma 3 3 2 2" xfId="7268"/>
    <cellStyle name="Comma 3 3 3" xfId="6405"/>
    <cellStyle name="Comma 3 30" xfId="3283"/>
    <cellStyle name="Comma 3 30 2" xfId="3284"/>
    <cellStyle name="Comma 3 30 3" xfId="6812"/>
    <cellStyle name="Comma 3 31" xfId="3285"/>
    <cellStyle name="Comma 3 31 2" xfId="3286"/>
    <cellStyle name="Comma 3 31 3" xfId="6984"/>
    <cellStyle name="Comma 3 32" xfId="3287"/>
    <cellStyle name="Comma 3 32 2" xfId="3288"/>
    <cellStyle name="Comma 3 32 3" xfId="6985"/>
    <cellStyle name="Comma 3 33" xfId="3289"/>
    <cellStyle name="Comma 3 33 2" xfId="3290"/>
    <cellStyle name="Comma 3 33 3" xfId="6986"/>
    <cellStyle name="Comma 3 34" xfId="3291"/>
    <cellStyle name="Comma 3 34 2" xfId="3292"/>
    <cellStyle name="Comma 3 34 3" xfId="6987"/>
    <cellStyle name="Comma 3 35" xfId="3293"/>
    <cellStyle name="Comma 3 35 2" xfId="3294"/>
    <cellStyle name="Comma 3 35 3" xfId="6988"/>
    <cellStyle name="Comma 3 36" xfId="3295"/>
    <cellStyle name="Comma 3 36 2" xfId="3296"/>
    <cellStyle name="Comma 3 36 3" xfId="6989"/>
    <cellStyle name="Comma 3 37" xfId="3297"/>
    <cellStyle name="Comma 3 37 2" xfId="3298"/>
    <cellStyle name="Comma 3 37 3" xfId="6990"/>
    <cellStyle name="Comma 3 38" xfId="3299"/>
    <cellStyle name="Comma 3 38 2" xfId="3300"/>
    <cellStyle name="Comma 3 38 3" xfId="6991"/>
    <cellStyle name="Comma 3 39" xfId="3301"/>
    <cellStyle name="Comma 3 39 2" xfId="3302"/>
    <cellStyle name="Comma 3 39 3" xfId="6992"/>
    <cellStyle name="Comma 3 4" xfId="3303"/>
    <cellStyle name="Comma 3 4 2" xfId="3304"/>
    <cellStyle name="Comma 3 4 2 2" xfId="6653"/>
    <cellStyle name="Comma 3 4 3" xfId="3305"/>
    <cellStyle name="Comma 3 4 3 2" xfId="6853"/>
    <cellStyle name="Comma 3 4 4" xfId="3306"/>
    <cellStyle name="Comma 3 4 4 2" xfId="7794"/>
    <cellStyle name="Comma 3 4 5" xfId="3307"/>
    <cellStyle name="Comma 3 4 5 2" xfId="7795"/>
    <cellStyle name="Comma 3 4 6" xfId="6406"/>
    <cellStyle name="Comma 3 40" xfId="3308"/>
    <cellStyle name="Comma 3 40 2" xfId="3309"/>
    <cellStyle name="Comma 3 40 3" xfId="6993"/>
    <cellStyle name="Comma 3 41" xfId="3310"/>
    <cellStyle name="Comma 3 41 2" xfId="3311"/>
    <cellStyle name="Comma 3 41 3" xfId="6994"/>
    <cellStyle name="Comma 3 42" xfId="3312"/>
    <cellStyle name="Comma 3 42 2" xfId="3313"/>
    <cellStyle name="Comma 3 42 3" xfId="6995"/>
    <cellStyle name="Comma 3 43" xfId="3314"/>
    <cellStyle name="Comma 3 43 2" xfId="3315"/>
    <cellStyle name="Comma 3 43 3" xfId="6996"/>
    <cellStyle name="Comma 3 44" xfId="3316"/>
    <cellStyle name="Comma 3 44 2" xfId="3317"/>
    <cellStyle name="Comma 3 44 3" xfId="6997"/>
    <cellStyle name="Comma 3 45" xfId="3318"/>
    <cellStyle name="Comma 3 45 2" xfId="7577"/>
    <cellStyle name="Comma 3 46" xfId="6395"/>
    <cellStyle name="Comma 3 5" xfId="3319"/>
    <cellStyle name="Comma 3 5 10" xfId="3320"/>
    <cellStyle name="Comma 3 5 10 2" xfId="7796"/>
    <cellStyle name="Comma 3 5 11" xfId="3321"/>
    <cellStyle name="Comma 3 5 11 2" xfId="7797"/>
    <cellStyle name="Comma 3 5 12" xfId="3322"/>
    <cellStyle name="Comma 3 5 12 2" xfId="7798"/>
    <cellStyle name="Comma 3 5 13" xfId="3323"/>
    <cellStyle name="Comma 3 5 13 2" xfId="7799"/>
    <cellStyle name="Comma 3 5 14" xfId="3324"/>
    <cellStyle name="Comma 3 5 14 2" xfId="7800"/>
    <cellStyle name="Comma 3 5 15" xfId="3325"/>
    <cellStyle name="Comma 3 5 15 2" xfId="7801"/>
    <cellStyle name="Comma 3 5 16" xfId="3326"/>
    <cellStyle name="Comma 3 5 17" xfId="6587"/>
    <cellStyle name="Comma 3 5 2" xfId="3327"/>
    <cellStyle name="Comma 3 5 2 10" xfId="3328"/>
    <cellStyle name="Comma 3 5 2 10 2" xfId="7803"/>
    <cellStyle name="Comma 3 5 2 11" xfId="3329"/>
    <cellStyle name="Comma 3 5 2 11 2" xfId="7804"/>
    <cellStyle name="Comma 3 5 2 12" xfId="3330"/>
    <cellStyle name="Comma 3 5 2 12 2" xfId="7805"/>
    <cellStyle name="Comma 3 5 2 13" xfId="3331"/>
    <cellStyle name="Comma 3 5 2 13 2" xfId="7806"/>
    <cellStyle name="Comma 3 5 2 14" xfId="3332"/>
    <cellStyle name="Comma 3 5 2 14 2" xfId="7807"/>
    <cellStyle name="Comma 3 5 2 15" xfId="3333"/>
    <cellStyle name="Comma 3 5 2 15 2" xfId="7808"/>
    <cellStyle name="Comma 3 5 2 16" xfId="3334"/>
    <cellStyle name="Comma 3 5 2 16 2" xfId="7802"/>
    <cellStyle name="Comma 3 5 2 17" xfId="6654"/>
    <cellStyle name="Comma 3 5 2 2" xfId="3335"/>
    <cellStyle name="Comma 3 5 2 2 10" xfId="3336"/>
    <cellStyle name="Comma 3 5 2 2 10 2" xfId="7809"/>
    <cellStyle name="Comma 3 5 2 2 11" xfId="3337"/>
    <cellStyle name="Comma 3 5 2 2 11 2" xfId="7810"/>
    <cellStyle name="Comma 3 5 2 2 12" xfId="3338"/>
    <cellStyle name="Comma 3 5 2 2 12 2" xfId="7811"/>
    <cellStyle name="Comma 3 5 2 2 13" xfId="3339"/>
    <cellStyle name="Comma 3 5 2 2 13 2" xfId="7812"/>
    <cellStyle name="Comma 3 5 2 2 14" xfId="6655"/>
    <cellStyle name="Comma 3 5 2 2 2" xfId="3340"/>
    <cellStyle name="Comma 3 5 2 2 2 10" xfId="3341"/>
    <cellStyle name="Comma 3 5 2 2 2 10 2" xfId="7814"/>
    <cellStyle name="Comma 3 5 2 2 2 11" xfId="3342"/>
    <cellStyle name="Comma 3 5 2 2 2 11 2" xfId="7815"/>
    <cellStyle name="Comma 3 5 2 2 2 12" xfId="3343"/>
    <cellStyle name="Comma 3 5 2 2 2 12 2" xfId="7816"/>
    <cellStyle name="Comma 3 5 2 2 2 13" xfId="3344"/>
    <cellStyle name="Comma 3 5 2 2 2 13 2" xfId="7817"/>
    <cellStyle name="Comma 3 5 2 2 2 14" xfId="3345"/>
    <cellStyle name="Comma 3 5 2 2 2 14 2" xfId="7813"/>
    <cellStyle name="Comma 3 5 2 2 2 15" xfId="6885"/>
    <cellStyle name="Comma 3 5 2 2 2 2" xfId="3346"/>
    <cellStyle name="Comma 3 5 2 2 2 2 2" xfId="3347"/>
    <cellStyle name="Comma 3 5 2 2 2 2 2 2" xfId="7269"/>
    <cellStyle name="Comma 3 5 2 2 2 2 3" xfId="6886"/>
    <cellStyle name="Comma 3 5 2 2 2 3" xfId="3348"/>
    <cellStyle name="Comma 3 5 2 2 2 3 2" xfId="7818"/>
    <cellStyle name="Comma 3 5 2 2 2 4" xfId="3349"/>
    <cellStyle name="Comma 3 5 2 2 2 4 2" xfId="7819"/>
    <cellStyle name="Comma 3 5 2 2 2 5" xfId="3350"/>
    <cellStyle name="Comma 3 5 2 2 2 5 2" xfId="7820"/>
    <cellStyle name="Comma 3 5 2 2 2 6" xfId="3351"/>
    <cellStyle name="Comma 3 5 2 2 2 6 2" xfId="7821"/>
    <cellStyle name="Comma 3 5 2 2 2 7" xfId="3352"/>
    <cellStyle name="Comma 3 5 2 2 2 7 2" xfId="7822"/>
    <cellStyle name="Comma 3 5 2 2 2 8" xfId="3353"/>
    <cellStyle name="Comma 3 5 2 2 2 8 2" xfId="7823"/>
    <cellStyle name="Comma 3 5 2 2 2 9" xfId="3354"/>
    <cellStyle name="Comma 3 5 2 2 2 9 2" xfId="7824"/>
    <cellStyle name="Comma 3 5 2 2 3" xfId="3355"/>
    <cellStyle name="Comma 3 5 2 2 3 2" xfId="7825"/>
    <cellStyle name="Comma 3 5 2 2 4" xfId="3356"/>
    <cellStyle name="Comma 3 5 2 2 4 2" xfId="7826"/>
    <cellStyle name="Comma 3 5 2 2 5" xfId="3357"/>
    <cellStyle name="Comma 3 5 2 2 5 2" xfId="7827"/>
    <cellStyle name="Comma 3 5 2 2 6" xfId="3358"/>
    <cellStyle name="Comma 3 5 2 2 6 2" xfId="7828"/>
    <cellStyle name="Comma 3 5 2 2 7" xfId="3359"/>
    <cellStyle name="Comma 3 5 2 2 7 2" xfId="7829"/>
    <cellStyle name="Comma 3 5 2 2 8" xfId="3360"/>
    <cellStyle name="Comma 3 5 2 2 8 2" xfId="7830"/>
    <cellStyle name="Comma 3 5 2 2 9" xfId="3361"/>
    <cellStyle name="Comma 3 5 2 2 9 2" xfId="7831"/>
    <cellStyle name="Comma 3 5 2 3" xfId="3362"/>
    <cellStyle name="Comma 3 5 2 3 2" xfId="3363"/>
    <cellStyle name="Comma 3 5 2 3 2 2" xfId="7270"/>
    <cellStyle name="Comma 3 5 2 3 3" xfId="6839"/>
    <cellStyle name="Comma 3 5 2 4" xfId="3364"/>
    <cellStyle name="Comma 3 5 2 4 2" xfId="3365"/>
    <cellStyle name="Comma 3 5 2 4 2 2" xfId="7271"/>
    <cellStyle name="Comma 3 5 2 4 3" xfId="6806"/>
    <cellStyle name="Comma 3 5 2 5" xfId="3366"/>
    <cellStyle name="Comma 3 5 2 5 2" xfId="7832"/>
    <cellStyle name="Comma 3 5 2 6" xfId="3367"/>
    <cellStyle name="Comma 3 5 2 6 2" xfId="7833"/>
    <cellStyle name="Comma 3 5 2 7" xfId="3368"/>
    <cellStyle name="Comma 3 5 2 7 2" xfId="7834"/>
    <cellStyle name="Comma 3 5 2 8" xfId="3369"/>
    <cellStyle name="Comma 3 5 2 8 2" xfId="7835"/>
    <cellStyle name="Comma 3 5 2 9" xfId="3370"/>
    <cellStyle name="Comma 3 5 2 9 2" xfId="7836"/>
    <cellStyle name="Comma 3 5 3" xfId="3371"/>
    <cellStyle name="Comma 3 5 3 10" xfId="3372"/>
    <cellStyle name="Comma 3 5 3 11" xfId="3373"/>
    <cellStyle name="Comma 3 5 3 12" xfId="3374"/>
    <cellStyle name="Comma 3 5 3 13" xfId="3375"/>
    <cellStyle name="Comma 3 5 3 14" xfId="3376"/>
    <cellStyle name="Comma 3 5 3 14 2" xfId="7837"/>
    <cellStyle name="Comma 3 5 3 15" xfId="6838"/>
    <cellStyle name="Comma 3 5 3 2" xfId="3377"/>
    <cellStyle name="Comma 3 5 3 2 10" xfId="3378"/>
    <cellStyle name="Comma 3 5 3 2 10 2" xfId="7838"/>
    <cellStyle name="Comma 3 5 3 2 11" xfId="3379"/>
    <cellStyle name="Comma 3 5 3 2 11 2" xfId="7839"/>
    <cellStyle name="Comma 3 5 3 2 12" xfId="3380"/>
    <cellStyle name="Comma 3 5 3 2 12 2" xfId="7840"/>
    <cellStyle name="Comma 3 5 3 2 13" xfId="3381"/>
    <cellStyle name="Comma 3 5 3 2 13 2" xfId="7841"/>
    <cellStyle name="Comma 3 5 3 2 14" xfId="3382"/>
    <cellStyle name="Comma 3 5 3 2 15" xfId="6880"/>
    <cellStyle name="Comma 3 5 3 2 2" xfId="3383"/>
    <cellStyle name="Comma 3 5 3 2 2 2" xfId="3384"/>
    <cellStyle name="Comma 3 5 3 2 2 2 2" xfId="7842"/>
    <cellStyle name="Comma 3 5 3 2 2 3" xfId="6897"/>
    <cellStyle name="Comma 3 5 3 2 3" xfId="3385"/>
    <cellStyle name="Comma 3 5 3 2 3 2" xfId="7843"/>
    <cellStyle name="Comma 3 5 3 2 4" xfId="3386"/>
    <cellStyle name="Comma 3 5 3 2 4 2" xfId="7844"/>
    <cellStyle name="Comma 3 5 3 2 5" xfId="3387"/>
    <cellStyle name="Comma 3 5 3 2 5 2" xfId="7845"/>
    <cellStyle name="Comma 3 5 3 2 6" xfId="3388"/>
    <cellStyle name="Comma 3 5 3 2 6 2" xfId="7846"/>
    <cellStyle name="Comma 3 5 3 2 7" xfId="3389"/>
    <cellStyle name="Comma 3 5 3 2 7 2" xfId="7847"/>
    <cellStyle name="Comma 3 5 3 2 8" xfId="3390"/>
    <cellStyle name="Comma 3 5 3 2 8 2" xfId="7848"/>
    <cellStyle name="Comma 3 5 3 2 9" xfId="3391"/>
    <cellStyle name="Comma 3 5 3 2 9 2" xfId="7849"/>
    <cellStyle name="Comma 3 5 3 3" xfId="3392"/>
    <cellStyle name="Comma 3 5 3 4" xfId="3393"/>
    <cellStyle name="Comma 3 5 3 5" xfId="3394"/>
    <cellStyle name="Comma 3 5 3 6" xfId="3395"/>
    <cellStyle name="Comma 3 5 3 7" xfId="3396"/>
    <cellStyle name="Comma 3 5 3 8" xfId="3397"/>
    <cellStyle name="Comma 3 5 3 9" xfId="3398"/>
    <cellStyle name="Comma 3 5 4" xfId="3399"/>
    <cellStyle name="Comma 3 5 4 2" xfId="3400"/>
    <cellStyle name="Comma 3 5 4 2 2" xfId="7850"/>
    <cellStyle name="Comma 3 5 4 3" xfId="6807"/>
    <cellStyle name="Comma 3 5 5" xfId="3401"/>
    <cellStyle name="Comma 3 5 5 2" xfId="7851"/>
    <cellStyle name="Comma 3 5 6" xfId="3402"/>
    <cellStyle name="Comma 3 5 6 2" xfId="7852"/>
    <cellStyle name="Comma 3 5 7" xfId="3403"/>
    <cellStyle name="Comma 3 5 7 2" xfId="7853"/>
    <cellStyle name="Comma 3 5 8" xfId="3404"/>
    <cellStyle name="Comma 3 5 8 2" xfId="7854"/>
    <cellStyle name="Comma 3 5 9" xfId="3405"/>
    <cellStyle name="Comma 3 5 9 2" xfId="7855"/>
    <cellStyle name="Comma 3 6" xfId="3406"/>
    <cellStyle name="Comma 3 6 2" xfId="3407"/>
    <cellStyle name="Comma 3 6 2 2" xfId="3408"/>
    <cellStyle name="Comma 3 6 2 2 2" xfId="7272"/>
    <cellStyle name="Comma 3 6 2 3" xfId="6657"/>
    <cellStyle name="Comma 3 6 3" xfId="3409"/>
    <cellStyle name="Comma 3 6 3 2" xfId="7856"/>
    <cellStyle name="Comma 3 6 4" xfId="6656"/>
    <cellStyle name="Comma 3 7" xfId="3410"/>
    <cellStyle name="Comma 3 7 2" xfId="3411"/>
    <cellStyle name="Comma 3 7 2 2" xfId="3412"/>
    <cellStyle name="Comma 3 7 2 2 2" xfId="7273"/>
    <cellStyle name="Comma 3 7 2 3" xfId="6659"/>
    <cellStyle name="Comma 3 7 3" xfId="3413"/>
    <cellStyle name="Comma 3 7 3 2" xfId="7857"/>
    <cellStyle name="Comma 3 7 4" xfId="6658"/>
    <cellStyle name="Comma 3 8" xfId="3414"/>
    <cellStyle name="Comma 3 8 2" xfId="3415"/>
    <cellStyle name="Comma 3 8 2 2" xfId="3416"/>
    <cellStyle name="Comma 3 8 2 2 2" xfId="7274"/>
    <cellStyle name="Comma 3 8 2 3" xfId="6661"/>
    <cellStyle name="Comma 3 8 3" xfId="3417"/>
    <cellStyle name="Comma 3 8 3 2" xfId="7858"/>
    <cellStyle name="Comma 3 8 4" xfId="6660"/>
    <cellStyle name="Comma 3 9" xfId="3418"/>
    <cellStyle name="Comma 3 9 2" xfId="3419"/>
    <cellStyle name="Comma 3 9 2 2" xfId="3420"/>
    <cellStyle name="Comma 3 9 2 2 2" xfId="7275"/>
    <cellStyle name="Comma 3 9 2 3" xfId="6663"/>
    <cellStyle name="Comma 3 9 3" xfId="3421"/>
    <cellStyle name="Comma 3 9 3 2" xfId="7859"/>
    <cellStyle name="Comma 3 9 4" xfId="6662"/>
    <cellStyle name="Comma 4" xfId="3422"/>
    <cellStyle name="Comma 4 2" xfId="3423"/>
    <cellStyle name="Comma 4 2 2" xfId="3424"/>
    <cellStyle name="Comma 4 2 2 2" xfId="7860"/>
    <cellStyle name="Comma 4 2 3" xfId="6408"/>
    <cellStyle name="Comma 4 3" xfId="3425"/>
    <cellStyle name="Comma 4 3 2" xfId="7276"/>
    <cellStyle name="Comma 4 4" xfId="6407"/>
    <cellStyle name="Comma 5" xfId="3426"/>
    <cellStyle name="Comma 5 10" xfId="3427"/>
    <cellStyle name="Comma 5 10 2" xfId="6998"/>
    <cellStyle name="Comma 5 11" xfId="3428"/>
    <cellStyle name="Comma 5 11 2" xfId="6999"/>
    <cellStyle name="Comma 5 12" xfId="3429"/>
    <cellStyle name="Comma 5 12 2" xfId="7000"/>
    <cellStyle name="Comma 5 13" xfId="3430"/>
    <cellStyle name="Comma 5 13 2" xfId="7001"/>
    <cellStyle name="Comma 5 14" xfId="3431"/>
    <cellStyle name="Comma 5 14 2" xfId="7002"/>
    <cellStyle name="Comma 5 15" xfId="3432"/>
    <cellStyle name="Comma 5 15 2" xfId="7003"/>
    <cellStyle name="Comma 5 16" xfId="3433"/>
    <cellStyle name="Comma 5 16 2" xfId="7004"/>
    <cellStyle name="Comma 5 17" xfId="3434"/>
    <cellStyle name="Comma 5 17 2" xfId="7005"/>
    <cellStyle name="Comma 5 18" xfId="3435"/>
    <cellStyle name="Comma 5 18 2" xfId="7277"/>
    <cellStyle name="Comma 5 19" xfId="6409"/>
    <cellStyle name="Comma 5 2" xfId="3436"/>
    <cellStyle name="Comma 5 2 10" xfId="3437"/>
    <cellStyle name="Comma 5 2 10 2" xfId="3438"/>
    <cellStyle name="Comma 5 2 10 3" xfId="7006"/>
    <cellStyle name="Comma 5 2 11" xfId="3439"/>
    <cellStyle name="Comma 5 2 11 2" xfId="3440"/>
    <cellStyle name="Comma 5 2 11 3" xfId="7007"/>
    <cellStyle name="Comma 5 2 12" xfId="3441"/>
    <cellStyle name="Comma 5 2 12 2" xfId="3442"/>
    <cellStyle name="Comma 5 2 12 3" xfId="7008"/>
    <cellStyle name="Comma 5 2 13" xfId="3443"/>
    <cellStyle name="Comma 5 2 13 2" xfId="3444"/>
    <cellStyle name="Comma 5 2 13 3" xfId="7009"/>
    <cellStyle name="Comma 5 2 14" xfId="3445"/>
    <cellStyle name="Comma 5 2 14 2" xfId="3446"/>
    <cellStyle name="Comma 5 2 14 3" xfId="7010"/>
    <cellStyle name="Comma 5 2 15" xfId="3447"/>
    <cellStyle name="Comma 5 2 15 2" xfId="3448"/>
    <cellStyle name="Comma 5 2 15 3" xfId="7011"/>
    <cellStyle name="Comma 5 2 16" xfId="3449"/>
    <cellStyle name="Comma 5 2 16 2" xfId="3450"/>
    <cellStyle name="Comma 5 2 16 3" xfId="7012"/>
    <cellStyle name="Comma 5 2 17" xfId="3451"/>
    <cellStyle name="Comma 5 2 17 2" xfId="7861"/>
    <cellStyle name="Comma 5 2 18" xfId="6410"/>
    <cellStyle name="Comma 5 2 2" xfId="3452"/>
    <cellStyle name="Comma 5 2 2 10" xfId="3453"/>
    <cellStyle name="Comma 5 2 2 10 2" xfId="7014"/>
    <cellStyle name="Comma 5 2 2 11" xfId="3454"/>
    <cellStyle name="Comma 5 2 2 11 2" xfId="7015"/>
    <cellStyle name="Comma 5 2 2 12" xfId="3455"/>
    <cellStyle name="Comma 5 2 2 12 2" xfId="7016"/>
    <cellStyle name="Comma 5 2 2 13" xfId="3456"/>
    <cellStyle name="Comma 5 2 2 13 2" xfId="7017"/>
    <cellStyle name="Comma 5 2 2 14" xfId="3457"/>
    <cellStyle name="Comma 5 2 2 14 2" xfId="7018"/>
    <cellStyle name="Comma 5 2 2 15" xfId="3458"/>
    <cellStyle name="Comma 5 2 2 15 2" xfId="7019"/>
    <cellStyle name="Comma 5 2 2 16" xfId="3459"/>
    <cellStyle name="Comma 5 2 2 16 2" xfId="7020"/>
    <cellStyle name="Comma 5 2 2 17" xfId="3460"/>
    <cellStyle name="Comma 5 2 2 18" xfId="7013"/>
    <cellStyle name="Comma 5 2 2 2" xfId="3461"/>
    <cellStyle name="Comma 5 2 2 2 10" xfId="3462"/>
    <cellStyle name="Comma 5 2 2 2 10 2" xfId="3463"/>
    <cellStyle name="Comma 5 2 2 2 10 3" xfId="7022"/>
    <cellStyle name="Comma 5 2 2 2 11" xfId="3464"/>
    <cellStyle name="Comma 5 2 2 2 11 2" xfId="3465"/>
    <cellStyle name="Comma 5 2 2 2 11 3" xfId="7023"/>
    <cellStyle name="Comma 5 2 2 2 12" xfId="3466"/>
    <cellStyle name="Comma 5 2 2 2 12 2" xfId="3467"/>
    <cellStyle name="Comma 5 2 2 2 12 3" xfId="7024"/>
    <cellStyle name="Comma 5 2 2 2 13" xfId="3468"/>
    <cellStyle name="Comma 5 2 2 2 13 2" xfId="3469"/>
    <cellStyle name="Comma 5 2 2 2 13 3" xfId="7025"/>
    <cellStyle name="Comma 5 2 2 2 14" xfId="3470"/>
    <cellStyle name="Comma 5 2 2 2 14 2" xfId="3471"/>
    <cellStyle name="Comma 5 2 2 2 14 3" xfId="7026"/>
    <cellStyle name="Comma 5 2 2 2 15" xfId="3472"/>
    <cellStyle name="Comma 5 2 2 2 15 2" xfId="3473"/>
    <cellStyle name="Comma 5 2 2 2 15 3" xfId="7027"/>
    <cellStyle name="Comma 5 2 2 2 16" xfId="7021"/>
    <cellStyle name="Comma 5 2 2 2 2" xfId="3474"/>
    <cellStyle name="Comma 5 2 2 2 2 10" xfId="3475"/>
    <cellStyle name="Comma 5 2 2 2 2 10 2" xfId="7029"/>
    <cellStyle name="Comma 5 2 2 2 2 11" xfId="3476"/>
    <cellStyle name="Comma 5 2 2 2 2 11 2" xfId="7030"/>
    <cellStyle name="Comma 5 2 2 2 2 12" xfId="3477"/>
    <cellStyle name="Comma 5 2 2 2 2 12 2" xfId="7031"/>
    <cellStyle name="Comma 5 2 2 2 2 13" xfId="3478"/>
    <cellStyle name="Comma 5 2 2 2 2 13 2" xfId="7032"/>
    <cellStyle name="Comma 5 2 2 2 2 14" xfId="3479"/>
    <cellStyle name="Comma 5 2 2 2 2 14 2" xfId="7033"/>
    <cellStyle name="Comma 5 2 2 2 2 15" xfId="3480"/>
    <cellStyle name="Comma 5 2 2 2 2 15 2" xfId="7034"/>
    <cellStyle name="Comma 5 2 2 2 2 16" xfId="3481"/>
    <cellStyle name="Comma 5 2 2 2 2 17" xfId="7028"/>
    <cellStyle name="Comma 5 2 2 2 2 2" xfId="3482"/>
    <cellStyle name="Comma 5 2 2 2 2 2 2" xfId="7035"/>
    <cellStyle name="Comma 5 2 2 2 2 3" xfId="3483"/>
    <cellStyle name="Comma 5 2 2 2 2 3 2" xfId="7036"/>
    <cellStyle name="Comma 5 2 2 2 2 4" xfId="3484"/>
    <cellStyle name="Comma 5 2 2 2 2 4 2" xfId="7037"/>
    <cellStyle name="Comma 5 2 2 2 2 5" xfId="3485"/>
    <cellStyle name="Comma 5 2 2 2 2 5 2" xfId="7038"/>
    <cellStyle name="Comma 5 2 2 2 2 6" xfId="3486"/>
    <cellStyle name="Comma 5 2 2 2 2 6 2" xfId="7039"/>
    <cellStyle name="Comma 5 2 2 2 2 7" xfId="3487"/>
    <cellStyle name="Comma 5 2 2 2 2 7 2" xfId="7040"/>
    <cellStyle name="Comma 5 2 2 2 2 8" xfId="3488"/>
    <cellStyle name="Comma 5 2 2 2 2 8 2" xfId="7041"/>
    <cellStyle name="Comma 5 2 2 2 2 9" xfId="3489"/>
    <cellStyle name="Comma 5 2 2 2 2 9 2" xfId="7042"/>
    <cellStyle name="Comma 5 2 2 2 3" xfId="3490"/>
    <cellStyle name="Comma 5 2 2 2 3 2" xfId="3491"/>
    <cellStyle name="Comma 5 2 2 2 3 3" xfId="7043"/>
    <cellStyle name="Comma 5 2 2 2 4" xfId="3492"/>
    <cellStyle name="Comma 5 2 2 2 4 2" xfId="3493"/>
    <cellStyle name="Comma 5 2 2 2 4 3" xfId="7044"/>
    <cellStyle name="Comma 5 2 2 2 5" xfId="3494"/>
    <cellStyle name="Comma 5 2 2 2 5 2" xfId="3495"/>
    <cellStyle name="Comma 5 2 2 2 5 3" xfId="7045"/>
    <cellStyle name="Comma 5 2 2 2 6" xfId="3496"/>
    <cellStyle name="Comma 5 2 2 2 6 2" xfId="3497"/>
    <cellStyle name="Comma 5 2 2 2 6 3" xfId="7046"/>
    <cellStyle name="Comma 5 2 2 2 7" xfId="3498"/>
    <cellStyle name="Comma 5 2 2 2 7 2" xfId="3499"/>
    <cellStyle name="Comma 5 2 2 2 7 3" xfId="7047"/>
    <cellStyle name="Comma 5 2 2 2 8" xfId="3500"/>
    <cellStyle name="Comma 5 2 2 2 8 2" xfId="3501"/>
    <cellStyle name="Comma 5 2 2 2 8 3" xfId="7048"/>
    <cellStyle name="Comma 5 2 2 2 9" xfId="3502"/>
    <cellStyle name="Comma 5 2 2 2 9 2" xfId="3503"/>
    <cellStyle name="Comma 5 2 2 2 9 3" xfId="7049"/>
    <cellStyle name="Comma 5 2 2 3" xfId="3504"/>
    <cellStyle name="Comma 5 2 2 3 2" xfId="7050"/>
    <cellStyle name="Comma 5 2 2 4" xfId="3505"/>
    <cellStyle name="Comma 5 2 2 4 2" xfId="7051"/>
    <cellStyle name="Comma 5 2 2 5" xfId="3506"/>
    <cellStyle name="Comma 5 2 2 5 2" xfId="7052"/>
    <cellStyle name="Comma 5 2 2 6" xfId="3507"/>
    <cellStyle name="Comma 5 2 2 6 2" xfId="7053"/>
    <cellStyle name="Comma 5 2 2 7" xfId="3508"/>
    <cellStyle name="Comma 5 2 2 7 2" xfId="7054"/>
    <cellStyle name="Comma 5 2 2 8" xfId="3509"/>
    <cellStyle name="Comma 5 2 2 8 2" xfId="7055"/>
    <cellStyle name="Comma 5 2 2 9" xfId="3510"/>
    <cellStyle name="Comma 5 2 2 9 2" xfId="7056"/>
    <cellStyle name="Comma 5 2 3" xfId="3511"/>
    <cellStyle name="Comma 5 2 3 10" xfId="3512"/>
    <cellStyle name="Comma 5 2 3 10 2" xfId="7058"/>
    <cellStyle name="Comma 5 2 3 11" xfId="3513"/>
    <cellStyle name="Comma 5 2 3 11 2" xfId="7059"/>
    <cellStyle name="Comma 5 2 3 12" xfId="3514"/>
    <cellStyle name="Comma 5 2 3 12 2" xfId="7060"/>
    <cellStyle name="Comma 5 2 3 13" xfId="3515"/>
    <cellStyle name="Comma 5 2 3 13 2" xfId="7061"/>
    <cellStyle name="Comma 5 2 3 14" xfId="3516"/>
    <cellStyle name="Comma 5 2 3 14 2" xfId="7062"/>
    <cellStyle name="Comma 5 2 3 15" xfId="3517"/>
    <cellStyle name="Comma 5 2 3 15 2" xfId="7063"/>
    <cellStyle name="Comma 5 2 3 16" xfId="3518"/>
    <cellStyle name="Comma 5 2 3 17" xfId="7057"/>
    <cellStyle name="Comma 5 2 3 2" xfId="3519"/>
    <cellStyle name="Comma 5 2 3 2 2" xfId="7064"/>
    <cellStyle name="Comma 5 2 3 3" xfId="3520"/>
    <cellStyle name="Comma 5 2 3 3 2" xfId="7065"/>
    <cellStyle name="Comma 5 2 3 4" xfId="3521"/>
    <cellStyle name="Comma 5 2 3 4 2" xfId="7066"/>
    <cellStyle name="Comma 5 2 3 5" xfId="3522"/>
    <cellStyle name="Comma 5 2 3 5 2" xfId="7067"/>
    <cellStyle name="Comma 5 2 3 6" xfId="3523"/>
    <cellStyle name="Comma 5 2 3 6 2" xfId="7068"/>
    <cellStyle name="Comma 5 2 3 7" xfId="3524"/>
    <cellStyle name="Comma 5 2 3 7 2" xfId="7069"/>
    <cellStyle name="Comma 5 2 3 8" xfId="3525"/>
    <cellStyle name="Comma 5 2 3 8 2" xfId="7070"/>
    <cellStyle name="Comma 5 2 3 9" xfId="3526"/>
    <cellStyle name="Comma 5 2 3 9 2" xfId="7071"/>
    <cellStyle name="Comma 5 2 4" xfId="3527"/>
    <cellStyle name="Comma 5 2 4 2" xfId="3528"/>
    <cellStyle name="Comma 5 2 4 3" xfId="7072"/>
    <cellStyle name="Comma 5 2 5" xfId="3529"/>
    <cellStyle name="Comma 5 2 5 2" xfId="3530"/>
    <cellStyle name="Comma 5 2 5 3" xfId="7073"/>
    <cellStyle name="Comma 5 2 6" xfId="3531"/>
    <cellStyle name="Comma 5 2 6 2" xfId="3532"/>
    <cellStyle name="Comma 5 2 6 3" xfId="7074"/>
    <cellStyle name="Comma 5 2 7" xfId="3533"/>
    <cellStyle name="Comma 5 2 7 2" xfId="3534"/>
    <cellStyle name="Comma 5 2 7 3" xfId="7075"/>
    <cellStyle name="Comma 5 2 8" xfId="3535"/>
    <cellStyle name="Comma 5 2 8 2" xfId="3536"/>
    <cellStyle name="Comma 5 2 8 3" xfId="7076"/>
    <cellStyle name="Comma 5 2 9" xfId="3537"/>
    <cellStyle name="Comma 5 2 9 2" xfId="3538"/>
    <cellStyle name="Comma 5 2 9 3" xfId="7077"/>
    <cellStyle name="Comma 5 3" xfId="3539"/>
    <cellStyle name="Comma 5 3 10" xfId="3540"/>
    <cellStyle name="Comma 5 3 10 2" xfId="3541"/>
    <cellStyle name="Comma 5 3 10 3" xfId="7078"/>
    <cellStyle name="Comma 5 3 11" xfId="3542"/>
    <cellStyle name="Comma 5 3 11 2" xfId="3543"/>
    <cellStyle name="Comma 5 3 11 3" xfId="7079"/>
    <cellStyle name="Comma 5 3 12" xfId="3544"/>
    <cellStyle name="Comma 5 3 12 2" xfId="3545"/>
    <cellStyle name="Comma 5 3 12 3" xfId="7080"/>
    <cellStyle name="Comma 5 3 13" xfId="3546"/>
    <cellStyle name="Comma 5 3 13 2" xfId="3547"/>
    <cellStyle name="Comma 5 3 13 3" xfId="7081"/>
    <cellStyle name="Comma 5 3 14" xfId="3548"/>
    <cellStyle name="Comma 5 3 14 2" xfId="3549"/>
    <cellStyle name="Comma 5 3 14 3" xfId="7082"/>
    <cellStyle name="Comma 5 3 15" xfId="3550"/>
    <cellStyle name="Comma 5 3 15 2" xfId="3551"/>
    <cellStyle name="Comma 5 3 15 3" xfId="7083"/>
    <cellStyle name="Comma 5 3 16" xfId="6478"/>
    <cellStyle name="Comma 5 3 2" xfId="3552"/>
    <cellStyle name="Comma 5 3 2 10" xfId="3553"/>
    <cellStyle name="Comma 5 3 2 10 2" xfId="7085"/>
    <cellStyle name="Comma 5 3 2 11" xfId="3554"/>
    <cellStyle name="Comma 5 3 2 11 2" xfId="7086"/>
    <cellStyle name="Comma 5 3 2 12" xfId="3555"/>
    <cellStyle name="Comma 5 3 2 12 2" xfId="7087"/>
    <cellStyle name="Comma 5 3 2 13" xfId="3556"/>
    <cellStyle name="Comma 5 3 2 13 2" xfId="7088"/>
    <cellStyle name="Comma 5 3 2 14" xfId="3557"/>
    <cellStyle name="Comma 5 3 2 14 2" xfId="7089"/>
    <cellStyle name="Comma 5 3 2 15" xfId="3558"/>
    <cellStyle name="Comma 5 3 2 15 2" xfId="7090"/>
    <cellStyle name="Comma 5 3 2 16" xfId="3559"/>
    <cellStyle name="Comma 5 3 2 17" xfId="7084"/>
    <cellStyle name="Comma 5 3 2 2" xfId="3560"/>
    <cellStyle name="Comma 5 3 2 2 2" xfId="7091"/>
    <cellStyle name="Comma 5 3 2 3" xfId="3561"/>
    <cellStyle name="Comma 5 3 2 3 2" xfId="7092"/>
    <cellStyle name="Comma 5 3 2 4" xfId="3562"/>
    <cellStyle name="Comma 5 3 2 4 2" xfId="7093"/>
    <cellStyle name="Comma 5 3 2 5" xfId="3563"/>
    <cellStyle name="Comma 5 3 2 5 2" xfId="7094"/>
    <cellStyle name="Comma 5 3 2 6" xfId="3564"/>
    <cellStyle name="Comma 5 3 2 6 2" xfId="7095"/>
    <cellStyle name="Comma 5 3 2 7" xfId="3565"/>
    <cellStyle name="Comma 5 3 2 7 2" xfId="7096"/>
    <cellStyle name="Comma 5 3 2 8" xfId="3566"/>
    <cellStyle name="Comma 5 3 2 8 2" xfId="7097"/>
    <cellStyle name="Comma 5 3 2 9" xfId="3567"/>
    <cellStyle name="Comma 5 3 2 9 2" xfId="7098"/>
    <cellStyle name="Comma 5 3 3" xfId="3568"/>
    <cellStyle name="Comma 5 3 3 2" xfId="3569"/>
    <cellStyle name="Comma 5 3 3 3" xfId="7099"/>
    <cellStyle name="Comma 5 3 4" xfId="3570"/>
    <cellStyle name="Comma 5 3 4 2" xfId="3571"/>
    <cellStyle name="Comma 5 3 4 3" xfId="7100"/>
    <cellStyle name="Comma 5 3 5" xfId="3572"/>
    <cellStyle name="Comma 5 3 5 2" xfId="3573"/>
    <cellStyle name="Comma 5 3 5 3" xfId="7101"/>
    <cellStyle name="Comma 5 3 6" xfId="3574"/>
    <cellStyle name="Comma 5 3 6 2" xfId="3575"/>
    <cellStyle name="Comma 5 3 6 3" xfId="7102"/>
    <cellStyle name="Comma 5 3 7" xfId="3576"/>
    <cellStyle name="Comma 5 3 7 2" xfId="3577"/>
    <cellStyle name="Comma 5 3 7 3" xfId="7103"/>
    <cellStyle name="Comma 5 3 8" xfId="3578"/>
    <cellStyle name="Comma 5 3 8 2" xfId="3579"/>
    <cellStyle name="Comma 5 3 8 3" xfId="7104"/>
    <cellStyle name="Comma 5 3 9" xfId="3580"/>
    <cellStyle name="Comma 5 3 9 2" xfId="3581"/>
    <cellStyle name="Comma 5 3 9 3" xfId="7105"/>
    <cellStyle name="Comma 5 4" xfId="3582"/>
    <cellStyle name="Comma 5 4 2" xfId="7106"/>
    <cellStyle name="Comma 5 5" xfId="3583"/>
    <cellStyle name="Comma 5 5 2" xfId="7107"/>
    <cellStyle name="Comma 5 6" xfId="3584"/>
    <cellStyle name="Comma 5 6 2" xfId="7108"/>
    <cellStyle name="Comma 5 7" xfId="3585"/>
    <cellStyle name="Comma 5 7 2" xfId="7109"/>
    <cellStyle name="Comma 5 8" xfId="3586"/>
    <cellStyle name="Comma 5 8 2" xfId="7110"/>
    <cellStyle name="Comma 5 9" xfId="3587"/>
    <cellStyle name="Comma 5 9 2" xfId="7111"/>
    <cellStyle name="Comma 6" xfId="3588"/>
    <cellStyle name="Comma 6 2" xfId="3589"/>
    <cellStyle name="Comma 6 2 2" xfId="3590"/>
    <cellStyle name="Comma 6 2 2 2" xfId="6664"/>
    <cellStyle name="Comma 6 2 3" xfId="3591"/>
    <cellStyle name="Comma 6 2 3 2" xfId="6854"/>
    <cellStyle name="Comma 6 2 4" xfId="3592"/>
    <cellStyle name="Comma 6 2 4 2" xfId="7862"/>
    <cellStyle name="Comma 6 2 5" xfId="3593"/>
    <cellStyle name="Comma 6 2 5 2" xfId="7863"/>
    <cellStyle name="Comma 6 2 6" xfId="6412"/>
    <cellStyle name="Comma 6 3" xfId="3594"/>
    <cellStyle name="Comma 6 4" xfId="6411"/>
    <cellStyle name="Comma 7" xfId="3595"/>
    <cellStyle name="Comma 7 2" xfId="3596"/>
    <cellStyle name="Comma 7 2 2" xfId="3597"/>
    <cellStyle name="Comma 7 2 2 2" xfId="7865"/>
    <cellStyle name="Comma 7 2 3" xfId="6414"/>
    <cellStyle name="Comma 7 3" xfId="3598"/>
    <cellStyle name="Comma 7 3 2" xfId="7864"/>
    <cellStyle name="Comma 7 4" xfId="6413"/>
    <cellStyle name="Comma 8" xfId="3599"/>
    <cellStyle name="Comma 8 2" xfId="3600"/>
    <cellStyle name="Comma 8 3" xfId="6415"/>
    <cellStyle name="Comma 9" xfId="3601"/>
    <cellStyle name="Comma 9 2" xfId="3602"/>
    <cellStyle name="Comma 9 2 2" xfId="3603"/>
    <cellStyle name="Comma 9 2 2 2" xfId="7279"/>
    <cellStyle name="Comma 9 2 3" xfId="6417"/>
    <cellStyle name="Comma 9 3" xfId="3604"/>
    <cellStyle name="Comma 9 3 2" xfId="3605"/>
    <cellStyle name="Comma 9 3 2 2" xfId="7280"/>
    <cellStyle name="Comma 9 3 3" xfId="6418"/>
    <cellStyle name="Comma 9 4" xfId="3606"/>
    <cellStyle name="Comma 9 4 2" xfId="7278"/>
    <cellStyle name="Comma 9 5" xfId="6416"/>
    <cellStyle name="Currency 2" xfId="3607"/>
    <cellStyle name="Currency 2 2" xfId="3608"/>
    <cellStyle name="Currency 2 3" xfId="6419"/>
    <cellStyle name="Currency 3" xfId="3609"/>
    <cellStyle name="Currency 4" xfId="3610"/>
    <cellStyle name="Currency 4 2" xfId="3611"/>
    <cellStyle name="Explanatory Text 2" xfId="3612"/>
    <cellStyle name="Explanatory Text 2 10" xfId="3613"/>
    <cellStyle name="Explanatory Text 2 11" xfId="3614"/>
    <cellStyle name="Explanatory Text 2 12" xfId="6273"/>
    <cellStyle name="Explanatory Text 2 2" xfId="3615"/>
    <cellStyle name="Explanatory Text 2 3" xfId="3616"/>
    <cellStyle name="Explanatory Text 2 4" xfId="3617"/>
    <cellStyle name="Explanatory Text 2 5" xfId="3618"/>
    <cellStyle name="Explanatory Text 2 6" xfId="3619"/>
    <cellStyle name="Explanatory Text 2 7" xfId="3620"/>
    <cellStyle name="Explanatory Text 2 8" xfId="3621"/>
    <cellStyle name="Explanatory Text 2 9" xfId="3622"/>
    <cellStyle name="Explanatory Text 3" xfId="3623"/>
    <cellStyle name="Explanatory Text 3 2" xfId="3624"/>
    <cellStyle name="Explanatory Text 4" xfId="3625"/>
    <cellStyle name="Explanatory Text 4 2" xfId="3626"/>
    <cellStyle name="Explanatory Text 5" xfId="3627"/>
    <cellStyle name="Explanatory Text 6" xfId="6274"/>
    <cellStyle name="Explanatory Text 7" xfId="6275"/>
    <cellStyle name="Explanatory Text 8" xfId="6276"/>
    <cellStyle name="Followed Hyperlink" xfId="13"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5" builtinId="9" hidden="1"/>
    <cellStyle name="Followed Hyperlink" xfId="27" builtinId="9" hidden="1"/>
    <cellStyle name="Followed Hyperlink" xfId="29" builtinId="9" hidden="1"/>
    <cellStyle name="Followed Hyperlink" xfId="31" builtinId="9" hidden="1"/>
    <cellStyle name="Followed Hyperlink" xfId="33" builtinId="9" hidden="1"/>
    <cellStyle name="Followed Hyperlink" xfId="35" builtinId="9" hidden="1"/>
    <cellStyle name="Followed Hyperlink" xfId="37" builtinId="9" hidden="1"/>
    <cellStyle name="Followed Hyperlink" xfId="39" builtinId="9" hidden="1"/>
    <cellStyle name="Followed Hyperlink" xfId="41" builtinId="9" hidde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6111" builtinId="9" hidden="1"/>
    <cellStyle name="Followed Hyperlink" xfId="6113" builtinId="9" hidden="1"/>
    <cellStyle name="Followed Hyperlink" xfId="6115" builtinId="9" hidden="1"/>
    <cellStyle name="Followed Hyperlink" xfId="6117" builtinId="9" hidden="1"/>
    <cellStyle name="Followed Hyperlink" xfId="6119" builtinId="9" hidden="1"/>
    <cellStyle name="Followed Hyperlink" xfId="6121" builtinId="9" hidden="1"/>
    <cellStyle name="Followed Hyperlink" xfId="6123" builtinId="9" hidden="1"/>
    <cellStyle name="Followed Hyperlink" xfId="6125" builtinId="9" hidden="1"/>
    <cellStyle name="Followed Hyperlink" xfId="6127" builtinId="9" hidden="1"/>
    <cellStyle name="Followed Hyperlink" xfId="6129" builtinId="9" hidden="1"/>
    <cellStyle name="Followed Hyperlink" xfId="6379" builtinId="9" hidden="1"/>
    <cellStyle name="Followed Hyperlink" xfId="6381" builtinId="9" hidden="1"/>
    <cellStyle name="Followed Hyperlink" xfId="7995" builtinId="9" hidden="1"/>
    <cellStyle name="Followed Hyperlink" xfId="7997" builtinId="9" hidden="1"/>
    <cellStyle name="Followed Hyperlink" xfId="7999" builtinId="9" hidden="1"/>
    <cellStyle name="Followed Hyperlink" xfId="8001" builtinId="9" hidden="1"/>
    <cellStyle name="Followed Hyperlink" xfId="8003" builtinId="9" hidden="1"/>
    <cellStyle name="Followed Hyperlink" xfId="8005" builtinId="9" hidden="1"/>
    <cellStyle name="Followed Hyperlink" xfId="8007" builtinId="9" hidden="1"/>
    <cellStyle name="Followed Hyperlink" xfId="8009" builtinId="9" hidden="1"/>
    <cellStyle name="Followed Hyperlink" xfId="8011" builtinId="9" hidden="1"/>
    <cellStyle name="Followed Hyperlink" xfId="8013" builtinId="9" hidden="1"/>
    <cellStyle name="Followed Hyperlink" xfId="8015" builtinId="9" hidden="1"/>
    <cellStyle name="Followed Hyperlink" xfId="8017" builtinId="9" hidden="1"/>
    <cellStyle name="Followed Hyperlink" xfId="8019" builtinId="9" hidden="1"/>
    <cellStyle name="Followed Hyperlink" xfId="8021" builtinId="9" hidden="1"/>
    <cellStyle name="Followed Hyperlink" xfId="8023" builtinId="9" hidden="1"/>
    <cellStyle name="Followed Hyperlink" xfId="8025" builtinId="9" hidden="1"/>
    <cellStyle name="Followed Hyperlink" xfId="8027" builtinId="9" hidden="1"/>
    <cellStyle name="Followed Hyperlink" xfId="8029" builtinId="9" hidden="1"/>
    <cellStyle name="Followed Hyperlink" xfId="8031" builtinId="9" hidden="1"/>
    <cellStyle name="Followed Hyperlink" xfId="8033" builtinId="9" hidden="1"/>
    <cellStyle name="Followed Hyperlink" xfId="8035" builtinId="9" hidden="1"/>
    <cellStyle name="Followed Hyperlink" xfId="8037" builtinId="9" hidden="1"/>
    <cellStyle name="Followed Hyperlink" xfId="8039" builtinId="9" hidden="1"/>
    <cellStyle name="Followed Hyperlink" xfId="8041" builtinId="9" hidden="1"/>
    <cellStyle name="Followed Hyperlink" xfId="8043" builtinId="9" hidden="1"/>
    <cellStyle name="Followed Hyperlink" xfId="8045" builtinId="9" hidden="1"/>
    <cellStyle name="Followed Hyperlink" xfId="8047" builtinId="9" hidden="1"/>
    <cellStyle name="Followed Hyperlink" xfId="8049" builtinId="9" hidden="1"/>
    <cellStyle name="Followed Hyperlink" xfId="8051" builtinId="9" hidden="1"/>
    <cellStyle name="Followed Hyperlink" xfId="8053" builtinId="9" hidden="1"/>
    <cellStyle name="Followed Hyperlink" xfId="8055" builtinId="9" hidden="1"/>
    <cellStyle name="Followed Hyperlink" xfId="8057" builtinId="9" hidden="1"/>
    <cellStyle name="Followed Hyperlink" xfId="8059" builtinId="9" hidden="1"/>
    <cellStyle name="Followed Hyperlink" xfId="8061" builtinId="9" hidden="1"/>
    <cellStyle name="Followed Hyperlink" xfId="8063" builtinId="9" hidden="1"/>
    <cellStyle name="Followed Hyperlink" xfId="8065" builtinId="9" hidden="1"/>
    <cellStyle name="Followed Hyperlink" xfId="8067" builtinId="9" hidden="1"/>
    <cellStyle name="Followed Hyperlink" xfId="8069" builtinId="9" hidden="1"/>
    <cellStyle name="Followed Hyperlink" xfId="8071" builtinId="9" hidden="1"/>
    <cellStyle name="Followed Hyperlink" xfId="8073" builtinId="9" hidden="1"/>
    <cellStyle name="Followed Hyperlink" xfId="8075" builtinId="9" hidden="1"/>
    <cellStyle name="Followed Hyperlink" xfId="8077" builtinId="9" hidden="1"/>
    <cellStyle name="Followed Hyperlink" xfId="8079" builtinId="9" hidden="1"/>
    <cellStyle name="Followed Hyperlink" xfId="8081" builtinId="9" hidden="1"/>
    <cellStyle name="Followed Hyperlink" xfId="8083" builtinId="9" hidden="1"/>
    <cellStyle name="Followed Hyperlink" xfId="8085" builtinId="9" hidden="1"/>
    <cellStyle name="Followed Hyperlink" xfId="8087" builtinId="9" hidden="1"/>
    <cellStyle name="Followed Hyperlink" xfId="8090" builtinId="9" hidden="1"/>
    <cellStyle name="Followed Hyperlink" xfId="8092" builtinId="9" hidden="1"/>
    <cellStyle name="Followed Hyperlink" xfId="8094" builtinId="9" hidden="1"/>
    <cellStyle name="Followed Hyperlink" xfId="8096" builtinId="9" hidden="1"/>
    <cellStyle name="Followed Hyperlink" xfId="8098" builtinId="9" hidden="1"/>
    <cellStyle name="Followed Hyperlink" xfId="8100" builtinId="9" hidden="1"/>
    <cellStyle name="Followed Hyperlink" xfId="8102" builtinId="9" hidden="1"/>
    <cellStyle name="Followed Hyperlink" xfId="8104" builtinId="9" hidden="1"/>
    <cellStyle name="Followed Hyperlink" xfId="8106" builtinId="9" hidden="1"/>
    <cellStyle name="Followed Hyperlink" xfId="8108" builtinId="9" hidden="1"/>
    <cellStyle name="Followed Hyperlink" xfId="8110" builtinId="9" hidden="1"/>
    <cellStyle name="Followed Hyperlink" xfId="8112" builtinId="9" hidden="1"/>
    <cellStyle name="Followed Hyperlink" xfId="8114" builtinId="9" hidden="1"/>
    <cellStyle name="Followed Hyperlink" xfId="8116" builtinId="9" hidden="1"/>
    <cellStyle name="Followed Hyperlink" xfId="8118" builtinId="9" hidden="1"/>
    <cellStyle name="Followed Hyperlink" xfId="8120" builtinId="9" hidden="1"/>
    <cellStyle name="Followed Hyperlink" xfId="8122" builtinId="9" hidden="1"/>
    <cellStyle name="Followed Hyperlink" xfId="8124" builtinId="9" hidden="1"/>
    <cellStyle name="Followed Hyperlink" xfId="8126" builtinId="9" hidden="1"/>
    <cellStyle name="Followed Hyperlink" xfId="8128" builtinId="9" hidden="1"/>
    <cellStyle name="Followed Hyperlink" xfId="8130" builtinId="9" hidden="1"/>
    <cellStyle name="Followed Hyperlink" xfId="8132" builtinId="9" hidden="1"/>
    <cellStyle name="Followed Hyperlink" xfId="8134" builtinId="9" hidden="1"/>
    <cellStyle name="Followed Hyperlink" xfId="8136" builtinId="9" hidden="1"/>
    <cellStyle name="Followed Hyperlink" xfId="8138" builtinId="9" hidden="1"/>
    <cellStyle name="Followed Hyperlink" xfId="8140" builtinId="9" hidden="1"/>
    <cellStyle name="Followed Hyperlink" xfId="8142" builtinId="9" hidden="1"/>
    <cellStyle name="Followed Hyperlink" xfId="8144" builtinId="9" hidden="1"/>
    <cellStyle name="Followed Hyperlink" xfId="8146" builtinId="9" hidden="1"/>
    <cellStyle name="Followed Hyperlink" xfId="8148" builtinId="9" hidden="1"/>
    <cellStyle name="Followed Hyperlink" xfId="8150" builtinId="9" hidden="1"/>
    <cellStyle name="Followed Hyperlink" xfId="8152" builtinId="9" hidden="1"/>
    <cellStyle name="Followed Hyperlink" xfId="8154" builtinId="9" hidden="1"/>
    <cellStyle name="Followed Hyperlink" xfId="8156" builtinId="9" hidden="1"/>
    <cellStyle name="Followed Hyperlink" xfId="8158" builtinId="9" hidden="1"/>
    <cellStyle name="Followed Hyperlink" xfId="8160" builtinId="9" hidden="1"/>
    <cellStyle name="Followed Hyperlink" xfId="8162" builtinId="9" hidden="1"/>
    <cellStyle name="Followed Hyperlink" xfId="8164" builtinId="9" hidden="1"/>
    <cellStyle name="Followed Hyperlink" xfId="8166" builtinId="9" hidden="1"/>
    <cellStyle name="Followed Hyperlink" xfId="8168" builtinId="9" hidden="1"/>
    <cellStyle name="Followed Hyperlink" xfId="8170" builtinId="9" hidden="1"/>
    <cellStyle name="Followed Hyperlink" xfId="8172" builtinId="9" hidden="1"/>
    <cellStyle name="Followed Hyperlink" xfId="8174" builtinId="9" hidden="1"/>
    <cellStyle name="Followed Hyperlink" xfId="8176" builtinId="9" hidden="1"/>
    <cellStyle name="Followed Hyperlink" xfId="8178" builtinId="9" hidden="1"/>
    <cellStyle name="Followed Hyperlink" xfId="8180" builtinId="9" hidden="1"/>
    <cellStyle name="Followed Hyperlink" xfId="8182" builtinId="9" hidden="1"/>
    <cellStyle name="Followed Hyperlink" xfId="8184" builtinId="9" hidden="1"/>
    <cellStyle name="Followed Hyperlink" xfId="8186" builtinId="9" hidden="1"/>
    <cellStyle name="Followed Hyperlink" xfId="8188" builtinId="9" hidden="1"/>
    <cellStyle name="Followed Hyperlink" xfId="8190" builtinId="9" hidden="1"/>
    <cellStyle name="Followed Hyperlink" xfId="8192" builtinId="9" hidden="1"/>
    <cellStyle name="Followed Hyperlink" xfId="8194" builtinId="9" hidden="1"/>
    <cellStyle name="Followed Hyperlink" xfId="8196" builtinId="9" hidden="1"/>
    <cellStyle name="Followed Hyperlink" xfId="8198" builtinId="9" hidden="1"/>
    <cellStyle name="Followed Hyperlink" xfId="8200" builtinId="9" hidden="1"/>
    <cellStyle name="Followed Hyperlink" xfId="8202" builtinId="9" hidden="1"/>
    <cellStyle name="Followed Hyperlink" xfId="8204" builtinId="9" hidden="1"/>
    <cellStyle name="Followed Hyperlink" xfId="8206" builtinId="9" hidden="1"/>
    <cellStyle name="Followed Hyperlink" xfId="8208" builtinId="9" hidden="1"/>
    <cellStyle name="Followed Hyperlink" xfId="8210" builtinId="9" hidden="1"/>
    <cellStyle name="Followed Hyperlink" xfId="8212" builtinId="9" hidden="1"/>
    <cellStyle name="Followed Hyperlink" xfId="8214" builtinId="9" hidden="1"/>
    <cellStyle name="Followed Hyperlink" xfId="8216" builtinId="9" hidden="1"/>
    <cellStyle name="Followed Hyperlink" xfId="8218" builtinId="9" hidden="1"/>
    <cellStyle name="Followed Hyperlink" xfId="8220" builtinId="9" hidden="1"/>
    <cellStyle name="Followed Hyperlink" xfId="8222" builtinId="9" hidden="1"/>
    <cellStyle name="Followed Hyperlink" xfId="8224" builtinId="9" hidden="1"/>
    <cellStyle name="Followed Hyperlink" xfId="8226" builtinId="9" hidden="1"/>
    <cellStyle name="Followed Hyperlink" xfId="8228" builtinId="9" hidden="1"/>
    <cellStyle name="Followed Hyperlink" xfId="8230" builtinId="9" hidden="1"/>
    <cellStyle name="Followed Hyperlink" xfId="8232" builtinId="9" hidden="1"/>
    <cellStyle name="Followed Hyperlink" xfId="8234" builtinId="9" hidden="1"/>
    <cellStyle name="Followed Hyperlink" xfId="8236" builtinId="9" hidden="1"/>
    <cellStyle name="Followed Hyperlink" xfId="8238" builtinId="9" hidden="1"/>
    <cellStyle name="Followed Hyperlink" xfId="8240" builtinId="9" hidden="1"/>
    <cellStyle name="Followed Hyperlink" xfId="8242" builtinId="9" hidden="1"/>
    <cellStyle name="Followed Hyperlink" xfId="8244" builtinId="9" hidden="1"/>
    <cellStyle name="Followed Hyperlink" xfId="8246" builtinId="9" hidden="1"/>
    <cellStyle name="Followed Hyperlink" xfId="8248" builtinId="9" hidden="1"/>
    <cellStyle name="Followed Hyperlink" xfId="8250" builtinId="9" hidden="1"/>
    <cellStyle name="Followed Hyperlink" xfId="8252" builtinId="9" hidden="1"/>
    <cellStyle name="Followed Hyperlink" xfId="8254" builtinId="9" hidden="1"/>
    <cellStyle name="Followed Hyperlink" xfId="8256" builtinId="9" hidden="1"/>
    <cellStyle name="Followed Hyperlink" xfId="8258" builtinId="9" hidden="1"/>
    <cellStyle name="Followed Hyperlink" xfId="8260" builtinId="9" hidden="1"/>
    <cellStyle name="Followed Hyperlink" xfId="8262" builtinId="9" hidden="1"/>
    <cellStyle name="Followed Hyperlink" xfId="8264" builtinId="9" hidden="1"/>
    <cellStyle name="Followed Hyperlink" xfId="8266" builtinId="9" hidden="1"/>
    <cellStyle name="Followed Hyperlink" xfId="8268" builtinId="9" hidden="1"/>
    <cellStyle name="Followed Hyperlink" xfId="8270" builtinId="9" hidden="1"/>
    <cellStyle name="Followed Hyperlink" xfId="8272" builtinId="9" hidden="1"/>
    <cellStyle name="Followed Hyperlink" xfId="8274" builtinId="9" hidden="1"/>
    <cellStyle name="Followed Hyperlink" xfId="8276" builtinId="9" hidden="1"/>
    <cellStyle name="Followed Hyperlink" xfId="8278" builtinId="9" hidden="1"/>
    <cellStyle name="Followed Hyperlink" xfId="8280" builtinId="9" hidden="1"/>
    <cellStyle name="Followed Hyperlink" xfId="8282" builtinId="9" hidden="1"/>
    <cellStyle name="Followed Hyperlink" xfId="8284" builtinId="9" hidden="1"/>
    <cellStyle name="Followed Hyperlink" xfId="8286" builtinId="9" hidden="1"/>
    <cellStyle name="Followed Hyperlink" xfId="8288" builtinId="9" hidden="1"/>
    <cellStyle name="Followed Hyperlink" xfId="8290" builtinId="9" hidden="1"/>
    <cellStyle name="Followed Hyperlink" xfId="8292" builtinId="9" hidden="1"/>
    <cellStyle name="Followed Hyperlink" xfId="8294" builtinId="9" hidden="1"/>
    <cellStyle name="Followed Hyperlink" xfId="8296" builtinId="9" hidden="1"/>
    <cellStyle name="Followed Hyperlink" xfId="8298" builtinId="9" hidden="1"/>
    <cellStyle name="Followed Hyperlink" xfId="8300" builtinId="9" hidden="1"/>
    <cellStyle name="Followed Hyperlink" xfId="8302" builtinId="9" hidden="1"/>
    <cellStyle name="Followed Hyperlink" xfId="8304" builtinId="9" hidden="1"/>
    <cellStyle name="Followed Hyperlink" xfId="8306" builtinId="9" hidden="1"/>
    <cellStyle name="Followed Hyperlink" xfId="8308" builtinId="9" hidden="1"/>
    <cellStyle name="Followed Hyperlink" xfId="8310" builtinId="9" hidden="1"/>
    <cellStyle name="Followed Hyperlink" xfId="8312" builtinId="9" hidden="1"/>
    <cellStyle name="Followed Hyperlink" xfId="8314" builtinId="9" hidden="1"/>
    <cellStyle name="Followed Hyperlink" xfId="8316" builtinId="9" hidden="1"/>
    <cellStyle name="Followed Hyperlink" xfId="8318" builtinId="9" hidden="1"/>
    <cellStyle name="Followed Hyperlink" xfId="8320" builtinId="9" hidden="1"/>
    <cellStyle name="Followed Hyperlink" xfId="8322" builtinId="9" hidden="1"/>
    <cellStyle name="Followed Hyperlink" xfId="8324" builtinId="9" hidden="1"/>
    <cellStyle name="Followed Hyperlink" xfId="8326" builtinId="9" hidden="1"/>
    <cellStyle name="Followed Hyperlink" xfId="8328" builtinId="9" hidden="1"/>
    <cellStyle name="Followed Hyperlink" xfId="8330" builtinId="9" hidden="1"/>
    <cellStyle name="Followed Hyperlink" xfId="8332" builtinId="9" hidden="1"/>
    <cellStyle name="Followed Hyperlink" xfId="8334" builtinId="9" hidden="1"/>
    <cellStyle name="Followed Hyperlink" xfId="8336" builtinId="9" hidden="1"/>
    <cellStyle name="Followed Hyperlink" xfId="8338" builtinId="9" hidden="1"/>
    <cellStyle name="Followed Hyperlink" xfId="8340" builtinId="9" hidden="1"/>
    <cellStyle name="Followed Hyperlink" xfId="8342" builtinId="9" hidden="1"/>
    <cellStyle name="Followed Hyperlink" xfId="8344" builtinId="9" hidden="1"/>
    <cellStyle name="Followed Hyperlink" xfId="8346" builtinId="9" hidden="1"/>
    <cellStyle name="Followed Hyperlink" xfId="8348" builtinId="9" hidden="1"/>
    <cellStyle name="Followed Hyperlink" xfId="8350" builtinId="9" hidden="1"/>
    <cellStyle name="Followed Hyperlink" xfId="8352" builtinId="9" hidden="1"/>
    <cellStyle name="Followed Hyperlink" xfId="8354" builtinId="9" hidden="1"/>
    <cellStyle name="Followed Hyperlink" xfId="8356" builtinId="9" hidden="1"/>
    <cellStyle name="Followed Hyperlink" xfId="8358" builtinId="9" hidden="1"/>
    <cellStyle name="Followed Hyperlink" xfId="8360" builtinId="9" hidden="1"/>
    <cellStyle name="Followed Hyperlink" xfId="8362" builtinId="9" hidden="1"/>
    <cellStyle name="Followed Hyperlink" xfId="8364" builtinId="9" hidden="1"/>
    <cellStyle name="Followed Hyperlink" xfId="8366" builtinId="9" hidden="1"/>
    <cellStyle name="Followed Hyperlink" xfId="8368" builtinId="9" hidden="1"/>
    <cellStyle name="Followed Hyperlink" xfId="8370" builtinId="9" hidden="1"/>
    <cellStyle name="Followed Hyperlink" xfId="8372" builtinId="9" hidden="1"/>
    <cellStyle name="Followed Hyperlink" xfId="8374" builtinId="9" hidden="1"/>
    <cellStyle name="Followed Hyperlink" xfId="8376" builtinId="9" hidden="1"/>
    <cellStyle name="Followed Hyperlink" xfId="8378" builtinId="9" hidden="1"/>
    <cellStyle name="Followed Hyperlink" xfId="8380" builtinId="9" hidden="1"/>
    <cellStyle name="Followed Hyperlink" xfId="8382" builtinId="9" hidden="1"/>
    <cellStyle name="Followed Hyperlink" xfId="8384" builtinId="9" hidden="1"/>
    <cellStyle name="Followed Hyperlink" xfId="8386" builtinId="9" hidden="1"/>
    <cellStyle name="Followed Hyperlink" xfId="8388" builtinId="9" hidden="1"/>
    <cellStyle name="Followed Hyperlink" xfId="8390" builtinId="9" hidden="1"/>
    <cellStyle name="Followed Hyperlink" xfId="8392" builtinId="9" hidden="1"/>
    <cellStyle name="Followed Hyperlink" xfId="8394" builtinId="9" hidden="1"/>
    <cellStyle name="Followed Hyperlink" xfId="8396" builtinId="9" hidden="1"/>
    <cellStyle name="Followed Hyperlink" xfId="8398" builtinId="9" hidden="1"/>
    <cellStyle name="Followed Hyperlink" xfId="8400" builtinId="9" hidden="1"/>
    <cellStyle name="Followed Hyperlink" xfId="8402" builtinId="9" hidden="1"/>
    <cellStyle name="Followed Hyperlink" xfId="8404" builtinId="9" hidden="1"/>
    <cellStyle name="Followed Hyperlink" xfId="8406" builtinId="9" hidden="1"/>
    <cellStyle name="Followed Hyperlink" xfId="8408" builtinId="9" hidden="1"/>
    <cellStyle name="Followed Hyperlink" xfId="8410" builtinId="9" hidden="1"/>
    <cellStyle name="Followed Hyperlink" xfId="8412" builtinId="9" hidden="1"/>
    <cellStyle name="Followed Hyperlink" xfId="8414" builtinId="9" hidden="1"/>
    <cellStyle name="Followed Hyperlink" xfId="8416" builtinId="9" hidden="1"/>
    <cellStyle name="Followed Hyperlink" xfId="8418" builtinId="9" hidden="1"/>
    <cellStyle name="Followed Hyperlink" xfId="8420" builtinId="9" hidden="1"/>
    <cellStyle name="Followed Hyperlink" xfId="8422" builtinId="9" hidden="1"/>
    <cellStyle name="Followed Hyperlink" xfId="8424" builtinId="9" hidden="1"/>
    <cellStyle name="Followed Hyperlink" xfId="8426" builtinId="9" hidden="1"/>
    <cellStyle name="Followed Hyperlink" xfId="8428" builtinId="9" hidden="1"/>
    <cellStyle name="Followed Hyperlink" xfId="8430" builtinId="9" hidden="1"/>
    <cellStyle name="Followed Hyperlink" xfId="8432" builtinId="9" hidden="1"/>
    <cellStyle name="Followed Hyperlink" xfId="8434" builtinId="9" hidden="1"/>
    <cellStyle name="Followed Hyperlink" xfId="8436" builtinId="9" hidden="1"/>
    <cellStyle name="Followed Hyperlink" xfId="8438" builtinId="9" hidden="1"/>
    <cellStyle name="Followed Hyperlink" xfId="8440" builtinId="9" hidden="1"/>
    <cellStyle name="Followed Hyperlink" xfId="8442" builtinId="9" hidden="1"/>
    <cellStyle name="Followed Hyperlink" xfId="8444" builtinId="9" hidden="1"/>
    <cellStyle name="Followed Hyperlink" xfId="8446" builtinId="9" hidden="1"/>
    <cellStyle name="Followed Hyperlink" xfId="8448" builtinId="9" hidden="1"/>
    <cellStyle name="Followed Hyperlink" xfId="8450" builtinId="9" hidden="1"/>
    <cellStyle name="Followed Hyperlink" xfId="8452" builtinId="9" hidden="1"/>
    <cellStyle name="Followed Hyperlink" xfId="8454" builtinId="9" hidden="1"/>
    <cellStyle name="Followed Hyperlink" xfId="8456" builtinId="9" hidden="1"/>
    <cellStyle name="Followed Hyperlink" xfId="8458" builtinId="9" hidden="1"/>
    <cellStyle name="Followed Hyperlink" xfId="8460" builtinId="9" hidden="1"/>
    <cellStyle name="Followed Hyperlink" xfId="8462" builtinId="9" hidden="1"/>
    <cellStyle name="Followed Hyperlink" xfId="8464" builtinId="9" hidden="1"/>
    <cellStyle name="Followed Hyperlink" xfId="8466" builtinId="9" hidden="1"/>
    <cellStyle name="Followed Hyperlink" xfId="8468" builtinId="9" hidden="1"/>
    <cellStyle name="Followed Hyperlink" xfId="8470" builtinId="9" hidden="1"/>
    <cellStyle name="Followed Hyperlink" xfId="8472" builtinId="9" hidden="1"/>
    <cellStyle name="Followed Hyperlink" xfId="8474" builtinId="9" hidden="1"/>
    <cellStyle name="Followed Hyperlink" xfId="8476" builtinId="9" hidden="1"/>
    <cellStyle name="Followed Hyperlink" xfId="8478" builtinId="9" hidden="1"/>
    <cellStyle name="Followed Hyperlink" xfId="8480" builtinId="9" hidden="1"/>
    <cellStyle name="Followed Hyperlink" xfId="8482" builtinId="9" hidden="1"/>
    <cellStyle name="Followed Hyperlink" xfId="8484" builtinId="9" hidden="1"/>
    <cellStyle name="Followed Hyperlink" xfId="8486" builtinId="9" hidden="1"/>
    <cellStyle name="Followed Hyperlink" xfId="8488" builtinId="9" hidden="1"/>
    <cellStyle name="Followed Hyperlink" xfId="8490" builtinId="9" hidden="1"/>
    <cellStyle name="Followed Hyperlink" xfId="8492" builtinId="9" hidden="1"/>
    <cellStyle name="Followed Hyperlink" xfId="8494" builtinId="9" hidden="1"/>
    <cellStyle name="Followed Hyperlink" xfId="8496" builtinId="9" hidden="1"/>
    <cellStyle name="Followed Hyperlink" xfId="8498" builtinId="9" hidden="1"/>
    <cellStyle name="Followed Hyperlink" xfId="8500" builtinId="9" hidden="1"/>
    <cellStyle name="Followed Hyperlink" xfId="8502" builtinId="9" hidden="1"/>
    <cellStyle name="Followed Hyperlink" xfId="8504" builtinId="9" hidden="1"/>
    <cellStyle name="Followed Hyperlink" xfId="8506" builtinId="9" hidden="1"/>
    <cellStyle name="Followed Hyperlink" xfId="8508" builtinId="9" hidden="1"/>
    <cellStyle name="Followed Hyperlink" xfId="8510" builtinId="9" hidden="1"/>
    <cellStyle name="Followed Hyperlink" xfId="8512" builtinId="9" hidden="1"/>
    <cellStyle name="Followed Hyperlink" xfId="8514" builtinId="9" hidden="1"/>
    <cellStyle name="Followed Hyperlink" xfId="8516" builtinId="9" hidden="1"/>
    <cellStyle name="Followed Hyperlink" xfId="8518" builtinId="9" hidden="1"/>
    <cellStyle name="Followed Hyperlink" xfId="8520" builtinId="9" hidden="1"/>
    <cellStyle name="Followed Hyperlink" xfId="8522" builtinId="9" hidden="1"/>
    <cellStyle name="Followed Hyperlink" xfId="8524" builtinId="9" hidden="1"/>
    <cellStyle name="Followed Hyperlink" xfId="8526" builtinId="9" hidden="1"/>
    <cellStyle name="Followed Hyperlink" xfId="8528" builtinId="9" hidden="1"/>
    <cellStyle name="Followed Hyperlink" xfId="8530" builtinId="9" hidden="1"/>
    <cellStyle name="Followed Hyperlink" xfId="8532" builtinId="9" hidden="1"/>
    <cellStyle name="Followed Hyperlink" xfId="8534" builtinId="9" hidden="1"/>
    <cellStyle name="Followed Hyperlink" xfId="8536" builtinId="9" hidden="1"/>
    <cellStyle name="Followed Hyperlink" xfId="8538" builtinId="9" hidden="1"/>
    <cellStyle name="Followed Hyperlink" xfId="8540" builtinId="9" hidden="1"/>
    <cellStyle name="Followed Hyperlink" xfId="8542" builtinId="9" hidden="1"/>
    <cellStyle name="Followed Hyperlink" xfId="8544" builtinId="9" hidden="1"/>
    <cellStyle name="Followed Hyperlink" xfId="8546" builtinId="9" hidden="1"/>
    <cellStyle name="Followed Hyperlink" xfId="8548" builtinId="9" hidden="1"/>
    <cellStyle name="Followed Hyperlink" xfId="8550" builtinId="9" hidden="1"/>
    <cellStyle name="Followed Hyperlink" xfId="8552" builtinId="9" hidden="1"/>
    <cellStyle name="Followed Hyperlink" xfId="8554" builtinId="9" hidden="1"/>
    <cellStyle name="Followed Hyperlink" xfId="8556" builtinId="9" hidden="1"/>
    <cellStyle name="Followed Hyperlink" xfId="8558" builtinId="9" hidden="1"/>
    <cellStyle name="Followed Hyperlink" xfId="8560" builtinId="9" hidden="1"/>
    <cellStyle name="Followed Hyperlink" xfId="8562" builtinId="9" hidden="1"/>
    <cellStyle name="Followed Hyperlink" xfId="8564" builtinId="9" hidden="1"/>
    <cellStyle name="Followed Hyperlink" xfId="8566" builtinId="9" hidden="1"/>
    <cellStyle name="Followed Hyperlink" xfId="8568" builtinId="9" hidden="1"/>
    <cellStyle name="Followed Hyperlink" xfId="8570" builtinId="9" hidden="1"/>
    <cellStyle name="Followed Hyperlink" xfId="8572" builtinId="9" hidden="1"/>
    <cellStyle name="Followed Hyperlink" xfId="8574" builtinId="9" hidden="1"/>
    <cellStyle name="Followed Hyperlink" xfId="8576" builtinId="9" hidden="1"/>
    <cellStyle name="Followed Hyperlink" xfId="8578" builtinId="9" hidden="1"/>
    <cellStyle name="Followed Hyperlink" xfId="8580" builtinId="9" hidden="1"/>
    <cellStyle name="Followed Hyperlink" xfId="8582" builtinId="9" hidden="1"/>
    <cellStyle name="Followed Hyperlink" xfId="8584" builtinId="9" hidden="1"/>
    <cellStyle name="Followed Hyperlink" xfId="8586" builtinId="9" hidden="1"/>
    <cellStyle name="Followed Hyperlink" xfId="8588" builtinId="9" hidden="1"/>
    <cellStyle name="Followed Hyperlink" xfId="8590" builtinId="9" hidden="1"/>
    <cellStyle name="Followed Hyperlink" xfId="8592" builtinId="9" hidden="1"/>
    <cellStyle name="Followed Hyperlink" xfId="8594" builtinId="9" hidden="1"/>
    <cellStyle name="Followed Hyperlink" xfId="8596" builtinId="9" hidden="1"/>
    <cellStyle name="Followed Hyperlink" xfId="8598" builtinId="9" hidden="1"/>
    <cellStyle name="Followed Hyperlink" xfId="8600" builtinId="9" hidden="1"/>
    <cellStyle name="Followed Hyperlink" xfId="8602" builtinId="9" hidden="1"/>
    <cellStyle name="Followed Hyperlink" xfId="8604" builtinId="9" hidden="1"/>
    <cellStyle name="Followed Hyperlink" xfId="8606" builtinId="9" hidden="1"/>
    <cellStyle name="Followed Hyperlink" xfId="8608" builtinId="9" hidden="1"/>
    <cellStyle name="Followed Hyperlink" xfId="8610" builtinId="9" hidden="1"/>
    <cellStyle name="Followed Hyperlink" xfId="8612" builtinId="9" hidden="1"/>
    <cellStyle name="Followed Hyperlink" xfId="8614" builtinId="9" hidden="1"/>
    <cellStyle name="Followed Hyperlink" xfId="8616" builtinId="9" hidden="1"/>
    <cellStyle name="Followed Hyperlink" xfId="8618" builtinId="9" hidden="1"/>
    <cellStyle name="Followed Hyperlink" xfId="8620" builtinId="9" hidden="1"/>
    <cellStyle name="Followed Hyperlink" xfId="8622" builtinId="9" hidden="1"/>
    <cellStyle name="Followed Hyperlink" xfId="8624" builtinId="9" hidden="1"/>
    <cellStyle name="Followed Hyperlink" xfId="8626" builtinId="9" hidden="1"/>
    <cellStyle name="Followed Hyperlink" xfId="8628" builtinId="9" hidden="1"/>
    <cellStyle name="Followed Hyperlink" xfId="8630" builtinId="9" hidden="1"/>
    <cellStyle name="Followed Hyperlink" xfId="8632" builtinId="9" hidden="1"/>
    <cellStyle name="Followed Hyperlink" xfId="8634" builtinId="9" hidden="1"/>
    <cellStyle name="Followed Hyperlink" xfId="8636" builtinId="9" hidden="1"/>
    <cellStyle name="Followed Hyperlink" xfId="8638" builtinId="9" hidden="1"/>
    <cellStyle name="Followed Hyperlink" xfId="8640" builtinId="9" hidden="1"/>
    <cellStyle name="Followed Hyperlink" xfId="8642" builtinId="9" hidden="1"/>
    <cellStyle name="Followed Hyperlink" xfId="8644" builtinId="9" hidden="1"/>
    <cellStyle name="Followed Hyperlink" xfId="8646" builtinId="9" hidden="1"/>
    <cellStyle name="Followed Hyperlink" xfId="8648" builtinId="9" hidden="1"/>
    <cellStyle name="Followed Hyperlink" xfId="8650" builtinId="9" hidden="1"/>
    <cellStyle name="Followed Hyperlink" xfId="8652" builtinId="9" hidden="1"/>
    <cellStyle name="Followed Hyperlink" xfId="8654" builtinId="9" hidden="1"/>
    <cellStyle name="Followed Hyperlink" xfId="8656" builtinId="9" hidden="1"/>
    <cellStyle name="Followed Hyperlink" xfId="8658" builtinId="9" hidden="1"/>
    <cellStyle name="Followed Hyperlink" xfId="8660" builtinId="9" hidden="1"/>
    <cellStyle name="Followed Hyperlink" xfId="8662" builtinId="9" hidden="1"/>
    <cellStyle name="Followed Hyperlink" xfId="8664" builtinId="9" hidden="1"/>
    <cellStyle name="Followed Hyperlink" xfId="8666" builtinId="9" hidden="1"/>
    <cellStyle name="Followed Hyperlink" xfId="8668" builtinId="9" hidden="1"/>
    <cellStyle name="Followed Hyperlink" xfId="8670" builtinId="9" hidden="1"/>
    <cellStyle name="Followed Hyperlink" xfId="8672" builtinId="9" hidden="1"/>
    <cellStyle name="Followed Hyperlink" xfId="8674" builtinId="9" hidden="1"/>
    <cellStyle name="Followed Hyperlink" xfId="8676" builtinId="9" hidden="1"/>
    <cellStyle name="Followed Hyperlink" xfId="8678" builtinId="9" hidden="1"/>
    <cellStyle name="Followed Hyperlink" xfId="8680" builtinId="9" hidden="1"/>
    <cellStyle name="Followed Hyperlink" xfId="8682" builtinId="9" hidden="1"/>
    <cellStyle name="Followed Hyperlink" xfId="8684" builtinId="9" hidden="1"/>
    <cellStyle name="Followed Hyperlink" xfId="8686" builtinId="9" hidden="1"/>
    <cellStyle name="Followed Hyperlink" xfId="8688" builtinId="9" hidden="1"/>
    <cellStyle name="Followed Hyperlink" xfId="8690" builtinId="9" hidden="1"/>
    <cellStyle name="Followed Hyperlink" xfId="8692" builtinId="9" hidden="1"/>
    <cellStyle name="Followed Hyperlink" xfId="8694" builtinId="9" hidden="1"/>
    <cellStyle name="Followed Hyperlink" xfId="8696" builtinId="9" hidden="1"/>
    <cellStyle name="Followed Hyperlink" xfId="8698" builtinId="9" hidden="1"/>
    <cellStyle name="Followed Hyperlink" xfId="8700" builtinId="9" hidden="1"/>
    <cellStyle name="Followed Hyperlink" xfId="8702" builtinId="9" hidden="1"/>
    <cellStyle name="Followed Hyperlink" xfId="8704" builtinId="9" hidden="1"/>
    <cellStyle name="Followed Hyperlink" xfId="8706" builtinId="9" hidden="1"/>
    <cellStyle name="Followed Hyperlink" xfId="8708" builtinId="9" hidden="1"/>
    <cellStyle name="Followed Hyperlink" xfId="8710" builtinId="9" hidden="1"/>
    <cellStyle name="Followed Hyperlink" xfId="8712" builtinId="9" hidden="1"/>
    <cellStyle name="Followed Hyperlink" xfId="8714" builtinId="9" hidden="1"/>
    <cellStyle name="Followed Hyperlink" xfId="8716" builtinId="9" hidden="1"/>
    <cellStyle name="Followed Hyperlink" xfId="8718" builtinId="9" hidden="1"/>
    <cellStyle name="Followed Hyperlink" xfId="8720" builtinId="9" hidden="1"/>
    <cellStyle name="Followed Hyperlink" xfId="8722" builtinId="9" hidden="1"/>
    <cellStyle name="Followed Hyperlink" xfId="8724" builtinId="9" hidden="1"/>
    <cellStyle name="Followed Hyperlink" xfId="8726" builtinId="9" hidden="1"/>
    <cellStyle name="Followed Hyperlink" xfId="8728" builtinId="9" hidden="1"/>
    <cellStyle name="Followed Hyperlink" xfId="8730" builtinId="9" hidden="1"/>
    <cellStyle name="Followed Hyperlink" xfId="8732" builtinId="9" hidden="1"/>
    <cellStyle name="Followed Hyperlink" xfId="8734" builtinId="9" hidden="1"/>
    <cellStyle name="Followed Hyperlink" xfId="8736" builtinId="9" hidden="1"/>
    <cellStyle name="Followed Hyperlink" xfId="8738" builtinId="9" hidden="1"/>
    <cellStyle name="Followed Hyperlink" xfId="8740" builtinId="9" hidden="1"/>
    <cellStyle name="Followed Hyperlink" xfId="8742" builtinId="9" hidden="1"/>
    <cellStyle name="Followed Hyperlink" xfId="8744" builtinId="9" hidden="1"/>
    <cellStyle name="Followed Hyperlink" xfId="8746" builtinId="9" hidden="1"/>
    <cellStyle name="Followed Hyperlink" xfId="8748" builtinId="9" hidden="1"/>
    <cellStyle name="Followed Hyperlink" xfId="8750" builtinId="9" hidden="1"/>
    <cellStyle name="Followed Hyperlink" xfId="8752" builtinId="9" hidden="1"/>
    <cellStyle name="Followed Hyperlink" xfId="8754" builtinId="9" hidden="1"/>
    <cellStyle name="Followed Hyperlink" xfId="8756" builtinId="9" hidden="1"/>
    <cellStyle name="Followed Hyperlink" xfId="8758" builtinId="9" hidden="1"/>
    <cellStyle name="Followed Hyperlink" xfId="8760" builtinId="9" hidden="1"/>
    <cellStyle name="Followed Hyperlink" xfId="8762" builtinId="9" hidden="1"/>
    <cellStyle name="Followed Hyperlink" xfId="8764" builtinId="9" hidden="1"/>
    <cellStyle name="Followed Hyperlink" xfId="8766" builtinId="9" hidden="1"/>
    <cellStyle name="Followed Hyperlink" xfId="8768" builtinId="9" hidden="1"/>
    <cellStyle name="Followed Hyperlink" xfId="8770" builtinId="9" hidden="1"/>
    <cellStyle name="Followed Hyperlink" xfId="8772" builtinId="9" hidden="1"/>
    <cellStyle name="Followed Hyperlink" xfId="8774" builtinId="9" hidden="1"/>
    <cellStyle name="Followed Hyperlink" xfId="8776" builtinId="9" hidden="1"/>
    <cellStyle name="Followed Hyperlink" xfId="8778" builtinId="9" hidden="1"/>
    <cellStyle name="Followed Hyperlink" xfId="8780" builtinId="9" hidden="1"/>
    <cellStyle name="Followed Hyperlink" xfId="8782" builtinId="9" hidden="1"/>
    <cellStyle name="Followed Hyperlink" xfId="8784" builtinId="9" hidden="1"/>
    <cellStyle name="Followed Hyperlink" xfId="8786" builtinId="9" hidden="1"/>
    <cellStyle name="Followed Hyperlink" xfId="8788" builtinId="9" hidden="1"/>
    <cellStyle name="Followed Hyperlink" xfId="8790" builtinId="9" hidden="1"/>
    <cellStyle name="Followed Hyperlink" xfId="8792" builtinId="9" hidden="1"/>
    <cellStyle name="Followed Hyperlink" xfId="8794" builtinId="9" hidden="1"/>
    <cellStyle name="Followed Hyperlink" xfId="8796" builtinId="9" hidden="1"/>
    <cellStyle name="Followed Hyperlink" xfId="8798" builtinId="9" hidden="1"/>
    <cellStyle name="Followed Hyperlink" xfId="8800" builtinId="9" hidden="1"/>
    <cellStyle name="Followed Hyperlink" xfId="8802" builtinId="9" hidden="1"/>
    <cellStyle name="Followed Hyperlink" xfId="8804" builtinId="9" hidden="1"/>
    <cellStyle name="Followed Hyperlink" xfId="8806" builtinId="9" hidden="1"/>
    <cellStyle name="Followed Hyperlink" xfId="8808" builtinId="9" hidden="1"/>
    <cellStyle name="Followed Hyperlink" xfId="8810" builtinId="9" hidden="1"/>
    <cellStyle name="Followed Hyperlink" xfId="8812" builtinId="9" hidden="1"/>
    <cellStyle name="Followed Hyperlink" xfId="8814" builtinId="9" hidden="1"/>
    <cellStyle name="Followed Hyperlink" xfId="8816" builtinId="9" hidden="1"/>
    <cellStyle name="Followed Hyperlink" xfId="8818" builtinId="9" hidden="1"/>
    <cellStyle name="Followed Hyperlink" xfId="8820" builtinId="9" hidden="1"/>
    <cellStyle name="Followed Hyperlink" xfId="8822" builtinId="9" hidden="1"/>
    <cellStyle name="Followed Hyperlink" xfId="8824" builtinId="9" hidden="1"/>
    <cellStyle name="Followed Hyperlink" xfId="8826" builtinId="9" hidden="1"/>
    <cellStyle name="Followed Hyperlink" xfId="8828" builtinId="9" hidden="1"/>
    <cellStyle name="Followed Hyperlink" xfId="8830" builtinId="9" hidden="1"/>
    <cellStyle name="Followed Hyperlink" xfId="8832" builtinId="9" hidden="1"/>
    <cellStyle name="Followed Hyperlink" xfId="8834" builtinId="9" hidden="1"/>
    <cellStyle name="Followed Hyperlink" xfId="8836" builtinId="9" hidden="1"/>
    <cellStyle name="Followed Hyperlink" xfId="8838" builtinId="9" hidden="1"/>
    <cellStyle name="Followed Hyperlink" xfId="8840" builtinId="9" hidden="1"/>
    <cellStyle name="Followed Hyperlink" xfId="8842" builtinId="9" hidden="1"/>
    <cellStyle name="Followed Hyperlink" xfId="8844" builtinId="9" hidden="1"/>
    <cellStyle name="Followed Hyperlink" xfId="8846" builtinId="9" hidden="1"/>
    <cellStyle name="Followed Hyperlink" xfId="8848" builtinId="9" hidden="1"/>
    <cellStyle name="Followed Hyperlink" xfId="8850" builtinId="9" hidden="1"/>
    <cellStyle name="Followed Hyperlink" xfId="8852" builtinId="9" hidden="1"/>
    <cellStyle name="Followed Hyperlink" xfId="8854" builtinId="9" hidden="1"/>
    <cellStyle name="Followed Hyperlink" xfId="8856" builtinId="9" hidden="1"/>
    <cellStyle name="Followed Hyperlink" xfId="8858" builtinId="9" hidden="1"/>
    <cellStyle name="Followed Hyperlink" xfId="8860" builtinId="9" hidden="1"/>
    <cellStyle name="Followed Hyperlink" xfId="8862" builtinId="9" hidden="1"/>
    <cellStyle name="Followed Hyperlink" xfId="8864" builtinId="9" hidden="1"/>
    <cellStyle name="Followed Hyperlink" xfId="8866" builtinId="9" hidden="1"/>
    <cellStyle name="Followed Hyperlink" xfId="8868" builtinId="9" hidden="1"/>
    <cellStyle name="Followed Hyperlink" xfId="8870" builtinId="9" hidden="1"/>
    <cellStyle name="Followed Hyperlink" xfId="8872" builtinId="9" hidden="1"/>
    <cellStyle name="Followed Hyperlink" xfId="8874" builtinId="9" hidden="1"/>
    <cellStyle name="Followed Hyperlink" xfId="8876" builtinId="9" hidden="1"/>
    <cellStyle name="Followed Hyperlink" xfId="8878" builtinId="9" hidden="1"/>
    <cellStyle name="Followed Hyperlink" xfId="8880" builtinId="9" hidden="1"/>
    <cellStyle name="Followed Hyperlink" xfId="8882" builtinId="9" hidden="1"/>
    <cellStyle name="Followed Hyperlink" xfId="8884" builtinId="9" hidden="1"/>
    <cellStyle name="Followed Hyperlink" xfId="8886" builtinId="9" hidden="1"/>
    <cellStyle name="Followed Hyperlink" xfId="8888" builtinId="9" hidden="1"/>
    <cellStyle name="Followed Hyperlink" xfId="8890" builtinId="9" hidden="1"/>
    <cellStyle name="Followed Hyperlink" xfId="8892" builtinId="9" hidden="1"/>
    <cellStyle name="Followed Hyperlink" xfId="8894" builtinId="9" hidden="1"/>
    <cellStyle name="Followed Hyperlink" xfId="8896" builtinId="9" hidden="1"/>
    <cellStyle name="Followed Hyperlink" xfId="8898" builtinId="9" hidden="1"/>
    <cellStyle name="Followed Hyperlink" xfId="8900" builtinId="9" hidden="1"/>
    <cellStyle name="Followed Hyperlink" xfId="8902" builtinId="9" hidden="1"/>
    <cellStyle name="Followed Hyperlink" xfId="8904" builtinId="9" hidden="1"/>
    <cellStyle name="Followed Hyperlink" xfId="8906" builtinId="9" hidden="1"/>
    <cellStyle name="Followed Hyperlink" xfId="8908" builtinId="9" hidden="1"/>
    <cellStyle name="Followed Hyperlink" xfId="8910" builtinId="9" hidden="1"/>
    <cellStyle name="Followed Hyperlink" xfId="8912" builtinId="9" hidden="1"/>
    <cellStyle name="Followed Hyperlink" xfId="8914" builtinId="9" hidden="1"/>
    <cellStyle name="Followed Hyperlink" xfId="8916" builtinId="9" hidden="1"/>
    <cellStyle name="Followed Hyperlink" xfId="8918" builtinId="9" hidden="1"/>
    <cellStyle name="Followed Hyperlink" xfId="8920" builtinId="9" hidden="1"/>
    <cellStyle name="Followed Hyperlink" xfId="8922" builtinId="9" hidden="1"/>
    <cellStyle name="Followed Hyperlink" xfId="8924" builtinId="9" hidden="1"/>
    <cellStyle name="Followed Hyperlink" xfId="8926" builtinId="9" hidden="1"/>
    <cellStyle name="Followed Hyperlink" xfId="8928" builtinId="9" hidden="1"/>
    <cellStyle name="Followed Hyperlink" xfId="8930" builtinId="9" hidden="1"/>
    <cellStyle name="Followed Hyperlink" xfId="8932" builtinId="9" hidden="1"/>
    <cellStyle name="Followed Hyperlink" xfId="8934" builtinId="9" hidden="1"/>
    <cellStyle name="Followed Hyperlink" xfId="8936" builtinId="9" hidden="1"/>
    <cellStyle name="Followed Hyperlink" xfId="8938" builtinId="9" hidden="1"/>
    <cellStyle name="Followed Hyperlink" xfId="8940" builtinId="9" hidden="1"/>
    <cellStyle name="Followed Hyperlink" xfId="8942" builtinId="9" hidden="1"/>
    <cellStyle name="Followed Hyperlink" xfId="8944" builtinId="9" hidden="1"/>
    <cellStyle name="Followed Hyperlink" xfId="8946" builtinId="9" hidden="1"/>
    <cellStyle name="Followed Hyperlink" xfId="8948" builtinId="9" hidden="1"/>
    <cellStyle name="Followed Hyperlink" xfId="8950" builtinId="9" hidden="1"/>
    <cellStyle name="Followed Hyperlink" xfId="8952" builtinId="9" hidden="1"/>
    <cellStyle name="Followed Hyperlink" xfId="8954" builtinId="9" hidden="1"/>
    <cellStyle name="Followed Hyperlink" xfId="8956" builtinId="9" hidden="1"/>
    <cellStyle name="Followed Hyperlink" xfId="8958" builtinId="9" hidden="1"/>
    <cellStyle name="Followed Hyperlink" xfId="8960" builtinId="9" hidden="1"/>
    <cellStyle name="Followed Hyperlink" xfId="8962" builtinId="9" hidden="1"/>
    <cellStyle name="Followed Hyperlink" xfId="8964" builtinId="9" hidden="1"/>
    <cellStyle name="Followed Hyperlink" xfId="8966" builtinId="9" hidden="1"/>
    <cellStyle name="Followed Hyperlink" xfId="8968" builtinId="9" hidden="1"/>
    <cellStyle name="Followed Hyperlink" xfId="8970" builtinId="9" hidden="1"/>
    <cellStyle name="Followed Hyperlink" xfId="8972" builtinId="9" hidden="1"/>
    <cellStyle name="Followed Hyperlink" xfId="8974" builtinId="9" hidden="1"/>
    <cellStyle name="Followed Hyperlink" xfId="8976" builtinId="9" hidden="1"/>
    <cellStyle name="Followed Hyperlink" xfId="8978" builtinId="9" hidden="1"/>
    <cellStyle name="Followed Hyperlink" xfId="8980" builtinId="9" hidden="1"/>
    <cellStyle name="Followed Hyperlink" xfId="8982" builtinId="9" hidden="1"/>
    <cellStyle name="Followed Hyperlink" xfId="8984" builtinId="9" hidden="1"/>
    <cellStyle name="Followed Hyperlink" xfId="8986" builtinId="9" hidden="1"/>
    <cellStyle name="Followed Hyperlink" xfId="8988" builtinId="9" hidden="1"/>
    <cellStyle name="Followed Hyperlink" xfId="8990" builtinId="9" hidden="1"/>
    <cellStyle name="Followed Hyperlink" xfId="8992" builtinId="9" hidden="1"/>
    <cellStyle name="Followed Hyperlink" xfId="8994" builtinId="9" hidden="1"/>
    <cellStyle name="Followed Hyperlink" xfId="8996" builtinId="9" hidden="1"/>
    <cellStyle name="Followed Hyperlink" xfId="8998" builtinId="9" hidden="1"/>
    <cellStyle name="Followed Hyperlink" xfId="9000" builtinId="9" hidden="1"/>
    <cellStyle name="Followed Hyperlink" xfId="9002" builtinId="9" hidden="1"/>
    <cellStyle name="Followed Hyperlink" xfId="9004" builtinId="9" hidden="1"/>
    <cellStyle name="Followed Hyperlink" xfId="9006" builtinId="9" hidden="1"/>
    <cellStyle name="Followed Hyperlink" xfId="9008" builtinId="9" hidden="1"/>
    <cellStyle name="Followed Hyperlink" xfId="9010" builtinId="9" hidden="1"/>
    <cellStyle name="Followed Hyperlink" xfId="9012" builtinId="9" hidden="1"/>
    <cellStyle name="Followed Hyperlink" xfId="9014" builtinId="9" hidden="1"/>
    <cellStyle name="Followed Hyperlink" xfId="9016" builtinId="9" hidden="1"/>
    <cellStyle name="Followed Hyperlink" xfId="9018" builtinId="9" hidden="1"/>
    <cellStyle name="Followed Hyperlink" xfId="9020" builtinId="9" hidden="1"/>
    <cellStyle name="Followed Hyperlink" xfId="9022" builtinId="9" hidden="1"/>
    <cellStyle name="Followed Hyperlink" xfId="9024" builtinId="9" hidden="1"/>
    <cellStyle name="Followed Hyperlink" xfId="9026" builtinId="9" hidden="1"/>
    <cellStyle name="Followed Hyperlink" xfId="9028" builtinId="9" hidden="1"/>
    <cellStyle name="Followed Hyperlink" xfId="9030" builtinId="9" hidden="1"/>
    <cellStyle name="Followed Hyperlink" xfId="9032" builtinId="9" hidden="1"/>
    <cellStyle name="Followed Hyperlink" xfId="9034" builtinId="9" hidden="1"/>
    <cellStyle name="Followed Hyperlink" xfId="9036" builtinId="9" hidden="1"/>
    <cellStyle name="Followed Hyperlink" xfId="9038" builtinId="9" hidden="1"/>
    <cellStyle name="Followed Hyperlink" xfId="9040" builtinId="9" hidden="1"/>
    <cellStyle name="Followed Hyperlink" xfId="9042" builtinId="9" hidden="1"/>
    <cellStyle name="Followed Hyperlink" xfId="9044" builtinId="9" hidden="1"/>
    <cellStyle name="Followed Hyperlink" xfId="9046" builtinId="9" hidden="1"/>
    <cellStyle name="Followed Hyperlink" xfId="9048" builtinId="9" hidden="1"/>
    <cellStyle name="Followed Hyperlink" xfId="9050" builtinId="9" hidden="1"/>
    <cellStyle name="Followed Hyperlink" xfId="9052" builtinId="9" hidden="1"/>
    <cellStyle name="Followed Hyperlink" xfId="9054" builtinId="9" hidden="1"/>
    <cellStyle name="Followed Hyperlink" xfId="9056" builtinId="9" hidden="1"/>
    <cellStyle name="Followed Hyperlink" xfId="9058" builtinId="9" hidden="1"/>
    <cellStyle name="Followed Hyperlink" xfId="9060" builtinId="9" hidden="1"/>
    <cellStyle name="Followed Hyperlink" xfId="9062" builtinId="9" hidden="1"/>
    <cellStyle name="Followed Hyperlink" xfId="9064" builtinId="9" hidden="1"/>
    <cellStyle name="Followed Hyperlink" xfId="9066" builtinId="9" hidden="1"/>
    <cellStyle name="Followed Hyperlink" xfId="9068" builtinId="9" hidden="1"/>
    <cellStyle name="Followed Hyperlink" xfId="9070" builtinId="9" hidden="1"/>
    <cellStyle name="Followed Hyperlink" xfId="9072" builtinId="9" hidden="1"/>
    <cellStyle name="Followed Hyperlink" xfId="9074" builtinId="9" hidden="1"/>
    <cellStyle name="Followed Hyperlink" xfId="9076" builtinId="9" hidden="1"/>
    <cellStyle name="Followed Hyperlink" xfId="9078" builtinId="9" hidden="1"/>
    <cellStyle name="Followed Hyperlink" xfId="9080" builtinId="9" hidden="1"/>
    <cellStyle name="Followed Hyperlink" xfId="9082" builtinId="9" hidden="1"/>
    <cellStyle name="Followed Hyperlink" xfId="9084" builtinId="9" hidden="1"/>
    <cellStyle name="Followed Hyperlink" xfId="9086" builtinId="9" hidden="1"/>
    <cellStyle name="Followed Hyperlink" xfId="9088" builtinId="9" hidden="1"/>
    <cellStyle name="Followed Hyperlink" xfId="9090" builtinId="9" hidden="1"/>
    <cellStyle name="Followed Hyperlink" xfId="9092" builtinId="9" hidden="1"/>
    <cellStyle name="Followed Hyperlink" xfId="9094" builtinId="9" hidden="1"/>
    <cellStyle name="Followed Hyperlink" xfId="9096" builtinId="9" hidden="1"/>
    <cellStyle name="Followed Hyperlink" xfId="9098" builtinId="9" hidden="1"/>
    <cellStyle name="Followed Hyperlink" xfId="9100" builtinId="9" hidden="1"/>
    <cellStyle name="Followed Hyperlink" xfId="9102" builtinId="9" hidden="1"/>
    <cellStyle name="Followed Hyperlink" xfId="9104" builtinId="9" hidden="1"/>
    <cellStyle name="Followed Hyperlink" xfId="9106" builtinId="9" hidden="1"/>
    <cellStyle name="Followed Hyperlink" xfId="9108" builtinId="9" hidden="1"/>
    <cellStyle name="Followed Hyperlink" xfId="9110" builtinId="9" hidden="1"/>
    <cellStyle name="Followed Hyperlink" xfId="9112" builtinId="9" hidden="1"/>
    <cellStyle name="Followed Hyperlink" xfId="9114" builtinId="9" hidden="1"/>
    <cellStyle name="Followed Hyperlink" xfId="9116" builtinId="9" hidden="1"/>
    <cellStyle name="Followed Hyperlink" xfId="9118" builtinId="9" hidden="1"/>
    <cellStyle name="Followed Hyperlink" xfId="9120" builtinId="9" hidden="1"/>
    <cellStyle name="Followed Hyperlink" xfId="9122" builtinId="9" hidden="1"/>
    <cellStyle name="Followed Hyperlink" xfId="9124" builtinId="9" hidden="1"/>
    <cellStyle name="Followed Hyperlink" xfId="9126" builtinId="9" hidden="1"/>
    <cellStyle name="Followed Hyperlink" xfId="9128" builtinId="9" hidden="1"/>
    <cellStyle name="Followed Hyperlink" xfId="9130" builtinId="9" hidden="1"/>
    <cellStyle name="Followed Hyperlink" xfId="9132" builtinId="9" hidden="1"/>
    <cellStyle name="Followed Hyperlink" xfId="9134" builtinId="9" hidden="1"/>
    <cellStyle name="Followed Hyperlink" xfId="9136" builtinId="9" hidden="1"/>
    <cellStyle name="Followed Hyperlink" xfId="9143" builtinId="9" hidden="1"/>
    <cellStyle name="Followed Hyperlink" xfId="9145" builtinId="9" hidden="1"/>
    <cellStyle name="Followed Hyperlink" xfId="9147" builtinId="9" hidden="1"/>
    <cellStyle name="Followed Hyperlink" xfId="9149" builtinId="9" hidden="1"/>
    <cellStyle name="Followed Hyperlink" xfId="9151" builtinId="9" hidden="1"/>
    <cellStyle name="Followed Hyperlink" xfId="9153" builtinId="9" hidden="1"/>
    <cellStyle name="Followed Hyperlink" xfId="9155" builtinId="9" hidden="1"/>
    <cellStyle name="Followed Hyperlink" xfId="9157" builtinId="9" hidden="1"/>
    <cellStyle name="Followed Hyperlink" xfId="9159" builtinId="9" hidden="1"/>
    <cellStyle name="Followed Hyperlink" xfId="9161" builtinId="9" hidden="1"/>
    <cellStyle name="Followed Hyperlink" xfId="9163" builtinId="9" hidden="1"/>
    <cellStyle name="Followed Hyperlink" xfId="9165" builtinId="9" hidden="1"/>
    <cellStyle name="Followed Hyperlink" xfId="9167" builtinId="9" hidden="1"/>
    <cellStyle name="Followed Hyperlink" xfId="9169" builtinId="9" hidden="1"/>
    <cellStyle name="Followed Hyperlink" xfId="9171" builtinId="9" hidden="1"/>
    <cellStyle name="Followed Hyperlink" xfId="9173" builtinId="9" hidden="1"/>
    <cellStyle name="Followed Hyperlink" xfId="9175" builtinId="9" hidden="1"/>
    <cellStyle name="Followed Hyperlink" xfId="9177" builtinId="9" hidden="1"/>
    <cellStyle name="Followed Hyperlink" xfId="9179" builtinId="9" hidden="1"/>
    <cellStyle name="Followed Hyperlink" xfId="9181" builtinId="9" hidden="1"/>
    <cellStyle name="Followed Hyperlink" xfId="9183" builtinId="9" hidden="1"/>
    <cellStyle name="Followed Hyperlink" xfId="9185" builtinId="9" hidden="1"/>
    <cellStyle name="Followed Hyperlink" xfId="9187" builtinId="9" hidden="1"/>
    <cellStyle name="Followed Hyperlink" xfId="9189" builtinId="9" hidden="1"/>
    <cellStyle name="Followed Hyperlink" xfId="9191" builtinId="9" hidden="1"/>
    <cellStyle name="Followed Hyperlink" xfId="9193" builtinId="9" hidden="1"/>
    <cellStyle name="Followed Hyperlink" xfId="9195" builtinId="9" hidden="1"/>
    <cellStyle name="Followed Hyperlink" xfId="9197" builtinId="9" hidden="1"/>
    <cellStyle name="Followed Hyperlink" xfId="9199" builtinId="9" hidden="1"/>
    <cellStyle name="Followed Hyperlink" xfId="9201" builtinId="9" hidden="1"/>
    <cellStyle name="Followed Hyperlink" xfId="9203" builtinId="9" hidden="1"/>
    <cellStyle name="Followed Hyperlink" xfId="9205" builtinId="9" hidden="1"/>
    <cellStyle name="Followed Hyperlink" xfId="9212" builtinId="9" hidden="1"/>
    <cellStyle name="Followed Hyperlink" xfId="9214" builtinId="9" hidden="1"/>
    <cellStyle name="Followed Hyperlink" xfId="9216" builtinId="9" hidden="1"/>
    <cellStyle name="Followed Hyperlink" xfId="9218" builtinId="9" hidden="1"/>
    <cellStyle name="Followed Hyperlink" xfId="9220" builtinId="9" hidden="1"/>
    <cellStyle name="Followed Hyperlink" xfId="9222" builtinId="9" hidden="1"/>
    <cellStyle name="Followed Hyperlink" xfId="9224" builtinId="9" hidden="1"/>
    <cellStyle name="Followed Hyperlink" xfId="9226" builtinId="9" hidden="1"/>
    <cellStyle name="Followed Hyperlink" xfId="9228" builtinId="9" hidden="1"/>
    <cellStyle name="Followed Hyperlink" xfId="9230" builtinId="9" hidden="1"/>
    <cellStyle name="Followed Hyperlink" xfId="9232" builtinId="9" hidden="1"/>
    <cellStyle name="Followed Hyperlink" xfId="9234" builtinId="9" hidden="1"/>
    <cellStyle name="Followed Hyperlink" xfId="9236" builtinId="9" hidden="1"/>
    <cellStyle name="Followed Hyperlink" xfId="9238" builtinId="9" hidden="1"/>
    <cellStyle name="Followed Hyperlink" xfId="9240" builtinId="9" hidden="1"/>
    <cellStyle name="Followed Hyperlink" xfId="9242" builtinId="9" hidden="1"/>
    <cellStyle name="Followed Hyperlink" xfId="9244" builtinId="9" hidden="1"/>
    <cellStyle name="Followed Hyperlink" xfId="9246" builtinId="9" hidden="1"/>
    <cellStyle name="Followed Hyperlink" xfId="9248" builtinId="9" hidden="1"/>
    <cellStyle name="Followed Hyperlink" xfId="9250" builtinId="9" hidden="1"/>
    <cellStyle name="Followed Hyperlink" xfId="9252" builtinId="9" hidden="1"/>
    <cellStyle name="Followed Hyperlink" xfId="9254" builtinId="9" hidden="1"/>
    <cellStyle name="Good 2" xfId="3628"/>
    <cellStyle name="Good 2 10" xfId="3629"/>
    <cellStyle name="Good 2 11" xfId="3630"/>
    <cellStyle name="Good 2 12" xfId="6277"/>
    <cellStyle name="Good 2 2" xfId="3631"/>
    <cellStyle name="Good 2 3" xfId="3632"/>
    <cellStyle name="Good 2 4" xfId="3633"/>
    <cellStyle name="Good 2 5" xfId="3634"/>
    <cellStyle name="Good 2 6" xfId="3635"/>
    <cellStyle name="Good 2 7" xfId="3636"/>
    <cellStyle name="Good 2 8" xfId="3637"/>
    <cellStyle name="Good 2 9" xfId="3638"/>
    <cellStyle name="Good 3" xfId="3639"/>
    <cellStyle name="Good 3 2" xfId="3640"/>
    <cellStyle name="Good 4" xfId="3641"/>
    <cellStyle name="Good 4 2" xfId="3642"/>
    <cellStyle name="Good 5" xfId="3643"/>
    <cellStyle name="Good 6" xfId="6278"/>
    <cellStyle name="Good 7" xfId="6279"/>
    <cellStyle name="Good 8" xfId="6280"/>
    <cellStyle name="Heading 1" xfId="3" builtinId="16"/>
    <cellStyle name="Heading 1 2" xfId="3644"/>
    <cellStyle name="Heading 1 2 10" xfId="3645"/>
    <cellStyle name="Heading 1 2 11" xfId="3646"/>
    <cellStyle name="Heading 1 2 12" xfId="3647"/>
    <cellStyle name="Heading 1 2 13" xfId="3648"/>
    <cellStyle name="Heading 1 2 14" xfId="3649"/>
    <cellStyle name="Heading 1 2 15" xfId="3650"/>
    <cellStyle name="Heading 1 2 16" xfId="3651"/>
    <cellStyle name="Heading 1 2 17" xfId="3652"/>
    <cellStyle name="Heading 1 2 18" xfId="3653"/>
    <cellStyle name="Heading 1 2 19" xfId="3654"/>
    <cellStyle name="Heading 1 2 2" xfId="3655"/>
    <cellStyle name="Heading 1 2 20" xfId="3656"/>
    <cellStyle name="Heading 1 2 21" xfId="3657"/>
    <cellStyle name="Heading 1 2 22" xfId="3658"/>
    <cellStyle name="Heading 1 2 23" xfId="3659"/>
    <cellStyle name="Heading 1 2 24" xfId="3660"/>
    <cellStyle name="Heading 1 2 25" xfId="3661"/>
    <cellStyle name="Heading 1 2 26" xfId="3662"/>
    <cellStyle name="Heading 1 2 3" xfId="3663"/>
    <cellStyle name="Heading 1 2 3 2" xfId="3664"/>
    <cellStyle name="Heading 1 2 3 3" xfId="3665"/>
    <cellStyle name="Heading 1 2 3 4" xfId="3666"/>
    <cellStyle name="Heading 1 2 3 5" xfId="3667"/>
    <cellStyle name="Heading 1 2 3 6" xfId="3668"/>
    <cellStyle name="Heading 1 2 3 7" xfId="3669"/>
    <cellStyle name="Heading 1 2 3 8" xfId="3670"/>
    <cellStyle name="Heading 1 2 3 9" xfId="3671"/>
    <cellStyle name="Heading 1 2 4" xfId="3672"/>
    <cellStyle name="Heading 1 2 4 2" xfId="3673"/>
    <cellStyle name="Heading 1 2 4 3" xfId="3674"/>
    <cellStyle name="Heading 1 2 4 4" xfId="3675"/>
    <cellStyle name="Heading 1 2 4 5" xfId="3676"/>
    <cellStyle name="Heading 1 2 4 6" xfId="3677"/>
    <cellStyle name="Heading 1 2 4 7" xfId="3678"/>
    <cellStyle name="Heading 1 2 4 8" xfId="3679"/>
    <cellStyle name="Heading 1 2 4 9" xfId="3680"/>
    <cellStyle name="Heading 1 2 5" xfId="3681"/>
    <cellStyle name="Heading 1 2 6" xfId="3682"/>
    <cellStyle name="Heading 1 2 7" xfId="3683"/>
    <cellStyle name="Heading 1 2 8" xfId="3684"/>
    <cellStyle name="Heading 1 2 9" xfId="3685"/>
    <cellStyle name="Heading 1 2_Blood_21months_EURO" xfId="3686"/>
    <cellStyle name="Heading 1 3" xfId="3687"/>
    <cellStyle name="Heading 1 3 2" xfId="3688"/>
    <cellStyle name="Heading 1 3_GHRN GEO HIV_R10 Budgetlast" xfId="3689"/>
    <cellStyle name="Heading 1 4" xfId="3690"/>
    <cellStyle name="Heading 1 4 2" xfId="3691"/>
    <cellStyle name="Heading 1 4_GHRN GEO HIV_R10 Budgetlast" xfId="3692"/>
    <cellStyle name="Heading 1 5" xfId="3693"/>
    <cellStyle name="Heading 1 6" xfId="6281"/>
    <cellStyle name="Heading 1 7" xfId="6282"/>
    <cellStyle name="Heading 1 8" xfId="6283"/>
    <cellStyle name="Heading 1 9" xfId="9207"/>
    <cellStyle name="Heading 2" xfId="4" builtinId="17"/>
    <cellStyle name="Heading 2 2" xfId="3694"/>
    <cellStyle name="Heading 2 2 10" xfId="3695"/>
    <cellStyle name="Heading 2 2 11" xfId="3696"/>
    <cellStyle name="Heading 2 2 12" xfId="3697"/>
    <cellStyle name="Heading 2 2 13" xfId="3698"/>
    <cellStyle name="Heading 2 2 14" xfId="3699"/>
    <cellStyle name="Heading 2 2 15" xfId="3700"/>
    <cellStyle name="Heading 2 2 16" xfId="3701"/>
    <cellStyle name="Heading 2 2 17" xfId="3702"/>
    <cellStyle name="Heading 2 2 18" xfId="3703"/>
    <cellStyle name="Heading 2 2 19" xfId="3704"/>
    <cellStyle name="Heading 2 2 2" xfId="3705"/>
    <cellStyle name="Heading 2 2 20" xfId="3706"/>
    <cellStyle name="Heading 2 2 21" xfId="3707"/>
    <cellStyle name="Heading 2 2 22" xfId="3708"/>
    <cellStyle name="Heading 2 2 23" xfId="3709"/>
    <cellStyle name="Heading 2 2 24" xfId="3710"/>
    <cellStyle name="Heading 2 2 25" xfId="3711"/>
    <cellStyle name="Heading 2 2 26" xfId="3712"/>
    <cellStyle name="Heading 2 2 3" xfId="3713"/>
    <cellStyle name="Heading 2 2 3 2" xfId="3714"/>
    <cellStyle name="Heading 2 2 3 3" xfId="3715"/>
    <cellStyle name="Heading 2 2 3 4" xfId="3716"/>
    <cellStyle name="Heading 2 2 3 5" xfId="3717"/>
    <cellStyle name="Heading 2 2 3 6" xfId="3718"/>
    <cellStyle name="Heading 2 2 3 7" xfId="3719"/>
    <cellStyle name="Heading 2 2 3 8" xfId="3720"/>
    <cellStyle name="Heading 2 2 3 9" xfId="3721"/>
    <cellStyle name="Heading 2 2 4" xfId="3722"/>
    <cellStyle name="Heading 2 2 4 2" xfId="3723"/>
    <cellStyle name="Heading 2 2 4 3" xfId="3724"/>
    <cellStyle name="Heading 2 2 4 4" xfId="3725"/>
    <cellStyle name="Heading 2 2 4 5" xfId="3726"/>
    <cellStyle name="Heading 2 2 4 6" xfId="3727"/>
    <cellStyle name="Heading 2 2 4 7" xfId="3728"/>
    <cellStyle name="Heading 2 2 4 8" xfId="3729"/>
    <cellStyle name="Heading 2 2 4 9" xfId="3730"/>
    <cellStyle name="Heading 2 2 5" xfId="3731"/>
    <cellStyle name="Heading 2 2 6" xfId="3732"/>
    <cellStyle name="Heading 2 2 7" xfId="3733"/>
    <cellStyle name="Heading 2 2 8" xfId="3734"/>
    <cellStyle name="Heading 2 2 9" xfId="3735"/>
    <cellStyle name="Heading 2 2_Blood_21months_EURO" xfId="3736"/>
    <cellStyle name="Heading 2 3" xfId="3737"/>
    <cellStyle name="Heading 2 3 2" xfId="3738"/>
    <cellStyle name="Heading 2 3_GHRN GEO HIV_R10 Budgetlast" xfId="3739"/>
    <cellStyle name="Heading 2 4" xfId="3740"/>
    <cellStyle name="Heading 2 4 2" xfId="3741"/>
    <cellStyle name="Heading 2 4_GHRN GEO HIV_R10 Budgetlast" xfId="3742"/>
    <cellStyle name="Heading 2 5" xfId="3743"/>
    <cellStyle name="Heading 2 6" xfId="6284"/>
    <cellStyle name="Heading 2 7" xfId="6285"/>
    <cellStyle name="Heading 2 8" xfId="6286"/>
    <cellStyle name="Heading 2 9" xfId="9209"/>
    <cellStyle name="Heading 3 2" xfId="3744"/>
    <cellStyle name="Heading 3 2 10" xfId="3745"/>
    <cellStyle name="Heading 3 2 11" xfId="3746"/>
    <cellStyle name="Heading 3 2 12" xfId="3747"/>
    <cellStyle name="Heading 3 2 13" xfId="3748"/>
    <cellStyle name="Heading 3 2 14" xfId="3749"/>
    <cellStyle name="Heading 3 2 15" xfId="3750"/>
    <cellStyle name="Heading 3 2 16" xfId="3751"/>
    <cellStyle name="Heading 3 2 17" xfId="3752"/>
    <cellStyle name="Heading 3 2 18" xfId="3753"/>
    <cellStyle name="Heading 3 2 19" xfId="3754"/>
    <cellStyle name="Heading 3 2 2" xfId="3755"/>
    <cellStyle name="Heading 3 2 20" xfId="3756"/>
    <cellStyle name="Heading 3 2 21" xfId="3757"/>
    <cellStyle name="Heading 3 2 22" xfId="3758"/>
    <cellStyle name="Heading 3 2 23" xfId="3759"/>
    <cellStyle name="Heading 3 2 24" xfId="3760"/>
    <cellStyle name="Heading 3 2 25" xfId="3761"/>
    <cellStyle name="Heading 3 2 26" xfId="3762"/>
    <cellStyle name="Heading 3 2 3" xfId="3763"/>
    <cellStyle name="Heading 3 2 3 2" xfId="3764"/>
    <cellStyle name="Heading 3 2 3 3" xfId="3765"/>
    <cellStyle name="Heading 3 2 3 4" xfId="3766"/>
    <cellStyle name="Heading 3 2 3 5" xfId="3767"/>
    <cellStyle name="Heading 3 2 3 6" xfId="3768"/>
    <cellStyle name="Heading 3 2 3 7" xfId="3769"/>
    <cellStyle name="Heading 3 2 3 8" xfId="3770"/>
    <cellStyle name="Heading 3 2 3 9" xfId="3771"/>
    <cellStyle name="Heading 3 2 4" xfId="3772"/>
    <cellStyle name="Heading 3 2 4 2" xfId="3773"/>
    <cellStyle name="Heading 3 2 4 3" xfId="3774"/>
    <cellStyle name="Heading 3 2 4 4" xfId="3775"/>
    <cellStyle name="Heading 3 2 4 5" xfId="3776"/>
    <cellStyle name="Heading 3 2 4 6" xfId="3777"/>
    <cellStyle name="Heading 3 2 4 7" xfId="3778"/>
    <cellStyle name="Heading 3 2 4 8" xfId="3779"/>
    <cellStyle name="Heading 3 2 4 9" xfId="3780"/>
    <cellStyle name="Heading 3 2 5" xfId="3781"/>
    <cellStyle name="Heading 3 2 6" xfId="3782"/>
    <cellStyle name="Heading 3 2 7" xfId="3783"/>
    <cellStyle name="Heading 3 2 8" xfId="3784"/>
    <cellStyle name="Heading 3 2 9" xfId="3785"/>
    <cellStyle name="Heading 3 2_Blood_21months_EURO" xfId="3786"/>
    <cellStyle name="Heading 3 3" xfId="3787"/>
    <cellStyle name="Heading 3 3 2" xfId="3788"/>
    <cellStyle name="Heading 3 3_GHRN GEO HIV_R10 Budgetlast" xfId="3789"/>
    <cellStyle name="Heading 3 4" xfId="3790"/>
    <cellStyle name="Heading 3 4 2" xfId="3791"/>
    <cellStyle name="Heading 3 4_GHRN GEO HIV_R10 Budgetlast" xfId="3792"/>
    <cellStyle name="Heading 3 5" xfId="3793"/>
    <cellStyle name="Heading 3 6" xfId="6287"/>
    <cellStyle name="Heading 3 7" xfId="6288"/>
    <cellStyle name="Heading 3 8" xfId="6289"/>
    <cellStyle name="Heading 4 2" xfId="3794"/>
    <cellStyle name="Heading 4 2 10" xfId="3795"/>
    <cellStyle name="Heading 4 2 11" xfId="3796"/>
    <cellStyle name="Heading 4 2 12" xfId="3797"/>
    <cellStyle name="Heading 4 2 13" xfId="3798"/>
    <cellStyle name="Heading 4 2 14" xfId="3799"/>
    <cellStyle name="Heading 4 2 15" xfId="3800"/>
    <cellStyle name="Heading 4 2 16" xfId="3801"/>
    <cellStyle name="Heading 4 2 17" xfId="3802"/>
    <cellStyle name="Heading 4 2 18" xfId="3803"/>
    <cellStyle name="Heading 4 2 19" xfId="3804"/>
    <cellStyle name="Heading 4 2 2" xfId="3805"/>
    <cellStyle name="Heading 4 2 20" xfId="3806"/>
    <cellStyle name="Heading 4 2 21" xfId="3807"/>
    <cellStyle name="Heading 4 2 22" xfId="3808"/>
    <cellStyle name="Heading 4 2 23" xfId="3809"/>
    <cellStyle name="Heading 4 2 24" xfId="3810"/>
    <cellStyle name="Heading 4 2 25" xfId="3811"/>
    <cellStyle name="Heading 4 2 26" xfId="3812"/>
    <cellStyle name="Heading 4 2 3" xfId="3813"/>
    <cellStyle name="Heading 4 2 3 2" xfId="3814"/>
    <cellStyle name="Heading 4 2 3 3" xfId="3815"/>
    <cellStyle name="Heading 4 2 3 4" xfId="3816"/>
    <cellStyle name="Heading 4 2 3 5" xfId="3817"/>
    <cellStyle name="Heading 4 2 3 6" xfId="3818"/>
    <cellStyle name="Heading 4 2 3 7" xfId="3819"/>
    <cellStyle name="Heading 4 2 3 8" xfId="3820"/>
    <cellStyle name="Heading 4 2 3 9" xfId="3821"/>
    <cellStyle name="Heading 4 2 4" xfId="3822"/>
    <cellStyle name="Heading 4 2 4 2" xfId="3823"/>
    <cellStyle name="Heading 4 2 4 3" xfId="3824"/>
    <cellStyle name="Heading 4 2 4 4" xfId="3825"/>
    <cellStyle name="Heading 4 2 4 5" xfId="3826"/>
    <cellStyle name="Heading 4 2 4 6" xfId="3827"/>
    <cellStyle name="Heading 4 2 4 7" xfId="3828"/>
    <cellStyle name="Heading 4 2 4 8" xfId="3829"/>
    <cellStyle name="Heading 4 2 4 9" xfId="3830"/>
    <cellStyle name="Heading 4 2 5" xfId="3831"/>
    <cellStyle name="Heading 4 2 6" xfId="3832"/>
    <cellStyle name="Heading 4 2 7" xfId="3833"/>
    <cellStyle name="Heading 4 2 8" xfId="3834"/>
    <cellStyle name="Heading 4 2 9" xfId="3835"/>
    <cellStyle name="Heading 4 2_Blood_21months_EURO" xfId="3836"/>
    <cellStyle name="Heading 4 3" xfId="3837"/>
    <cellStyle name="Heading 4 3 2" xfId="3838"/>
    <cellStyle name="Heading 4 4" xfId="3839"/>
    <cellStyle name="Heading 4 4 2" xfId="3840"/>
    <cellStyle name="Heading 4 5" xfId="3841"/>
    <cellStyle name="Heading 4 6" xfId="6290"/>
    <cellStyle name="Heading 4 7" xfId="6291"/>
    <cellStyle name="Heading 4 8" xfId="6292"/>
    <cellStyle name="Hyperlink" xfId="12" builtinId="8" hidden="1"/>
    <cellStyle name="Hyperlink" xfId="14" builtinId="8" hidden="1"/>
    <cellStyle name="Hyperlink" xfId="16" builtinId="8" hidden="1"/>
    <cellStyle name="Hyperlink" xfId="18" builtinId="8" hidden="1"/>
    <cellStyle name="Hyperlink" xfId="20" builtinId="8" hidden="1"/>
    <cellStyle name="Hyperlink" xfId="22" builtinId="8" hidden="1"/>
    <cellStyle name="Hyperlink" xfId="24" builtinId="8" hidden="1"/>
    <cellStyle name="Hyperlink" xfId="26" builtinId="8" hidden="1"/>
    <cellStyle name="Hyperlink" xfId="28" builtinId="8" hidden="1"/>
    <cellStyle name="Hyperlink" xfId="30" builtinId="8" hidden="1"/>
    <cellStyle name="Hyperlink" xfId="32" builtinId="8" hidden="1"/>
    <cellStyle name="Hyperlink" xfId="34" builtinId="8" hidden="1"/>
    <cellStyle name="Hyperlink" xfId="36" builtinId="8" hidden="1"/>
    <cellStyle name="Hyperlink" xfId="38" builtinId="8" hidden="1"/>
    <cellStyle name="Hyperlink" xfId="40" builtinId="8" hidden="1"/>
    <cellStyle name="Hyperlink" xfId="42" builtinId="8" hidden="1"/>
    <cellStyle name="Hyperlink" xfId="44" builtinId="8" hidden="1"/>
    <cellStyle name="Hyperlink" xfId="46" builtinId="8" hidden="1"/>
    <cellStyle name="Hyperlink" xfId="48" builtinId="8" hidden="1"/>
    <cellStyle name="Hyperlink" xfId="50" builtinId="8" hidden="1"/>
    <cellStyle name="Hyperlink" xfId="52" builtinId="8" hidden="1"/>
    <cellStyle name="Hyperlink" xfId="6110" builtinId="8" hidden="1"/>
    <cellStyle name="Hyperlink" xfId="6112" builtinId="8" hidden="1"/>
    <cellStyle name="Hyperlink" xfId="6114" builtinId="8" hidden="1"/>
    <cellStyle name="Hyperlink" xfId="6116" builtinId="8" hidden="1"/>
    <cellStyle name="Hyperlink" xfId="6118" builtinId="8" hidden="1"/>
    <cellStyle name="Hyperlink" xfId="6120" builtinId="8" hidden="1"/>
    <cellStyle name="Hyperlink" xfId="6122" builtinId="8" hidden="1"/>
    <cellStyle name="Hyperlink" xfId="6124" builtinId="8" hidden="1"/>
    <cellStyle name="Hyperlink" xfId="6126" builtinId="8" hidden="1"/>
    <cellStyle name="Hyperlink" xfId="6128" builtinId="8" hidden="1"/>
    <cellStyle name="Hyperlink" xfId="6378" builtinId="8" hidden="1"/>
    <cellStyle name="Hyperlink" xfId="6380" builtinId="8" hidden="1"/>
    <cellStyle name="Hyperlink" xfId="7994" builtinId="8" hidden="1"/>
    <cellStyle name="Hyperlink" xfId="7996" builtinId="8" hidden="1"/>
    <cellStyle name="Hyperlink" xfId="7998" builtinId="8" hidden="1"/>
    <cellStyle name="Hyperlink" xfId="8000" builtinId="8" hidden="1"/>
    <cellStyle name="Hyperlink" xfId="8002" builtinId="8" hidden="1"/>
    <cellStyle name="Hyperlink" xfId="8004" builtinId="8" hidden="1"/>
    <cellStyle name="Hyperlink" xfId="8006" builtinId="8" hidden="1"/>
    <cellStyle name="Hyperlink" xfId="8008" builtinId="8" hidden="1"/>
    <cellStyle name="Hyperlink" xfId="8010" builtinId="8" hidden="1"/>
    <cellStyle name="Hyperlink" xfId="8012" builtinId="8" hidden="1"/>
    <cellStyle name="Hyperlink" xfId="8014" builtinId="8" hidden="1"/>
    <cellStyle name="Hyperlink" xfId="8016" builtinId="8" hidden="1"/>
    <cellStyle name="Hyperlink" xfId="8018" builtinId="8" hidden="1"/>
    <cellStyle name="Hyperlink" xfId="8020" builtinId="8" hidden="1"/>
    <cellStyle name="Hyperlink" xfId="8022" builtinId="8" hidden="1"/>
    <cellStyle name="Hyperlink" xfId="8024" builtinId="8" hidden="1"/>
    <cellStyle name="Hyperlink" xfId="8026" builtinId="8" hidden="1"/>
    <cellStyle name="Hyperlink" xfId="8028" builtinId="8" hidden="1"/>
    <cellStyle name="Hyperlink" xfId="8030" builtinId="8" hidden="1"/>
    <cellStyle name="Hyperlink" xfId="8032" builtinId="8" hidden="1"/>
    <cellStyle name="Hyperlink" xfId="8034" builtinId="8" hidden="1"/>
    <cellStyle name="Hyperlink" xfId="8036" builtinId="8" hidden="1"/>
    <cellStyle name="Hyperlink" xfId="8038" builtinId="8" hidden="1"/>
    <cellStyle name="Hyperlink" xfId="8040" builtinId="8" hidden="1"/>
    <cellStyle name="Hyperlink" xfId="8042" builtinId="8" hidden="1"/>
    <cellStyle name="Hyperlink" xfId="8044" builtinId="8" hidden="1"/>
    <cellStyle name="Hyperlink" xfId="8046" builtinId="8" hidden="1"/>
    <cellStyle name="Hyperlink" xfId="8048" builtinId="8" hidden="1"/>
    <cellStyle name="Hyperlink" xfId="8050" builtinId="8" hidden="1"/>
    <cellStyle name="Hyperlink" xfId="8052" builtinId="8" hidden="1"/>
    <cellStyle name="Hyperlink" xfId="8054" builtinId="8" hidden="1"/>
    <cellStyle name="Hyperlink" xfId="8056" builtinId="8" hidden="1"/>
    <cellStyle name="Hyperlink" xfId="8058" builtinId="8" hidden="1"/>
    <cellStyle name="Hyperlink" xfId="8060" builtinId="8" hidden="1"/>
    <cellStyle name="Hyperlink" xfId="8062" builtinId="8" hidden="1"/>
    <cellStyle name="Hyperlink" xfId="8064" builtinId="8" hidden="1"/>
    <cellStyle name="Hyperlink" xfId="8066" builtinId="8" hidden="1"/>
    <cellStyle name="Hyperlink" xfId="8068" builtinId="8" hidden="1"/>
    <cellStyle name="Hyperlink" xfId="8070" builtinId="8" hidden="1"/>
    <cellStyle name="Hyperlink" xfId="8072" builtinId="8" hidden="1"/>
    <cellStyle name="Hyperlink" xfId="8074" builtinId="8" hidden="1"/>
    <cellStyle name="Hyperlink" xfId="8076" builtinId="8" hidden="1"/>
    <cellStyle name="Hyperlink" xfId="8078" builtinId="8" hidden="1"/>
    <cellStyle name="Hyperlink" xfId="8080" builtinId="8" hidden="1"/>
    <cellStyle name="Hyperlink" xfId="8082" builtinId="8" hidden="1"/>
    <cellStyle name="Hyperlink" xfId="8084" builtinId="8" hidden="1"/>
    <cellStyle name="Hyperlink" xfId="8086" builtinId="8" hidden="1"/>
    <cellStyle name="Hyperlink" xfId="8089" builtinId="8" hidden="1"/>
    <cellStyle name="Hyperlink" xfId="8091" builtinId="8" hidden="1"/>
    <cellStyle name="Hyperlink" xfId="8093" builtinId="8" hidden="1"/>
    <cellStyle name="Hyperlink" xfId="8095" builtinId="8" hidden="1"/>
    <cellStyle name="Hyperlink" xfId="8097" builtinId="8" hidden="1"/>
    <cellStyle name="Hyperlink" xfId="8099" builtinId="8" hidden="1"/>
    <cellStyle name="Hyperlink" xfId="8101" builtinId="8" hidden="1"/>
    <cellStyle name="Hyperlink" xfId="8103" builtinId="8" hidden="1"/>
    <cellStyle name="Hyperlink" xfId="8105" builtinId="8" hidden="1"/>
    <cellStyle name="Hyperlink" xfId="8107" builtinId="8" hidden="1"/>
    <cellStyle name="Hyperlink" xfId="8109" builtinId="8" hidden="1"/>
    <cellStyle name="Hyperlink" xfId="8111" builtinId="8" hidden="1"/>
    <cellStyle name="Hyperlink" xfId="8113" builtinId="8" hidden="1"/>
    <cellStyle name="Hyperlink" xfId="8115" builtinId="8" hidden="1"/>
    <cellStyle name="Hyperlink" xfId="8117" builtinId="8" hidden="1"/>
    <cellStyle name="Hyperlink" xfId="8119" builtinId="8" hidden="1"/>
    <cellStyle name="Hyperlink" xfId="8121" builtinId="8" hidden="1"/>
    <cellStyle name="Hyperlink" xfId="8123" builtinId="8" hidden="1"/>
    <cellStyle name="Hyperlink" xfId="8125" builtinId="8" hidden="1"/>
    <cellStyle name="Hyperlink" xfId="8127" builtinId="8" hidden="1"/>
    <cellStyle name="Hyperlink" xfId="8129" builtinId="8" hidden="1"/>
    <cellStyle name="Hyperlink" xfId="8131" builtinId="8" hidden="1"/>
    <cellStyle name="Hyperlink" xfId="8133" builtinId="8" hidden="1"/>
    <cellStyle name="Hyperlink" xfId="8135" builtinId="8" hidden="1"/>
    <cellStyle name="Hyperlink" xfId="8137" builtinId="8" hidden="1"/>
    <cellStyle name="Hyperlink" xfId="8139" builtinId="8" hidden="1"/>
    <cellStyle name="Hyperlink" xfId="8141" builtinId="8" hidden="1"/>
    <cellStyle name="Hyperlink" xfId="8143" builtinId="8" hidden="1"/>
    <cellStyle name="Hyperlink" xfId="8145" builtinId="8" hidden="1"/>
    <cellStyle name="Hyperlink" xfId="8147" builtinId="8" hidden="1"/>
    <cellStyle name="Hyperlink" xfId="8149" builtinId="8" hidden="1"/>
    <cellStyle name="Hyperlink" xfId="8151" builtinId="8" hidden="1"/>
    <cellStyle name="Hyperlink" xfId="8153" builtinId="8" hidden="1"/>
    <cellStyle name="Hyperlink" xfId="8155" builtinId="8" hidden="1"/>
    <cellStyle name="Hyperlink" xfId="8157" builtinId="8" hidden="1"/>
    <cellStyle name="Hyperlink" xfId="8159" builtinId="8" hidden="1"/>
    <cellStyle name="Hyperlink" xfId="8161" builtinId="8" hidden="1"/>
    <cellStyle name="Hyperlink" xfId="8163" builtinId="8" hidden="1"/>
    <cellStyle name="Hyperlink" xfId="8165" builtinId="8" hidden="1"/>
    <cellStyle name="Hyperlink" xfId="8167" builtinId="8" hidden="1"/>
    <cellStyle name="Hyperlink" xfId="8169" builtinId="8" hidden="1"/>
    <cellStyle name="Hyperlink" xfId="8171" builtinId="8" hidden="1"/>
    <cellStyle name="Hyperlink" xfId="8173" builtinId="8" hidden="1"/>
    <cellStyle name="Hyperlink" xfId="8175" builtinId="8" hidden="1"/>
    <cellStyle name="Hyperlink" xfId="8177" builtinId="8" hidden="1"/>
    <cellStyle name="Hyperlink" xfId="8179" builtinId="8" hidden="1"/>
    <cellStyle name="Hyperlink" xfId="8181" builtinId="8" hidden="1"/>
    <cellStyle name="Hyperlink" xfId="8183" builtinId="8" hidden="1"/>
    <cellStyle name="Hyperlink" xfId="8185" builtinId="8" hidden="1"/>
    <cellStyle name="Hyperlink" xfId="8187" builtinId="8" hidden="1"/>
    <cellStyle name="Hyperlink" xfId="8189" builtinId="8" hidden="1"/>
    <cellStyle name="Hyperlink" xfId="8191" builtinId="8" hidden="1"/>
    <cellStyle name="Hyperlink" xfId="8193" builtinId="8" hidden="1"/>
    <cellStyle name="Hyperlink" xfId="8195" builtinId="8" hidden="1"/>
    <cellStyle name="Hyperlink" xfId="8197" builtinId="8" hidden="1"/>
    <cellStyle name="Hyperlink" xfId="8199" builtinId="8" hidden="1"/>
    <cellStyle name="Hyperlink" xfId="8201" builtinId="8" hidden="1"/>
    <cellStyle name="Hyperlink" xfId="8203" builtinId="8" hidden="1"/>
    <cellStyle name="Hyperlink" xfId="8205" builtinId="8" hidden="1"/>
    <cellStyle name="Hyperlink" xfId="8207" builtinId="8" hidden="1"/>
    <cellStyle name="Hyperlink" xfId="8209" builtinId="8" hidden="1"/>
    <cellStyle name="Hyperlink" xfId="8211" builtinId="8" hidden="1"/>
    <cellStyle name="Hyperlink" xfId="8213" builtinId="8" hidden="1"/>
    <cellStyle name="Hyperlink" xfId="8215" builtinId="8" hidden="1"/>
    <cellStyle name="Hyperlink" xfId="8217" builtinId="8" hidden="1"/>
    <cellStyle name="Hyperlink" xfId="8219" builtinId="8" hidden="1"/>
    <cellStyle name="Hyperlink" xfId="8221" builtinId="8" hidden="1"/>
    <cellStyle name="Hyperlink" xfId="8223" builtinId="8" hidden="1"/>
    <cellStyle name="Hyperlink" xfId="8225" builtinId="8" hidden="1"/>
    <cellStyle name="Hyperlink" xfId="8227" builtinId="8" hidden="1"/>
    <cellStyle name="Hyperlink" xfId="8229" builtinId="8" hidden="1"/>
    <cellStyle name="Hyperlink" xfId="8231" builtinId="8" hidden="1"/>
    <cellStyle name="Hyperlink" xfId="8233" builtinId="8" hidden="1"/>
    <cellStyle name="Hyperlink" xfId="8235" builtinId="8" hidden="1"/>
    <cellStyle name="Hyperlink" xfId="8237" builtinId="8" hidden="1"/>
    <cellStyle name="Hyperlink" xfId="8239" builtinId="8" hidden="1"/>
    <cellStyle name="Hyperlink" xfId="8241" builtinId="8" hidden="1"/>
    <cellStyle name="Hyperlink" xfId="8243" builtinId="8" hidden="1"/>
    <cellStyle name="Hyperlink" xfId="8245" builtinId="8" hidden="1"/>
    <cellStyle name="Hyperlink" xfId="8247" builtinId="8" hidden="1"/>
    <cellStyle name="Hyperlink" xfId="8249" builtinId="8" hidden="1"/>
    <cellStyle name="Hyperlink" xfId="8251" builtinId="8" hidden="1"/>
    <cellStyle name="Hyperlink" xfId="8253" builtinId="8" hidden="1"/>
    <cellStyle name="Hyperlink" xfId="8255" builtinId="8" hidden="1"/>
    <cellStyle name="Hyperlink" xfId="8257" builtinId="8" hidden="1"/>
    <cellStyle name="Hyperlink" xfId="8259" builtinId="8" hidden="1"/>
    <cellStyle name="Hyperlink" xfId="8261" builtinId="8" hidden="1"/>
    <cellStyle name="Hyperlink" xfId="8263" builtinId="8" hidden="1"/>
    <cellStyle name="Hyperlink" xfId="8265" builtinId="8" hidden="1"/>
    <cellStyle name="Hyperlink" xfId="8267" builtinId="8" hidden="1"/>
    <cellStyle name="Hyperlink" xfId="8269" builtinId="8" hidden="1"/>
    <cellStyle name="Hyperlink" xfId="8271" builtinId="8" hidden="1"/>
    <cellStyle name="Hyperlink" xfId="8273" builtinId="8" hidden="1"/>
    <cellStyle name="Hyperlink" xfId="8275" builtinId="8" hidden="1"/>
    <cellStyle name="Hyperlink" xfId="8277" builtinId="8" hidden="1"/>
    <cellStyle name="Hyperlink" xfId="8279" builtinId="8" hidden="1"/>
    <cellStyle name="Hyperlink" xfId="8281" builtinId="8" hidden="1"/>
    <cellStyle name="Hyperlink" xfId="8283" builtinId="8" hidden="1"/>
    <cellStyle name="Hyperlink" xfId="8285" builtinId="8" hidden="1"/>
    <cellStyle name="Hyperlink" xfId="8287" builtinId="8" hidden="1"/>
    <cellStyle name="Hyperlink" xfId="8289" builtinId="8" hidden="1"/>
    <cellStyle name="Hyperlink" xfId="8291" builtinId="8" hidden="1"/>
    <cellStyle name="Hyperlink" xfId="8293" builtinId="8" hidden="1"/>
    <cellStyle name="Hyperlink" xfId="8295" builtinId="8" hidden="1"/>
    <cellStyle name="Hyperlink" xfId="8297" builtinId="8" hidden="1"/>
    <cellStyle name="Hyperlink" xfId="8299" builtinId="8" hidden="1"/>
    <cellStyle name="Hyperlink" xfId="8301" builtinId="8" hidden="1"/>
    <cellStyle name="Hyperlink" xfId="8303" builtinId="8" hidden="1"/>
    <cellStyle name="Hyperlink" xfId="8305" builtinId="8" hidden="1"/>
    <cellStyle name="Hyperlink" xfId="8307" builtinId="8" hidden="1"/>
    <cellStyle name="Hyperlink" xfId="8309" builtinId="8" hidden="1"/>
    <cellStyle name="Hyperlink" xfId="8311" builtinId="8" hidden="1"/>
    <cellStyle name="Hyperlink" xfId="8313" builtinId="8" hidden="1"/>
    <cellStyle name="Hyperlink" xfId="8315" builtinId="8" hidden="1"/>
    <cellStyle name="Hyperlink" xfId="8317" builtinId="8" hidden="1"/>
    <cellStyle name="Hyperlink" xfId="8319" builtinId="8" hidden="1"/>
    <cellStyle name="Hyperlink" xfId="8321" builtinId="8" hidden="1"/>
    <cellStyle name="Hyperlink" xfId="8323" builtinId="8" hidden="1"/>
    <cellStyle name="Hyperlink" xfId="8325" builtinId="8" hidden="1"/>
    <cellStyle name="Hyperlink" xfId="8327" builtinId="8" hidden="1"/>
    <cellStyle name="Hyperlink" xfId="8329" builtinId="8" hidden="1"/>
    <cellStyle name="Hyperlink" xfId="8331" builtinId="8" hidden="1"/>
    <cellStyle name="Hyperlink" xfId="8333" builtinId="8" hidden="1"/>
    <cellStyle name="Hyperlink" xfId="8335" builtinId="8" hidden="1"/>
    <cellStyle name="Hyperlink" xfId="8337" builtinId="8" hidden="1"/>
    <cellStyle name="Hyperlink" xfId="8339" builtinId="8" hidden="1"/>
    <cellStyle name="Hyperlink" xfId="8341" builtinId="8" hidden="1"/>
    <cellStyle name="Hyperlink" xfId="8343" builtinId="8" hidden="1"/>
    <cellStyle name="Hyperlink" xfId="8345" builtinId="8" hidden="1"/>
    <cellStyle name="Hyperlink" xfId="8347" builtinId="8" hidden="1"/>
    <cellStyle name="Hyperlink" xfId="8349" builtinId="8" hidden="1"/>
    <cellStyle name="Hyperlink" xfId="8351" builtinId="8" hidden="1"/>
    <cellStyle name="Hyperlink" xfId="8353" builtinId="8" hidden="1"/>
    <cellStyle name="Hyperlink" xfId="8355" builtinId="8" hidden="1"/>
    <cellStyle name="Hyperlink" xfId="8357" builtinId="8" hidden="1"/>
    <cellStyle name="Hyperlink" xfId="8359" builtinId="8" hidden="1"/>
    <cellStyle name="Hyperlink" xfId="8361" builtinId="8" hidden="1"/>
    <cellStyle name="Hyperlink" xfId="8363" builtinId="8" hidden="1"/>
    <cellStyle name="Hyperlink" xfId="8365" builtinId="8" hidden="1"/>
    <cellStyle name="Hyperlink" xfId="8367" builtinId="8" hidden="1"/>
    <cellStyle name="Hyperlink" xfId="8369" builtinId="8" hidden="1"/>
    <cellStyle name="Hyperlink" xfId="8371" builtinId="8" hidden="1"/>
    <cellStyle name="Hyperlink" xfId="8373" builtinId="8" hidden="1"/>
    <cellStyle name="Hyperlink" xfId="8375" builtinId="8" hidden="1"/>
    <cellStyle name="Hyperlink" xfId="8377" builtinId="8" hidden="1"/>
    <cellStyle name="Hyperlink" xfId="8379" builtinId="8" hidden="1"/>
    <cellStyle name="Hyperlink" xfId="8381" builtinId="8" hidden="1"/>
    <cellStyle name="Hyperlink" xfId="8383" builtinId="8" hidden="1"/>
    <cellStyle name="Hyperlink" xfId="8385" builtinId="8" hidden="1"/>
    <cellStyle name="Hyperlink" xfId="8387" builtinId="8" hidden="1"/>
    <cellStyle name="Hyperlink" xfId="8389" builtinId="8" hidden="1"/>
    <cellStyle name="Hyperlink" xfId="8391" builtinId="8" hidden="1"/>
    <cellStyle name="Hyperlink" xfId="8393" builtinId="8" hidden="1"/>
    <cellStyle name="Hyperlink" xfId="8395" builtinId="8" hidden="1"/>
    <cellStyle name="Hyperlink" xfId="8397" builtinId="8" hidden="1"/>
    <cellStyle name="Hyperlink" xfId="8399" builtinId="8" hidden="1"/>
    <cellStyle name="Hyperlink" xfId="8401" builtinId="8" hidden="1"/>
    <cellStyle name="Hyperlink" xfId="8403" builtinId="8" hidden="1"/>
    <cellStyle name="Hyperlink" xfId="8405" builtinId="8" hidden="1"/>
    <cellStyle name="Hyperlink" xfId="8407" builtinId="8" hidden="1"/>
    <cellStyle name="Hyperlink" xfId="8409" builtinId="8" hidden="1"/>
    <cellStyle name="Hyperlink" xfId="8411" builtinId="8" hidden="1"/>
    <cellStyle name="Hyperlink" xfId="8413" builtinId="8" hidden="1"/>
    <cellStyle name="Hyperlink" xfId="8415" builtinId="8" hidden="1"/>
    <cellStyle name="Hyperlink" xfId="8417" builtinId="8" hidden="1"/>
    <cellStyle name="Hyperlink" xfId="8419" builtinId="8" hidden="1"/>
    <cellStyle name="Hyperlink" xfId="8421" builtinId="8" hidden="1"/>
    <cellStyle name="Hyperlink" xfId="8423" builtinId="8" hidden="1"/>
    <cellStyle name="Hyperlink" xfId="8425" builtinId="8" hidden="1"/>
    <cellStyle name="Hyperlink" xfId="8427" builtinId="8" hidden="1"/>
    <cellStyle name="Hyperlink" xfId="8429" builtinId="8" hidden="1"/>
    <cellStyle name="Hyperlink" xfId="8431" builtinId="8" hidden="1"/>
    <cellStyle name="Hyperlink" xfId="8433" builtinId="8" hidden="1"/>
    <cellStyle name="Hyperlink" xfId="8435" builtinId="8" hidden="1"/>
    <cellStyle name="Hyperlink" xfId="8437" builtinId="8" hidden="1"/>
    <cellStyle name="Hyperlink" xfId="8439" builtinId="8" hidden="1"/>
    <cellStyle name="Hyperlink" xfId="8441" builtinId="8" hidden="1"/>
    <cellStyle name="Hyperlink" xfId="8443" builtinId="8" hidden="1"/>
    <cellStyle name="Hyperlink" xfId="8445" builtinId="8" hidden="1"/>
    <cellStyle name="Hyperlink" xfId="8447" builtinId="8" hidden="1"/>
    <cellStyle name="Hyperlink" xfId="8449" builtinId="8" hidden="1"/>
    <cellStyle name="Hyperlink" xfId="8451" builtinId="8" hidden="1"/>
    <cellStyle name="Hyperlink" xfId="8453" builtinId="8" hidden="1"/>
    <cellStyle name="Hyperlink" xfId="8455" builtinId="8" hidden="1"/>
    <cellStyle name="Hyperlink" xfId="8457" builtinId="8" hidden="1"/>
    <cellStyle name="Hyperlink" xfId="8459" builtinId="8" hidden="1"/>
    <cellStyle name="Hyperlink" xfId="8461" builtinId="8" hidden="1"/>
    <cellStyle name="Hyperlink" xfId="8463" builtinId="8" hidden="1"/>
    <cellStyle name="Hyperlink" xfId="8465" builtinId="8" hidden="1"/>
    <cellStyle name="Hyperlink" xfId="8467" builtinId="8" hidden="1"/>
    <cellStyle name="Hyperlink" xfId="8469" builtinId="8" hidden="1"/>
    <cellStyle name="Hyperlink" xfId="8471" builtinId="8" hidden="1"/>
    <cellStyle name="Hyperlink" xfId="8473" builtinId="8" hidden="1"/>
    <cellStyle name="Hyperlink" xfId="8475" builtinId="8" hidden="1"/>
    <cellStyle name="Hyperlink" xfId="8477" builtinId="8" hidden="1"/>
    <cellStyle name="Hyperlink" xfId="8479" builtinId="8" hidden="1"/>
    <cellStyle name="Hyperlink" xfId="8481" builtinId="8" hidden="1"/>
    <cellStyle name="Hyperlink" xfId="8483" builtinId="8" hidden="1"/>
    <cellStyle name="Hyperlink" xfId="8485" builtinId="8" hidden="1"/>
    <cellStyle name="Hyperlink" xfId="8487" builtinId="8" hidden="1"/>
    <cellStyle name="Hyperlink" xfId="8489" builtinId="8" hidden="1"/>
    <cellStyle name="Hyperlink" xfId="8491" builtinId="8" hidden="1"/>
    <cellStyle name="Hyperlink" xfId="8493" builtinId="8" hidden="1"/>
    <cellStyle name="Hyperlink" xfId="8495" builtinId="8" hidden="1"/>
    <cellStyle name="Hyperlink" xfId="8497" builtinId="8" hidden="1"/>
    <cellStyle name="Hyperlink" xfId="8499" builtinId="8" hidden="1"/>
    <cellStyle name="Hyperlink" xfId="8501" builtinId="8" hidden="1"/>
    <cellStyle name="Hyperlink" xfId="8503" builtinId="8" hidden="1"/>
    <cellStyle name="Hyperlink" xfId="8505" builtinId="8" hidden="1"/>
    <cellStyle name="Hyperlink" xfId="8507" builtinId="8" hidden="1"/>
    <cellStyle name="Hyperlink" xfId="8509" builtinId="8" hidden="1"/>
    <cellStyle name="Hyperlink" xfId="8511" builtinId="8" hidden="1"/>
    <cellStyle name="Hyperlink" xfId="8513" builtinId="8" hidden="1"/>
    <cellStyle name="Hyperlink" xfId="8515" builtinId="8" hidden="1"/>
    <cellStyle name="Hyperlink" xfId="8517" builtinId="8" hidden="1"/>
    <cellStyle name="Hyperlink" xfId="8519" builtinId="8" hidden="1"/>
    <cellStyle name="Hyperlink" xfId="8521" builtinId="8" hidden="1"/>
    <cellStyle name="Hyperlink" xfId="8523" builtinId="8" hidden="1"/>
    <cellStyle name="Hyperlink" xfId="8525" builtinId="8" hidden="1"/>
    <cellStyle name="Hyperlink" xfId="8527" builtinId="8" hidden="1"/>
    <cellStyle name="Hyperlink" xfId="8529" builtinId="8" hidden="1"/>
    <cellStyle name="Hyperlink" xfId="8531" builtinId="8" hidden="1"/>
    <cellStyle name="Hyperlink" xfId="8533" builtinId="8" hidden="1"/>
    <cellStyle name="Hyperlink" xfId="8535" builtinId="8" hidden="1"/>
    <cellStyle name="Hyperlink" xfId="8537" builtinId="8" hidden="1"/>
    <cellStyle name="Hyperlink" xfId="8539" builtinId="8" hidden="1"/>
    <cellStyle name="Hyperlink" xfId="8541" builtinId="8" hidden="1"/>
    <cellStyle name="Hyperlink" xfId="8543" builtinId="8" hidden="1"/>
    <cellStyle name="Hyperlink" xfId="8545" builtinId="8" hidden="1"/>
    <cellStyle name="Hyperlink" xfId="8547" builtinId="8" hidden="1"/>
    <cellStyle name="Hyperlink" xfId="8549" builtinId="8" hidden="1"/>
    <cellStyle name="Hyperlink" xfId="8551" builtinId="8" hidden="1"/>
    <cellStyle name="Hyperlink" xfId="8553" builtinId="8" hidden="1"/>
    <cellStyle name="Hyperlink" xfId="8555" builtinId="8" hidden="1"/>
    <cellStyle name="Hyperlink" xfId="8557" builtinId="8" hidden="1"/>
    <cellStyle name="Hyperlink" xfId="8559" builtinId="8" hidden="1"/>
    <cellStyle name="Hyperlink" xfId="8561" builtinId="8" hidden="1"/>
    <cellStyle name="Hyperlink" xfId="8563" builtinId="8" hidden="1"/>
    <cellStyle name="Hyperlink" xfId="8565" builtinId="8" hidden="1"/>
    <cellStyle name="Hyperlink" xfId="8567" builtinId="8" hidden="1"/>
    <cellStyle name="Hyperlink" xfId="8569" builtinId="8" hidden="1"/>
    <cellStyle name="Hyperlink" xfId="8571" builtinId="8" hidden="1"/>
    <cellStyle name="Hyperlink" xfId="8573" builtinId="8" hidden="1"/>
    <cellStyle name="Hyperlink" xfId="8575" builtinId="8" hidden="1"/>
    <cellStyle name="Hyperlink" xfId="8577" builtinId="8" hidden="1"/>
    <cellStyle name="Hyperlink" xfId="8579" builtinId="8" hidden="1"/>
    <cellStyle name="Hyperlink" xfId="8581" builtinId="8" hidden="1"/>
    <cellStyle name="Hyperlink" xfId="8583" builtinId="8" hidden="1"/>
    <cellStyle name="Hyperlink" xfId="8585" builtinId="8" hidden="1"/>
    <cellStyle name="Hyperlink" xfId="8587" builtinId="8" hidden="1"/>
    <cellStyle name="Hyperlink" xfId="8589" builtinId="8" hidden="1"/>
    <cellStyle name="Hyperlink" xfId="8591" builtinId="8" hidden="1"/>
    <cellStyle name="Hyperlink" xfId="8593" builtinId="8" hidden="1"/>
    <cellStyle name="Hyperlink" xfId="8595" builtinId="8" hidden="1"/>
    <cellStyle name="Hyperlink" xfId="8597" builtinId="8" hidden="1"/>
    <cellStyle name="Hyperlink" xfId="8599" builtinId="8" hidden="1"/>
    <cellStyle name="Hyperlink" xfId="8601" builtinId="8" hidden="1"/>
    <cellStyle name="Hyperlink" xfId="8603" builtinId="8" hidden="1"/>
    <cellStyle name="Hyperlink" xfId="8605" builtinId="8" hidden="1"/>
    <cellStyle name="Hyperlink" xfId="8607" builtinId="8" hidden="1"/>
    <cellStyle name="Hyperlink" xfId="8609" builtinId="8" hidden="1"/>
    <cellStyle name="Hyperlink" xfId="8611" builtinId="8" hidden="1"/>
    <cellStyle name="Hyperlink" xfId="8613" builtinId="8" hidden="1"/>
    <cellStyle name="Hyperlink" xfId="8615" builtinId="8" hidden="1"/>
    <cellStyle name="Hyperlink" xfId="8617" builtinId="8" hidden="1"/>
    <cellStyle name="Hyperlink" xfId="8619" builtinId="8" hidden="1"/>
    <cellStyle name="Hyperlink" xfId="8621" builtinId="8" hidden="1"/>
    <cellStyle name="Hyperlink" xfId="8623" builtinId="8" hidden="1"/>
    <cellStyle name="Hyperlink" xfId="8625" builtinId="8" hidden="1"/>
    <cellStyle name="Hyperlink" xfId="8627" builtinId="8" hidden="1"/>
    <cellStyle name="Hyperlink" xfId="8629" builtinId="8" hidden="1"/>
    <cellStyle name="Hyperlink" xfId="8631" builtinId="8" hidden="1"/>
    <cellStyle name="Hyperlink" xfId="8633" builtinId="8" hidden="1"/>
    <cellStyle name="Hyperlink" xfId="8635" builtinId="8" hidden="1"/>
    <cellStyle name="Hyperlink" xfId="8637" builtinId="8" hidden="1"/>
    <cellStyle name="Hyperlink" xfId="8639" builtinId="8" hidden="1"/>
    <cellStyle name="Hyperlink" xfId="8641" builtinId="8" hidden="1"/>
    <cellStyle name="Hyperlink" xfId="8643" builtinId="8" hidden="1"/>
    <cellStyle name="Hyperlink" xfId="8645" builtinId="8" hidden="1"/>
    <cellStyle name="Hyperlink" xfId="8647" builtinId="8" hidden="1"/>
    <cellStyle name="Hyperlink" xfId="8649" builtinId="8" hidden="1"/>
    <cellStyle name="Hyperlink" xfId="8651" builtinId="8" hidden="1"/>
    <cellStyle name="Hyperlink" xfId="8653" builtinId="8" hidden="1"/>
    <cellStyle name="Hyperlink" xfId="8655" builtinId="8" hidden="1"/>
    <cellStyle name="Hyperlink" xfId="8657" builtinId="8" hidden="1"/>
    <cellStyle name="Hyperlink" xfId="8659" builtinId="8" hidden="1"/>
    <cellStyle name="Hyperlink" xfId="8661" builtinId="8" hidden="1"/>
    <cellStyle name="Hyperlink" xfId="8663" builtinId="8" hidden="1"/>
    <cellStyle name="Hyperlink" xfId="8665" builtinId="8" hidden="1"/>
    <cellStyle name="Hyperlink" xfId="8667" builtinId="8" hidden="1"/>
    <cellStyle name="Hyperlink" xfId="8669" builtinId="8" hidden="1"/>
    <cellStyle name="Hyperlink" xfId="8671" builtinId="8" hidden="1"/>
    <cellStyle name="Hyperlink" xfId="8673" builtinId="8" hidden="1"/>
    <cellStyle name="Hyperlink" xfId="8675" builtinId="8" hidden="1"/>
    <cellStyle name="Hyperlink" xfId="8677" builtinId="8" hidden="1"/>
    <cellStyle name="Hyperlink" xfId="8679" builtinId="8" hidden="1"/>
    <cellStyle name="Hyperlink" xfId="8681" builtinId="8" hidden="1"/>
    <cellStyle name="Hyperlink" xfId="8683" builtinId="8" hidden="1"/>
    <cellStyle name="Hyperlink" xfId="8685" builtinId="8" hidden="1"/>
    <cellStyle name="Hyperlink" xfId="8687" builtinId="8" hidden="1"/>
    <cellStyle name="Hyperlink" xfId="8689" builtinId="8" hidden="1"/>
    <cellStyle name="Hyperlink" xfId="8691" builtinId="8" hidden="1"/>
    <cellStyle name="Hyperlink" xfId="8693" builtinId="8" hidden="1"/>
    <cellStyle name="Hyperlink" xfId="8695" builtinId="8" hidden="1"/>
    <cellStyle name="Hyperlink" xfId="8697" builtinId="8" hidden="1"/>
    <cellStyle name="Hyperlink" xfId="8699" builtinId="8" hidden="1"/>
    <cellStyle name="Hyperlink" xfId="8701" builtinId="8" hidden="1"/>
    <cellStyle name="Hyperlink" xfId="8703" builtinId="8" hidden="1"/>
    <cellStyle name="Hyperlink" xfId="8705" builtinId="8" hidden="1"/>
    <cellStyle name="Hyperlink" xfId="8707" builtinId="8" hidden="1"/>
    <cellStyle name="Hyperlink" xfId="8709" builtinId="8" hidden="1"/>
    <cellStyle name="Hyperlink" xfId="8711" builtinId="8" hidden="1"/>
    <cellStyle name="Hyperlink" xfId="8713" builtinId="8" hidden="1"/>
    <cellStyle name="Hyperlink" xfId="8715" builtinId="8" hidden="1"/>
    <cellStyle name="Hyperlink" xfId="8717" builtinId="8" hidden="1"/>
    <cellStyle name="Hyperlink" xfId="8719" builtinId="8" hidden="1"/>
    <cellStyle name="Hyperlink" xfId="8721" builtinId="8" hidden="1"/>
    <cellStyle name="Hyperlink" xfId="8723" builtinId="8" hidden="1"/>
    <cellStyle name="Hyperlink" xfId="8725" builtinId="8" hidden="1"/>
    <cellStyle name="Hyperlink" xfId="8727" builtinId="8" hidden="1"/>
    <cellStyle name="Hyperlink" xfId="8729" builtinId="8" hidden="1"/>
    <cellStyle name="Hyperlink" xfId="8731" builtinId="8" hidden="1"/>
    <cellStyle name="Hyperlink" xfId="8733" builtinId="8" hidden="1"/>
    <cellStyle name="Hyperlink" xfId="8735" builtinId="8" hidden="1"/>
    <cellStyle name="Hyperlink" xfId="8737" builtinId="8" hidden="1"/>
    <cellStyle name="Hyperlink" xfId="8739" builtinId="8" hidden="1"/>
    <cellStyle name="Hyperlink" xfId="8741" builtinId="8" hidden="1"/>
    <cellStyle name="Hyperlink" xfId="8743" builtinId="8" hidden="1"/>
    <cellStyle name="Hyperlink" xfId="8745" builtinId="8" hidden="1"/>
    <cellStyle name="Hyperlink" xfId="8747" builtinId="8" hidden="1"/>
    <cellStyle name="Hyperlink" xfId="8749" builtinId="8" hidden="1"/>
    <cellStyle name="Hyperlink" xfId="8751" builtinId="8" hidden="1"/>
    <cellStyle name="Hyperlink" xfId="8753" builtinId="8" hidden="1"/>
    <cellStyle name="Hyperlink" xfId="8755" builtinId="8" hidden="1"/>
    <cellStyle name="Hyperlink" xfId="8757" builtinId="8" hidden="1"/>
    <cellStyle name="Hyperlink" xfId="8759" builtinId="8" hidden="1"/>
    <cellStyle name="Hyperlink" xfId="8761" builtinId="8" hidden="1"/>
    <cellStyle name="Hyperlink" xfId="8763" builtinId="8" hidden="1"/>
    <cellStyle name="Hyperlink" xfId="8765" builtinId="8" hidden="1"/>
    <cellStyle name="Hyperlink" xfId="8767" builtinId="8" hidden="1"/>
    <cellStyle name="Hyperlink" xfId="8769" builtinId="8" hidden="1"/>
    <cellStyle name="Hyperlink" xfId="8771" builtinId="8" hidden="1"/>
    <cellStyle name="Hyperlink" xfId="8773" builtinId="8" hidden="1"/>
    <cellStyle name="Hyperlink" xfId="8775" builtinId="8" hidden="1"/>
    <cellStyle name="Hyperlink" xfId="8777" builtinId="8" hidden="1"/>
    <cellStyle name="Hyperlink" xfId="8779" builtinId="8" hidden="1"/>
    <cellStyle name="Hyperlink" xfId="8781" builtinId="8" hidden="1"/>
    <cellStyle name="Hyperlink" xfId="8783" builtinId="8" hidden="1"/>
    <cellStyle name="Hyperlink" xfId="8785" builtinId="8" hidden="1"/>
    <cellStyle name="Hyperlink" xfId="8787" builtinId="8" hidden="1"/>
    <cellStyle name="Hyperlink" xfId="8789" builtinId="8" hidden="1"/>
    <cellStyle name="Hyperlink" xfId="8791" builtinId="8" hidden="1"/>
    <cellStyle name="Hyperlink" xfId="8793" builtinId="8" hidden="1"/>
    <cellStyle name="Hyperlink" xfId="8795" builtinId="8" hidden="1"/>
    <cellStyle name="Hyperlink" xfId="8797" builtinId="8" hidden="1"/>
    <cellStyle name="Hyperlink" xfId="8799" builtinId="8" hidden="1"/>
    <cellStyle name="Hyperlink" xfId="8801" builtinId="8" hidden="1"/>
    <cellStyle name="Hyperlink" xfId="8803" builtinId="8" hidden="1"/>
    <cellStyle name="Hyperlink" xfId="8805" builtinId="8" hidden="1"/>
    <cellStyle name="Hyperlink" xfId="8807" builtinId="8" hidden="1"/>
    <cellStyle name="Hyperlink" xfId="8809" builtinId="8" hidden="1"/>
    <cellStyle name="Hyperlink" xfId="8811" builtinId="8" hidden="1"/>
    <cellStyle name="Hyperlink" xfId="8813" builtinId="8" hidden="1"/>
    <cellStyle name="Hyperlink" xfId="8815" builtinId="8" hidden="1"/>
    <cellStyle name="Hyperlink" xfId="8817" builtinId="8" hidden="1"/>
    <cellStyle name="Hyperlink" xfId="8819" builtinId="8" hidden="1"/>
    <cellStyle name="Hyperlink" xfId="8821" builtinId="8" hidden="1"/>
    <cellStyle name="Hyperlink" xfId="8823" builtinId="8" hidden="1"/>
    <cellStyle name="Hyperlink" xfId="8825" builtinId="8" hidden="1"/>
    <cellStyle name="Hyperlink" xfId="8827" builtinId="8" hidden="1"/>
    <cellStyle name="Hyperlink" xfId="8829" builtinId="8" hidden="1"/>
    <cellStyle name="Hyperlink" xfId="8831" builtinId="8" hidden="1"/>
    <cellStyle name="Hyperlink" xfId="8833" builtinId="8" hidden="1"/>
    <cellStyle name="Hyperlink" xfId="8835" builtinId="8" hidden="1"/>
    <cellStyle name="Hyperlink" xfId="8837" builtinId="8" hidden="1"/>
    <cellStyle name="Hyperlink" xfId="8839" builtinId="8" hidden="1"/>
    <cellStyle name="Hyperlink" xfId="8841" builtinId="8" hidden="1"/>
    <cellStyle name="Hyperlink" xfId="8843" builtinId="8" hidden="1"/>
    <cellStyle name="Hyperlink" xfId="8845" builtinId="8" hidden="1"/>
    <cellStyle name="Hyperlink" xfId="8847" builtinId="8" hidden="1"/>
    <cellStyle name="Hyperlink" xfId="8849" builtinId="8" hidden="1"/>
    <cellStyle name="Hyperlink" xfId="8851" builtinId="8" hidden="1"/>
    <cellStyle name="Hyperlink" xfId="8853" builtinId="8" hidden="1"/>
    <cellStyle name="Hyperlink" xfId="8855" builtinId="8" hidden="1"/>
    <cellStyle name="Hyperlink" xfId="8857" builtinId="8" hidden="1"/>
    <cellStyle name="Hyperlink" xfId="8859" builtinId="8" hidden="1"/>
    <cellStyle name="Hyperlink" xfId="8861" builtinId="8" hidden="1"/>
    <cellStyle name="Hyperlink" xfId="8863" builtinId="8" hidden="1"/>
    <cellStyle name="Hyperlink" xfId="8865" builtinId="8" hidden="1"/>
    <cellStyle name="Hyperlink" xfId="8867" builtinId="8" hidden="1"/>
    <cellStyle name="Hyperlink" xfId="8869" builtinId="8" hidden="1"/>
    <cellStyle name="Hyperlink" xfId="8871" builtinId="8" hidden="1"/>
    <cellStyle name="Hyperlink" xfId="8873" builtinId="8" hidden="1"/>
    <cellStyle name="Hyperlink" xfId="8875" builtinId="8" hidden="1"/>
    <cellStyle name="Hyperlink" xfId="8877" builtinId="8" hidden="1"/>
    <cellStyle name="Hyperlink" xfId="8879" builtinId="8" hidden="1"/>
    <cellStyle name="Hyperlink" xfId="8881" builtinId="8" hidden="1"/>
    <cellStyle name="Hyperlink" xfId="8883" builtinId="8" hidden="1"/>
    <cellStyle name="Hyperlink" xfId="8885" builtinId="8" hidden="1"/>
    <cellStyle name="Hyperlink" xfId="8887" builtinId="8" hidden="1"/>
    <cellStyle name="Hyperlink" xfId="8889" builtinId="8" hidden="1"/>
    <cellStyle name="Hyperlink" xfId="8891" builtinId="8" hidden="1"/>
    <cellStyle name="Hyperlink" xfId="8893" builtinId="8" hidden="1"/>
    <cellStyle name="Hyperlink" xfId="8895" builtinId="8" hidden="1"/>
    <cellStyle name="Hyperlink" xfId="8897" builtinId="8" hidden="1"/>
    <cellStyle name="Hyperlink" xfId="8899" builtinId="8" hidden="1"/>
    <cellStyle name="Hyperlink" xfId="8901" builtinId="8" hidden="1"/>
    <cellStyle name="Hyperlink" xfId="8903" builtinId="8" hidden="1"/>
    <cellStyle name="Hyperlink" xfId="8905" builtinId="8" hidden="1"/>
    <cellStyle name="Hyperlink" xfId="8907" builtinId="8" hidden="1"/>
    <cellStyle name="Hyperlink" xfId="8909" builtinId="8" hidden="1"/>
    <cellStyle name="Hyperlink" xfId="8911" builtinId="8" hidden="1"/>
    <cellStyle name="Hyperlink" xfId="8913" builtinId="8" hidden="1"/>
    <cellStyle name="Hyperlink" xfId="8915" builtinId="8" hidden="1"/>
    <cellStyle name="Hyperlink" xfId="8917" builtinId="8" hidden="1"/>
    <cellStyle name="Hyperlink" xfId="8919" builtinId="8" hidden="1"/>
    <cellStyle name="Hyperlink" xfId="8921" builtinId="8" hidden="1"/>
    <cellStyle name="Hyperlink" xfId="8923" builtinId="8" hidden="1"/>
    <cellStyle name="Hyperlink" xfId="8925" builtinId="8" hidden="1"/>
    <cellStyle name="Hyperlink" xfId="8927" builtinId="8" hidden="1"/>
    <cellStyle name="Hyperlink" xfId="8929" builtinId="8" hidden="1"/>
    <cellStyle name="Hyperlink" xfId="8931" builtinId="8" hidden="1"/>
    <cellStyle name="Hyperlink" xfId="8933" builtinId="8" hidden="1"/>
    <cellStyle name="Hyperlink" xfId="8935" builtinId="8" hidden="1"/>
    <cellStyle name="Hyperlink" xfId="8937" builtinId="8" hidden="1"/>
    <cellStyle name="Hyperlink" xfId="8939" builtinId="8" hidden="1"/>
    <cellStyle name="Hyperlink" xfId="8941" builtinId="8" hidden="1"/>
    <cellStyle name="Hyperlink" xfId="8943" builtinId="8" hidden="1"/>
    <cellStyle name="Hyperlink" xfId="8945" builtinId="8" hidden="1"/>
    <cellStyle name="Hyperlink" xfId="8947" builtinId="8" hidden="1"/>
    <cellStyle name="Hyperlink" xfId="8949" builtinId="8" hidden="1"/>
    <cellStyle name="Hyperlink" xfId="8951" builtinId="8" hidden="1"/>
    <cellStyle name="Hyperlink" xfId="8953" builtinId="8" hidden="1"/>
    <cellStyle name="Hyperlink" xfId="8955" builtinId="8" hidden="1"/>
    <cellStyle name="Hyperlink" xfId="8957" builtinId="8" hidden="1"/>
    <cellStyle name="Hyperlink" xfId="8959" builtinId="8" hidden="1"/>
    <cellStyle name="Hyperlink" xfId="8961" builtinId="8" hidden="1"/>
    <cellStyle name="Hyperlink" xfId="8963" builtinId="8" hidden="1"/>
    <cellStyle name="Hyperlink" xfId="8965" builtinId="8" hidden="1"/>
    <cellStyle name="Hyperlink" xfId="8967" builtinId="8" hidden="1"/>
    <cellStyle name="Hyperlink" xfId="8969" builtinId="8" hidden="1"/>
    <cellStyle name="Hyperlink" xfId="8971" builtinId="8" hidden="1"/>
    <cellStyle name="Hyperlink" xfId="8973" builtinId="8" hidden="1"/>
    <cellStyle name="Hyperlink" xfId="8975" builtinId="8" hidden="1"/>
    <cellStyle name="Hyperlink" xfId="8977" builtinId="8" hidden="1"/>
    <cellStyle name="Hyperlink" xfId="8979" builtinId="8" hidden="1"/>
    <cellStyle name="Hyperlink" xfId="8981" builtinId="8" hidden="1"/>
    <cellStyle name="Hyperlink" xfId="8983" builtinId="8" hidden="1"/>
    <cellStyle name="Hyperlink" xfId="8985" builtinId="8" hidden="1"/>
    <cellStyle name="Hyperlink" xfId="8987" builtinId="8" hidden="1"/>
    <cellStyle name="Hyperlink" xfId="8989" builtinId="8" hidden="1"/>
    <cellStyle name="Hyperlink" xfId="8991" builtinId="8" hidden="1"/>
    <cellStyle name="Hyperlink" xfId="8993" builtinId="8" hidden="1"/>
    <cellStyle name="Hyperlink" xfId="8995" builtinId="8" hidden="1"/>
    <cellStyle name="Hyperlink" xfId="8997" builtinId="8" hidden="1"/>
    <cellStyle name="Hyperlink" xfId="8999" builtinId="8" hidden="1"/>
    <cellStyle name="Hyperlink" xfId="9001" builtinId="8" hidden="1"/>
    <cellStyle name="Hyperlink" xfId="9003" builtinId="8" hidden="1"/>
    <cellStyle name="Hyperlink" xfId="9005" builtinId="8" hidden="1"/>
    <cellStyle name="Hyperlink" xfId="9007" builtinId="8" hidden="1"/>
    <cellStyle name="Hyperlink" xfId="9009" builtinId="8" hidden="1"/>
    <cellStyle name="Hyperlink" xfId="9011" builtinId="8" hidden="1"/>
    <cellStyle name="Hyperlink" xfId="9013" builtinId="8" hidden="1"/>
    <cellStyle name="Hyperlink" xfId="9015" builtinId="8" hidden="1"/>
    <cellStyle name="Hyperlink" xfId="9017" builtinId="8" hidden="1"/>
    <cellStyle name="Hyperlink" xfId="9019" builtinId="8" hidden="1"/>
    <cellStyle name="Hyperlink" xfId="9021" builtinId="8" hidden="1"/>
    <cellStyle name="Hyperlink" xfId="9023" builtinId="8" hidden="1"/>
    <cellStyle name="Hyperlink" xfId="9025" builtinId="8" hidden="1"/>
    <cellStyle name="Hyperlink" xfId="9027" builtinId="8" hidden="1"/>
    <cellStyle name="Hyperlink" xfId="9029" builtinId="8" hidden="1"/>
    <cellStyle name="Hyperlink" xfId="9031" builtinId="8" hidden="1"/>
    <cellStyle name="Hyperlink" xfId="9033" builtinId="8" hidden="1"/>
    <cellStyle name="Hyperlink" xfId="9035" builtinId="8" hidden="1"/>
    <cellStyle name="Hyperlink" xfId="9037" builtinId="8" hidden="1"/>
    <cellStyle name="Hyperlink" xfId="9039" builtinId="8" hidden="1"/>
    <cellStyle name="Hyperlink" xfId="9041" builtinId="8" hidden="1"/>
    <cellStyle name="Hyperlink" xfId="9043" builtinId="8" hidden="1"/>
    <cellStyle name="Hyperlink" xfId="9045" builtinId="8" hidden="1"/>
    <cellStyle name="Hyperlink" xfId="9047" builtinId="8" hidden="1"/>
    <cellStyle name="Hyperlink" xfId="9049" builtinId="8" hidden="1"/>
    <cellStyle name="Hyperlink" xfId="9051" builtinId="8" hidden="1"/>
    <cellStyle name="Hyperlink" xfId="9053" builtinId="8" hidden="1"/>
    <cellStyle name="Hyperlink" xfId="9055" builtinId="8" hidden="1"/>
    <cellStyle name="Hyperlink" xfId="9057" builtinId="8" hidden="1"/>
    <cellStyle name="Hyperlink" xfId="9059" builtinId="8" hidden="1"/>
    <cellStyle name="Hyperlink" xfId="9061" builtinId="8" hidden="1"/>
    <cellStyle name="Hyperlink" xfId="9063" builtinId="8" hidden="1"/>
    <cellStyle name="Hyperlink" xfId="9065" builtinId="8" hidden="1"/>
    <cellStyle name="Hyperlink" xfId="9067" builtinId="8" hidden="1"/>
    <cellStyle name="Hyperlink" xfId="9069" builtinId="8" hidden="1"/>
    <cellStyle name="Hyperlink" xfId="9071" builtinId="8" hidden="1"/>
    <cellStyle name="Hyperlink" xfId="9073" builtinId="8" hidden="1"/>
    <cellStyle name="Hyperlink" xfId="9075" builtinId="8" hidden="1"/>
    <cellStyle name="Hyperlink" xfId="9077" builtinId="8" hidden="1"/>
    <cellStyle name="Hyperlink" xfId="9079" builtinId="8" hidden="1"/>
    <cellStyle name="Hyperlink" xfId="9081" builtinId="8" hidden="1"/>
    <cellStyle name="Hyperlink" xfId="9083" builtinId="8" hidden="1"/>
    <cellStyle name="Hyperlink" xfId="9085" builtinId="8" hidden="1"/>
    <cellStyle name="Hyperlink" xfId="9087" builtinId="8" hidden="1"/>
    <cellStyle name="Hyperlink" xfId="9089" builtinId="8" hidden="1"/>
    <cellStyle name="Hyperlink" xfId="9091" builtinId="8" hidden="1"/>
    <cellStyle name="Hyperlink" xfId="9093" builtinId="8" hidden="1"/>
    <cellStyle name="Hyperlink" xfId="9095" builtinId="8" hidden="1"/>
    <cellStyle name="Hyperlink" xfId="9097" builtinId="8" hidden="1"/>
    <cellStyle name="Hyperlink" xfId="9099" builtinId="8" hidden="1"/>
    <cellStyle name="Hyperlink" xfId="9101" builtinId="8" hidden="1"/>
    <cellStyle name="Hyperlink" xfId="9103" builtinId="8" hidden="1"/>
    <cellStyle name="Hyperlink" xfId="9105" builtinId="8" hidden="1"/>
    <cellStyle name="Hyperlink" xfId="9107" builtinId="8" hidden="1"/>
    <cellStyle name="Hyperlink" xfId="9109" builtinId="8" hidden="1"/>
    <cellStyle name="Hyperlink" xfId="9111" builtinId="8" hidden="1"/>
    <cellStyle name="Hyperlink" xfId="9113" builtinId="8" hidden="1"/>
    <cellStyle name="Hyperlink" xfId="9115" builtinId="8" hidden="1"/>
    <cellStyle name="Hyperlink" xfId="9117" builtinId="8" hidden="1"/>
    <cellStyle name="Hyperlink" xfId="9119" builtinId="8" hidden="1"/>
    <cellStyle name="Hyperlink" xfId="9121" builtinId="8" hidden="1"/>
    <cellStyle name="Hyperlink" xfId="9123" builtinId="8" hidden="1"/>
    <cellStyle name="Hyperlink" xfId="9125" builtinId="8" hidden="1"/>
    <cellStyle name="Hyperlink" xfId="9127" builtinId="8" hidden="1"/>
    <cellStyle name="Hyperlink" xfId="9129" builtinId="8" hidden="1"/>
    <cellStyle name="Hyperlink" xfId="9131" builtinId="8" hidden="1"/>
    <cellStyle name="Hyperlink" xfId="9133" builtinId="8" hidden="1"/>
    <cellStyle name="Hyperlink" xfId="9135" builtinId="8" hidden="1"/>
    <cellStyle name="Hyperlink" xfId="9142" builtinId="8" hidden="1"/>
    <cellStyle name="Hyperlink" xfId="9144" builtinId="8" hidden="1"/>
    <cellStyle name="Hyperlink" xfId="9146" builtinId="8" hidden="1"/>
    <cellStyle name="Hyperlink" xfId="9148" builtinId="8" hidden="1"/>
    <cellStyle name="Hyperlink" xfId="9150" builtinId="8" hidden="1"/>
    <cellStyle name="Hyperlink" xfId="9152" builtinId="8" hidden="1"/>
    <cellStyle name="Hyperlink" xfId="9154" builtinId="8" hidden="1"/>
    <cellStyle name="Hyperlink" xfId="9156" builtinId="8" hidden="1"/>
    <cellStyle name="Hyperlink" xfId="9158" builtinId="8" hidden="1"/>
    <cellStyle name="Hyperlink" xfId="9160" builtinId="8" hidden="1"/>
    <cellStyle name="Hyperlink" xfId="9162" builtinId="8" hidden="1"/>
    <cellStyle name="Hyperlink" xfId="9164" builtinId="8" hidden="1"/>
    <cellStyle name="Hyperlink" xfId="9166" builtinId="8" hidden="1"/>
    <cellStyle name="Hyperlink" xfId="9168" builtinId="8" hidden="1"/>
    <cellStyle name="Hyperlink" xfId="9170" builtinId="8" hidden="1"/>
    <cellStyle name="Hyperlink" xfId="9172" builtinId="8" hidden="1"/>
    <cellStyle name="Hyperlink" xfId="9174" builtinId="8" hidden="1"/>
    <cellStyle name="Hyperlink" xfId="9176" builtinId="8" hidden="1"/>
    <cellStyle name="Hyperlink" xfId="9178" builtinId="8" hidden="1"/>
    <cellStyle name="Hyperlink" xfId="9180" builtinId="8" hidden="1"/>
    <cellStyle name="Hyperlink" xfId="9182" builtinId="8" hidden="1"/>
    <cellStyle name="Hyperlink" xfId="9184" builtinId="8" hidden="1"/>
    <cellStyle name="Hyperlink" xfId="9186" builtinId="8" hidden="1"/>
    <cellStyle name="Hyperlink" xfId="9188" builtinId="8" hidden="1"/>
    <cellStyle name="Hyperlink" xfId="9190" builtinId="8" hidden="1"/>
    <cellStyle name="Hyperlink" xfId="9192" builtinId="8" hidden="1"/>
    <cellStyle name="Hyperlink" xfId="9194" builtinId="8" hidden="1"/>
    <cellStyle name="Hyperlink" xfId="9196" builtinId="8" hidden="1"/>
    <cellStyle name="Hyperlink" xfId="9198" builtinId="8" hidden="1"/>
    <cellStyle name="Hyperlink" xfId="9200" builtinId="8" hidden="1"/>
    <cellStyle name="Hyperlink" xfId="9202" builtinId="8" hidden="1"/>
    <cellStyle name="Hyperlink" xfId="9204" builtinId="8" hidden="1"/>
    <cellStyle name="Hyperlink" xfId="9211" builtinId="8" hidden="1"/>
    <cellStyle name="Hyperlink" xfId="9213" builtinId="8" hidden="1"/>
    <cellStyle name="Hyperlink" xfId="9215" builtinId="8" hidden="1"/>
    <cellStyle name="Hyperlink" xfId="9217" builtinId="8" hidden="1"/>
    <cellStyle name="Hyperlink" xfId="9219" builtinId="8" hidden="1"/>
    <cellStyle name="Hyperlink" xfId="9221" builtinId="8" hidden="1"/>
    <cellStyle name="Hyperlink" xfId="9223" builtinId="8" hidden="1"/>
    <cellStyle name="Hyperlink" xfId="9225" builtinId="8" hidden="1"/>
    <cellStyle name="Hyperlink" xfId="9227" builtinId="8" hidden="1"/>
    <cellStyle name="Hyperlink" xfId="9229" builtinId="8" hidden="1"/>
    <cellStyle name="Hyperlink" xfId="9231" builtinId="8" hidden="1"/>
    <cellStyle name="Hyperlink" xfId="9233" builtinId="8" hidden="1"/>
    <cellStyle name="Hyperlink" xfId="9235" builtinId="8" hidden="1"/>
    <cellStyle name="Hyperlink" xfId="9237" builtinId="8" hidden="1"/>
    <cellStyle name="Hyperlink" xfId="9239" builtinId="8" hidden="1"/>
    <cellStyle name="Hyperlink" xfId="9241" builtinId="8" hidden="1"/>
    <cellStyle name="Hyperlink" xfId="9243" builtinId="8" hidden="1"/>
    <cellStyle name="Hyperlink" xfId="9245" builtinId="8" hidden="1"/>
    <cellStyle name="Hyperlink" xfId="9247" builtinId="8" hidden="1"/>
    <cellStyle name="Hyperlink" xfId="9249" builtinId="8" hidden="1"/>
    <cellStyle name="Hyperlink" xfId="9251" builtinId="8" hidden="1"/>
    <cellStyle name="Hyperlink" xfId="9253" builtinId="8" hidden="1"/>
    <cellStyle name="Hyperlink 2" xfId="3842"/>
    <cellStyle name="Input 2" xfId="3843"/>
    <cellStyle name="Input 2 10" xfId="3844"/>
    <cellStyle name="Input 2 11" xfId="3845"/>
    <cellStyle name="Input 2 12" xfId="6293"/>
    <cellStyle name="Input 2 2" xfId="3846"/>
    <cellStyle name="Input 2 3" xfId="3847"/>
    <cellStyle name="Input 2 4" xfId="3848"/>
    <cellStyle name="Input 2 5" xfId="3849"/>
    <cellStyle name="Input 2 6" xfId="3850"/>
    <cellStyle name="Input 2 7" xfId="3851"/>
    <cellStyle name="Input 2 8" xfId="3852"/>
    <cellStyle name="Input 2 9" xfId="3853"/>
    <cellStyle name="Input 2_Blood_21months_EURO" xfId="3854"/>
    <cellStyle name="Input 3" xfId="3855"/>
    <cellStyle name="Input 3 2" xfId="3856"/>
    <cellStyle name="Input 3_GHRN GEO HIV_R10 Budgetlast" xfId="3857"/>
    <cellStyle name="Input 4" xfId="3858"/>
    <cellStyle name="Input 4 2" xfId="3859"/>
    <cellStyle name="Input 4_GHRN GEO HIV_R10 Budgetlast" xfId="3860"/>
    <cellStyle name="Input 5" xfId="3861"/>
    <cellStyle name="Input 6" xfId="6294"/>
    <cellStyle name="Input 7" xfId="6295"/>
    <cellStyle name="Input 8" xfId="6296"/>
    <cellStyle name="Linked Cell 2" xfId="3862"/>
    <cellStyle name="Linked Cell 2 10" xfId="3863"/>
    <cellStyle name="Linked Cell 2 11" xfId="3864"/>
    <cellStyle name="Linked Cell 2 12" xfId="6297"/>
    <cellStyle name="Linked Cell 2 2" xfId="3865"/>
    <cellStyle name="Linked Cell 2 3" xfId="3866"/>
    <cellStyle name="Linked Cell 2 4" xfId="3867"/>
    <cellStyle name="Linked Cell 2 5" xfId="3868"/>
    <cellStyle name="Linked Cell 2 6" xfId="3869"/>
    <cellStyle name="Linked Cell 2 7" xfId="3870"/>
    <cellStyle name="Linked Cell 2 8" xfId="3871"/>
    <cellStyle name="Linked Cell 2 9" xfId="3872"/>
    <cellStyle name="Linked Cell 2_Blood_21months_EURO" xfId="3873"/>
    <cellStyle name="Linked Cell 3" xfId="3874"/>
    <cellStyle name="Linked Cell 3 2" xfId="3875"/>
    <cellStyle name="Linked Cell 3_GHRN GEO HIV_R10 Budgetlast" xfId="3876"/>
    <cellStyle name="Linked Cell 4" xfId="3877"/>
    <cellStyle name="Linked Cell 4 2" xfId="3878"/>
    <cellStyle name="Linked Cell 4_GHRN GEO HIV_R10 Budgetlast" xfId="3879"/>
    <cellStyle name="Linked Cell 5" xfId="3880"/>
    <cellStyle name="Linked Cell 6" xfId="6298"/>
    <cellStyle name="Linked Cell 7" xfId="6299"/>
    <cellStyle name="Linked Cell 8" xfId="6300"/>
    <cellStyle name="Neutral 2" xfId="3881"/>
    <cellStyle name="Neutral 2 10" xfId="3882"/>
    <cellStyle name="Neutral 2 11" xfId="3883"/>
    <cellStyle name="Neutral 2 12" xfId="6301"/>
    <cellStyle name="Neutral 2 2" xfId="3884"/>
    <cellStyle name="Neutral 2 3" xfId="3885"/>
    <cellStyle name="Neutral 2 4" xfId="3886"/>
    <cellStyle name="Neutral 2 5" xfId="3887"/>
    <cellStyle name="Neutral 2 6" xfId="3888"/>
    <cellStyle name="Neutral 2 7" xfId="3889"/>
    <cellStyle name="Neutral 2 8" xfId="3890"/>
    <cellStyle name="Neutral 2 9" xfId="3891"/>
    <cellStyle name="Neutral 3" xfId="3892"/>
    <cellStyle name="Neutral 3 2" xfId="3893"/>
    <cellStyle name="Neutral 4" xfId="3894"/>
    <cellStyle name="Neutral 4 2" xfId="3895"/>
    <cellStyle name="Neutral 5" xfId="3896"/>
    <cellStyle name="Neutral 6" xfId="6302"/>
    <cellStyle name="Neutral 7" xfId="6303"/>
    <cellStyle name="Neutral 8" xfId="6304"/>
    <cellStyle name="Normal" xfId="0" builtinId="0"/>
    <cellStyle name="Normal 10" xfId="3897"/>
    <cellStyle name="Normal 10 10" xfId="3898"/>
    <cellStyle name="Normal 10 10 2" xfId="3899"/>
    <cellStyle name="Normal 10 10 3" xfId="7112"/>
    <cellStyle name="Normal 10 11" xfId="3900"/>
    <cellStyle name="Normal 10 12" xfId="6391"/>
    <cellStyle name="Normal 10 2" xfId="3901"/>
    <cellStyle name="Normal 10 2 2" xfId="3902"/>
    <cellStyle name="Normal 10 2 3" xfId="7113"/>
    <cellStyle name="Normal 10 3" xfId="3903"/>
    <cellStyle name="Normal 10 3 2" xfId="3904"/>
    <cellStyle name="Normal 10 3 3" xfId="7114"/>
    <cellStyle name="Normal 10 4" xfId="3905"/>
    <cellStyle name="Normal 10 4 2" xfId="3906"/>
    <cellStyle name="Normal 10 4 3" xfId="7115"/>
    <cellStyle name="Normal 10 5" xfId="3907"/>
    <cellStyle name="Normal 10 5 2" xfId="3908"/>
    <cellStyle name="Normal 10 5 3" xfId="7116"/>
    <cellStyle name="Normal 10 6" xfId="3909"/>
    <cellStyle name="Normal 10 6 2" xfId="3910"/>
    <cellStyle name="Normal 10 6 3" xfId="7117"/>
    <cellStyle name="Normal 10 7" xfId="3911"/>
    <cellStyle name="Normal 10 7 2" xfId="3912"/>
    <cellStyle name="Normal 10 7 3" xfId="7118"/>
    <cellStyle name="Normal 10 8" xfId="3913"/>
    <cellStyle name="Normal 10 8 2" xfId="3914"/>
    <cellStyle name="Normal 10 8 3" xfId="7119"/>
    <cellStyle name="Normal 10 9" xfId="3915"/>
    <cellStyle name="Normal 10 9 2" xfId="3916"/>
    <cellStyle name="Normal 10 9 3" xfId="7120"/>
    <cellStyle name="Normal 11" xfId="3917"/>
    <cellStyle name="Normal 11 10" xfId="3918"/>
    <cellStyle name="Normal 11 10 2" xfId="3919"/>
    <cellStyle name="Normal 11 10 3" xfId="7121"/>
    <cellStyle name="Normal 11 11" xfId="3920"/>
    <cellStyle name="Normal 11 11 2" xfId="3921"/>
    <cellStyle name="Normal 11 11 3" xfId="7122"/>
    <cellStyle name="Normal 11 12" xfId="3922"/>
    <cellStyle name="Normal 11 12 2" xfId="3923"/>
    <cellStyle name="Normal 11 12 3" xfId="7123"/>
    <cellStyle name="Normal 11 13" xfId="3924"/>
    <cellStyle name="Normal 11 14" xfId="6420"/>
    <cellStyle name="Normal 11 2" xfId="3925"/>
    <cellStyle name="Normal 11 2 2" xfId="3926"/>
    <cellStyle name="Normal 11 2 3" xfId="7124"/>
    <cellStyle name="Normal 11 3" xfId="3927"/>
    <cellStyle name="Normal 11 3 2" xfId="3928"/>
    <cellStyle name="Normal 11 3 3" xfId="7125"/>
    <cellStyle name="Normal 11 4" xfId="3929"/>
    <cellStyle name="Normal 11 4 2" xfId="3930"/>
    <cellStyle name="Normal 11 4 3" xfId="7126"/>
    <cellStyle name="Normal 11 5" xfId="3931"/>
    <cellStyle name="Normal 11 5 2" xfId="3932"/>
    <cellStyle name="Normal 11 5 3" xfId="7127"/>
    <cellStyle name="Normal 11 6" xfId="3933"/>
    <cellStyle name="Normal 11 6 2" xfId="3934"/>
    <cellStyle name="Normal 11 6 3" xfId="7128"/>
    <cellStyle name="Normal 11 7" xfId="3935"/>
    <cellStyle name="Normal 11 7 2" xfId="3936"/>
    <cellStyle name="Normal 11 7 3" xfId="7129"/>
    <cellStyle name="Normal 11 8" xfId="3937"/>
    <cellStyle name="Normal 11 8 2" xfId="3938"/>
    <cellStyle name="Normal 11 8 3" xfId="7130"/>
    <cellStyle name="Normal 11 9" xfId="3939"/>
    <cellStyle name="Normal 11 9 2" xfId="3940"/>
    <cellStyle name="Normal 11 9 3" xfId="7131"/>
    <cellStyle name="Normal 12" xfId="3941"/>
    <cellStyle name="Normal 12 10" xfId="3942"/>
    <cellStyle name="Normal 12 10 2" xfId="3943"/>
    <cellStyle name="Normal 12 10 3" xfId="7132"/>
    <cellStyle name="Normal 12 11" xfId="3944"/>
    <cellStyle name="Normal 12 11 2" xfId="3945"/>
    <cellStyle name="Normal 12 11 3" xfId="7133"/>
    <cellStyle name="Normal 12 2" xfId="3946"/>
    <cellStyle name="Normal 12 3" xfId="3947"/>
    <cellStyle name="Normal 12 4" xfId="3948"/>
    <cellStyle name="Normal 12 5" xfId="3949"/>
    <cellStyle name="Normal 12 6" xfId="3950"/>
    <cellStyle name="Normal 12 7" xfId="3951"/>
    <cellStyle name="Normal 12 8" xfId="3952"/>
    <cellStyle name="Normal 12 9" xfId="3953"/>
    <cellStyle name="Normal 13" xfId="3954"/>
    <cellStyle name="Normal 13 10" xfId="3955"/>
    <cellStyle name="Normal 13 11" xfId="3956"/>
    <cellStyle name="Normal 13 11 2" xfId="3957"/>
    <cellStyle name="Normal 13 11 3" xfId="7134"/>
    <cellStyle name="Normal 13 2" xfId="3958"/>
    <cellStyle name="Normal 13 2 2" xfId="3959"/>
    <cellStyle name="Normal 13 2 3" xfId="3960"/>
    <cellStyle name="Normal 13 2 4" xfId="3961"/>
    <cellStyle name="Normal 13 2 5" xfId="3962"/>
    <cellStyle name="Normal 13 2 6" xfId="3963"/>
    <cellStyle name="Normal 13 2 7" xfId="3964"/>
    <cellStyle name="Normal 13 2 8" xfId="3965"/>
    <cellStyle name="Normal 13 2 9" xfId="3966"/>
    <cellStyle name="Normal 13 3" xfId="3967"/>
    <cellStyle name="Normal 13 4" xfId="3968"/>
    <cellStyle name="Normal 13 5" xfId="3969"/>
    <cellStyle name="Normal 13 6" xfId="3970"/>
    <cellStyle name="Normal 13 7" xfId="3971"/>
    <cellStyle name="Normal 13 8" xfId="3972"/>
    <cellStyle name="Normal 13 9" xfId="3973"/>
    <cellStyle name="Normal 13_Budget incorporated 2011-2012 last101011" xfId="3974"/>
    <cellStyle name="Normal 14" xfId="3975"/>
    <cellStyle name="Normal 14 2" xfId="3976"/>
    <cellStyle name="Normal 14 3" xfId="3977"/>
    <cellStyle name="Normal 14 4" xfId="3978"/>
    <cellStyle name="Normal 14 5" xfId="3979"/>
    <cellStyle name="Normal 14 6" xfId="3980"/>
    <cellStyle name="Normal 14 7" xfId="3981"/>
    <cellStyle name="Normal 14 8" xfId="3982"/>
    <cellStyle name="Normal 14 9" xfId="3983"/>
    <cellStyle name="Normal 15" xfId="3984"/>
    <cellStyle name="Normal 15 2" xfId="3985"/>
    <cellStyle name="Normal 15 3" xfId="3986"/>
    <cellStyle name="Normal 15 4" xfId="3987"/>
    <cellStyle name="Normal 15 5" xfId="3988"/>
    <cellStyle name="Normal 15 6" xfId="3989"/>
    <cellStyle name="Normal 15 7" xfId="3990"/>
    <cellStyle name="Normal 15 8" xfId="3991"/>
    <cellStyle name="Normal 15 9" xfId="3992"/>
    <cellStyle name="Normal 16" xfId="3993"/>
    <cellStyle name="Normal 16 10" xfId="3994"/>
    <cellStyle name="Normal 16 2" xfId="3995"/>
    <cellStyle name="Normal 16 2 2" xfId="3996"/>
    <cellStyle name="Normal 16 2 3" xfId="3997"/>
    <cellStyle name="Normal 16 2 4" xfId="3998"/>
    <cellStyle name="Normal 16 2 5" xfId="3999"/>
    <cellStyle name="Normal 16 2 6" xfId="4000"/>
    <cellStyle name="Normal 16 2 7" xfId="4001"/>
    <cellStyle name="Normal 16 2 8" xfId="4002"/>
    <cellStyle name="Normal 16 2 9" xfId="4003"/>
    <cellStyle name="Normal 16 3" xfId="4004"/>
    <cellStyle name="Normal 16 4" xfId="4005"/>
    <cellStyle name="Normal 16 5" xfId="4006"/>
    <cellStyle name="Normal 16 6" xfId="4007"/>
    <cellStyle name="Normal 16 7" xfId="4008"/>
    <cellStyle name="Normal 16 8" xfId="4009"/>
    <cellStyle name="Normal 16 9" xfId="4010"/>
    <cellStyle name="Normal 16_Budget incorporated 2011-2012 last101011" xfId="4011"/>
    <cellStyle name="Normal 17" xfId="4012"/>
    <cellStyle name="Normal 17 2" xfId="4013"/>
    <cellStyle name="Normal 17 3" xfId="4014"/>
    <cellStyle name="Normal 17 4" xfId="4015"/>
    <cellStyle name="Normal 17 5" xfId="4016"/>
    <cellStyle name="Normal 17 6" xfId="4017"/>
    <cellStyle name="Normal 17 7" xfId="4018"/>
    <cellStyle name="Normal 17 8" xfId="4019"/>
    <cellStyle name="Normal 17 9" xfId="4020"/>
    <cellStyle name="Normal 18" xfId="4021"/>
    <cellStyle name="Normal 18 10" xfId="4022"/>
    <cellStyle name="Normal 18 2" xfId="4023"/>
    <cellStyle name="Normal 18 2 2" xfId="4024"/>
    <cellStyle name="Normal 18 2 3" xfId="4025"/>
    <cellStyle name="Normal 18 2 4" xfId="4026"/>
    <cellStyle name="Normal 18 2 5" xfId="4027"/>
    <cellStyle name="Normal 18 2 6" xfId="4028"/>
    <cellStyle name="Normal 18 2 7" xfId="4029"/>
    <cellStyle name="Normal 18 2 8" xfId="4030"/>
    <cellStyle name="Normal 18 2 9" xfId="4031"/>
    <cellStyle name="Normal 18 3" xfId="4032"/>
    <cellStyle name="Normal 18 4" xfId="4033"/>
    <cellStyle name="Normal 18 5" xfId="4034"/>
    <cellStyle name="Normal 18 6" xfId="4035"/>
    <cellStyle name="Normal 18 7" xfId="4036"/>
    <cellStyle name="Normal 18 8" xfId="4037"/>
    <cellStyle name="Normal 18 9" xfId="4038"/>
    <cellStyle name="Normal 19" xfId="4039"/>
    <cellStyle name="Normal 19 2" xfId="4040"/>
    <cellStyle name="Normal 19 2 2" xfId="4041"/>
    <cellStyle name="Normal 19 2 2 2" xfId="7281"/>
    <cellStyle name="Normal 19 2 3" xfId="6422"/>
    <cellStyle name="Normal 19 3" xfId="4042"/>
    <cellStyle name="Normal 19 3 2" xfId="4043"/>
    <cellStyle name="Normal 19 3 3" xfId="7135"/>
    <cellStyle name="Normal 19 4" xfId="4044"/>
    <cellStyle name="Normal 19 4 2" xfId="4045"/>
    <cellStyle name="Normal 19 4 3" xfId="7136"/>
    <cellStyle name="Normal 19 5" xfId="4046"/>
    <cellStyle name="Normal 19 5 2" xfId="4047"/>
    <cellStyle name="Normal 19 5 3" xfId="7137"/>
    <cellStyle name="Normal 19 6" xfId="4048"/>
    <cellStyle name="Normal 19 6 2" xfId="4049"/>
    <cellStyle name="Normal 19 6 3" xfId="7138"/>
    <cellStyle name="Normal 19 7" xfId="6421"/>
    <cellStyle name="Normal 2" xfId="7"/>
    <cellStyle name="Normal 2 10" xfId="4050"/>
    <cellStyle name="Normal 2 10 2" xfId="4051"/>
    <cellStyle name="Normal 2 10 3" xfId="4052"/>
    <cellStyle name="Normal 2 10 4" xfId="4053"/>
    <cellStyle name="Normal 2 10 5" xfId="4054"/>
    <cellStyle name="Normal 2 10 6" xfId="4055"/>
    <cellStyle name="Normal 2 10 7" xfId="4056"/>
    <cellStyle name="Normal 2 10 8" xfId="4057"/>
    <cellStyle name="Normal 2 10 9" xfId="4058"/>
    <cellStyle name="Normal 2 11" xfId="4059"/>
    <cellStyle name="Normal 2 11 2" xfId="4060"/>
    <cellStyle name="Normal 2 11 3" xfId="6462"/>
    <cellStyle name="Normal 2 12" xfId="4061"/>
    <cellStyle name="Normal 2 12 2" xfId="4062"/>
    <cellStyle name="Normal 2 12 3" xfId="6666"/>
    <cellStyle name="Normal 2 13" xfId="4063"/>
    <cellStyle name="Normal 2 13 2" xfId="4064"/>
    <cellStyle name="Normal 2 13 3" xfId="6667"/>
    <cellStyle name="Normal 2 14" xfId="4065"/>
    <cellStyle name="Normal 2 14 2" xfId="4066"/>
    <cellStyle name="Normal 2 14 3" xfId="6668"/>
    <cellStyle name="Normal 2 15" xfId="4067"/>
    <cellStyle name="Normal 2 15 2" xfId="4068"/>
    <cellStyle name="Normal 2 15 3" xfId="6669"/>
    <cellStyle name="Normal 2 16" xfId="4069"/>
    <cellStyle name="Normal 2 16 2" xfId="4070"/>
    <cellStyle name="Normal 2 16 3" xfId="6670"/>
    <cellStyle name="Normal 2 17" xfId="4071"/>
    <cellStyle name="Normal 2 17 2" xfId="4072"/>
    <cellStyle name="Normal 2 17 3" xfId="6671"/>
    <cellStyle name="Normal 2 18" xfId="4073"/>
    <cellStyle name="Normal 2 18 2" xfId="4074"/>
    <cellStyle name="Normal 2 18 3" xfId="6672"/>
    <cellStyle name="Normal 2 19" xfId="4075"/>
    <cellStyle name="Normal 2 19 2" xfId="4076"/>
    <cellStyle name="Normal 2 19 3" xfId="6673"/>
    <cellStyle name="Normal 2 2" xfId="4077"/>
    <cellStyle name="Normal 2 2 2" xfId="4078"/>
    <cellStyle name="Normal 2 2 2 10" xfId="4079"/>
    <cellStyle name="Normal 2 2 2 10 2" xfId="4080"/>
    <cellStyle name="Normal 2 2 2 10 3" xfId="6674"/>
    <cellStyle name="Normal 2 2 2 11" xfId="4081"/>
    <cellStyle name="Normal 2 2 2 11 2" xfId="4082"/>
    <cellStyle name="Normal 2 2 2 11 3" xfId="6675"/>
    <cellStyle name="Normal 2 2 2 12" xfId="4083"/>
    <cellStyle name="Normal 2 2 2 12 2" xfId="4084"/>
    <cellStyle name="Normal 2 2 2 12 3" xfId="6676"/>
    <cellStyle name="Normal 2 2 2 13" xfId="4085"/>
    <cellStyle name="Normal 2 2 2 13 2" xfId="4086"/>
    <cellStyle name="Normal 2 2 2 13 3" xfId="6677"/>
    <cellStyle name="Normal 2 2 2 14" xfId="4087"/>
    <cellStyle name="Normal 2 2 2 14 2" xfId="4088"/>
    <cellStyle name="Normal 2 2 2 14 3" xfId="6678"/>
    <cellStyle name="Normal 2 2 2 15" xfId="4089"/>
    <cellStyle name="Normal 2 2 2 15 2" xfId="4090"/>
    <cellStyle name="Normal 2 2 2 15 3" xfId="6679"/>
    <cellStyle name="Normal 2 2 2 16" xfId="4091"/>
    <cellStyle name="Normal 2 2 2 16 2" xfId="4092"/>
    <cellStyle name="Normal 2 2 2 16 3" xfId="6680"/>
    <cellStyle name="Normal 2 2 2 17" xfId="4093"/>
    <cellStyle name="Normal 2 2 2 17 2" xfId="4094"/>
    <cellStyle name="Normal 2 2 2 17 3" xfId="6681"/>
    <cellStyle name="Normal 2 2 2 18" xfId="4095"/>
    <cellStyle name="Normal 2 2 2 18 2" xfId="4096"/>
    <cellStyle name="Normal 2 2 2 18 3" xfId="6682"/>
    <cellStyle name="Normal 2 2 2 19" xfId="5"/>
    <cellStyle name="Normal 2 2 2 2" xfId="4097"/>
    <cellStyle name="Normal 2 2 2 2 2" xfId="4098"/>
    <cellStyle name="Normal 2 2 2 2 2 2" xfId="4099"/>
    <cellStyle name="Normal 2 2 2 2 2 3" xfId="6423"/>
    <cellStyle name="Normal 2 2 2 2 3" xfId="4100"/>
    <cellStyle name="Normal 2 2 2 2 3 2" xfId="4101"/>
    <cellStyle name="Normal 2 2 2 2 3 2 2" xfId="7355"/>
    <cellStyle name="Normal 2 2 2 2 4" xfId="6305"/>
    <cellStyle name="Normal 2 2 2 20" xfId="4102"/>
    <cellStyle name="Normal 2 2 2 21" xfId="4103"/>
    <cellStyle name="Normal 2 2 2 22" xfId="4104"/>
    <cellStyle name="Normal 2 2 2 23" xfId="4105"/>
    <cellStyle name="Normal 2 2 2 24" xfId="4106"/>
    <cellStyle name="Normal 2 2 2 25" xfId="4107"/>
    <cellStyle name="Normal 2 2 2 26" xfId="6390"/>
    <cellStyle name="Normal 2 2 2 3" xfId="4108"/>
    <cellStyle name="Normal 2 2 2 3 10" xfId="4109"/>
    <cellStyle name="Normal 2 2 2 3 2" xfId="4110"/>
    <cellStyle name="Normal 2 2 2 3 2 2" xfId="4111"/>
    <cellStyle name="Normal 2 2 2 3 2 3" xfId="6683"/>
    <cellStyle name="Normal 2 2 2 3 3" xfId="4112"/>
    <cellStyle name="Normal 2 2 2 3 3 2" xfId="4113"/>
    <cellStyle name="Normal 2 2 2 3 3 3" xfId="6930"/>
    <cellStyle name="Normal 2 2 2 3 4" xfId="4114"/>
    <cellStyle name="Normal 2 2 2 3 4 2" xfId="4115"/>
    <cellStyle name="Normal 2 2 2 3 4 3" xfId="6912"/>
    <cellStyle name="Normal 2 2 2 3 5" xfId="4116"/>
    <cellStyle name="Normal 2 2 2 3 5 2" xfId="4117"/>
    <cellStyle name="Normal 2 2 2 3 5 3" xfId="6920"/>
    <cellStyle name="Normal 2 2 2 3 6" xfId="4118"/>
    <cellStyle name="Normal 2 2 2 3 6 2" xfId="4119"/>
    <cellStyle name="Normal 2 2 2 3 6 3" xfId="6943"/>
    <cellStyle name="Normal 2 2 2 3 7" xfId="4120"/>
    <cellStyle name="Normal 2 2 2 3 7 2" xfId="4121"/>
    <cellStyle name="Normal 2 2 2 3 7 3" xfId="6905"/>
    <cellStyle name="Normal 2 2 2 3 8" xfId="4122"/>
    <cellStyle name="Normal 2 2 2 3 8 2" xfId="4123"/>
    <cellStyle name="Normal 2 2 2 3 8 3" xfId="6927"/>
    <cellStyle name="Normal 2 2 2 3 9" xfId="4124"/>
    <cellStyle name="Normal 2 2 2 3 9 2" xfId="4125"/>
    <cellStyle name="Normal 2 2 2 3 9 3" xfId="6914"/>
    <cellStyle name="Normal 2 2 2 4" xfId="4126"/>
    <cellStyle name="Normal 2 2 2 4 2" xfId="4127"/>
    <cellStyle name="Normal 2 2 2 4 3" xfId="6684"/>
    <cellStyle name="Normal 2 2 2 5" xfId="4128"/>
    <cellStyle name="Normal 2 2 2 5 2" xfId="4129"/>
    <cellStyle name="Normal 2 2 2 5 3" xfId="6685"/>
    <cellStyle name="Normal 2 2 2 6" xfId="4130"/>
    <cellStyle name="Normal 2 2 2 6 2" xfId="4131"/>
    <cellStyle name="Normal 2 2 2 6 3" xfId="6686"/>
    <cellStyle name="Normal 2 2 2 7" xfId="4132"/>
    <cellStyle name="Normal 2 2 2 7 2" xfId="4133"/>
    <cellStyle name="Normal 2 2 2 7 3" xfId="6687"/>
    <cellStyle name="Normal 2 2 2 8" xfId="4134"/>
    <cellStyle name="Normal 2 2 2 8 2" xfId="4135"/>
    <cellStyle name="Normal 2 2 2 8 3" xfId="6688"/>
    <cellStyle name="Normal 2 2 2 9" xfId="4136"/>
    <cellStyle name="Normal 2 2 2 9 2" xfId="4137"/>
    <cellStyle name="Normal 2 2 2 9 3" xfId="6689"/>
    <cellStyle name="Normal 2 2 3" xfId="4138"/>
    <cellStyle name="Normal 2 2 3 2" xfId="4139"/>
    <cellStyle name="Normal 2 2 3 3" xfId="6424"/>
    <cellStyle name="Normal 2 2 4" xfId="4140"/>
    <cellStyle name="Normal 2 2 4 2" xfId="4141"/>
    <cellStyle name="Normal 2 2 4 3" xfId="4142"/>
    <cellStyle name="Normal 2 2 4 4" xfId="4143"/>
    <cellStyle name="Normal 2 2 4 5" xfId="4144"/>
    <cellStyle name="Normal 2 2 4 6" xfId="4145"/>
    <cellStyle name="Normal 2 2 4 7" xfId="4146"/>
    <cellStyle name="Normal 2 2 4 8" xfId="4147"/>
    <cellStyle name="Normal 2 2 4 9" xfId="4148"/>
    <cellStyle name="Normal 2 2 5" xfId="4149"/>
    <cellStyle name="Normal 2 2 5 10" xfId="4150"/>
    <cellStyle name="Normal 2 2 5 2" xfId="4151"/>
    <cellStyle name="Normal 2 2 5 2 2" xfId="4152"/>
    <cellStyle name="Normal 2 2 5 2 3" xfId="4153"/>
    <cellStyle name="Normal 2 2 5 2 4" xfId="4154"/>
    <cellStyle name="Normal 2 2 5 2 5" xfId="4155"/>
    <cellStyle name="Normal 2 2 5 2 6" xfId="4156"/>
    <cellStyle name="Normal 2 2 5 2 7" xfId="4157"/>
    <cellStyle name="Normal 2 2 5 2 8" xfId="4158"/>
    <cellStyle name="Normal 2 2 5 2 9" xfId="4159"/>
    <cellStyle name="Normal 2 2 5 3" xfId="4160"/>
    <cellStyle name="Normal 2 2 5 4" xfId="4161"/>
    <cellStyle name="Normal 2 2 5 5" xfId="4162"/>
    <cellStyle name="Normal 2 2 5 6" xfId="4163"/>
    <cellStyle name="Normal 2 2 5 7" xfId="4164"/>
    <cellStyle name="Normal 2 2 5 8" xfId="4165"/>
    <cellStyle name="Normal 2 2 5 9" xfId="4166"/>
    <cellStyle name="Normal 2 2 5_Budget incorporated 2011-2012 last101011" xfId="4167"/>
    <cellStyle name="Normal 2 2 6" xfId="4168"/>
    <cellStyle name="Normal 2 2 6 2" xfId="4169"/>
    <cellStyle name="Normal 2 2 6 3" xfId="4170"/>
    <cellStyle name="Normal 2 2 6 4" xfId="4171"/>
    <cellStyle name="Normal 2 2 6 5" xfId="4172"/>
    <cellStyle name="Normal 2 2 7" xfId="4173"/>
    <cellStyle name="Normal 2 2 8" xfId="6306"/>
    <cellStyle name="Normal 2 2 9" xfId="6307"/>
    <cellStyle name="Normal 2 2_Abkh" xfId="4174"/>
    <cellStyle name="Normal 2 20" xfId="4175"/>
    <cellStyle name="Normal 2 20 2" xfId="4176"/>
    <cellStyle name="Normal 2 20 3" xfId="6690"/>
    <cellStyle name="Normal 2 21" xfId="4177"/>
    <cellStyle name="Normal 2 21 2" xfId="4178"/>
    <cellStyle name="Normal 2 21 3" xfId="6691"/>
    <cellStyle name="Normal 2 22" xfId="4179"/>
    <cellStyle name="Normal 2 22 2" xfId="4180"/>
    <cellStyle name="Normal 2 22 3" xfId="6692"/>
    <cellStyle name="Normal 2 23" xfId="4181"/>
    <cellStyle name="Normal 2 23 2" xfId="4182"/>
    <cellStyle name="Normal 2 23 3" xfId="6693"/>
    <cellStyle name="Normal 2 24" xfId="4183"/>
    <cellStyle name="Normal 2 24 2" xfId="4184"/>
    <cellStyle name="Normal 2 24 3" xfId="6694"/>
    <cellStyle name="Normal 2 25" xfId="4185"/>
    <cellStyle name="Normal 2 25 2" xfId="4186"/>
    <cellStyle name="Normal 2 25 3" xfId="6695"/>
    <cellStyle name="Normal 2 26" xfId="4187"/>
    <cellStyle name="Normal 2 26 2" xfId="4188"/>
    <cellStyle name="Normal 2 26 3" xfId="6696"/>
    <cellStyle name="Normal 2 27" xfId="4189"/>
    <cellStyle name="Normal 2 27 2" xfId="4190"/>
    <cellStyle name="Normal 2 27 3" xfId="6697"/>
    <cellStyle name="Normal 2 28" xfId="4191"/>
    <cellStyle name="Normal 2 28 2" xfId="4192"/>
    <cellStyle name="Normal 2 28 3" xfId="6475"/>
    <cellStyle name="Normal 2 29" xfId="4193"/>
    <cellStyle name="Normal 2 29 2" xfId="4194"/>
    <cellStyle name="Normal 2 29 3" xfId="6900"/>
    <cellStyle name="Normal 2 3" xfId="4195"/>
    <cellStyle name="Normal 2 3 10" xfId="4196"/>
    <cellStyle name="Normal 2 3 2" xfId="4197"/>
    <cellStyle name="Normal 2 3 2 2" xfId="4198"/>
    <cellStyle name="Normal 2 3 2 2 2" xfId="7282"/>
    <cellStyle name="Normal 2 3 2 3" xfId="6459"/>
    <cellStyle name="Normal 2 3 3" xfId="4199"/>
    <cellStyle name="Normal 2 3 4" xfId="4200"/>
    <cellStyle name="Normal 2 3 5" xfId="4201"/>
    <cellStyle name="Normal 2 3 6" xfId="4202"/>
    <cellStyle name="Normal 2 3 7" xfId="4203"/>
    <cellStyle name="Normal 2 3 8" xfId="4204"/>
    <cellStyle name="Normal 2 3 9" xfId="4205"/>
    <cellStyle name="Normal 2 3_new budget_25.05.11" xfId="4206"/>
    <cellStyle name="Normal 2 30" xfId="4207"/>
    <cellStyle name="Normal 2 30 2" xfId="4208"/>
    <cellStyle name="Normal 2 30 3" xfId="6933"/>
    <cellStyle name="Normal 2 31" xfId="4209"/>
    <cellStyle name="Normal 2 31 2" xfId="4210"/>
    <cellStyle name="Normal 2 31 3" xfId="6941"/>
    <cellStyle name="Normal 2 32" xfId="4211"/>
    <cellStyle name="Normal 2 32 2" xfId="4212"/>
    <cellStyle name="Normal 2 32 3" xfId="6907"/>
    <cellStyle name="Normal 2 33" xfId="4213"/>
    <cellStyle name="Normal 2 33 2" xfId="4214"/>
    <cellStyle name="Normal 2 33 3" xfId="6925"/>
    <cellStyle name="Normal 2 34" xfId="4215"/>
    <cellStyle name="Normal 2 34 2" xfId="4216"/>
    <cellStyle name="Normal 2 34 3" xfId="6915"/>
    <cellStyle name="Normal 2 35" xfId="4217"/>
    <cellStyle name="Normal 2 36" xfId="6386"/>
    <cellStyle name="Normal 2 37" xfId="9255"/>
    <cellStyle name="Normal 2 4" xfId="4218"/>
    <cellStyle name="Normal 2 4 2" xfId="4219"/>
    <cellStyle name="Normal 2 4 2 10" xfId="4220"/>
    <cellStyle name="Normal 2 4 2 10 2" xfId="4221"/>
    <cellStyle name="Normal 2 4 2 10 3" xfId="6698"/>
    <cellStyle name="Normal 2 4 2 11" xfId="4222"/>
    <cellStyle name="Normal 2 4 2 11 2" xfId="4223"/>
    <cellStyle name="Normal 2 4 2 11 3" xfId="6699"/>
    <cellStyle name="Normal 2 4 2 12" xfId="4224"/>
    <cellStyle name="Normal 2 4 2 12 2" xfId="4225"/>
    <cellStyle name="Normal 2 4 2 12 3" xfId="6700"/>
    <cellStyle name="Normal 2 4 2 13" xfId="4226"/>
    <cellStyle name="Normal 2 4 2 13 2" xfId="4227"/>
    <cellStyle name="Normal 2 4 2 13 3" xfId="6701"/>
    <cellStyle name="Normal 2 4 2 14" xfId="4228"/>
    <cellStyle name="Normal 2 4 2 14 2" xfId="4229"/>
    <cellStyle name="Normal 2 4 2 14 3" xfId="6702"/>
    <cellStyle name="Normal 2 4 2 15" xfId="4230"/>
    <cellStyle name="Normal 2 4 2 15 2" xfId="4231"/>
    <cellStyle name="Normal 2 4 2 15 3" xfId="6703"/>
    <cellStyle name="Normal 2 4 2 16" xfId="4232"/>
    <cellStyle name="Normal 2 4 2 16 2" xfId="4233"/>
    <cellStyle name="Normal 2 4 2 16 3" xfId="6704"/>
    <cellStyle name="Normal 2 4 2 17" xfId="4234"/>
    <cellStyle name="Normal 2 4 2 17 2" xfId="4235"/>
    <cellStyle name="Normal 2 4 2 17 3" xfId="6705"/>
    <cellStyle name="Normal 2 4 2 18" xfId="4236"/>
    <cellStyle name="Normal 2 4 2 18 2" xfId="4237"/>
    <cellStyle name="Normal 2 4 2 18 3" xfId="6706"/>
    <cellStyle name="Normal 2 4 2 19" xfId="6308"/>
    <cellStyle name="Normal 2 4 2 2" xfId="4238"/>
    <cellStyle name="Normal 2 4 2 2 2" xfId="4239"/>
    <cellStyle name="Normal 2 4 2 2 3" xfId="6427"/>
    <cellStyle name="Normal 2 4 2 20" xfId="6309"/>
    <cellStyle name="Normal 2 4 2 21" xfId="6310"/>
    <cellStyle name="Normal 2 4 2 22" xfId="6426"/>
    <cellStyle name="Normal 2 4 2 3" xfId="4240"/>
    <cellStyle name="Normal 2 4 2 3 2" xfId="4241"/>
    <cellStyle name="Normal 2 4 2 3 3" xfId="6707"/>
    <cellStyle name="Normal 2 4 2 4" xfId="4242"/>
    <cellStyle name="Normal 2 4 2 4 2" xfId="4243"/>
    <cellStyle name="Normal 2 4 2 4 3" xfId="6708"/>
    <cellStyle name="Normal 2 4 2 5" xfId="4244"/>
    <cellStyle name="Normal 2 4 2 5 2" xfId="4245"/>
    <cellStyle name="Normal 2 4 2 5 3" xfId="6709"/>
    <cellStyle name="Normal 2 4 2 6" xfId="4246"/>
    <cellStyle name="Normal 2 4 2 6 2" xfId="4247"/>
    <cellStyle name="Normal 2 4 2 6 3" xfId="6710"/>
    <cellStyle name="Normal 2 4 2 7" xfId="4248"/>
    <cellStyle name="Normal 2 4 2 7 2" xfId="4249"/>
    <cellStyle name="Normal 2 4 2 7 3" xfId="6711"/>
    <cellStyle name="Normal 2 4 2 8" xfId="4250"/>
    <cellStyle name="Normal 2 4 2 8 2" xfId="4251"/>
    <cellStyle name="Normal 2 4 2 8 3" xfId="6712"/>
    <cellStyle name="Normal 2 4 2 9" xfId="4252"/>
    <cellStyle name="Normal 2 4 2 9 2" xfId="4253"/>
    <cellStyle name="Normal 2 4 2 9 3" xfId="6713"/>
    <cellStyle name="Normal 2 4 3" xfId="6425"/>
    <cellStyle name="Normal 2 4_Narc_ HIVDR_OI_21 Months_KLN" xfId="4254"/>
    <cellStyle name="Normal 2 5" xfId="4255"/>
    <cellStyle name="Normal 2 5 2" xfId="4256"/>
    <cellStyle name="Normal 2 5 2 2" xfId="7283"/>
    <cellStyle name="Normal 2 5 3" xfId="6428"/>
    <cellStyle name="Normal 2 6" xfId="4257"/>
    <cellStyle name="Normal 2 6 10" xfId="4258"/>
    <cellStyle name="Normal 2 6 10 2" xfId="4259"/>
    <cellStyle name="Normal 2 6 10 3" xfId="6714"/>
    <cellStyle name="Normal 2 6 11" xfId="4260"/>
    <cellStyle name="Normal 2 6 11 2" xfId="4261"/>
    <cellStyle name="Normal 2 6 11 3" xfId="6715"/>
    <cellStyle name="Normal 2 6 12" xfId="4262"/>
    <cellStyle name="Normal 2 6 12 2" xfId="4263"/>
    <cellStyle name="Normal 2 6 12 3" xfId="6716"/>
    <cellStyle name="Normal 2 6 13" xfId="4264"/>
    <cellStyle name="Normal 2 6 13 2" xfId="4265"/>
    <cellStyle name="Normal 2 6 13 3" xfId="6717"/>
    <cellStyle name="Normal 2 6 14" xfId="4266"/>
    <cellStyle name="Normal 2 6 14 2" xfId="4267"/>
    <cellStyle name="Normal 2 6 14 3" xfId="6718"/>
    <cellStyle name="Normal 2 6 15" xfId="4268"/>
    <cellStyle name="Normal 2 6 15 2" xfId="4269"/>
    <cellStyle name="Normal 2 6 15 3" xfId="6719"/>
    <cellStyle name="Normal 2 6 16" xfId="4270"/>
    <cellStyle name="Normal 2 6 16 2" xfId="4271"/>
    <cellStyle name="Normal 2 6 16 3" xfId="6720"/>
    <cellStyle name="Normal 2 6 17" xfId="4272"/>
    <cellStyle name="Normal 2 6 17 2" xfId="4273"/>
    <cellStyle name="Normal 2 6 17 3" xfId="6721"/>
    <cellStyle name="Normal 2 6 18" xfId="4274"/>
    <cellStyle name="Normal 2 6 18 2" xfId="4275"/>
    <cellStyle name="Normal 2 6 18 3" xfId="6722"/>
    <cellStyle name="Normal 2 6 19" xfId="4276"/>
    <cellStyle name="Normal 2 6 2" xfId="4277"/>
    <cellStyle name="Normal 2 6 2 10" xfId="4278"/>
    <cellStyle name="Normal 2 6 2 11" xfId="4279"/>
    <cellStyle name="Normal 2 6 2 2" xfId="4280"/>
    <cellStyle name="Normal 2 6 2 2 10" xfId="4281"/>
    <cellStyle name="Normal 2 6 2 2 2" xfId="4282"/>
    <cellStyle name="Normal 2 6 2 2 2 2" xfId="4283"/>
    <cellStyle name="Normal 2 6 2 2 2 3" xfId="4284"/>
    <cellStyle name="Normal 2 6 2 2 2 4" xfId="4285"/>
    <cellStyle name="Normal 2 6 2 2 2 5" xfId="4286"/>
    <cellStyle name="Normal 2 6 2 2 2 6" xfId="4287"/>
    <cellStyle name="Normal 2 6 2 2 2 7" xfId="4288"/>
    <cellStyle name="Normal 2 6 2 2 2 8" xfId="4289"/>
    <cellStyle name="Normal 2 6 2 2 2 9" xfId="4290"/>
    <cellStyle name="Normal 2 6 2 2 3" xfId="4291"/>
    <cellStyle name="Normal 2 6 2 2 4" xfId="4292"/>
    <cellStyle name="Normal 2 6 2 2 5" xfId="4293"/>
    <cellStyle name="Normal 2 6 2 2 6" xfId="4294"/>
    <cellStyle name="Normal 2 6 2 2 7" xfId="4295"/>
    <cellStyle name="Normal 2 6 2 2 8" xfId="4296"/>
    <cellStyle name="Normal 2 6 2 2 9" xfId="4297"/>
    <cellStyle name="Normal 2 6 2 2_Budget incorporated 2011-2012 last101011" xfId="4298"/>
    <cellStyle name="Normal 2 6 2 3" xfId="4299"/>
    <cellStyle name="Normal 2 6 2 3 10" xfId="4300"/>
    <cellStyle name="Normal 2 6 2 3 2" xfId="4301"/>
    <cellStyle name="Normal 2 6 2 3 2 2" xfId="4302"/>
    <cellStyle name="Normal 2 6 2 3 2 3" xfId="4303"/>
    <cellStyle name="Normal 2 6 2 3 2 4" xfId="4304"/>
    <cellStyle name="Normal 2 6 2 3 2 5" xfId="4305"/>
    <cellStyle name="Normal 2 6 2 3 2 6" xfId="4306"/>
    <cellStyle name="Normal 2 6 2 3 2 7" xfId="4307"/>
    <cellStyle name="Normal 2 6 2 3 2 8" xfId="4308"/>
    <cellStyle name="Normal 2 6 2 3 2 9" xfId="4309"/>
    <cellStyle name="Normal 2 6 2 3 3" xfId="4310"/>
    <cellStyle name="Normal 2 6 2 3 4" xfId="4311"/>
    <cellStyle name="Normal 2 6 2 3 5" xfId="4312"/>
    <cellStyle name="Normal 2 6 2 3 6" xfId="4313"/>
    <cellStyle name="Normal 2 6 2 3 7" xfId="4314"/>
    <cellStyle name="Normal 2 6 2 3 8" xfId="4315"/>
    <cellStyle name="Normal 2 6 2 3 9" xfId="4316"/>
    <cellStyle name="Normal 2 6 2 3_Budget incorporated 2011-2012 last101011" xfId="4317"/>
    <cellStyle name="Normal 2 6 2 4" xfId="4318"/>
    <cellStyle name="Normal 2 6 2 5" xfId="4319"/>
    <cellStyle name="Normal 2 6 2 6" xfId="4320"/>
    <cellStyle name="Normal 2 6 2 7" xfId="4321"/>
    <cellStyle name="Normal 2 6 2 8" xfId="4322"/>
    <cellStyle name="Normal 2 6 2 9" xfId="4323"/>
    <cellStyle name="Normal 2 6 2_Budget incorporated 2011-2012 last101011" xfId="4324"/>
    <cellStyle name="Normal 2 6 20" xfId="4325"/>
    <cellStyle name="Normal 2 6 21" xfId="4326"/>
    <cellStyle name="Normal 2 6 22" xfId="4327"/>
    <cellStyle name="Normal 2 6 23" xfId="6311"/>
    <cellStyle name="Normal 2 6 24" xfId="6312"/>
    <cellStyle name="Normal 2 6 25" xfId="6313"/>
    <cellStyle name="Normal 2 6 3" xfId="4328"/>
    <cellStyle name="Normal 2 6 3 2" xfId="4329"/>
    <cellStyle name="Normal 2 6 3 3" xfId="6723"/>
    <cellStyle name="Normal 2 6 4" xfId="4330"/>
    <cellStyle name="Normal 2 6 4 2" xfId="4331"/>
    <cellStyle name="Normal 2 6 4 3" xfId="6724"/>
    <cellStyle name="Normal 2 6 5" xfId="4332"/>
    <cellStyle name="Normal 2 6 5 2" xfId="4333"/>
    <cellStyle name="Normal 2 6 5 3" xfId="6725"/>
    <cellStyle name="Normal 2 6 6" xfId="4334"/>
    <cellStyle name="Normal 2 6 6 2" xfId="4335"/>
    <cellStyle name="Normal 2 6 6 3" xfId="6726"/>
    <cellStyle name="Normal 2 6 7" xfId="4336"/>
    <cellStyle name="Normal 2 6 7 2" xfId="4337"/>
    <cellStyle name="Normal 2 6 7 3" xfId="6727"/>
    <cellStyle name="Normal 2 6 8" xfId="4338"/>
    <cellStyle name="Normal 2 6 8 2" xfId="4339"/>
    <cellStyle name="Normal 2 6 8 3" xfId="6728"/>
    <cellStyle name="Normal 2 6 9" xfId="4340"/>
    <cellStyle name="Normal 2 6 9 2" xfId="4341"/>
    <cellStyle name="Normal 2 6 9 3" xfId="6729"/>
    <cellStyle name="Normal 2 6_new budget_25.05.11" xfId="4342"/>
    <cellStyle name="Normal 2 7" xfId="4343"/>
    <cellStyle name="Normal 2 7 2" xfId="4344"/>
    <cellStyle name="Normal 2 7 3" xfId="6429"/>
    <cellStyle name="Normal 2 8" xfId="4345"/>
    <cellStyle name="Normal 2 8 2" xfId="4346"/>
    <cellStyle name="Normal 2 8 3" xfId="6430"/>
    <cellStyle name="Normal 2 9" xfId="4347"/>
    <cellStyle name="Normal 2 9 2" xfId="4348"/>
    <cellStyle name="Normal 2 9 3" xfId="4349"/>
    <cellStyle name="Normal 2 9 4" xfId="4350"/>
    <cellStyle name="Normal 2 9 5" xfId="4351"/>
    <cellStyle name="Normal 2 9 6" xfId="4352"/>
    <cellStyle name="Normal 2 9 7" xfId="4353"/>
    <cellStyle name="Normal 2 9 8" xfId="4354"/>
    <cellStyle name="Normal 2 9 9" xfId="4355"/>
    <cellStyle name="Normal 2_Blood_21months_EURO" xfId="4356"/>
    <cellStyle name="Normal 20" xfId="4357"/>
    <cellStyle name="Normal 20 10" xfId="4358"/>
    <cellStyle name="Normal 20 10 2" xfId="4359"/>
    <cellStyle name="Normal 20 10 3" xfId="6840"/>
    <cellStyle name="Normal 20 11" xfId="4360"/>
    <cellStyle name="Normal 20 11 2" xfId="4361"/>
    <cellStyle name="Normal 20 11 3" xfId="6479"/>
    <cellStyle name="Normal 20 12" xfId="4362"/>
    <cellStyle name="Normal 20 13" xfId="6314"/>
    <cellStyle name="Normal 20 14" xfId="6315"/>
    <cellStyle name="Normal 20 15" xfId="6454"/>
    <cellStyle name="Normal 20 2" xfId="4363"/>
    <cellStyle name="Normal 20 2 2" xfId="4364"/>
    <cellStyle name="Normal 20 2 3" xfId="6730"/>
    <cellStyle name="Normal 20 3" xfId="4365"/>
    <cellStyle name="Normal 20 3 2" xfId="4366"/>
    <cellStyle name="Normal 20 3 3" xfId="6731"/>
    <cellStyle name="Normal 20 4" xfId="4367"/>
    <cellStyle name="Normal 20 4 2" xfId="4368"/>
    <cellStyle name="Normal 20 4 3" xfId="6732"/>
    <cellStyle name="Normal 20 5" xfId="4369"/>
    <cellStyle name="Normal 20 5 2" xfId="4370"/>
    <cellStyle name="Normal 20 5 3" xfId="6733"/>
    <cellStyle name="Normal 20 6" xfId="4371"/>
    <cellStyle name="Normal 20 6 2" xfId="4372"/>
    <cellStyle name="Normal 20 6 3" xfId="6734"/>
    <cellStyle name="Normal 20 7" xfId="4373"/>
    <cellStyle name="Normal 20 7 2" xfId="4374"/>
    <cellStyle name="Normal 20 7 3" xfId="6735"/>
    <cellStyle name="Normal 20 8" xfId="4375"/>
    <cellStyle name="Normal 20 8 2" xfId="4376"/>
    <cellStyle name="Normal 20 8 3" xfId="6736"/>
    <cellStyle name="Normal 20 9" xfId="4377"/>
    <cellStyle name="Normal 20 9 2" xfId="4378"/>
    <cellStyle name="Normal 20 9 3" xfId="6737"/>
    <cellStyle name="Normal 21" xfId="4379"/>
    <cellStyle name="Normal 21 10" xfId="4380"/>
    <cellStyle name="Normal 21 10 2" xfId="4381"/>
    <cellStyle name="Normal 21 10 2 2" xfId="7866"/>
    <cellStyle name="Normal 21 10 3" xfId="6947"/>
    <cellStyle name="Normal 21 11" xfId="4382"/>
    <cellStyle name="Normal 21 11 2" xfId="4383"/>
    <cellStyle name="Normal 21 11 2 2" xfId="7867"/>
    <cellStyle name="Normal 21 11 3" xfId="6956"/>
    <cellStyle name="Normal 21 12" xfId="4384"/>
    <cellStyle name="Normal 21 12 2" xfId="7868"/>
    <cellStyle name="Normal 21 13" xfId="4385"/>
    <cellStyle name="Normal 21 13 2" xfId="7869"/>
    <cellStyle name="Normal 21 14" xfId="4386"/>
    <cellStyle name="Normal 21 14 2" xfId="7870"/>
    <cellStyle name="Normal 21 15" xfId="4387"/>
    <cellStyle name="Normal 21 15 2" xfId="7871"/>
    <cellStyle name="Normal 21 16" xfId="4388"/>
    <cellStyle name="Normal 21 2" xfId="4389"/>
    <cellStyle name="Normal 21 2 10" xfId="4390"/>
    <cellStyle name="Normal 21 2 10 2" xfId="4391"/>
    <cellStyle name="Normal 21 2 10 3" xfId="4392"/>
    <cellStyle name="Normal 21 2 10 3 2" xfId="7872"/>
    <cellStyle name="Normal 21 2 10 4" xfId="6966"/>
    <cellStyle name="Normal 21 2 11" xfId="4393"/>
    <cellStyle name="Normal 21 2 11 2" xfId="4394"/>
    <cellStyle name="Normal 21 2 11 3" xfId="4395"/>
    <cellStyle name="Normal 21 2 11 3 2" xfId="7873"/>
    <cellStyle name="Normal 21 2 11 4" xfId="6971"/>
    <cellStyle name="Normal 21 2 12" xfId="4396"/>
    <cellStyle name="Normal 21 2 12 2" xfId="7874"/>
    <cellStyle name="Normal 21 2 13" xfId="4397"/>
    <cellStyle name="Normal 21 2 13 2" xfId="7875"/>
    <cellStyle name="Normal 21 2 14" xfId="4398"/>
    <cellStyle name="Normal 21 2 14 2" xfId="7876"/>
    <cellStyle name="Normal 21 2 15" xfId="4399"/>
    <cellStyle name="Normal 21 2 15 2" xfId="7877"/>
    <cellStyle name="Normal 21 2 2" xfId="4400"/>
    <cellStyle name="Normal 21 2 2 10" xfId="4401"/>
    <cellStyle name="Normal 21 2 2 10 2" xfId="7878"/>
    <cellStyle name="Normal 21 2 2 11" xfId="4402"/>
    <cellStyle name="Normal 21 2 2 11 2" xfId="7879"/>
    <cellStyle name="Normal 21 2 2 12" xfId="4403"/>
    <cellStyle name="Normal 21 2 2 12 2" xfId="7880"/>
    <cellStyle name="Normal 21 2 2 13" xfId="4404"/>
    <cellStyle name="Normal 21 2 2 13 2" xfId="7881"/>
    <cellStyle name="Normal 21 2 2 14" xfId="6476"/>
    <cellStyle name="Normal 21 2 2 2" xfId="4405"/>
    <cellStyle name="Normal 21 2 2 2 10" xfId="4406"/>
    <cellStyle name="Normal 21 2 2 2 10 2" xfId="4407"/>
    <cellStyle name="Normal 21 2 2 2 10 2 2" xfId="7882"/>
    <cellStyle name="Normal 21 2 2 2 11" xfId="4408"/>
    <cellStyle name="Normal 21 2 2 2 11 2" xfId="7883"/>
    <cellStyle name="Normal 21 2 2 2 12" xfId="4409"/>
    <cellStyle name="Normal 21 2 2 2 12 2" xfId="7884"/>
    <cellStyle name="Normal 21 2 2 2 13" xfId="4410"/>
    <cellStyle name="Normal 21 2 2 2 13 2" xfId="7885"/>
    <cellStyle name="Normal 21 2 2 2 14" xfId="6738"/>
    <cellStyle name="Normal 21 2 2 2 2" xfId="4411"/>
    <cellStyle name="Normal 21 2 2 2 2 10" xfId="4412"/>
    <cellStyle name="Normal 21 2 2 2 2 10 2" xfId="7284"/>
    <cellStyle name="Normal 21 2 2 2 2 11" xfId="6739"/>
    <cellStyle name="Normal 21 2 2 2 2 2" xfId="4413"/>
    <cellStyle name="Normal 21 2 2 2 2 2 2" xfId="4414"/>
    <cellStyle name="Normal 21 2 2 2 2 2 2 2" xfId="4415"/>
    <cellStyle name="Normal 21 2 2 2 2 2 2 2 2" xfId="7285"/>
    <cellStyle name="Normal 21 2 2 2 2 2 2 3" xfId="6888"/>
    <cellStyle name="Normal 21 2 2 2 2 2 3" xfId="4416"/>
    <cellStyle name="Normal 21 2 2 2 2 2 4" xfId="6887"/>
    <cellStyle name="Normal 21 2 2 2 2 3" xfId="4417"/>
    <cellStyle name="Normal 21 2 2 2 2 3 2" xfId="4418"/>
    <cellStyle name="Normal 21 2 2 2 2 3 2 2" xfId="7286"/>
    <cellStyle name="Normal 21 2 2 2 2 3 3" xfId="6952"/>
    <cellStyle name="Normal 21 2 2 2 2 4" xfId="4419"/>
    <cellStyle name="Normal 21 2 2 2 2 4 2" xfId="4420"/>
    <cellStyle name="Normal 21 2 2 2 2 4 2 2" xfId="7287"/>
    <cellStyle name="Normal 21 2 2 2 2 4 3" xfId="6959"/>
    <cellStyle name="Normal 21 2 2 2 2 5" xfId="4421"/>
    <cellStyle name="Normal 21 2 2 2 2 5 2" xfId="4422"/>
    <cellStyle name="Normal 21 2 2 2 2 5 2 2" xfId="7288"/>
    <cellStyle name="Normal 21 2 2 2 2 5 3" xfId="6965"/>
    <cellStyle name="Normal 21 2 2 2 2 6" xfId="4423"/>
    <cellStyle name="Normal 21 2 2 2 2 6 2" xfId="4424"/>
    <cellStyle name="Normal 21 2 2 2 2 6 2 2" xfId="7289"/>
    <cellStyle name="Normal 21 2 2 2 2 6 3" xfId="6970"/>
    <cellStyle name="Normal 21 2 2 2 2 7" xfId="4425"/>
    <cellStyle name="Normal 21 2 2 2 2 7 2" xfId="4426"/>
    <cellStyle name="Normal 21 2 2 2 2 7 2 2" xfId="7290"/>
    <cellStyle name="Normal 21 2 2 2 2 7 3" xfId="6974"/>
    <cellStyle name="Normal 21 2 2 2 2 8" xfId="4427"/>
    <cellStyle name="Normal 21 2 2 2 2 8 2" xfId="4428"/>
    <cellStyle name="Normal 21 2 2 2 2 8 2 2" xfId="7291"/>
    <cellStyle name="Normal 21 2 2 2 2 8 3" xfId="6977"/>
    <cellStyle name="Normal 21 2 2 2 2 9" xfId="4429"/>
    <cellStyle name="Normal 21 2 2 2 2 9 2" xfId="4430"/>
    <cellStyle name="Normal 21 2 2 2 2 9 2 2" xfId="7292"/>
    <cellStyle name="Normal 21 2 2 2 2 9 3" xfId="6979"/>
    <cellStyle name="Normal 21 2 2 2 3" xfId="4431"/>
    <cellStyle name="Normal 21 2 2 2 3 2" xfId="4432"/>
    <cellStyle name="Normal 21 2 2 2 3 3" xfId="4433"/>
    <cellStyle name="Normal 21 2 2 2 3 3 2" xfId="7886"/>
    <cellStyle name="Normal 21 2 2 2 3 4" xfId="6951"/>
    <cellStyle name="Normal 21 2 2 2 4" xfId="4434"/>
    <cellStyle name="Normal 21 2 2 2 4 2" xfId="4435"/>
    <cellStyle name="Normal 21 2 2 2 4 3" xfId="4436"/>
    <cellStyle name="Normal 21 2 2 2 4 3 2" xfId="7887"/>
    <cellStyle name="Normal 21 2 2 2 4 4" xfId="6958"/>
    <cellStyle name="Normal 21 2 2 2 5" xfId="4437"/>
    <cellStyle name="Normal 21 2 2 2 5 2" xfId="4438"/>
    <cellStyle name="Normal 21 2 2 2 5 3" xfId="4439"/>
    <cellStyle name="Normal 21 2 2 2 5 3 2" xfId="7888"/>
    <cellStyle name="Normal 21 2 2 2 5 4" xfId="6964"/>
    <cellStyle name="Normal 21 2 2 2 6" xfId="4440"/>
    <cellStyle name="Normal 21 2 2 2 6 2" xfId="4441"/>
    <cellStyle name="Normal 21 2 2 2 6 3" xfId="4442"/>
    <cellStyle name="Normal 21 2 2 2 6 3 2" xfId="7889"/>
    <cellStyle name="Normal 21 2 2 2 6 4" xfId="6969"/>
    <cellStyle name="Normal 21 2 2 2 7" xfId="4443"/>
    <cellStyle name="Normal 21 2 2 2 7 2" xfId="4444"/>
    <cellStyle name="Normal 21 2 2 2 7 3" xfId="4445"/>
    <cellStyle name="Normal 21 2 2 2 7 3 2" xfId="7890"/>
    <cellStyle name="Normal 21 2 2 2 7 4" xfId="6973"/>
    <cellStyle name="Normal 21 2 2 2 8" xfId="4446"/>
    <cellStyle name="Normal 21 2 2 2 8 2" xfId="4447"/>
    <cellStyle name="Normal 21 2 2 2 8 3" xfId="4448"/>
    <cellStyle name="Normal 21 2 2 2 8 3 2" xfId="7891"/>
    <cellStyle name="Normal 21 2 2 2 8 4" xfId="6976"/>
    <cellStyle name="Normal 21 2 2 2 9" xfId="4449"/>
    <cellStyle name="Normal 21 2 2 2 9 2" xfId="4450"/>
    <cellStyle name="Normal 21 2 2 2 9 3" xfId="4451"/>
    <cellStyle name="Normal 21 2 2 2 9 3 2" xfId="7892"/>
    <cellStyle name="Normal 21 2 2 2 9 4" xfId="6978"/>
    <cellStyle name="Normal 21 2 2 3" xfId="4452"/>
    <cellStyle name="Normal 21 2 2 3 2" xfId="4453"/>
    <cellStyle name="Normal 21 2 2 3 2 2" xfId="7293"/>
    <cellStyle name="Normal 21 2 2 3 3" xfId="4454"/>
    <cellStyle name="Normal 21 2 2 3 3 2" xfId="7893"/>
    <cellStyle name="Normal 21 2 2 3 4" xfId="6935"/>
    <cellStyle name="Normal 21 2 2 4" xfId="4455"/>
    <cellStyle name="Normal 21 2 2 4 2" xfId="4456"/>
    <cellStyle name="Normal 21 2 2 4 2 2" xfId="7294"/>
    <cellStyle name="Normal 21 2 2 4 3" xfId="4457"/>
    <cellStyle name="Normal 21 2 2 4 3 2" xfId="7894"/>
    <cellStyle name="Normal 21 2 2 4 4" xfId="6911"/>
    <cellStyle name="Normal 21 2 2 5" xfId="4458"/>
    <cellStyle name="Normal 21 2 2 5 2" xfId="4459"/>
    <cellStyle name="Normal 21 2 2 5 2 2" xfId="7295"/>
    <cellStyle name="Normal 21 2 2 5 3" xfId="4460"/>
    <cellStyle name="Normal 21 2 2 5 3 2" xfId="7895"/>
    <cellStyle name="Normal 21 2 2 5 4" xfId="6921"/>
    <cellStyle name="Normal 21 2 2 6" xfId="4461"/>
    <cellStyle name="Normal 21 2 2 6 2" xfId="4462"/>
    <cellStyle name="Normal 21 2 2 6 2 2" xfId="7296"/>
    <cellStyle name="Normal 21 2 2 6 3" xfId="4463"/>
    <cellStyle name="Normal 21 2 2 6 3 2" xfId="7896"/>
    <cellStyle name="Normal 21 2 2 6 4" xfId="6949"/>
    <cellStyle name="Normal 21 2 2 7" xfId="4464"/>
    <cellStyle name="Normal 21 2 2 7 2" xfId="4465"/>
    <cellStyle name="Normal 21 2 2 7 2 2" xfId="7297"/>
    <cellStyle name="Normal 21 2 2 7 3" xfId="4466"/>
    <cellStyle name="Normal 21 2 2 7 3 2" xfId="7897"/>
    <cellStyle name="Normal 21 2 2 7 4" xfId="6957"/>
    <cellStyle name="Normal 21 2 2 8" xfId="4467"/>
    <cellStyle name="Normal 21 2 2 8 2" xfId="4468"/>
    <cellStyle name="Normal 21 2 2 8 2 2" xfId="7298"/>
    <cellStyle name="Normal 21 2 2 8 3" xfId="4469"/>
    <cellStyle name="Normal 21 2 2 8 3 2" xfId="7898"/>
    <cellStyle name="Normal 21 2 2 8 4" xfId="6963"/>
    <cellStyle name="Normal 21 2 2 9" xfId="4470"/>
    <cellStyle name="Normal 21 2 2 9 2" xfId="4471"/>
    <cellStyle name="Normal 21 2 2 9 2 2" xfId="7299"/>
    <cellStyle name="Normal 21 2 2 9 3" xfId="4472"/>
    <cellStyle name="Normal 21 2 2 9 3 2" xfId="7899"/>
    <cellStyle name="Normal 21 2 2 9 4" xfId="6968"/>
    <cellStyle name="Normal 21 2 3" xfId="4473"/>
    <cellStyle name="Normal 21 2 3 2" xfId="4474"/>
    <cellStyle name="Normal 21 2 3 2 2" xfId="7300"/>
    <cellStyle name="Normal 21 2 3 3" xfId="6842"/>
    <cellStyle name="Normal 21 2 4" xfId="4475"/>
    <cellStyle name="Normal 21 2 4 2" xfId="4476"/>
    <cellStyle name="Normal 21 2 4 2 2" xfId="7301"/>
    <cellStyle name="Normal 21 2 4 3" xfId="6481"/>
    <cellStyle name="Normal 21 2 5" xfId="4477"/>
    <cellStyle name="Normal 21 2 5 2" xfId="4478"/>
    <cellStyle name="Normal 21 2 5 3" xfId="4479"/>
    <cellStyle name="Normal 21 2 5 3 2" xfId="7900"/>
    <cellStyle name="Normal 21 2 5 4" xfId="6934"/>
    <cellStyle name="Normal 21 2 6" xfId="4480"/>
    <cellStyle name="Normal 21 2 6 2" xfId="4481"/>
    <cellStyle name="Normal 21 2 6 3" xfId="4482"/>
    <cellStyle name="Normal 21 2 6 3 2" xfId="7901"/>
    <cellStyle name="Normal 21 2 6 4" xfId="6470"/>
    <cellStyle name="Normal 21 2 7" xfId="4483"/>
    <cellStyle name="Normal 21 2 7 2" xfId="4484"/>
    <cellStyle name="Normal 21 2 7 3" xfId="4485"/>
    <cellStyle name="Normal 21 2 7 3 2" xfId="7902"/>
    <cellStyle name="Normal 21 2 7 4" xfId="6465"/>
    <cellStyle name="Normal 21 2 8" xfId="4486"/>
    <cellStyle name="Normal 21 2 8 2" xfId="4487"/>
    <cellStyle name="Normal 21 2 8 3" xfId="4488"/>
    <cellStyle name="Normal 21 2 8 3 2" xfId="7903"/>
    <cellStyle name="Normal 21 2 8 4" xfId="6953"/>
    <cellStyle name="Normal 21 2 9" xfId="4489"/>
    <cellStyle name="Normal 21 2 9 2" xfId="4490"/>
    <cellStyle name="Normal 21 2 9 3" xfId="4491"/>
    <cellStyle name="Normal 21 2 9 3 2" xfId="7904"/>
    <cellStyle name="Normal 21 2 9 4" xfId="6960"/>
    <cellStyle name="Normal 21 3" xfId="4492"/>
    <cellStyle name="Normal 21 3 10" xfId="4493"/>
    <cellStyle name="Normal 21 3 11" xfId="4494"/>
    <cellStyle name="Normal 21 3 12" xfId="4495"/>
    <cellStyle name="Normal 21 3 13" xfId="4496"/>
    <cellStyle name="Normal 21 3 14" xfId="6841"/>
    <cellStyle name="Normal 21 3 2" xfId="4497"/>
    <cellStyle name="Normal 21 3 2 10" xfId="4498"/>
    <cellStyle name="Normal 21 3 2 10 2" xfId="7905"/>
    <cellStyle name="Normal 21 3 2 11" xfId="4499"/>
    <cellStyle name="Normal 21 3 2 11 2" xfId="7906"/>
    <cellStyle name="Normal 21 3 2 12" xfId="4500"/>
    <cellStyle name="Normal 21 3 2 12 2" xfId="7907"/>
    <cellStyle name="Normal 21 3 2 13" xfId="4501"/>
    <cellStyle name="Normal 21 3 2 13 2" xfId="7908"/>
    <cellStyle name="Normal 21 3 2 14" xfId="4502"/>
    <cellStyle name="Normal 21 3 2 15" xfId="6855"/>
    <cellStyle name="Normal 21 3 2 2" xfId="4503"/>
    <cellStyle name="Normal 21 3 2 2 2" xfId="4504"/>
    <cellStyle name="Normal 21 3 2 2 3" xfId="6898"/>
    <cellStyle name="Normal 21 3 2 3" xfId="4505"/>
    <cellStyle name="Normal 21 3 2 3 2" xfId="7909"/>
    <cellStyle name="Normal 21 3 2 4" xfId="4506"/>
    <cellStyle name="Normal 21 3 2 4 2" xfId="7910"/>
    <cellStyle name="Normal 21 3 2 5" xfId="4507"/>
    <cellStyle name="Normal 21 3 2 5 2" xfId="7911"/>
    <cellStyle name="Normal 21 3 2 6" xfId="4508"/>
    <cellStyle name="Normal 21 3 2 6 2" xfId="7912"/>
    <cellStyle name="Normal 21 3 2 7" xfId="4509"/>
    <cellStyle name="Normal 21 3 2 7 2" xfId="7913"/>
    <cellStyle name="Normal 21 3 2 8" xfId="4510"/>
    <cellStyle name="Normal 21 3 2 8 2" xfId="7914"/>
    <cellStyle name="Normal 21 3 2 9" xfId="4511"/>
    <cellStyle name="Normal 21 3 2 9 2" xfId="7915"/>
    <cellStyle name="Normal 21 3 3" xfId="4512"/>
    <cellStyle name="Normal 21 3 3 2" xfId="4513"/>
    <cellStyle name="Normal 21 3 4" xfId="4514"/>
    <cellStyle name="Normal 21 3 5" xfId="4515"/>
    <cellStyle name="Normal 21 3 6" xfId="4516"/>
    <cellStyle name="Normal 21 3 7" xfId="4517"/>
    <cellStyle name="Normal 21 3 8" xfId="4518"/>
    <cellStyle name="Normal 21 3 9" xfId="4519"/>
    <cellStyle name="Normal 21 4" xfId="4520"/>
    <cellStyle name="Normal 21 4 2" xfId="4521"/>
    <cellStyle name="Normal 21 4 3" xfId="6480"/>
    <cellStyle name="Normal 21 5" xfId="4522"/>
    <cellStyle name="Normal 21 5 2" xfId="4523"/>
    <cellStyle name="Normal 21 5 2 2" xfId="7916"/>
    <cellStyle name="Normal 21 5 3" xfId="6901"/>
    <cellStyle name="Normal 21 6" xfId="4524"/>
    <cellStyle name="Normal 21 6 2" xfId="4525"/>
    <cellStyle name="Normal 21 6 2 2" xfId="7917"/>
    <cellStyle name="Normal 21 6 3" xfId="6932"/>
    <cellStyle name="Normal 21 7" xfId="4526"/>
    <cellStyle name="Normal 21 7 2" xfId="4527"/>
    <cellStyle name="Normal 21 7 2 2" xfId="7918"/>
    <cellStyle name="Normal 21 7 3" xfId="6942"/>
    <cellStyle name="Normal 21 8" xfId="4528"/>
    <cellStyle name="Normal 21 8 2" xfId="4529"/>
    <cellStyle name="Normal 21 8 2 2" xfId="7919"/>
    <cellStyle name="Normal 21 8 3" xfId="6906"/>
    <cellStyle name="Normal 21 9" xfId="4530"/>
    <cellStyle name="Normal 21 9 2" xfId="4531"/>
    <cellStyle name="Normal 21 9 2 2" xfId="7920"/>
    <cellStyle name="Normal 21 9 3" xfId="6926"/>
    <cellStyle name="Normal 22" xfId="4532"/>
    <cellStyle name="Normal 22 10" xfId="7921"/>
    <cellStyle name="Normal 22 2" xfId="4533"/>
    <cellStyle name="Normal 22 2 2" xfId="4534"/>
    <cellStyle name="Normal 22 2 3" xfId="4535"/>
    <cellStyle name="Normal 22 2 3 2" xfId="7922"/>
    <cellStyle name="Normal 22 3" xfId="4536"/>
    <cellStyle name="Normal 22 3 2" xfId="4537"/>
    <cellStyle name="Normal 22 3 3" xfId="4538"/>
    <cellStyle name="Normal 22 3 3 2" xfId="7923"/>
    <cellStyle name="Normal 22 4" xfId="4539"/>
    <cellStyle name="Normal 22 4 2" xfId="4540"/>
    <cellStyle name="Normal 22 4 3" xfId="4541"/>
    <cellStyle name="Normal 22 4 3 2" xfId="7924"/>
    <cellStyle name="Normal 22 5" xfId="4542"/>
    <cellStyle name="Normal 22 5 2" xfId="4543"/>
    <cellStyle name="Normal 22 5 3" xfId="4544"/>
    <cellStyle name="Normal 22 5 3 2" xfId="7925"/>
    <cellStyle name="Normal 22 6" xfId="4545"/>
    <cellStyle name="Normal 22 6 2" xfId="4546"/>
    <cellStyle name="Normal 22 6 3" xfId="4547"/>
    <cellStyle name="Normal 22 6 3 2" xfId="7926"/>
    <cellStyle name="Normal 22 7" xfId="4548"/>
    <cellStyle name="Normal 22 7 2" xfId="4549"/>
    <cellStyle name="Normal 22 7 3" xfId="4550"/>
    <cellStyle name="Normal 22 7 3 2" xfId="7927"/>
    <cellStyle name="Normal 22 8" xfId="4551"/>
    <cellStyle name="Normal 22 8 2" xfId="4552"/>
    <cellStyle name="Normal 22 8 3" xfId="4553"/>
    <cellStyle name="Normal 22 8 3 2" xfId="7928"/>
    <cellStyle name="Normal 22 9" xfId="4554"/>
    <cellStyle name="Normal 22 9 2" xfId="4555"/>
    <cellStyle name="Normal 22 9 3" xfId="4556"/>
    <cellStyle name="Normal 22 9 3 2" xfId="7929"/>
    <cellStyle name="Normal 23" xfId="4557"/>
    <cellStyle name="Normal 23 2" xfId="4558"/>
    <cellStyle name="Normal 23 2 2" xfId="4559"/>
    <cellStyle name="Normal 23 2 3" xfId="7139"/>
    <cellStyle name="Normal 23 3" xfId="4560"/>
    <cellStyle name="Normal 23 3 2" xfId="4561"/>
    <cellStyle name="Normal 23 3 3" xfId="7140"/>
    <cellStyle name="Normal 23 4" xfId="4562"/>
    <cellStyle name="Normal 23 4 2" xfId="4563"/>
    <cellStyle name="Normal 23 4 3" xfId="7141"/>
    <cellStyle name="Normal 23 5" xfId="4564"/>
    <cellStyle name="Normal 23 6" xfId="4565"/>
    <cellStyle name="Normal 23 6 2" xfId="7930"/>
    <cellStyle name="Normal 24" xfId="4566"/>
    <cellStyle name="Normal 24 2" xfId="4567"/>
    <cellStyle name="Normal 24 3" xfId="4568"/>
    <cellStyle name="Normal 24 3 2" xfId="7931"/>
    <cellStyle name="Normal 25" xfId="4569"/>
    <cellStyle name="Normal 25 2" xfId="4570"/>
    <cellStyle name="Normal 25 3" xfId="4571"/>
    <cellStyle name="Normal 25 3 2" xfId="7932"/>
    <cellStyle name="Normal 26" xfId="4572"/>
    <cellStyle name="Normal 26 2" xfId="4573"/>
    <cellStyle name="Normal 26 3" xfId="4574"/>
    <cellStyle name="Normal 26 3 2" xfId="7933"/>
    <cellStyle name="Normal 27" xfId="4575"/>
    <cellStyle name="Normal 27 2" xfId="4576"/>
    <cellStyle name="Normal 27 3" xfId="4577"/>
    <cellStyle name="Normal 27 3 2" xfId="7934"/>
    <cellStyle name="Normal 28" xfId="4578"/>
    <cellStyle name="Normal 28 2" xfId="4579"/>
    <cellStyle name="Normal 28 3" xfId="4580"/>
    <cellStyle name="Normal 28 3 2" xfId="7935"/>
    <cellStyle name="Normal 29" xfId="4581"/>
    <cellStyle name="Normal 29 2" xfId="4582"/>
    <cellStyle name="Normal 29 3" xfId="4583"/>
    <cellStyle name="Normal 29 3 2" xfId="7936"/>
    <cellStyle name="Normal 3" xfId="10"/>
    <cellStyle name="Normal 3 10" xfId="4584"/>
    <cellStyle name="Normal 3 10 2" xfId="4585"/>
    <cellStyle name="Normal 3 10 3" xfId="6741"/>
    <cellStyle name="Normal 3 11" xfId="4586"/>
    <cellStyle name="Normal 3 11 2" xfId="4587"/>
    <cellStyle name="Normal 3 11 3" xfId="6742"/>
    <cellStyle name="Normal 3 12" xfId="4588"/>
    <cellStyle name="Normal 3 12 2" xfId="4589"/>
    <cellStyle name="Normal 3 12 3" xfId="6743"/>
    <cellStyle name="Normal 3 13" xfId="4590"/>
    <cellStyle name="Normal 3 13 2" xfId="4591"/>
    <cellStyle name="Normal 3 13 3" xfId="6744"/>
    <cellStyle name="Normal 3 14" xfId="4592"/>
    <cellStyle name="Normal 3 14 2" xfId="4593"/>
    <cellStyle name="Normal 3 14 3" xfId="6843"/>
    <cellStyle name="Normal 3 15" xfId="4594"/>
    <cellStyle name="Normal 3 15 2" xfId="4595"/>
    <cellStyle name="Normal 3 15 3" xfId="6482"/>
    <cellStyle name="Normal 3 16" xfId="4596"/>
    <cellStyle name="Normal 3 17" xfId="4597"/>
    <cellStyle name="Normal 3 18" xfId="4598"/>
    <cellStyle name="Normal 3 19" xfId="4599"/>
    <cellStyle name="Normal 3 19 2" xfId="4600"/>
    <cellStyle name="Normal 3 19 3" xfId="7142"/>
    <cellStyle name="Normal 3 2" xfId="4601"/>
    <cellStyle name="Normal 3 2 10" xfId="4602"/>
    <cellStyle name="Normal 3 2 10 2" xfId="4603"/>
    <cellStyle name="Normal 3 2 10 3" xfId="4604"/>
    <cellStyle name="Normal 3 2 11" xfId="4605"/>
    <cellStyle name="Normal 3 2 11 2" xfId="4606"/>
    <cellStyle name="Normal 3 2 11 3" xfId="4607"/>
    <cellStyle name="Normal 3 2 12" xfId="4608"/>
    <cellStyle name="Normal 3 2 12 2" xfId="4609"/>
    <cellStyle name="Normal 3 2 12 3" xfId="4610"/>
    <cellStyle name="Normal 3 2 13" xfId="4611"/>
    <cellStyle name="Normal 3 2 13 2" xfId="4612"/>
    <cellStyle name="Normal 3 2 13 3" xfId="4613"/>
    <cellStyle name="Normal 3 2 14" xfId="4614"/>
    <cellStyle name="Normal 3 2 14 2" xfId="4615"/>
    <cellStyle name="Normal 3 2 14 3" xfId="4616"/>
    <cellStyle name="Normal 3 2 15" xfId="4617"/>
    <cellStyle name="Normal 3 2 15 2" xfId="4618"/>
    <cellStyle name="Normal 3 2 15 3" xfId="4619"/>
    <cellStyle name="Normal 3 2 16" xfId="4620"/>
    <cellStyle name="Normal 3 2 16 2" xfId="4621"/>
    <cellStyle name="Normal 3 2 16 3" xfId="4622"/>
    <cellStyle name="Normal 3 2 17" xfId="4623"/>
    <cellStyle name="Normal 3 2 17 2" xfId="4624"/>
    <cellStyle name="Normal 3 2 17 3" xfId="4625"/>
    <cellStyle name="Normal 3 2 18" xfId="4626"/>
    <cellStyle name="Normal 3 2 18 2" xfId="4627"/>
    <cellStyle name="Normal 3 2 18 3" xfId="4628"/>
    <cellStyle name="Normal 3 2 19" xfId="4629"/>
    <cellStyle name="Normal 3 2 19 2" xfId="4630"/>
    <cellStyle name="Normal 3 2 19 3" xfId="4631"/>
    <cellStyle name="Normal 3 2 2" xfId="4632"/>
    <cellStyle name="Normal 3 2 2 10" xfId="4633"/>
    <cellStyle name="Normal 3 2 2 10 2" xfId="4634"/>
    <cellStyle name="Normal 3 2 2 10 3" xfId="7143"/>
    <cellStyle name="Normal 3 2 2 11" xfId="4635"/>
    <cellStyle name="Normal 3 2 2 11 2" xfId="4636"/>
    <cellStyle name="Normal 3 2 2 11 3" xfId="7144"/>
    <cellStyle name="Normal 3 2 2 12" xfId="4637"/>
    <cellStyle name="Normal 3 2 2 12 2" xfId="4638"/>
    <cellStyle name="Normal 3 2 2 12 3" xfId="7145"/>
    <cellStyle name="Normal 3 2 2 13" xfId="4639"/>
    <cellStyle name="Normal 3 2 2 13 2" xfId="4640"/>
    <cellStyle name="Normal 3 2 2 13 3" xfId="7146"/>
    <cellStyle name="Normal 3 2 2 14" xfId="4641"/>
    <cellStyle name="Normal 3 2 2 14 2" xfId="4642"/>
    <cellStyle name="Normal 3 2 2 14 3" xfId="7147"/>
    <cellStyle name="Normal 3 2 2 15" xfId="4643"/>
    <cellStyle name="Normal 3 2 2 15 2" xfId="4644"/>
    <cellStyle name="Normal 3 2 2 15 3" xfId="7148"/>
    <cellStyle name="Normal 3 2 2 16" xfId="4645"/>
    <cellStyle name="Normal 3 2 2 16 2" xfId="4646"/>
    <cellStyle name="Normal 3 2 2 16 3" xfId="7149"/>
    <cellStyle name="Normal 3 2 2 17" xfId="4647"/>
    <cellStyle name="Normal 3 2 2 18" xfId="4648"/>
    <cellStyle name="Normal 3 2 2 2" xfId="4649"/>
    <cellStyle name="Normal 3 2 2 2 10" xfId="4650"/>
    <cellStyle name="Normal 3 2 2 2 10 2" xfId="4651"/>
    <cellStyle name="Normal 3 2 2 2 10 3" xfId="4652"/>
    <cellStyle name="Normal 3 2 2 2 11" xfId="4653"/>
    <cellStyle name="Normal 3 2 2 2 11 2" xfId="4654"/>
    <cellStyle name="Normal 3 2 2 2 11 3" xfId="4655"/>
    <cellStyle name="Normal 3 2 2 2 12" xfId="4656"/>
    <cellStyle name="Normal 3 2 2 2 12 2" xfId="4657"/>
    <cellStyle name="Normal 3 2 2 2 12 3" xfId="4658"/>
    <cellStyle name="Normal 3 2 2 2 13" xfId="4659"/>
    <cellStyle name="Normal 3 2 2 2 13 2" xfId="4660"/>
    <cellStyle name="Normal 3 2 2 2 13 3" xfId="4661"/>
    <cellStyle name="Normal 3 2 2 2 14" xfId="4662"/>
    <cellStyle name="Normal 3 2 2 2 14 2" xfId="4663"/>
    <cellStyle name="Normal 3 2 2 2 14 3" xfId="4664"/>
    <cellStyle name="Normal 3 2 2 2 15" xfId="4665"/>
    <cellStyle name="Normal 3 2 2 2 15 2" xfId="4666"/>
    <cellStyle name="Normal 3 2 2 2 15 3" xfId="4667"/>
    <cellStyle name="Normal 3 2 2 2 2" xfId="4668"/>
    <cellStyle name="Normal 3 2 2 2 2 10" xfId="4669"/>
    <cellStyle name="Normal 3 2 2 2 2 10 2" xfId="4670"/>
    <cellStyle name="Normal 3 2 2 2 2 10 3" xfId="7150"/>
    <cellStyle name="Normal 3 2 2 2 2 11" xfId="4671"/>
    <cellStyle name="Normal 3 2 2 2 2 11 2" xfId="4672"/>
    <cellStyle name="Normal 3 2 2 2 2 11 3" xfId="7151"/>
    <cellStyle name="Normal 3 2 2 2 2 12" xfId="4673"/>
    <cellStyle name="Normal 3 2 2 2 2 12 2" xfId="4674"/>
    <cellStyle name="Normal 3 2 2 2 2 12 3" xfId="7152"/>
    <cellStyle name="Normal 3 2 2 2 2 13" xfId="4675"/>
    <cellStyle name="Normal 3 2 2 2 2 13 2" xfId="4676"/>
    <cellStyle name="Normal 3 2 2 2 2 13 3" xfId="7153"/>
    <cellStyle name="Normal 3 2 2 2 2 14" xfId="4677"/>
    <cellStyle name="Normal 3 2 2 2 2 14 2" xfId="4678"/>
    <cellStyle name="Normal 3 2 2 2 2 14 3" xfId="7154"/>
    <cellStyle name="Normal 3 2 2 2 2 15" xfId="4679"/>
    <cellStyle name="Normal 3 2 2 2 2 15 2" xfId="4680"/>
    <cellStyle name="Normal 3 2 2 2 2 15 3" xfId="7155"/>
    <cellStyle name="Normal 3 2 2 2 2 16" xfId="4681"/>
    <cellStyle name="Normal 3 2 2 2 2 17" xfId="4682"/>
    <cellStyle name="Normal 3 2 2 2 2 2" xfId="4683"/>
    <cellStyle name="Normal 3 2 2 2 2 2 2" xfId="4684"/>
    <cellStyle name="Normal 3 2 2 2 2 2 3" xfId="7156"/>
    <cellStyle name="Normal 3 2 2 2 2 3" xfId="4685"/>
    <cellStyle name="Normal 3 2 2 2 2 3 2" xfId="4686"/>
    <cellStyle name="Normal 3 2 2 2 2 3 3" xfId="7157"/>
    <cellStyle name="Normal 3 2 2 2 2 4" xfId="4687"/>
    <cellStyle name="Normal 3 2 2 2 2 4 2" xfId="4688"/>
    <cellStyle name="Normal 3 2 2 2 2 4 3" xfId="7158"/>
    <cellStyle name="Normal 3 2 2 2 2 5" xfId="4689"/>
    <cellStyle name="Normal 3 2 2 2 2 5 2" xfId="4690"/>
    <cellStyle name="Normal 3 2 2 2 2 5 3" xfId="7159"/>
    <cellStyle name="Normal 3 2 2 2 2 6" xfId="4691"/>
    <cellStyle name="Normal 3 2 2 2 2 6 2" xfId="4692"/>
    <cellStyle name="Normal 3 2 2 2 2 6 3" xfId="7160"/>
    <cellStyle name="Normal 3 2 2 2 2 7" xfId="4693"/>
    <cellStyle name="Normal 3 2 2 2 2 7 2" xfId="4694"/>
    <cellStyle name="Normal 3 2 2 2 2 7 3" xfId="7161"/>
    <cellStyle name="Normal 3 2 2 2 2 8" xfId="4695"/>
    <cellStyle name="Normal 3 2 2 2 2 8 2" xfId="4696"/>
    <cellStyle name="Normal 3 2 2 2 2 8 3" xfId="7162"/>
    <cellStyle name="Normal 3 2 2 2 2 9" xfId="4697"/>
    <cellStyle name="Normal 3 2 2 2 2 9 2" xfId="4698"/>
    <cellStyle name="Normal 3 2 2 2 2 9 3" xfId="7163"/>
    <cellStyle name="Normal 3 2 2 2 3" xfId="4699"/>
    <cellStyle name="Normal 3 2 2 2 3 2" xfId="4700"/>
    <cellStyle name="Normal 3 2 2 2 3 3" xfId="4701"/>
    <cellStyle name="Normal 3 2 2 2 4" xfId="4702"/>
    <cellStyle name="Normal 3 2 2 2 4 2" xfId="4703"/>
    <cellStyle name="Normal 3 2 2 2 4 3" xfId="4704"/>
    <cellStyle name="Normal 3 2 2 2 5" xfId="4705"/>
    <cellStyle name="Normal 3 2 2 2 5 2" xfId="4706"/>
    <cellStyle name="Normal 3 2 2 2 5 3" xfId="4707"/>
    <cellStyle name="Normal 3 2 2 2 6" xfId="4708"/>
    <cellStyle name="Normal 3 2 2 2 6 2" xfId="4709"/>
    <cellStyle name="Normal 3 2 2 2 6 3" xfId="4710"/>
    <cellStyle name="Normal 3 2 2 2 7" xfId="4711"/>
    <cellStyle name="Normal 3 2 2 2 7 2" xfId="4712"/>
    <cellStyle name="Normal 3 2 2 2 7 3" xfId="4713"/>
    <cellStyle name="Normal 3 2 2 2 8" xfId="4714"/>
    <cellStyle name="Normal 3 2 2 2 8 2" xfId="4715"/>
    <cellStyle name="Normal 3 2 2 2 8 3" xfId="4716"/>
    <cellStyle name="Normal 3 2 2 2 9" xfId="4717"/>
    <cellStyle name="Normal 3 2 2 2 9 2" xfId="4718"/>
    <cellStyle name="Normal 3 2 2 2 9 3" xfId="4719"/>
    <cellStyle name="Normal 3 2 2 3" xfId="4720"/>
    <cellStyle name="Normal 3 2 2 4" xfId="4721"/>
    <cellStyle name="Normal 3 2 2 5" xfId="4722"/>
    <cellStyle name="Normal 3 2 2 6" xfId="4723"/>
    <cellStyle name="Normal 3 2 2 7" xfId="4724"/>
    <cellStyle name="Normal 3 2 2 8" xfId="4725"/>
    <cellStyle name="Normal 3 2 2 9" xfId="4726"/>
    <cellStyle name="Normal 3 2 20" xfId="4727"/>
    <cellStyle name="Normal 3 2 20 2" xfId="4728"/>
    <cellStyle name="Normal 3 2 20 3" xfId="4729"/>
    <cellStyle name="Normal 3 2 21" xfId="4730"/>
    <cellStyle name="Normal 3 2 21 2" xfId="4731"/>
    <cellStyle name="Normal 3 2 21 3" xfId="4732"/>
    <cellStyle name="Normal 3 2 22" xfId="4733"/>
    <cellStyle name="Normal 3 2 22 2" xfId="4734"/>
    <cellStyle name="Normal 3 2 22 3" xfId="4735"/>
    <cellStyle name="Normal 3 2 23" xfId="4736"/>
    <cellStyle name="Normal 3 2 23 2" xfId="4737"/>
    <cellStyle name="Normal 3 2 23 3" xfId="4738"/>
    <cellStyle name="Normal 3 2 24" xfId="4739"/>
    <cellStyle name="Normal 3 2 25" xfId="4740"/>
    <cellStyle name="Normal 3 2 26" xfId="4741"/>
    <cellStyle name="Normal 3 2 27" xfId="4742"/>
    <cellStyle name="Normal 3 2 28" xfId="4743"/>
    <cellStyle name="Normal 3 2 29" xfId="4744"/>
    <cellStyle name="Normal 3 2 3" xfId="4745"/>
    <cellStyle name="Normal 3 2 3 10" xfId="4746"/>
    <cellStyle name="Normal 3 2 3 10 2" xfId="4747"/>
    <cellStyle name="Normal 3 2 3 10 3" xfId="7164"/>
    <cellStyle name="Normal 3 2 3 11" xfId="4748"/>
    <cellStyle name="Normal 3 2 3 11 2" xfId="4749"/>
    <cellStyle name="Normal 3 2 3 11 3" xfId="7165"/>
    <cellStyle name="Normal 3 2 3 12" xfId="4750"/>
    <cellStyle name="Normal 3 2 3 12 2" xfId="4751"/>
    <cellStyle name="Normal 3 2 3 12 3" xfId="7166"/>
    <cellStyle name="Normal 3 2 3 13" xfId="4752"/>
    <cellStyle name="Normal 3 2 3 13 2" xfId="4753"/>
    <cellStyle name="Normal 3 2 3 13 3" xfId="7167"/>
    <cellStyle name="Normal 3 2 3 14" xfId="4754"/>
    <cellStyle name="Normal 3 2 3 14 2" xfId="4755"/>
    <cellStyle name="Normal 3 2 3 14 3" xfId="7168"/>
    <cellStyle name="Normal 3 2 3 15" xfId="4756"/>
    <cellStyle name="Normal 3 2 3 15 2" xfId="4757"/>
    <cellStyle name="Normal 3 2 3 15 3" xfId="7169"/>
    <cellStyle name="Normal 3 2 3 16" xfId="4758"/>
    <cellStyle name="Normal 3 2 3 17" xfId="4759"/>
    <cellStyle name="Normal 3 2 3 2" xfId="4760"/>
    <cellStyle name="Normal 3 2 3 3" xfId="4761"/>
    <cellStyle name="Normal 3 2 3 4" xfId="4762"/>
    <cellStyle name="Normal 3 2 3 5" xfId="4763"/>
    <cellStyle name="Normal 3 2 3 6" xfId="4764"/>
    <cellStyle name="Normal 3 2 3 7" xfId="4765"/>
    <cellStyle name="Normal 3 2 3 8" xfId="4766"/>
    <cellStyle name="Normal 3 2 3 9" xfId="4767"/>
    <cellStyle name="Normal 3 2 30" xfId="4768"/>
    <cellStyle name="Normal 3 2 4" xfId="4769"/>
    <cellStyle name="Normal 3 2 4 2" xfId="4770"/>
    <cellStyle name="Normal 3 2 4 2 2" xfId="4771"/>
    <cellStyle name="Normal 3 2 4 2 3" xfId="4772"/>
    <cellStyle name="Normal 3 2 4 2 4" xfId="4773"/>
    <cellStyle name="Normal 3 2 4 2 5" xfId="4774"/>
    <cellStyle name="Normal 3 2 4 3" xfId="4775"/>
    <cellStyle name="Normal 3 2 4 3 2" xfId="4776"/>
    <cellStyle name="Normal 3 2 4 3 3" xfId="4777"/>
    <cellStyle name="Normal 3 2 4 3 4" xfId="4778"/>
    <cellStyle name="Normal 3 2 4 3 5" xfId="4779"/>
    <cellStyle name="Normal 3 2 4 4" xfId="4780"/>
    <cellStyle name="Normal 3 2 4 5" xfId="4781"/>
    <cellStyle name="Normal 3 2 4 6" xfId="4782"/>
    <cellStyle name="Normal 3 2 4 7" xfId="4783"/>
    <cellStyle name="Normal 3 2 5" xfId="4784"/>
    <cellStyle name="Normal 3 2 5 2" xfId="4785"/>
    <cellStyle name="Normal 3 2 5 3" xfId="4786"/>
    <cellStyle name="Normal 3 2 5 4" xfId="4787"/>
    <cellStyle name="Normal 3 2 5 5" xfId="4788"/>
    <cellStyle name="Normal 3 2 5 6" xfId="4789"/>
    <cellStyle name="Normal 3 2 5 7" xfId="4790"/>
    <cellStyle name="Normal 3 2 5 8" xfId="4791"/>
    <cellStyle name="Normal 3 2 5 9" xfId="4792"/>
    <cellStyle name="Normal 3 2 6" xfId="4793"/>
    <cellStyle name="Normal 3 2 6 2" xfId="4794"/>
    <cellStyle name="Normal 3 2 6 3" xfId="4795"/>
    <cellStyle name="Normal 3 2 6 4" xfId="4796"/>
    <cellStyle name="Normal 3 2 6 5" xfId="4797"/>
    <cellStyle name="Normal 3 2 6 6" xfId="4798"/>
    <cellStyle name="Normal 3 2 6 7" xfId="4799"/>
    <cellStyle name="Normal 3 2 6 8" xfId="4800"/>
    <cellStyle name="Normal 3 2 6 9" xfId="4801"/>
    <cellStyle name="Normal 3 2 7" xfId="4802"/>
    <cellStyle name="Normal 3 2 7 2" xfId="4803"/>
    <cellStyle name="Normal 3 2 7 3" xfId="4804"/>
    <cellStyle name="Normal 3 2 7 4" xfId="4805"/>
    <cellStyle name="Normal 3 2 7 5" xfId="4806"/>
    <cellStyle name="Normal 3 2 7 6" xfId="4807"/>
    <cellStyle name="Normal 3 2 7 7" xfId="4808"/>
    <cellStyle name="Normal 3 2 7 8" xfId="4809"/>
    <cellStyle name="Normal 3 2 7 9" xfId="4810"/>
    <cellStyle name="Normal 3 2 8" xfId="4811"/>
    <cellStyle name="Normal 3 2 8 10" xfId="4812"/>
    <cellStyle name="Normal 3 2 8 2" xfId="4813"/>
    <cellStyle name="Normal 3 2 8 3" xfId="4814"/>
    <cellStyle name="Normal 3 2 8 4" xfId="4815"/>
    <cellStyle name="Normal 3 2 8 5" xfId="4816"/>
    <cellStyle name="Normal 3 2 8 6" xfId="4817"/>
    <cellStyle name="Normal 3 2 8 7" xfId="4818"/>
    <cellStyle name="Normal 3 2 8 8" xfId="4819"/>
    <cellStyle name="Normal 3 2 8 9" xfId="4820"/>
    <cellStyle name="Normal 3 2 9" xfId="4821"/>
    <cellStyle name="Normal 3 2 9 2" xfId="4822"/>
    <cellStyle name="Normal 3 2 9 3" xfId="4823"/>
    <cellStyle name="Normal 3 2_Budget incorporated 2011-2012 last101011" xfId="4824"/>
    <cellStyle name="Normal 3 20" xfId="4825"/>
    <cellStyle name="Normal 3 20 2" xfId="4826"/>
    <cellStyle name="Normal 3 20 3" xfId="7170"/>
    <cellStyle name="Normal 3 21" xfId="4827"/>
    <cellStyle name="Normal 3 21 2" xfId="4828"/>
    <cellStyle name="Normal 3 21 3" xfId="7171"/>
    <cellStyle name="Normal 3 22" xfId="4829"/>
    <cellStyle name="Normal 3 23" xfId="6387"/>
    <cellStyle name="Normal 3 3" xfId="4830"/>
    <cellStyle name="Normal 3 3 2" xfId="4831"/>
    <cellStyle name="Normal 3 3 2 2" xfId="7302"/>
    <cellStyle name="Normal 3 3 3" xfId="6431"/>
    <cellStyle name="Normal 3 4" xfId="4832"/>
    <cellStyle name="Normal 3 4 2" xfId="4833"/>
    <cellStyle name="Normal 3 4 2 2" xfId="7303"/>
    <cellStyle name="Normal 3 4 3" xfId="6432"/>
    <cellStyle name="Normal 3 5" xfId="4834"/>
    <cellStyle name="Normal 3 5 2" xfId="4835"/>
    <cellStyle name="Normal 3 5 3" xfId="6460"/>
    <cellStyle name="Normal 3 6" xfId="4836"/>
    <cellStyle name="Normal 3 6 2" xfId="4837"/>
    <cellStyle name="Normal 3 6 3" xfId="6740"/>
    <cellStyle name="Normal 3 7" xfId="4838"/>
    <cellStyle name="Normal 3 7 2" xfId="4839"/>
    <cellStyle name="Normal 3 7 3" xfId="6745"/>
    <cellStyle name="Normal 3 8" xfId="4840"/>
    <cellStyle name="Normal 3 8 2" xfId="4841"/>
    <cellStyle name="Normal 3 8 3" xfId="6746"/>
    <cellStyle name="Normal 3 9" xfId="4842"/>
    <cellStyle name="Normal 3 9 2" xfId="4843"/>
    <cellStyle name="Normal 3 9 3" xfId="6747"/>
    <cellStyle name="Normal 3_new budget_25.05.11" xfId="4844"/>
    <cellStyle name="Normal 30" xfId="4845"/>
    <cellStyle name="Normal 30 2" xfId="4846"/>
    <cellStyle name="Normal 30 3" xfId="4847"/>
    <cellStyle name="Normal 30 3 2" xfId="7937"/>
    <cellStyle name="Normal 31" xfId="4848"/>
    <cellStyle name="Normal 31 2" xfId="4849"/>
    <cellStyle name="Normal 31 3" xfId="4850"/>
    <cellStyle name="Normal 31 3 2" xfId="7938"/>
    <cellStyle name="Normal 32" xfId="4851"/>
    <cellStyle name="Normal 33" xfId="6130"/>
    <cellStyle name="Normal 33 2" xfId="6316"/>
    <cellStyle name="Normal 34" xfId="6317"/>
    <cellStyle name="Normal 35" xfId="6318"/>
    <cellStyle name="Normal 35 2" xfId="6319"/>
    <cellStyle name="Normal 36" xfId="4852"/>
    <cellStyle name="Normal 36 2" xfId="4853"/>
    <cellStyle name="Normal 36 3" xfId="4854"/>
    <cellStyle name="Normal 36 3 2" xfId="7939"/>
    <cellStyle name="Normal 37" xfId="4855"/>
    <cellStyle name="Normal 37 2" xfId="4856"/>
    <cellStyle name="Normal 37 3" xfId="4857"/>
    <cellStyle name="Normal 37 3 2" xfId="7940"/>
    <cellStyle name="Normal 38" xfId="6320"/>
    <cellStyle name="Normal 39" xfId="8088"/>
    <cellStyle name="Normal 4" xfId="4858"/>
    <cellStyle name="Normal 4 10" xfId="4859"/>
    <cellStyle name="Normal 4 10 2" xfId="4860"/>
    <cellStyle name="Normal 4 10 2 2" xfId="7304"/>
    <cellStyle name="Normal 4 10 3" xfId="6748"/>
    <cellStyle name="Normal 4 11" xfId="4861"/>
    <cellStyle name="Normal 4 11 2" xfId="4862"/>
    <cellStyle name="Normal 4 11 2 2" xfId="7305"/>
    <cellStyle name="Normal 4 11 3" xfId="6749"/>
    <cellStyle name="Normal 4 12" xfId="4863"/>
    <cellStyle name="Normal 4 12 2" xfId="4864"/>
    <cellStyle name="Normal 4 12 2 2" xfId="7306"/>
    <cellStyle name="Normal 4 12 3" xfId="6750"/>
    <cellStyle name="Normal 4 13" xfId="4865"/>
    <cellStyle name="Normal 4 13 2" xfId="4866"/>
    <cellStyle name="Normal 4 13 2 2" xfId="7307"/>
    <cellStyle name="Normal 4 13 3" xfId="6751"/>
    <cellStyle name="Normal 4 14" xfId="4867"/>
    <cellStyle name="Normal 4 14 2" xfId="4868"/>
    <cellStyle name="Normal 4 14 2 2" xfId="7308"/>
    <cellStyle name="Normal 4 14 3" xfId="6752"/>
    <cellStyle name="Normal 4 15" xfId="4869"/>
    <cellStyle name="Normal 4 15 2" xfId="4870"/>
    <cellStyle name="Normal 4 15 2 2" xfId="7309"/>
    <cellStyle name="Normal 4 15 3" xfId="6753"/>
    <cellStyle name="Normal 4 16" xfId="4871"/>
    <cellStyle name="Normal 4 16 2" xfId="4872"/>
    <cellStyle name="Normal 4 16 2 2" xfId="7310"/>
    <cellStyle name="Normal 4 16 3" xfId="6754"/>
    <cellStyle name="Normal 4 17" xfId="4873"/>
    <cellStyle name="Normal 4 17 2" xfId="4874"/>
    <cellStyle name="Normal 4 17 2 2" xfId="7311"/>
    <cellStyle name="Normal 4 17 3" xfId="6755"/>
    <cellStyle name="Normal 4 18" xfId="4875"/>
    <cellStyle name="Normal 4 18 2" xfId="4876"/>
    <cellStyle name="Normal 4 18 2 2" xfId="7312"/>
    <cellStyle name="Normal 4 18 3" xfId="6756"/>
    <cellStyle name="Normal 4 19" xfId="4877"/>
    <cellStyle name="Normal 4 19 2" xfId="4878"/>
    <cellStyle name="Normal 4 19 3" xfId="7172"/>
    <cellStyle name="Normal 4 2" xfId="4879"/>
    <cellStyle name="Normal 4 2 2" xfId="4880"/>
    <cellStyle name="Normal 4 2 2 2" xfId="7313"/>
    <cellStyle name="Normal 4 2 3" xfId="6433"/>
    <cellStyle name="Normal 4 20" xfId="4881"/>
    <cellStyle name="Normal 4 21" xfId="6321"/>
    <cellStyle name="Normal 4 22" xfId="6396"/>
    <cellStyle name="Normal 4 3" xfId="4882"/>
    <cellStyle name="Normal 4 3 2" xfId="4883"/>
    <cellStyle name="Normal 4 3 2 2" xfId="7314"/>
    <cellStyle name="Normal 4 3 3" xfId="6757"/>
    <cellStyle name="Normal 4 4" xfId="4884"/>
    <cellStyle name="Normal 4 4 2" xfId="4885"/>
    <cellStyle name="Normal 4 4 2 2" xfId="7315"/>
    <cellStyle name="Normal 4 4 3" xfId="6758"/>
    <cellStyle name="Normal 4 5" xfId="4886"/>
    <cellStyle name="Normal 4 5 2" xfId="4887"/>
    <cellStyle name="Normal 4 5 2 2" xfId="7316"/>
    <cellStyle name="Normal 4 5 3" xfId="6759"/>
    <cellStyle name="Normal 4 6" xfId="4888"/>
    <cellStyle name="Normal 4 6 2" xfId="4889"/>
    <cellStyle name="Normal 4 6 2 2" xfId="7317"/>
    <cellStyle name="Normal 4 6 3" xfId="6760"/>
    <cellStyle name="Normal 4 7" xfId="4890"/>
    <cellStyle name="Normal 4 7 2" xfId="4891"/>
    <cellStyle name="Normal 4 7 2 2" xfId="7318"/>
    <cellStyle name="Normal 4 7 3" xfId="6761"/>
    <cellStyle name="Normal 4 8" xfId="4892"/>
    <cellStyle name="Normal 4 8 2" xfId="4893"/>
    <cellStyle name="Normal 4 8 2 2" xfId="7319"/>
    <cellStyle name="Normal 4 8 3" xfId="6762"/>
    <cellStyle name="Normal 4 9" xfId="4894"/>
    <cellStyle name="Normal 4 9 2" xfId="4895"/>
    <cellStyle name="Normal 4 9 2 2" xfId="7320"/>
    <cellStyle name="Normal 4 9 3" xfId="6763"/>
    <cellStyle name="Normal 40" xfId="9137"/>
    <cellStyle name="Normal 40 2" xfId="9264"/>
    <cellStyle name="Normal 41" xfId="9139"/>
    <cellStyle name="Normal 41 2" xfId="9266"/>
    <cellStyle name="Normal 42" xfId="9206"/>
    <cellStyle name="Normal 5" xfId="4896"/>
    <cellStyle name="Normal 5 10" xfId="4897"/>
    <cellStyle name="Normal 5 11" xfId="4898"/>
    <cellStyle name="Normal 5 12" xfId="4899"/>
    <cellStyle name="Normal 5 13" xfId="4900"/>
    <cellStyle name="Normal 5 14" xfId="4901"/>
    <cellStyle name="Normal 5 15" xfId="4902"/>
    <cellStyle name="Normal 5 16" xfId="4903"/>
    <cellStyle name="Normal 5 17" xfId="4904"/>
    <cellStyle name="Normal 5 18" xfId="4905"/>
    <cellStyle name="Normal 5 19" xfId="4906"/>
    <cellStyle name="Normal 5 19 2" xfId="7321"/>
    <cellStyle name="Normal 5 2" xfId="4907"/>
    <cellStyle name="Normal 5 2 2" xfId="4908"/>
    <cellStyle name="Normal 5 2 2 2" xfId="7322"/>
    <cellStyle name="Normal 5 2 3" xfId="6435"/>
    <cellStyle name="Normal 5 20" xfId="6322"/>
    <cellStyle name="Normal 5 21" xfId="6323"/>
    <cellStyle name="Normal 5 22" xfId="6434"/>
    <cellStyle name="Normal 5 3" xfId="4909"/>
    <cellStyle name="Normal 5 4" xfId="4910"/>
    <cellStyle name="Normal 5 5" xfId="4911"/>
    <cellStyle name="Normal 5 6" xfId="4912"/>
    <cellStyle name="Normal 5 7" xfId="4913"/>
    <cellStyle name="Normal 5 8" xfId="4914"/>
    <cellStyle name="Normal 5 9" xfId="4915"/>
    <cellStyle name="Normal 5_Budget incorporated 2011-2012 last101011" xfId="4916"/>
    <cellStyle name="Normal 6" xfId="4917"/>
    <cellStyle name="Normal 6 10" xfId="4918"/>
    <cellStyle name="Normal 6 10 2" xfId="4919"/>
    <cellStyle name="Normal 6 10 3" xfId="7173"/>
    <cellStyle name="Normal 6 11" xfId="4920"/>
    <cellStyle name="Normal 6 11 2" xfId="4921"/>
    <cellStyle name="Normal 6 11 3" xfId="7174"/>
    <cellStyle name="Normal 6 12" xfId="4922"/>
    <cellStyle name="Normal 6 12 2" xfId="4923"/>
    <cellStyle name="Normal 6 12 3" xfId="7175"/>
    <cellStyle name="Normal 6 13" xfId="4924"/>
    <cellStyle name="Normal 6 13 2" xfId="4925"/>
    <cellStyle name="Normal 6 13 3" xfId="7176"/>
    <cellStyle name="Normal 6 14" xfId="4926"/>
    <cellStyle name="Normal 6 14 2" xfId="4927"/>
    <cellStyle name="Normal 6 14 3" xfId="7177"/>
    <cellStyle name="Normal 6 15" xfId="4928"/>
    <cellStyle name="Normal 6 15 2" xfId="4929"/>
    <cellStyle name="Normal 6 15 3" xfId="7178"/>
    <cellStyle name="Normal 6 16" xfId="4930"/>
    <cellStyle name="Normal 6 16 2" xfId="4931"/>
    <cellStyle name="Normal 6 16 3" xfId="7179"/>
    <cellStyle name="Normal 6 17" xfId="4932"/>
    <cellStyle name="Normal 6 17 2" xfId="4933"/>
    <cellStyle name="Normal 6 17 3" xfId="7180"/>
    <cellStyle name="Normal 6 2" xfId="4934"/>
    <cellStyle name="Normal 6 2 10" xfId="6324"/>
    <cellStyle name="Normal 6 2 11" xfId="6325"/>
    <cellStyle name="Normal 6 2 2" xfId="4935"/>
    <cellStyle name="Normal 6 2 2 2" xfId="4936"/>
    <cellStyle name="Normal 6 2 2 3" xfId="4937"/>
    <cellStyle name="Normal 6 2 2 4" xfId="4938"/>
    <cellStyle name="Normal 6 2 2 5" xfId="4939"/>
    <cellStyle name="Normal 6 2 2 6" xfId="4940"/>
    <cellStyle name="Normal 6 2 2 7" xfId="4941"/>
    <cellStyle name="Normal 6 2 2 8" xfId="4942"/>
    <cellStyle name="Normal 6 2 2 9" xfId="4943"/>
    <cellStyle name="Normal 6 2 3" xfId="4944"/>
    <cellStyle name="Normal 6 2 3 10" xfId="4945"/>
    <cellStyle name="Normal 6 2 3 2" xfId="4946"/>
    <cellStyle name="Normal 6 2 3 2 2" xfId="4947"/>
    <cellStyle name="Normal 6 2 3 2 3" xfId="4948"/>
    <cellStyle name="Normal 6 2 3 2 4" xfId="4949"/>
    <cellStyle name="Normal 6 2 3 2 5" xfId="4950"/>
    <cellStyle name="Normal 6 2 3 2 6" xfId="4951"/>
    <cellStyle name="Normal 6 2 3 2 7" xfId="4952"/>
    <cellStyle name="Normal 6 2 3 2 8" xfId="4953"/>
    <cellStyle name="Normal 6 2 3 2 9" xfId="4954"/>
    <cellStyle name="Normal 6 2 3 3" xfId="4955"/>
    <cellStyle name="Normal 6 2 3 4" xfId="4956"/>
    <cellStyle name="Normal 6 2 3 5" xfId="4957"/>
    <cellStyle name="Normal 6 2 3 6" xfId="4958"/>
    <cellStyle name="Normal 6 2 3 7" xfId="4959"/>
    <cellStyle name="Normal 6 2 3 8" xfId="4960"/>
    <cellStyle name="Normal 6 2 3 9" xfId="4961"/>
    <cellStyle name="Normal 6 2 3_Budget incorporated 2011-2012 last101011" xfId="4962"/>
    <cellStyle name="Normal 6 2 4" xfId="4963"/>
    <cellStyle name="Normal 6 2 5" xfId="4964"/>
    <cellStyle name="Normal 6 2 6" xfId="4965"/>
    <cellStyle name="Normal 6 2 7" xfId="4966"/>
    <cellStyle name="Normal 6 2 8" xfId="4967"/>
    <cellStyle name="Normal 6 2 9" xfId="6326"/>
    <cellStyle name="Normal 6 2_Budget incorporated 2011-2012 last101011" xfId="4968"/>
    <cellStyle name="Normal 6 3" xfId="4969"/>
    <cellStyle name="Normal 6 4" xfId="4970"/>
    <cellStyle name="Normal 6 5" xfId="4971"/>
    <cellStyle name="Normal 6 6" xfId="4972"/>
    <cellStyle name="Normal 6 6 2" xfId="4973"/>
    <cellStyle name="Normal 6 6 3" xfId="7181"/>
    <cellStyle name="Normal 6 7" xfId="4974"/>
    <cellStyle name="Normal 6 7 2" xfId="4975"/>
    <cellStyle name="Normal 6 7 3" xfId="7182"/>
    <cellStyle name="Normal 6 8" xfId="4976"/>
    <cellStyle name="Normal 6 8 2" xfId="4977"/>
    <cellStyle name="Normal 6 8 3" xfId="7183"/>
    <cellStyle name="Normal 6 9" xfId="4978"/>
    <cellStyle name="Normal 6 9 2" xfId="4979"/>
    <cellStyle name="Normal 6 9 3" xfId="7184"/>
    <cellStyle name="Normal 6_Budget incorporated 2011-2012 last101011" xfId="4980"/>
    <cellStyle name="Normal 7" xfId="4981"/>
    <cellStyle name="Normal 7 10" xfId="4982"/>
    <cellStyle name="Normal 7 11" xfId="4983"/>
    <cellStyle name="Normal 7 11 2" xfId="4984"/>
    <cellStyle name="Normal 7 11 3" xfId="7185"/>
    <cellStyle name="Normal 7 12" xfId="4985"/>
    <cellStyle name="Normal 7 12 2" xfId="4986"/>
    <cellStyle name="Normal 7 12 3" xfId="7186"/>
    <cellStyle name="Normal 7 13" xfId="4987"/>
    <cellStyle name="Normal 7 13 2" xfId="4988"/>
    <cellStyle name="Normal 7 13 3" xfId="7187"/>
    <cellStyle name="Normal 7 14" xfId="4989"/>
    <cellStyle name="Normal 7 14 2" xfId="4990"/>
    <cellStyle name="Normal 7 14 3" xfId="7188"/>
    <cellStyle name="Normal 7 15" xfId="4991"/>
    <cellStyle name="Normal 7 15 2" xfId="4992"/>
    <cellStyle name="Normal 7 15 3" xfId="7189"/>
    <cellStyle name="Normal 7 16" xfId="4993"/>
    <cellStyle name="Normal 7 16 2" xfId="4994"/>
    <cellStyle name="Normal 7 16 3" xfId="7190"/>
    <cellStyle name="Normal 7 2" xfId="4995"/>
    <cellStyle name="Normal 7 2 2" xfId="4996"/>
    <cellStyle name="Normal 7 2 3" xfId="4997"/>
    <cellStyle name="Normal 7 2 4" xfId="4998"/>
    <cellStyle name="Normal 7 2 5" xfId="4999"/>
    <cellStyle name="Normal 7 2 6" xfId="5000"/>
    <cellStyle name="Normal 7 2 7" xfId="5001"/>
    <cellStyle name="Normal 7 2 8" xfId="5002"/>
    <cellStyle name="Normal 7 2 9" xfId="5003"/>
    <cellStyle name="Normal 7 3" xfId="5004"/>
    <cellStyle name="Normal 7 3 2" xfId="6327"/>
    <cellStyle name="Normal 7 3 3" xfId="6328"/>
    <cellStyle name="Normal 7 4" xfId="5005"/>
    <cellStyle name="Normal 7 5" xfId="5006"/>
    <cellStyle name="Normal 7 6" xfId="5007"/>
    <cellStyle name="Normal 7 7" xfId="5008"/>
    <cellStyle name="Normal 7 8" xfId="5009"/>
    <cellStyle name="Normal 7 9" xfId="5010"/>
    <cellStyle name="Normal 7_Budget incorporated 2011-2012 last101011" xfId="5011"/>
    <cellStyle name="Normal 8" xfId="5012"/>
    <cellStyle name="Normal 8 10" xfId="5013"/>
    <cellStyle name="Normal 8 10 2" xfId="5014"/>
    <cellStyle name="Normal 8 10 3" xfId="7191"/>
    <cellStyle name="Normal 8 11" xfId="5015"/>
    <cellStyle name="Normal 8 11 2" xfId="5016"/>
    <cellStyle name="Normal 8 11 3" xfId="7192"/>
    <cellStyle name="Normal 8 12" xfId="5017"/>
    <cellStyle name="Normal 8 12 2" xfId="5018"/>
    <cellStyle name="Normal 8 12 3" xfId="7193"/>
    <cellStyle name="Normal 8 13" xfId="5019"/>
    <cellStyle name="Normal 8 13 2" xfId="5020"/>
    <cellStyle name="Normal 8 13 3" xfId="7194"/>
    <cellStyle name="Normal 8 14" xfId="5021"/>
    <cellStyle name="Normal 8 14 2" xfId="5022"/>
    <cellStyle name="Normal 8 14 3" xfId="7195"/>
    <cellStyle name="Normal 8 15" xfId="5023"/>
    <cellStyle name="Normal 8 15 2" xfId="5024"/>
    <cellStyle name="Normal 8 15 3" xfId="7196"/>
    <cellStyle name="Normal 8 16" xfId="6436"/>
    <cellStyle name="Normal 8 2" xfId="5025"/>
    <cellStyle name="Normal 8 2 2" xfId="5026"/>
    <cellStyle name="Normal 8 2 3" xfId="7197"/>
    <cellStyle name="Normal 8 3" xfId="5027"/>
    <cellStyle name="Normal 8 3 2" xfId="5028"/>
    <cellStyle name="Normal 8 3 3" xfId="7198"/>
    <cellStyle name="Normal 8 4" xfId="5029"/>
    <cellStyle name="Normal 8 4 2" xfId="5030"/>
    <cellStyle name="Normal 8 4 3" xfId="7199"/>
    <cellStyle name="Normal 8 5" xfId="5031"/>
    <cellStyle name="Normal 8 5 2" xfId="5032"/>
    <cellStyle name="Normal 8 5 3" xfId="7200"/>
    <cellStyle name="Normal 8 6" xfId="5033"/>
    <cellStyle name="Normal 8 6 2" xfId="5034"/>
    <cellStyle name="Normal 8 6 3" xfId="7201"/>
    <cellStyle name="Normal 8 7" xfId="5035"/>
    <cellStyle name="Normal 8 7 2" xfId="5036"/>
    <cellStyle name="Normal 8 7 3" xfId="7202"/>
    <cellStyle name="Normal 8 8" xfId="5037"/>
    <cellStyle name="Normal 8 8 2" xfId="5038"/>
    <cellStyle name="Normal 8 8 3" xfId="7203"/>
    <cellStyle name="Normal 8 9" xfId="5039"/>
    <cellStyle name="Normal 8 9 2" xfId="5040"/>
    <cellStyle name="Normal 8 9 3" xfId="7204"/>
    <cellStyle name="Normal 9" xfId="5041"/>
    <cellStyle name="Normal 9 10" xfId="5042"/>
    <cellStyle name="Normal 9 10 2" xfId="5043"/>
    <cellStyle name="Normal 9 10 3" xfId="7205"/>
    <cellStyle name="Normal 9 11" xfId="5044"/>
    <cellStyle name="Normal 9 11 2" xfId="5045"/>
    <cellStyle name="Normal 9 11 3" xfId="7206"/>
    <cellStyle name="Normal 9 12" xfId="5046"/>
    <cellStyle name="Normal 9 12 2" xfId="5047"/>
    <cellStyle name="Normal 9 12 3" xfId="7207"/>
    <cellStyle name="Normal 9 13" xfId="5048"/>
    <cellStyle name="Normal 9 13 2" xfId="5049"/>
    <cellStyle name="Normal 9 13 3" xfId="7208"/>
    <cellStyle name="Normal 9 14" xfId="5050"/>
    <cellStyle name="Normal 9 14 2" xfId="5051"/>
    <cellStyle name="Normal 9 14 3" xfId="7209"/>
    <cellStyle name="Normal 9 15" xfId="6437"/>
    <cellStyle name="Normal 9 2" xfId="5052"/>
    <cellStyle name="Normal 9 2 2" xfId="5053"/>
    <cellStyle name="Normal 9 2 2 2" xfId="5054"/>
    <cellStyle name="Normal 9 2 2 2 2" xfId="7324"/>
    <cellStyle name="Normal 9 2 2 3" xfId="6439"/>
    <cellStyle name="Normal 9 2 3" xfId="5055"/>
    <cellStyle name="Normal 9 2 3 2" xfId="7323"/>
    <cellStyle name="Normal 9 2 4" xfId="6438"/>
    <cellStyle name="Normal 9 3" xfId="5056"/>
    <cellStyle name="Normal 9 3 2" xfId="5057"/>
    <cellStyle name="Normal 9 3 2 2" xfId="7325"/>
    <cellStyle name="Normal 9 3 3" xfId="6440"/>
    <cellStyle name="Normal 9 4" xfId="5058"/>
    <cellStyle name="Normal 9 4 2" xfId="5059"/>
    <cellStyle name="Normal 9 4 3" xfId="7210"/>
    <cellStyle name="Normal 9 5" xfId="5060"/>
    <cellStyle name="Normal 9 5 2" xfId="5061"/>
    <cellStyle name="Normal 9 5 3" xfId="7211"/>
    <cellStyle name="Normal 9 6" xfId="5062"/>
    <cellStyle name="Normal 9 6 2" xfId="5063"/>
    <cellStyle name="Normal 9 6 3" xfId="7212"/>
    <cellStyle name="Normal 9 7" xfId="5064"/>
    <cellStyle name="Normal 9 7 2" xfId="5065"/>
    <cellStyle name="Normal 9 7 3" xfId="7213"/>
    <cellStyle name="Normal 9 8" xfId="5066"/>
    <cellStyle name="Normal 9 8 2" xfId="5067"/>
    <cellStyle name="Normal 9 8 3" xfId="7214"/>
    <cellStyle name="Normal 9 9" xfId="5068"/>
    <cellStyle name="Normal 9 9 2" xfId="5069"/>
    <cellStyle name="Normal 9 9 3" xfId="7215"/>
    <cellStyle name="Normal 9_Budget_R6_IV_Lot_2010_23_12_09" xfId="5070"/>
    <cellStyle name="Normal_Total Budget - round 7_GEO" xfId="6132"/>
    <cellStyle name="Normal_შესყიდვები" xfId="6131"/>
    <cellStyle name="Note 10" xfId="6329"/>
    <cellStyle name="Note 11" xfId="6330"/>
    <cellStyle name="Note 12" xfId="6331"/>
    <cellStyle name="Note 2" xfId="5071"/>
    <cellStyle name="Note 2 10" xfId="5072"/>
    <cellStyle name="Note 2 10 2" xfId="5073"/>
    <cellStyle name="Note 2 10 3" xfId="5074"/>
    <cellStyle name="Note 2 11" xfId="5075"/>
    <cellStyle name="Note 2 11 2" xfId="5076"/>
    <cellStyle name="Note 2 11 3" xfId="5077"/>
    <cellStyle name="Note 2 12" xfId="5078"/>
    <cellStyle name="Note 2 12 2" xfId="5079"/>
    <cellStyle name="Note 2 12 3" xfId="5080"/>
    <cellStyle name="Note 2 13" xfId="5081"/>
    <cellStyle name="Note 2 13 2" xfId="5082"/>
    <cellStyle name="Note 2 13 3" xfId="5083"/>
    <cellStyle name="Note 2 14" xfId="5084"/>
    <cellStyle name="Note 2 14 2" xfId="5085"/>
    <cellStyle name="Note 2 14 3" xfId="5086"/>
    <cellStyle name="Note 2 15" xfId="5087"/>
    <cellStyle name="Note 2 15 2" xfId="5088"/>
    <cellStyle name="Note 2 15 3" xfId="5089"/>
    <cellStyle name="Note 2 16" xfId="5090"/>
    <cellStyle name="Note 2 16 2" xfId="5091"/>
    <cellStyle name="Note 2 16 3" xfId="5092"/>
    <cellStyle name="Note 2 17" xfId="5093"/>
    <cellStyle name="Note 2 17 2" xfId="5094"/>
    <cellStyle name="Note 2 17 3" xfId="5095"/>
    <cellStyle name="Note 2 18" xfId="5096"/>
    <cellStyle name="Note 2 18 2" xfId="5097"/>
    <cellStyle name="Note 2 18 3" xfId="5098"/>
    <cellStyle name="Note 2 19" xfId="5099"/>
    <cellStyle name="Note 2 19 2" xfId="5100"/>
    <cellStyle name="Note 2 19 3" xfId="6467"/>
    <cellStyle name="Note 2 2" xfId="5101"/>
    <cellStyle name="Note 2 2 2" xfId="5102"/>
    <cellStyle name="Note 2 2 3" xfId="5103"/>
    <cellStyle name="Note 2 2 4" xfId="5104"/>
    <cellStyle name="Note 2 2 5" xfId="5105"/>
    <cellStyle name="Note 2 20" xfId="5106"/>
    <cellStyle name="Note 2 20 2" xfId="5107"/>
    <cellStyle name="Note 2 20 3" xfId="6945"/>
    <cellStyle name="Note 2 21" xfId="5108"/>
    <cellStyle name="Note 2 21 2" xfId="5109"/>
    <cellStyle name="Note 2 21 3" xfId="6903"/>
    <cellStyle name="Note 2 22" xfId="5110"/>
    <cellStyle name="Note 2 22 2" xfId="5111"/>
    <cellStyle name="Note 2 22 3" xfId="6929"/>
    <cellStyle name="Note 2 23" xfId="5112"/>
    <cellStyle name="Note 2 23 2" xfId="5113"/>
    <cellStyle name="Note 2 23 3" xfId="6913"/>
    <cellStyle name="Note 2 24" xfId="5114"/>
    <cellStyle name="Note 2 24 2" xfId="5115"/>
    <cellStyle name="Note 2 24 3" xfId="6918"/>
    <cellStyle name="Note 2 25" xfId="5116"/>
    <cellStyle name="Note 2 25 2" xfId="5117"/>
    <cellStyle name="Note 2 25 3" xfId="6950"/>
    <cellStyle name="Note 2 26" xfId="5118"/>
    <cellStyle name="Note 2 27" xfId="5119"/>
    <cellStyle name="Note 2 3" xfId="5120"/>
    <cellStyle name="Note 2 3 10" xfId="5121"/>
    <cellStyle name="Note 2 3 11" xfId="6441"/>
    <cellStyle name="Note 2 3 2" xfId="5122"/>
    <cellStyle name="Note 2 3 3" xfId="5123"/>
    <cellStyle name="Note 2 3 4" xfId="5124"/>
    <cellStyle name="Note 2 3 5" xfId="5125"/>
    <cellStyle name="Note 2 3 6" xfId="5126"/>
    <cellStyle name="Note 2 3 7" xfId="5127"/>
    <cellStyle name="Note 2 3 8" xfId="5128"/>
    <cellStyle name="Note 2 3 9" xfId="5129"/>
    <cellStyle name="Note 2 4" xfId="5130"/>
    <cellStyle name="Note 2 4 10" xfId="5131"/>
    <cellStyle name="Note 2 4 11" xfId="5132"/>
    <cellStyle name="Note 2 4 2" xfId="5133"/>
    <cellStyle name="Note 2 4 2 2" xfId="5134"/>
    <cellStyle name="Note 2 4 2 3" xfId="5135"/>
    <cellStyle name="Note 2 4 3" xfId="5136"/>
    <cellStyle name="Note 2 4 4" xfId="5137"/>
    <cellStyle name="Note 2 4 5" xfId="5138"/>
    <cellStyle name="Note 2 4 6" xfId="5139"/>
    <cellStyle name="Note 2 4 7" xfId="5140"/>
    <cellStyle name="Note 2 4 8" xfId="5141"/>
    <cellStyle name="Note 2 4 9" xfId="5142"/>
    <cellStyle name="Note 2 5" xfId="5143"/>
    <cellStyle name="Note 2 5 10" xfId="5144"/>
    <cellStyle name="Note 2 5 11" xfId="5145"/>
    <cellStyle name="Note 2 5 2" xfId="5146"/>
    <cellStyle name="Note 2 5 2 2" xfId="5147"/>
    <cellStyle name="Note 2 5 2 3" xfId="6471"/>
    <cellStyle name="Note 2 5 3" xfId="5148"/>
    <cellStyle name="Note 2 5 4" xfId="5149"/>
    <cellStyle name="Note 2 5 5" xfId="5150"/>
    <cellStyle name="Note 2 5 6" xfId="5151"/>
    <cellStyle name="Note 2 5 7" xfId="5152"/>
    <cellStyle name="Note 2 5 8" xfId="5153"/>
    <cellStyle name="Note 2 5 9" xfId="5154"/>
    <cellStyle name="Note 2 6" xfId="5155"/>
    <cellStyle name="Note 2 6 2" xfId="5156"/>
    <cellStyle name="Note 2 6 3" xfId="5157"/>
    <cellStyle name="Note 2 7" xfId="5158"/>
    <cellStyle name="Note 2 7 2" xfId="5159"/>
    <cellStyle name="Note 2 7 3" xfId="5160"/>
    <cellStyle name="Note 2 8" xfId="5161"/>
    <cellStyle name="Note 2 8 2" xfId="5162"/>
    <cellStyle name="Note 2 8 3" xfId="5163"/>
    <cellStyle name="Note 2 9" xfId="5164"/>
    <cellStyle name="Note 2 9 2" xfId="5165"/>
    <cellStyle name="Note 2 9 3" xfId="5166"/>
    <cellStyle name="Note 2_Blood_21months_EURO" xfId="5167"/>
    <cellStyle name="Note 3" xfId="5168"/>
    <cellStyle name="Note 3 2" xfId="5169"/>
    <cellStyle name="Note 3 2 2" xfId="5170"/>
    <cellStyle name="Note 3 2 3" xfId="5171"/>
    <cellStyle name="Note 3 2 4" xfId="5172"/>
    <cellStyle name="Note 3 2 5" xfId="5173"/>
    <cellStyle name="Note 3 3" xfId="5174"/>
    <cellStyle name="Note 3 4" xfId="5175"/>
    <cellStyle name="Note 3 5" xfId="5176"/>
    <cellStyle name="Note 3 6" xfId="5177"/>
    <cellStyle name="Note 3_GHRN GEO HIV_R10 Budgetlast" xfId="5178"/>
    <cellStyle name="Note 4" xfId="5179"/>
    <cellStyle name="Note 4 2" xfId="5180"/>
    <cellStyle name="Note 4 2 2" xfId="5181"/>
    <cellStyle name="Note 4 2 3" xfId="5182"/>
    <cellStyle name="Note 4 2 4" xfId="5183"/>
    <cellStyle name="Note 4 2 5" xfId="5184"/>
    <cellStyle name="Note 4 3" xfId="5185"/>
    <cellStyle name="Note 4 4" xfId="5186"/>
    <cellStyle name="Note 4 5" xfId="5187"/>
    <cellStyle name="Note 4 6" xfId="5188"/>
    <cellStyle name="Note 4_GHRN GEO HIV_R10 Budgetlast" xfId="5189"/>
    <cellStyle name="Note 5" xfId="5190"/>
    <cellStyle name="Note 5 2" xfId="5191"/>
    <cellStyle name="Note 5 2 2" xfId="7326"/>
    <cellStyle name="Note 5 3" xfId="6442"/>
    <cellStyle name="Note 6" xfId="5192"/>
    <cellStyle name="Note 6 2" xfId="5193"/>
    <cellStyle name="Note 6 2 2" xfId="7327"/>
    <cellStyle name="Note 6 3" xfId="6443"/>
    <cellStyle name="Note 7" xfId="5194"/>
    <cellStyle name="Note 7 2" xfId="5195"/>
    <cellStyle name="Note 7 2 2" xfId="7328"/>
    <cellStyle name="Note 7 3" xfId="6444"/>
    <cellStyle name="Note 8" xfId="5196"/>
    <cellStyle name="Note 8 2" xfId="5197"/>
    <cellStyle name="Note 8 2 2" xfId="7329"/>
    <cellStyle name="Note 8 3" xfId="6445"/>
    <cellStyle name="Note 9" xfId="5198"/>
    <cellStyle name="Note 9 2" xfId="5199"/>
    <cellStyle name="Note 9 2 2" xfId="7330"/>
    <cellStyle name="Note 9 3" xfId="6446"/>
    <cellStyle name="Output 2" xfId="5200"/>
    <cellStyle name="Output 2 10" xfId="5201"/>
    <cellStyle name="Output 2 11" xfId="5202"/>
    <cellStyle name="Output 2 12" xfId="5203"/>
    <cellStyle name="Output 2 13" xfId="5204"/>
    <cellStyle name="Output 2 14" xfId="5205"/>
    <cellStyle name="Output 2 15" xfId="5206"/>
    <cellStyle name="Output 2 16" xfId="5207"/>
    <cellStyle name="Output 2 17" xfId="5208"/>
    <cellStyle name="Output 2 18" xfId="5209"/>
    <cellStyle name="Output 2 19" xfId="5210"/>
    <cellStyle name="Output 2 2" xfId="5211"/>
    <cellStyle name="Output 2 20" xfId="5212"/>
    <cellStyle name="Output 2 21" xfId="5213"/>
    <cellStyle name="Output 2 22" xfId="5214"/>
    <cellStyle name="Output 2 23" xfId="5215"/>
    <cellStyle name="Output 2 24" xfId="5216"/>
    <cellStyle name="Output 2 25" xfId="5217"/>
    <cellStyle name="Output 2 26" xfId="5218"/>
    <cellStyle name="Output 2 3" xfId="5219"/>
    <cellStyle name="Output 2 3 2" xfId="5220"/>
    <cellStyle name="Output 2 3 3" xfId="5221"/>
    <cellStyle name="Output 2 3 4" xfId="5222"/>
    <cellStyle name="Output 2 3 5" xfId="5223"/>
    <cellStyle name="Output 2 3 6" xfId="5224"/>
    <cellStyle name="Output 2 3 7" xfId="5225"/>
    <cellStyle name="Output 2 3 8" xfId="5226"/>
    <cellStyle name="Output 2 3 9" xfId="5227"/>
    <cellStyle name="Output 2 4" xfId="5228"/>
    <cellStyle name="Output 2 4 2" xfId="5229"/>
    <cellStyle name="Output 2 4 3" xfId="5230"/>
    <cellStyle name="Output 2 4 4" xfId="5231"/>
    <cellStyle name="Output 2 4 5" xfId="5232"/>
    <cellStyle name="Output 2 4 6" xfId="5233"/>
    <cellStyle name="Output 2 4 7" xfId="5234"/>
    <cellStyle name="Output 2 4 8" xfId="5235"/>
    <cellStyle name="Output 2 4 9" xfId="5236"/>
    <cellStyle name="Output 2 5" xfId="5237"/>
    <cellStyle name="Output 2 6" xfId="5238"/>
    <cellStyle name="Output 2 7" xfId="5239"/>
    <cellStyle name="Output 2 8" xfId="5240"/>
    <cellStyle name="Output 2 9" xfId="5241"/>
    <cellStyle name="Output 2_Blood_21months_EURO" xfId="5242"/>
    <cellStyle name="Output 3" xfId="5243"/>
    <cellStyle name="Output 3 2" xfId="5244"/>
    <cellStyle name="Output 3_GHRN GEO HIV_R10 Budgetlast" xfId="5245"/>
    <cellStyle name="Output 4" xfId="5246"/>
    <cellStyle name="Output 4 2" xfId="5247"/>
    <cellStyle name="Output 4_GHRN GEO HIV_R10 Budgetlast" xfId="5248"/>
    <cellStyle name="Output 5" xfId="5249"/>
    <cellStyle name="Output 6" xfId="6332"/>
    <cellStyle name="Output 7" xfId="6333"/>
    <cellStyle name="Output 8" xfId="6334"/>
    <cellStyle name="Percent" xfId="2" builtinId="5"/>
    <cellStyle name="Percent 2" xfId="9"/>
    <cellStyle name="Percent 2 10" xfId="5250"/>
    <cellStyle name="Percent 2 10 2" xfId="5251"/>
    <cellStyle name="Percent 2 10 2 2" xfId="7331"/>
    <cellStyle name="Percent 2 10 3" xfId="6764"/>
    <cellStyle name="Percent 2 11" xfId="5252"/>
    <cellStyle name="Percent 2 11 2" xfId="5253"/>
    <cellStyle name="Percent 2 11 2 2" xfId="7332"/>
    <cellStyle name="Percent 2 11 3" xfId="6765"/>
    <cellStyle name="Percent 2 12" xfId="5254"/>
    <cellStyle name="Percent 2 12 2" xfId="5255"/>
    <cellStyle name="Percent 2 12 2 2" xfId="7333"/>
    <cellStyle name="Percent 2 12 3" xfId="6766"/>
    <cellStyle name="Percent 2 13" xfId="5256"/>
    <cellStyle name="Percent 2 13 2" xfId="5257"/>
    <cellStyle name="Percent 2 13 2 2" xfId="7334"/>
    <cellStyle name="Percent 2 13 3" xfId="6767"/>
    <cellStyle name="Percent 2 14" xfId="5258"/>
    <cellStyle name="Percent 2 14 2" xfId="5259"/>
    <cellStyle name="Percent 2 14 2 2" xfId="7335"/>
    <cellStyle name="Percent 2 14 3" xfId="6768"/>
    <cellStyle name="Percent 2 15" xfId="5260"/>
    <cellStyle name="Percent 2 15 2" xfId="5261"/>
    <cellStyle name="Percent 2 15 2 2" xfId="7336"/>
    <cellStyle name="Percent 2 15 3" xfId="6769"/>
    <cellStyle name="Percent 2 16" xfId="5262"/>
    <cellStyle name="Percent 2 16 2" xfId="5263"/>
    <cellStyle name="Percent 2 16 2 2" xfId="7337"/>
    <cellStyle name="Percent 2 16 3" xfId="6770"/>
    <cellStyle name="Percent 2 17" xfId="5264"/>
    <cellStyle name="Percent 2 17 2" xfId="5265"/>
    <cellStyle name="Percent 2 17 2 2" xfId="7338"/>
    <cellStyle name="Percent 2 17 3" xfId="6771"/>
    <cellStyle name="Percent 2 18" xfId="5266"/>
    <cellStyle name="Percent 2 18 2" xfId="5267"/>
    <cellStyle name="Percent 2 18 2 2" xfId="7339"/>
    <cellStyle name="Percent 2 18 3" xfId="6772"/>
    <cellStyle name="Percent 2 19" xfId="5268"/>
    <cellStyle name="Percent 2 19 2" xfId="5269"/>
    <cellStyle name="Percent 2 19 2 2" xfId="7340"/>
    <cellStyle name="Percent 2 19 3" xfId="6773"/>
    <cellStyle name="Percent 2 2" xfId="5270"/>
    <cellStyle name="Percent 2 2 2" xfId="5271"/>
    <cellStyle name="Percent 2 2 2 2" xfId="5272"/>
    <cellStyle name="Percent 2 2 2 2 2" xfId="5273"/>
    <cellStyle name="Percent 2 2 2 2 3" xfId="6775"/>
    <cellStyle name="Percent 2 2 2 3" xfId="6774"/>
    <cellStyle name="Percent 2 2 3" xfId="5274"/>
    <cellStyle name="Percent 2 2 3 2" xfId="5275"/>
    <cellStyle name="Percent 2 2 3 3" xfId="6776"/>
    <cellStyle name="Percent 2 2 4" xfId="5276"/>
    <cellStyle name="Percent 2 2 5" xfId="6448"/>
    <cellStyle name="Percent 2 20" xfId="5277"/>
    <cellStyle name="Percent 2 20 2" xfId="5278"/>
    <cellStyle name="Percent 2 20 2 2" xfId="7341"/>
    <cellStyle name="Percent 2 20 3" xfId="6466"/>
    <cellStyle name="Percent 2 21" xfId="5279"/>
    <cellStyle name="Percent 2 21 2" xfId="5280"/>
    <cellStyle name="Percent 2 21 2 2" xfId="7342"/>
    <cellStyle name="Percent 2 21 3" xfId="6936"/>
    <cellStyle name="Percent 2 22" xfId="5281"/>
    <cellStyle name="Percent 2 22 2" xfId="5282"/>
    <cellStyle name="Percent 2 22 2 2" xfId="7343"/>
    <cellStyle name="Percent 2 22 3" xfId="6472"/>
    <cellStyle name="Percent 2 23" xfId="5283"/>
    <cellStyle name="Percent 2 23 2" xfId="5284"/>
    <cellStyle name="Percent 2 23 2 2" xfId="7344"/>
    <cellStyle name="Percent 2 23 3" xfId="6940"/>
    <cellStyle name="Percent 2 24" xfId="5285"/>
    <cellStyle name="Percent 2 24 2" xfId="5286"/>
    <cellStyle name="Percent 2 24 2 2" xfId="7345"/>
    <cellStyle name="Percent 2 24 3" xfId="6908"/>
    <cellStyle name="Percent 2 25" xfId="5287"/>
    <cellStyle name="Percent 2 25 2" xfId="5288"/>
    <cellStyle name="Percent 2 25 2 2" xfId="7346"/>
    <cellStyle name="Percent 2 25 3" xfId="6954"/>
    <cellStyle name="Percent 2 26" xfId="5289"/>
    <cellStyle name="Percent 2 26 2" xfId="5290"/>
    <cellStyle name="Percent 2 26 2 2" xfId="7347"/>
    <cellStyle name="Percent 2 26 3" xfId="6961"/>
    <cellStyle name="Percent 2 27" xfId="5291"/>
    <cellStyle name="Percent 2 27 2" xfId="5292"/>
    <cellStyle name="Percent 2 27 3" xfId="7216"/>
    <cellStyle name="Percent 2 28" xfId="5293"/>
    <cellStyle name="Percent 2 28 2" xfId="5294"/>
    <cellStyle name="Percent 2 28 3" xfId="7217"/>
    <cellStyle name="Percent 2 29" xfId="5295"/>
    <cellStyle name="Percent 2 29 2" xfId="5296"/>
    <cellStyle name="Percent 2 29 3" xfId="7218"/>
    <cellStyle name="Percent 2 3" xfId="5297"/>
    <cellStyle name="Percent 2 3 2" xfId="5298"/>
    <cellStyle name="Percent 2 3 2 2" xfId="7348"/>
    <cellStyle name="Percent 2 3 3" xfId="6447"/>
    <cellStyle name="Percent 2 30" xfId="5299"/>
    <cellStyle name="Percent 2 30 2" xfId="5300"/>
    <cellStyle name="Percent 2 30 3" xfId="7219"/>
    <cellStyle name="Percent 2 31" xfId="5301"/>
    <cellStyle name="Percent 2 31 2" xfId="5302"/>
    <cellStyle name="Percent 2 31 3" xfId="7220"/>
    <cellStyle name="Percent 2 32" xfId="5303"/>
    <cellStyle name="Percent 2 32 2" xfId="5304"/>
    <cellStyle name="Percent 2 32 3" xfId="7221"/>
    <cellStyle name="Percent 2 33" xfId="5305"/>
    <cellStyle name="Percent 2 33 2" xfId="5306"/>
    <cellStyle name="Percent 2 33 3" xfId="7222"/>
    <cellStyle name="Percent 2 34" xfId="5307"/>
    <cellStyle name="Percent 2 34 2" xfId="5308"/>
    <cellStyle name="Percent 2 34 3" xfId="7223"/>
    <cellStyle name="Percent 2 35" xfId="5309"/>
    <cellStyle name="Percent 2 35 2" xfId="5310"/>
    <cellStyle name="Percent 2 35 3" xfId="7224"/>
    <cellStyle name="Percent 2 36" xfId="6388"/>
    <cellStyle name="Percent 2 4" xfId="5311"/>
    <cellStyle name="Percent 2 4 2" xfId="5312"/>
    <cellStyle name="Percent 2 4 2 2" xfId="7349"/>
    <cellStyle name="Percent 2 4 3" xfId="6473"/>
    <cellStyle name="Percent 2 5" xfId="5313"/>
    <cellStyle name="Percent 2 5 2" xfId="5314"/>
    <cellStyle name="Percent 2 5 2 2" xfId="7350"/>
    <cellStyle name="Percent 2 5 3" xfId="6777"/>
    <cellStyle name="Percent 2 6" xfId="5315"/>
    <cellStyle name="Percent 2 6 2" xfId="5316"/>
    <cellStyle name="Percent 2 6 2 2" xfId="7351"/>
    <cellStyle name="Percent 2 6 3" xfId="6778"/>
    <cellStyle name="Percent 2 7" xfId="5317"/>
    <cellStyle name="Percent 2 7 2" xfId="5318"/>
    <cellStyle name="Percent 2 7 2 2" xfId="7352"/>
    <cellStyle name="Percent 2 7 3" xfId="6779"/>
    <cellStyle name="Percent 2 8" xfId="5319"/>
    <cellStyle name="Percent 2 8 2" xfId="5320"/>
    <cellStyle name="Percent 2 8 2 2" xfId="7353"/>
    <cellStyle name="Percent 2 8 3" xfId="6780"/>
    <cellStyle name="Percent 2 9" xfId="5321"/>
    <cellStyle name="Percent 2 9 2" xfId="5322"/>
    <cellStyle name="Percent 2 9 2 2" xfId="7354"/>
    <cellStyle name="Percent 2 9 3" xfId="6781"/>
    <cellStyle name="Percent 3" xfId="5323"/>
    <cellStyle name="Percent 3 2" xfId="5324"/>
    <cellStyle name="Percent 3 3" xfId="5325"/>
    <cellStyle name="Percent 3 4" xfId="5326"/>
    <cellStyle name="Percent 3 5" xfId="5327"/>
    <cellStyle name="Percent 4" xfId="5328"/>
    <cellStyle name="Percent 4 10" xfId="5329"/>
    <cellStyle name="Percent 4 10 2" xfId="5330"/>
    <cellStyle name="Percent 4 10 3" xfId="6844"/>
    <cellStyle name="Percent 4 11" xfId="5331"/>
    <cellStyle name="Percent 4 11 2" xfId="5332"/>
    <cellStyle name="Percent 4 11 3" xfId="6665"/>
    <cellStyle name="Percent 4 12" xfId="5333"/>
    <cellStyle name="Percent 4 13" xfId="6455"/>
    <cellStyle name="Percent 4 2" xfId="5334"/>
    <cellStyle name="Percent 4 2 2" xfId="5335"/>
    <cellStyle name="Percent 4 2 3" xfId="6782"/>
    <cellStyle name="Percent 4 3" xfId="5336"/>
    <cellStyle name="Percent 4 3 2" xfId="5337"/>
    <cellStyle name="Percent 4 3 3" xfId="6783"/>
    <cellStyle name="Percent 4 4" xfId="5338"/>
    <cellStyle name="Percent 4 4 2" xfId="5339"/>
    <cellStyle name="Percent 4 4 3" xfId="6784"/>
    <cellStyle name="Percent 4 5" xfId="5340"/>
    <cellStyle name="Percent 4 5 2" xfId="5341"/>
    <cellStyle name="Percent 4 5 3" xfId="6785"/>
    <cellStyle name="Percent 4 6" xfId="5342"/>
    <cellStyle name="Percent 4 6 2" xfId="5343"/>
    <cellStyle name="Percent 4 6 3" xfId="6786"/>
    <cellStyle name="Percent 4 7" xfId="5344"/>
    <cellStyle name="Percent 4 7 2" xfId="5345"/>
    <cellStyle name="Percent 4 7 3" xfId="6787"/>
    <cellStyle name="Percent 4 8" xfId="5346"/>
    <cellStyle name="Percent 4 8 2" xfId="5347"/>
    <cellStyle name="Percent 4 8 3" xfId="6788"/>
    <cellStyle name="Percent 4 9" xfId="5348"/>
    <cellStyle name="Percent 4 9 2" xfId="5349"/>
    <cellStyle name="Percent 4 9 3" xfId="6789"/>
    <cellStyle name="Percent 5" xfId="5350"/>
    <cellStyle name="Percent 5 2" xfId="5351"/>
    <cellStyle name="Percent 5 2 2" xfId="5352"/>
    <cellStyle name="Percent 5 3" xfId="5353"/>
    <cellStyle name="Percent 6" xfId="9140"/>
    <cellStyle name="Percent 6 2" xfId="9267"/>
    <cellStyle name="Percent 7" xfId="9210"/>
    <cellStyle name="Style 1" xfId="5354"/>
    <cellStyle name="Title 2" xfId="5355"/>
    <cellStyle name="Title 2 10" xfId="5356"/>
    <cellStyle name="Title 2 11" xfId="5357"/>
    <cellStyle name="Title 2 12" xfId="5358"/>
    <cellStyle name="Title 2 13" xfId="5359"/>
    <cellStyle name="Title 2 14" xfId="5360"/>
    <cellStyle name="Title 2 15" xfId="5361"/>
    <cellStyle name="Title 2 16" xfId="5362"/>
    <cellStyle name="Title 2 17" xfId="5363"/>
    <cellStyle name="Title 2 18" xfId="5364"/>
    <cellStyle name="Title 2 19" xfId="5365"/>
    <cellStyle name="Title 2 2" xfId="5366"/>
    <cellStyle name="Title 2 20" xfId="5367"/>
    <cellStyle name="Title 2 21" xfId="5368"/>
    <cellStyle name="Title 2 22" xfId="5369"/>
    <cellStyle name="Title 2 23" xfId="5370"/>
    <cellStyle name="Title 2 24" xfId="5371"/>
    <cellStyle name="Title 2 25" xfId="5372"/>
    <cellStyle name="Title 2 26" xfId="5373"/>
    <cellStyle name="Title 2 3" xfId="5374"/>
    <cellStyle name="Title 2 3 2" xfId="5375"/>
    <cellStyle name="Title 2 3 3" xfId="5376"/>
    <cellStyle name="Title 2 3 4" xfId="5377"/>
    <cellStyle name="Title 2 3 5" xfId="5378"/>
    <cellStyle name="Title 2 3 6" xfId="5379"/>
    <cellStyle name="Title 2 3 7" xfId="5380"/>
    <cellStyle name="Title 2 3 8" xfId="5381"/>
    <cellStyle name="Title 2 3 9" xfId="5382"/>
    <cellStyle name="Title 2 4" xfId="5383"/>
    <cellStyle name="Title 2 4 2" xfId="5384"/>
    <cellStyle name="Title 2 4 3" xfId="5385"/>
    <cellStyle name="Title 2 4 4" xfId="5386"/>
    <cellStyle name="Title 2 4 5" xfId="5387"/>
    <cellStyle name="Title 2 4 6" xfId="5388"/>
    <cellStyle name="Title 2 4 7" xfId="5389"/>
    <cellStyle name="Title 2 4 8" xfId="5390"/>
    <cellStyle name="Title 2 4 9" xfId="5391"/>
    <cellStyle name="Title 2 5" xfId="5392"/>
    <cellStyle name="Title 2 6" xfId="5393"/>
    <cellStyle name="Title 2 7" xfId="5394"/>
    <cellStyle name="Title 2 8" xfId="5395"/>
    <cellStyle name="Title 2 9" xfId="5396"/>
    <cellStyle name="Title 2_Blood_21months_EURO" xfId="5397"/>
    <cellStyle name="Title 3" xfId="5398"/>
    <cellStyle name="Title 3 2" xfId="5399"/>
    <cellStyle name="Title 4" xfId="5400"/>
    <cellStyle name="Title 4 2" xfId="5401"/>
    <cellStyle name="Title 5" xfId="5402"/>
    <cellStyle name="Title 6" xfId="6335"/>
    <cellStyle name="Title 6 2" xfId="6382"/>
    <cellStyle name="Title 7" xfId="6336"/>
    <cellStyle name="Title 8" xfId="6337"/>
    <cellStyle name="Total" xfId="11" builtinId="25"/>
    <cellStyle name="Total 2" xfId="5403"/>
    <cellStyle name="Total 2 10" xfId="5404"/>
    <cellStyle name="Total 2 11" xfId="5405"/>
    <cellStyle name="Total 2 12" xfId="5406"/>
    <cellStyle name="Total 2 13" xfId="5407"/>
    <cellStyle name="Total 2 14" xfId="5408"/>
    <cellStyle name="Total 2 15" xfId="5409"/>
    <cellStyle name="Total 2 16" xfId="5410"/>
    <cellStyle name="Total 2 17" xfId="5411"/>
    <cellStyle name="Total 2 18" xfId="5412"/>
    <cellStyle name="Total 2 19" xfId="5413"/>
    <cellStyle name="Total 2 2" xfId="5414"/>
    <cellStyle name="Total 2 20" xfId="5415"/>
    <cellStyle name="Total 2 21" xfId="5416"/>
    <cellStyle name="Total 2 22" xfId="5417"/>
    <cellStyle name="Total 2 23" xfId="5418"/>
    <cellStyle name="Total 2 24" xfId="5419"/>
    <cellStyle name="Total 2 25" xfId="5420"/>
    <cellStyle name="Total 2 26" xfId="5421"/>
    <cellStyle name="Total 2 3" xfId="5422"/>
    <cellStyle name="Total 2 3 2" xfId="5423"/>
    <cellStyle name="Total 2 3 3" xfId="5424"/>
    <cellStyle name="Total 2 3 4" xfId="5425"/>
    <cellStyle name="Total 2 3 5" xfId="5426"/>
    <cellStyle name="Total 2 3 6" xfId="5427"/>
    <cellStyle name="Total 2 3 7" xfId="5428"/>
    <cellStyle name="Total 2 3 8" xfId="5429"/>
    <cellStyle name="Total 2 3 9" xfId="5430"/>
    <cellStyle name="Total 2 4" xfId="5431"/>
    <cellStyle name="Total 2 4 2" xfId="5432"/>
    <cellStyle name="Total 2 4 3" xfId="5433"/>
    <cellStyle name="Total 2 4 4" xfId="5434"/>
    <cellStyle name="Total 2 4 5" xfId="5435"/>
    <cellStyle name="Total 2 4 6" xfId="5436"/>
    <cellStyle name="Total 2 4 7" xfId="5437"/>
    <cellStyle name="Total 2 4 8" xfId="5438"/>
    <cellStyle name="Total 2 4 9" xfId="5439"/>
    <cellStyle name="Total 2 5" xfId="5440"/>
    <cellStyle name="Total 2 6" xfId="5441"/>
    <cellStyle name="Total 2 7" xfId="5442"/>
    <cellStyle name="Total 2 8" xfId="5443"/>
    <cellStyle name="Total 2 9" xfId="5444"/>
    <cellStyle name="Total 2_Blood_21months_EURO" xfId="5445"/>
    <cellStyle name="Total 3" xfId="5446"/>
    <cellStyle name="Total 3 2" xfId="5447"/>
    <cellStyle name="Total 3_GHRN GEO HIV_R10 Budgetlast" xfId="5448"/>
    <cellStyle name="Total 4" xfId="5449"/>
    <cellStyle name="Total 4 2" xfId="5450"/>
    <cellStyle name="Total 4_GHRN GEO HIV_R10 Budgetlast" xfId="5451"/>
    <cellStyle name="Total 5" xfId="5452"/>
    <cellStyle name="Total 6" xfId="6338"/>
    <cellStyle name="Total 6 2" xfId="6385"/>
    <cellStyle name="Total 7" xfId="6339"/>
    <cellStyle name="Total 8" xfId="6340"/>
    <cellStyle name="Warning Text 2" xfId="5453"/>
    <cellStyle name="Warning Text 2 10" xfId="5454"/>
    <cellStyle name="Warning Text 2 11" xfId="5455"/>
    <cellStyle name="Warning Text 2 12" xfId="6341"/>
    <cellStyle name="Warning Text 2 2" xfId="5456"/>
    <cellStyle name="Warning Text 2 3" xfId="5457"/>
    <cellStyle name="Warning Text 2 4" xfId="5458"/>
    <cellStyle name="Warning Text 2 5" xfId="5459"/>
    <cellStyle name="Warning Text 2 6" xfId="5460"/>
    <cellStyle name="Warning Text 2 7" xfId="5461"/>
    <cellStyle name="Warning Text 2 8" xfId="5462"/>
    <cellStyle name="Warning Text 2 9" xfId="5463"/>
    <cellStyle name="Warning Text 3" xfId="5464"/>
    <cellStyle name="Warning Text 3 2" xfId="5465"/>
    <cellStyle name="Warning Text 4" xfId="5466"/>
    <cellStyle name="Warning Text 4 2" xfId="5467"/>
    <cellStyle name="Warning Text 5" xfId="5468"/>
    <cellStyle name="Warning Text 6" xfId="6342"/>
    <cellStyle name="Warning Text 7" xfId="6343"/>
    <cellStyle name="Warning Text 8" xfId="6344"/>
    <cellStyle name="Акцент1" xfId="5469"/>
    <cellStyle name="Акцент1 10" xfId="5470"/>
    <cellStyle name="Акцент1 11" xfId="5471"/>
    <cellStyle name="Акцент1 12" xfId="5472"/>
    <cellStyle name="Акцент1 13" xfId="5473"/>
    <cellStyle name="Акцент1 14" xfId="5474"/>
    <cellStyle name="Акцент1 15" xfId="5475"/>
    <cellStyle name="Акцент1 16" xfId="5476"/>
    <cellStyle name="Акцент1 17" xfId="5477"/>
    <cellStyle name="Акцент1 18" xfId="5478"/>
    <cellStyle name="Акцент1 19" xfId="5479"/>
    <cellStyle name="Акцент1 2" xfId="5480"/>
    <cellStyle name="Акцент1 2 2" xfId="5481"/>
    <cellStyle name="Акцент1 2 3" xfId="5482"/>
    <cellStyle name="Акцент1 2 3 2" xfId="7941"/>
    <cellStyle name="Акцент1 20" xfId="6345"/>
    <cellStyle name="Акцент1 21" xfId="6346"/>
    <cellStyle name="Акцент1 22" xfId="6347"/>
    <cellStyle name="Акцент1 3" xfId="5483"/>
    <cellStyle name="Акцент1 4" xfId="5484"/>
    <cellStyle name="Акцент1 5" xfId="5485"/>
    <cellStyle name="Акцент1 6" xfId="5486"/>
    <cellStyle name="Акцент1 7" xfId="5487"/>
    <cellStyle name="Акцент1 8" xfId="5488"/>
    <cellStyle name="Акцент1 9" xfId="5489"/>
    <cellStyle name="Акцент1_Blood_21months_EURO" xfId="5490"/>
    <cellStyle name="Акцент2" xfId="5491"/>
    <cellStyle name="Акцент2 10" xfId="5492"/>
    <cellStyle name="Акцент2 11" xfId="5493"/>
    <cellStyle name="Акцент2 12" xfId="5494"/>
    <cellStyle name="Акцент2 13" xfId="5495"/>
    <cellStyle name="Акцент2 14" xfId="5496"/>
    <cellStyle name="Акцент2 15" xfId="5497"/>
    <cellStyle name="Акцент2 16" xfId="5498"/>
    <cellStyle name="Акцент2 17" xfId="5499"/>
    <cellStyle name="Акцент2 18" xfId="5500"/>
    <cellStyle name="Акцент2 19" xfId="5501"/>
    <cellStyle name="Акцент2 2" xfId="5502"/>
    <cellStyle name="Акцент2 2 2" xfId="5503"/>
    <cellStyle name="Акцент2 2 3" xfId="5504"/>
    <cellStyle name="Акцент2 2 3 2" xfId="7942"/>
    <cellStyle name="Акцент2 20" xfId="6348"/>
    <cellStyle name="Акцент2 21" xfId="6349"/>
    <cellStyle name="Акцент2 22" xfId="6350"/>
    <cellStyle name="Акцент2 3" xfId="5505"/>
    <cellStyle name="Акцент2 4" xfId="5506"/>
    <cellStyle name="Акцент2 5" xfId="5507"/>
    <cellStyle name="Акцент2 6" xfId="5508"/>
    <cellStyle name="Акцент2 7" xfId="5509"/>
    <cellStyle name="Акцент2 8" xfId="5510"/>
    <cellStyle name="Акцент2 9" xfId="5511"/>
    <cellStyle name="Акцент2_Blood_21months_EURO" xfId="5512"/>
    <cellStyle name="Акцент3" xfId="5513"/>
    <cellStyle name="Акцент3 10" xfId="5514"/>
    <cellStyle name="Акцент3 11" xfId="5515"/>
    <cellStyle name="Акцент3 12" xfId="5516"/>
    <cellStyle name="Акцент3 13" xfId="5517"/>
    <cellStyle name="Акцент3 14" xfId="5518"/>
    <cellStyle name="Акцент3 15" xfId="5519"/>
    <cellStyle name="Акцент3 16" xfId="5520"/>
    <cellStyle name="Акцент3 17" xfId="5521"/>
    <cellStyle name="Акцент3 18" xfId="5522"/>
    <cellStyle name="Акцент3 19" xfId="5523"/>
    <cellStyle name="Акцент3 2" xfId="5524"/>
    <cellStyle name="Акцент3 2 2" xfId="5525"/>
    <cellStyle name="Акцент3 2 3" xfId="5526"/>
    <cellStyle name="Акцент3 2 3 2" xfId="7943"/>
    <cellStyle name="Акцент3 20" xfId="6351"/>
    <cellStyle name="Акцент3 21" xfId="6352"/>
    <cellStyle name="Акцент3 22" xfId="6353"/>
    <cellStyle name="Акцент3 3" xfId="5527"/>
    <cellStyle name="Акцент3 4" xfId="5528"/>
    <cellStyle name="Акцент3 5" xfId="5529"/>
    <cellStyle name="Акцент3 6" xfId="5530"/>
    <cellStyle name="Акцент3 7" xfId="5531"/>
    <cellStyle name="Акцент3 8" xfId="5532"/>
    <cellStyle name="Акцент3 9" xfId="5533"/>
    <cellStyle name="Акцент3_Blood_21months_EURO" xfId="5534"/>
    <cellStyle name="Акцент4" xfId="5535"/>
    <cellStyle name="Акцент4 10" xfId="5536"/>
    <cellStyle name="Акцент4 11" xfId="5537"/>
    <cellStyle name="Акцент4 12" xfId="5538"/>
    <cellStyle name="Акцент4 13" xfId="5539"/>
    <cellStyle name="Акцент4 14" xfId="5540"/>
    <cellStyle name="Акцент4 15" xfId="5541"/>
    <cellStyle name="Акцент4 16" xfId="5542"/>
    <cellStyle name="Акцент4 17" xfId="5543"/>
    <cellStyle name="Акцент4 18" xfId="5544"/>
    <cellStyle name="Акцент4 19" xfId="5545"/>
    <cellStyle name="Акцент4 2" xfId="5546"/>
    <cellStyle name="Акцент4 2 2" xfId="5547"/>
    <cellStyle name="Акцент4 2 3" xfId="5548"/>
    <cellStyle name="Акцент4 2 3 2" xfId="7944"/>
    <cellStyle name="Акцент4 20" xfId="6354"/>
    <cellStyle name="Акцент4 21" xfId="6355"/>
    <cellStyle name="Акцент4 22" xfId="6356"/>
    <cellStyle name="Акцент4 3" xfId="5549"/>
    <cellStyle name="Акцент4 4" xfId="5550"/>
    <cellStyle name="Акцент4 5" xfId="5551"/>
    <cellStyle name="Акцент4 6" xfId="5552"/>
    <cellStyle name="Акцент4 7" xfId="5553"/>
    <cellStyle name="Акцент4 8" xfId="5554"/>
    <cellStyle name="Акцент4 9" xfId="5555"/>
    <cellStyle name="Акцент4_Blood_21months_EURO" xfId="5556"/>
    <cellStyle name="Акцент5" xfId="5557"/>
    <cellStyle name="Акцент5 2" xfId="5558"/>
    <cellStyle name="Акцент5 2 2" xfId="5559"/>
    <cellStyle name="Акцент5 2 3" xfId="5560"/>
    <cellStyle name="Акцент5 2 3 2" xfId="7945"/>
    <cellStyle name="Акцент5 3" xfId="5561"/>
    <cellStyle name="Акцент6" xfId="5562"/>
    <cellStyle name="Акцент6 2" xfId="5563"/>
    <cellStyle name="Акцент6 2 2" xfId="5564"/>
    <cellStyle name="Акцент6 2 3" xfId="5565"/>
    <cellStyle name="Акцент6 2 3 2" xfId="7946"/>
    <cellStyle name="Акцент6 3" xfId="5566"/>
    <cellStyle name="Ввод " xfId="5567"/>
    <cellStyle name="Ввод  2" xfId="5568"/>
    <cellStyle name="Ввод  2 2" xfId="5569"/>
    <cellStyle name="Ввод  2 3" xfId="5570"/>
    <cellStyle name="Ввод  2 3 2" xfId="7947"/>
    <cellStyle name="Ввод  3" xfId="5571"/>
    <cellStyle name="Ввод _Blood_21months_EURO" xfId="5572"/>
    <cellStyle name="Вывод" xfId="5573"/>
    <cellStyle name="Вывод 10" xfId="5574"/>
    <cellStyle name="Вывод 11" xfId="5575"/>
    <cellStyle name="Вывод 12" xfId="5576"/>
    <cellStyle name="Вывод 13" xfId="5577"/>
    <cellStyle name="Вывод 14" xfId="5578"/>
    <cellStyle name="Вывод 15" xfId="5579"/>
    <cellStyle name="Вывод 16" xfId="5580"/>
    <cellStyle name="Вывод 17" xfId="5581"/>
    <cellStyle name="Вывод 18" xfId="5582"/>
    <cellStyle name="Вывод 19" xfId="5583"/>
    <cellStyle name="Вывод 2" xfId="5584"/>
    <cellStyle name="Вывод 2 2" xfId="5585"/>
    <cellStyle name="Вывод 2 3" xfId="5586"/>
    <cellStyle name="Вывод 2 3 2" xfId="7948"/>
    <cellStyle name="Вывод 20" xfId="6357"/>
    <cellStyle name="Вывод 21" xfId="6358"/>
    <cellStyle name="Вывод 22" xfId="6359"/>
    <cellStyle name="Вывод 3" xfId="5587"/>
    <cellStyle name="Вывод 4" xfId="5588"/>
    <cellStyle name="Вывод 5" xfId="5589"/>
    <cellStyle name="Вывод 6" xfId="5590"/>
    <cellStyle name="Вывод 7" xfId="5591"/>
    <cellStyle name="Вывод 8" xfId="5592"/>
    <cellStyle name="Вывод 9" xfId="5593"/>
    <cellStyle name="Вывод_Blood_21months_EURO" xfId="5594"/>
    <cellStyle name="Вычисление" xfId="5595"/>
    <cellStyle name="Вычисление 10" xfId="5596"/>
    <cellStyle name="Вычисление 11" xfId="5597"/>
    <cellStyle name="Вычисление 12" xfId="5598"/>
    <cellStyle name="Вычисление 13" xfId="5599"/>
    <cellStyle name="Вычисление 14" xfId="5600"/>
    <cellStyle name="Вычисление 15" xfId="5601"/>
    <cellStyle name="Вычисление 16" xfId="5602"/>
    <cellStyle name="Вычисление 17" xfId="5603"/>
    <cellStyle name="Вычисление 18" xfId="5604"/>
    <cellStyle name="Вычисление 19" xfId="5605"/>
    <cellStyle name="Вычисление 2" xfId="5606"/>
    <cellStyle name="Вычисление 2 2" xfId="5607"/>
    <cellStyle name="Вычисление 2 3" xfId="5608"/>
    <cellStyle name="Вычисление 2 3 2" xfId="7949"/>
    <cellStyle name="Вычисление 20" xfId="6360"/>
    <cellStyle name="Вычисление 21" xfId="6361"/>
    <cellStyle name="Вычисление 22" xfId="6362"/>
    <cellStyle name="Вычисление 3" xfId="5609"/>
    <cellStyle name="Вычисление 4" xfId="5610"/>
    <cellStyle name="Вычисление 5" xfId="5611"/>
    <cellStyle name="Вычисление 6" xfId="5612"/>
    <cellStyle name="Вычисление 7" xfId="5613"/>
    <cellStyle name="Вычисление 8" xfId="5614"/>
    <cellStyle name="Вычисление 8 2" xfId="5615"/>
    <cellStyle name="Вычисление 9" xfId="5616"/>
    <cellStyle name="Вычисление 9 2" xfId="5617"/>
    <cellStyle name="Вычисление_Blood_21months_EURO" xfId="5618"/>
    <cellStyle name="Гиперссылка 2" xfId="5619"/>
    <cellStyle name="Гиперссылка 2 2" xfId="5620"/>
    <cellStyle name="Денежный_Лист1" xfId="5621"/>
    <cellStyle name="Заголовок 1" xfId="5622"/>
    <cellStyle name="Заголовок 1 10" xfId="5623"/>
    <cellStyle name="Заголовок 1 10 2" xfId="5624"/>
    <cellStyle name="Заголовок 1 11" xfId="5625"/>
    <cellStyle name="Заголовок 1 11 2" xfId="5626"/>
    <cellStyle name="Заголовок 1 12" xfId="5627"/>
    <cellStyle name="Заголовок 1 12 2" xfId="5628"/>
    <cellStyle name="Заголовок 1 13" xfId="5629"/>
    <cellStyle name="Заголовок 1 13 2" xfId="5630"/>
    <cellStyle name="Заголовок 1 14" xfId="5631"/>
    <cellStyle name="Заголовок 1 14 2" xfId="5632"/>
    <cellStyle name="Заголовок 1 15" xfId="5633"/>
    <cellStyle name="Заголовок 1 15 2" xfId="5634"/>
    <cellStyle name="Заголовок 1 16" xfId="5635"/>
    <cellStyle name="Заголовок 1 16 2" xfId="5636"/>
    <cellStyle name="Заголовок 1 17" xfId="5637"/>
    <cellStyle name="Заголовок 1 17 2" xfId="5638"/>
    <cellStyle name="Заголовок 1 18" xfId="5639"/>
    <cellStyle name="Заголовок 1 18 2" xfId="5640"/>
    <cellStyle name="Заголовок 1 19" xfId="5641"/>
    <cellStyle name="Заголовок 1 19 2" xfId="5642"/>
    <cellStyle name="Заголовок 1 2" xfId="5643"/>
    <cellStyle name="Заголовок 1 2 2" xfId="5644"/>
    <cellStyle name="Заголовок 1 2 3" xfId="5645"/>
    <cellStyle name="Заголовок 1 2 3 2" xfId="7950"/>
    <cellStyle name="Заголовок 1 20" xfId="5646"/>
    <cellStyle name="Заголовок 1 21" xfId="6363"/>
    <cellStyle name="Заголовок 1 22" xfId="6364"/>
    <cellStyle name="Заголовок 1 3" xfId="5647"/>
    <cellStyle name="Заголовок 1 3 2" xfId="5648"/>
    <cellStyle name="Заголовок 1 4" xfId="5649"/>
    <cellStyle name="Заголовок 1 4 2" xfId="5650"/>
    <cellStyle name="Заголовок 1 5" xfId="5651"/>
    <cellStyle name="Заголовок 1 5 2" xfId="5652"/>
    <cellStyle name="Заголовок 1 6" xfId="5653"/>
    <cellStyle name="Заголовок 1 6 2" xfId="5654"/>
    <cellStyle name="Заголовок 1 7" xfId="5655"/>
    <cellStyle name="Заголовок 1 7 2" xfId="5656"/>
    <cellStyle name="Заголовок 1 8" xfId="5657"/>
    <cellStyle name="Заголовок 1 8 2" xfId="5658"/>
    <cellStyle name="Заголовок 1 9" xfId="5659"/>
    <cellStyle name="Заголовок 1 9 2" xfId="5660"/>
    <cellStyle name="Заголовок 1_Blood_21months_EURO" xfId="5661"/>
    <cellStyle name="Заголовок 2" xfId="5662"/>
    <cellStyle name="Заголовок 2 10" xfId="5663"/>
    <cellStyle name="Заголовок 2 10 2" xfId="5664"/>
    <cellStyle name="Заголовок 2 11" xfId="5665"/>
    <cellStyle name="Заголовок 2 11 2" xfId="5666"/>
    <cellStyle name="Заголовок 2 12" xfId="5667"/>
    <cellStyle name="Заголовок 2 12 2" xfId="5668"/>
    <cellStyle name="Заголовок 2 13" xfId="5669"/>
    <cellStyle name="Заголовок 2 13 2" xfId="5670"/>
    <cellStyle name="Заголовок 2 14" xfId="5671"/>
    <cellStyle name="Заголовок 2 14 2" xfId="5672"/>
    <cellStyle name="Заголовок 2 15" xfId="5673"/>
    <cellStyle name="Заголовок 2 15 2" xfId="5674"/>
    <cellStyle name="Заголовок 2 16" xfId="5675"/>
    <cellStyle name="Заголовок 2 16 2" xfId="5676"/>
    <cellStyle name="Заголовок 2 17" xfId="5677"/>
    <cellStyle name="Заголовок 2 17 2" xfId="5678"/>
    <cellStyle name="Заголовок 2 18" xfId="5679"/>
    <cellStyle name="Заголовок 2 18 2" xfId="5680"/>
    <cellStyle name="Заголовок 2 19" xfId="5681"/>
    <cellStyle name="Заголовок 2 19 2" xfId="5682"/>
    <cellStyle name="Заголовок 2 2" xfId="5683"/>
    <cellStyle name="Заголовок 2 2 2" xfId="5684"/>
    <cellStyle name="Заголовок 2 2 3" xfId="5685"/>
    <cellStyle name="Заголовок 2 2 3 2" xfId="7951"/>
    <cellStyle name="Заголовок 2 20" xfId="5686"/>
    <cellStyle name="Заголовок 2 21" xfId="6365"/>
    <cellStyle name="Заголовок 2 22" xfId="6366"/>
    <cellStyle name="Заголовок 2 3" xfId="5687"/>
    <cellStyle name="Заголовок 2 3 2" xfId="5688"/>
    <cellStyle name="Заголовок 2 4" xfId="5689"/>
    <cellStyle name="Заголовок 2 4 2" xfId="5690"/>
    <cellStyle name="Заголовок 2 5" xfId="5691"/>
    <cellStyle name="Заголовок 2 5 2" xfId="5692"/>
    <cellStyle name="Заголовок 2 6" xfId="5693"/>
    <cellStyle name="Заголовок 2 6 2" xfId="5694"/>
    <cellStyle name="Заголовок 2 7" xfId="5695"/>
    <cellStyle name="Заголовок 2 7 2" xfId="5696"/>
    <cellStyle name="Заголовок 2 8" xfId="5697"/>
    <cellStyle name="Заголовок 2 8 2" xfId="5698"/>
    <cellStyle name="Заголовок 2 9" xfId="5699"/>
    <cellStyle name="Заголовок 2 9 2" xfId="5700"/>
    <cellStyle name="Заголовок 2_Blood_21months_EURO" xfId="5701"/>
    <cellStyle name="Заголовок 3" xfId="5702"/>
    <cellStyle name="Заголовок 3 10" xfId="5703"/>
    <cellStyle name="Заголовок 3 10 2" xfId="5704"/>
    <cellStyle name="Заголовок 3 11" xfId="5705"/>
    <cellStyle name="Заголовок 3 11 2" xfId="5706"/>
    <cellStyle name="Заголовок 3 12" xfId="5707"/>
    <cellStyle name="Заголовок 3 12 2" xfId="5708"/>
    <cellStyle name="Заголовок 3 13" xfId="5709"/>
    <cellStyle name="Заголовок 3 13 2" xfId="5710"/>
    <cellStyle name="Заголовок 3 14" xfId="5711"/>
    <cellStyle name="Заголовок 3 14 2" xfId="5712"/>
    <cellStyle name="Заголовок 3 15" xfId="5713"/>
    <cellStyle name="Заголовок 3 15 2" xfId="5714"/>
    <cellStyle name="Заголовок 3 16" xfId="5715"/>
    <cellStyle name="Заголовок 3 16 2" xfId="5716"/>
    <cellStyle name="Заголовок 3 17" xfId="5717"/>
    <cellStyle name="Заголовок 3 17 2" xfId="5718"/>
    <cellStyle name="Заголовок 3 18" xfId="5719"/>
    <cellStyle name="Заголовок 3 18 2" xfId="5720"/>
    <cellStyle name="Заголовок 3 19" xfId="5721"/>
    <cellStyle name="Заголовок 3 19 2" xfId="5722"/>
    <cellStyle name="Заголовок 3 2" xfId="5723"/>
    <cellStyle name="Заголовок 3 2 2" xfId="5724"/>
    <cellStyle name="Заголовок 3 2 3" xfId="5725"/>
    <cellStyle name="Заголовок 3 2 3 2" xfId="7952"/>
    <cellStyle name="Заголовок 3 20" xfId="5726"/>
    <cellStyle name="Заголовок 3 21" xfId="6367"/>
    <cellStyle name="Заголовок 3 22" xfId="6368"/>
    <cellStyle name="Заголовок 3 3" xfId="5727"/>
    <cellStyle name="Заголовок 3 3 2" xfId="5728"/>
    <cellStyle name="Заголовок 3 4" xfId="5729"/>
    <cellStyle name="Заголовок 3 4 2" xfId="5730"/>
    <cellStyle name="Заголовок 3 5" xfId="5731"/>
    <cellStyle name="Заголовок 3 5 2" xfId="5732"/>
    <cellStyle name="Заголовок 3 6" xfId="5733"/>
    <cellStyle name="Заголовок 3 6 2" xfId="5734"/>
    <cellStyle name="Заголовок 3 7" xfId="5735"/>
    <cellStyle name="Заголовок 3 7 2" xfId="5736"/>
    <cellStyle name="Заголовок 3 8" xfId="5737"/>
    <cellStyle name="Заголовок 3 8 2" xfId="5738"/>
    <cellStyle name="Заголовок 3 9" xfId="5739"/>
    <cellStyle name="Заголовок 3 9 2" xfId="5740"/>
    <cellStyle name="Заголовок 3_Blood_21months_EURO" xfId="5741"/>
    <cellStyle name="Заголовок 4" xfId="5742"/>
    <cellStyle name="Заголовок 4 10" xfId="5743"/>
    <cellStyle name="Заголовок 4 10 2" xfId="5744"/>
    <cellStyle name="Заголовок 4 11" xfId="5745"/>
    <cellStyle name="Заголовок 4 11 2" xfId="5746"/>
    <cellStyle name="Заголовок 4 12" xfId="5747"/>
    <cellStyle name="Заголовок 4 12 2" xfId="5748"/>
    <cellStyle name="Заголовок 4 13" xfId="5749"/>
    <cellStyle name="Заголовок 4 13 2" xfId="5750"/>
    <cellStyle name="Заголовок 4 14" xfId="5751"/>
    <cellStyle name="Заголовок 4 14 2" xfId="5752"/>
    <cellStyle name="Заголовок 4 15" xfId="5753"/>
    <cellStyle name="Заголовок 4 15 2" xfId="5754"/>
    <cellStyle name="Заголовок 4 16" xfId="5755"/>
    <cellStyle name="Заголовок 4 16 2" xfId="5756"/>
    <cellStyle name="Заголовок 4 17" xfId="5757"/>
    <cellStyle name="Заголовок 4 17 2" xfId="5758"/>
    <cellStyle name="Заголовок 4 18" xfId="5759"/>
    <cellStyle name="Заголовок 4 18 2" xfId="5760"/>
    <cellStyle name="Заголовок 4 19" xfId="5761"/>
    <cellStyle name="Заголовок 4 19 2" xfId="5762"/>
    <cellStyle name="Заголовок 4 2" xfId="5763"/>
    <cellStyle name="Заголовок 4 2 2" xfId="5764"/>
    <cellStyle name="Заголовок 4 2 3" xfId="5765"/>
    <cellStyle name="Заголовок 4 2 3 2" xfId="7953"/>
    <cellStyle name="Заголовок 4 20" xfId="5766"/>
    <cellStyle name="Заголовок 4 21" xfId="6369"/>
    <cellStyle name="Заголовок 4 22" xfId="6370"/>
    <cellStyle name="Заголовок 4 3" xfId="5767"/>
    <cellStyle name="Заголовок 4 3 2" xfId="5768"/>
    <cellStyle name="Заголовок 4 4" xfId="5769"/>
    <cellStyle name="Заголовок 4 4 2" xfId="5770"/>
    <cellStyle name="Заголовок 4 5" xfId="5771"/>
    <cellStyle name="Заголовок 4 5 2" xfId="5772"/>
    <cellStyle name="Заголовок 4 6" xfId="5773"/>
    <cellStyle name="Заголовок 4 6 2" xfId="5774"/>
    <cellStyle name="Заголовок 4 7" xfId="5775"/>
    <cellStyle name="Заголовок 4 7 2" xfId="5776"/>
    <cellStyle name="Заголовок 4 8" xfId="5777"/>
    <cellStyle name="Заголовок 4 8 2" xfId="5778"/>
    <cellStyle name="Заголовок 4 9" xfId="5779"/>
    <cellStyle name="Заголовок 4 9 2" xfId="5780"/>
    <cellStyle name="Заголовок 4_Blood_21months_EURO" xfId="5781"/>
    <cellStyle name="Итог" xfId="5782"/>
    <cellStyle name="Итог 10" xfId="5783"/>
    <cellStyle name="Итог 10 2" xfId="5784"/>
    <cellStyle name="Итог 11" xfId="5785"/>
    <cellStyle name="Итог 11 2" xfId="5786"/>
    <cellStyle name="Итог 12" xfId="5787"/>
    <cellStyle name="Итог 12 2" xfId="5788"/>
    <cellStyle name="Итог 13" xfId="5789"/>
    <cellStyle name="Итог 13 2" xfId="5790"/>
    <cellStyle name="Итог 14" xfId="5791"/>
    <cellStyle name="Итог 14 2" xfId="5792"/>
    <cellStyle name="Итог 15" xfId="5793"/>
    <cellStyle name="Итог 15 2" xfId="5794"/>
    <cellStyle name="Итог 16" xfId="5795"/>
    <cellStyle name="Итог 16 2" xfId="5796"/>
    <cellStyle name="Итог 17" xfId="5797"/>
    <cellStyle name="Итог 17 2" xfId="5798"/>
    <cellStyle name="Итог 18" xfId="5799"/>
    <cellStyle name="Итог 18 2" xfId="5800"/>
    <cellStyle name="Итог 19" xfId="5801"/>
    <cellStyle name="Итог 19 2" xfId="5802"/>
    <cellStyle name="Итог 2" xfId="5803"/>
    <cellStyle name="Итог 2 2" xfId="5804"/>
    <cellStyle name="Итог 2 3" xfId="5805"/>
    <cellStyle name="Итог 2 3 2" xfId="7954"/>
    <cellStyle name="Итог 20" xfId="5806"/>
    <cellStyle name="Итог 21" xfId="6371"/>
    <cellStyle name="Итог 22" xfId="6372"/>
    <cellStyle name="Итог 3" xfId="5807"/>
    <cellStyle name="Итог 3 2" xfId="5808"/>
    <cellStyle name="Итог 4" xfId="5809"/>
    <cellStyle name="Итог 4 2" xfId="5810"/>
    <cellStyle name="Итог 5" xfId="5811"/>
    <cellStyle name="Итог 5 2" xfId="5812"/>
    <cellStyle name="Итог 6" xfId="5813"/>
    <cellStyle name="Итог 6 2" xfId="5814"/>
    <cellStyle name="Итог 7" xfId="5815"/>
    <cellStyle name="Итог 7 2" xfId="5816"/>
    <cellStyle name="Итог 8" xfId="5817"/>
    <cellStyle name="Итог 8 2" xfId="5818"/>
    <cellStyle name="Итог 9" xfId="5819"/>
    <cellStyle name="Итог 9 2" xfId="5820"/>
    <cellStyle name="Итог_Blood_21months_EURO" xfId="5821"/>
    <cellStyle name="Контрольная ячейка" xfId="5822"/>
    <cellStyle name="Контрольная ячейка 2" xfId="5823"/>
    <cellStyle name="Контрольная ячейка 2 2" xfId="5824"/>
    <cellStyle name="Контрольная ячейка 2 3" xfId="5825"/>
    <cellStyle name="Контрольная ячейка 2 3 2" xfId="7955"/>
    <cellStyle name="Контрольная ячейка 3" xfId="5826"/>
    <cellStyle name="Контрольная ячейка 3 2" xfId="5827"/>
    <cellStyle name="Контрольная ячейка 4" xfId="5828"/>
    <cellStyle name="Контрольная ячейка_Blood_21months_EURO" xfId="5829"/>
    <cellStyle name="Название" xfId="5830"/>
    <cellStyle name="Название 10" xfId="5831"/>
    <cellStyle name="Название 10 2" xfId="5832"/>
    <cellStyle name="Название 11" xfId="5833"/>
    <cellStyle name="Название 11 2" xfId="5834"/>
    <cellStyle name="Название 12" xfId="5835"/>
    <cellStyle name="Название 12 2" xfId="5836"/>
    <cellStyle name="Название 13" xfId="5837"/>
    <cellStyle name="Название 13 2" xfId="5838"/>
    <cellStyle name="Название 14" xfId="5839"/>
    <cellStyle name="Название 14 2" xfId="5840"/>
    <cellStyle name="Название 15" xfId="5841"/>
    <cellStyle name="Название 15 2" xfId="5842"/>
    <cellStyle name="Название 16" xfId="5843"/>
    <cellStyle name="Название 16 2" xfId="5844"/>
    <cellStyle name="Название 17" xfId="5845"/>
    <cellStyle name="Название 17 2" xfId="5846"/>
    <cellStyle name="Название 18" xfId="5847"/>
    <cellStyle name="Название 18 2" xfId="5848"/>
    <cellStyle name="Название 19" xfId="5849"/>
    <cellStyle name="Название 19 2" xfId="5850"/>
    <cellStyle name="Название 2" xfId="5851"/>
    <cellStyle name="Название 2 2" xfId="5852"/>
    <cellStyle name="Название 2 3" xfId="5853"/>
    <cellStyle name="Название 2 3 2" xfId="7956"/>
    <cellStyle name="Название 20" xfId="5854"/>
    <cellStyle name="Название 21" xfId="6373"/>
    <cellStyle name="Название 22" xfId="6374"/>
    <cellStyle name="Название 3" xfId="5855"/>
    <cellStyle name="Название 3 2" xfId="5856"/>
    <cellStyle name="Название 4" xfId="5857"/>
    <cellStyle name="Название 4 2" xfId="5858"/>
    <cellStyle name="Название 5" xfId="5859"/>
    <cellStyle name="Название 5 2" xfId="5860"/>
    <cellStyle name="Название 6" xfId="5861"/>
    <cellStyle name="Название 6 2" xfId="5862"/>
    <cellStyle name="Название 7" xfId="5863"/>
    <cellStyle name="Название 7 2" xfId="5864"/>
    <cellStyle name="Название 8" xfId="5865"/>
    <cellStyle name="Название 8 2" xfId="5866"/>
    <cellStyle name="Название 9" xfId="5867"/>
    <cellStyle name="Название 9 2" xfId="5868"/>
    <cellStyle name="Название_Blood_21months_EURO" xfId="5869"/>
    <cellStyle name="Нейтральный" xfId="5870"/>
    <cellStyle name="Нейтральный 2" xfId="5871"/>
    <cellStyle name="Нейтральный 2 2" xfId="5872"/>
    <cellStyle name="Нейтральный 2 3" xfId="5873"/>
    <cellStyle name="Нейтральный 2 3 2" xfId="7957"/>
    <cellStyle name="Нейтральный 3" xfId="5874"/>
    <cellStyle name="Нейтральный 3 2" xfId="5875"/>
    <cellStyle name="Нейтральный 4" xfId="5876"/>
    <cellStyle name="Обычный 10" xfId="5877"/>
    <cellStyle name="Обычный 10 2" xfId="5878"/>
    <cellStyle name="Обычный 10 2 2" xfId="5879"/>
    <cellStyle name="Обычный 10 2 2 2" xfId="7250"/>
    <cellStyle name="Обычный 10 2 3" xfId="5880"/>
    <cellStyle name="Обычный 10 2 4" xfId="7240"/>
    <cellStyle name="Обычный 10 3" xfId="5881"/>
    <cellStyle name="Обычный 10 3 2" xfId="7245"/>
    <cellStyle name="Обычный 10 4" xfId="5882"/>
    <cellStyle name="Обычный 10 5" xfId="7225"/>
    <cellStyle name="Обычный 11" xfId="5883"/>
    <cellStyle name="Обычный 11 2" xfId="5884"/>
    <cellStyle name="Обычный 11 2 2" xfId="5885"/>
    <cellStyle name="Обычный 11 2 2 2" xfId="7251"/>
    <cellStyle name="Обычный 11 2 3" xfId="5886"/>
    <cellStyle name="Обычный 11 2 4" xfId="7241"/>
    <cellStyle name="Обычный 11 3" xfId="5887"/>
    <cellStyle name="Обычный 11 3 2" xfId="7246"/>
    <cellStyle name="Обычный 11 4" xfId="5888"/>
    <cellStyle name="Обычный 11 5" xfId="7226"/>
    <cellStyle name="Обычный 12" xfId="5889"/>
    <cellStyle name="Обычный 12 2" xfId="5890"/>
    <cellStyle name="Обычный 12 3" xfId="5891"/>
    <cellStyle name="Обычный 12 3 2" xfId="7358"/>
    <cellStyle name="Обычный 2" xfId="5892"/>
    <cellStyle name="Обычный 2 2" xfId="5893"/>
    <cellStyle name="Обычный 2 2 2" xfId="5894"/>
    <cellStyle name="Обычный 2 2 2 2" xfId="5895"/>
    <cellStyle name="Обычный 2 2 2 3" xfId="5896"/>
    <cellStyle name="Обычный 2 2 2 3 2" xfId="7959"/>
    <cellStyle name="Обычный 2 2 3" xfId="5897"/>
    <cellStyle name="Обычный 2 3" xfId="5898"/>
    <cellStyle name="Обычный 2 4" xfId="5899"/>
    <cellStyle name="Обычный 2 4 2" xfId="7958"/>
    <cellStyle name="Обычный 2 5" xfId="6449"/>
    <cellStyle name="Обычный 3" xfId="5900"/>
    <cellStyle name="Обычный 3 2" xfId="5901"/>
    <cellStyle name="Обычный 3 2 2" xfId="5902"/>
    <cellStyle name="Обычный 3 2 2 2" xfId="5903"/>
    <cellStyle name="Обычный 3 2 2 2 2" xfId="5904"/>
    <cellStyle name="Обычный 3 2 2 2 2 2" xfId="9259"/>
    <cellStyle name="Обычный 3 2 2 2 3" xfId="9258"/>
    <cellStyle name="Обычный 3 2 2 3" xfId="5905"/>
    <cellStyle name="Обычный 3 2 2 4" xfId="5906"/>
    <cellStyle name="Обычный 3 2 2 4 2" xfId="9260"/>
    <cellStyle name="Обычный 3 2 2 5" xfId="9257"/>
    <cellStyle name="Обычный 3 2 3" xfId="5907"/>
    <cellStyle name="Обычный 3 2 3 2" xfId="5908"/>
    <cellStyle name="Обычный 3 2 3 3" xfId="5909"/>
    <cellStyle name="Обычный 3 2 3 3 2" xfId="9262"/>
    <cellStyle name="Обычный 3 2 3 4" xfId="9261"/>
    <cellStyle name="Обычный 3 2 4" xfId="5910"/>
    <cellStyle name="Обычный 3 2 5" xfId="5911"/>
    <cellStyle name="Обычный 3 2 5 2" xfId="9263"/>
    <cellStyle name="Обычный 3 2 6" xfId="9256"/>
    <cellStyle name="Обычный 3 3" xfId="5912"/>
    <cellStyle name="Обычный 3 3 2" xfId="5913"/>
    <cellStyle name="Обычный 3 3 2 2" xfId="7248"/>
    <cellStyle name="Обычный 3 3 3" xfId="5914"/>
    <cellStyle name="Обычный 3 3 4" xfId="7238"/>
    <cellStyle name="Обычный 3 4" xfId="5915"/>
    <cellStyle name="Обычный 3 4 2" xfId="7243"/>
    <cellStyle name="Обычный 3 5" xfId="5916"/>
    <cellStyle name="Обычный 3 6" xfId="6981"/>
    <cellStyle name="Обычный 4" xfId="5917"/>
    <cellStyle name="Обычный 4 2" xfId="5918"/>
    <cellStyle name="Обычный 4 2 2" xfId="5919"/>
    <cellStyle name="Обычный 4 2 3" xfId="5920"/>
    <cellStyle name="Обычный 4 2 3 2" xfId="7960"/>
    <cellStyle name="Обычный 4 3" xfId="5921"/>
    <cellStyle name="Обычный 4 4" xfId="5922"/>
    <cellStyle name="Обычный 4 4 2" xfId="7357"/>
    <cellStyle name="Обычный 4 5" xfId="6980"/>
    <cellStyle name="Обычный 5" xfId="5923"/>
    <cellStyle name="Обычный 5 2" xfId="5924"/>
    <cellStyle name="Обычный 5 2 2" xfId="5925"/>
    <cellStyle name="Обычный 5 2 3" xfId="5926"/>
    <cellStyle name="Обычный 5 2 3 2" xfId="7962"/>
    <cellStyle name="Обычный 5 2 4" xfId="7228"/>
    <cellStyle name="Обычный 5 3" xfId="5927"/>
    <cellStyle name="Обычный 5 4" xfId="5928"/>
    <cellStyle name="Обычный 5 4 2" xfId="7961"/>
    <cellStyle name="Обычный 5 5" xfId="7227"/>
    <cellStyle name="Обычный 6" xfId="5929"/>
    <cellStyle name="Обычный 7" xfId="5930"/>
    <cellStyle name="Обычный 7 2" xfId="5931"/>
    <cellStyle name="Обычный 8" xfId="5932"/>
    <cellStyle name="Обычный 8 2" xfId="5933"/>
    <cellStyle name="Обычный 8 3" xfId="5934"/>
    <cellStyle name="Обычный 8 3 2" xfId="7963"/>
    <cellStyle name="Обычный 8 4" xfId="7229"/>
    <cellStyle name="Обычный 9" xfId="5935"/>
    <cellStyle name="Обычный 9 2" xfId="5936"/>
    <cellStyle name="Обычный 9 3" xfId="5937"/>
    <cellStyle name="Обычный 9 3 2" xfId="7964"/>
    <cellStyle name="Обычный_445-10012B" xfId="5938"/>
    <cellStyle name="Плохой" xfId="5939"/>
    <cellStyle name="Плохой 10" xfId="5940"/>
    <cellStyle name="Плохой 10 2" xfId="5941"/>
    <cellStyle name="Плохой 11" xfId="5942"/>
    <cellStyle name="Плохой 11 2" xfId="5943"/>
    <cellStyle name="Плохой 12" xfId="5944"/>
    <cellStyle name="Плохой 12 2" xfId="5945"/>
    <cellStyle name="Плохой 13" xfId="5946"/>
    <cellStyle name="Плохой 13 2" xfId="5947"/>
    <cellStyle name="Плохой 14" xfId="5948"/>
    <cellStyle name="Плохой 14 2" xfId="5949"/>
    <cellStyle name="Плохой 15" xfId="5950"/>
    <cellStyle name="Плохой 15 2" xfId="5951"/>
    <cellStyle name="Плохой 16" xfId="5952"/>
    <cellStyle name="Плохой 16 2" xfId="5953"/>
    <cellStyle name="Плохой 17" xfId="5954"/>
    <cellStyle name="Плохой 17 2" xfId="5955"/>
    <cellStyle name="Плохой 18" xfId="5956"/>
    <cellStyle name="Плохой 18 2" xfId="5957"/>
    <cellStyle name="Плохой 19" xfId="5958"/>
    <cellStyle name="Плохой 19 2" xfId="5959"/>
    <cellStyle name="Плохой 2" xfId="5960"/>
    <cellStyle name="Плохой 2 2" xfId="5961"/>
    <cellStyle name="Плохой 2 3" xfId="5962"/>
    <cellStyle name="Плохой 2 3 2" xfId="7965"/>
    <cellStyle name="Плохой 20" xfId="5963"/>
    <cellStyle name="Плохой 21" xfId="6375"/>
    <cellStyle name="Плохой 22" xfId="6376"/>
    <cellStyle name="Плохой 3" xfId="5964"/>
    <cellStyle name="Плохой 3 2" xfId="5965"/>
    <cellStyle name="Плохой 4" xfId="5966"/>
    <cellStyle name="Плохой 4 2" xfId="5967"/>
    <cellStyle name="Плохой 5" xfId="5968"/>
    <cellStyle name="Плохой 5 2" xfId="5969"/>
    <cellStyle name="Плохой 6" xfId="5970"/>
    <cellStyle name="Плохой 6 2" xfId="5971"/>
    <cellStyle name="Плохой 7" xfId="5972"/>
    <cellStyle name="Плохой 7 2" xfId="5973"/>
    <cellStyle name="Плохой 8" xfId="5974"/>
    <cellStyle name="Плохой 8 2" xfId="5975"/>
    <cellStyle name="Плохой 9" xfId="5976"/>
    <cellStyle name="Плохой 9 2" xfId="5977"/>
    <cellStyle name="Плохой_Blood_21months_EURO" xfId="5978"/>
    <cellStyle name="Пояснение" xfId="5979"/>
    <cellStyle name="Пояснение 2" xfId="5980"/>
    <cellStyle name="Пояснение 2 2" xfId="5981"/>
    <cellStyle name="Пояснение 2 3" xfId="5982"/>
    <cellStyle name="Пояснение 2 3 2" xfId="7966"/>
    <cellStyle name="Пояснение 3" xfId="5983"/>
    <cellStyle name="Пояснение 3 2" xfId="5984"/>
    <cellStyle name="Пояснение 4" xfId="5985"/>
    <cellStyle name="Примечание" xfId="5986"/>
    <cellStyle name="Примечание 10" xfId="5987"/>
    <cellStyle name="Примечание 10 2" xfId="5988"/>
    <cellStyle name="Примечание 10 3" xfId="5989"/>
    <cellStyle name="Примечание 10 3 2" xfId="7967"/>
    <cellStyle name="Примечание 10 4" xfId="6790"/>
    <cellStyle name="Примечание 11" xfId="5990"/>
    <cellStyle name="Примечание 11 2" xfId="5991"/>
    <cellStyle name="Примечание 11 3" xfId="5992"/>
    <cellStyle name="Примечание 11 3 2" xfId="7968"/>
    <cellStyle name="Примечание 11 4" xfId="6791"/>
    <cellStyle name="Примечание 12" xfId="5993"/>
    <cellStyle name="Примечание 12 2" xfId="5994"/>
    <cellStyle name="Примечание 12 3" xfId="5995"/>
    <cellStyle name="Примечание 12 3 2" xfId="7969"/>
    <cellStyle name="Примечание 12 4" xfId="6792"/>
    <cellStyle name="Примечание 13" xfId="5996"/>
    <cellStyle name="Примечание 13 2" xfId="5997"/>
    <cellStyle name="Примечание 13 3" xfId="5998"/>
    <cellStyle name="Примечание 13 3 2" xfId="7970"/>
    <cellStyle name="Примечание 13 4" xfId="6793"/>
    <cellStyle name="Примечание 14" xfId="5999"/>
    <cellStyle name="Примечание 14 2" xfId="6000"/>
    <cellStyle name="Примечание 14 3" xfId="6001"/>
    <cellStyle name="Примечание 14 3 2" xfId="7971"/>
    <cellStyle name="Примечание 14 4" xfId="6794"/>
    <cellStyle name="Примечание 15" xfId="6002"/>
    <cellStyle name="Примечание 15 2" xfId="6003"/>
    <cellStyle name="Примечание 15 3" xfId="6004"/>
    <cellStyle name="Примечание 15 3 2" xfId="7972"/>
    <cellStyle name="Примечание 15 4" xfId="6795"/>
    <cellStyle name="Примечание 16" xfId="6005"/>
    <cellStyle name="Примечание 16 2" xfId="6006"/>
    <cellStyle name="Примечание 16 3" xfId="6007"/>
    <cellStyle name="Примечание 16 3 2" xfId="7973"/>
    <cellStyle name="Примечание 16 4" xfId="6796"/>
    <cellStyle name="Примечание 17" xfId="6008"/>
    <cellStyle name="Примечание 17 2" xfId="6009"/>
    <cellStyle name="Примечание 17 3" xfId="6010"/>
    <cellStyle name="Примечание 17 3 2" xfId="7974"/>
    <cellStyle name="Примечание 17 4" xfId="6797"/>
    <cellStyle name="Примечание 18" xfId="6011"/>
    <cellStyle name="Примечание 18 2" xfId="6012"/>
    <cellStyle name="Примечание 18 3" xfId="6013"/>
    <cellStyle name="Примечание 18 3 2" xfId="7975"/>
    <cellStyle name="Примечание 18 4" xfId="6798"/>
    <cellStyle name="Примечание 19" xfId="6014"/>
    <cellStyle name="Примечание 19 2" xfId="6015"/>
    <cellStyle name="Примечание 19 3" xfId="6016"/>
    <cellStyle name="Примечание 19 3 2" xfId="7976"/>
    <cellStyle name="Примечание 19 4" xfId="6799"/>
    <cellStyle name="Примечание 2" xfId="6017"/>
    <cellStyle name="Примечание 2 2" xfId="6018"/>
    <cellStyle name="Примечание 2 3" xfId="6019"/>
    <cellStyle name="Примечание 2 3 2" xfId="7977"/>
    <cellStyle name="Примечание 2 4" xfId="6451"/>
    <cellStyle name="Примечание 20" xfId="6020"/>
    <cellStyle name="Примечание 21" xfId="6021"/>
    <cellStyle name="Примечание 22" xfId="6377"/>
    <cellStyle name="Примечание 23" xfId="6450"/>
    <cellStyle name="Примечание 3" xfId="6022"/>
    <cellStyle name="Примечание 3 2" xfId="6023"/>
    <cellStyle name="Примечание 3 3" xfId="6024"/>
    <cellStyle name="Примечание 3 4" xfId="6452"/>
    <cellStyle name="Примечание 4" xfId="6025"/>
    <cellStyle name="Примечание 4 2" xfId="6026"/>
    <cellStyle name="Примечание 4 3" xfId="6027"/>
    <cellStyle name="Примечание 4 3 2" xfId="7978"/>
    <cellStyle name="Примечание 4 4" xfId="6800"/>
    <cellStyle name="Примечание 5" xfId="6028"/>
    <cellStyle name="Примечание 5 2" xfId="6029"/>
    <cellStyle name="Примечание 5 3" xfId="6030"/>
    <cellStyle name="Примечание 5 3 2" xfId="7979"/>
    <cellStyle name="Примечание 5 4" xfId="6801"/>
    <cellStyle name="Примечание 6" xfId="6031"/>
    <cellStyle name="Примечание 6 2" xfId="6032"/>
    <cellStyle name="Примечание 6 3" xfId="6033"/>
    <cellStyle name="Примечание 6 3 2" xfId="7980"/>
    <cellStyle name="Примечание 6 4" xfId="6802"/>
    <cellStyle name="Примечание 7" xfId="6034"/>
    <cellStyle name="Примечание 7 2" xfId="6035"/>
    <cellStyle name="Примечание 7 3" xfId="6036"/>
    <cellStyle name="Примечание 7 3 2" xfId="7981"/>
    <cellStyle name="Примечание 7 4" xfId="6803"/>
    <cellStyle name="Примечание 8" xfId="6037"/>
    <cellStyle name="Примечание 8 2" xfId="6038"/>
    <cellStyle name="Примечание 8 3" xfId="6039"/>
    <cellStyle name="Примечание 8 3 2" xfId="7982"/>
    <cellStyle name="Примечание 8 4" xfId="6804"/>
    <cellStyle name="Примечание 9" xfId="6040"/>
    <cellStyle name="Примечание 9 2" xfId="6041"/>
    <cellStyle name="Примечание 9 3" xfId="6042"/>
    <cellStyle name="Примечание 9 3 2" xfId="7983"/>
    <cellStyle name="Примечание 9 4" xfId="6805"/>
    <cellStyle name="Примечание_Blood_21months_EURO" xfId="6043"/>
    <cellStyle name="Процентный 2" xfId="6044"/>
    <cellStyle name="Процентный 2 2" xfId="6045"/>
    <cellStyle name="Процентный 2 2 2" xfId="6046"/>
    <cellStyle name="Процентный 2 2 2 2" xfId="7249"/>
    <cellStyle name="Процентный 2 2 3" xfId="6047"/>
    <cellStyle name="Процентный 2 2 4" xfId="7239"/>
    <cellStyle name="Процентный 2 3" xfId="6048"/>
    <cellStyle name="Процентный 2 3 2" xfId="7244"/>
    <cellStyle name="Процентный 2 4" xfId="6049"/>
    <cellStyle name="Процентный 2 5" xfId="6982"/>
    <cellStyle name="Процентный 3" xfId="6050"/>
    <cellStyle name="Процентный 3 2" xfId="6051"/>
    <cellStyle name="Процентный 3 3" xfId="6052"/>
    <cellStyle name="Процентный 3 3 2" xfId="7984"/>
    <cellStyle name="Связанная ячейка" xfId="6053"/>
    <cellStyle name="Связанная ячейка 2" xfId="6054"/>
    <cellStyle name="Связанная ячейка 2 2" xfId="6055"/>
    <cellStyle name="Связанная ячейка 2 3" xfId="6056"/>
    <cellStyle name="Связанная ячейка 2 3 2" xfId="7985"/>
    <cellStyle name="Связанная ячейка 3" xfId="6057"/>
    <cellStyle name="Связанная ячейка 3 2" xfId="6058"/>
    <cellStyle name="Связанная ячейка 4" xfId="6059"/>
    <cellStyle name="Связанная ячейка_Blood_21months_EURO" xfId="6060"/>
    <cellStyle name="Стиль 1" xfId="6061"/>
    <cellStyle name="Стиль 1 2" xfId="6062"/>
    <cellStyle name="Стиль 1 2 2" xfId="6063"/>
    <cellStyle name="Стиль 1 2 3" xfId="6064"/>
    <cellStyle name="Стиль 1 2 3 2" xfId="7987"/>
    <cellStyle name="Стиль 1 2 4" xfId="7231"/>
    <cellStyle name="Стиль 1 3" xfId="6065"/>
    <cellStyle name="Стиль 1 4" xfId="6066"/>
    <cellStyle name="Стиль 1 4 2" xfId="7986"/>
    <cellStyle name="Стиль 1 5" xfId="7230"/>
    <cellStyle name="Текст предупреждения" xfId="6067"/>
    <cellStyle name="Текст предупреждения 2" xfId="6068"/>
    <cellStyle name="Текст предупреждения 2 2" xfId="6069"/>
    <cellStyle name="Текст предупреждения 2 3" xfId="6070"/>
    <cellStyle name="Текст предупреждения 2 3 2" xfId="7988"/>
    <cellStyle name="Текст предупреждения 3" xfId="6071"/>
    <cellStyle name="Текст предупреждения 3 2" xfId="6072"/>
    <cellStyle name="Текст предупреждения 4" xfId="6073"/>
    <cellStyle name="Финансовый 2" xfId="6074"/>
    <cellStyle name="Финансовый 2 2" xfId="6075"/>
    <cellStyle name="Финансовый 2 2 2" xfId="6076"/>
    <cellStyle name="Финансовый 2 2 3" xfId="7237"/>
    <cellStyle name="Финансовый 2 3" xfId="6077"/>
    <cellStyle name="Финансовый 2 4" xfId="6078"/>
    <cellStyle name="Финансовый 2 4 2" xfId="7989"/>
    <cellStyle name="Финансовый 2 5" xfId="6453"/>
    <cellStyle name="Финансовый 3" xfId="6079"/>
    <cellStyle name="Финансовый 3 2" xfId="6080"/>
    <cellStyle name="Финансовый 3 3" xfId="7232"/>
    <cellStyle name="Финансовый 4" xfId="6081"/>
    <cellStyle name="Финансовый 4 2" xfId="6082"/>
    <cellStyle name="Финансовый 5" xfId="6083"/>
    <cellStyle name="Финансовый 5 2" xfId="6084"/>
    <cellStyle name="Финансовый 5 2 2" xfId="6085"/>
    <cellStyle name="Финансовый 5 2 3" xfId="6086"/>
    <cellStyle name="Финансовый 5 2 3 2" xfId="7990"/>
    <cellStyle name="Финансовый 5 3" xfId="6087"/>
    <cellStyle name="Финансовый 6" xfId="6088"/>
    <cellStyle name="Финансовый 6 2" xfId="6089"/>
    <cellStyle name="Финансовый 6 3" xfId="6090"/>
    <cellStyle name="Финансовый 6 3 2" xfId="7991"/>
    <cellStyle name="Финансовый 6 4" xfId="7233"/>
    <cellStyle name="Финансовый 7" xfId="6091"/>
    <cellStyle name="Финансовый 7 2" xfId="6092"/>
    <cellStyle name="Финансовый 7 2 2" xfId="6093"/>
    <cellStyle name="Финансовый 7 2 3" xfId="6094"/>
    <cellStyle name="Финансовый 7 2 3 2" xfId="7992"/>
    <cellStyle name="Финансовый 7 2 4" xfId="7235"/>
    <cellStyle name="Финансовый 7 3" xfId="6095"/>
    <cellStyle name="Финансовый 7 4" xfId="7234"/>
    <cellStyle name="Финансовый 8" xfId="6096"/>
    <cellStyle name="Финансовый 8 2" xfId="6097"/>
    <cellStyle name="Финансовый 8 2 2" xfId="6098"/>
    <cellStyle name="Финансовый 8 2 2 2" xfId="7252"/>
    <cellStyle name="Финансовый 8 2 3" xfId="6099"/>
    <cellStyle name="Финансовый 8 2 4" xfId="7242"/>
    <cellStyle name="Финансовый 8 3" xfId="6100"/>
    <cellStyle name="Финансовый 8 3 2" xfId="7247"/>
    <cellStyle name="Финансовый 8 4" xfId="6101"/>
    <cellStyle name="Финансовый 8 5" xfId="7236"/>
    <cellStyle name="Финансовый_AZE budget templates 21 May" xfId="6102"/>
    <cellStyle name="Хороший" xfId="6103"/>
    <cellStyle name="Хороший 2" xfId="6104"/>
    <cellStyle name="Хороший 2 2" xfId="6105"/>
    <cellStyle name="Хороший 2 3" xfId="6106"/>
    <cellStyle name="Хороший 2 3 2" xfId="7993"/>
    <cellStyle name="Хороший 3" xfId="6107"/>
    <cellStyle name="Хороший 3 2" xfId="6108"/>
    <cellStyle name="Хороший 4" xfId="6109"/>
  </cellStyles>
  <dxfs count="384">
    <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center" vertical="bottom" textRotation="0" wrapText="0" indent="0" justifyLastLine="0" shrinkToFit="0" readingOrder="0"/>
    </dxf>
    <dxf>
      <numFmt numFmtId="3" formatCode="#,##0"/>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strike val="0"/>
        <condense val="0"/>
        <extend val="0"/>
        <outline val="0"/>
        <shadow val="0"/>
        <u val="none"/>
        <vertAlign val="baseline"/>
        <sz val="10"/>
        <color theme="1"/>
        <name val="Calibri"/>
        <scheme val="minor"/>
      </font>
      <numFmt numFmtId="0" formatCode="General"/>
      <alignment horizontal="general" vertical="bottom" textRotation="0" wrapText="1" indent="0" justifyLastLine="0" shrinkToFit="0" readingOrder="0"/>
    </dxf>
    <dxf>
      <font>
        <b val="0"/>
        <i/>
        <strike val="0"/>
        <condense val="0"/>
        <extend val="0"/>
        <outline val="0"/>
        <shadow val="0"/>
        <u val="none"/>
        <vertAlign val="baseline"/>
        <sz val="10"/>
        <color theme="1"/>
        <name val="Calibri"/>
        <scheme val="minor"/>
      </font>
      <alignment horizontal="general" vertical="bottom" textRotation="0" wrapText="1" indent="0" justifyLastLine="0" shrinkToFit="0" readingOrder="0"/>
    </dxf>
    <dxf>
      <font>
        <b val="0"/>
        <i/>
        <strike val="0"/>
        <condense val="0"/>
        <extend val="0"/>
        <outline val="0"/>
        <shadow val="0"/>
        <u val="none"/>
        <vertAlign val="baseline"/>
        <sz val="10"/>
        <color theme="1"/>
        <name val="Calibri"/>
        <scheme val="minor"/>
      </font>
      <numFmt numFmtId="164" formatCode="_-* #,##0.00_-;\-* #,##0.00_-;_-* &quot;-&quot;??_-;_-@_-"/>
      <alignment horizontal="general" vertical="bottom" textRotation="0" wrapText="1" indent="0" justifyLastLine="0" shrinkToFit="0" readingOrder="0"/>
    </dxf>
    <dxf>
      <font>
        <b/>
      </font>
      <numFmt numFmtId="164" formatCode="_-* #,##0.00_-;\-* #,##0.00_-;_-* &quot;-&quot;??_-;_-@_-"/>
      <alignment horizontal="general" vertical="bottom" textRotation="0" wrapText="1" indent="0" justifyLastLine="0" shrinkToFit="0" readingOrder="0"/>
    </dxf>
    <dxf>
      <font>
        <b val="0"/>
        <i/>
        <strike val="0"/>
        <condense val="0"/>
        <extend val="0"/>
        <outline val="0"/>
        <shadow val="0"/>
        <u val="none"/>
        <vertAlign val="baseline"/>
        <sz val="10"/>
        <color theme="1"/>
        <name val="Calibri"/>
        <scheme val="minor"/>
      </font>
      <numFmt numFmtId="164" formatCode="_-* #,##0.00_-;\-* #,##0.00_-;_-* &quot;-&quot;??_-;_-@_-"/>
      <alignment horizontal="general" vertical="bottom" textRotation="0" wrapText="1" indent="0" justifyLastLine="0" shrinkToFit="0" readingOrder="0"/>
    </dxf>
    <dxf>
      <font>
        <b val="0"/>
        <i/>
        <strike val="0"/>
        <condense val="0"/>
        <extend val="0"/>
        <outline val="0"/>
        <shadow val="0"/>
        <u val="none"/>
        <vertAlign val="baseline"/>
        <sz val="10"/>
        <color theme="1"/>
        <name val="Calibri"/>
        <scheme val="minor"/>
      </font>
      <numFmt numFmtId="164" formatCode="_-* #,##0.00_-;\-* #,##0.00_-;_-* &quot;-&quot;??_-;_-@_-"/>
      <alignment horizontal="general" vertical="bottom" textRotation="0" wrapText="1" indent="0" justifyLastLine="0" shrinkToFit="0" readingOrder="0"/>
    </dxf>
    <dxf>
      <font>
        <b/>
        <i val="0"/>
        <strike val="0"/>
        <condense val="0"/>
        <extend val="0"/>
        <outline val="0"/>
        <shadow val="0"/>
        <u val="none"/>
        <vertAlign val="baseline"/>
        <sz val="11"/>
        <color rgb="FFFF0000"/>
        <name val="Calibri"/>
        <scheme val="minor"/>
      </font>
      <numFmt numFmtId="0" formatCode="General"/>
      <fill>
        <patternFill patternType="solid">
          <fgColor indexed="64"/>
          <bgColor rgb="FFFFCC99"/>
        </patternFill>
      </fill>
      <border diagonalUp="0" diagonalDown="0">
        <left style="thin">
          <color rgb="FF7F7F7F"/>
        </left>
        <right style="thin">
          <color rgb="FF7F7F7F"/>
        </right>
        <top style="thin">
          <color rgb="FF7F7F7F"/>
        </top>
        <bottom style="thin">
          <color rgb="FF7F7F7F"/>
        </bottom>
        <vertical/>
        <horizontal/>
      </border>
    </dxf>
    <dxf>
      <font>
        <b val="0"/>
        <i val="0"/>
        <strike val="0"/>
        <condense val="0"/>
        <extend val="0"/>
        <outline val="0"/>
        <shadow val="0"/>
        <u val="none"/>
        <vertAlign val="baseline"/>
        <sz val="11"/>
        <color theme="1"/>
        <name val="Calibri"/>
        <scheme val="minor"/>
      </font>
      <border diagonalUp="0" diagonalDown="0">
        <left style="thin">
          <color theme="8"/>
        </left>
        <right/>
        <top style="thin">
          <color theme="8"/>
        </top>
        <bottom/>
        <vertical/>
        <horizontal/>
      </border>
    </dxf>
    <dxf>
      <font>
        <b val="0"/>
        <i/>
        <strike val="0"/>
        <condense val="0"/>
        <extend val="0"/>
        <outline val="0"/>
        <shadow val="0"/>
        <u val="none"/>
        <vertAlign val="baseline"/>
        <sz val="10"/>
        <color theme="1"/>
        <name val="Calibri"/>
        <scheme val="minor"/>
      </font>
      <alignment horizontal="general" vertical="bottom" textRotation="0" wrapText="1" indent="0" justifyLastLine="0" shrinkToFit="0" readingOrder="0"/>
    </dxf>
    <dxf>
      <font>
        <b val="0"/>
        <i/>
        <strike val="0"/>
        <condense val="0"/>
        <extend val="0"/>
        <outline val="0"/>
        <shadow val="0"/>
        <u val="none"/>
        <vertAlign val="baseline"/>
        <sz val="10"/>
        <color theme="1"/>
        <name val="Calibri"/>
        <scheme val="minor"/>
      </font>
      <alignment horizontal="general" vertical="bottom" textRotation="0" wrapText="1" indent="0" justifyLastLine="0" shrinkToFit="0" readingOrder="0"/>
    </dxf>
    <dxf>
      <font>
        <b/>
        <strike val="0"/>
        <outline val="0"/>
        <shadow val="0"/>
        <u val="none"/>
        <vertAlign val="baseline"/>
        <sz val="11"/>
        <color rgb="FFFF0000"/>
        <name val="Calibri"/>
        <scheme val="minor"/>
      </font>
      <numFmt numFmtId="0" formatCode="General"/>
    </dxf>
    <dxf>
      <font>
        <b/>
        <strike val="0"/>
        <outline val="0"/>
        <shadow val="0"/>
        <u val="none"/>
        <vertAlign val="baseline"/>
        <sz val="11"/>
        <color rgb="FFFF0000"/>
        <name val="Calibri"/>
        <scheme val="minor"/>
      </font>
    </dxf>
    <dxf>
      <font>
        <b/>
        <strike val="0"/>
        <outline val="0"/>
        <shadow val="0"/>
        <u val="none"/>
        <vertAlign val="baseline"/>
        <sz val="11"/>
        <color rgb="FFFF0000"/>
        <name val="Calibri"/>
        <scheme val="minor"/>
      </font>
    </dxf>
    <dxf>
      <numFmt numFmtId="13" formatCode="0%"/>
    </dxf>
    <dxf>
      <border outline="0">
        <bottom style="double">
          <color theme="4"/>
        </bottom>
      </border>
    </dxf>
    <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auto="1"/>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auto="1"/>
        <name val="Calibri"/>
        <scheme val="none"/>
      </font>
      <numFmt numFmtId="1" formatCode="0"/>
      <alignment horizontal="general" vertical="bottom" textRotation="0" wrapText="0" indent="0" justifyLastLine="0" shrinkToFit="0" readingOrder="0"/>
    </dxf>
    <dxf>
      <font>
        <b val="0"/>
        <i val="0"/>
        <strike val="0"/>
        <condense val="0"/>
        <extend val="0"/>
        <outline val="0"/>
        <shadow val="0"/>
        <u val="none"/>
        <vertAlign val="baseline"/>
        <sz val="11"/>
        <color rgb="FFFF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auto="1"/>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auto="1"/>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numFmt numFmtId="164" formatCode="_-* #,##0.00_-;\-* #,##0.00_-;_-* &quot;-&quot;??_-;_-@_-"/>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numFmt numFmtId="164" formatCode="_-* #,##0.00_-;\-* #,##0.00_-;_-* &quot;-&quot;??_-;_-@_-"/>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numFmt numFmtId="164" formatCode="_-* #,##0.00_-;\-* #,##0.00_-;_-* &quot;-&quot;??_-;_-@_-"/>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numFmt numFmtId="164" formatCode="_-* #,##0.00_-;\-* #,##0.00_-;_-* &quot;-&quot;??_-;_-@_-"/>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numFmt numFmtId="164" formatCode="_-* #,##0.00_-;\-* #,##0.00_-;_-* &quot;-&quot;??_-;_-@_-"/>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strike val="0"/>
        <condense val="0"/>
        <extend val="0"/>
        <outline val="0"/>
        <shadow val="0"/>
        <u val="none"/>
        <vertAlign val="baseline"/>
        <sz val="9"/>
        <color theme="1"/>
        <name val="Calibri"/>
        <scheme val="minor"/>
      </font>
    </dxf>
    <dxf>
      <font>
        <b val="0"/>
        <i/>
        <strike val="0"/>
        <condense val="0"/>
        <extend val="0"/>
        <outline val="0"/>
        <shadow val="0"/>
        <u val="none"/>
        <vertAlign val="baseline"/>
        <sz val="9"/>
        <color theme="1"/>
        <name val="Calibri"/>
        <scheme val="minor"/>
      </font>
    </dxf>
    <dxf>
      <font>
        <b val="0"/>
        <i/>
        <strike val="0"/>
        <condense val="0"/>
        <extend val="0"/>
        <outline val="0"/>
        <shadow val="0"/>
        <u val="none"/>
        <vertAlign val="baseline"/>
        <sz val="9"/>
        <color theme="1"/>
        <name val="Calibri"/>
        <scheme val="minor"/>
      </font>
    </dxf>
    <dxf>
      <font>
        <b val="0"/>
        <i/>
        <strike val="0"/>
        <condense val="0"/>
        <extend val="0"/>
        <outline val="0"/>
        <shadow val="0"/>
        <u val="none"/>
        <vertAlign val="baseline"/>
        <sz val="9"/>
        <color theme="1"/>
        <name val="Calibri"/>
        <scheme val="minor"/>
      </font>
    </dxf>
    <dxf>
      <font>
        <b val="0"/>
        <i/>
        <strike val="0"/>
        <condense val="0"/>
        <extend val="0"/>
        <outline val="0"/>
        <shadow val="0"/>
        <u val="none"/>
        <vertAlign val="baseline"/>
        <sz val="9"/>
        <color theme="1"/>
        <name val="Calibri"/>
        <scheme val="minor"/>
      </font>
    </dxf>
    <dxf>
      <font>
        <b val="0"/>
        <i/>
        <strike val="0"/>
        <condense val="0"/>
        <extend val="0"/>
        <outline val="0"/>
        <shadow val="0"/>
        <u val="none"/>
        <vertAlign val="baseline"/>
        <sz val="9"/>
        <color theme="1"/>
        <name val="Calibri"/>
        <scheme val="minor"/>
      </font>
      <alignment horizontal="center" vertical="bottom" textRotation="0" wrapText="1" indent="0" justifyLastLine="0" shrinkToFit="0" readingOrder="0"/>
    </dxf>
    <dxf>
      <font>
        <b val="0"/>
        <i/>
        <strike val="0"/>
        <condense val="0"/>
        <extend val="0"/>
        <outline val="0"/>
        <shadow val="0"/>
        <u val="none"/>
        <vertAlign val="baseline"/>
        <sz val="9"/>
        <color theme="1"/>
        <name val="Calibri"/>
        <scheme val="minor"/>
      </font>
      <alignment horizontal="right" vertical="bottom" textRotation="0" wrapText="0" indent="1" justifyLastLine="0" shrinkToFit="0" readingOrder="0"/>
    </dxf>
    <dxf>
      <border outline="0">
        <top style="thin">
          <color auto="1"/>
        </top>
      </border>
    </dxf>
    <dxf>
      <font>
        <b val="0"/>
        <i/>
        <strike val="0"/>
        <condense val="0"/>
        <extend val="0"/>
        <outline val="0"/>
        <shadow val="0"/>
        <u val="none"/>
        <vertAlign val="baseline"/>
        <sz val="9"/>
        <color theme="1"/>
        <name val="Calibri"/>
        <scheme val="minor"/>
      </font>
    </dxf>
    <dxf>
      <font>
        <strike val="0"/>
        <outline val="0"/>
        <shadow val="0"/>
        <u val="none"/>
        <vertAlign val="baseline"/>
        <sz val="9"/>
        <color theme="0"/>
      </font>
    </dxf>
    <dxf>
      <numFmt numFmtId="35" formatCode="_(* #,##0.00_);_(* \(#,##0.00\);_(* &quot;-&quot;??_);_(@_)"/>
    </dxf>
    <dxf>
      <numFmt numFmtId="169" formatCode="_-[$GEL]\ * #,##0.00_-;\-[$GEL]\ * #,##0.00_-;_-[$GEL]\ * &quot;-&quot;??_-;_-@_-"/>
    </dxf>
    <dxf>
      <numFmt numFmtId="169" formatCode="_-[$GEL]\ * #,##0.00_-;\-[$GEL]\ * #,##0.00_-;_-[$GEL]\ * &quot;-&quot;??_-;_-@_-"/>
    </dxf>
    <dxf>
      <numFmt numFmtId="183" formatCode="[$GEL]\ #,##0.00"/>
    </dxf>
    <dxf>
      <numFmt numFmtId="169" formatCode="_-[$GEL]\ * #,##0.00_-;\-[$GEL]\ * #,##0.00_-;_-[$GEL]\ * &quot;-&quot;??_-;_-@_-"/>
    </dxf>
    <dxf>
      <numFmt numFmtId="169" formatCode="_-[$GEL]\ * #,##0.00_-;\-[$GEL]\ * #,##0.00_-;_-[$GEL]\ * &quot;-&quot;??_-;_-@_-"/>
    </dxf>
    <dxf>
      <font>
        <b val="0"/>
        <i val="0"/>
        <strike val="0"/>
        <condense val="0"/>
        <extend val="0"/>
        <outline val="0"/>
        <shadow val="0"/>
        <u val="none"/>
        <vertAlign val="baseline"/>
        <sz val="11"/>
        <color theme="1"/>
        <name val="Menlo Bold"/>
        <scheme val="none"/>
      </font>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dxf>
    <dxf>
      <font>
        <b val="0"/>
        <i val="0"/>
        <strike val="0"/>
        <condense val="0"/>
        <extend val="0"/>
        <outline val="0"/>
        <shadow val="0"/>
        <u val="none"/>
        <vertAlign val="baseline"/>
        <sz val="9"/>
        <color theme="1"/>
        <name val="Calibri"/>
        <scheme val="minor"/>
      </font>
      <fill>
        <patternFill patternType="none">
          <fgColor indexed="64"/>
          <bgColor indexed="65"/>
        </patternFill>
      </fill>
    </dxf>
    <dxf>
      <font>
        <strike val="0"/>
        <outline val="0"/>
        <shadow val="0"/>
        <u val="none"/>
        <vertAlign val="baseline"/>
        <sz val="9"/>
        <color theme="1"/>
        <name val="Calibri"/>
        <scheme val="minor"/>
      </font>
    </dxf>
    <dxf>
      <font>
        <b val="0"/>
        <i val="0"/>
        <strike val="0"/>
        <condense val="0"/>
        <extend val="0"/>
        <outline val="0"/>
        <shadow val="0"/>
        <u val="none"/>
        <vertAlign val="baseline"/>
        <sz val="11"/>
        <color theme="1"/>
        <name val="Calibri"/>
        <scheme val="minor"/>
      </font>
      <fill>
        <patternFill patternType="none">
          <fgColor indexed="64"/>
          <bgColor indexed="65"/>
        </patternFill>
      </fill>
    </dxf>
    <dxf>
      <numFmt numFmtId="3" formatCode="#,##0"/>
      <border diagonalUp="0" diagonalDown="0" outline="0">
        <left/>
        <right/>
        <top/>
        <bottom/>
      </border>
    </dxf>
    <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dxf>
    <dxf>
      <numFmt numFmtId="3" formatCode="#,##0"/>
      <border diagonalUp="0" diagonalDown="0" outline="0">
        <left/>
        <right/>
        <top/>
        <bottom/>
      </border>
    </dxf>
    <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dxf>
    <dxf>
      <numFmt numFmtId="3" formatCode="#,##0"/>
      <border diagonalUp="0" diagonalDown="0" outline="0">
        <left/>
        <right/>
        <top/>
        <bottom/>
      </border>
    </dxf>
    <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dxf>
    <dxf>
      <numFmt numFmtId="3" formatCode="#,##0"/>
      <border diagonalUp="0" diagonalDown="0" outline="0">
        <left/>
        <right/>
        <top/>
        <bottom/>
      </border>
    </dxf>
    <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i val="0"/>
        <strike val="0"/>
        <condense val="0"/>
        <extend val="0"/>
        <outline val="0"/>
        <shadow val="0"/>
        <u val="none"/>
        <vertAlign val="baseline"/>
        <sz val="11"/>
        <color theme="1"/>
        <name val="Calibri"/>
        <scheme val="minor"/>
      </font>
      <fill>
        <patternFill patternType="none">
          <fgColor indexed="64"/>
          <bgColor indexed="65"/>
        </patternFill>
      </fill>
    </dxf>
    <dxf>
      <font>
        <b/>
        <i val="0"/>
        <strike val="0"/>
        <condense val="0"/>
        <extend val="0"/>
        <outline val="0"/>
        <shadow val="0"/>
        <u val="none"/>
        <vertAlign val="baseline"/>
        <sz val="11"/>
        <color theme="1"/>
        <name val="Calibri"/>
        <scheme val="minor"/>
      </font>
      <fill>
        <patternFill patternType="none">
          <fgColor indexed="64"/>
          <bgColor indexed="65"/>
        </patternFill>
      </fill>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numFmt numFmtId="35" formatCode="_(* #,##0.00_);_(* \(#,##0.00\);_(* &quot;-&quot;??_);_(@_)"/>
    </dxf>
    <dxf>
      <numFmt numFmtId="35" formatCode="_(* #,##0.00_);_(* \(#,##0.00\);_(* &quot;-&quot;??_);_(@_)"/>
    </dxf>
    <dxf>
      <numFmt numFmtId="35" formatCode="_(* #,##0.00_);_(* \(#,##0.00\);_(* &quot;-&quot;??_);_(@_)"/>
    </dxf>
    <dxf>
      <numFmt numFmtId="35" formatCode="_(* #,##0.00_);_(* \(#,##0.00\);_(* &quot;-&quot;??_);_(@_)"/>
    </dxf>
    <dxf>
      <font>
        <b/>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Sylfaen"/>
        <scheme val="none"/>
      </font>
    </dxf>
    <dxf>
      <font>
        <b val="0"/>
        <i val="0"/>
        <strike val="0"/>
        <condense val="0"/>
        <extend val="0"/>
        <outline val="0"/>
        <shadow val="0"/>
        <u val="none"/>
        <vertAlign val="baseline"/>
        <sz val="11"/>
        <color theme="1"/>
        <name val="Sylfaen"/>
        <scheme val="none"/>
      </font>
    </dxf>
    <dxf>
      <font>
        <b val="0"/>
        <i val="0"/>
        <strike val="0"/>
        <condense val="0"/>
        <extend val="0"/>
        <outline val="0"/>
        <shadow val="0"/>
        <u val="none"/>
        <vertAlign val="baseline"/>
        <sz val="11"/>
        <color theme="1"/>
        <name val="Sylfaen"/>
        <scheme val="none"/>
      </font>
    </dxf>
    <dxf>
      <font>
        <b val="0"/>
        <i val="0"/>
        <strike val="0"/>
        <condense val="0"/>
        <extend val="0"/>
        <outline val="0"/>
        <shadow val="0"/>
        <u val="none"/>
        <vertAlign val="baseline"/>
        <sz val="11"/>
        <color theme="1"/>
        <name val="Sylfaen"/>
        <scheme val="none"/>
      </font>
    </dxf>
    <dxf>
      <font>
        <b val="0"/>
        <i val="0"/>
        <strike val="0"/>
        <condense val="0"/>
        <extend val="0"/>
        <outline val="0"/>
        <shadow val="0"/>
        <u val="none"/>
        <vertAlign val="baseline"/>
        <sz val="11"/>
        <color theme="1"/>
        <name val="Sylfaen"/>
        <scheme val="none"/>
      </font>
    </dxf>
    <dxf>
      <font>
        <b val="0"/>
        <i val="0"/>
        <strike val="0"/>
        <condense val="0"/>
        <extend val="0"/>
        <outline val="0"/>
        <shadow val="0"/>
        <u val="none"/>
        <vertAlign val="baseline"/>
        <sz val="11"/>
        <color theme="1"/>
        <name val="Sylfaen"/>
        <scheme val="none"/>
      </font>
    </dxf>
    <dxf>
      <font>
        <b val="0"/>
        <i val="0"/>
        <strike val="0"/>
        <condense val="0"/>
        <extend val="0"/>
        <outline val="0"/>
        <shadow val="0"/>
        <u val="none"/>
        <vertAlign val="baseline"/>
        <sz val="11"/>
        <color theme="1"/>
        <name val="Sylfaen"/>
        <scheme val="none"/>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Sylfaen"/>
        <scheme val="none"/>
      </font>
      <numFmt numFmtId="168" formatCode="_-* #,##0_-;\-* #,##0_-;_-* &quot;-&quot;??_-;_-@_-"/>
    </dxf>
    <dxf>
      <font>
        <b val="0"/>
        <i val="0"/>
        <strike val="0"/>
        <condense val="0"/>
        <extend val="0"/>
        <outline val="0"/>
        <shadow val="0"/>
        <u val="none"/>
        <vertAlign val="baseline"/>
        <sz val="11"/>
        <color theme="1"/>
        <name val="Sylfaen"/>
        <scheme val="none"/>
      </font>
      <numFmt numFmtId="168" formatCode="_-* #,##0_-;\-* #,##0_-;_-* &quot;-&quot;??_-;_-@_-"/>
    </dxf>
    <dxf>
      <font>
        <b val="0"/>
        <i val="0"/>
        <strike val="0"/>
        <condense val="0"/>
        <extend val="0"/>
        <outline val="0"/>
        <shadow val="0"/>
        <u val="none"/>
        <vertAlign val="baseline"/>
        <sz val="11"/>
        <color theme="1"/>
        <name val="Sylfaen"/>
        <scheme val="none"/>
      </font>
      <numFmt numFmtId="168" formatCode="_-* #,##0_-;\-* #,##0_-;_-* &quot;-&quot;??_-;_-@_-"/>
    </dxf>
    <dxf>
      <font>
        <b val="0"/>
        <i val="0"/>
        <strike val="0"/>
        <condense val="0"/>
        <extend val="0"/>
        <outline val="0"/>
        <shadow val="0"/>
        <u val="none"/>
        <vertAlign val="baseline"/>
        <sz val="11"/>
        <color theme="1"/>
        <name val="Sylfaen"/>
        <scheme val="none"/>
      </font>
      <numFmt numFmtId="168" formatCode="_-* #,##0_-;\-* #,##0_-;_-* &quot;-&quot;??_-;_-@_-"/>
    </dxf>
    <dxf>
      <font>
        <b val="0"/>
        <i val="0"/>
        <strike val="0"/>
        <condense val="0"/>
        <extend val="0"/>
        <outline val="0"/>
        <shadow val="0"/>
        <u val="none"/>
        <vertAlign val="baseline"/>
        <sz val="11"/>
        <color theme="1"/>
        <name val="Sylfaen"/>
        <scheme val="none"/>
      </font>
    </dxf>
    <dxf>
      <font>
        <b val="0"/>
        <i val="0"/>
        <strike val="0"/>
        <condense val="0"/>
        <extend val="0"/>
        <outline val="0"/>
        <shadow val="0"/>
        <u val="none"/>
        <vertAlign val="baseline"/>
        <sz val="11"/>
        <color theme="1"/>
        <name val="Sylfaen"/>
        <scheme val="none"/>
      </font>
    </dxf>
    <dxf>
      <font>
        <b val="0"/>
        <i val="0"/>
        <strike val="0"/>
        <condense val="0"/>
        <extend val="0"/>
        <outline val="0"/>
        <shadow val="0"/>
        <u val="none"/>
        <vertAlign val="baseline"/>
        <sz val="11"/>
        <color theme="1"/>
        <name val="Sylfaen"/>
        <scheme val="none"/>
      </font>
    </dxf>
    <dxf>
      <font>
        <b val="0"/>
        <i val="0"/>
        <strike val="0"/>
        <condense val="0"/>
        <extend val="0"/>
        <outline val="0"/>
        <shadow val="0"/>
        <u val="none"/>
        <vertAlign val="baseline"/>
        <sz val="11"/>
        <color theme="1"/>
        <name val="Sylfaen"/>
        <scheme val="none"/>
      </font>
    </dxf>
    <dxf>
      <font>
        <b val="0"/>
        <i val="0"/>
        <strike val="0"/>
        <condense val="0"/>
        <extend val="0"/>
        <outline val="0"/>
        <shadow val="0"/>
        <u val="none"/>
        <vertAlign val="baseline"/>
        <sz val="11"/>
        <color theme="1"/>
        <name val="Sylfaen"/>
        <scheme val="none"/>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strike val="0"/>
        <outline val="0"/>
        <shadow val="0"/>
        <u val="none"/>
        <vertAlign val="baseline"/>
        <sz val="9"/>
        <color theme="1"/>
        <name val="Sylfaen"/>
        <scheme val="none"/>
      </font>
      <numFmt numFmtId="168" formatCode="_-* #,##0_-;\-* #,##0_-;_-* &quot;-&quot;??_-;_-@_-"/>
      <border diagonalUp="0" diagonalDown="0" outline="0">
        <left style="thin">
          <color auto="1"/>
        </left>
        <right style="thin">
          <color auto="1"/>
        </right>
        <top style="thin">
          <color auto="1"/>
        </top>
        <bottom style="thin">
          <color auto="1"/>
        </bottom>
      </border>
    </dxf>
    <dxf>
      <font>
        <strike val="0"/>
        <outline val="0"/>
        <shadow val="0"/>
        <u val="none"/>
        <vertAlign val="baseline"/>
        <sz val="9"/>
        <color theme="1"/>
        <name val="Sylfaen"/>
        <scheme val="none"/>
      </font>
      <numFmt numFmtId="168" formatCode="_-* #,##0_-;\-* #,##0_-;_-* &quot;-&quot;??_-;_-@_-"/>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9"/>
        <color theme="1"/>
        <name val="Sylfaen"/>
        <scheme val="none"/>
      </font>
      <numFmt numFmtId="168" formatCode="_-* #,##0_-;\-* #,##0_-;_-* &quot;-&quot;??_-;_-@_-"/>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9"/>
        <color theme="1"/>
        <name val="Sylfaen"/>
        <scheme val="none"/>
      </font>
      <alignment horizontal="general" vertical="bottom" textRotation="0" wrapText="1" indent="0" justifyLastLine="0" shrinkToFit="0" readingOrder="0"/>
      <border diagonalUp="0" diagonalDown="0" outline="0">
        <left style="medium">
          <color indexed="64"/>
        </left>
        <right style="thin">
          <color auto="1"/>
        </right>
        <top style="thin">
          <color auto="1"/>
        </top>
        <bottom style="thin">
          <color auto="1"/>
        </bottom>
      </border>
    </dxf>
    <dxf>
      <font>
        <b val="0"/>
        <i val="0"/>
        <strike val="0"/>
        <condense val="0"/>
        <extend val="0"/>
        <outline val="0"/>
        <shadow val="0"/>
        <u val="none"/>
        <vertAlign val="baseline"/>
        <sz val="9"/>
        <color theme="1"/>
        <name val="Sylfaen"/>
        <scheme val="none"/>
      </font>
    </dxf>
    <dxf>
      <font>
        <strike val="0"/>
        <outline val="0"/>
        <shadow val="0"/>
        <u val="none"/>
        <vertAlign val="baseline"/>
        <sz val="9"/>
        <name val="Sylfaen"/>
        <scheme val="none"/>
      </font>
    </dxf>
    <dxf>
      <font>
        <strike val="0"/>
        <outline val="0"/>
        <shadow val="0"/>
        <u val="none"/>
        <vertAlign val="baseline"/>
        <sz val="9"/>
        <name val="Sylfaen"/>
        <scheme val="none"/>
      </font>
    </dxf>
    <dxf>
      <font>
        <strike val="0"/>
        <outline val="0"/>
        <shadow val="0"/>
        <u val="none"/>
        <vertAlign val="baseline"/>
        <sz val="9"/>
        <color theme="1"/>
        <name val="Sylfaen"/>
        <scheme val="none"/>
      </font>
    </dxf>
    <dxf>
      <font>
        <b val="0"/>
        <i val="0"/>
        <strike val="0"/>
        <condense val="0"/>
        <extend val="0"/>
        <outline val="0"/>
        <shadow val="0"/>
        <u val="none"/>
        <vertAlign val="baseline"/>
        <sz val="9"/>
        <color theme="1"/>
        <name val="Calibri"/>
        <scheme val="minor"/>
      </font>
    </dxf>
    <dxf>
      <font>
        <b val="0"/>
        <i val="0"/>
        <strike val="0"/>
        <condense val="0"/>
        <extend val="0"/>
        <outline val="0"/>
        <shadow val="0"/>
        <u val="none"/>
        <vertAlign val="baseline"/>
        <sz val="9"/>
        <color theme="1"/>
        <name val="Calibri"/>
        <scheme val="minor"/>
      </font>
    </dxf>
    <dxf>
      <font>
        <b val="0"/>
        <i val="0"/>
        <strike val="0"/>
        <condense val="0"/>
        <extend val="0"/>
        <outline val="0"/>
        <shadow val="0"/>
        <u val="none"/>
        <vertAlign val="baseline"/>
        <sz val="9"/>
        <color theme="1"/>
        <name val="Calibri"/>
        <scheme val="minor"/>
      </font>
    </dxf>
    <dxf>
      <font>
        <b val="0"/>
        <i val="0"/>
        <strike val="0"/>
        <condense val="0"/>
        <extend val="0"/>
        <outline val="0"/>
        <shadow val="0"/>
        <u val="none"/>
        <vertAlign val="baseline"/>
        <sz val="9"/>
        <color theme="1"/>
        <name val="Calibri"/>
        <scheme val="minor"/>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name val="Calibri"/>
        <scheme val="minor"/>
      </font>
    </dxf>
    <dxf>
      <font>
        <strike val="0"/>
        <outline val="0"/>
        <shadow val="0"/>
        <u val="none"/>
        <vertAlign val="baseline"/>
        <sz val="9"/>
        <name val="Calibri"/>
        <scheme val="minor"/>
      </font>
    </dxf>
    <dxf>
      <font>
        <strike val="0"/>
        <outline val="0"/>
        <shadow val="0"/>
        <u val="none"/>
        <vertAlign val="baseline"/>
        <sz val="9"/>
        <name val="Calibri"/>
        <scheme val="minor"/>
      </font>
    </dxf>
    <dxf>
      <font>
        <strike val="0"/>
        <outline val="0"/>
        <shadow val="0"/>
        <u val="none"/>
        <vertAlign val="baseline"/>
        <sz val="9"/>
        <name val="Calibri"/>
        <scheme val="minor"/>
      </font>
    </dxf>
    <dxf>
      <font>
        <strike val="0"/>
        <outline val="0"/>
        <shadow val="0"/>
        <u val="none"/>
        <vertAlign val="baseline"/>
        <sz val="9"/>
        <name val="Calibri"/>
        <scheme val="minor"/>
      </font>
    </dxf>
    <dxf>
      <font>
        <strike val="0"/>
        <outline val="0"/>
        <shadow val="0"/>
        <u val="none"/>
        <vertAlign val="baseline"/>
        <sz val="9"/>
        <name val="Calibri"/>
        <scheme val="minor"/>
      </font>
    </dxf>
    <dxf>
      <font>
        <strike val="0"/>
        <outline val="0"/>
        <shadow val="0"/>
        <u val="none"/>
        <vertAlign val="baseline"/>
        <sz val="9"/>
        <name val="Calibri"/>
        <scheme val="minor"/>
      </font>
    </dxf>
    <dxf>
      <font>
        <strike val="0"/>
        <outline val="0"/>
        <shadow val="0"/>
        <u val="none"/>
        <vertAlign val="baseline"/>
        <sz val="9"/>
        <name val="Calibri"/>
        <scheme val="minor"/>
      </font>
      <numFmt numFmtId="164" formatCode="_-* #,##0.00_-;\-* #,##0.00_-;_-* &quot;-&quot;??_-;_-@_-"/>
    </dxf>
    <dxf>
      <font>
        <strike val="0"/>
        <outline val="0"/>
        <shadow val="0"/>
        <u val="none"/>
        <vertAlign val="baseline"/>
        <sz val="9"/>
        <name val="Calibri"/>
        <scheme val="minor"/>
      </font>
      <numFmt numFmtId="168" formatCode="_-* #,##0_-;\-* #,##0_-;_-* &quot;-&quot;??_-;_-@_-"/>
    </dxf>
    <dxf>
      <font>
        <strike val="0"/>
        <outline val="0"/>
        <shadow val="0"/>
        <u val="none"/>
        <vertAlign val="baseline"/>
        <sz val="9"/>
        <name val="Calibri"/>
        <scheme val="minor"/>
      </font>
      <numFmt numFmtId="168" formatCode="_-* #,##0_-;\-* #,##0_-;_-* &quot;-&quot;??_-;_-@_-"/>
    </dxf>
    <dxf>
      <font>
        <strike val="0"/>
        <outline val="0"/>
        <shadow val="0"/>
        <u val="none"/>
        <vertAlign val="baseline"/>
        <sz val="9"/>
        <name val="Calibri"/>
        <scheme val="minor"/>
      </font>
      <numFmt numFmtId="168" formatCode="_-* #,##0_-;\-* #,##0_-;_-* &quot;-&quot;??_-;_-@_-"/>
    </dxf>
    <dxf>
      <font>
        <strike val="0"/>
        <outline val="0"/>
        <shadow val="0"/>
        <u val="none"/>
        <vertAlign val="baseline"/>
        <sz val="9"/>
        <name val="Calibri"/>
        <scheme val="minor"/>
      </font>
      <numFmt numFmtId="168" formatCode="_-* #,##0_-;\-* #,##0_-;_-* &quot;-&quot;??_-;_-@_-"/>
    </dxf>
    <dxf>
      <font>
        <strike val="0"/>
        <outline val="0"/>
        <shadow val="0"/>
        <u val="none"/>
        <vertAlign val="baseline"/>
        <sz val="9"/>
        <name val="Calibri"/>
        <scheme val="minor"/>
      </font>
      <numFmt numFmtId="168" formatCode="_-* #,##0_-;\-* #,##0_-;_-* &quot;-&quot;??_-;_-@_-"/>
    </dxf>
    <dxf>
      <font>
        <strike val="0"/>
        <outline val="0"/>
        <shadow val="0"/>
        <u val="none"/>
        <vertAlign val="baseline"/>
        <sz val="9"/>
        <name val="Calibri"/>
        <scheme val="minor"/>
      </font>
    </dxf>
    <dxf>
      <font>
        <strike val="0"/>
        <outline val="0"/>
        <shadow val="0"/>
        <u val="none"/>
        <vertAlign val="baseline"/>
        <sz val="9"/>
        <name val="Calibri"/>
        <scheme val="minor"/>
      </font>
    </dxf>
    <dxf>
      <font>
        <strike val="0"/>
        <outline val="0"/>
        <shadow val="0"/>
        <u val="none"/>
        <vertAlign val="baseline"/>
        <sz val="9"/>
        <name val="Calibri"/>
        <scheme val="minor"/>
      </font>
    </dxf>
    <dxf>
      <font>
        <b val="0"/>
        <i val="0"/>
        <strike val="0"/>
        <condense val="0"/>
        <extend val="0"/>
        <outline val="0"/>
        <shadow val="0"/>
        <u val="none"/>
        <vertAlign val="baseline"/>
        <sz val="9"/>
        <color theme="1"/>
        <name val="Calibri"/>
        <scheme val="minor"/>
      </font>
    </dxf>
    <dxf>
      <font>
        <b val="0"/>
        <i val="0"/>
        <strike val="0"/>
        <condense val="0"/>
        <extend val="0"/>
        <outline val="0"/>
        <shadow val="0"/>
        <u val="none"/>
        <vertAlign val="baseline"/>
        <sz val="9"/>
        <color theme="1"/>
        <name val="Calibri"/>
        <scheme val="minor"/>
      </font>
    </dxf>
    <dxf>
      <font>
        <b val="0"/>
        <i val="0"/>
        <strike val="0"/>
        <condense val="0"/>
        <extend val="0"/>
        <outline val="0"/>
        <shadow val="0"/>
        <u val="none"/>
        <vertAlign val="baseline"/>
        <sz val="9"/>
        <color theme="1"/>
        <name val="Calibri"/>
        <scheme val="minor"/>
      </font>
    </dxf>
    <dxf>
      <font>
        <b val="0"/>
        <i val="0"/>
        <strike val="0"/>
        <condense val="0"/>
        <extend val="0"/>
        <outline val="0"/>
        <shadow val="0"/>
        <u val="none"/>
        <vertAlign val="baseline"/>
        <sz val="9"/>
        <color theme="1"/>
        <name val="Calibri"/>
        <scheme val="minor"/>
      </font>
    </dxf>
    <dxf>
      <font>
        <b val="0"/>
        <i val="0"/>
        <strike val="0"/>
        <condense val="0"/>
        <extend val="0"/>
        <outline val="0"/>
        <shadow val="0"/>
        <u val="none"/>
        <vertAlign val="baseline"/>
        <sz val="9"/>
        <color theme="1"/>
        <name val="Calibri"/>
        <scheme val="minor"/>
      </font>
    </dxf>
    <dxf>
      <font>
        <b/>
        <i val="0"/>
        <strike val="0"/>
        <condense val="0"/>
        <extend val="0"/>
        <outline val="0"/>
        <shadow val="0"/>
        <u val="none"/>
        <vertAlign val="baseline"/>
        <sz val="9"/>
        <color theme="1"/>
        <name val="Calibri"/>
        <scheme val="minor"/>
      </font>
      <border diagonalUp="0" diagonalDown="0" outline="0">
        <left/>
        <right style="thin">
          <color auto="1"/>
        </right>
        <top style="thin">
          <color auto="1"/>
        </top>
        <bottom style="thin">
          <color auto="1"/>
        </bottom>
      </border>
    </dxf>
    <dxf>
      <font>
        <strike val="0"/>
        <outline val="0"/>
        <shadow val="0"/>
        <u val="none"/>
        <vertAlign val="baseline"/>
        <sz val="9"/>
        <name val="Calibri"/>
        <scheme val="minor"/>
      </font>
    </dxf>
    <dxf>
      <font>
        <b/>
        <i val="0"/>
        <strike val="0"/>
        <condense val="0"/>
        <extend val="0"/>
        <outline val="0"/>
        <shadow val="0"/>
        <u val="none"/>
        <vertAlign val="baseline"/>
        <sz val="9"/>
        <color theme="1"/>
        <name val="Calibri"/>
        <scheme val="minor"/>
      </font>
      <numFmt numFmtId="13" formatCode="0%"/>
      <border diagonalUp="0" diagonalDown="0" outline="0">
        <left style="thin">
          <color auto="1"/>
        </left>
        <right/>
        <top style="thin">
          <color auto="1"/>
        </top>
        <bottom style="thin">
          <color auto="1"/>
        </bottom>
      </border>
    </dxf>
    <dxf>
      <font>
        <strike val="0"/>
        <outline val="0"/>
        <shadow val="0"/>
        <u val="none"/>
        <vertAlign val="baseline"/>
        <sz val="9"/>
        <name val="Calibri"/>
        <scheme val="minor"/>
      </font>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9"/>
        <color theme="1"/>
        <name val="Calibri"/>
        <scheme val="minor"/>
      </font>
      <numFmt numFmtId="164" formatCode="_-* #,##0.00_-;\-* #,##0.00_-;_-* &quot;-&quot;??_-;_-@_-"/>
      <alignment horizontal="general"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9"/>
        <name val="Calibri"/>
        <scheme val="minor"/>
      </font>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9"/>
        <color theme="1"/>
        <name val="Calibri"/>
        <scheme val="minor"/>
      </font>
      <numFmt numFmtId="164" formatCode="_-* #,##0.00_-;\-* #,##0.00_-;_-* &quot;-&quot;??_-;_-@_-"/>
      <alignment horizontal="general"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9"/>
        <name val="Calibri"/>
        <scheme val="minor"/>
      </font>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9"/>
        <color theme="1"/>
        <name val="Calibri"/>
        <scheme val="minor"/>
      </font>
      <numFmt numFmtId="164" formatCode="_-* #,##0.00_-;\-* #,##0.00_-;_-* &quot;-&quot;??_-;_-@_-"/>
      <alignment horizontal="general"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9"/>
        <color theme="1"/>
        <name val="Calibri"/>
        <scheme val="minor"/>
      </font>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9"/>
        <color theme="1"/>
        <name val="Calibri"/>
        <scheme val="minor"/>
      </font>
      <numFmt numFmtId="164" formatCode="_-* #,##0.00_-;\-* #,##0.00_-;_-* &quot;-&quot;??_-;_-@_-"/>
      <alignment horizontal="general"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9"/>
        <name val="Calibri"/>
        <scheme val="minor"/>
      </font>
    </dxf>
    <dxf>
      <font>
        <b/>
        <i val="0"/>
        <strike val="0"/>
        <condense val="0"/>
        <extend val="0"/>
        <outline val="0"/>
        <shadow val="0"/>
        <u val="none"/>
        <vertAlign val="baseline"/>
        <sz val="9"/>
        <color theme="1"/>
        <name val="Calibri"/>
        <scheme val="minor"/>
      </font>
      <numFmt numFmtId="164" formatCode="_-* #,##0.00_-;\-* #,##0.00_-;_-* &quot;-&quot;??_-;_-@_-"/>
      <alignment horizontal="general"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9"/>
        <color theme="1"/>
        <name val="Calibri"/>
        <scheme val="minor"/>
      </font>
      <alignment horizontal="general" vertical="bottom" textRotation="0" wrapText="0" indent="0" justifyLastLine="0" shrinkToFit="0" readingOrder="0"/>
    </dxf>
    <dxf>
      <font>
        <b/>
        <i val="0"/>
        <strike val="0"/>
        <condense val="0"/>
        <extend val="0"/>
        <outline val="0"/>
        <shadow val="0"/>
        <u val="none"/>
        <vertAlign val="baseline"/>
        <sz val="9"/>
        <color theme="1"/>
        <name val="Calibri"/>
        <scheme val="minor"/>
      </font>
      <numFmt numFmtId="0" formatCode="General"/>
      <alignment horizontal="general"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9"/>
        <color theme="1"/>
        <name val="Calibri"/>
        <scheme val="minor"/>
      </font>
      <alignment horizontal="general"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font>
        <strike val="0"/>
        <outline val="0"/>
        <shadow val="0"/>
        <u val="none"/>
        <vertAlign val="baseline"/>
        <sz val="9"/>
        <name val="Calibri"/>
        <scheme val="minor"/>
      </font>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9"/>
        <name val="Calibri"/>
        <scheme val="minor"/>
      </font>
    </dxf>
    <dxf>
      <border>
        <bottom style="thin">
          <color indexed="64"/>
        </bottom>
      </border>
    </dxf>
    <dxf>
      <font>
        <strike val="0"/>
        <outline val="0"/>
        <shadow val="0"/>
        <u val="none"/>
        <vertAlign val="baseline"/>
        <sz val="9"/>
        <name val="Calibri"/>
        <scheme val="minor"/>
      </font>
      <border diagonalUp="0" diagonalDown="0" outline="0">
        <left style="thin">
          <color indexed="64"/>
        </left>
        <right style="thin">
          <color indexed="64"/>
        </right>
        <top/>
        <bottom/>
      </border>
    </dxf>
    <dxf>
      <font>
        <strike val="0"/>
        <outline val="0"/>
        <shadow val="0"/>
        <u val="none"/>
        <vertAlign val="baseline"/>
        <sz val="9"/>
        <name val="Calibri"/>
        <scheme val="minor"/>
      </font>
      <numFmt numFmtId="164" formatCode="_-* #,##0.00_-;\-* #,##0.00_-;_-* &quot;-&quot;??_-;_-@_-"/>
    </dxf>
    <dxf>
      <font>
        <strike val="0"/>
        <outline val="0"/>
        <shadow val="0"/>
        <u val="none"/>
        <vertAlign val="baseline"/>
        <sz val="9"/>
        <name val="Calibri"/>
        <scheme val="minor"/>
      </font>
    </dxf>
    <dxf>
      <font>
        <strike val="0"/>
        <outline val="0"/>
        <shadow val="0"/>
        <u val="none"/>
        <vertAlign val="baseline"/>
        <sz val="9"/>
        <name val="Calibri"/>
        <scheme val="minor"/>
      </font>
    </dxf>
    <dxf>
      <font>
        <strike val="0"/>
        <outline val="0"/>
        <shadow val="0"/>
        <u val="none"/>
        <vertAlign val="baseline"/>
        <sz val="9"/>
        <name val="Calibri"/>
        <scheme val="minor"/>
      </font>
    </dxf>
    <dxf>
      <font>
        <strike val="0"/>
        <outline val="0"/>
        <shadow val="0"/>
        <u val="none"/>
        <vertAlign val="baseline"/>
        <sz val="9"/>
        <name val="Calibri"/>
        <scheme val="minor"/>
      </font>
    </dxf>
    <dxf>
      <font>
        <strike val="0"/>
        <outline val="0"/>
        <shadow val="0"/>
        <u val="none"/>
        <vertAlign val="baseline"/>
        <sz val="9"/>
        <name val="Calibri"/>
        <scheme val="minor"/>
      </font>
    </dxf>
    <dxf>
      <font>
        <strike val="0"/>
        <outline val="0"/>
        <shadow val="0"/>
        <u val="none"/>
        <vertAlign val="baseline"/>
        <sz val="9"/>
        <name val="Calibri"/>
        <scheme val="minor"/>
      </font>
      <numFmt numFmtId="164" formatCode="_-* #,##0.00_-;\-* #,##0.00_-;_-* &quot;-&quot;??_-;_-@_-"/>
    </dxf>
    <dxf>
      <font>
        <strike val="0"/>
        <outline val="0"/>
        <shadow val="0"/>
        <u val="none"/>
        <vertAlign val="baseline"/>
        <sz val="9"/>
        <name val="Calibri"/>
        <scheme val="minor"/>
      </font>
      <numFmt numFmtId="164" formatCode="_-* #,##0.00_-;\-* #,##0.00_-;_-* &quot;-&quot;??_-;_-@_-"/>
    </dxf>
    <dxf>
      <font>
        <strike val="0"/>
        <outline val="0"/>
        <shadow val="0"/>
        <u val="none"/>
        <vertAlign val="baseline"/>
        <sz val="9"/>
        <name val="Calibri"/>
        <scheme val="minor"/>
      </font>
      <numFmt numFmtId="164" formatCode="_-* #,##0.00_-;\-* #,##0.00_-;_-* &quot;-&quot;??_-;_-@_-"/>
    </dxf>
    <dxf>
      <font>
        <strike val="0"/>
        <outline val="0"/>
        <shadow val="0"/>
        <u val="none"/>
        <vertAlign val="baseline"/>
        <sz val="9"/>
        <name val="Calibri"/>
        <scheme val="minor"/>
      </font>
      <numFmt numFmtId="164" formatCode="_-* #,##0.00_-;\-* #,##0.00_-;_-* &quot;-&quot;??_-;_-@_-"/>
    </dxf>
    <dxf>
      <font>
        <strike val="0"/>
        <outline val="0"/>
        <shadow val="0"/>
        <u val="none"/>
        <vertAlign val="baseline"/>
        <sz val="9"/>
        <name val="Calibri"/>
        <scheme val="minor"/>
      </font>
      <numFmt numFmtId="164" formatCode="_-* #,##0.00_-;\-* #,##0.00_-;_-* &quot;-&quot;??_-;_-@_-"/>
    </dxf>
    <dxf>
      <font>
        <strike val="0"/>
        <outline val="0"/>
        <shadow val="0"/>
        <u val="none"/>
        <vertAlign val="baseline"/>
        <sz val="9"/>
        <name val="Calibri"/>
        <scheme val="minor"/>
      </font>
    </dxf>
    <dxf>
      <font>
        <strike val="0"/>
        <outline val="0"/>
        <shadow val="0"/>
        <u val="none"/>
        <vertAlign val="baseline"/>
        <sz val="9"/>
        <name val="Calibri"/>
        <scheme val="minor"/>
      </font>
    </dxf>
    <dxf>
      <font>
        <strike val="0"/>
        <outline val="0"/>
        <shadow val="0"/>
        <u val="none"/>
        <vertAlign val="baseline"/>
        <sz val="9"/>
        <name val="Calibri"/>
        <scheme val="minor"/>
      </font>
    </dxf>
    <dxf>
      <font>
        <b val="0"/>
        <i val="0"/>
        <strike val="0"/>
        <condense val="0"/>
        <extend val="0"/>
        <outline val="0"/>
        <shadow val="0"/>
        <u val="none"/>
        <vertAlign val="baseline"/>
        <sz val="9"/>
        <color theme="1"/>
        <name val="Calibri"/>
        <scheme val="minor"/>
      </font>
      <border diagonalUp="0" diagonalDown="0" outline="0">
        <left/>
        <right/>
        <top style="thin">
          <color auto="1"/>
        </top>
        <bottom/>
      </border>
    </dxf>
    <dxf>
      <font>
        <strike val="0"/>
        <outline val="0"/>
        <shadow val="0"/>
        <u val="none"/>
        <vertAlign val="baseline"/>
        <sz val="9"/>
        <name val="Calibri"/>
        <scheme val="minor"/>
      </font>
    </dxf>
    <dxf>
      <font>
        <b val="0"/>
        <i val="0"/>
        <strike val="0"/>
        <condense val="0"/>
        <extend val="0"/>
        <outline val="0"/>
        <shadow val="0"/>
        <u val="none"/>
        <vertAlign val="baseline"/>
        <sz val="9"/>
        <color theme="1"/>
        <name val="Calibri"/>
        <scheme val="minor"/>
      </font>
      <numFmt numFmtId="13" formatCode="0%"/>
      <border diagonalUp="0" diagonalDown="0" outline="0">
        <left style="thin">
          <color auto="1"/>
        </left>
        <right/>
        <top style="thin">
          <color auto="1"/>
        </top>
        <bottom/>
      </border>
    </dxf>
    <dxf>
      <font>
        <strike val="0"/>
        <outline val="0"/>
        <shadow val="0"/>
        <u val="none"/>
        <vertAlign val="baseline"/>
        <sz val="9"/>
        <name val="Calibri"/>
        <scheme val="minor"/>
      </font>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9"/>
        <color theme="1"/>
        <name val="Calibri"/>
        <scheme val="minor"/>
      </font>
      <numFmt numFmtId="164" formatCode="_-* #,##0.00_-;\-* #,##0.00_-;_-* &quot;-&quot;??_-;_-@_-"/>
      <border diagonalUp="0" diagonalDown="0" outline="0">
        <left style="thin">
          <color auto="1"/>
        </left>
        <right style="thin">
          <color auto="1"/>
        </right>
        <top style="thin">
          <color auto="1"/>
        </top>
        <bottom/>
      </border>
    </dxf>
    <dxf>
      <font>
        <strike val="0"/>
        <outline val="0"/>
        <shadow val="0"/>
        <u val="none"/>
        <vertAlign val="baseline"/>
        <sz val="9"/>
        <name val="Calibri"/>
        <scheme val="minor"/>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Calibri"/>
        <scheme val="minor"/>
      </font>
      <numFmt numFmtId="164" formatCode="_-* #,##0.00_-;\-* #,##0.00_-;_-* &quot;-&quot;??_-;_-@_-"/>
      <border diagonalUp="0" diagonalDown="0" outline="0">
        <left style="thin">
          <color auto="1"/>
        </left>
        <right style="thin">
          <color auto="1"/>
        </right>
        <top style="thin">
          <color auto="1"/>
        </top>
        <bottom/>
      </border>
    </dxf>
    <dxf>
      <font>
        <strike val="0"/>
        <outline val="0"/>
        <shadow val="0"/>
        <u val="none"/>
        <vertAlign val="baseline"/>
        <sz val="9"/>
        <name val="Calibri"/>
        <scheme val="minor"/>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rgb="FFFF0000"/>
        <name val="Calibri"/>
        <scheme val="minor"/>
      </font>
      <numFmt numFmtId="164" formatCode="_-* #,##0.00_-;\-* #,##0.00_-;_-* &quot;-&quot;??_-;_-@_-"/>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9"/>
        <color rgb="FFFF0000"/>
        <name val="Calibri"/>
        <scheme val="minor"/>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rgb="FFFF0000"/>
        <name val="Calibri"/>
        <scheme val="minor"/>
      </font>
      <numFmt numFmtId="164" formatCode="_-* #,##0.00_-;\-* #,##0.00_-;_-* &quot;-&quot;??_-;_-@_-"/>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9"/>
        <color rgb="FFFF0000"/>
        <name val="Calibri"/>
        <scheme val="minor"/>
      </font>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9"/>
        <color theme="1"/>
        <name val="Calibri"/>
        <scheme val="minor"/>
      </font>
      <numFmt numFmtId="164" formatCode="_-* #,##0.00_-;\-* #,##0.00_-;_-* &quot;-&quot;??_-;_-@_-"/>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9"/>
        <color theme="1"/>
        <name val="Calibri"/>
        <scheme val="minor"/>
      </font>
      <numFmt numFmtId="164" formatCode="_-* #,##0.00_-;\-* #,##0.00_-;_-* &quot;-&quot;??_-;_-@_-"/>
      <alignment horizontal="general" vertical="bottom" textRotation="0" wrapText="0" indent="0" justifyLastLine="0" shrinkToFit="0" readingOrder="0"/>
    </dxf>
    <dxf>
      <font>
        <b val="0"/>
        <i val="0"/>
        <strike val="0"/>
        <condense val="0"/>
        <extend val="0"/>
        <outline val="0"/>
        <shadow val="0"/>
        <u val="none"/>
        <vertAlign val="baseline"/>
        <sz val="9"/>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style="thin">
          <color auto="1"/>
        </right>
        <top style="thin">
          <color auto="1"/>
        </top>
        <bottom/>
      </border>
      <protection locked="1" hidden="0"/>
    </dxf>
    <dxf>
      <font>
        <b val="0"/>
        <i val="0"/>
        <strike val="0"/>
        <condense val="0"/>
        <extend val="0"/>
        <outline val="0"/>
        <shadow val="0"/>
        <u val="none"/>
        <vertAlign val="baseline"/>
        <sz val="9"/>
        <color theme="1"/>
        <name val="Calibri"/>
        <scheme val="minor"/>
      </font>
      <alignment horizontal="general"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font>
        <strike val="0"/>
        <outline val="0"/>
        <shadow val="0"/>
        <u val="none"/>
        <vertAlign val="baseline"/>
        <sz val="9"/>
        <name val="Calibri"/>
        <scheme val="minor"/>
      </font>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9"/>
        <name val="Calibri"/>
        <scheme val="minor"/>
      </font>
    </dxf>
    <dxf>
      <border>
        <bottom style="thin">
          <color indexed="64"/>
        </bottom>
      </border>
    </dxf>
    <dxf>
      <font>
        <strike val="0"/>
        <outline val="0"/>
        <shadow val="0"/>
        <u val="none"/>
        <vertAlign val="baseline"/>
        <sz val="9"/>
        <name val="Calibri"/>
        <scheme val="minor"/>
      </font>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Sylfaen"/>
        <scheme val="none"/>
      </font>
      <numFmt numFmtId="168" formatCode="_-* #,##0_-;\-* #,##0_-;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theme="1"/>
        <name val="Sylfaen"/>
        <scheme val="none"/>
      </font>
      <numFmt numFmtId="168" formatCode="_-* #,##0_-;\-* #,##0_-;_-* &quot;-&quot;??_-;_-@_-"/>
    </dxf>
    <dxf>
      <font>
        <b val="0"/>
        <i val="0"/>
        <strike val="0"/>
        <condense val="0"/>
        <extend val="0"/>
        <outline val="0"/>
        <shadow val="0"/>
        <u val="none"/>
        <vertAlign val="baseline"/>
        <sz val="10"/>
        <color theme="1"/>
        <name val="Sylfaen"/>
        <scheme val="none"/>
      </font>
      <numFmt numFmtId="168" formatCode="_-* #,##0_-;\-* #,##0_-;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theme="1"/>
        <name val="Sylfaen"/>
        <scheme val="none"/>
      </font>
      <numFmt numFmtId="168" formatCode="_-* #,##0_-;\-* #,##0_-;_-* &quot;-&quot;??_-;_-@_-"/>
    </dxf>
    <dxf>
      <font>
        <b val="0"/>
        <i val="0"/>
        <strike val="0"/>
        <condense val="0"/>
        <extend val="0"/>
        <outline val="0"/>
        <shadow val="0"/>
        <u val="none"/>
        <vertAlign val="baseline"/>
        <sz val="10"/>
        <color theme="1"/>
        <name val="Sylfaen"/>
        <scheme val="none"/>
      </font>
      <numFmt numFmtId="168" formatCode="_-* #,##0_-;\-* #,##0_-;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theme="1"/>
        <name val="Sylfaen"/>
        <scheme val="none"/>
      </font>
      <numFmt numFmtId="168" formatCode="_-* #,##0_-;\-* #,##0_-;_-* &quot;-&quot;??_-;_-@_-"/>
    </dxf>
    <dxf>
      <font>
        <b val="0"/>
        <i val="0"/>
        <strike val="0"/>
        <condense val="0"/>
        <extend val="0"/>
        <outline val="0"/>
        <shadow val="0"/>
        <u val="none"/>
        <vertAlign val="baseline"/>
        <sz val="10"/>
        <color theme="1"/>
        <name val="Sylfaen"/>
        <scheme val="none"/>
      </font>
      <numFmt numFmtId="168" formatCode="_-* #,##0_-;\-* #,##0_-;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theme="1"/>
        <name val="Sylfaen"/>
        <scheme val="none"/>
      </font>
      <numFmt numFmtId="168" formatCode="_-* #,##0_-;\-* #,##0_-;_-* &quot;-&quot;??_-;_-@_-"/>
    </dxf>
    <dxf>
      <font>
        <b val="0"/>
        <i val="0"/>
        <strike val="0"/>
        <condense val="0"/>
        <extend val="0"/>
        <outline val="0"/>
        <shadow val="0"/>
        <u val="none"/>
        <vertAlign val="baseline"/>
        <sz val="10"/>
        <color theme="1"/>
        <name val="Sylfaen"/>
        <scheme val="none"/>
      </font>
      <numFmt numFmtId="168" formatCode="_-* #,##0_-;\-* #,##0_-;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theme="1"/>
        <name val="Sylfaen"/>
        <scheme val="none"/>
      </font>
      <numFmt numFmtId="168" formatCode="_-* #,##0_-;\-* #,##0_-;_-* &quot;-&quot;??_-;_-@_-"/>
    </dxf>
    <dxf>
      <font>
        <b val="0"/>
        <i val="0"/>
        <strike val="0"/>
        <condense val="0"/>
        <extend val="0"/>
        <outline val="0"/>
        <shadow val="0"/>
        <u val="none"/>
        <vertAlign val="baseline"/>
        <sz val="10"/>
        <color theme="1"/>
        <name val="Sylfaen"/>
        <scheme val="none"/>
      </font>
      <numFmt numFmtId="168" formatCode="_-* #,##0_-;\-* #,##0_-;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theme="1"/>
        <name val="Sylfaen"/>
        <scheme val="none"/>
      </font>
      <numFmt numFmtId="168" formatCode="_-* #,##0_-;\-* #,##0_-;_-* &quot;-&quot;??_-;_-@_-"/>
    </dxf>
    <dxf>
      <font>
        <b val="0"/>
        <i val="0"/>
        <strike val="0"/>
        <condense val="0"/>
        <extend val="0"/>
        <outline val="0"/>
        <shadow val="0"/>
        <u val="none"/>
        <vertAlign val="baseline"/>
        <sz val="10"/>
        <color theme="1"/>
        <name val="Sylfaen"/>
        <scheme val="none"/>
      </font>
      <numFmt numFmtId="168" formatCode="_-* #,##0_-;\-* #,##0_-;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theme="1"/>
        <name val="Sylfaen"/>
        <scheme val="none"/>
      </font>
      <numFmt numFmtId="168" formatCode="_-* #,##0_-;\-* #,##0_-;_-* &quot;-&quot;??_-;_-@_-"/>
    </dxf>
    <dxf>
      <font>
        <b val="0"/>
        <i val="0"/>
        <strike val="0"/>
        <condense val="0"/>
        <extend val="0"/>
        <outline val="0"/>
        <shadow val="0"/>
        <u val="none"/>
        <vertAlign val="baseline"/>
        <sz val="10"/>
        <color rgb="FF000000"/>
        <name val="Calibri"/>
        <scheme val="minor"/>
      </font>
      <numFmt numFmtId="0" formatCode="General"/>
      <fill>
        <patternFill patternType="none">
          <fgColor indexed="64"/>
          <bgColor indexed="65"/>
        </patternFill>
      </fill>
      <alignment horizontal="left" vertical="bottom" textRotation="0" wrapText="0" indent="1" justifyLastLine="0" shrinkToFit="0" readingOrder="0"/>
      <border diagonalUp="0" diagonalDown="0" outline="0">
        <left/>
        <right/>
        <top style="medium">
          <color auto="1"/>
        </top>
        <bottom/>
      </border>
      <protection locked="1" hidden="0"/>
    </dxf>
    <dxf>
      <font>
        <b val="0"/>
        <i val="0"/>
        <strike val="0"/>
        <condense val="0"/>
        <extend val="0"/>
        <outline val="0"/>
        <shadow val="0"/>
        <u val="none"/>
        <vertAlign val="baseline"/>
        <sz val="10"/>
        <color rgb="FF000000"/>
        <name val="Calibri"/>
        <scheme val="minor"/>
      </font>
      <fill>
        <patternFill patternType="none">
          <fgColor indexed="64"/>
          <bgColor indexed="65"/>
        </patternFill>
      </fill>
      <alignment horizontal="left" vertical="bottom" textRotation="0" wrapText="0" indent="1" justifyLastLine="0" shrinkToFit="0" readingOrder="0"/>
      <border diagonalUp="0" diagonalDown="0">
        <left style="medium">
          <color auto="1"/>
        </left>
        <right style="medium">
          <color auto="1"/>
        </right>
        <top/>
        <bottom/>
        <vertical/>
        <horizontal/>
      </border>
    </dxf>
    <dxf>
      <font>
        <b val="0"/>
        <i val="0"/>
        <strike val="0"/>
        <condense val="0"/>
        <extend val="0"/>
        <outline val="0"/>
        <shadow val="0"/>
        <u val="none"/>
        <vertAlign val="baseline"/>
        <sz val="10"/>
        <color rgb="FF000000"/>
        <name val="Sylfaen"/>
        <scheme val="none"/>
      </font>
    </dxf>
    <dxf>
      <font>
        <b/>
        <i val="0"/>
        <strike val="0"/>
        <condense val="0"/>
        <extend val="0"/>
        <outline val="0"/>
        <shadow val="0"/>
        <u val="none"/>
        <vertAlign val="baseline"/>
        <sz val="10"/>
        <color theme="1"/>
        <name val="Sylfaen"/>
        <scheme val="none"/>
      </font>
    </dxf>
    <dxf>
      <font>
        <b val="0"/>
        <i val="0"/>
        <strike val="0"/>
        <condense val="0"/>
        <extend val="0"/>
        <outline val="0"/>
        <shadow val="0"/>
        <u val="none"/>
        <vertAlign val="baseline"/>
        <sz val="10"/>
        <color theme="1"/>
        <name val="Sylfaen"/>
        <scheme val="none"/>
      </font>
      <numFmt numFmtId="168" formatCode="_-* #,##0_-;\-* #,##0_-;_-* &quot;-&quot;??_-;_-@_-"/>
    </dxf>
    <dxf>
      <font>
        <b val="0"/>
        <i val="0"/>
        <strike val="0"/>
        <condense val="0"/>
        <extend val="0"/>
        <outline val="0"/>
        <shadow val="0"/>
        <u val="none"/>
        <vertAlign val="baseline"/>
        <sz val="10"/>
        <color theme="1"/>
        <name val="Sylfaen"/>
        <scheme val="none"/>
      </font>
      <numFmt numFmtId="168" formatCode="_-* #,##0_-;\-* #,##0_-;_-* &quot;-&quot;??_-;_-@_-"/>
    </dxf>
    <dxf>
      <font>
        <b val="0"/>
        <i val="0"/>
        <strike val="0"/>
        <condense val="0"/>
        <extend val="0"/>
        <outline val="0"/>
        <shadow val="0"/>
        <u val="none"/>
        <vertAlign val="baseline"/>
        <sz val="10"/>
        <color theme="1"/>
        <name val="Sylfaen"/>
        <scheme val="none"/>
      </font>
      <numFmt numFmtId="168" formatCode="_-* #,##0_-;\-* #,##0_-;_-* &quot;-&quot;??_-;_-@_-"/>
    </dxf>
    <dxf>
      <font>
        <b val="0"/>
        <i val="0"/>
        <strike val="0"/>
        <condense val="0"/>
        <extend val="0"/>
        <outline val="0"/>
        <shadow val="0"/>
        <u val="none"/>
        <vertAlign val="baseline"/>
        <sz val="10"/>
        <color theme="1"/>
        <name val="Sylfaen"/>
        <scheme val="none"/>
      </font>
      <numFmt numFmtId="168" formatCode="_-* #,##0_-;\-* #,##0_-;_-* &quot;-&quot;??_-;_-@_-"/>
    </dxf>
    <dxf>
      <font>
        <b val="0"/>
        <i val="0"/>
        <strike val="0"/>
        <condense val="0"/>
        <extend val="0"/>
        <outline val="0"/>
        <shadow val="0"/>
        <u val="none"/>
        <vertAlign val="baseline"/>
        <sz val="10"/>
        <color theme="1"/>
        <name val="Sylfaen"/>
        <scheme val="none"/>
      </font>
      <numFmt numFmtId="168" formatCode="_-* #,##0_-;\-* #,##0_-;_-* &quot;-&quot;??_-;_-@_-"/>
    </dxf>
    <dxf>
      <font>
        <b val="0"/>
        <i val="0"/>
        <strike val="0"/>
        <condense val="0"/>
        <extend val="0"/>
        <outline val="0"/>
        <shadow val="0"/>
        <u val="none"/>
        <vertAlign val="baseline"/>
        <sz val="10"/>
        <color theme="1"/>
        <name val="Sylfaen"/>
        <scheme val="none"/>
      </font>
      <numFmt numFmtId="168" formatCode="_-* #,##0_-;\-* #,##0_-;_-* &quot;-&quot;??_-;_-@_-"/>
    </dxf>
    <dxf>
      <font>
        <b val="0"/>
        <i val="0"/>
        <strike val="0"/>
        <condense val="0"/>
        <extend val="0"/>
        <outline val="0"/>
        <shadow val="0"/>
        <u val="none"/>
        <vertAlign val="baseline"/>
        <sz val="10"/>
        <color theme="1"/>
        <name val="Sylfaen"/>
        <scheme val="none"/>
      </font>
      <numFmt numFmtId="168" formatCode="_-* #,##0_-;\-* #,##0_-;_-* &quot;-&quot;??_-;_-@_-"/>
    </dxf>
    <dxf>
      <font>
        <b val="0"/>
        <i val="0"/>
        <strike val="0"/>
        <condense val="0"/>
        <extend val="0"/>
        <outline val="0"/>
        <shadow val="0"/>
        <u val="none"/>
        <vertAlign val="baseline"/>
        <sz val="10"/>
        <color theme="1"/>
        <name val="Sylfaen"/>
        <scheme val="none"/>
      </font>
      <numFmt numFmtId="168" formatCode="_-* #,##0_-;\-* #,##0_-;_-* &quot;-&quot;??_-;_-@_-"/>
    </dxf>
    <dxf>
      <font>
        <b val="0"/>
        <i val="0"/>
        <strike val="0"/>
        <condense val="0"/>
        <extend val="0"/>
        <outline val="0"/>
        <shadow val="0"/>
        <u val="none"/>
        <vertAlign val="baseline"/>
        <sz val="10"/>
        <color rgb="FF000000"/>
        <name val="Sylfaen"/>
        <scheme val="none"/>
      </font>
    </dxf>
    <dxf>
      <font>
        <b/>
        <i val="0"/>
        <strike val="0"/>
        <condense val="0"/>
        <extend val="0"/>
        <outline val="0"/>
        <shadow val="0"/>
        <u val="none"/>
        <vertAlign val="baseline"/>
        <sz val="10"/>
        <color theme="1"/>
        <name val="Sylfaen"/>
        <scheme val="none"/>
      </font>
    </dxf>
    <dxf>
      <font>
        <strike val="0"/>
        <outline val="0"/>
        <shadow val="0"/>
        <vertAlign val="baseline"/>
        <sz val="10"/>
      </font>
    </dxf>
    <dxf>
      <font>
        <strike val="0"/>
        <outline val="0"/>
        <shadow val="0"/>
        <vertAlign val="baseline"/>
        <sz val="10"/>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strike val="0"/>
        <outline val="0"/>
        <shadow val="0"/>
        <vertAlign val="baseline"/>
        <sz val="10"/>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rgb="FF000000"/>
        <name val="Calibri"/>
        <scheme val="none"/>
      </font>
    </dxf>
    <dxf>
      <font>
        <strike val="0"/>
        <outline val="0"/>
        <shadow val="0"/>
        <u val="none"/>
        <vertAlign val="baseline"/>
        <sz val="10"/>
        <name val="Calibri"/>
        <scheme val="minor"/>
      </font>
    </dxf>
    <dxf>
      <font>
        <b val="0"/>
        <i val="0"/>
        <strike val="0"/>
        <condense val="0"/>
        <extend val="0"/>
        <outline val="0"/>
        <shadow val="0"/>
        <u val="none"/>
        <vertAlign val="baseline"/>
        <sz val="10"/>
        <color theme="1"/>
        <name val="Sylfaen"/>
        <scheme val="none"/>
      </font>
      <numFmt numFmtId="168" formatCode="_-* #,##0_-;\-* #,##0_-;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theme="1"/>
        <name val="Sylfaen"/>
        <scheme val="none"/>
      </font>
      <numFmt numFmtId="168" formatCode="_-* #,##0_-;\-* #,##0_-;_-* &quot;-&quot;??_-;_-@_-"/>
    </dxf>
    <dxf>
      <font>
        <b val="0"/>
        <i val="0"/>
        <strike val="0"/>
        <condense val="0"/>
        <extend val="0"/>
        <outline val="0"/>
        <shadow val="0"/>
        <u val="none"/>
        <vertAlign val="baseline"/>
        <sz val="10"/>
        <color theme="1"/>
        <name val="Sylfaen"/>
        <scheme val="none"/>
      </font>
      <numFmt numFmtId="168" formatCode="_-* #,##0_-;\-* #,##0_-;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theme="1"/>
        <name val="Sylfaen"/>
        <scheme val="none"/>
      </font>
      <numFmt numFmtId="168" formatCode="_-* #,##0_-;\-* #,##0_-;_-* &quot;-&quot;??_-;_-@_-"/>
    </dxf>
    <dxf>
      <font>
        <b val="0"/>
        <i val="0"/>
        <strike val="0"/>
        <condense val="0"/>
        <extend val="0"/>
        <outline val="0"/>
        <shadow val="0"/>
        <u val="none"/>
        <vertAlign val="baseline"/>
        <sz val="10"/>
        <color theme="1"/>
        <name val="Sylfaen"/>
        <scheme val="none"/>
      </font>
      <numFmt numFmtId="168" formatCode="_-* #,##0_-;\-* #,##0_-;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theme="1"/>
        <name val="Sylfaen"/>
        <scheme val="none"/>
      </font>
      <numFmt numFmtId="168" formatCode="_-* #,##0_-;\-* #,##0_-;_-* &quot;-&quot;??_-;_-@_-"/>
    </dxf>
    <dxf>
      <font>
        <b val="0"/>
        <i val="0"/>
        <strike val="0"/>
        <condense val="0"/>
        <extend val="0"/>
        <outline val="0"/>
        <shadow val="0"/>
        <u val="none"/>
        <vertAlign val="baseline"/>
        <sz val="10"/>
        <color theme="1"/>
        <name val="Sylfaen"/>
        <scheme val="none"/>
      </font>
      <numFmt numFmtId="168" formatCode="_-* #,##0_-;\-* #,##0_-;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theme="1"/>
        <name val="Sylfaen"/>
        <scheme val="none"/>
      </font>
      <numFmt numFmtId="168" formatCode="_-* #,##0_-;\-* #,##0_-;_-* &quot;-&quot;??_-;_-@_-"/>
    </dxf>
    <dxf>
      <font>
        <b val="0"/>
        <i val="0"/>
        <strike val="0"/>
        <condense val="0"/>
        <extend val="0"/>
        <outline val="0"/>
        <shadow val="0"/>
        <u val="none"/>
        <vertAlign val="baseline"/>
        <sz val="10"/>
        <color theme="1"/>
        <name val="Sylfaen"/>
        <scheme val="none"/>
      </font>
      <numFmt numFmtId="168" formatCode="_-* #,##0_-;\-* #,##0_-;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theme="1"/>
        <name val="Sylfaen"/>
        <scheme val="none"/>
      </font>
      <numFmt numFmtId="168" formatCode="_-* #,##0_-;\-* #,##0_-;_-* &quot;-&quot;??_-;_-@_-"/>
    </dxf>
    <dxf>
      <font>
        <b val="0"/>
        <i val="0"/>
        <strike val="0"/>
        <condense val="0"/>
        <extend val="0"/>
        <outline val="0"/>
        <shadow val="0"/>
        <u val="none"/>
        <vertAlign val="baseline"/>
        <sz val="10"/>
        <color theme="1"/>
        <name val="Sylfaen"/>
        <scheme val="none"/>
      </font>
      <numFmt numFmtId="168" formatCode="_-* #,##0_-;\-* #,##0_-;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theme="1"/>
        <name val="Sylfaen"/>
        <scheme val="none"/>
      </font>
      <numFmt numFmtId="168" formatCode="_-* #,##0_-;\-* #,##0_-;_-* &quot;-&quot;??_-;_-@_-"/>
    </dxf>
    <dxf>
      <font>
        <b val="0"/>
        <i val="0"/>
        <strike val="0"/>
        <condense val="0"/>
        <extend val="0"/>
        <outline val="0"/>
        <shadow val="0"/>
        <u val="none"/>
        <vertAlign val="baseline"/>
        <sz val="10"/>
        <color theme="1"/>
        <name val="Sylfaen"/>
        <scheme val="none"/>
      </font>
      <numFmt numFmtId="168" formatCode="_-* #,##0_-;\-* #,##0_-;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theme="1"/>
        <name val="Sylfaen"/>
        <scheme val="none"/>
      </font>
      <numFmt numFmtId="168" formatCode="_-* #,##0_-;\-* #,##0_-;_-* &quot;-&quot;??_-;_-@_-"/>
    </dxf>
    <dxf>
      <font>
        <b val="0"/>
        <i val="0"/>
        <strike val="0"/>
        <condense val="0"/>
        <extend val="0"/>
        <outline val="0"/>
        <shadow val="0"/>
        <u val="none"/>
        <vertAlign val="baseline"/>
        <sz val="10"/>
        <color rgb="FF000000"/>
        <name val="Calibri"/>
        <scheme val="minor"/>
      </font>
      <numFmt numFmtId="0" formatCode="General"/>
      <fill>
        <patternFill patternType="none">
          <fgColor indexed="64"/>
          <bgColor indexed="65"/>
        </patternFill>
      </fill>
      <alignment horizontal="left" vertical="bottom" textRotation="0" wrapText="0" indent="1" justifyLastLine="0" shrinkToFit="0" readingOrder="0"/>
      <border diagonalUp="0" diagonalDown="0" outline="0">
        <left/>
        <right/>
        <top style="medium">
          <color auto="1"/>
        </top>
        <bottom/>
      </border>
      <protection locked="1" hidden="0"/>
    </dxf>
    <dxf>
      <font>
        <b val="0"/>
        <i val="0"/>
        <strike val="0"/>
        <condense val="0"/>
        <extend val="0"/>
        <outline val="0"/>
        <shadow val="0"/>
        <u val="none"/>
        <vertAlign val="baseline"/>
        <sz val="10"/>
        <color rgb="FF000000"/>
        <name val="Calibri"/>
        <scheme val="minor"/>
      </font>
      <fill>
        <patternFill patternType="none">
          <fgColor indexed="64"/>
          <bgColor indexed="65"/>
        </patternFill>
      </fill>
      <alignment horizontal="left" vertical="bottom" textRotation="0" wrapText="0" indent="1" justifyLastLine="0" shrinkToFit="0" readingOrder="0"/>
      <border diagonalUp="0" diagonalDown="0">
        <left style="medium">
          <color auto="1"/>
        </left>
        <right style="medium">
          <color auto="1"/>
        </right>
        <top/>
        <bottom/>
        <vertical/>
        <horizontal/>
      </border>
    </dxf>
    <dxf>
      <font>
        <b val="0"/>
        <i val="0"/>
        <strike val="0"/>
        <condense val="0"/>
        <extend val="0"/>
        <outline val="0"/>
        <shadow val="0"/>
        <u val="none"/>
        <vertAlign val="baseline"/>
        <sz val="10"/>
        <color theme="1"/>
        <name val="Sylfaen"/>
        <scheme val="none"/>
      </font>
    </dxf>
    <dxf>
      <font>
        <b/>
        <i val="0"/>
        <strike val="0"/>
        <condense val="0"/>
        <extend val="0"/>
        <outline val="0"/>
        <shadow val="0"/>
        <u val="none"/>
        <vertAlign val="baseline"/>
        <sz val="10"/>
        <color theme="1"/>
        <name val="Sylfaen"/>
        <scheme val="none"/>
      </font>
    </dxf>
    <dxf>
      <font>
        <b val="0"/>
        <i val="0"/>
        <strike val="0"/>
        <condense val="0"/>
        <extend val="0"/>
        <outline val="0"/>
        <shadow val="0"/>
        <u val="none"/>
        <vertAlign val="baseline"/>
        <sz val="10"/>
        <color theme="1"/>
        <name val="Sylfaen"/>
        <scheme val="none"/>
      </font>
      <numFmt numFmtId="168" formatCode="_-* #,##0_-;\-* #,##0_-;_-* &quot;-&quot;??_-;_-@_-"/>
    </dxf>
    <dxf>
      <font>
        <b val="0"/>
        <i val="0"/>
        <strike val="0"/>
        <condense val="0"/>
        <extend val="0"/>
        <outline val="0"/>
        <shadow val="0"/>
        <u val="none"/>
        <vertAlign val="baseline"/>
        <sz val="10"/>
        <color theme="1"/>
        <name val="Sylfaen"/>
        <scheme val="none"/>
      </font>
      <numFmt numFmtId="168" formatCode="_-* #,##0_-;\-* #,##0_-;_-* &quot;-&quot;??_-;_-@_-"/>
    </dxf>
    <dxf>
      <font>
        <b val="0"/>
        <i val="0"/>
        <strike val="0"/>
        <condense val="0"/>
        <extend val="0"/>
        <outline val="0"/>
        <shadow val="0"/>
        <u val="none"/>
        <vertAlign val="baseline"/>
        <sz val="10"/>
        <color theme="1"/>
        <name val="Sylfaen"/>
        <scheme val="none"/>
      </font>
      <numFmt numFmtId="168" formatCode="_-* #,##0_-;\-* #,##0_-;_-* &quot;-&quot;??_-;_-@_-"/>
    </dxf>
    <dxf>
      <font>
        <b val="0"/>
        <i val="0"/>
        <strike val="0"/>
        <condense val="0"/>
        <extend val="0"/>
        <outline val="0"/>
        <shadow val="0"/>
        <u val="none"/>
        <vertAlign val="baseline"/>
        <sz val="10"/>
        <color theme="1"/>
        <name val="Sylfaen"/>
        <scheme val="none"/>
      </font>
      <numFmt numFmtId="168" formatCode="_-* #,##0_-;\-* #,##0_-;_-* &quot;-&quot;??_-;_-@_-"/>
    </dxf>
    <dxf>
      <font>
        <b val="0"/>
        <i val="0"/>
        <strike val="0"/>
        <condense val="0"/>
        <extend val="0"/>
        <outline val="0"/>
        <shadow val="0"/>
        <u val="none"/>
        <vertAlign val="baseline"/>
        <sz val="10"/>
        <color theme="1"/>
        <name val="Sylfaen"/>
        <scheme val="none"/>
      </font>
      <numFmt numFmtId="168" formatCode="_-* #,##0_-;\-* #,##0_-;_-* &quot;-&quot;??_-;_-@_-"/>
    </dxf>
    <dxf>
      <font>
        <b val="0"/>
        <i val="0"/>
        <strike val="0"/>
        <condense val="0"/>
        <extend val="0"/>
        <outline val="0"/>
        <shadow val="0"/>
        <u val="none"/>
        <vertAlign val="baseline"/>
        <sz val="10"/>
        <color theme="1"/>
        <name val="Sylfaen"/>
        <scheme val="none"/>
      </font>
      <numFmt numFmtId="168" formatCode="_-* #,##0_-;\-* #,##0_-;_-* &quot;-&quot;??_-;_-@_-"/>
    </dxf>
    <dxf>
      <font>
        <b val="0"/>
        <i val="0"/>
        <strike val="0"/>
        <condense val="0"/>
        <extend val="0"/>
        <outline val="0"/>
        <shadow val="0"/>
        <u val="none"/>
        <vertAlign val="baseline"/>
        <sz val="10"/>
        <color theme="1"/>
        <name val="Sylfaen"/>
        <scheme val="none"/>
      </font>
      <numFmt numFmtId="168" formatCode="_-* #,##0_-;\-* #,##0_-;_-* &quot;-&quot;??_-;_-@_-"/>
    </dxf>
    <dxf>
      <font>
        <b val="0"/>
        <i val="0"/>
        <strike val="0"/>
        <condense val="0"/>
        <extend val="0"/>
        <outline val="0"/>
        <shadow val="0"/>
        <u val="none"/>
        <vertAlign val="baseline"/>
        <sz val="10"/>
        <color theme="1"/>
        <name val="Sylfaen"/>
        <scheme val="none"/>
      </font>
      <numFmt numFmtId="168" formatCode="_-* #,##0_-;\-* #,##0_-;_-* &quot;-&quot;??_-;_-@_-"/>
    </dxf>
    <dxf>
      <font>
        <b val="0"/>
        <i val="0"/>
        <strike val="0"/>
        <condense val="0"/>
        <extend val="0"/>
        <outline val="0"/>
        <shadow val="0"/>
        <u val="none"/>
        <vertAlign val="baseline"/>
        <sz val="10"/>
        <color theme="1"/>
        <name val="Sylfaen"/>
        <scheme val="none"/>
      </font>
    </dxf>
    <dxf>
      <font>
        <b/>
        <i val="0"/>
        <strike val="0"/>
        <condense val="0"/>
        <extend val="0"/>
        <outline val="0"/>
        <shadow val="0"/>
        <u val="none"/>
        <vertAlign val="baseline"/>
        <sz val="10"/>
        <color theme="1"/>
        <name val="Sylfaen"/>
        <scheme val="none"/>
      </font>
    </dxf>
    <dxf>
      <font>
        <strike val="0"/>
        <outline val="0"/>
        <shadow val="0"/>
        <vertAlign val="baseline"/>
        <sz val="10"/>
      </font>
    </dxf>
    <dxf>
      <font>
        <strike val="0"/>
        <outline val="0"/>
        <shadow val="0"/>
        <vertAlign val="baseline"/>
        <sz val="10"/>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strike val="0"/>
        <outline val="0"/>
        <shadow val="0"/>
        <vertAlign val="baseline"/>
        <sz val="10"/>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strike val="0"/>
        <outline val="0"/>
        <shadow val="0"/>
        <u val="none"/>
        <vertAlign val="baseline"/>
        <sz val="10"/>
        <name val="Calibri"/>
        <scheme val="minor"/>
      </font>
    </dxf>
    <dxf>
      <font>
        <strike val="0"/>
        <outline val="0"/>
        <shadow val="0"/>
        <u val="none"/>
        <vertAlign val="baseline"/>
        <sz val="9"/>
        <color theme="1"/>
        <name val="Calibri"/>
        <scheme val="minor"/>
      </font>
      <numFmt numFmtId="168" formatCode="_-* #,##0_-;\-* #,##0_-;_-* &quot;-&quot;??_-;_-@_-"/>
    </dxf>
    <dxf>
      <font>
        <strike val="0"/>
        <outline val="0"/>
        <shadow val="0"/>
        <u val="none"/>
        <vertAlign val="baseline"/>
        <sz val="9"/>
        <color theme="1"/>
        <name val="Calibri"/>
        <scheme val="minor"/>
      </font>
      <numFmt numFmtId="168" formatCode="_-* #,##0_-;\-* #,##0_-;_-* &quot;-&quot;??_-;_-@_-"/>
    </dxf>
    <dxf>
      <font>
        <strike val="0"/>
        <outline val="0"/>
        <shadow val="0"/>
        <u val="none"/>
        <vertAlign val="baseline"/>
        <sz val="9"/>
        <color theme="1"/>
        <name val="Calibri"/>
        <scheme val="minor"/>
      </font>
      <numFmt numFmtId="168" formatCode="_-* #,##0_-;\-* #,##0_-;_-* &quot;-&quot;??_-;_-@_-"/>
    </dxf>
    <dxf>
      <font>
        <strike val="0"/>
        <outline val="0"/>
        <shadow val="0"/>
        <u val="none"/>
        <vertAlign val="baseline"/>
        <sz val="9"/>
        <color theme="1"/>
        <name val="Calibri"/>
        <scheme val="minor"/>
      </font>
      <numFmt numFmtId="168" formatCode="_-* #,##0_-;\-* #,##0_-;_-* &quot;-&quot;??_-;_-@_-"/>
    </dxf>
    <dxf>
      <font>
        <strike val="0"/>
        <outline val="0"/>
        <shadow val="0"/>
        <u val="none"/>
        <vertAlign val="baseline"/>
        <sz val="9"/>
        <color theme="1"/>
        <name val="Calibri"/>
        <scheme val="minor"/>
      </font>
      <numFmt numFmtId="168" formatCode="_-* #,##0_-;\-* #,##0_-;_-* &quot;-&quot;??_-;_-@_-"/>
    </dxf>
    <dxf>
      <alignment horizontal="general" vertical="bottom" textRotation="0" wrapText="1" indent="0" justifyLastLine="0" shrinkToFit="0" readingOrder="0"/>
    </dxf>
    <dxf>
      <font>
        <strike val="0"/>
        <outline val="0"/>
        <shadow val="0"/>
        <u val="none"/>
        <vertAlign val="baseline"/>
        <sz val="9"/>
        <color theme="1"/>
        <name val="Calibri"/>
        <scheme val="minor"/>
      </font>
      <alignment horizontal="general" vertical="bottom" textRotation="0" wrapText="1" indent="0" justifyLastLine="0" shrinkToFit="0" readingOrder="0"/>
    </dxf>
    <dxf>
      <font>
        <strike val="0"/>
        <outline val="0"/>
        <shadow val="0"/>
        <u val="none"/>
        <vertAlign val="baseline"/>
        <sz val="9"/>
        <color theme="1"/>
        <name val="Calibri"/>
        <scheme val="minor"/>
      </font>
      <alignment horizontal="left" vertical="bottom" textRotation="0" wrapText="0" indent="0" justifyLastLine="0" shrinkToFit="0" readingOrder="0"/>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numFmt numFmtId="168" formatCode="_-* #,##0_-;\-* #,##0_-;_-* &quot;-&quot;??_-;_-@_-"/>
    </dxf>
    <dxf>
      <font>
        <strike val="0"/>
        <outline val="0"/>
        <shadow val="0"/>
        <u val="none"/>
        <vertAlign val="baseline"/>
        <sz val="9"/>
        <color theme="1"/>
        <name val="Calibri"/>
        <scheme val="minor"/>
      </font>
      <numFmt numFmtId="168" formatCode="_-* #,##0_-;\-* #,##0_-;_-* &quot;-&quot;??_-;_-@_-"/>
    </dxf>
    <dxf>
      <font>
        <strike val="0"/>
        <outline val="0"/>
        <shadow val="0"/>
        <u val="none"/>
        <vertAlign val="baseline"/>
        <sz val="9"/>
        <color theme="1"/>
        <name val="Calibri"/>
        <scheme val="minor"/>
      </font>
      <numFmt numFmtId="168" formatCode="_-* #,##0_-;\-* #,##0_-;_-* &quot;-&quot;??_-;_-@_-"/>
    </dxf>
    <dxf>
      <font>
        <strike val="0"/>
        <outline val="0"/>
        <shadow val="0"/>
        <u val="none"/>
        <vertAlign val="baseline"/>
        <sz val="9"/>
        <color theme="1"/>
        <name val="Calibri"/>
        <scheme val="minor"/>
      </font>
      <numFmt numFmtId="168" formatCode="_-* #,##0_-;\-* #,##0_-;_-* &quot;-&quot;??_-;_-@_-"/>
    </dxf>
    <dxf>
      <font>
        <strike val="0"/>
        <outline val="0"/>
        <shadow val="0"/>
        <u val="none"/>
        <vertAlign val="baseline"/>
        <sz val="9"/>
        <color theme="1"/>
        <name val="Calibri"/>
        <scheme val="minor"/>
      </font>
      <numFmt numFmtId="168" formatCode="_-* #,##0_-;\-* #,##0_-;_-* &quot;-&quot;??_-;_-@_-"/>
    </dxf>
    <dxf>
      <alignment horizontal="general" vertical="bottom" textRotation="0" wrapText="1" indent="0" justifyLastLine="0" shrinkToFit="0" readingOrder="0"/>
    </dxf>
    <dxf>
      <font>
        <b val="0"/>
        <i val="0"/>
        <strike val="0"/>
        <condense val="0"/>
        <extend val="0"/>
        <outline val="0"/>
        <shadow val="0"/>
        <u val="none"/>
        <vertAlign val="baseline"/>
        <sz val="8"/>
        <color theme="1"/>
        <name val="Sylfaen"/>
        <scheme val="none"/>
      </font>
      <alignment horizontal="general" vertical="bottom" textRotation="0" wrapText="1" indent="0" justifyLastLine="0" shrinkToFit="0" readingOrder="0"/>
    </dxf>
    <dxf>
      <alignment horizontal="general" vertical="bottom" textRotation="0" wrapText="1" indent="0" justifyLastLine="0" shrinkToFit="0" readingOrder="0"/>
    </dxf>
    <dxf>
      <font>
        <strike val="0"/>
        <outline val="0"/>
        <shadow val="0"/>
        <u val="none"/>
        <vertAlign val="baseline"/>
        <sz val="9"/>
        <color theme="1"/>
        <name val="Calibri"/>
        <scheme val="minor"/>
      </font>
      <alignment horizontal="general" vertical="bottom" textRotation="0" wrapText="1" indent="0" justifyLastLine="0" shrinkToFit="0" readingOrder="0"/>
    </dxf>
    <dxf>
      <font>
        <strike val="0"/>
        <outline val="0"/>
        <shadow val="0"/>
        <u val="none"/>
        <vertAlign val="baseline"/>
        <sz val="9"/>
        <color theme="1"/>
        <name val="Calibri"/>
        <scheme val="minor"/>
      </font>
      <alignment horizontal="left" vertical="bottom" textRotation="0" wrapText="0" indent="0" justifyLastLine="0" shrinkToFit="0" readingOrder="0"/>
    </dxf>
    <dxf>
      <font>
        <strike val="0"/>
        <outline val="0"/>
        <shadow val="0"/>
        <u val="none"/>
        <vertAlign val="baseline"/>
        <sz val="9"/>
        <color rgb="FF000000"/>
        <name val="Calibri"/>
        <scheme val="none"/>
      </font>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numFmt numFmtId="168" formatCode="_-* #,##0_-;\-* #,##0_-;_-* &quot;-&quot;??_-;_-@_-"/>
    </dxf>
    <dxf>
      <font>
        <strike val="0"/>
        <outline val="0"/>
        <shadow val="0"/>
        <u val="none"/>
        <vertAlign val="baseline"/>
        <sz val="9"/>
        <color theme="1"/>
        <name val="Calibri"/>
        <scheme val="minor"/>
      </font>
      <numFmt numFmtId="168" formatCode="_-* #,##0_-;\-* #,##0_-;_-* &quot;-&quot;??_-;_-@_-"/>
    </dxf>
    <dxf>
      <font>
        <strike val="0"/>
        <outline val="0"/>
        <shadow val="0"/>
        <u val="none"/>
        <vertAlign val="baseline"/>
        <sz val="9"/>
        <color theme="1"/>
        <name val="Calibri"/>
        <scheme val="minor"/>
      </font>
      <numFmt numFmtId="168" formatCode="_-* #,##0_-;\-* #,##0_-;_-* &quot;-&quot;??_-;_-@_-"/>
    </dxf>
    <dxf>
      <font>
        <strike val="0"/>
        <outline val="0"/>
        <shadow val="0"/>
        <u val="none"/>
        <vertAlign val="baseline"/>
        <sz val="9"/>
        <color theme="1"/>
        <name val="Calibri"/>
        <scheme val="minor"/>
      </font>
      <numFmt numFmtId="168" formatCode="_-* #,##0_-;\-* #,##0_-;_-* &quot;-&quot;??_-;_-@_-"/>
    </dxf>
    <dxf>
      <font>
        <strike val="0"/>
        <outline val="0"/>
        <shadow val="0"/>
        <u val="none"/>
        <vertAlign val="baseline"/>
        <sz val="9"/>
        <color theme="1"/>
        <name val="Calibri"/>
        <scheme val="minor"/>
      </font>
      <numFmt numFmtId="168" formatCode="_-* #,##0_-;\-* #,##0_-;_-* &quot;-&quot;??_-;_-@_-"/>
    </dxf>
    <dxf>
      <alignment horizontal="general" vertical="bottom" textRotation="0" wrapText="1" indent="0" justifyLastLine="0" shrinkToFit="0" readingOrder="0"/>
    </dxf>
    <dxf>
      <font>
        <strike val="0"/>
        <outline val="0"/>
        <shadow val="0"/>
        <u val="none"/>
        <vertAlign val="baseline"/>
        <sz val="9"/>
        <color theme="1"/>
        <name val="Calibri"/>
        <scheme val="minor"/>
      </font>
      <alignment horizontal="general" vertical="bottom" textRotation="0" wrapText="1" indent="0" justifyLastLine="0" shrinkToFit="0" readingOrder="0"/>
    </dxf>
    <dxf>
      <font>
        <strike val="0"/>
        <outline val="0"/>
        <shadow val="0"/>
        <u val="none"/>
        <vertAlign val="baseline"/>
        <sz val="9"/>
        <color theme="1"/>
        <name val="Calibri"/>
        <scheme val="minor"/>
      </font>
      <alignment horizontal="left" vertical="bottom" textRotation="0" wrapText="0" indent="0" justifyLastLine="0" shrinkToFit="0" readingOrder="0"/>
    </dxf>
    <dxf>
      <font>
        <strike val="0"/>
        <outline val="0"/>
        <shadow val="0"/>
        <u val="none"/>
        <vertAlign val="baseline"/>
        <sz val="9"/>
        <color rgb="FF000000"/>
        <name val="Calibri"/>
        <scheme val="none"/>
      </font>
    </dxf>
    <dxf>
      <font>
        <strike val="0"/>
        <outline val="0"/>
        <shadow val="0"/>
        <u val="none"/>
        <vertAlign val="baseline"/>
        <sz val="9"/>
        <color theme="1"/>
        <name val="Calibri"/>
        <scheme val="minor"/>
      </font>
    </dxf>
  </dxfs>
  <tableStyles count="0" defaultTableStyle="TableStyleMedium2" defaultPivotStyle="PivotStyleLight16"/>
  <colors>
    <mruColors>
      <color rgb="FF08B9DC"/>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9.xml"/><Relationship Id="rId21" Type="http://schemas.openxmlformats.org/officeDocument/2006/relationships/worksheet" Target="worksheets/sheet21.xml"/><Relationship Id="rId34" Type="http://schemas.openxmlformats.org/officeDocument/2006/relationships/externalLink" Target="externalLinks/externalLink4.xml"/><Relationship Id="rId42" Type="http://schemas.openxmlformats.org/officeDocument/2006/relationships/externalLink" Target="externalLinks/externalLink1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40" Type="http://schemas.openxmlformats.org/officeDocument/2006/relationships/externalLink" Target="externalLinks/externalLink10.xml"/><Relationship Id="rId45" Type="http://schemas.openxmlformats.org/officeDocument/2006/relationships/externalLink" Target="externalLinks/externalLink1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4" Type="http://schemas.openxmlformats.org/officeDocument/2006/relationships/externalLink" Target="externalLinks/externalLink1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 Id="rId43" Type="http://schemas.openxmlformats.org/officeDocument/2006/relationships/externalLink" Target="externalLinks/externalLink13.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46" Type="http://schemas.openxmlformats.org/officeDocument/2006/relationships/externalLink" Target="externalLinks/externalLink16.xml"/><Relationship Id="rId20" Type="http://schemas.openxmlformats.org/officeDocument/2006/relationships/worksheet" Target="worksheets/sheet20.xml"/><Relationship Id="rId41" Type="http://schemas.openxmlformats.org/officeDocument/2006/relationships/externalLink" Target="externalLinks/externalLink11.xml"/><Relationship Id="rId1" Type="http://schemas.openxmlformats.org/officeDocument/2006/relationships/worksheet" Target="worksheets/sheet1.xml"/><Relationship Id="rId6" Type="http://schemas.openxmlformats.org/officeDocument/2006/relationships/worksheet" Target="worksheets/sheet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stacked"/>
        <c:varyColors val="0"/>
        <c:ser>
          <c:idx val="0"/>
          <c:order val="0"/>
          <c:tx>
            <c:strRef>
              <c:f>'2018-2022 (by GARP)_mod'!$B$89</c:f>
              <c:strCache>
                <c:ptCount val="1"/>
                <c:pt idx="0">
                  <c:v> Prevention </c:v>
                </c:pt>
              </c:strCache>
            </c:strRef>
          </c:tx>
          <c:invertIfNegative val="0"/>
          <c:cat>
            <c:strRef>
              <c:f>'2018-2022 (by GARP)_mod'!$C$88:$I$88</c:f>
              <c:strCache>
                <c:ptCount val="7"/>
                <c:pt idx="0">
                  <c:v>2016</c:v>
                </c:pt>
                <c:pt idx="1">
                  <c:v>2017</c:v>
                </c:pt>
                <c:pt idx="2">
                  <c:v>2018</c:v>
                </c:pt>
                <c:pt idx="3">
                  <c:v>2019</c:v>
                </c:pt>
                <c:pt idx="4">
                  <c:v>2020</c:v>
                </c:pt>
                <c:pt idx="5">
                  <c:v>2021</c:v>
                </c:pt>
                <c:pt idx="6">
                  <c:v>2022</c:v>
                </c:pt>
              </c:strCache>
            </c:strRef>
          </c:cat>
          <c:val>
            <c:numRef>
              <c:f>'2018-2022 (by GARP)_mod'!$C$89:$I$89</c:f>
              <c:numCache>
                <c:formatCode>_-* #,##0_-;\-* #,##0_-;_-* "-"??_-;_-@_-</c:formatCode>
                <c:ptCount val="7"/>
                <c:pt idx="0">
                  <c:v>11484106.139350152</c:v>
                </c:pt>
                <c:pt idx="1">
                  <c:v>11749144.144144144</c:v>
                </c:pt>
                <c:pt idx="2">
                  <c:v>15941439.881702887</c:v>
                </c:pt>
                <c:pt idx="3">
                  <c:v>15200711.698200058</c:v>
                </c:pt>
                <c:pt idx="4">
                  <c:v>14491472.491353476</c:v>
                </c:pt>
                <c:pt idx="5">
                  <c:v>17752631.567538448</c:v>
                </c:pt>
                <c:pt idx="6">
                  <c:v>16849076.836064722</c:v>
                </c:pt>
              </c:numCache>
            </c:numRef>
          </c:val>
          <c:extLst xmlns:c16r2="http://schemas.microsoft.com/office/drawing/2015/06/chart">
            <c:ext xmlns:c16="http://schemas.microsoft.com/office/drawing/2014/chart" uri="{C3380CC4-5D6E-409C-BE32-E72D297353CC}">
              <c16:uniqueId val="{00000000-35B6-CC4C-B568-A7662AA6CB45}"/>
            </c:ext>
          </c:extLst>
        </c:ser>
        <c:ser>
          <c:idx val="1"/>
          <c:order val="1"/>
          <c:tx>
            <c:strRef>
              <c:f>'2018-2022 (by GARP)_mod'!$B$90</c:f>
              <c:strCache>
                <c:ptCount val="1"/>
                <c:pt idx="0">
                  <c:v> Treatment, care and support </c:v>
                </c:pt>
              </c:strCache>
            </c:strRef>
          </c:tx>
          <c:invertIfNegative val="0"/>
          <c:cat>
            <c:strRef>
              <c:f>'2018-2022 (by GARP)_mod'!$C$88:$I$88</c:f>
              <c:strCache>
                <c:ptCount val="7"/>
                <c:pt idx="0">
                  <c:v>2016</c:v>
                </c:pt>
                <c:pt idx="1">
                  <c:v>2017</c:v>
                </c:pt>
                <c:pt idx="2">
                  <c:v>2018</c:v>
                </c:pt>
                <c:pt idx="3">
                  <c:v>2019</c:v>
                </c:pt>
                <c:pt idx="4">
                  <c:v>2020</c:v>
                </c:pt>
                <c:pt idx="5">
                  <c:v>2021</c:v>
                </c:pt>
                <c:pt idx="6">
                  <c:v>2022</c:v>
                </c:pt>
              </c:strCache>
            </c:strRef>
          </c:cat>
          <c:val>
            <c:numRef>
              <c:f>'2018-2022 (by GARP)_mod'!$C$90:$I$90</c:f>
              <c:numCache>
                <c:formatCode>_-* #,##0_-;\-* #,##0_-;_-* "-"??_-;_-@_-</c:formatCode>
                <c:ptCount val="7"/>
                <c:pt idx="0">
                  <c:v>4923039.6754975282</c:v>
                </c:pt>
                <c:pt idx="1">
                  <c:v>5906499.2426054375</c:v>
                </c:pt>
                <c:pt idx="2">
                  <c:v>4722080</c:v>
                </c:pt>
                <c:pt idx="3">
                  <c:v>5193136.4896428576</c:v>
                </c:pt>
                <c:pt idx="4">
                  <c:v>5695442.8930000002</c:v>
                </c:pt>
                <c:pt idx="5">
                  <c:v>6267669.8949999996</c:v>
                </c:pt>
                <c:pt idx="6">
                  <c:v>7047382.5120000001</c:v>
                </c:pt>
              </c:numCache>
            </c:numRef>
          </c:val>
          <c:extLst xmlns:c16r2="http://schemas.microsoft.com/office/drawing/2015/06/chart">
            <c:ext xmlns:c16="http://schemas.microsoft.com/office/drawing/2014/chart" uri="{C3380CC4-5D6E-409C-BE32-E72D297353CC}">
              <c16:uniqueId val="{00000001-35B6-CC4C-B568-A7662AA6CB45}"/>
            </c:ext>
          </c:extLst>
        </c:ser>
        <c:ser>
          <c:idx val="2"/>
          <c:order val="2"/>
          <c:tx>
            <c:strRef>
              <c:f>'2018-2022 (by GARP)_mod'!$B$91</c:f>
              <c:strCache>
                <c:ptCount val="1"/>
                <c:pt idx="0">
                  <c:v> Governance and sustainability  </c:v>
                </c:pt>
              </c:strCache>
            </c:strRef>
          </c:tx>
          <c:invertIfNegative val="0"/>
          <c:cat>
            <c:strRef>
              <c:f>'2018-2022 (by GARP)_mod'!$C$88:$I$88</c:f>
              <c:strCache>
                <c:ptCount val="7"/>
                <c:pt idx="0">
                  <c:v>2016</c:v>
                </c:pt>
                <c:pt idx="1">
                  <c:v>2017</c:v>
                </c:pt>
                <c:pt idx="2">
                  <c:v>2018</c:v>
                </c:pt>
                <c:pt idx="3">
                  <c:v>2019</c:v>
                </c:pt>
                <c:pt idx="4">
                  <c:v>2020</c:v>
                </c:pt>
                <c:pt idx="5">
                  <c:v>2021</c:v>
                </c:pt>
                <c:pt idx="6">
                  <c:v>2022</c:v>
                </c:pt>
              </c:strCache>
            </c:strRef>
          </c:cat>
          <c:val>
            <c:numRef>
              <c:f>'2018-2022 (by GARP)_mod'!$C$91:$I$91</c:f>
              <c:numCache>
                <c:formatCode>_-* #,##0_-;\-* #,##0_-;_-* "-"??_-;_-@_-</c:formatCode>
                <c:ptCount val="7"/>
                <c:pt idx="0">
                  <c:v>1705714.2857142859</c:v>
                </c:pt>
                <c:pt idx="1">
                  <c:v>2110267.0812405329</c:v>
                </c:pt>
                <c:pt idx="2">
                  <c:v>1918000</c:v>
                </c:pt>
                <c:pt idx="3">
                  <c:v>641849</c:v>
                </c:pt>
                <c:pt idx="4">
                  <c:v>352500</c:v>
                </c:pt>
                <c:pt idx="5">
                  <c:v>330100</c:v>
                </c:pt>
                <c:pt idx="6">
                  <c:v>312000</c:v>
                </c:pt>
              </c:numCache>
            </c:numRef>
          </c:val>
          <c:extLst xmlns:c16r2="http://schemas.microsoft.com/office/drawing/2015/06/chart">
            <c:ext xmlns:c16="http://schemas.microsoft.com/office/drawing/2014/chart" uri="{C3380CC4-5D6E-409C-BE32-E72D297353CC}">
              <c16:uniqueId val="{00000002-35B6-CC4C-B568-A7662AA6CB45}"/>
            </c:ext>
          </c:extLst>
        </c:ser>
        <c:ser>
          <c:idx val="3"/>
          <c:order val="3"/>
          <c:tx>
            <c:strRef>
              <c:f>'2018-2022 (by GARP)_mod'!$B$92</c:f>
              <c:strCache>
                <c:ptCount val="1"/>
                <c:pt idx="0">
                  <c:v> The rest </c:v>
                </c:pt>
              </c:strCache>
            </c:strRef>
          </c:tx>
          <c:invertIfNegative val="0"/>
          <c:cat>
            <c:strRef>
              <c:f>'2018-2022 (by GARP)_mod'!$C$88:$I$88</c:f>
              <c:strCache>
                <c:ptCount val="7"/>
                <c:pt idx="0">
                  <c:v>2016</c:v>
                </c:pt>
                <c:pt idx="1">
                  <c:v>2017</c:v>
                </c:pt>
                <c:pt idx="2">
                  <c:v>2018</c:v>
                </c:pt>
                <c:pt idx="3">
                  <c:v>2019</c:v>
                </c:pt>
                <c:pt idx="4">
                  <c:v>2020</c:v>
                </c:pt>
                <c:pt idx="5">
                  <c:v>2021</c:v>
                </c:pt>
                <c:pt idx="6">
                  <c:v>2022</c:v>
                </c:pt>
              </c:strCache>
            </c:strRef>
          </c:cat>
          <c:val>
            <c:numRef>
              <c:f>'2018-2022 (by GARP)_mod'!$C$92:$I$92</c:f>
              <c:numCache>
                <c:formatCode>_-* #,##0_-;\-* #,##0_-;_-* "-"??_-;_-@_-</c:formatCode>
                <c:ptCount val="7"/>
                <c:pt idx="0">
                  <c:v>504738.24312333635</c:v>
                </c:pt>
                <c:pt idx="1">
                  <c:v>411703.34050865029</c:v>
                </c:pt>
                <c:pt idx="2">
                  <c:v>400000</c:v>
                </c:pt>
                <c:pt idx="3">
                  <c:v>720000</c:v>
                </c:pt>
                <c:pt idx="4">
                  <c:v>920000</c:v>
                </c:pt>
                <c:pt idx="5">
                  <c:v>920000</c:v>
                </c:pt>
                <c:pt idx="6">
                  <c:v>760000</c:v>
                </c:pt>
              </c:numCache>
            </c:numRef>
          </c:val>
          <c:extLst xmlns:c16r2="http://schemas.microsoft.com/office/drawing/2015/06/chart">
            <c:ext xmlns:c16="http://schemas.microsoft.com/office/drawing/2014/chart" uri="{C3380CC4-5D6E-409C-BE32-E72D297353CC}">
              <c16:uniqueId val="{00000003-35B6-CC4C-B568-A7662AA6CB45}"/>
            </c:ext>
          </c:extLst>
        </c:ser>
        <c:dLbls>
          <c:showLegendKey val="0"/>
          <c:showVal val="0"/>
          <c:showCatName val="0"/>
          <c:showSerName val="0"/>
          <c:showPercent val="0"/>
          <c:showBubbleSize val="0"/>
        </c:dLbls>
        <c:gapWidth val="150"/>
        <c:overlap val="100"/>
        <c:axId val="-1209473376"/>
        <c:axId val="-1209467392"/>
      </c:barChart>
      <c:catAx>
        <c:axId val="-1209473376"/>
        <c:scaling>
          <c:orientation val="minMax"/>
        </c:scaling>
        <c:delete val="0"/>
        <c:axPos val="b"/>
        <c:numFmt formatCode="General" sourceLinked="0"/>
        <c:majorTickMark val="out"/>
        <c:minorTickMark val="none"/>
        <c:tickLblPos val="nextTo"/>
        <c:crossAx val="-1209467392"/>
        <c:crosses val="autoZero"/>
        <c:auto val="1"/>
        <c:lblAlgn val="ctr"/>
        <c:lblOffset val="100"/>
        <c:noMultiLvlLbl val="0"/>
      </c:catAx>
      <c:valAx>
        <c:axId val="-1209467392"/>
        <c:scaling>
          <c:orientation val="minMax"/>
        </c:scaling>
        <c:delete val="0"/>
        <c:axPos val="l"/>
        <c:majorGridlines/>
        <c:numFmt formatCode="_-* #,##0_-;\-* #,##0_-;_-* &quot;-&quot;??_-;_-@_-" sourceLinked="1"/>
        <c:majorTickMark val="out"/>
        <c:minorTickMark val="none"/>
        <c:tickLblPos val="nextTo"/>
        <c:crossAx val="-1209473376"/>
        <c:crosses val="autoZero"/>
        <c:crossBetween val="between"/>
      </c:valAx>
    </c:plotArea>
    <c:legend>
      <c:legendPos val="r"/>
      <c:overlay val="0"/>
    </c:legend>
    <c:plotVisOnly val="1"/>
    <c:dispBlanksAs val="gap"/>
    <c:showDLblsOverMax val="0"/>
  </c:chart>
  <c:printSettings>
    <c:headerFooter/>
    <c:pageMargins b="1" l="0.75" r="0.75"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pieChart>
        <c:varyColors val="1"/>
        <c:ser>
          <c:idx val="0"/>
          <c:order val="0"/>
          <c:dLbls>
            <c:dLbl>
              <c:idx val="0"/>
              <c:layout>
                <c:manualLayout>
                  <c:x val="5.6435823811497199E-2"/>
                  <c:y val="-6.3047060977842906E-2"/>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0-30FA-E247-B508-101F6DD7F6E1}"/>
                </c:ext>
                <c:ext xmlns:c15="http://schemas.microsoft.com/office/drawing/2012/chart" uri="{CE6537A1-D6FC-4f65-9D91-7224C49458BB}"/>
              </c:extLst>
            </c:dLbl>
            <c:dLbl>
              <c:idx val="1"/>
              <c:layout>
                <c:manualLayout>
                  <c:x val="-5.2263039488485E-2"/>
                  <c:y val="-0.15338277482756499"/>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1-30FA-E247-B508-101F6DD7F6E1}"/>
                </c:ext>
                <c:ext xmlns:c15="http://schemas.microsoft.com/office/drawing/2012/chart" uri="{CE6537A1-D6FC-4f65-9D91-7224C49458BB}"/>
              </c:extLst>
            </c:dLbl>
            <c:spPr>
              <a:noFill/>
              <a:ln>
                <a:noFill/>
              </a:ln>
              <a:effectLst/>
            </c:spPr>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'Budget Note'!$D$57:$E$57</c:f>
              <c:strCache>
                <c:ptCount val="2"/>
                <c:pt idx="0">
                  <c:v>Previous NSP</c:v>
                </c:pt>
                <c:pt idx="1">
                  <c:v>New NSP</c:v>
                </c:pt>
              </c:strCache>
            </c:strRef>
          </c:cat>
          <c:val>
            <c:numRef>
              <c:f>'Budget Note'!$D$58:$E$58</c:f>
              <c:numCache>
                <c:formatCode>_-* #,##0.00_-;\-* #,##0.00_-;_-* "-"??_-;_-@_-</c:formatCode>
                <c:ptCount val="2"/>
                <c:pt idx="0">
                  <c:v>145572972.23141772</c:v>
                </c:pt>
                <c:pt idx="1">
                  <c:v>98433307.740957186</c:v>
                </c:pt>
              </c:numCache>
            </c:numRef>
          </c:val>
          <c:extLst xmlns:c16r2="http://schemas.microsoft.com/office/drawing/2015/06/chart">
            <c:ext xmlns:c16="http://schemas.microsoft.com/office/drawing/2014/chart" uri="{C3380CC4-5D6E-409C-BE32-E72D297353CC}">
              <c16:uniqueId val="{00000002-30FA-E247-B508-101F6DD7F6E1}"/>
            </c:ext>
          </c:extLst>
        </c:ser>
        <c:dLbls>
          <c:showLegendKey val="0"/>
          <c:showVal val="0"/>
          <c:showCatName val="1"/>
          <c:showSerName val="0"/>
          <c:showPercent val="1"/>
          <c:showBubbleSize val="0"/>
          <c:showLeaderLines val="1"/>
        </c:dLbls>
        <c:firstSliceAng val="0"/>
      </c:pieChart>
    </c:plotArea>
    <c:plotVisOnly val="1"/>
    <c:dispBlanksAs val="gap"/>
    <c:showDLblsOverMax val="0"/>
  </c:chart>
  <c:printSettings>
    <c:headerFooter/>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Expenditures by Source</a:t>
            </a:r>
          </a:p>
        </c:rich>
      </c:tx>
      <c:overlay val="0"/>
    </c:title>
    <c:autoTitleDeleted val="0"/>
    <c:plotArea>
      <c:layout/>
      <c:barChart>
        <c:barDir val="col"/>
        <c:grouping val="percentStacked"/>
        <c:varyColors val="0"/>
        <c:ser>
          <c:idx val="0"/>
          <c:order val="0"/>
          <c:tx>
            <c:v>Public</c:v>
          </c:tx>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Lit>
              <c:formatCode>General</c:formatCode>
              <c:ptCount val="3"/>
              <c:pt idx="0">
                <c:v>2016</c:v>
              </c:pt>
              <c:pt idx="1">
                <c:v>2018</c:v>
              </c:pt>
              <c:pt idx="2">
                <c:v>2021</c:v>
              </c:pt>
            </c:numLit>
          </c:cat>
          <c:val>
            <c:numLit>
              <c:formatCode>General</c:formatCode>
              <c:ptCount val="3"/>
              <c:pt idx="0">
                <c:v>0.690446066441879</c:v>
              </c:pt>
              <c:pt idx="1">
                <c:v>0.76408999502299402</c:v>
              </c:pt>
              <c:pt idx="2">
                <c:v>0.86224993449153897</c:v>
              </c:pt>
            </c:numLit>
          </c:val>
          <c:extLst xmlns:c16r2="http://schemas.microsoft.com/office/drawing/2015/06/chart">
            <c:ext xmlns:c16="http://schemas.microsoft.com/office/drawing/2014/chart" uri="{C3380CC4-5D6E-409C-BE32-E72D297353CC}">
              <c16:uniqueId val="{00000000-D6E8-AC48-9143-ADAF6C55ADEC}"/>
            </c:ext>
          </c:extLst>
        </c:ser>
        <c:ser>
          <c:idx val="1"/>
          <c:order val="1"/>
          <c:tx>
            <c:v>Private </c:v>
          </c:tx>
          <c:invertIfNegative val="0"/>
          <c:dLbls>
            <c:dLbl>
              <c:idx val="0"/>
              <c:layout>
                <c:manualLayout>
                  <c:x val="0"/>
                  <c:y val="4.452690166975879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D6E8-AC48-9143-ADAF6C55ADEC}"/>
                </c:ext>
                <c:ext xmlns:c15="http://schemas.microsoft.com/office/drawing/2012/chart" uri="{CE6537A1-D6FC-4f65-9D91-7224C49458BB}"/>
              </c:extLst>
            </c:dLbl>
            <c:dLbl>
              <c:idx val="1"/>
              <c:layout>
                <c:manualLayout>
                  <c:x val="0"/>
                  <c:y val="3.710575139146569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D6E8-AC48-9143-ADAF6C55ADEC}"/>
                </c:ext>
                <c:ext xmlns:c15="http://schemas.microsoft.com/office/drawing/2012/chart" uri="{CE6537A1-D6FC-4f65-9D91-7224C49458BB}"/>
              </c:extLst>
            </c:dLbl>
            <c:dLbl>
              <c:idx val="2"/>
              <c:layout>
                <c:manualLayout>
                  <c:x val="2.0161290322580601E-3"/>
                  <c:y val="2.597402597402589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D6E8-AC48-9143-ADAF6C55ADEC}"/>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Lit>
              <c:formatCode>General</c:formatCode>
              <c:ptCount val="3"/>
              <c:pt idx="0">
                <c:v>2016</c:v>
              </c:pt>
              <c:pt idx="1">
                <c:v>2018</c:v>
              </c:pt>
              <c:pt idx="2">
                <c:v>2021</c:v>
              </c:pt>
            </c:numLit>
          </c:cat>
          <c:val>
            <c:numLit>
              <c:formatCode>General</c:formatCode>
              <c:ptCount val="3"/>
              <c:pt idx="0">
                <c:v>2.8058971995768699E-2</c:v>
              </c:pt>
              <c:pt idx="1">
                <c:v>1.10367124151712E-2</c:v>
              </c:pt>
              <c:pt idx="2">
                <c:v>1.1056848914189401E-2</c:v>
              </c:pt>
            </c:numLit>
          </c:val>
          <c:extLst xmlns:c16r2="http://schemas.microsoft.com/office/drawing/2015/06/chart">
            <c:ext xmlns:c16="http://schemas.microsoft.com/office/drawing/2014/chart" uri="{C3380CC4-5D6E-409C-BE32-E72D297353CC}">
              <c16:uniqueId val="{00000004-D6E8-AC48-9143-ADAF6C55ADEC}"/>
            </c:ext>
          </c:extLst>
        </c:ser>
        <c:ser>
          <c:idx val="2"/>
          <c:order val="2"/>
          <c:tx>
            <c:v>International</c:v>
          </c:tx>
          <c:invertIfNegative val="0"/>
          <c:dLbls>
            <c:spPr>
              <a:noFill/>
              <a:ln>
                <a:noFill/>
              </a:ln>
              <a:effectLst/>
            </c:sp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Lit>
              <c:formatCode>General</c:formatCode>
              <c:ptCount val="3"/>
              <c:pt idx="0">
                <c:v>2016</c:v>
              </c:pt>
              <c:pt idx="1">
                <c:v>2018</c:v>
              </c:pt>
              <c:pt idx="2">
                <c:v>2021</c:v>
              </c:pt>
            </c:numLit>
          </c:cat>
          <c:val>
            <c:numLit>
              <c:formatCode>General</c:formatCode>
              <c:ptCount val="3"/>
              <c:pt idx="0">
                <c:v>0.28149496156235299</c:v>
              </c:pt>
              <c:pt idx="1">
                <c:v>0.224873292561835</c:v>
              </c:pt>
              <c:pt idx="2">
                <c:v>0.12669321659427199</c:v>
              </c:pt>
            </c:numLit>
          </c:val>
          <c:extLst xmlns:c16r2="http://schemas.microsoft.com/office/drawing/2015/06/chart">
            <c:ext xmlns:c16="http://schemas.microsoft.com/office/drawing/2014/chart" uri="{C3380CC4-5D6E-409C-BE32-E72D297353CC}">
              <c16:uniqueId val="{00000005-D6E8-AC48-9143-ADAF6C55ADEC}"/>
            </c:ext>
          </c:extLst>
        </c:ser>
        <c:dLbls>
          <c:showLegendKey val="0"/>
          <c:showVal val="0"/>
          <c:showCatName val="0"/>
          <c:showSerName val="0"/>
          <c:showPercent val="0"/>
          <c:showBubbleSize val="0"/>
        </c:dLbls>
        <c:gapWidth val="300"/>
        <c:axId val="-1209465760"/>
        <c:axId val="-1209458144"/>
      </c:barChart>
      <c:catAx>
        <c:axId val="-1209465760"/>
        <c:scaling>
          <c:orientation val="minMax"/>
        </c:scaling>
        <c:delete val="0"/>
        <c:axPos val="b"/>
        <c:numFmt formatCode="General" sourceLinked="1"/>
        <c:majorTickMark val="none"/>
        <c:minorTickMark val="none"/>
        <c:tickLblPos val="nextTo"/>
        <c:crossAx val="-1209458144"/>
        <c:crosses val="autoZero"/>
        <c:auto val="1"/>
        <c:lblAlgn val="ctr"/>
        <c:lblOffset val="100"/>
        <c:noMultiLvlLbl val="0"/>
      </c:catAx>
      <c:valAx>
        <c:axId val="-1209458144"/>
        <c:scaling>
          <c:orientation val="minMax"/>
        </c:scaling>
        <c:delete val="0"/>
        <c:axPos val="l"/>
        <c:numFmt formatCode="0%" sourceLinked="1"/>
        <c:majorTickMark val="none"/>
        <c:minorTickMark val="none"/>
        <c:tickLblPos val="nextTo"/>
        <c:crossAx val="-1209465760"/>
        <c:crosses val="autoZero"/>
        <c:crossBetween val="between"/>
      </c:valAx>
    </c:plotArea>
    <c:legend>
      <c:legendPos val="r"/>
      <c:overlay val="0"/>
    </c:legend>
    <c:plotVisOnly val="1"/>
    <c:dispBlanksAs val="gap"/>
    <c:showDLblsOverMax val="0"/>
  </c:chart>
  <c:printSettings>
    <c:headerFooter/>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arChart>
        <c:barDir val="col"/>
        <c:grouping val="clustered"/>
        <c:varyColors val="0"/>
        <c:ser>
          <c:idx val="1"/>
          <c:order val="0"/>
          <c:invertIfNegative val="0"/>
          <c:trendline>
            <c:trendlineType val="exp"/>
            <c:dispRSqr val="0"/>
            <c:dispEq val="0"/>
          </c:trendline>
          <c:cat>
            <c:numRef>
              <c:f>'Public Budget'!$B$69:$B$83</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2022</c:v>
                </c:pt>
                <c:pt idx="13">
                  <c:v>2021</c:v>
                </c:pt>
                <c:pt idx="14">
                  <c:v>2022</c:v>
                </c:pt>
              </c:numCache>
            </c:numRef>
          </c:cat>
          <c:val>
            <c:numRef>
              <c:f>'Public Budget'!$C$69:$C$83</c:f>
              <c:numCache>
                <c:formatCode>General</c:formatCode>
                <c:ptCount val="15"/>
                <c:pt idx="0">
                  <c:v>1000000</c:v>
                </c:pt>
                <c:pt idx="1">
                  <c:v>2000000</c:v>
                </c:pt>
                <c:pt idx="2">
                  <c:v>2500000</c:v>
                </c:pt>
                <c:pt idx="3">
                  <c:v>3150000</c:v>
                </c:pt>
                <c:pt idx="4">
                  <c:v>3112000</c:v>
                </c:pt>
                <c:pt idx="5">
                  <c:v>3461000</c:v>
                </c:pt>
                <c:pt idx="6">
                  <c:v>4079600</c:v>
                </c:pt>
                <c:pt idx="7">
                  <c:v>5892700</c:v>
                </c:pt>
                <c:pt idx="8">
                  <c:v>8424000</c:v>
                </c:pt>
                <c:pt idx="9">
                  <c:v>8600000</c:v>
                </c:pt>
                <c:pt idx="10">
                  <c:v>10030000</c:v>
                </c:pt>
                <c:pt idx="11">
                  <c:v>12635000</c:v>
                </c:pt>
                <c:pt idx="12">
                  <c:v>17057250</c:v>
                </c:pt>
                <c:pt idx="13">
                  <c:v>23027287.5</c:v>
                </c:pt>
                <c:pt idx="14">
                  <c:v>31086838.125000004</c:v>
                </c:pt>
              </c:numCache>
            </c:numRef>
          </c:val>
          <c:extLst xmlns:c16r2="http://schemas.microsoft.com/office/drawing/2015/06/chart">
            <c:ext xmlns:c16="http://schemas.microsoft.com/office/drawing/2014/chart" uri="{C3380CC4-5D6E-409C-BE32-E72D297353CC}">
              <c16:uniqueId val="{00000001-3E46-D140-BFF2-E1F0B8D05619}"/>
            </c:ext>
          </c:extLst>
        </c:ser>
        <c:dLbls>
          <c:showLegendKey val="0"/>
          <c:showVal val="0"/>
          <c:showCatName val="0"/>
          <c:showSerName val="0"/>
          <c:showPercent val="0"/>
          <c:showBubbleSize val="0"/>
        </c:dLbls>
        <c:gapWidth val="150"/>
        <c:axId val="-1209466848"/>
        <c:axId val="-1209457056"/>
      </c:barChart>
      <c:catAx>
        <c:axId val="-1209466848"/>
        <c:scaling>
          <c:orientation val="minMax"/>
        </c:scaling>
        <c:delete val="0"/>
        <c:axPos val="b"/>
        <c:numFmt formatCode="General" sourceLinked="1"/>
        <c:majorTickMark val="out"/>
        <c:minorTickMark val="none"/>
        <c:tickLblPos val="nextTo"/>
        <c:txPr>
          <a:bodyPr/>
          <a:lstStyle/>
          <a:p>
            <a:pPr>
              <a:defRPr sz="800"/>
            </a:pPr>
            <a:endParaRPr lang="en-US"/>
          </a:p>
        </c:txPr>
        <c:crossAx val="-1209457056"/>
        <c:crosses val="autoZero"/>
        <c:auto val="1"/>
        <c:lblAlgn val="ctr"/>
        <c:lblOffset val="100"/>
        <c:noMultiLvlLbl val="0"/>
      </c:catAx>
      <c:valAx>
        <c:axId val="-1209457056"/>
        <c:scaling>
          <c:orientation val="minMax"/>
        </c:scaling>
        <c:delete val="1"/>
        <c:axPos val="l"/>
        <c:numFmt formatCode="General" sourceLinked="1"/>
        <c:majorTickMark val="out"/>
        <c:minorTickMark val="none"/>
        <c:tickLblPos val="nextTo"/>
        <c:crossAx val="-1209466848"/>
        <c:crosses val="autoZero"/>
        <c:crossBetween val="between"/>
      </c:valAx>
    </c:plotArea>
    <c:plotVisOnly val="1"/>
    <c:dispBlanksAs val="gap"/>
    <c:showDLblsOverMax val="0"/>
  </c:chart>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arChart>
        <c:barDir val="col"/>
        <c:grouping val="stacked"/>
        <c:varyColors val="0"/>
        <c:ser>
          <c:idx val="0"/>
          <c:order val="0"/>
          <c:tx>
            <c:strRef>
              <c:f>'2018-2022 (by GARP)_mod'!$B$95</c:f>
              <c:strCache>
                <c:ptCount val="1"/>
                <c:pt idx="0">
                  <c:v>Public</c:v>
                </c:pt>
              </c:strCache>
            </c:strRef>
          </c:tx>
          <c:invertIfNegative val="0"/>
          <c:cat>
            <c:strRef>
              <c:f>'2018-2022 (by GARP)_mod'!$C$94:$I$94</c:f>
              <c:strCache>
                <c:ptCount val="7"/>
                <c:pt idx="0">
                  <c:v>2016</c:v>
                </c:pt>
                <c:pt idx="1">
                  <c:v>2017</c:v>
                </c:pt>
                <c:pt idx="2">
                  <c:v>2018</c:v>
                </c:pt>
                <c:pt idx="3">
                  <c:v>2019</c:v>
                </c:pt>
                <c:pt idx="4">
                  <c:v>2020</c:v>
                </c:pt>
                <c:pt idx="5">
                  <c:v>2021</c:v>
                </c:pt>
                <c:pt idx="6">
                  <c:v>2022</c:v>
                </c:pt>
              </c:strCache>
            </c:strRef>
          </c:cat>
          <c:val>
            <c:numRef>
              <c:f>'2018-2022 (by GARP)_mod'!$C$95:$I$95</c:f>
              <c:numCache>
                <c:formatCode>_-* #,##0_-;\-* #,##0_-;_-* "-"??_-;_-@_-</c:formatCode>
                <c:ptCount val="7"/>
                <c:pt idx="0">
                  <c:v>12854447.542992353</c:v>
                </c:pt>
                <c:pt idx="1">
                  <c:v>13579336.283185842</c:v>
                </c:pt>
                <c:pt idx="2">
                  <c:v>12293360</c:v>
                </c:pt>
                <c:pt idx="3">
                  <c:v>16938502.857142858</c:v>
                </c:pt>
                <c:pt idx="4">
                  <c:v>18018080</c:v>
                </c:pt>
                <c:pt idx="5">
                  <c:v>22709620</c:v>
                </c:pt>
                <c:pt idx="6">
                  <c:v>23944459.800000001</c:v>
                </c:pt>
              </c:numCache>
            </c:numRef>
          </c:val>
          <c:extLst xmlns:c16r2="http://schemas.microsoft.com/office/drawing/2015/06/chart">
            <c:ext xmlns:c16="http://schemas.microsoft.com/office/drawing/2014/chart" uri="{C3380CC4-5D6E-409C-BE32-E72D297353CC}">
              <c16:uniqueId val="{00000000-59E6-484B-820D-6321A2A4E076}"/>
            </c:ext>
          </c:extLst>
        </c:ser>
        <c:ser>
          <c:idx val="1"/>
          <c:order val="1"/>
          <c:tx>
            <c:strRef>
              <c:f>'2018-2022 (by GARP)_mod'!$B$96</c:f>
              <c:strCache>
                <c:ptCount val="1"/>
                <c:pt idx="0">
                  <c:v>International</c:v>
                </c:pt>
              </c:strCache>
            </c:strRef>
          </c:tx>
          <c:invertIfNegative val="0"/>
          <c:cat>
            <c:strRef>
              <c:f>'2018-2022 (by GARP)_mod'!$C$94:$I$94</c:f>
              <c:strCache>
                <c:ptCount val="7"/>
                <c:pt idx="0">
                  <c:v>2016</c:v>
                </c:pt>
                <c:pt idx="1">
                  <c:v>2017</c:v>
                </c:pt>
                <c:pt idx="2">
                  <c:v>2018</c:v>
                </c:pt>
                <c:pt idx="3">
                  <c:v>2019</c:v>
                </c:pt>
                <c:pt idx="4">
                  <c:v>2020</c:v>
                </c:pt>
                <c:pt idx="5">
                  <c:v>2021</c:v>
                </c:pt>
                <c:pt idx="6">
                  <c:v>2022</c:v>
                </c:pt>
              </c:strCache>
            </c:strRef>
          </c:cat>
          <c:val>
            <c:numRef>
              <c:f>'2018-2022 (by GARP)_mod'!$C$96:$I$96</c:f>
              <c:numCache>
                <c:formatCode>_-* #,##0_-;\-* #,##0_-;_-* "-"??_-;_-@_-</c:formatCode>
                <c:ptCount val="7"/>
                <c:pt idx="0">
                  <c:v>5240760.1301390128</c:v>
                </c:pt>
                <c:pt idx="1">
                  <c:v>6221985.1710117189</c:v>
                </c:pt>
                <c:pt idx="2">
                  <c:v>4890000</c:v>
                </c:pt>
                <c:pt idx="3">
                  <c:v>4721194.4489971697</c:v>
                </c:pt>
                <c:pt idx="4">
                  <c:v>3345335.5026505901</c:v>
                </c:pt>
                <c:pt idx="5">
                  <c:v>2464781.5808355613</c:v>
                </c:pt>
                <c:pt idx="6">
                  <c:v>927999.66636183439</c:v>
                </c:pt>
              </c:numCache>
            </c:numRef>
          </c:val>
          <c:extLst xmlns:c16r2="http://schemas.microsoft.com/office/drawing/2015/06/chart">
            <c:ext xmlns:c16="http://schemas.microsoft.com/office/drawing/2014/chart" uri="{C3380CC4-5D6E-409C-BE32-E72D297353CC}">
              <c16:uniqueId val="{00000001-59E6-484B-820D-6321A2A4E076}"/>
            </c:ext>
          </c:extLst>
        </c:ser>
        <c:ser>
          <c:idx val="2"/>
          <c:order val="2"/>
          <c:tx>
            <c:strRef>
              <c:f>'2018-2022 (by GARP)_mod'!$B$97</c:f>
              <c:strCache>
                <c:ptCount val="1"/>
                <c:pt idx="0">
                  <c:v>Private</c:v>
                </c:pt>
              </c:strCache>
            </c:strRef>
          </c:tx>
          <c:invertIfNegative val="0"/>
          <c:cat>
            <c:strRef>
              <c:f>'2018-2022 (by GARP)_mod'!$C$94:$I$94</c:f>
              <c:strCache>
                <c:ptCount val="7"/>
                <c:pt idx="0">
                  <c:v>2016</c:v>
                </c:pt>
                <c:pt idx="1">
                  <c:v>2017</c:v>
                </c:pt>
                <c:pt idx="2">
                  <c:v>2018</c:v>
                </c:pt>
                <c:pt idx="3">
                  <c:v>2019</c:v>
                </c:pt>
                <c:pt idx="4">
                  <c:v>2020</c:v>
                </c:pt>
                <c:pt idx="5">
                  <c:v>2021</c:v>
                </c:pt>
                <c:pt idx="6">
                  <c:v>2022</c:v>
                </c:pt>
              </c:strCache>
            </c:strRef>
          </c:cat>
          <c:val>
            <c:numRef>
              <c:f>'2018-2022 (by GARP)_mod'!$C$97:$I$97</c:f>
              <c:numCache>
                <c:formatCode>_-* #,##0_-;\-* #,##0_-;_-* "-"??_-;_-@_-</c:formatCode>
                <c:ptCount val="7"/>
                <c:pt idx="0">
                  <c:v>522390.67055393592</c:v>
                </c:pt>
                <c:pt idx="1">
                  <c:v>376292.35430120386</c:v>
                </c:pt>
                <c:pt idx="2">
                  <c:v>95999.881702886938</c:v>
                </c:pt>
                <c:pt idx="3">
                  <c:v>95999.881702886938</c:v>
                </c:pt>
                <c:pt idx="4">
                  <c:v>95999.881702886938</c:v>
                </c:pt>
                <c:pt idx="5">
                  <c:v>95999.881702886938</c:v>
                </c:pt>
                <c:pt idx="6">
                  <c:v>95999.881702886938</c:v>
                </c:pt>
              </c:numCache>
            </c:numRef>
          </c:val>
          <c:extLst xmlns:c16r2="http://schemas.microsoft.com/office/drawing/2015/06/chart">
            <c:ext xmlns:c16="http://schemas.microsoft.com/office/drawing/2014/chart" uri="{C3380CC4-5D6E-409C-BE32-E72D297353CC}">
              <c16:uniqueId val="{00000002-59E6-484B-820D-6321A2A4E076}"/>
            </c:ext>
          </c:extLst>
        </c:ser>
        <c:dLbls>
          <c:showLegendKey val="0"/>
          <c:showVal val="0"/>
          <c:showCatName val="0"/>
          <c:showSerName val="0"/>
          <c:showPercent val="0"/>
          <c:showBubbleSize val="0"/>
        </c:dLbls>
        <c:gapWidth val="150"/>
        <c:overlap val="100"/>
        <c:axId val="-1209465216"/>
        <c:axId val="-1209459232"/>
      </c:barChart>
      <c:catAx>
        <c:axId val="-1209465216"/>
        <c:scaling>
          <c:orientation val="minMax"/>
        </c:scaling>
        <c:delete val="0"/>
        <c:axPos val="b"/>
        <c:numFmt formatCode="General" sourceLinked="0"/>
        <c:majorTickMark val="out"/>
        <c:minorTickMark val="none"/>
        <c:tickLblPos val="nextTo"/>
        <c:crossAx val="-1209459232"/>
        <c:crosses val="autoZero"/>
        <c:auto val="1"/>
        <c:lblAlgn val="ctr"/>
        <c:lblOffset val="100"/>
        <c:noMultiLvlLbl val="0"/>
      </c:catAx>
      <c:valAx>
        <c:axId val="-1209459232"/>
        <c:scaling>
          <c:orientation val="minMax"/>
        </c:scaling>
        <c:delete val="0"/>
        <c:axPos val="l"/>
        <c:majorGridlines/>
        <c:numFmt formatCode="_-* #,##0_-;\-* #,##0_-;_-* &quot;-&quot;??_-;_-@_-" sourceLinked="1"/>
        <c:majorTickMark val="out"/>
        <c:minorTickMark val="none"/>
        <c:tickLblPos val="nextTo"/>
        <c:crossAx val="-1209465216"/>
        <c:crosses val="autoZero"/>
        <c:crossBetween val="between"/>
      </c:valAx>
    </c:plotArea>
    <c:legend>
      <c:legendPos val="r"/>
      <c:overlay val="0"/>
    </c:legend>
    <c:plotVisOnly val="1"/>
    <c:dispBlanksAs val="gap"/>
    <c:showDLblsOverMax val="0"/>
  </c:chart>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stacked"/>
        <c:varyColors val="0"/>
        <c:ser>
          <c:idx val="0"/>
          <c:order val="0"/>
          <c:tx>
            <c:strRef>
              <c:f>'2018-2022 (by GARP)_28.02.2019'!$B$89</c:f>
              <c:strCache>
                <c:ptCount val="1"/>
                <c:pt idx="0">
                  <c:v> Prevention </c:v>
                </c:pt>
              </c:strCache>
            </c:strRef>
          </c:tx>
          <c:invertIfNegative val="0"/>
          <c:cat>
            <c:strRef>
              <c:f>'2018-2022 (by GARP)_28.02.2019'!$C$88:$I$88</c:f>
              <c:strCache>
                <c:ptCount val="7"/>
                <c:pt idx="0">
                  <c:v>2016</c:v>
                </c:pt>
                <c:pt idx="1">
                  <c:v>2017</c:v>
                </c:pt>
                <c:pt idx="2">
                  <c:v>2018</c:v>
                </c:pt>
                <c:pt idx="3">
                  <c:v>2019</c:v>
                </c:pt>
                <c:pt idx="4">
                  <c:v>2020</c:v>
                </c:pt>
                <c:pt idx="5">
                  <c:v>2021</c:v>
                </c:pt>
                <c:pt idx="6">
                  <c:v>2022</c:v>
                </c:pt>
              </c:strCache>
            </c:strRef>
          </c:cat>
          <c:val>
            <c:numRef>
              <c:f>'2018-2022 (by GARP)_28.02.2019'!$C$89:$I$89</c:f>
              <c:numCache>
                <c:formatCode>_-* #,##0_-;\-* #,##0_-;_-* "-"??_-;_-@_-</c:formatCode>
                <c:ptCount val="7"/>
                <c:pt idx="0">
                  <c:v>11484106.139350152</c:v>
                </c:pt>
                <c:pt idx="1">
                  <c:v>11749144.144144144</c:v>
                </c:pt>
                <c:pt idx="2">
                  <c:v>15941439.881702887</c:v>
                </c:pt>
                <c:pt idx="3">
                  <c:v>9664537.2511858288</c:v>
                </c:pt>
                <c:pt idx="4">
                  <c:v>9754421.5144299585</c:v>
                </c:pt>
                <c:pt idx="5">
                  <c:v>9993870.0446789917</c:v>
                </c:pt>
                <c:pt idx="6">
                  <c:v>9524163.5158503</c:v>
                </c:pt>
              </c:numCache>
            </c:numRef>
          </c:val>
          <c:extLst xmlns:c16r2="http://schemas.microsoft.com/office/drawing/2015/06/chart">
            <c:ext xmlns:c16="http://schemas.microsoft.com/office/drawing/2014/chart" uri="{C3380CC4-5D6E-409C-BE32-E72D297353CC}">
              <c16:uniqueId val="{00000000-A24A-1F49-B13C-10A789C2D92F}"/>
            </c:ext>
          </c:extLst>
        </c:ser>
        <c:ser>
          <c:idx val="1"/>
          <c:order val="1"/>
          <c:tx>
            <c:strRef>
              <c:f>'2018-2022 (by GARP)_28.02.2019'!$B$90</c:f>
              <c:strCache>
                <c:ptCount val="1"/>
                <c:pt idx="0">
                  <c:v> Treatment, care and support </c:v>
                </c:pt>
              </c:strCache>
            </c:strRef>
          </c:tx>
          <c:invertIfNegative val="0"/>
          <c:cat>
            <c:strRef>
              <c:f>'2018-2022 (by GARP)_28.02.2019'!$C$88:$I$88</c:f>
              <c:strCache>
                <c:ptCount val="7"/>
                <c:pt idx="0">
                  <c:v>2016</c:v>
                </c:pt>
                <c:pt idx="1">
                  <c:v>2017</c:v>
                </c:pt>
                <c:pt idx="2">
                  <c:v>2018</c:v>
                </c:pt>
                <c:pt idx="3">
                  <c:v>2019</c:v>
                </c:pt>
                <c:pt idx="4">
                  <c:v>2020</c:v>
                </c:pt>
                <c:pt idx="5">
                  <c:v>2021</c:v>
                </c:pt>
                <c:pt idx="6">
                  <c:v>2022</c:v>
                </c:pt>
              </c:strCache>
            </c:strRef>
          </c:cat>
          <c:val>
            <c:numRef>
              <c:f>'2018-2022 (by GARP)_28.02.2019'!$C$90:$I$90</c:f>
              <c:numCache>
                <c:formatCode>_-* #,##0_-;\-* #,##0_-;_-* "-"??_-;_-@_-</c:formatCode>
                <c:ptCount val="7"/>
                <c:pt idx="0">
                  <c:v>4923039.6754975282</c:v>
                </c:pt>
                <c:pt idx="1">
                  <c:v>5906499.2426054375</c:v>
                </c:pt>
                <c:pt idx="2">
                  <c:v>4722080</c:v>
                </c:pt>
                <c:pt idx="3">
                  <c:v>5068610.3087944668</c:v>
                </c:pt>
                <c:pt idx="4">
                  <c:v>5294062.8693609014</c:v>
                </c:pt>
                <c:pt idx="5">
                  <c:v>5824877.720864661</c:v>
                </c:pt>
                <c:pt idx="6">
                  <c:v>6557690.3308270676</c:v>
                </c:pt>
              </c:numCache>
            </c:numRef>
          </c:val>
          <c:extLst xmlns:c16r2="http://schemas.microsoft.com/office/drawing/2015/06/chart">
            <c:ext xmlns:c16="http://schemas.microsoft.com/office/drawing/2014/chart" uri="{C3380CC4-5D6E-409C-BE32-E72D297353CC}">
              <c16:uniqueId val="{00000001-A24A-1F49-B13C-10A789C2D92F}"/>
            </c:ext>
          </c:extLst>
        </c:ser>
        <c:ser>
          <c:idx val="2"/>
          <c:order val="2"/>
          <c:tx>
            <c:strRef>
              <c:f>'2018-2022 (by GARP)_28.02.2019'!$B$91</c:f>
              <c:strCache>
                <c:ptCount val="1"/>
                <c:pt idx="0">
                  <c:v> Governance and sustainability  </c:v>
                </c:pt>
              </c:strCache>
            </c:strRef>
          </c:tx>
          <c:invertIfNegative val="0"/>
          <c:cat>
            <c:strRef>
              <c:f>'2018-2022 (by GARP)_28.02.2019'!$C$88:$I$88</c:f>
              <c:strCache>
                <c:ptCount val="7"/>
                <c:pt idx="0">
                  <c:v>2016</c:v>
                </c:pt>
                <c:pt idx="1">
                  <c:v>2017</c:v>
                </c:pt>
                <c:pt idx="2">
                  <c:v>2018</c:v>
                </c:pt>
                <c:pt idx="3">
                  <c:v>2019</c:v>
                </c:pt>
                <c:pt idx="4">
                  <c:v>2020</c:v>
                </c:pt>
                <c:pt idx="5">
                  <c:v>2021</c:v>
                </c:pt>
                <c:pt idx="6">
                  <c:v>2022</c:v>
                </c:pt>
              </c:strCache>
            </c:strRef>
          </c:cat>
          <c:val>
            <c:numRef>
              <c:f>'2018-2022 (by GARP)_28.02.2019'!$C$91:$I$91</c:f>
              <c:numCache>
                <c:formatCode>_-* #,##0_-;\-* #,##0_-;_-* "-"??_-;_-@_-</c:formatCode>
                <c:ptCount val="7"/>
                <c:pt idx="0">
                  <c:v>1705714.2857142859</c:v>
                </c:pt>
                <c:pt idx="1">
                  <c:v>2110267.0812405329</c:v>
                </c:pt>
                <c:pt idx="2">
                  <c:v>1918000</c:v>
                </c:pt>
                <c:pt idx="3">
                  <c:v>634238.14229249011</c:v>
                </c:pt>
                <c:pt idx="4">
                  <c:v>331296.99248120299</c:v>
                </c:pt>
                <c:pt idx="5">
                  <c:v>310244.36090225563</c:v>
                </c:pt>
                <c:pt idx="6">
                  <c:v>293233.0827067669</c:v>
                </c:pt>
              </c:numCache>
            </c:numRef>
          </c:val>
          <c:extLst xmlns:c16r2="http://schemas.microsoft.com/office/drawing/2015/06/chart">
            <c:ext xmlns:c16="http://schemas.microsoft.com/office/drawing/2014/chart" uri="{C3380CC4-5D6E-409C-BE32-E72D297353CC}">
              <c16:uniqueId val="{00000002-A24A-1F49-B13C-10A789C2D92F}"/>
            </c:ext>
          </c:extLst>
        </c:ser>
        <c:ser>
          <c:idx val="3"/>
          <c:order val="3"/>
          <c:tx>
            <c:strRef>
              <c:f>'2018-2022 (by GARP)_28.02.2019'!$B$92</c:f>
              <c:strCache>
                <c:ptCount val="1"/>
                <c:pt idx="0">
                  <c:v> The rest </c:v>
                </c:pt>
              </c:strCache>
            </c:strRef>
          </c:tx>
          <c:invertIfNegative val="0"/>
          <c:cat>
            <c:strRef>
              <c:f>'2018-2022 (by GARP)_28.02.2019'!$C$88:$I$88</c:f>
              <c:strCache>
                <c:ptCount val="7"/>
                <c:pt idx="0">
                  <c:v>2016</c:v>
                </c:pt>
                <c:pt idx="1">
                  <c:v>2017</c:v>
                </c:pt>
                <c:pt idx="2">
                  <c:v>2018</c:v>
                </c:pt>
                <c:pt idx="3">
                  <c:v>2019</c:v>
                </c:pt>
                <c:pt idx="4">
                  <c:v>2020</c:v>
                </c:pt>
                <c:pt idx="5">
                  <c:v>2021</c:v>
                </c:pt>
                <c:pt idx="6">
                  <c:v>2022</c:v>
                </c:pt>
              </c:strCache>
            </c:strRef>
          </c:cat>
          <c:val>
            <c:numRef>
              <c:f>'2018-2022 (by GARP)_28.02.2019'!$C$92:$I$92</c:f>
              <c:numCache>
                <c:formatCode>_-* #,##0_-;\-* #,##0_-;_-* "-"??_-;_-@_-</c:formatCode>
                <c:ptCount val="7"/>
                <c:pt idx="0">
                  <c:v>504738.24312333635</c:v>
                </c:pt>
                <c:pt idx="1">
                  <c:v>411703.34050865029</c:v>
                </c:pt>
                <c:pt idx="2">
                  <c:v>0</c:v>
                </c:pt>
                <c:pt idx="3">
                  <c:v>316205.53359683795</c:v>
                </c:pt>
                <c:pt idx="4">
                  <c:v>300751.87969924812</c:v>
                </c:pt>
                <c:pt idx="5">
                  <c:v>300751.87969924812</c:v>
                </c:pt>
                <c:pt idx="6">
                  <c:v>150375.93984962406</c:v>
                </c:pt>
              </c:numCache>
            </c:numRef>
          </c:val>
          <c:extLst xmlns:c16r2="http://schemas.microsoft.com/office/drawing/2015/06/chart">
            <c:ext xmlns:c16="http://schemas.microsoft.com/office/drawing/2014/chart" uri="{C3380CC4-5D6E-409C-BE32-E72D297353CC}">
              <c16:uniqueId val="{00000003-A24A-1F49-B13C-10A789C2D92F}"/>
            </c:ext>
          </c:extLst>
        </c:ser>
        <c:dLbls>
          <c:showLegendKey val="0"/>
          <c:showVal val="0"/>
          <c:showCatName val="0"/>
          <c:showSerName val="0"/>
          <c:showPercent val="0"/>
          <c:showBubbleSize val="0"/>
        </c:dLbls>
        <c:gapWidth val="150"/>
        <c:overlap val="100"/>
        <c:axId val="-1209473920"/>
        <c:axId val="-1209482080"/>
      </c:barChart>
      <c:catAx>
        <c:axId val="-1209473920"/>
        <c:scaling>
          <c:orientation val="minMax"/>
        </c:scaling>
        <c:delete val="0"/>
        <c:axPos val="b"/>
        <c:numFmt formatCode="General" sourceLinked="0"/>
        <c:majorTickMark val="out"/>
        <c:minorTickMark val="none"/>
        <c:tickLblPos val="nextTo"/>
        <c:crossAx val="-1209482080"/>
        <c:crosses val="autoZero"/>
        <c:auto val="1"/>
        <c:lblAlgn val="ctr"/>
        <c:lblOffset val="100"/>
        <c:noMultiLvlLbl val="0"/>
      </c:catAx>
      <c:valAx>
        <c:axId val="-1209482080"/>
        <c:scaling>
          <c:orientation val="minMax"/>
        </c:scaling>
        <c:delete val="0"/>
        <c:axPos val="l"/>
        <c:majorGridlines/>
        <c:numFmt formatCode="_-* #,##0_-;\-* #,##0_-;_-* &quot;-&quot;??_-;_-@_-" sourceLinked="1"/>
        <c:majorTickMark val="out"/>
        <c:minorTickMark val="none"/>
        <c:tickLblPos val="nextTo"/>
        <c:crossAx val="-1209473920"/>
        <c:crosses val="autoZero"/>
        <c:crossBetween val="between"/>
      </c:valAx>
    </c:plotArea>
    <c:legend>
      <c:legendPos val="r"/>
      <c:overlay val="0"/>
    </c:legend>
    <c:plotVisOnly val="1"/>
    <c:dispBlanksAs val="gap"/>
    <c:showDLblsOverMax val="0"/>
  </c:chart>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arChart>
        <c:barDir val="col"/>
        <c:grouping val="stacked"/>
        <c:varyColors val="0"/>
        <c:ser>
          <c:idx val="0"/>
          <c:order val="0"/>
          <c:tx>
            <c:strRef>
              <c:f>'2018-2022 (by GARP)_28.02.2019'!$B$95</c:f>
              <c:strCache>
                <c:ptCount val="1"/>
                <c:pt idx="0">
                  <c:v>Public</c:v>
                </c:pt>
              </c:strCache>
            </c:strRef>
          </c:tx>
          <c:invertIfNegative val="0"/>
          <c:cat>
            <c:strRef>
              <c:f>'2018-2022 (by GARP)_28.02.2019'!$C$94:$I$94</c:f>
              <c:strCache>
                <c:ptCount val="7"/>
                <c:pt idx="0">
                  <c:v>2016</c:v>
                </c:pt>
                <c:pt idx="1">
                  <c:v>2017</c:v>
                </c:pt>
                <c:pt idx="2">
                  <c:v>2018</c:v>
                </c:pt>
                <c:pt idx="3">
                  <c:v>2019</c:v>
                </c:pt>
                <c:pt idx="4">
                  <c:v>2020</c:v>
                </c:pt>
                <c:pt idx="5">
                  <c:v>2021</c:v>
                </c:pt>
                <c:pt idx="6">
                  <c:v>2022</c:v>
                </c:pt>
              </c:strCache>
            </c:strRef>
          </c:cat>
          <c:val>
            <c:numRef>
              <c:f>'2018-2022 (by GARP)_28.02.2019'!$C$95:$I$95</c:f>
              <c:numCache>
                <c:formatCode>_-* #,##0_-;\-* #,##0_-;_-* "-"??_-;_-@_-</c:formatCode>
                <c:ptCount val="7"/>
                <c:pt idx="0">
                  <c:v>12854447.542992353</c:v>
                </c:pt>
                <c:pt idx="1">
                  <c:v>13579336.283185842</c:v>
                </c:pt>
                <c:pt idx="2">
                  <c:v>10039520</c:v>
                </c:pt>
                <c:pt idx="3">
                  <c:v>10923517.786561266</c:v>
                </c:pt>
                <c:pt idx="4">
                  <c:v>12446195.488721803</c:v>
                </c:pt>
                <c:pt idx="5">
                  <c:v>14022994.511278193</c:v>
                </c:pt>
                <c:pt idx="6">
                  <c:v>15563057.278947366</c:v>
                </c:pt>
              </c:numCache>
            </c:numRef>
          </c:val>
          <c:extLst xmlns:c16r2="http://schemas.microsoft.com/office/drawing/2015/06/chart">
            <c:ext xmlns:c16="http://schemas.microsoft.com/office/drawing/2014/chart" uri="{C3380CC4-5D6E-409C-BE32-E72D297353CC}">
              <c16:uniqueId val="{00000000-C38F-8142-AC44-FB418E4F6F32}"/>
            </c:ext>
          </c:extLst>
        </c:ser>
        <c:ser>
          <c:idx val="1"/>
          <c:order val="1"/>
          <c:tx>
            <c:strRef>
              <c:f>'2018-2022 (by GARP)_28.02.2019'!$B$96</c:f>
              <c:strCache>
                <c:ptCount val="1"/>
                <c:pt idx="0">
                  <c:v>International</c:v>
                </c:pt>
              </c:strCache>
            </c:strRef>
          </c:tx>
          <c:invertIfNegative val="0"/>
          <c:cat>
            <c:strRef>
              <c:f>'2018-2022 (by GARP)_28.02.2019'!$C$94:$I$94</c:f>
              <c:strCache>
                <c:ptCount val="7"/>
                <c:pt idx="0">
                  <c:v>2016</c:v>
                </c:pt>
                <c:pt idx="1">
                  <c:v>2017</c:v>
                </c:pt>
                <c:pt idx="2">
                  <c:v>2018</c:v>
                </c:pt>
                <c:pt idx="3">
                  <c:v>2019</c:v>
                </c:pt>
                <c:pt idx="4">
                  <c:v>2020</c:v>
                </c:pt>
                <c:pt idx="5">
                  <c:v>2021</c:v>
                </c:pt>
                <c:pt idx="6">
                  <c:v>2022</c:v>
                </c:pt>
              </c:strCache>
            </c:strRef>
          </c:cat>
          <c:val>
            <c:numRef>
              <c:f>'2018-2022 (by GARP)_28.02.2019'!$C$96:$I$96</c:f>
              <c:numCache>
                <c:formatCode>_-* #,##0_-;\-* #,##0_-;_-* "-"??_-;_-@_-</c:formatCode>
                <c:ptCount val="7"/>
                <c:pt idx="0">
                  <c:v>5240760.1301390128</c:v>
                </c:pt>
                <c:pt idx="1">
                  <c:v>6221985.1710117189</c:v>
                </c:pt>
                <c:pt idx="2">
                  <c:v>4890000</c:v>
                </c:pt>
                <c:pt idx="3">
                  <c:v>4665211.9061236866</c:v>
                </c:pt>
                <c:pt idx="4">
                  <c:v>3144112.3145212308</c:v>
                </c:pt>
                <c:pt idx="5">
                  <c:v>2316524.0421386855</c:v>
                </c:pt>
                <c:pt idx="6">
                  <c:v>872180.13755811495</c:v>
                </c:pt>
              </c:numCache>
            </c:numRef>
          </c:val>
          <c:extLst xmlns:c16r2="http://schemas.microsoft.com/office/drawing/2015/06/chart">
            <c:ext xmlns:c16="http://schemas.microsoft.com/office/drawing/2014/chart" uri="{C3380CC4-5D6E-409C-BE32-E72D297353CC}">
              <c16:uniqueId val="{00000001-C38F-8142-AC44-FB418E4F6F32}"/>
            </c:ext>
          </c:extLst>
        </c:ser>
        <c:ser>
          <c:idx val="2"/>
          <c:order val="2"/>
          <c:tx>
            <c:strRef>
              <c:f>'2018-2022 (by GARP)_28.02.2019'!$B$97</c:f>
              <c:strCache>
                <c:ptCount val="1"/>
                <c:pt idx="0">
                  <c:v>Private</c:v>
                </c:pt>
              </c:strCache>
            </c:strRef>
          </c:tx>
          <c:invertIfNegative val="0"/>
          <c:cat>
            <c:strRef>
              <c:f>'2018-2022 (by GARP)_28.02.2019'!$C$94:$I$94</c:f>
              <c:strCache>
                <c:ptCount val="7"/>
                <c:pt idx="0">
                  <c:v>2016</c:v>
                </c:pt>
                <c:pt idx="1">
                  <c:v>2017</c:v>
                </c:pt>
                <c:pt idx="2">
                  <c:v>2018</c:v>
                </c:pt>
                <c:pt idx="3">
                  <c:v>2019</c:v>
                </c:pt>
                <c:pt idx="4">
                  <c:v>2020</c:v>
                </c:pt>
                <c:pt idx="5">
                  <c:v>2021</c:v>
                </c:pt>
                <c:pt idx="6">
                  <c:v>2022</c:v>
                </c:pt>
              </c:strCache>
            </c:strRef>
          </c:cat>
          <c:val>
            <c:numRef>
              <c:f>'2018-2022 (by GARP)_28.02.2019'!$C$97:$I$97</c:f>
              <c:numCache>
                <c:formatCode>_-* #,##0_-;\-* #,##0_-;_-* "-"??_-;_-@_-</c:formatCode>
                <c:ptCount val="7"/>
                <c:pt idx="0">
                  <c:v>522390.67055393592</c:v>
                </c:pt>
                <c:pt idx="1">
                  <c:v>376292.35430120386</c:v>
                </c:pt>
                <c:pt idx="2">
                  <c:v>95999.881702886938</c:v>
                </c:pt>
                <c:pt idx="3">
                  <c:v>94861.543184670896</c:v>
                </c:pt>
                <c:pt idx="4">
                  <c:v>90225.452728277189</c:v>
                </c:pt>
                <c:pt idx="5">
                  <c:v>90225.452728277189</c:v>
                </c:pt>
                <c:pt idx="6">
                  <c:v>90225.452728277189</c:v>
                </c:pt>
              </c:numCache>
            </c:numRef>
          </c:val>
          <c:extLst xmlns:c16r2="http://schemas.microsoft.com/office/drawing/2015/06/chart">
            <c:ext xmlns:c16="http://schemas.microsoft.com/office/drawing/2014/chart" uri="{C3380CC4-5D6E-409C-BE32-E72D297353CC}">
              <c16:uniqueId val="{00000002-C38F-8142-AC44-FB418E4F6F32}"/>
            </c:ext>
          </c:extLst>
        </c:ser>
        <c:dLbls>
          <c:showLegendKey val="0"/>
          <c:showVal val="0"/>
          <c:showCatName val="0"/>
          <c:showSerName val="0"/>
          <c:showPercent val="0"/>
          <c:showBubbleSize val="0"/>
        </c:dLbls>
        <c:gapWidth val="150"/>
        <c:overlap val="100"/>
        <c:axId val="-1209464672"/>
        <c:axId val="-1209463584"/>
      </c:barChart>
      <c:catAx>
        <c:axId val="-1209464672"/>
        <c:scaling>
          <c:orientation val="minMax"/>
        </c:scaling>
        <c:delete val="0"/>
        <c:axPos val="b"/>
        <c:numFmt formatCode="General" sourceLinked="0"/>
        <c:majorTickMark val="out"/>
        <c:minorTickMark val="none"/>
        <c:tickLblPos val="nextTo"/>
        <c:crossAx val="-1209463584"/>
        <c:crosses val="autoZero"/>
        <c:auto val="1"/>
        <c:lblAlgn val="ctr"/>
        <c:lblOffset val="100"/>
        <c:noMultiLvlLbl val="0"/>
      </c:catAx>
      <c:valAx>
        <c:axId val="-1209463584"/>
        <c:scaling>
          <c:orientation val="minMax"/>
        </c:scaling>
        <c:delete val="0"/>
        <c:axPos val="l"/>
        <c:majorGridlines/>
        <c:numFmt formatCode="_-* #,##0_-;\-* #,##0_-;_-* &quot;-&quot;??_-;_-@_-" sourceLinked="1"/>
        <c:majorTickMark val="out"/>
        <c:minorTickMark val="none"/>
        <c:tickLblPos val="nextTo"/>
        <c:crossAx val="-1209464672"/>
        <c:crosses val="autoZero"/>
        <c:crossBetween val="between"/>
      </c:valAx>
    </c:plotArea>
    <c:legend>
      <c:legendPos val="r"/>
      <c:overlay val="0"/>
    </c:legend>
    <c:plotVisOnly val="1"/>
    <c:dispBlanksAs val="gap"/>
    <c:showDLblsOverMax val="0"/>
  </c:chart>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arChart>
        <c:barDir val="col"/>
        <c:grouping val="clustered"/>
        <c:varyColors val="0"/>
        <c:ser>
          <c:idx val="1"/>
          <c:order val="0"/>
          <c:invertIfNegative val="0"/>
          <c:trendline>
            <c:trendlineType val="exp"/>
            <c:dispRSqr val="0"/>
            <c:dispEq val="0"/>
          </c:trendline>
          <c:cat>
            <c:numRef>
              <c:f>'Public Budget'!$B$69:$B$83</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2022</c:v>
                </c:pt>
                <c:pt idx="13">
                  <c:v>2021</c:v>
                </c:pt>
                <c:pt idx="14">
                  <c:v>2022</c:v>
                </c:pt>
              </c:numCache>
            </c:numRef>
          </c:cat>
          <c:val>
            <c:numRef>
              <c:f>'Public Budget'!$C$69:$C$83</c:f>
              <c:numCache>
                <c:formatCode>General</c:formatCode>
                <c:ptCount val="15"/>
                <c:pt idx="0">
                  <c:v>1000000</c:v>
                </c:pt>
                <c:pt idx="1">
                  <c:v>2000000</c:v>
                </c:pt>
                <c:pt idx="2">
                  <c:v>2500000</c:v>
                </c:pt>
                <c:pt idx="3">
                  <c:v>3150000</c:v>
                </c:pt>
                <c:pt idx="4">
                  <c:v>3112000</c:v>
                </c:pt>
                <c:pt idx="5">
                  <c:v>3461000</c:v>
                </c:pt>
                <c:pt idx="6">
                  <c:v>4079600</c:v>
                </c:pt>
                <c:pt idx="7">
                  <c:v>5892700</c:v>
                </c:pt>
                <c:pt idx="8">
                  <c:v>8424000</c:v>
                </c:pt>
                <c:pt idx="9">
                  <c:v>8600000</c:v>
                </c:pt>
                <c:pt idx="10">
                  <c:v>10030000</c:v>
                </c:pt>
                <c:pt idx="11">
                  <c:v>12635000</c:v>
                </c:pt>
                <c:pt idx="12">
                  <c:v>17057250</c:v>
                </c:pt>
                <c:pt idx="13">
                  <c:v>23027287.5</c:v>
                </c:pt>
                <c:pt idx="14">
                  <c:v>31086838.125000004</c:v>
                </c:pt>
              </c:numCache>
            </c:numRef>
          </c:val>
          <c:extLst xmlns:c16r2="http://schemas.microsoft.com/office/drawing/2015/06/chart">
            <c:ext xmlns:c16="http://schemas.microsoft.com/office/drawing/2014/chart" uri="{C3380CC4-5D6E-409C-BE32-E72D297353CC}">
              <c16:uniqueId val="{00000001-22AD-E645-AD30-771A46FF9D03}"/>
            </c:ext>
          </c:extLst>
        </c:ser>
        <c:dLbls>
          <c:showLegendKey val="0"/>
          <c:showVal val="0"/>
          <c:showCatName val="0"/>
          <c:showSerName val="0"/>
          <c:showPercent val="0"/>
          <c:showBubbleSize val="0"/>
        </c:dLbls>
        <c:gapWidth val="150"/>
        <c:axId val="-1209464128"/>
        <c:axId val="-1209470112"/>
      </c:barChart>
      <c:catAx>
        <c:axId val="-1209464128"/>
        <c:scaling>
          <c:orientation val="minMax"/>
        </c:scaling>
        <c:delete val="0"/>
        <c:axPos val="b"/>
        <c:numFmt formatCode="General" sourceLinked="1"/>
        <c:majorTickMark val="out"/>
        <c:minorTickMark val="none"/>
        <c:tickLblPos val="nextTo"/>
        <c:txPr>
          <a:bodyPr/>
          <a:lstStyle/>
          <a:p>
            <a:pPr>
              <a:defRPr sz="800"/>
            </a:pPr>
            <a:endParaRPr lang="en-US"/>
          </a:p>
        </c:txPr>
        <c:crossAx val="-1209470112"/>
        <c:crosses val="autoZero"/>
        <c:auto val="1"/>
        <c:lblAlgn val="ctr"/>
        <c:lblOffset val="100"/>
        <c:noMultiLvlLbl val="0"/>
      </c:catAx>
      <c:valAx>
        <c:axId val="-1209470112"/>
        <c:scaling>
          <c:orientation val="minMax"/>
        </c:scaling>
        <c:delete val="1"/>
        <c:axPos val="l"/>
        <c:numFmt formatCode="General" sourceLinked="1"/>
        <c:majorTickMark val="out"/>
        <c:minorTickMark val="none"/>
        <c:tickLblPos val="nextTo"/>
        <c:crossAx val="-1209464128"/>
        <c:crosses val="autoZero"/>
        <c:crossBetween val="between"/>
      </c:valAx>
    </c:plotArea>
    <c:plotVisOnly val="1"/>
    <c:dispBlanksAs val="gap"/>
    <c:showDLblsOverMax val="0"/>
  </c:chart>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a:pPr>
            <a:r>
              <a:rPr lang="en-US" sz="1000"/>
              <a:t>NSP</a:t>
            </a:r>
            <a:r>
              <a:rPr lang="en-US" sz="1000" baseline="0"/>
              <a:t> Budget by Source (2019-2022)</a:t>
            </a:r>
            <a:endParaRPr lang="en-US" sz="1000"/>
          </a:p>
        </c:rich>
      </c:tx>
      <c:overlay val="0"/>
    </c:title>
    <c:autoTitleDeleted val="0"/>
    <c:plotArea>
      <c:layout/>
      <c:pieChart>
        <c:varyColors val="1"/>
        <c:ser>
          <c:idx val="0"/>
          <c:order val="0"/>
          <c:dLbls>
            <c:spPr>
              <a:noFill/>
              <a:ln>
                <a:noFill/>
              </a:ln>
              <a:effectLst/>
            </c:spPr>
            <c:txPr>
              <a:bodyPr/>
              <a:lstStyle/>
              <a:p>
                <a:pPr>
                  <a:defRPr sz="1050" b="1"/>
                </a:pPr>
                <a:endParaRPr lang="en-US"/>
              </a:p>
            </c:txPr>
            <c:showLegendKey val="0"/>
            <c:showVal val="0"/>
            <c:showCatName val="0"/>
            <c:showSerName val="0"/>
            <c:showPercent val="1"/>
            <c:showBubbleSize val="0"/>
            <c:showLeaderLines val="1"/>
            <c:extLst xmlns:c16r2="http://schemas.microsoft.com/office/drawing/2015/06/chart">
              <c:ext xmlns:c15="http://schemas.microsoft.com/office/drawing/2012/chart" uri="{CE6537A1-D6FC-4f65-9D91-7224C49458BB}"/>
            </c:extLst>
          </c:dLbls>
          <c:cat>
            <c:strRef>
              <c:f>'Budget Note'!$C$11:$E$11</c:f>
              <c:strCache>
                <c:ptCount val="3"/>
                <c:pt idx="0">
                  <c:v>State</c:v>
                </c:pt>
                <c:pt idx="1">
                  <c:v>GF</c:v>
                </c:pt>
                <c:pt idx="2">
                  <c:v>Undefined</c:v>
                </c:pt>
              </c:strCache>
            </c:strRef>
          </c:cat>
          <c:val>
            <c:numRef>
              <c:f>'Budget Note'!$C$16:$E$16</c:f>
              <c:numCache>
                <c:formatCode>_-* #,##0.00_-;\-* #,##0.00_-;_-* "-"??_-;_-@_-</c:formatCode>
                <c:ptCount val="3"/>
                <c:pt idx="0">
                  <c:v>142912991.15971094</c:v>
                </c:pt>
                <c:pt idx="1">
                  <c:v>28648277.997112889</c:v>
                </c:pt>
                <c:pt idx="2">
                  <c:v>4042894.0812499998</c:v>
                </c:pt>
              </c:numCache>
            </c:numRef>
          </c:val>
          <c:extLst xmlns:c16r2="http://schemas.microsoft.com/office/drawing/2015/06/chart">
            <c:ext xmlns:c16="http://schemas.microsoft.com/office/drawing/2014/chart" uri="{C3380CC4-5D6E-409C-BE32-E72D297353CC}">
              <c16:uniqueId val="{00000000-F2F1-4B42-A16F-A445A45A3247}"/>
            </c:ext>
          </c:extLst>
        </c:ser>
        <c:dLbls>
          <c:showLegendKey val="0"/>
          <c:showVal val="0"/>
          <c:showCatName val="0"/>
          <c:showSerName val="0"/>
          <c:showPercent val="1"/>
          <c:showBubbleSize val="0"/>
          <c:showLeaderLines val="1"/>
        </c:dLbls>
        <c:firstSliceAng val="0"/>
      </c:pieChart>
    </c:plotArea>
    <c:legend>
      <c:legendPos val="r"/>
      <c:overlay val="0"/>
      <c:txPr>
        <a:bodyPr/>
        <a:lstStyle/>
        <a:p>
          <a:pPr rtl="0">
            <a:defRPr sz="800"/>
          </a:pPr>
          <a:endParaRPr lang="en-US"/>
        </a:p>
      </c:txPr>
    </c:legend>
    <c:plotVisOnly val="1"/>
    <c:dispBlanksAs val="gap"/>
    <c:showDLblsOverMax val="0"/>
  </c:chart>
  <c:printSettings>
    <c:headerFooter/>
    <c:pageMargins b="1" l="0.75" r="0.75" t="1" header="0.5" footer="0.5"/>
    <c:pageSetup paperSize="9" orientation="portrait" horizontalDpi="-4" verticalDpi="-4"/>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100"/>
            </a:pPr>
            <a:r>
              <a:rPr lang="en-US" sz="1100"/>
              <a:t>NSP</a:t>
            </a:r>
            <a:r>
              <a:rPr lang="en-US" sz="1100" baseline="0"/>
              <a:t> Budget by Strategic Objectives</a:t>
            </a:r>
            <a:endParaRPr lang="en-US" sz="1100"/>
          </a:p>
        </c:rich>
      </c:tx>
      <c:overlay val="0"/>
    </c:title>
    <c:autoTitleDeleted val="0"/>
    <c:plotArea>
      <c:layout/>
      <c:pieChart>
        <c:varyColors val="1"/>
        <c:ser>
          <c:idx val="0"/>
          <c:order val="0"/>
          <c:tx>
            <c:strRef>
              <c:f>'Budget Note'!$B$11</c:f>
              <c:strCache>
                <c:ptCount val="1"/>
                <c:pt idx="0">
                  <c:v>Total</c:v>
                </c:pt>
              </c:strCache>
            </c:strRef>
          </c:tx>
          <c:dLbls>
            <c:spPr>
              <a:noFill/>
              <a:ln>
                <a:noFill/>
              </a:ln>
              <a:effectLst/>
            </c:spPr>
            <c:txPr>
              <a:bodyPr/>
              <a:lstStyle/>
              <a:p>
                <a:pPr>
                  <a:defRPr sz="1100" b="1"/>
                </a:pPr>
                <a:endParaRPr lang="en-US"/>
              </a:p>
            </c:txPr>
            <c:showLegendKey val="0"/>
            <c:showVal val="0"/>
            <c:showCatName val="0"/>
            <c:showSerName val="0"/>
            <c:showPercent val="1"/>
            <c:showBubbleSize val="0"/>
            <c:showLeaderLines val="1"/>
            <c:extLst xmlns:c16r2="http://schemas.microsoft.com/office/drawing/2015/06/chart">
              <c:ext xmlns:c15="http://schemas.microsoft.com/office/drawing/2012/chart" uri="{CE6537A1-D6FC-4f65-9D91-7224C49458BB}"/>
            </c:extLst>
          </c:dLbls>
          <c:cat>
            <c:strRef>
              <c:f>'Budget Note'!$A$12:$A$14</c:f>
              <c:strCache>
                <c:ptCount val="3"/>
                <c:pt idx="0">
                  <c:v>Prevention</c:v>
                </c:pt>
                <c:pt idx="1">
                  <c:v>Care&amp;Treatment</c:v>
                </c:pt>
                <c:pt idx="2">
                  <c:v>Gov. Pol &amp; Evid. </c:v>
                </c:pt>
              </c:strCache>
            </c:strRef>
          </c:cat>
          <c:val>
            <c:numRef>
              <c:f>'Budget Note'!$B$12:$B$14</c:f>
              <c:numCache>
                <c:formatCode>_-* #,##0.00_-;\-* #,##0.00_-;_-* "-"??_-;_-@_-</c:formatCode>
                <c:ptCount val="3"/>
                <c:pt idx="0">
                  <c:v>89536863.288073838</c:v>
                </c:pt>
                <c:pt idx="1">
                  <c:v>78815982.450000003</c:v>
                </c:pt>
                <c:pt idx="2">
                  <c:v>3746317.5</c:v>
                </c:pt>
              </c:numCache>
            </c:numRef>
          </c:val>
          <c:extLst xmlns:c16r2="http://schemas.microsoft.com/office/drawing/2015/06/chart">
            <c:ext xmlns:c16="http://schemas.microsoft.com/office/drawing/2014/chart" uri="{C3380CC4-5D6E-409C-BE32-E72D297353CC}">
              <c16:uniqueId val="{00000000-0C53-9B49-8DA0-EEDD3FFC7D57}"/>
            </c:ext>
          </c:extLst>
        </c:ser>
        <c:dLbls>
          <c:showLegendKey val="0"/>
          <c:showVal val="0"/>
          <c:showCatName val="0"/>
          <c:showSerName val="0"/>
          <c:showPercent val="1"/>
          <c:showBubbleSize val="0"/>
          <c:showLeaderLines val="1"/>
        </c:dLbls>
        <c:firstSliceAng val="0"/>
      </c:pieChart>
    </c:plotArea>
    <c:legend>
      <c:legendPos val="r"/>
      <c:overlay val="0"/>
      <c:txPr>
        <a:bodyPr/>
        <a:lstStyle/>
        <a:p>
          <a:pPr>
            <a:defRPr sz="700"/>
          </a:pPr>
          <a:endParaRPr lang="en-US"/>
        </a:p>
      </c:txPr>
    </c:legend>
    <c:plotVisOnly val="1"/>
    <c:dispBlanksAs val="gap"/>
    <c:showDLblsOverMax val="0"/>
  </c:chart>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sz="1400"/>
            </a:pPr>
            <a:r>
              <a:rPr lang="en-US"/>
              <a:t>NSP Budget (esst.)</a:t>
            </a:r>
          </a:p>
        </c:rich>
      </c:tx>
      <c:overlay val="0"/>
    </c:title>
    <c:autoTitleDeleted val="0"/>
    <c:plotArea>
      <c:layout/>
      <c:barChart>
        <c:barDir val="col"/>
        <c:grouping val="clustered"/>
        <c:varyColors val="0"/>
        <c:ser>
          <c:idx val="1"/>
          <c:order val="0"/>
          <c:tx>
            <c:strRef>
              <c:f>'Budget Note'!$B$55</c:f>
              <c:strCache>
                <c:ptCount val="1"/>
                <c:pt idx="0">
                  <c:v>NSP $ (esst.)</c:v>
                </c:pt>
              </c:strCache>
            </c:strRef>
          </c:tx>
          <c:invertIfNegative val="0"/>
          <c:dLbls>
            <c:spPr>
              <a:noFill/>
              <a:ln>
                <a:noFill/>
              </a:ln>
              <a:effectLst/>
            </c:spPr>
            <c:txPr>
              <a:bodyPr/>
              <a:lstStyle/>
              <a:p>
                <a:pPr>
                  <a:defRPr b="1"/>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trendline>
            <c:trendlineType val="exp"/>
            <c:dispRSqr val="0"/>
            <c:dispEq val="0"/>
          </c:trendline>
          <c:trendline>
            <c:spPr>
              <a:ln>
                <a:solidFill>
                  <a:srgbClr val="FF0000"/>
                </a:solidFill>
              </a:ln>
            </c:spPr>
            <c:trendlineType val="linear"/>
            <c:dispRSqr val="0"/>
            <c:dispEq val="0"/>
          </c:trendline>
          <c:cat>
            <c:numRef>
              <c:f>'Budget Note'!$A$56:$A$62</c:f>
              <c:numCache>
                <c:formatCode>General</c:formatCode>
                <c:ptCount val="7"/>
                <c:pt idx="0">
                  <c:v>2016</c:v>
                </c:pt>
                <c:pt idx="1">
                  <c:v>2017</c:v>
                </c:pt>
                <c:pt idx="2">
                  <c:v>2018</c:v>
                </c:pt>
                <c:pt idx="3">
                  <c:v>2019</c:v>
                </c:pt>
                <c:pt idx="4">
                  <c:v>2020</c:v>
                </c:pt>
                <c:pt idx="5">
                  <c:v>2021</c:v>
                </c:pt>
                <c:pt idx="6">
                  <c:v>2022</c:v>
                </c:pt>
              </c:numCache>
            </c:numRef>
          </c:cat>
          <c:val>
            <c:numRef>
              <c:f>'Budget Note'!$B$56:$B$62</c:f>
              <c:numCache>
                <c:formatCode>_-* #,##0.00_-;\-* #,##0.00_-;_-* "-"??_-;_-@_-</c:formatCode>
                <c:ptCount val="7"/>
                <c:pt idx="0">
                  <c:v>50212142.881945856</c:v>
                </c:pt>
                <c:pt idx="1">
                  <c:v>45390891.576628529</c:v>
                </c:pt>
                <c:pt idx="2">
                  <c:v>49969937.772843346</c:v>
                </c:pt>
                <c:pt idx="3">
                  <c:v>23968843.293749999</c:v>
                </c:pt>
                <c:pt idx="4">
                  <c:v>34335418.829764947</c:v>
                </c:pt>
                <c:pt idx="5">
                  <c:v>40129045.617442235</c:v>
                </c:pt>
                <c:pt idx="6">
                  <c:v>44479683.418753758</c:v>
                </c:pt>
              </c:numCache>
            </c:numRef>
          </c:val>
          <c:extLst xmlns:c16r2="http://schemas.microsoft.com/office/drawing/2015/06/chart">
            <c:ext xmlns:c16="http://schemas.microsoft.com/office/drawing/2014/chart" uri="{C3380CC4-5D6E-409C-BE32-E72D297353CC}">
              <c16:uniqueId val="{00000002-55C5-2343-8D56-A43C4AE69521}"/>
            </c:ext>
          </c:extLst>
        </c:ser>
        <c:dLbls>
          <c:showLegendKey val="0"/>
          <c:showVal val="0"/>
          <c:showCatName val="0"/>
          <c:showSerName val="0"/>
          <c:showPercent val="0"/>
          <c:showBubbleSize val="0"/>
        </c:dLbls>
        <c:gapWidth val="150"/>
        <c:axId val="-1209458688"/>
        <c:axId val="-1209468480"/>
      </c:barChart>
      <c:catAx>
        <c:axId val="-1209458688"/>
        <c:scaling>
          <c:orientation val="minMax"/>
        </c:scaling>
        <c:delete val="0"/>
        <c:axPos val="b"/>
        <c:numFmt formatCode="General" sourceLinked="1"/>
        <c:majorTickMark val="out"/>
        <c:minorTickMark val="none"/>
        <c:tickLblPos val="nextTo"/>
        <c:crossAx val="-1209468480"/>
        <c:crosses val="autoZero"/>
        <c:auto val="1"/>
        <c:lblAlgn val="ctr"/>
        <c:lblOffset val="100"/>
        <c:noMultiLvlLbl val="0"/>
      </c:catAx>
      <c:valAx>
        <c:axId val="-1209468480"/>
        <c:scaling>
          <c:orientation val="minMax"/>
        </c:scaling>
        <c:delete val="1"/>
        <c:axPos val="l"/>
        <c:majorGridlines/>
        <c:numFmt formatCode="_-* #,##0.00_-;\-* #,##0.00_-;_-* &quot;-&quot;??_-;_-@_-" sourceLinked="1"/>
        <c:majorTickMark val="out"/>
        <c:minorTickMark val="none"/>
        <c:tickLblPos val="nextTo"/>
        <c:crossAx val="-1209458688"/>
        <c:crosses val="autoZero"/>
        <c:crossBetween val="between"/>
      </c:valAx>
    </c:plotArea>
    <c:plotVisOnly val="1"/>
    <c:dispBlanksAs val="gap"/>
    <c:showDLblsOverMax val="0"/>
  </c:chart>
  <c:printSettings>
    <c:headerFooter/>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pPr>
            <a:r>
              <a:rPr lang="en-US" sz="1600"/>
              <a:t>Funding</a:t>
            </a:r>
            <a:r>
              <a:rPr lang="en-US" sz="1600" baseline="0"/>
              <a:t> Gap </a:t>
            </a:r>
            <a:endParaRPr lang="en-US" sz="1600"/>
          </a:p>
        </c:rich>
      </c:tx>
      <c:overlay val="0"/>
    </c:title>
    <c:autoTitleDeleted val="0"/>
    <c:plotArea>
      <c:layout/>
      <c:barChart>
        <c:barDir val="col"/>
        <c:grouping val="clustered"/>
        <c:varyColors val="0"/>
        <c:ser>
          <c:idx val="0"/>
          <c:order val="0"/>
          <c:tx>
            <c:strRef>
              <c:f>'Funding gap'!$D$11</c:f>
              <c:strCache>
                <c:ptCount val="1"/>
                <c:pt idx="0">
                  <c:v>Allocation ceiling </c:v>
                </c:pt>
              </c:strCache>
            </c:strRef>
          </c:tx>
          <c:invertIfNegative val="0"/>
          <c:cat>
            <c:strRef>
              <c:f>('Funding gap'!$A$24:$A$27,'Funding gap'!$A$11:$A$15)</c:f>
              <c:strCache>
                <c:ptCount val="9"/>
                <c:pt idx="0">
                  <c:v>2019</c:v>
                </c:pt>
                <c:pt idx="1">
                  <c:v>2020</c:v>
                </c:pt>
                <c:pt idx="2">
                  <c:v>2021</c:v>
                </c:pt>
                <c:pt idx="3">
                  <c:v>2022</c:v>
                </c:pt>
                <c:pt idx="4">
                  <c:v>Year</c:v>
                </c:pt>
                <c:pt idx="5">
                  <c:v>2019</c:v>
                </c:pt>
                <c:pt idx="6">
                  <c:v>2020</c:v>
                </c:pt>
                <c:pt idx="7">
                  <c:v>2021</c:v>
                </c:pt>
                <c:pt idx="8">
                  <c:v>2022</c:v>
                </c:pt>
              </c:strCache>
            </c:strRef>
          </c:cat>
          <c:val>
            <c:numRef>
              <c:f>('Funding gap'!$D$12:$D$15,'Funding gap'!$D$23:$D$27)</c:f>
              <c:numCache>
                <c:formatCode>_-* #,##0.00_-;\-* #,##0.00_-;_-* "-"??_-;_-@_-</c:formatCode>
                <c:ptCount val="9"/>
                <c:pt idx="0">
                  <c:v>68312199.861950323</c:v>
                </c:pt>
                <c:pt idx="1">
                  <c:v>67578303.050367966</c:v>
                </c:pt>
                <c:pt idx="2">
                  <c:v>67370623.019598529</c:v>
                </c:pt>
                <c:pt idx="3">
                  <c:v>64327393.752149276</c:v>
                </c:pt>
                <c:pt idx="4" formatCode="General">
                  <c:v>0</c:v>
                </c:pt>
                <c:pt idx="5">
                  <c:v>55844471.949243069</c:v>
                </c:pt>
                <c:pt idx="6">
                  <c:v>54935557.210883684</c:v>
                </c:pt>
                <c:pt idx="7">
                  <c:v>53415073.008435026</c:v>
                </c:pt>
                <c:pt idx="8">
                  <c:v>48827730.398066401</c:v>
                </c:pt>
              </c:numCache>
            </c:numRef>
          </c:val>
          <c:extLst xmlns:c16r2="http://schemas.microsoft.com/office/drawing/2015/06/chart">
            <c:ext xmlns:c16="http://schemas.microsoft.com/office/drawing/2014/chart" uri="{C3380CC4-5D6E-409C-BE32-E72D297353CC}">
              <c16:uniqueId val="{00000000-BD04-7F49-8481-9C5C10EF78CC}"/>
            </c:ext>
          </c:extLst>
        </c:ser>
        <c:ser>
          <c:idx val="1"/>
          <c:order val="1"/>
          <c:tx>
            <c:strRef>
              <c:f>'Funding gap'!$E$11</c:f>
              <c:strCache>
                <c:ptCount val="1"/>
                <c:pt idx="0">
                  <c:v>NPS Budget</c:v>
                </c:pt>
              </c:strCache>
            </c:strRef>
          </c:tx>
          <c:invertIfNegative val="0"/>
          <c:cat>
            <c:strRef>
              <c:f>('Funding gap'!$A$24:$A$27,'Funding gap'!$A$11:$A$15)</c:f>
              <c:strCache>
                <c:ptCount val="9"/>
                <c:pt idx="0">
                  <c:v>2019</c:v>
                </c:pt>
                <c:pt idx="1">
                  <c:v>2020</c:v>
                </c:pt>
                <c:pt idx="2">
                  <c:v>2021</c:v>
                </c:pt>
                <c:pt idx="3">
                  <c:v>2022</c:v>
                </c:pt>
                <c:pt idx="4">
                  <c:v>Year</c:v>
                </c:pt>
                <c:pt idx="5">
                  <c:v>2019</c:v>
                </c:pt>
                <c:pt idx="6">
                  <c:v>2020</c:v>
                </c:pt>
                <c:pt idx="7">
                  <c:v>2021</c:v>
                </c:pt>
                <c:pt idx="8">
                  <c:v>2022</c:v>
                </c:pt>
              </c:strCache>
            </c:strRef>
          </c:cat>
          <c:val>
            <c:numRef>
              <c:f>('Funding gap'!$E$12:$E$15,'Funding gap'!$E$23:$E$27)</c:f>
              <c:numCache>
                <c:formatCode>_-* #,##0.00_-;\-* #,##0.00_-;_-* "-"??_-;_-@_-</c:formatCode>
                <c:ptCount val="9"/>
                <c:pt idx="0">
                  <c:v>36116789.416242927</c:v>
                </c:pt>
                <c:pt idx="1">
                  <c:v>43894326.586391419</c:v>
                </c:pt>
                <c:pt idx="2">
                  <c:v>47337543.569531143</c:v>
                </c:pt>
                <c:pt idx="3">
                  <c:v>48255503.665908352</c:v>
                </c:pt>
                <c:pt idx="4" formatCode="General">
                  <c:v>0</c:v>
                </c:pt>
                <c:pt idx="5">
                  <c:v>35846789.416242927</c:v>
                </c:pt>
                <c:pt idx="6">
                  <c:v>43459326.586391427</c:v>
                </c:pt>
                <c:pt idx="7">
                  <c:v>47337543.569531143</c:v>
                </c:pt>
                <c:pt idx="8">
                  <c:v>48255503.665908352</c:v>
                </c:pt>
              </c:numCache>
            </c:numRef>
          </c:val>
          <c:extLst xmlns:c16r2="http://schemas.microsoft.com/office/drawing/2015/06/chart">
            <c:ext xmlns:c16="http://schemas.microsoft.com/office/drawing/2014/chart" uri="{C3380CC4-5D6E-409C-BE32-E72D297353CC}">
              <c16:uniqueId val="{00000001-BD04-7F49-8481-9C5C10EF78CC}"/>
            </c:ext>
          </c:extLst>
        </c:ser>
        <c:ser>
          <c:idx val="2"/>
          <c:order val="2"/>
          <c:tx>
            <c:strRef>
              <c:f>'Funding gap'!$F$11</c:f>
              <c:strCache>
                <c:ptCount val="1"/>
                <c:pt idx="0">
                  <c:v>Gap (GEL)</c:v>
                </c:pt>
              </c:strCache>
            </c:strRef>
          </c:tx>
          <c:invertIfNegative val="0"/>
          <c:dLbls>
            <c:dLbl>
              <c:idx val="3"/>
              <c:layout>
                <c:manualLayout>
                  <c:x val="-1.90274841437632E-2"/>
                  <c:y val="-5.084719071133059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D04-7F49-8481-9C5C10EF78CC}"/>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3-BD04-7F49-8481-9C5C10EF78CC}"/>
                </c:ext>
                <c:ext xmlns:c15="http://schemas.microsoft.com/office/drawing/2012/chart" uri="{CE6537A1-D6FC-4f65-9D91-7224C49458BB}"/>
              </c:extLst>
            </c:dLbl>
            <c:dLbl>
              <c:idx val="6"/>
              <c:layout>
                <c:manualLayout>
                  <c:x val="-1.6913319238900701E-2"/>
                  <c:y val="-3.728813559322029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BD04-7F49-8481-9C5C10EF78CC}"/>
                </c:ext>
                <c:ext xmlns:c15="http://schemas.microsoft.com/office/drawing/2012/chart" uri="{CE6537A1-D6FC-4f65-9D91-7224C49458BB}"/>
              </c:extLst>
            </c:dLbl>
            <c:dLbl>
              <c:idx val="7"/>
              <c:layout>
                <c:manualLayout>
                  <c:x val="-1.5503696868963001E-16"/>
                  <c:y val="-5.423728813559310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BD04-7F49-8481-9C5C10EF78CC}"/>
                </c:ext>
                <c:ext xmlns:c15="http://schemas.microsoft.com/office/drawing/2012/chart" uri="{CE6537A1-D6FC-4f65-9D91-7224C49458BB}"/>
              </c:extLst>
            </c:dLbl>
            <c:dLbl>
              <c:idx val="8"/>
              <c:layout>
                <c:manualLayout>
                  <c:x val="0"/>
                  <c:y val="-7.118644067796610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BD04-7F49-8481-9C5C10EF78CC}"/>
                </c:ext>
                <c:ext xmlns:c15="http://schemas.microsoft.com/office/drawing/2012/chart" uri="{CE6537A1-D6FC-4f65-9D91-7224C49458BB}"/>
              </c:extLst>
            </c:dLbl>
            <c:spPr>
              <a:solidFill>
                <a:schemeClr val="accent6">
                  <a:lumMod val="40000"/>
                  <a:lumOff val="60000"/>
                </a:schemeClr>
              </a:solidFill>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('Funding gap'!$A$24:$A$27,'Funding gap'!$A$11:$A$15)</c:f>
              <c:strCache>
                <c:ptCount val="9"/>
                <c:pt idx="0">
                  <c:v>2019</c:v>
                </c:pt>
                <c:pt idx="1">
                  <c:v>2020</c:v>
                </c:pt>
                <c:pt idx="2">
                  <c:v>2021</c:v>
                </c:pt>
                <c:pt idx="3">
                  <c:v>2022</c:v>
                </c:pt>
                <c:pt idx="4">
                  <c:v>Year</c:v>
                </c:pt>
                <c:pt idx="5">
                  <c:v>2019</c:v>
                </c:pt>
                <c:pt idx="6">
                  <c:v>2020</c:v>
                </c:pt>
                <c:pt idx="7">
                  <c:v>2021</c:v>
                </c:pt>
                <c:pt idx="8">
                  <c:v>2022</c:v>
                </c:pt>
              </c:strCache>
            </c:strRef>
          </c:cat>
          <c:val>
            <c:numRef>
              <c:f>('Funding gap'!$F$12:$F$15,'Funding gap'!$F$23:$F$27)</c:f>
              <c:numCache>
                <c:formatCode>_-* #,##0.00_-;\-* #,##0.00_-;_-* "-"??_-;_-@_-</c:formatCode>
                <c:ptCount val="9"/>
                <c:pt idx="0">
                  <c:v>32195410.445707396</c:v>
                </c:pt>
                <c:pt idx="1">
                  <c:v>23683976.463976547</c:v>
                </c:pt>
                <c:pt idx="2">
                  <c:v>20033079.450067386</c:v>
                </c:pt>
                <c:pt idx="3">
                  <c:v>16071890.086240925</c:v>
                </c:pt>
                <c:pt idx="4" formatCode="General">
                  <c:v>0</c:v>
                </c:pt>
                <c:pt idx="5">
                  <c:v>8194696.410507217</c:v>
                </c:pt>
                <c:pt idx="6">
                  <c:v>3112891.867865786</c:v>
                </c:pt>
                <c:pt idx="7">
                  <c:v>-84424.513185024261</c:v>
                </c:pt>
                <c:pt idx="8">
                  <c:v>-1747772.4337465391</c:v>
                </c:pt>
              </c:numCache>
            </c:numRef>
          </c:val>
          <c:extLst xmlns:c16r2="http://schemas.microsoft.com/office/drawing/2015/06/chart">
            <c:ext xmlns:c16="http://schemas.microsoft.com/office/drawing/2014/chart" uri="{C3380CC4-5D6E-409C-BE32-E72D297353CC}">
              <c16:uniqueId val="{00000007-BD04-7F49-8481-9C5C10EF78CC}"/>
            </c:ext>
          </c:extLst>
        </c:ser>
        <c:dLbls>
          <c:showLegendKey val="0"/>
          <c:showVal val="0"/>
          <c:showCatName val="0"/>
          <c:showSerName val="0"/>
          <c:showPercent val="0"/>
          <c:showBubbleSize val="0"/>
        </c:dLbls>
        <c:gapWidth val="75"/>
        <c:overlap val="-25"/>
        <c:axId val="-1209466304"/>
        <c:axId val="-1209481536"/>
      </c:barChart>
      <c:catAx>
        <c:axId val="-1209466304"/>
        <c:scaling>
          <c:orientation val="minMax"/>
        </c:scaling>
        <c:delete val="0"/>
        <c:axPos val="b"/>
        <c:numFmt formatCode="General" sourceLinked="1"/>
        <c:majorTickMark val="none"/>
        <c:minorTickMark val="none"/>
        <c:tickLblPos val="nextTo"/>
        <c:crossAx val="-1209481536"/>
        <c:crosses val="autoZero"/>
        <c:auto val="1"/>
        <c:lblAlgn val="ctr"/>
        <c:lblOffset val="100"/>
        <c:noMultiLvlLbl val="0"/>
      </c:catAx>
      <c:valAx>
        <c:axId val="-1209481536"/>
        <c:scaling>
          <c:orientation val="minMax"/>
        </c:scaling>
        <c:delete val="1"/>
        <c:axPos val="l"/>
        <c:numFmt formatCode="_-* #,##0.00_-;\-* #,##0.00_-;_-* &quot;-&quot;??_-;_-@_-" sourceLinked="1"/>
        <c:majorTickMark val="none"/>
        <c:minorTickMark val="none"/>
        <c:tickLblPos val="nextTo"/>
        <c:crossAx val="-1209466304"/>
        <c:crosses val="autoZero"/>
        <c:crossBetween val="between"/>
      </c:valAx>
      <c:spPr>
        <a:noFill/>
        <a:ln w="25400">
          <a:noFill/>
        </a:ln>
      </c:spPr>
    </c:plotArea>
    <c:legend>
      <c:legendPos val="b"/>
      <c:overlay val="0"/>
    </c:legend>
    <c:plotVisOnly val="1"/>
    <c:dispBlanksAs val="gap"/>
    <c:showDLblsOverMax val="0"/>
  </c:chart>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5.xml"/></Relationships>
</file>

<file path=xl/drawings/_rels/drawing4.xml.rels><?xml version="1.0" encoding="UTF-8" standalone="yes"?>
<Relationships xmlns="http://schemas.openxmlformats.org/package/2006/relationships"><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s>
</file>

<file path=xl/drawings/_rels/drawing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11</xdr:col>
      <xdr:colOff>38106</xdr:colOff>
      <xdr:row>85</xdr:row>
      <xdr:rowOff>50800</xdr:rowOff>
    </xdr:from>
    <xdr:to>
      <xdr:col>22</xdr:col>
      <xdr:colOff>850900</xdr:colOff>
      <xdr:row>99</xdr:row>
      <xdr:rowOff>190500</xdr:rowOff>
    </xdr:to>
    <xdr:graphicFrame macro="">
      <xdr:nvGraphicFramePr>
        <xdr:cNvPr id="2" name="Chart 1">
          <a:extLst>
            <a:ext uri="{FF2B5EF4-FFF2-40B4-BE49-F238E27FC236}">
              <a16:creationId xmlns:a16="http://schemas.microsoft.com/office/drawing/2014/main" xmlns=""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444506</xdr:colOff>
      <xdr:row>101</xdr:row>
      <xdr:rowOff>63500</xdr:rowOff>
    </xdr:from>
    <xdr:to>
      <xdr:col>18</xdr:col>
      <xdr:colOff>101600</xdr:colOff>
      <xdr:row>117</xdr:row>
      <xdr:rowOff>177800</xdr:rowOff>
    </xdr:to>
    <xdr:graphicFrame macro="">
      <xdr:nvGraphicFramePr>
        <xdr:cNvPr id="3" name="Chart 2">
          <a:extLst>
            <a:ext uri="{FF2B5EF4-FFF2-40B4-BE49-F238E27FC236}">
              <a16:creationId xmlns:a16="http://schemas.microsoft.com/office/drawing/2014/main" xmlns="" id="{00000000-0008-0000-0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11</xdr:col>
      <xdr:colOff>38106</xdr:colOff>
      <xdr:row>85</xdr:row>
      <xdr:rowOff>50800</xdr:rowOff>
    </xdr:from>
    <xdr:to>
      <xdr:col>22</xdr:col>
      <xdr:colOff>850900</xdr:colOff>
      <xdr:row>99</xdr:row>
      <xdr:rowOff>190500</xdr:rowOff>
    </xdr:to>
    <xdr:graphicFrame macro="">
      <xdr:nvGraphicFramePr>
        <xdr:cNvPr id="2" name="Chart 1">
          <a:extLst>
            <a:ext uri="{FF2B5EF4-FFF2-40B4-BE49-F238E27FC236}">
              <a16:creationId xmlns:a16="http://schemas.microsoft.com/office/drawing/2014/main" xmlns=""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444506</xdr:colOff>
      <xdr:row>101</xdr:row>
      <xdr:rowOff>63500</xdr:rowOff>
    </xdr:from>
    <xdr:to>
      <xdr:col>18</xdr:col>
      <xdr:colOff>101600</xdr:colOff>
      <xdr:row>117</xdr:row>
      <xdr:rowOff>177800</xdr:rowOff>
    </xdr:to>
    <xdr:graphicFrame macro="">
      <xdr:nvGraphicFramePr>
        <xdr:cNvPr id="3" name="Chart 2">
          <a:extLst>
            <a:ext uri="{FF2B5EF4-FFF2-40B4-BE49-F238E27FC236}">
              <a16:creationId xmlns:a16="http://schemas.microsoft.com/office/drawing/2014/main" xmlns=""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574040</xdr:colOff>
      <xdr:row>66</xdr:row>
      <xdr:rowOff>147320</xdr:rowOff>
    </xdr:from>
    <xdr:to>
      <xdr:col>8</xdr:col>
      <xdr:colOff>304800</xdr:colOff>
      <xdr:row>77</xdr:row>
      <xdr:rowOff>50800</xdr:rowOff>
    </xdr:to>
    <xdr:graphicFrame macro="">
      <xdr:nvGraphicFramePr>
        <xdr:cNvPr id="2" name="Chart 1">
          <a:extLst>
            <a:ext uri="{FF2B5EF4-FFF2-40B4-BE49-F238E27FC236}">
              <a16:creationId xmlns:a16="http://schemas.microsoft.com/office/drawing/2014/main" xmlns=""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17</xdr:row>
      <xdr:rowOff>12700</xdr:rowOff>
    </xdr:from>
    <xdr:to>
      <xdr:col>5</xdr:col>
      <xdr:colOff>0</xdr:colOff>
      <xdr:row>29</xdr:row>
      <xdr:rowOff>152400</xdr:rowOff>
    </xdr:to>
    <xdr:graphicFrame macro="">
      <xdr:nvGraphicFramePr>
        <xdr:cNvPr id="2" name="Chart 1">
          <a:extLst>
            <a:ext uri="{FF2B5EF4-FFF2-40B4-BE49-F238E27FC236}">
              <a16:creationId xmlns:a16="http://schemas.microsoft.com/office/drawing/2014/main" xmlns=""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31</xdr:row>
      <xdr:rowOff>31750</xdr:rowOff>
    </xdr:from>
    <xdr:to>
      <xdr:col>4</xdr:col>
      <xdr:colOff>1130300</xdr:colOff>
      <xdr:row>45</xdr:row>
      <xdr:rowOff>190500</xdr:rowOff>
    </xdr:to>
    <xdr:graphicFrame macro="">
      <xdr:nvGraphicFramePr>
        <xdr:cNvPr id="3" name="Chart 2">
          <a:extLst>
            <a:ext uri="{FF2B5EF4-FFF2-40B4-BE49-F238E27FC236}">
              <a16:creationId xmlns:a16="http://schemas.microsoft.com/office/drawing/2014/main" xmlns="" id="{00000000-0008-0000-0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12700</xdr:colOff>
      <xdr:row>63</xdr:row>
      <xdr:rowOff>6350</xdr:rowOff>
    </xdr:from>
    <xdr:to>
      <xdr:col>4</xdr:col>
      <xdr:colOff>1130300</xdr:colOff>
      <xdr:row>77</xdr:row>
      <xdr:rowOff>12700</xdr:rowOff>
    </xdr:to>
    <xdr:graphicFrame macro="">
      <xdr:nvGraphicFramePr>
        <xdr:cNvPr id="4" name="Chart 3">
          <a:extLst>
            <a:ext uri="{FF2B5EF4-FFF2-40B4-BE49-F238E27FC236}">
              <a16:creationId xmlns:a16="http://schemas.microsoft.com/office/drawing/2014/main" xmlns="" id="{00000000-0008-0000-0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38100</xdr:colOff>
      <xdr:row>23</xdr:row>
      <xdr:rowOff>139700</xdr:rowOff>
    </xdr:from>
    <xdr:to>
      <xdr:col>9</xdr:col>
      <xdr:colOff>1079500</xdr:colOff>
      <xdr:row>46</xdr:row>
      <xdr:rowOff>0</xdr:rowOff>
    </xdr:to>
    <xdr:graphicFrame macro="">
      <xdr:nvGraphicFramePr>
        <xdr:cNvPr id="5" name="Chart 4">
          <a:extLst>
            <a:ext uri="{FF2B5EF4-FFF2-40B4-BE49-F238E27FC236}">
              <a16:creationId xmlns:a16="http://schemas.microsoft.com/office/drawing/2014/main" xmlns=""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12700</xdr:colOff>
      <xdr:row>53</xdr:row>
      <xdr:rowOff>190500</xdr:rowOff>
    </xdr:from>
    <xdr:to>
      <xdr:col>5</xdr:col>
      <xdr:colOff>0</xdr:colOff>
      <xdr:row>62</xdr:row>
      <xdr:rowOff>38100</xdr:rowOff>
    </xdr:to>
    <xdr:graphicFrame macro="">
      <xdr:nvGraphicFramePr>
        <xdr:cNvPr id="6" name="Chart 5">
          <a:extLst>
            <a:ext uri="{FF2B5EF4-FFF2-40B4-BE49-F238E27FC236}">
              <a16:creationId xmlns:a16="http://schemas.microsoft.com/office/drawing/2014/main" xmlns="" id="{00000000-0008-0000-0C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38100</xdr:colOff>
      <xdr:row>79</xdr:row>
      <xdr:rowOff>25400</xdr:rowOff>
    </xdr:from>
    <xdr:to>
      <xdr:col>5</xdr:col>
      <xdr:colOff>0</xdr:colOff>
      <xdr:row>91</xdr:row>
      <xdr:rowOff>6350</xdr:rowOff>
    </xdr:to>
    <xdr:graphicFrame macro="">
      <xdr:nvGraphicFramePr>
        <xdr:cNvPr id="7" name="Chart 6">
          <a:extLst>
            <a:ext uri="{FF2B5EF4-FFF2-40B4-BE49-F238E27FC236}">
              <a16:creationId xmlns:a16="http://schemas.microsoft.com/office/drawing/2014/main" xmlns="" id="{00000000-0008-0000-0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571500</xdr:colOff>
      <xdr:row>100</xdr:row>
      <xdr:rowOff>50800</xdr:rowOff>
    </xdr:from>
    <xdr:to>
      <xdr:col>9</xdr:col>
      <xdr:colOff>469900</xdr:colOff>
      <xdr:row>113</xdr:row>
      <xdr:rowOff>177800</xdr:rowOff>
    </xdr:to>
    <xdr:graphicFrame macro="">
      <xdr:nvGraphicFramePr>
        <xdr:cNvPr id="8" name="Chart 7">
          <a:extLst>
            <a:ext uri="{FF2B5EF4-FFF2-40B4-BE49-F238E27FC236}">
              <a16:creationId xmlns:a16="http://schemas.microsoft.com/office/drawing/2014/main" xmlns="" id="{00000000-0008-0000-0C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12</xdr:col>
      <xdr:colOff>104775</xdr:colOff>
      <xdr:row>16</xdr:row>
      <xdr:rowOff>152400</xdr:rowOff>
    </xdr:from>
    <xdr:to>
      <xdr:col>22</xdr:col>
      <xdr:colOff>314325</xdr:colOff>
      <xdr:row>51</xdr:row>
      <xdr:rowOff>47625</xdr:rowOff>
    </xdr:to>
    <xdr:pic>
      <xdr:nvPicPr>
        <xdr:cNvPr id="2" name="Picture 1">
          <a:extLst>
            <a:ext uri="{FF2B5EF4-FFF2-40B4-BE49-F238E27FC236}">
              <a16:creationId xmlns:a16="http://schemas.microsoft.com/office/drawing/2014/main" xmlns="" id="{00000000-0008-0000-1200-000002000000}"/>
            </a:ext>
          </a:extLst>
        </xdr:cNvPr>
        <xdr:cNvPicPr>
          <a:picLocks noChangeAspect="1" noChangeArrowheads="1"/>
          <a:extLst/>
        </xdr:cNvPicPr>
      </xdr:nvPicPr>
      <xdr:blipFill>
        <a:blip xmlns:r="http://schemas.openxmlformats.org/officeDocument/2006/relationships" r:embed="rId1"/>
        <a:srcRect/>
        <a:stretch>
          <a:fillRect/>
        </a:stretch>
      </xdr:blipFill>
      <xdr:spPr bwMode="auto">
        <a:xfrm>
          <a:off x="9696450" y="3257550"/>
          <a:ext cx="8267700" cy="6562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9525</xdr:colOff>
          <xdr:row>15</xdr:row>
          <xdr:rowOff>161925</xdr:rowOff>
        </xdr:from>
        <xdr:to>
          <xdr:col>10</xdr:col>
          <xdr:colOff>790575</xdr:colOff>
          <xdr:row>53</xdr:row>
          <xdr:rowOff>57150</xdr:rowOff>
        </xdr:to>
        <xdr:pic>
          <xdr:nvPicPr>
            <xdr:cNvPr id="4" name="Picture 3">
              <a:extLst>
                <a:ext uri="{FF2B5EF4-FFF2-40B4-BE49-F238E27FC236}">
                  <a16:creationId xmlns:a16="http://schemas.microsoft.com/office/drawing/2014/main" xmlns="" id="{00000000-0008-0000-1200-000004000000}"/>
                </a:ext>
              </a:extLst>
            </xdr:cNvPr>
            <xdr:cNvPicPr>
              <a:picLocks noChangeAspect="1" noChangeArrowheads="1"/>
              <a:extLst>
                <a:ext uri="{84589F7E-364E-4C9E-8A38-B11213B215E9}">
                  <a14:cameraTool cellRange="[16]Comodities!$M$1:$V$37" spid="_x0000_s18638"/>
                </a:ext>
              </a:extLst>
            </xdr:cNvPicPr>
          </xdr:nvPicPr>
          <xdr:blipFill rotWithShape="1">
            <a:blip xmlns:r="http://schemas.openxmlformats.org/officeDocument/2006/relationships" r:embed="rId2"/>
            <a:srcRect l="7021" t="-267"/>
            <a:stretch>
              <a:fillRect/>
            </a:stretch>
          </xdr:blipFill>
          <xdr:spPr bwMode="auto">
            <a:xfrm>
              <a:off x="9525" y="3076575"/>
              <a:ext cx="8324850" cy="71342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23</xdr:col>
      <xdr:colOff>476250</xdr:colOff>
      <xdr:row>50</xdr:row>
      <xdr:rowOff>171450</xdr:rowOff>
    </xdr:from>
    <xdr:to>
      <xdr:col>23</xdr:col>
      <xdr:colOff>476250</xdr:colOff>
      <xdr:row>51</xdr:row>
      <xdr:rowOff>0</xdr:rowOff>
    </xdr:to>
    <xdr:cxnSp macro="">
      <xdr:nvCxnSpPr>
        <xdr:cNvPr id="2" name="Straight Arrow Connector 1">
          <a:extLst>
            <a:ext uri="{FF2B5EF4-FFF2-40B4-BE49-F238E27FC236}">
              <a16:creationId xmlns:a16="http://schemas.microsoft.com/office/drawing/2014/main" xmlns="" id="{00000000-0008-0000-1600-000002000000}"/>
            </a:ext>
          </a:extLst>
        </xdr:cNvPr>
        <xdr:cNvCxnSpPr/>
      </xdr:nvCxnSpPr>
      <xdr:spPr>
        <a:xfrm>
          <a:off x="16278225" y="11449050"/>
          <a:ext cx="0" cy="19050"/>
        </a:xfrm>
        <a:prstGeom prst="straightConnector1">
          <a:avLst/>
        </a:prstGeom>
        <a:ln w="50800" cmpd="sng">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228600</xdr:colOff>
      <xdr:row>50</xdr:row>
      <xdr:rowOff>171450</xdr:rowOff>
    </xdr:from>
    <xdr:to>
      <xdr:col>28</xdr:col>
      <xdr:colOff>228600</xdr:colOff>
      <xdr:row>51</xdr:row>
      <xdr:rowOff>0</xdr:rowOff>
    </xdr:to>
    <xdr:cxnSp macro="">
      <xdr:nvCxnSpPr>
        <xdr:cNvPr id="3" name="Straight Arrow Connector 2">
          <a:extLst>
            <a:ext uri="{FF2B5EF4-FFF2-40B4-BE49-F238E27FC236}">
              <a16:creationId xmlns:a16="http://schemas.microsoft.com/office/drawing/2014/main" xmlns="" id="{00000000-0008-0000-1600-000003000000}"/>
            </a:ext>
          </a:extLst>
        </xdr:cNvPr>
        <xdr:cNvCxnSpPr/>
      </xdr:nvCxnSpPr>
      <xdr:spPr>
        <a:xfrm>
          <a:off x="18983325" y="11449050"/>
          <a:ext cx="0" cy="19050"/>
        </a:xfrm>
        <a:prstGeom prst="straightConnector1">
          <a:avLst/>
        </a:prstGeom>
        <a:ln w="50800" cmpd="sng">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9</xdr:col>
      <xdr:colOff>317500</xdr:colOff>
      <xdr:row>1</xdr:row>
      <xdr:rowOff>47625</xdr:rowOff>
    </xdr:from>
    <xdr:to>
      <xdr:col>18</xdr:col>
      <xdr:colOff>542925</xdr:colOff>
      <xdr:row>20</xdr:row>
      <xdr:rowOff>141817</xdr:rowOff>
    </xdr:to>
    <xdr:pic>
      <xdr:nvPicPr>
        <xdr:cNvPr id="4" name="Picture 3">
          <a:extLst>
            <a:ext uri="{FF2B5EF4-FFF2-40B4-BE49-F238E27FC236}">
              <a16:creationId xmlns:a16="http://schemas.microsoft.com/office/drawing/2014/main" xmlns="" id="{00000000-0008-0000-16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51775" y="333375"/>
          <a:ext cx="5540375" cy="5256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241300</xdr:colOff>
      <xdr:row>25</xdr:row>
      <xdr:rowOff>25400</xdr:rowOff>
    </xdr:from>
    <xdr:to>
      <xdr:col>18</xdr:col>
      <xdr:colOff>423058</xdr:colOff>
      <xdr:row>58</xdr:row>
      <xdr:rowOff>159646</xdr:rowOff>
    </xdr:to>
    <xdr:pic>
      <xdr:nvPicPr>
        <xdr:cNvPr id="5" name="Picture 4">
          <a:extLst>
            <a:ext uri="{FF2B5EF4-FFF2-40B4-BE49-F238E27FC236}">
              <a16:creationId xmlns:a16="http://schemas.microsoft.com/office/drawing/2014/main" xmlns="" id="{00000000-0008-0000-16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775575" y="6540500"/>
          <a:ext cx="5496708" cy="642074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ela/Library/Application%20Support/Microsoft/Office/Office%202011%20AutoRecovery/Users/Lela/Library/Application%20Support/Microsoft/Office/Office%202011%20AutoRecovery/KGZ%20tb_budgeting_template"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Lela/Library/Application%20Support/Microsoft/Office/Office%202011%20AutoRecovery/Users/Lela/Library/Application%20Support/Microsoft/Office/Office%202011%20AutoRecovery/New%20PUDR_Form_EN_SRv1.xlsx"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4307;&#4304;&#4316;&#4304;&#4320;&#4311;&#4312;#2 &#4324;&#4317;&#4320;&#4315;&#4304;#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Lela/Library/Application%20Support/Microsoft/Office/Office%202011%20AutoRecovery/Users/Lela/Library/Application%20Support/Microsoft/Office/Office%202011%20AutoRecovery/Malaria_Financial%20Reporting%20Template_Jun1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Lela/Library/Application%20Support/Microsoft/Office/Office%202011%20AutoRecovery/Users/Lela/Library/Application%20Support/Microsoft/Office/Office%202011%20AutoRecovery/TB_Financial%20Reporting%20Template_Jun1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Lela/Library/Application%20Support/Microsoft/Office/Office%202011%20AutoRecovery/Users/Lela/Library/Application%20Support/Microsoft/Office/Office%202011%20AutoRecovery/SB_GEO-T-GPIC_Finance%20signed%20off_4Jul1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Lela/Library/Application%20Support/Microsoft/Office/Office%202011%20AutoRecovery/HIV%20Expenditures_July%2019.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Applications/Microsoft%20Office%202011/Microsoft%20Excel.app/Contents/MacOS/Harm%20Reduction%20Budget%20for%20NSP_Final%2015.06.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ela/Library/Application%20Support/Microsoft/Office/Office%202011%20AutoRecovery/Users/Lela/Library/Application%20Support/Microsoft/Office/Office%202011%20AutoRecovery/MDA%20tb%20budgeting%20template%20v3%20en"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Lela/Library/Application%20Support/Microsoft/Office/Office%202011%20AutoRecovery/NSP%202019-2022%20Finals/GEO-H-GPIC_ME_P%202%20re-submission_Performance%20Framework"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Lela/Library/Application%20Support/Microsoft/Office/Office%202011%20AutoRecovery/Users/Lela/Library/Application%20Support/Microsoft/Office/Office%202011%20AutoRecovery/Rnd4-Budget-COS_28012010(CCM)_ru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Lela/Library/Application%20Support/Microsoft/Office/Office%202011%20AutoRecovery/Users/Lela/Library/Application%20Support/Microsoft/Office/Office%202011%20AutoRecovery/AIDS%20Center/GF%20R6%20Ph2%20budget%2001Apr09"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GEO_RCC_R4_TB%20Performance%20Framework%20FINAL%2026%20October%202010_GEO.xls"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PF_SSF%20GEO-H-GPIC_Phase%201-%20MnE%20com%2015.07.2011_PR%20updated"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BUL%20RCC%20Attachment%20A%20Indicators%20and%20Targets%20Tabl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Lela/Library/Application%20Support/Microsoft/Office/Office%202011%20AutoRecovery/Users/Lela/Library/Application%20Support/Microsoft/Office/Office%202011%20AutoRecovery/PUDR%20New%20for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pop"/>
      <sheetName val="Welcome"/>
    </sheet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ons-lists-EFR"/>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ფორმა#5"/>
      <sheetName val="კატეგორიების განმარტება"/>
      <sheetName val="Sheet2"/>
      <sheetName val="Sheet3"/>
    </sheetNames>
    <sheetDataSet>
      <sheetData sheetId="0" refreshError="1"/>
      <sheetData sheetId="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ons"/>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ons"/>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ons"/>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8-2022 (by GARP)_mod"/>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oditie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lcome"/>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lations"/>
      <sheetName val="HIV"/>
      <sheetName val="HSS"/>
      <sheetName val="Malaria"/>
      <sheetName val="Performance Framework"/>
      <sheetName val="Definitions"/>
      <sheetName val="TB"/>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ons"/>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Summary"/>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CC Performance Framework"/>
      <sheetName val="HIV"/>
      <sheetName val="TB"/>
      <sheetName val="Malaria"/>
      <sheetName val="HSS"/>
    </sheetNames>
    <sheetDataSet>
      <sheetData sheetId="0" refreshError="1"/>
      <sheetData sheetId="1"/>
      <sheetData sheetId="2">
        <row r="2">
          <cell r="A2" t="str">
            <v>Please select…</v>
          </cell>
          <cell r="B2" t="str">
            <v>Please select…</v>
          </cell>
          <cell r="D2" t="str">
            <v>Please select…</v>
          </cell>
          <cell r="E2" t="str">
            <v>Please select…</v>
          </cell>
        </row>
        <row r="3">
          <cell r="B3" t="str">
            <v xml:space="preserve">% of young women and men aged 15-24 who are HIV infected </v>
          </cell>
          <cell r="D3" t="str">
            <v xml:space="preserve">% of women and men aged 15-49 who have had sexual intercourse with more than one partner in the last 12 months </v>
          </cell>
          <cell r="E3" t="str">
            <v>HMIS</v>
          </cell>
        </row>
        <row r="4">
          <cell r="B4" t="str">
            <v xml:space="preserve">% of adults and children with HIV known to be on treatment 12 months after initiation of antiretroviral therapy </v>
          </cell>
          <cell r="D4" t="str">
            <v>% of never married young men and women aged 15-24 who have never had sex</v>
          </cell>
          <cell r="E4" t="str">
            <v>Patient records</v>
          </cell>
        </row>
        <row r="5">
          <cell r="B5" t="str">
            <v xml:space="preserve">% of infants born to HIV infected mothers who are infected </v>
          </cell>
          <cell r="D5" t="str">
            <v xml:space="preserve">% of young women and men aged 15-24 who have had sexual intercourse before the age of 15 </v>
          </cell>
          <cell r="E5" t="str">
            <v>Training records</v>
          </cell>
        </row>
        <row r="6">
          <cell r="B6" t="str">
            <v xml:space="preserve">% of most-at-risk population(s) (sex workers, clients of sex workers, men who have sex with men, injecting drug users) who are HIV infected </v>
          </cell>
          <cell r="D6" t="str">
            <v xml:space="preserve">% of injecting drug users reporting the use of sterile injecting equipment the last time they injected </v>
          </cell>
          <cell r="E6" t="str">
            <v>MICS (Multiple Indicator Cluster Survey)</v>
          </cell>
        </row>
        <row r="7">
          <cell r="B7" t="str">
            <v>% of children under age 18 who are orphans</v>
          </cell>
          <cell r="D7" t="str">
            <v xml:space="preserve">% of injecting drug users reporting the use of a condom the last time they had sexual intercourse </v>
          </cell>
          <cell r="E7" t="str">
            <v>DHS/DHS+ (Demographic and Health
Survey)</v>
          </cell>
        </row>
        <row r="8">
          <cell r="D8" t="str">
            <v>Current school attendance among orphans and non-orphans</v>
          </cell>
          <cell r="E8" t="str">
            <v>AIS (AIDS Indicator Survey)</v>
          </cell>
        </row>
        <row r="9">
          <cell r="D9" t="str">
            <v>% of women and men aged 15-49 who have had more than one sexual partner in the past 12 months reporting the use of a condom during their last sexual intercourse</v>
          </cell>
          <cell r="E9" t="str">
            <v>BSS (Behavioral Surveillance Survey)</v>
          </cell>
        </row>
        <row r="10">
          <cell r="D10" t="str">
            <v xml:space="preserve">% of women and men aged 15-49 expressing accepting attitudes towards people with HIV </v>
          </cell>
          <cell r="E10" t="str">
            <v>Health Facility survey</v>
          </cell>
        </row>
        <row r="11">
          <cell r="D11" t="str">
            <v xml:space="preserve">% of female and male sex workers reporting the use of a condom with their most recent client </v>
          </cell>
          <cell r="E11" t="str">
            <v>SAMS (Service Availability Mapping
Survey)</v>
          </cell>
        </row>
        <row r="12">
          <cell r="D12" t="str">
            <v xml:space="preserve">% of men aged 15-49 reporting sex with a sex worker in the last 12 months who used a condom during last paid intercourse </v>
          </cell>
          <cell r="E12" t="str">
            <v>Households survey</v>
          </cell>
        </row>
        <row r="13">
          <cell r="D13" t="str">
            <v xml:space="preserve">% of men reporting the use of condom the last time they had anal sex with a male partner </v>
          </cell>
          <cell r="E13" t="str">
            <v>Specific surveys and research (specify)</v>
          </cell>
        </row>
        <row r="14">
          <cell r="E14" t="str">
            <v>Reports (specify)</v>
          </cell>
        </row>
        <row r="15">
          <cell r="E15" t="str">
            <v>Vital and disease-specific registry</v>
          </cell>
        </row>
        <row r="16">
          <cell r="E16" t="str">
            <v>Operational Research</v>
          </cell>
        </row>
        <row r="17">
          <cell r="E17" t="str">
            <v>Health Provider survey</v>
          </cell>
        </row>
        <row r="18">
          <cell r="E18" t="str">
            <v>National Health Account</v>
          </cell>
        </row>
        <row r="19">
          <cell r="E19" t="str">
            <v>Administrative records</v>
          </cell>
        </row>
      </sheetData>
      <sheetData sheetId="3">
        <row r="2">
          <cell r="A2" t="str">
            <v>Please select…</v>
          </cell>
          <cell r="B2" t="str">
            <v>Please select…</v>
          </cell>
          <cell r="D2" t="str">
            <v>Please select…</v>
          </cell>
          <cell r="E2" t="str">
            <v>Please select…</v>
          </cell>
        </row>
        <row r="3">
          <cell r="B3" t="str">
            <v>TB prevalence rate</v>
          </cell>
          <cell r="D3" t="str">
            <v>Case detection rate: new smear positive TB cases</v>
          </cell>
          <cell r="E3" t="str">
            <v>R&amp;R TB system, quarterly reports</v>
          </cell>
        </row>
        <row r="4">
          <cell r="B4" t="str">
            <v>TB incidence rate</v>
          </cell>
          <cell r="D4" t="str">
            <v>Treatment success rate: new smear positive TB cases</v>
          </cell>
          <cell r="E4" t="str">
            <v xml:space="preserve">R&amp;R TB system, yearly management report </v>
          </cell>
        </row>
        <row r="5">
          <cell r="B5" t="str">
            <v>TB mortality rate</v>
          </cell>
          <cell r="E5" t="str">
            <v>TB prevalence survey</v>
          </cell>
        </row>
        <row r="6">
          <cell r="E6" t="str">
            <v>TB patient register</v>
          </cell>
        </row>
        <row r="7">
          <cell r="E7" t="str">
            <v>TB laboratory register</v>
          </cell>
        </row>
        <row r="8">
          <cell r="E8" t="str">
            <v>TB treatment card</v>
          </cell>
        </row>
        <row r="9">
          <cell r="E9" t="str">
            <v>Training records</v>
          </cell>
        </row>
        <row r="10">
          <cell r="E10" t="str">
            <v>Specify- Reports, Surveys, Questionnaires etc.</v>
          </cell>
        </row>
        <row r="11">
          <cell r="E11" t="str">
            <v>Health Provider survey</v>
          </cell>
        </row>
        <row r="12">
          <cell r="E12" t="str">
            <v>Health Facility survey</v>
          </cell>
        </row>
        <row r="13">
          <cell r="E13" t="str">
            <v>National Health Account</v>
          </cell>
        </row>
        <row r="14">
          <cell r="E14" t="str">
            <v>Households survey</v>
          </cell>
        </row>
        <row r="15">
          <cell r="E15" t="str">
            <v>SAMS (Service Availability Mapping Survey)</v>
          </cell>
        </row>
        <row r="16">
          <cell r="E16" t="str">
            <v>Administrative records</v>
          </cell>
        </row>
      </sheetData>
      <sheetData sheetId="4">
        <row r="2">
          <cell r="A2" t="str">
            <v>Please select…</v>
          </cell>
          <cell r="B2" t="str">
            <v>Please select…</v>
          </cell>
          <cell r="D2" t="str">
            <v>Please select…</v>
          </cell>
          <cell r="E2" t="str">
            <v>Please select…</v>
          </cell>
        </row>
        <row r="3">
          <cell r="B3" t="str">
            <v xml:space="preserve">Death rates associated with Malaria: all-cause under-5 mortality rate in highly endemic areas </v>
          </cell>
          <cell r="D3" t="str">
            <v>% of U5 children (and other target groups) with malaria/fever receiving appropriate treatment within 24 hours (community/health facility)</v>
          </cell>
          <cell r="E3" t="str">
            <v>DHS/DHS+ (Demographic and Health Survey)</v>
          </cell>
        </row>
        <row r="4">
          <cell r="B4" t="str">
            <v xml:space="preserve">Incidence of clinical malaria cases (estimated and/or reported) </v>
          </cell>
          <cell r="D4" t="str">
            <v>% of U5 children (and other target group) with uncomplicated malaria correctly managed at health facilities</v>
          </cell>
          <cell r="E4" t="str">
            <v>MIS (Malaria Indicator Survey)</v>
          </cell>
        </row>
        <row r="5">
          <cell r="B5" t="str">
            <v>Anaemia prevalence in children under 5 years of age</v>
          </cell>
          <cell r="D5" t="str">
            <v>% of U5 children (and other target groups) admitted with severe malaria and correctly managed at health facilities</v>
          </cell>
          <cell r="E5" t="str">
            <v>MICS (Multiple Indicator Cluster Survey)</v>
          </cell>
        </row>
        <row r="6">
          <cell r="B6" t="str">
            <v xml:space="preserve">Prevalence of malaria parasite infection </v>
          </cell>
          <cell r="D6" t="str">
            <v>% of children U5 sleeping under an ITN</v>
          </cell>
          <cell r="E6" t="str">
            <v>Situation Analysis</v>
          </cell>
        </row>
        <row r="7">
          <cell r="B7" t="str">
            <v>Laboratory-confirmed malaria cases seen in heath facilities</v>
          </cell>
          <cell r="D7" t="str">
            <v>% of households with at least one ITN</v>
          </cell>
          <cell r="E7" t="str">
            <v>HMIS</v>
          </cell>
        </row>
        <row r="8">
          <cell r="B8" t="str">
            <v>Laboratory-confirmed malaria deaths seen in health facilities</v>
          </cell>
          <cell r="D8" t="str">
            <v>% of pregnant women (and other target groups) sleeping under an ITN</v>
          </cell>
          <cell r="E8" t="str">
            <v>Health Facility survey</v>
          </cell>
        </row>
        <row r="9">
          <cell r="B9" t="str">
            <v>Malaria-attributed deaths in sentinel demographic surveillance sites</v>
          </cell>
          <cell r="D9" t="str">
            <v>% of pregnant women on Intermittent preventive treatment (IPT) according to national policy (specific to Sub-Saharian Africa)</v>
          </cell>
          <cell r="E9" t="str">
            <v>Health Provider survey</v>
          </cell>
        </row>
        <row r="10">
          <cell r="B10" t="str">
            <v>API (Annual Parasite Index) (specific to Latin America and Asia)</v>
          </cell>
          <cell r="D10" t="str">
            <v>% of households in malaria areas protected by IRS</v>
          </cell>
          <cell r="E10" t="str">
            <v>Key informant survey</v>
          </cell>
        </row>
        <row r="11">
          <cell r="B11" t="str">
            <v xml:space="preserve">Incidence of confirmed malaria cases  </v>
          </cell>
          <cell r="D11" t="str">
            <v>% of households covered by ITN or IRS</v>
          </cell>
          <cell r="E11" t="str">
            <v>Households survey</v>
          </cell>
        </row>
        <row r="12">
          <cell r="E12" t="str">
            <v>Vital registration systems</v>
          </cell>
        </row>
        <row r="13">
          <cell r="E13" t="str">
            <v>Training records</v>
          </cell>
        </row>
        <row r="14">
          <cell r="E14" t="str">
            <v>Patients records</v>
          </cell>
        </row>
        <row r="15">
          <cell r="E15" t="str">
            <v>Surveillance systems</v>
          </cell>
        </row>
        <row r="16">
          <cell r="E16" t="str">
            <v>Other report, specify</v>
          </cell>
        </row>
        <row r="17">
          <cell r="E17" t="str">
            <v>National Health Account</v>
          </cell>
        </row>
        <row r="18">
          <cell r="E18" t="str">
            <v>SAMS (Service Availability Mapping Survey)</v>
          </cell>
        </row>
        <row r="19">
          <cell r="E19" t="str">
            <v>Other survey, specify</v>
          </cell>
        </row>
        <row r="20">
          <cell r="E20" t="str">
            <v>Administrative records</v>
          </cell>
        </row>
      </sheetData>
      <sheetData sheetId="5">
        <row r="2">
          <cell r="A2" t="str">
            <v>Please select…</v>
          </cell>
          <cell r="B2" t="str">
            <v>Please select…</v>
          </cell>
          <cell r="C2" t="str">
            <v>Please select…</v>
          </cell>
          <cell r="D2" t="str">
            <v>Please select…</v>
          </cell>
        </row>
        <row r="3">
          <cell r="B3" t="str">
            <v xml:space="preserve">All-cause mortality rate among children younger than five years </v>
          </cell>
          <cell r="C3" t="str">
            <v xml:space="preserve">% of women and men aged 15-49 who have had sexual intercourse with more than one partner in the last 12 months </v>
          </cell>
          <cell r="D3" t="str">
            <v>HMIS</v>
          </cell>
        </row>
        <row r="4">
          <cell r="B4" t="str">
            <v xml:space="preserve">% of young women and men aged 15-24 who are HIV infected </v>
          </cell>
          <cell r="C4" t="str">
            <v>% of never married young men and women aged 15-24 who have never had sex</v>
          </cell>
          <cell r="D4" t="str">
            <v>Patient records</v>
          </cell>
        </row>
        <row r="5">
          <cell r="B5" t="str">
            <v xml:space="preserve">% of adults and children with HIV known to be on treatment 12 months after initiation of antiretroviral therapy </v>
          </cell>
          <cell r="C5" t="str">
            <v xml:space="preserve">% of young women and men aged 15-24 who have had sexual intercourse before the age of 15 </v>
          </cell>
          <cell r="D5" t="str">
            <v>Training records</v>
          </cell>
        </row>
        <row r="6">
          <cell r="B6" t="str">
            <v xml:space="preserve">% of infants born to HIV infected mothers who are infected </v>
          </cell>
          <cell r="C6" t="str">
            <v xml:space="preserve">% of injecting drug users reporting the use of sterile injecting equipment the last time they injected </v>
          </cell>
          <cell r="D6" t="str">
            <v>MICS (Multiple Indicator Cluster Survey)</v>
          </cell>
        </row>
        <row r="7">
          <cell r="B7" t="str">
            <v xml:space="preserve">% of most-at-risk population(s) (sex workers, clients of sex workers, men who have sex with men, injecting drug users) who are HIV infected </v>
          </cell>
          <cell r="C7" t="str">
            <v xml:space="preserve">% of injecting drug users reporting the use of a condom the last time they had sexual intercourse </v>
          </cell>
          <cell r="D7" t="str">
            <v>DHS/DHS+ (Demographic and Health Survey)</v>
          </cell>
        </row>
        <row r="8">
          <cell r="B8" t="str">
            <v>% of children under age 18 who are orphans</v>
          </cell>
          <cell r="C8" t="str">
            <v>Current school attendance among orphans and non-orphans</v>
          </cell>
          <cell r="D8" t="str">
            <v>AIS (AIDS Indicator Survey)</v>
          </cell>
        </row>
        <row r="9">
          <cell r="B9" t="str">
            <v>TB prevalence rate</v>
          </cell>
          <cell r="C9" t="str">
            <v>% of women and men aged 15-49 who have had more than one sexual partner in the past 12 months reporting the use of a condom during their last sexual intercourse</v>
          </cell>
          <cell r="D9" t="str">
            <v>BSS (Behavioral Surveillance Survey)</v>
          </cell>
        </row>
        <row r="10">
          <cell r="B10" t="str">
            <v>TB incidence rate</v>
          </cell>
          <cell r="C10" t="str">
            <v xml:space="preserve">% of women and men aged 15-49 expressing accepting attitudes towards people with HIV </v>
          </cell>
          <cell r="D10" t="str">
            <v>Health Facility survey</v>
          </cell>
        </row>
        <row r="11">
          <cell r="B11" t="str">
            <v>TB mortality rate</v>
          </cell>
          <cell r="C11" t="str">
            <v xml:space="preserve">% of female and male sex workers reporting the use of a condom with their most recent client </v>
          </cell>
          <cell r="D11" t="str">
            <v>SAMS (Service Availability Mapping Survey)</v>
          </cell>
        </row>
        <row r="12">
          <cell r="B12" t="str">
            <v xml:space="preserve">Death rates associated with Malaria: all-cause under-5 mortality rate in highly endemic areas </v>
          </cell>
          <cell r="C12" t="str">
            <v xml:space="preserve">% of men aged 15-49 reporting sex with a sex worker in the last 12 months who used a condom during last paid intercourse </v>
          </cell>
          <cell r="D12" t="str">
            <v>Households survey</v>
          </cell>
        </row>
        <row r="13">
          <cell r="B13" t="str">
            <v xml:space="preserve">Incidence of clinical malaria cases (estimated and/or reported) </v>
          </cell>
          <cell r="C13" t="str">
            <v xml:space="preserve">% of men reporting the use of condom the last time they had anal sex with a male partner </v>
          </cell>
          <cell r="D13" t="str">
            <v>Specific surveys and research (specify)</v>
          </cell>
        </row>
        <row r="14">
          <cell r="B14" t="str">
            <v>Anaemia prevalence in children under 5 years of age</v>
          </cell>
          <cell r="C14" t="str">
            <v>Case detection rate: new smear positive TB cases</v>
          </cell>
          <cell r="D14" t="str">
            <v>Reports (specify)</v>
          </cell>
        </row>
        <row r="15">
          <cell r="B15" t="str">
            <v xml:space="preserve">Prevalence of malaria parasite infection </v>
          </cell>
          <cell r="C15" t="str">
            <v>Treatment success rate: new smear positive TB cases</v>
          </cell>
          <cell r="D15" t="str">
            <v>Vital and disease-specific registry</v>
          </cell>
        </row>
        <row r="16">
          <cell r="B16" t="str">
            <v>Laboratory-confirmed malaria cases seen in heath facilities</v>
          </cell>
          <cell r="C16" t="str">
            <v>% of U5 children (and other target groups) with malaria/fever receiving appropriate treatment within 24 hours (community/health facility)</v>
          </cell>
          <cell r="D16" t="str">
            <v>Operational Research</v>
          </cell>
        </row>
        <row r="17">
          <cell r="B17" t="str">
            <v>Laboratory-confirmed malaria deaths seen in health facilities</v>
          </cell>
          <cell r="C17" t="str">
            <v>% of U5 children (and other target group) with uncomplicated malaria correctly managed at health facilities</v>
          </cell>
          <cell r="D17" t="str">
            <v>Health Provider survey</v>
          </cell>
        </row>
        <row r="18">
          <cell r="B18" t="str">
            <v>Malaria-attributed deaths in sentinel demographic surveillance sites</v>
          </cell>
          <cell r="C18" t="str">
            <v>% of U5 children (and other target groups) admitted with severe malaria and correctly managed at health facilities</v>
          </cell>
          <cell r="D18" t="str">
            <v>National Health Account</v>
          </cell>
        </row>
        <row r="19">
          <cell r="B19" t="str">
            <v>API (Annual Parasite Index) (specific to Latin America and Asia)</v>
          </cell>
          <cell r="C19" t="str">
            <v>% of children U5 sleeping under an ITN</v>
          </cell>
          <cell r="D19" t="str">
            <v>Administrative records</v>
          </cell>
        </row>
        <row r="20">
          <cell r="B20" t="str">
            <v xml:space="preserve">Incidence of confirmed malaria cases  </v>
          </cell>
          <cell r="C20" t="str">
            <v>% of households with at least one ITN</v>
          </cell>
          <cell r="D20" t="str">
            <v>R&amp;R TB system, quarterly reports</v>
          </cell>
        </row>
        <row r="21">
          <cell r="C21" t="str">
            <v>% of pregnant women (and other target groups) sleeping under an ITN</v>
          </cell>
          <cell r="D21" t="str">
            <v xml:space="preserve">R&amp;R TB system, yearly management report </v>
          </cell>
        </row>
        <row r="22">
          <cell r="C22" t="str">
            <v>% of pregnant women on Intermittent preventive treatment (IPT) according to national policy (specific to Sub-Saharian Africa)</v>
          </cell>
          <cell r="D22" t="str">
            <v>TB prevalence survey</v>
          </cell>
        </row>
        <row r="23">
          <cell r="C23" t="str">
            <v>% of households in malaria areas protected by IRS</v>
          </cell>
          <cell r="D23" t="str">
            <v>TB patient register</v>
          </cell>
        </row>
        <row r="24">
          <cell r="C24" t="str">
            <v>% of households covered by ITN or IRS</v>
          </cell>
          <cell r="D24" t="str">
            <v>TB laboratory register</v>
          </cell>
        </row>
        <row r="25">
          <cell r="D25" t="str">
            <v>TB treatment card</v>
          </cell>
        </row>
        <row r="26">
          <cell r="D26" t="str">
            <v>MIS (Malaria Indicator Survey)</v>
          </cell>
        </row>
        <row r="27">
          <cell r="D27" t="str">
            <v>Situation Analysis</v>
          </cell>
        </row>
        <row r="28">
          <cell r="D28" t="str">
            <v>Key informant survey</v>
          </cell>
        </row>
        <row r="29">
          <cell r="D29" t="str">
            <v>Patients records</v>
          </cell>
        </row>
        <row r="30">
          <cell r="D30" t="str">
            <v>Surveillance systems</v>
          </cell>
        </row>
        <row r="31">
          <cell r="D31" t="str">
            <v>Specify- Reports, Surveys, Questionnaires etc.</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erformance Framework 1&amp;2"/>
      <sheetName val="HIV"/>
      <sheetName val="TB"/>
      <sheetName val="Malaria"/>
      <sheetName val="HSS"/>
    </sheetNames>
    <sheetDataSet>
      <sheetData sheetId="0"/>
      <sheetData sheetId="1"/>
      <sheetData sheetId="2">
        <row r="2">
          <cell r="A2" t="str">
            <v>Please select…</v>
          </cell>
        </row>
        <row r="3">
          <cell r="A3" t="str">
            <v>BCC - Mass media</v>
          </cell>
        </row>
        <row r="4">
          <cell r="A4" t="str">
            <v>BCC - community outreach and schools</v>
          </cell>
        </row>
        <row r="5">
          <cell r="A5" t="str">
            <v xml:space="preserve">Condom </v>
          </cell>
          <cell r="F5" t="str">
            <v>Please enter a SDA here…</v>
          </cell>
        </row>
        <row r="6">
          <cell r="A6" t="str">
            <v>Testing and Counseling</v>
          </cell>
        </row>
        <row r="7">
          <cell r="A7" t="str">
            <v>PMTCT</v>
          </cell>
        </row>
        <row r="8">
          <cell r="A8" t="str">
            <v>Post-exposure prophylaxis (PEP)</v>
          </cell>
        </row>
        <row r="9">
          <cell r="A9" t="str">
            <v>STI diagnosis and treatment</v>
          </cell>
        </row>
        <row r="10">
          <cell r="A10" t="str">
            <v>Blood safety and universal precaution</v>
          </cell>
        </row>
        <row r="11">
          <cell r="A11" t="str">
            <v>Antiretroviral treatment (ARV) and monitoring</v>
          </cell>
        </row>
        <row r="12">
          <cell r="A12" t="str">
            <v>Prophylaxis and treatment for opportunistic infections</v>
          </cell>
        </row>
        <row r="13">
          <cell r="A13" t="str">
            <v>Care and support for the chronically ill</v>
          </cell>
        </row>
        <row r="14">
          <cell r="A14" t="str">
            <v>Support for orphans and vulnerable children</v>
          </cell>
        </row>
        <row r="15">
          <cell r="A15" t="str">
            <v>TB/HIV</v>
          </cell>
        </row>
        <row r="16">
          <cell r="A16" t="str">
            <v>Policy development including workplace policy</v>
          </cell>
        </row>
        <row r="17">
          <cell r="A17" t="str">
            <v xml:space="preserve">Strengthening of civil society and institutional capacity building </v>
          </cell>
        </row>
        <row r="18">
          <cell r="A18" t="str">
            <v>Stigma reduction in all settings</v>
          </cell>
        </row>
        <row r="19">
          <cell r="A19" t="str">
            <v>HSS: Service delivery</v>
          </cell>
        </row>
        <row r="20">
          <cell r="A20" t="str">
            <v>HSS: Health Workforce</v>
          </cell>
        </row>
        <row r="21">
          <cell r="A21" t="str">
            <v>HSS: Medical Products, vaccines and technology</v>
          </cell>
        </row>
        <row r="22">
          <cell r="A22" t="str">
            <v>HSS: Financing</v>
          </cell>
        </row>
        <row r="23">
          <cell r="A23" t="str">
            <v>HSS: Leadership and Governance</v>
          </cell>
        </row>
        <row r="24">
          <cell r="A24" t="str">
            <v xml:space="preserve">HSS: Information system </v>
          </cell>
        </row>
      </sheetData>
      <sheetData sheetId="3">
        <row r="2">
          <cell r="A2" t="str">
            <v>Please select…</v>
          </cell>
        </row>
        <row r="3">
          <cell r="A3" t="str">
            <v>High Quality DOTS</v>
          </cell>
        </row>
        <row r="4">
          <cell r="A4" t="str">
            <v>Improving diagnosis</v>
          </cell>
        </row>
        <row r="5">
          <cell r="A5" t="str">
            <v xml:space="preserve">Patient support </v>
          </cell>
        </row>
        <row r="6">
          <cell r="A6" t="str">
            <v xml:space="preserve">Procurement and supply management (First line drugs) </v>
          </cell>
        </row>
        <row r="7">
          <cell r="A7" t="str">
            <v>M&amp;E</v>
          </cell>
        </row>
        <row r="8">
          <cell r="A8" t="str">
            <v>TB/HIV</v>
          </cell>
        </row>
        <row r="9">
          <cell r="A9" t="str">
            <v>MDR-TB</v>
          </cell>
        </row>
        <row r="10">
          <cell r="A10" t="str">
            <v xml:space="preserve">High-risk groups </v>
          </cell>
        </row>
        <row r="11">
          <cell r="A11" t="str">
            <v>PAL (Practical Approach to Lung Health)</v>
          </cell>
        </row>
        <row r="12">
          <cell r="A12" t="str">
            <v>All care providers (PPM / ISTC - Public-Public, Public-Private Mix (PPM) approaches and International standards for TB care)</v>
          </cell>
        </row>
        <row r="13">
          <cell r="A13" t="str">
            <v xml:space="preserve">ACSM (Advocacy, communication and social mobilization) </v>
          </cell>
        </row>
        <row r="14">
          <cell r="A14" t="str">
            <v xml:space="preserve">Community TB care </v>
          </cell>
        </row>
        <row r="15">
          <cell r="A15" t="str">
            <v>Operational Research</v>
          </cell>
        </row>
        <row r="16">
          <cell r="A16" t="str">
            <v>HSS: Service delivery</v>
          </cell>
        </row>
        <row r="17">
          <cell r="A17" t="str">
            <v>HSS:  Health Workforce</v>
          </cell>
        </row>
        <row r="18">
          <cell r="A18" t="str">
            <v>HSS:  Medical Products, Vaccines and Technology</v>
          </cell>
        </row>
        <row r="19">
          <cell r="A19" t="str">
            <v>HSS:  Financing</v>
          </cell>
        </row>
        <row r="20">
          <cell r="A20" t="str">
            <v>HSS:  Information System</v>
          </cell>
        </row>
        <row r="21">
          <cell r="A21" t="str">
            <v>HSS:  Leadership and Goverance</v>
          </cell>
        </row>
      </sheetData>
      <sheetData sheetId="4">
        <row r="2">
          <cell r="A2" t="str">
            <v>Please select…</v>
          </cell>
        </row>
        <row r="3">
          <cell r="A3" t="str">
            <v>BCC - Mass media</v>
          </cell>
        </row>
        <row r="4">
          <cell r="A4" t="str">
            <v>BCC - community outreach</v>
          </cell>
        </row>
        <row r="5">
          <cell r="A5" t="str">
            <v>Insecticide-treated nets (ITNs)</v>
          </cell>
        </row>
        <row r="6">
          <cell r="A6" t="str">
            <v>Malaria prevention during pregnancy</v>
          </cell>
        </row>
        <row r="7">
          <cell r="A7" t="str">
            <v>Indoor Residual Spraying</v>
          </cell>
        </row>
        <row r="8">
          <cell r="A8" t="str">
            <v>Prompt, effective anti-malarial treatment</v>
          </cell>
        </row>
        <row r="9">
          <cell r="A9" t="str">
            <v>Home based management of malaria</v>
          </cell>
        </row>
        <row r="10">
          <cell r="A10" t="str">
            <v>Diagnosis</v>
          </cell>
        </row>
        <row r="11">
          <cell r="A11" t="str">
            <v>Monitoring drug resistance</v>
          </cell>
        </row>
        <row r="12">
          <cell r="A12" t="str">
            <v>Monitoring insecticide resistance</v>
          </cell>
        </row>
        <row r="13">
          <cell r="A13" t="str">
            <v>Coordination and partnership development (national, community, public-private)</v>
          </cell>
        </row>
        <row r="14">
          <cell r="A14" t="str">
            <v>HSS: Service delivery</v>
          </cell>
        </row>
        <row r="15">
          <cell r="A15" t="str">
            <v xml:space="preserve">HSS: Health Workforce </v>
          </cell>
        </row>
        <row r="16">
          <cell r="A16" t="str">
            <v xml:space="preserve">HSS: Medical Products, Vaccines and Technology </v>
          </cell>
        </row>
        <row r="17">
          <cell r="A17" t="str">
            <v xml:space="preserve">HSS: Information system </v>
          </cell>
        </row>
        <row r="18">
          <cell r="A18" t="str">
            <v xml:space="preserve">HSS: Financing </v>
          </cell>
        </row>
        <row r="19">
          <cell r="A19" t="str">
            <v xml:space="preserve">HSS: Leadership and Goverance </v>
          </cell>
        </row>
      </sheetData>
      <sheetData sheetId="5">
        <row r="2">
          <cell r="A2" t="str">
            <v>Please select…</v>
          </cell>
        </row>
        <row r="3">
          <cell r="A3" t="str">
            <v>HSS: Service delivery</v>
          </cell>
        </row>
        <row r="4">
          <cell r="A4" t="str">
            <v>HSS: Health Workforce</v>
          </cell>
        </row>
        <row r="5">
          <cell r="A5" t="str">
            <v>HSS: Medical Products, vaccines and technology</v>
          </cell>
        </row>
        <row r="6">
          <cell r="A6" t="str">
            <v>HSS: Financing</v>
          </cell>
        </row>
        <row r="7">
          <cell r="A7" t="str">
            <v>HSS: Leadership and Governance</v>
          </cell>
        </row>
        <row r="8">
          <cell r="A8" t="str">
            <v xml:space="preserve">HSS: Information system </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HIV_AIDS Attachment "/>
      <sheetName val="SDAs_impact_datasources"/>
    </sheetNames>
    <sheetDataSet>
      <sheetData sheetId="0" refreshError="1"/>
      <sheetData sheetId="1" refreshError="1"/>
      <sheetData sheetId="2">
        <row r="2">
          <cell r="D2" t="str">
            <v>impact</v>
          </cell>
        </row>
        <row r="3">
          <cell r="D3" t="str">
            <v>outcome</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FA_Programmatic Progress_1B"/>
      <sheetName val="Definitions-lists-EFR"/>
      <sheetName val="LFA_Programmatic Progress_1A"/>
    </sheetNames>
    <sheetDataSet>
      <sheetData sheetId="0" refreshError="1"/>
      <sheetData sheetId="1" refreshError="1"/>
      <sheetData sheetId="2" refreshError="1"/>
    </sheetDataSet>
  </externalBook>
</externalLink>
</file>

<file path=xl/tables/table1.xml><?xml version="1.0" encoding="utf-8"?>
<table xmlns="http://schemas.openxmlformats.org/spreadsheetml/2006/main" id="46" name="Table3847" displayName="Table3847" ref="A3:G60" totalsRowShown="0" headerRowDxfId="383" dataDxfId="382">
  <autoFilter ref="A3:G60"/>
  <tableColumns count="7">
    <tableColumn id="1" name="#" dataDxfId="381">
      <calculatedColumnFormula>'Detailed Budget'!D10</calculatedColumnFormula>
    </tableColumn>
    <tableColumn id="2" name="Strategic Priority/ Activity area" dataDxfId="380" totalsRowDxfId="379">
      <calculatedColumnFormula>'Detailed Budget'!E10</calculatedColumnFormula>
    </tableColumn>
    <tableColumn id="3" name="2019" dataDxfId="378" dataCellStyle="Comma"/>
    <tableColumn id="4" name="2020" dataDxfId="377" dataCellStyle="Comma"/>
    <tableColumn id="5" name="2021" dataDxfId="376" dataCellStyle="Comma"/>
    <tableColumn id="6" name="2022" dataDxfId="375" dataCellStyle="Comma"/>
    <tableColumn id="7" name="Total" dataDxfId="374" dataCellStyle="Comma"/>
  </tableColumns>
  <tableStyleInfo name="TableStyleLight9" showFirstColumn="0" showLastColumn="0" showRowStripes="1" showColumnStripes="1"/>
</table>
</file>

<file path=xl/tables/table10.xml><?xml version="1.0" encoding="utf-8"?>
<table xmlns="http://schemas.openxmlformats.org/spreadsheetml/2006/main" id="16" name="Table16" displayName="Table16" ref="A23:H28" totalsRowCount="1" headerRowDxfId="257" dataDxfId="255" totalsRowDxfId="253" headerRowBorderDxfId="256" tableBorderDxfId="254" totalsRowBorderDxfId="252">
  <autoFilter ref="A23:H27"/>
  <tableColumns count="8">
    <tableColumn id="1" name="Year" dataDxfId="251" totalsRowDxfId="250" dataCellStyle="Normal 2"/>
    <tableColumn id="7" name="Total Allocation (from BDD file) - HCV" totalsRowFunction="custom" dataDxfId="249" totalsRowDxfId="248" dataCellStyle="Comma">
      <totalsRowFormula>SUM(Table16[Total Allocation (from BDD file) - HCV])</totalsRowFormula>
    </tableColumn>
    <tableColumn id="8" name="GF Projected Funding" totalsRowFunction="custom" dataDxfId="247" totalsRowDxfId="246" dataCellStyle="Comma">
      <totalsRowFormula>SUM(Table16[GF Projected Funding])</totalsRowFormula>
    </tableColumn>
    <tableColumn id="2" name="Allocation ceiling" totalsRowFunction="custom" dataDxfId="245" totalsRowDxfId="244" dataCellStyle="Comma">
      <calculatedColumnFormula>Table16[[#This Row],[GF Projected Funding]]+Table16[[#This Row],[Total Allocation (from BDD file) - HCV]]</calculatedColumnFormula>
      <totalsRowFormula>SUM(Table16[Allocation ceiling])</totalsRowFormula>
    </tableColumn>
    <tableColumn id="3" name="NPS Budget" totalsRowFunction="sum" dataDxfId="243" totalsRowDxfId="242" dataCellStyle="Comma"/>
    <tableColumn id="4" name="Gap (GEL)" totalsRowFunction="custom" dataDxfId="241" totalsRowDxfId="240" dataCellStyle="Comma">
      <calculatedColumnFormula>Table16[[#This Row],[Total Allocation (from BDD file) - HCV]]-Table16[[#This Row],[NPS Budget]]</calculatedColumnFormula>
      <totalsRowFormula>SUM(Table16[Gap (GEL)])</totalsRowFormula>
    </tableColumn>
    <tableColumn id="5" name="Gap %" dataDxfId="239" totalsRowDxfId="238" dataCellStyle="Percent">
      <calculatedColumnFormula>F24/D24</calculatedColumnFormula>
    </tableColumn>
    <tableColumn id="6" name="Growth Rate" dataDxfId="237" totalsRowDxfId="236"/>
  </tableColumns>
  <tableStyleInfo name="TableStyleLight9" showFirstColumn="0" showLastColumn="0" showRowStripes="1" showColumnStripes="0"/>
</table>
</file>

<file path=xl/tables/table11.xml><?xml version="1.0" encoding="utf-8"?>
<table xmlns="http://schemas.openxmlformats.org/spreadsheetml/2006/main" id="17" name="Table17" displayName="Table17" ref="A33:H38" totalsRowShown="0" headerRowDxfId="235" dataDxfId="234">
  <autoFilter ref="A33:H38"/>
  <tableColumns count="8">
    <tableColumn id="1" name="Column1" dataDxfId="233"/>
    <tableColumn id="2" name="2019" dataDxfId="232"/>
    <tableColumn id="3" name="2020" dataDxfId="231"/>
    <tableColumn id="4" name="2021" dataDxfId="230"/>
    <tableColumn id="5" name="2022" dataDxfId="229"/>
    <tableColumn id="6" name="Total" dataDxfId="228">
      <calculatedColumnFormula>SUM(Table17[[#This Row],[2019]:[2022]])</calculatedColumnFormula>
    </tableColumn>
    <tableColumn id="7" name="Share" dataDxfId="227" dataCellStyle="Percent">
      <calculatedColumnFormula>Table17[[#This Row],[Total]]/$F$38</calculatedColumnFormula>
    </tableColumn>
    <tableColumn id="8" name="Share 2019" dataDxfId="226" dataCellStyle="Percent">
      <calculatedColumnFormula>Table17[[#This Row],[2019]]/$B$38</calculatedColumnFormula>
    </tableColumn>
  </tableColumns>
  <tableStyleInfo name="TableStyleLight9" showFirstColumn="0" showLastColumn="0" showRowStripes="1" showColumnStripes="0"/>
</table>
</file>

<file path=xl/tables/table12.xml><?xml version="1.0" encoding="utf-8"?>
<table xmlns="http://schemas.openxmlformats.org/spreadsheetml/2006/main" id="18" name="Table18" displayName="Table18" ref="A44:B48" totalsRowShown="0" headerRowDxfId="225" dataDxfId="224">
  <autoFilter ref="A44:B48"/>
  <tableColumns count="2">
    <tableColumn id="1" name="Source" dataDxfId="223"/>
    <tableColumn id="2" name="3-year Budget" dataDxfId="222"/>
  </tableColumns>
  <tableStyleInfo name="TableStyleLight9" showFirstColumn="0" showLastColumn="0" showRowStripes="1" showColumnStripes="0"/>
</table>
</file>

<file path=xl/tables/table13.xml><?xml version="1.0" encoding="utf-8"?>
<table xmlns="http://schemas.openxmlformats.org/spreadsheetml/2006/main" id="25" name="Table1626" displayName="Table1626" ref="A11:H17" totalsRowCount="1" headerRowDxfId="221" dataDxfId="219" totalsRowDxfId="217" headerRowBorderDxfId="220" tableBorderDxfId="218" totalsRowBorderDxfId="216">
  <autoFilter ref="A11:H16"/>
  <tableColumns count="8">
    <tableColumn id="1" name="Year" totalsRowLabel="USD" dataDxfId="215" totalsRowDxfId="214" dataCellStyle="Normal 2"/>
    <tableColumn id="7" name="Public allocation" totalsRowFunction="custom" dataDxfId="213" totalsRowDxfId="212" dataCellStyle="Comma">
      <totalsRowFormula>B16/2.5</totalsRowFormula>
    </tableColumn>
    <tableColumn id="8" name="GF Projected Funding" totalsRowFunction="custom" dataDxfId="211" totalsRowDxfId="210" dataCellStyle="Comma">
      <totalsRowFormula>C16/2.5</totalsRowFormula>
    </tableColumn>
    <tableColumn id="2" name="Allocation ceiling " totalsRowFunction="custom" dataDxfId="209" totalsRowDxfId="208" dataCellStyle="Comma">
      <calculatedColumnFormula>N13</calculatedColumnFormula>
      <totalsRowFormula>D16/2.5</totalsRowFormula>
    </tableColumn>
    <tableColumn id="3" name="NPS Budget" totalsRowFunction="custom" dataDxfId="207" totalsRowDxfId="206" dataCellStyle="Comma">
      <calculatedColumnFormula>E24</calculatedColumnFormula>
      <totalsRowFormula>E16/2.5</totalsRowFormula>
    </tableColumn>
    <tableColumn id="4" name="Gap (GEL)" totalsRowFunction="custom" dataDxfId="205" totalsRowDxfId="204" dataCellStyle="Comma">
      <calculatedColumnFormula>D12-#REF!</calculatedColumnFormula>
      <totalsRowFormula>F16/2.5</totalsRowFormula>
    </tableColumn>
    <tableColumn id="5" name="Gap %" dataDxfId="203" totalsRowDxfId="202" dataCellStyle="Percent">
      <calculatedColumnFormula>F12/D12</calculatedColumnFormula>
    </tableColumn>
    <tableColumn id="6" name="Growth Rate" dataDxfId="201" totalsRowDxfId="200"/>
  </tableColumns>
  <tableStyleInfo name="TableStyleLight9" showFirstColumn="0" showLastColumn="0" showRowStripes="1" showColumnStripes="0"/>
</table>
</file>

<file path=xl/tables/table14.xml><?xml version="1.0" encoding="utf-8"?>
<table xmlns="http://schemas.openxmlformats.org/spreadsheetml/2006/main" id="41" name="Table41" displayName="Table41" ref="A107:D112" totalsRowShown="0" headerRowDxfId="199" dataDxfId="198">
  <autoFilter ref="A107:D112"/>
  <tableColumns count="4">
    <tableColumn id="1" name="Year" dataDxfId="197"/>
    <tableColumn id="2" name="Total Allocation (from BDD file) - HCV" dataDxfId="196"/>
    <tableColumn id="3" name="NPS Budget" dataDxfId="195"/>
    <tableColumn id="4" name="Gap (USD)"/>
  </tableColumns>
  <tableStyleInfo name="TableStyleMedium2" showFirstColumn="0" showLastColumn="0" showRowStripes="1" showColumnStripes="0"/>
</table>
</file>

<file path=xl/tables/table15.xml><?xml version="1.0" encoding="utf-8"?>
<table xmlns="http://schemas.openxmlformats.org/spreadsheetml/2006/main" id="23" name="Table23" displayName="Table23" ref="B4:G10" totalsRowShown="0" headerRowDxfId="194" dataDxfId="193">
  <autoFilter ref="B4:G10"/>
  <tableColumns count="6">
    <tableColumn id="1" name="Component" dataDxfId="192">
      <calculatedColumnFormula>B16</calculatedColumnFormula>
    </tableColumn>
    <tableColumn id="2" name="2019" dataDxfId="191" dataCellStyle="Comma"/>
    <tableColumn id="3" name="GF 2019 Acctual" dataDxfId="190" dataCellStyle="Comma"/>
    <tableColumn id="4" name="2020" dataDxfId="189" dataCellStyle="Comma"/>
    <tableColumn id="5" name="2021" dataDxfId="188" dataCellStyle="Comma"/>
    <tableColumn id="6" name="2022" dataDxfId="187" dataCellStyle="Comma"/>
  </tableColumns>
  <tableStyleInfo name="TableStyleLight9" showFirstColumn="0" showLastColumn="0" showRowStripes="1" showColumnStripes="0"/>
</table>
</file>

<file path=xl/tables/table16.xml><?xml version="1.0" encoding="utf-8"?>
<table xmlns="http://schemas.openxmlformats.org/spreadsheetml/2006/main" id="24" name="Table26" displayName="Table26" ref="B15:G21" totalsRowShown="0" headerRowDxfId="186" dataDxfId="185">
  <autoFilter ref="B15:G21"/>
  <tableColumns count="6">
    <tableColumn id="1" name="Component" dataDxfId="184"/>
    <tableColumn id="2" name="2019" dataDxfId="183" dataCellStyle="Comma"/>
    <tableColumn id="3" name=" GF 2019 Acctual " dataDxfId="182" dataCellStyle="Comma"/>
    <tableColumn id="4" name="2020" dataDxfId="181" dataCellStyle="Comma"/>
    <tableColumn id="5" name="2021" dataDxfId="180" dataCellStyle="Comma"/>
    <tableColumn id="6" name="2022" dataDxfId="179" dataCellStyle="Comma"/>
  </tableColumns>
  <tableStyleInfo name="TableStyleMedium2" showFirstColumn="0" showLastColumn="0" showRowStripes="1" showColumnStripes="0"/>
</table>
</file>

<file path=xl/tables/table17.xml><?xml version="1.0" encoding="utf-8"?>
<table xmlns="http://schemas.openxmlformats.org/spreadsheetml/2006/main" id="19" name="Table19" displayName="Table19" ref="K3:N8" totalsRowShown="0" headerRowDxfId="178" dataDxfId="177" dataCellStyle="Comma">
  <autoFilter ref="K3:N8"/>
  <tableColumns count="4">
    <tableColumn id="1" name="2019" dataDxfId="176" dataCellStyle="Comma">
      <calculatedColumnFormula>'Detailed Budget'!AE89</calculatedColumnFormula>
    </tableColumn>
    <tableColumn id="2" name="2020" dataDxfId="175" dataCellStyle="Comma">
      <calculatedColumnFormula>'Detailed Budget'!AF89</calculatedColumnFormula>
    </tableColumn>
    <tableColumn id="3" name="2021" dataDxfId="174" dataCellStyle="Comma">
      <calculatedColumnFormula>'Detailed Budget'!AG89</calculatedColumnFormula>
    </tableColumn>
    <tableColumn id="4" name="2022" dataDxfId="173" dataCellStyle="Comma">
      <calculatedColumnFormula>'Detailed Budget'!AH89</calculatedColumnFormula>
    </tableColumn>
  </tableColumns>
  <tableStyleInfo name="TableStyleMedium2" showFirstColumn="0" showLastColumn="0" showRowStripes="1" showColumnStripes="0"/>
</table>
</file>

<file path=xl/tables/table18.xml><?xml version="1.0" encoding="utf-8"?>
<table xmlns="http://schemas.openxmlformats.org/spreadsheetml/2006/main" id="39" name="Table39" displayName="Table39" ref="B68:D83" totalsRowShown="0" dataDxfId="172">
  <autoFilter ref="B68:D83"/>
  <tableColumns count="3">
    <tableColumn id="1" name="Year" dataDxfId="171"/>
    <tableColumn id="2" name="HIV program budget" dataDxfId="170"/>
    <tableColumn id="3" name="% of growth" dataDxfId="169" dataCellStyle="Percent">
      <calculatedColumnFormula>(C69-C68)/C68</calculatedColumnFormula>
    </tableColumn>
  </tableColumns>
  <tableStyleInfo name="TableStyleLight9" showFirstColumn="0" showLastColumn="0" showRowStripes="1" showColumnStripes="0"/>
</table>
</file>

<file path=xl/tables/table19.xml><?xml version="1.0" encoding="utf-8"?>
<table xmlns="http://schemas.openxmlformats.org/spreadsheetml/2006/main" id="21" name="Table1922" displayName="Table1922" ref="A6:F19" totalsRowShown="0" headerRowDxfId="168" dataDxfId="167">
  <autoFilter ref="A6:F19"/>
  <tableColumns count="6">
    <tableColumn id="1" name="Column1" dataDxfId="166"/>
    <tableColumn id="8" name="Column2" dataDxfId="165"/>
    <tableColumn id="2" name="კომპონენტები" dataDxfId="164"/>
    <tableColumn id="3" name="დაგეგმილი  (ცვლილებებით)*" dataDxfId="163" dataCellStyle="Comma"/>
    <tableColumn id="5" name="NSP" dataDxfId="162" dataCellStyle="Comma"/>
    <tableColumn id="6" name="სხვაობა გეგმასთან" dataDxfId="161" dataCellStyle="Comma"/>
  </tableColumns>
  <tableStyleInfo name="TableStyleLight9" showFirstColumn="0" showLastColumn="0" showRowStripes="1" showColumnStripes="0"/>
</table>
</file>

<file path=xl/tables/table2.xml><?xml version="1.0" encoding="utf-8"?>
<table xmlns="http://schemas.openxmlformats.org/spreadsheetml/2006/main" id="40" name="Table3841" displayName="Table3841" ref="A3:H60" totalsRowShown="0" headerRowDxfId="373" dataDxfId="372">
  <autoFilter ref="A3:H60"/>
  <tableColumns count="8">
    <tableColumn id="1" name="#" dataDxfId="371">
      <calculatedColumnFormula>'Detailed Budget'!D10</calculatedColumnFormula>
    </tableColumn>
    <tableColumn id="2" name="Strategic Priority/ Activity area" dataDxfId="370" totalsRowDxfId="369">
      <calculatedColumnFormula>'Detailed Budget'!E10</calculatedColumnFormula>
    </tableColumn>
    <tableColumn id="8" name="სტრატეგიული პრიორიტეტი/ღონისძიება" dataDxfId="368" totalsRowDxfId="367"/>
    <tableColumn id="3" name="2019" dataDxfId="366" dataCellStyle="Comma"/>
    <tableColumn id="4" name="2020" dataDxfId="365" dataCellStyle="Comma"/>
    <tableColumn id="5" name="2021" dataDxfId="364" dataCellStyle="Comma"/>
    <tableColumn id="6" name="2022" dataDxfId="363" dataCellStyle="Comma"/>
    <tableColumn id="7" name="Total" dataDxfId="362" dataCellStyle="Comma"/>
  </tableColumns>
  <tableStyleInfo name="TableStyleLight9" showFirstColumn="0" showLastColumn="0" showRowStripes="1" showColumnStripes="1"/>
</table>
</file>

<file path=xl/tables/table20.xml><?xml version="1.0" encoding="utf-8"?>
<table xmlns="http://schemas.openxmlformats.org/spreadsheetml/2006/main" id="27" name="Table28" displayName="Table28" ref="A11:E16" totalsRowShown="0" headerRowDxfId="160" dataDxfId="159">
  <autoFilter ref="A11:E16"/>
  <tableColumns count="5">
    <tableColumn id="1" name="Component" dataDxfId="158">
      <calculatedColumnFormula>'Detailed Budget'!AI79</calculatedColumnFormula>
    </tableColumn>
    <tableColumn id="2" name="Total" dataDxfId="157" dataCellStyle="Comma">
      <calculatedColumnFormula>'Detailed Budget'!AE79</calculatedColumnFormula>
    </tableColumn>
    <tableColumn id="3" name="State" dataDxfId="156" dataCellStyle="Comma">
      <calculatedColumnFormula>'Detailed Budget'!AF79</calculatedColumnFormula>
    </tableColumn>
    <tableColumn id="4" name="GF" dataDxfId="155" dataCellStyle="Comma">
      <calculatedColumnFormula>'Detailed Budget'!AG79</calculatedColumnFormula>
    </tableColumn>
    <tableColumn id="5" name="Undefined" dataDxfId="154" dataCellStyle="Comma">
      <calculatedColumnFormula>'Detailed Budget'!AH79</calculatedColumnFormula>
    </tableColumn>
  </tableColumns>
  <tableStyleInfo name="TableStyleMedium2" showFirstColumn="0" showLastColumn="0" showRowStripes="1" showColumnStripes="0"/>
</table>
</file>

<file path=xl/tables/table21.xml><?xml version="1.0" encoding="utf-8"?>
<table xmlns="http://schemas.openxmlformats.org/spreadsheetml/2006/main" id="28" name="Table29" displayName="Table29" ref="A55:B62" totalsRowShown="0" headerRowDxfId="153">
  <autoFilter ref="A55:B62"/>
  <tableColumns count="2">
    <tableColumn id="1" name="Year" dataDxfId="152"/>
    <tableColumn id="2" name="NSP $ (esst.)" dataCellStyle="Comma"/>
  </tableColumns>
  <tableStyleInfo name="TableStyleMedium2" showFirstColumn="0" showLastColumn="0" showRowStripes="1" showColumnStripes="0"/>
</table>
</file>

<file path=xl/tables/table22.xml><?xml version="1.0" encoding="utf-8"?>
<table xmlns="http://schemas.openxmlformats.org/spreadsheetml/2006/main" id="29" name="Table30" displayName="Table30" ref="F54:J58" totalsRowShown="0" headerRowDxfId="151" dataDxfId="150">
  <autoFilter ref="F54:J58"/>
  <tableColumns count="5">
    <tableColumn id="1" name="Source" dataDxfId="149">
      <calculatedColumnFormula>'Public Budget'!B20</calculatedColumnFormula>
    </tableColumn>
    <tableColumn id="2" name="2019" dataDxfId="148">
      <calculatedColumnFormula>'Public Budget'!C20</calculatedColumnFormula>
    </tableColumn>
    <tableColumn id="3" name="2020" dataDxfId="147">
      <calculatedColumnFormula>'Public Budget'!D20</calculatedColumnFormula>
    </tableColumn>
    <tableColumn id="4" name="2021" dataDxfId="146">
      <calculatedColumnFormula>'Public Budget'!E20</calculatedColumnFormula>
    </tableColumn>
    <tableColumn id="5" name="2022" dataDxfId="145">
      <calculatedColumnFormula>'Public Budget'!F20</calculatedColumnFormula>
    </tableColumn>
  </tableColumns>
  <tableStyleInfo name="TableStyleMedium2" showFirstColumn="0" showLastColumn="0" showRowStripes="1" showColumnStripes="0"/>
</table>
</file>

<file path=xl/tables/table23.xml><?xml version="1.0" encoding="utf-8"?>
<table xmlns="http://schemas.openxmlformats.org/spreadsheetml/2006/main" id="31" name="Table32" displayName="Table32" ref="A97:E102" totalsRowShown="0" headerRowDxfId="144" dataDxfId="143">
  <autoFilter ref="A97:E102"/>
  <tableColumns count="5">
    <tableColumn id="1" name="Component" dataDxfId="142">
      <calculatedColumnFormula>'Detailed Budget'!AJ133</calculatedColumnFormula>
    </tableColumn>
    <tableColumn id="2" name="2019" dataDxfId="141" dataCellStyle="Comma">
      <calculatedColumnFormula>'Detailed Budget'!AE133</calculatedColumnFormula>
    </tableColumn>
    <tableColumn id="3" name="2020" dataDxfId="140" dataCellStyle="Comma">
      <calculatedColumnFormula>'Detailed Budget'!AF133</calculatedColumnFormula>
    </tableColumn>
    <tableColumn id="4" name="2021" dataDxfId="139" dataCellStyle="Comma">
      <calculatedColumnFormula>'Detailed Budget'!AG133</calculatedColumnFormula>
    </tableColumn>
    <tableColumn id="5" name="2022" dataDxfId="138" dataCellStyle="Comma">
      <calculatedColumnFormula>'Detailed Budget'!AH133</calculatedColumnFormula>
    </tableColumn>
  </tableColumns>
  <tableStyleInfo name="TableStyleMedium2" showFirstColumn="0" showLastColumn="0" showRowStripes="1" showColumnStripes="0"/>
</table>
</file>

<file path=xl/tables/table24.xml><?xml version="1.0" encoding="utf-8"?>
<table xmlns="http://schemas.openxmlformats.org/spreadsheetml/2006/main" id="32" name="Table33" displayName="Table33" ref="A107:E112" totalsRowShown="0" headerRowDxfId="137" dataDxfId="136">
  <autoFilter ref="A107:E112"/>
  <tableColumns count="5">
    <tableColumn id="1" name="Component" dataDxfId="135">
      <calculatedColumnFormula>'Detailed Budget'!AJ89</calculatedColumnFormula>
    </tableColumn>
    <tableColumn id="2" name="2019" dataDxfId="134" dataCellStyle="Comma">
      <calculatedColumnFormula>'Detailed Budget'!AE89</calculatedColumnFormula>
    </tableColumn>
    <tableColumn id="3" name="2020" dataDxfId="133" dataCellStyle="Comma">
      <calculatedColumnFormula>'Detailed Budget'!AF89</calculatedColumnFormula>
    </tableColumn>
    <tableColumn id="4" name="2021" dataDxfId="132" dataCellStyle="Comma">
      <calculatedColumnFormula>'Detailed Budget'!AG89</calculatedColumnFormula>
    </tableColumn>
    <tableColumn id="5" name="2022" dataDxfId="131" dataCellStyle="Comma">
      <calculatedColumnFormula>'Detailed Budget'!AH89</calculatedColumnFormula>
    </tableColumn>
  </tableColumns>
  <tableStyleInfo name="TableStyleMedium2" showFirstColumn="0" showLastColumn="0" showRowStripes="1" showColumnStripes="0"/>
</table>
</file>

<file path=xl/tables/table25.xml><?xml version="1.0" encoding="utf-8"?>
<table xmlns="http://schemas.openxmlformats.org/spreadsheetml/2006/main" id="33" name="Table34" displayName="Table34" ref="A116:E122" totalsRowShown="0" headerRowDxfId="130" dataDxfId="129">
  <autoFilter ref="A116:E122"/>
  <tableColumns count="5">
    <tableColumn id="1" name="Component" dataDxfId="128">
      <calculatedColumnFormula>'Detailed Budget'!AJ100</calculatedColumnFormula>
    </tableColumn>
    <tableColumn id="2" name="2019" dataDxfId="127" dataCellStyle="Comma">
      <calculatedColumnFormula>'Detailed Budget'!AE100</calculatedColumnFormula>
    </tableColumn>
    <tableColumn id="3" name="2020" dataDxfId="126" dataCellStyle="Comma">
      <calculatedColumnFormula>'Detailed Budget'!AF100</calculatedColumnFormula>
    </tableColumn>
    <tableColumn id="4" name="2021" dataDxfId="125" dataCellStyle="Comma">
      <calculatedColumnFormula>'Detailed Budget'!AG100</calculatedColumnFormula>
    </tableColumn>
    <tableColumn id="5" name="2022" dataDxfId="124" dataCellStyle="Comma">
      <calculatedColumnFormula>'Detailed Budget'!AH100</calculatedColumnFormula>
    </tableColumn>
  </tableColumns>
  <tableStyleInfo name="TableStyleMedium2" showFirstColumn="0" showLastColumn="0" showRowStripes="1" showColumnStripes="0"/>
</table>
</file>

<file path=xl/tables/table26.xml><?xml version="1.0" encoding="utf-8"?>
<table xmlns="http://schemas.openxmlformats.org/spreadsheetml/2006/main" id="34" name="Table35" displayName="Table35" ref="A125:E130" totalsRowShown="0" headerRowDxfId="123" dataDxfId="122">
  <autoFilter ref="A125:E130"/>
  <tableColumns count="5">
    <tableColumn id="1" name="0" dataDxfId="121">
      <calculatedColumnFormula>'Detailed Budget'!AJ123</calculatedColumnFormula>
    </tableColumn>
    <tableColumn id="2" name="2019" dataDxfId="120" dataCellStyle="Comma">
      <calculatedColumnFormula>'Detailed Budget'!AE123</calculatedColumnFormula>
    </tableColumn>
    <tableColumn id="3" name="2020" dataDxfId="119" dataCellStyle="Comma">
      <calculatedColumnFormula>'Detailed Budget'!AF123</calculatedColumnFormula>
    </tableColumn>
    <tableColumn id="4" name="2021" dataDxfId="118" dataCellStyle="Comma">
      <calculatedColumnFormula>'Detailed Budget'!AG123</calculatedColumnFormula>
    </tableColumn>
    <tableColumn id="5" name="2022" dataDxfId="117" dataCellStyle="Comma">
      <calculatedColumnFormula>'Detailed Budget'!AH123</calculatedColumnFormula>
    </tableColumn>
  </tableColumns>
  <tableStyleInfo name="TableStyleMedium2" showFirstColumn="0" showLastColumn="0" showRowStripes="1" showColumnStripes="0"/>
</table>
</file>

<file path=xl/tables/table27.xml><?xml version="1.0" encoding="utf-8"?>
<table xmlns="http://schemas.openxmlformats.org/spreadsheetml/2006/main" id="20" name="Table20" displayName="Table20" ref="N11:R16" totalsRowShown="0" headerRowDxfId="116" dataDxfId="115" dataCellStyle="Comma">
  <autoFilter ref="N11:R16"/>
  <tableColumns count="5">
    <tableColumn id="1" name="Component" dataDxfId="114">
      <calculatedColumnFormula>Table28[[#This Row],[Component]]</calculatedColumnFormula>
    </tableColumn>
    <tableColumn id="2" name="Total" dataDxfId="113" dataCellStyle="Comma">
      <calculatedColumnFormula>(Table28[[#This Row],[Total]])/2.5</calculatedColumnFormula>
    </tableColumn>
    <tableColumn id="3" name="State" dataDxfId="112" dataCellStyle="Comma">
      <calculatedColumnFormula>(Table28[[#This Row],[State]])/2.5</calculatedColumnFormula>
    </tableColumn>
    <tableColumn id="4" name="GF" dataDxfId="111" dataCellStyle="Comma">
      <calculatedColumnFormula>(Table28[[#This Row],[GF]])/2.5</calculatedColumnFormula>
    </tableColumn>
    <tableColumn id="5" name="Total2" dataDxfId="110" dataCellStyle="Comma">
      <calculatedColumnFormula>(Table28[[#This Row],[Undefined]])/2.5</calculatedColumnFormula>
    </tableColumn>
  </tableColumns>
  <tableStyleInfo name="TableStyleMedium2" showFirstColumn="0" showLastColumn="0" showRowStripes="1" showColumnStripes="0"/>
</table>
</file>

<file path=xl/tables/table28.xml><?xml version="1.0" encoding="utf-8"?>
<table xmlns="http://schemas.openxmlformats.org/spreadsheetml/2006/main" id="47" name="Table47" displayName="Table47" ref="K33:P42" totalsRowCount="1" headerRowDxfId="109">
  <autoFilter ref="K33:P41"/>
  <tableColumns count="6">
    <tableColumn id="1" name="Category"/>
    <tableColumn id="6" name="Base/Unit cost"/>
    <tableColumn id="2" name="2019" totalsRowFunction="custom" totalsRowDxfId="108">
      <totalsRowFormula>M41-E37</totalsRowFormula>
    </tableColumn>
    <tableColumn id="3" name="2020" totalsRowFunction="custom" totalsRowDxfId="107">
      <totalsRowFormula>N41-F37</totalsRowFormula>
    </tableColumn>
    <tableColumn id="4" name="2021" totalsRowFunction="custom" totalsRowDxfId="106">
      <totalsRowFormula>O41-G37</totalsRowFormula>
    </tableColumn>
    <tableColumn id="5" name="2022" totalsRowFunction="custom" totalsRowDxfId="105">
      <totalsRowFormula>P41-H37</totalsRowFormula>
    </tableColumn>
  </tableColumns>
  <tableStyleInfo name="TableStyleLight9" showFirstColumn="0" showLastColumn="0" showRowStripes="1" showColumnStripes="0"/>
</table>
</file>

<file path=xl/tables/table29.xml><?xml version="1.0" encoding="utf-8"?>
<table xmlns="http://schemas.openxmlformats.org/spreadsheetml/2006/main" id="7" name="Table148" displayName="Table148" ref="A7:E11" totalsRowShown="0" headerRowDxfId="104">
  <autoFilter ref="A7:E11"/>
  <tableColumns count="5">
    <tableColumn id="1" name="Summary (GEL)" dataDxfId="103"/>
    <tableColumn id="2" name="2019" dataCellStyle="Comma">
      <calculatedColumnFormula>E47</calculatedColumnFormula>
    </tableColumn>
    <tableColumn id="3" name="2020" dataDxfId="102" dataCellStyle="Comma">
      <calculatedColumnFormula>E47</calculatedColumnFormula>
    </tableColumn>
    <tableColumn id="4" name="2021" dataDxfId="101" dataCellStyle="Comma">
      <calculatedColumnFormula>E47</calculatedColumnFormula>
    </tableColumn>
    <tableColumn id="5" name="2022" dataDxfId="100" dataCellStyle="Comma">
      <calculatedColumnFormula>E47</calculatedColumnFormula>
    </tableColumn>
  </tableColumns>
  <tableStyleInfo name="TableStyleLight9" showFirstColumn="0" showLastColumn="0" showRowStripes="1" showColumnStripes="0"/>
</table>
</file>

<file path=xl/tables/table3.xml><?xml version="1.0" encoding="utf-8"?>
<table xmlns="http://schemas.openxmlformats.org/spreadsheetml/2006/main" id="38" name="Table38" displayName="Table38" ref="A3:G60" totalsRowShown="0" headerRowDxfId="361" dataDxfId="360">
  <autoFilter ref="A3:G60"/>
  <tableColumns count="7">
    <tableColumn id="1" name="#" dataDxfId="359">
      <calculatedColumnFormula>'Detailed Budget'!D10</calculatedColumnFormula>
    </tableColumn>
    <tableColumn id="2" name="Strategic Priority/ Activity area" dataDxfId="358" totalsRowDxfId="357">
      <calculatedColumnFormula>'Detailed Budget'!E10</calculatedColumnFormula>
    </tableColumn>
    <tableColumn id="3" name="2019" dataDxfId="356" dataCellStyle="Comma">
      <calculatedColumnFormula>'Detailed Budget'!N10</calculatedColumnFormula>
    </tableColumn>
    <tableColumn id="4" name="2020" dataDxfId="355" dataCellStyle="Comma">
      <calculatedColumnFormula>'Detailed Budget'!S10</calculatedColumnFormula>
    </tableColumn>
    <tableColumn id="5" name="2021" dataDxfId="354" dataCellStyle="Comma">
      <calculatedColumnFormula>'Detailed Budget'!W10</calculatedColumnFormula>
    </tableColumn>
    <tableColumn id="6" name="2022" dataDxfId="353" dataCellStyle="Comma">
      <calculatedColumnFormula>'Detailed Budget'!AA10</calculatedColumnFormula>
    </tableColumn>
    <tableColumn id="7" name="Total" dataDxfId="352" dataCellStyle="Comma">
      <calculatedColumnFormula>'Detailed Budget'!AE10</calculatedColumnFormula>
    </tableColumn>
  </tableColumns>
  <tableStyleInfo name="TableStyleLight9" showFirstColumn="0" showLastColumn="0" showRowStripes="1" showColumnStripes="1"/>
</table>
</file>

<file path=xl/tables/table30.xml><?xml version="1.0" encoding="utf-8"?>
<table xmlns="http://schemas.openxmlformats.org/spreadsheetml/2006/main" id="8" name="Table259" displayName="Table259" ref="A16:E21" totalsRowCount="1" headerRowDxfId="99" dataDxfId="98" dataCellStyle="Comma">
  <autoFilter ref="A16:E20"/>
  <tableColumns count="5">
    <tableColumn id="1" name="Old Budget" dataDxfId="97" totalsRowDxfId="96"/>
    <tableColumn id="2" name="2019" totalsRowFunction="custom" dataDxfId="95" totalsRowDxfId="94" dataCellStyle="Comma">
      <totalsRowFormula>B20-B11</totalsRowFormula>
    </tableColumn>
    <tableColumn id="3" name="2020" totalsRowFunction="custom" dataDxfId="93" totalsRowDxfId="92" dataCellStyle="Comma">
      <totalsRowFormula>C20-C11</totalsRowFormula>
    </tableColumn>
    <tableColumn id="4" name="2021" totalsRowFunction="custom" dataDxfId="91" totalsRowDxfId="90" dataCellStyle="Comma">
      <totalsRowFormula>D20-D11</totalsRowFormula>
    </tableColumn>
    <tableColumn id="5" name="2022" totalsRowFunction="custom" dataDxfId="89" totalsRowDxfId="88" dataCellStyle="Comma">
      <totalsRowFormula>E20-E11</totalsRowFormula>
    </tableColumn>
  </tableColumns>
  <tableStyleInfo name="TableStyleLight9" showFirstColumn="0" showLastColumn="0" showRowStripes="1" showColumnStripes="0"/>
</table>
</file>

<file path=xl/tables/table31.xml><?xml version="1.0" encoding="utf-8"?>
<table xmlns="http://schemas.openxmlformats.org/spreadsheetml/2006/main" id="1" name="Table1" displayName="Table1" ref="B7:F13" totalsRowShown="0" headerRowDxfId="87" dataDxfId="86">
  <autoFilter ref="B7:F13"/>
  <tableColumns count="5">
    <tableColumn id="1" name="Summary" dataDxfId="85"/>
    <tableColumn id="2" name="2019" dataDxfId="84"/>
    <tableColumn id="3" name="2020" dataDxfId="83"/>
    <tableColumn id="4" name="2021" dataDxfId="82"/>
    <tableColumn id="5" name="2022" dataDxfId="81"/>
  </tableColumns>
  <tableStyleInfo name="TableStyleLight9" showFirstColumn="0" showLastColumn="0" showRowStripes="1" showColumnStripes="0"/>
</table>
</file>

<file path=xl/tables/table32.xml><?xml version="1.0" encoding="utf-8"?>
<table xmlns="http://schemas.openxmlformats.org/spreadsheetml/2006/main" id="2" name="Table2" displayName="Table2" ref="B15:F21" totalsRowShown="0" headerRowDxfId="80" dataDxfId="79">
  <autoFilter ref="B15:F21"/>
  <tableColumns count="5">
    <tableColumn id="1" name="Modified Budget" dataDxfId="78"/>
    <tableColumn id="2" name="2019" dataDxfId="77" dataCellStyle="Comma"/>
    <tableColumn id="3" name="2020" dataDxfId="76" dataCellStyle="Comma"/>
    <tableColumn id="4" name="2021" dataDxfId="75" dataCellStyle="Comma"/>
    <tableColumn id="5" name="2022" dataDxfId="74" dataCellStyle="Comma"/>
  </tableColumns>
  <tableStyleInfo name="TableStyleLight9" showFirstColumn="0" showLastColumn="0" showRowStripes="1" showColumnStripes="0"/>
</table>
</file>

<file path=xl/tables/table33.xml><?xml version="1.0" encoding="utf-8"?>
<table xmlns="http://schemas.openxmlformats.org/spreadsheetml/2006/main" id="22" name="Table22" displayName="Table22" ref="A17:E19" totalsRowShown="0">
  <autoFilter ref="A17:E19"/>
  <tableColumns count="5">
    <tableColumn id="1" name="Column1" dataDxfId="73"/>
    <tableColumn id="2" name="2019" dataCellStyle="Comma">
      <calculatedColumnFormula>D5*2.5</calculatedColumnFormula>
    </tableColumn>
    <tableColumn id="3" name="2020" dataCellStyle="Comma">
      <calculatedColumnFormula>F5*2.5</calculatedColumnFormula>
    </tableColumn>
    <tableColumn id="4" name="2021" dataCellStyle="Comma">
      <calculatedColumnFormula>H5*2.5</calculatedColumnFormula>
    </tableColumn>
    <tableColumn id="5" name="2022" dataCellStyle="Comma">
      <calculatedColumnFormula>J5*2.5</calculatedColumnFormula>
    </tableColumn>
  </tableColumns>
  <tableStyleInfo name="TableStyleMedium2" showFirstColumn="0" showLastColumn="0" showRowStripes="1" showColumnStripes="0"/>
</table>
</file>

<file path=xl/tables/table34.xml><?xml version="1.0" encoding="utf-8"?>
<table xmlns="http://schemas.openxmlformats.org/spreadsheetml/2006/main" id="26" name="Harm_Reduction" displayName="Harm_Reduction" ref="M8:P12" totalsRowShown="0">
  <autoFilter ref="M8:P12"/>
  <tableColumns count="4">
    <tableColumn id="1" name="Year"/>
    <tableColumn id="2" name="Services" dataDxfId="72"/>
    <tableColumn id="3" name="Comodities" dataDxfId="71"/>
    <tableColumn id="4" name="Total" dataDxfId="70">
      <calculatedColumnFormula>SUM(Harm_Reduction[[#This Row],[Services]:[Comodities]])</calculatedColumnFormula>
    </tableColumn>
  </tableColumns>
  <tableStyleInfo name="TableStyleLight9" showFirstColumn="0" showLastColumn="0" showRowStripes="1" showColumnStripes="0"/>
</table>
</file>

<file path=xl/tables/table35.xml><?xml version="1.0" encoding="utf-8"?>
<table xmlns="http://schemas.openxmlformats.org/spreadsheetml/2006/main" id="42" name="Table42" displayName="Table42" ref="A8:D13" totalsRowShown="0">
  <autoFilter ref="A8:D13"/>
  <tableColumns count="4">
    <tableColumn id="1" name="Year"/>
    <tableColumn id="2" name="Services" dataDxfId="69"/>
    <tableColumn id="3" name="Comodities" dataDxfId="68"/>
    <tableColumn id="4" name="Total" dataDxfId="67"/>
  </tableColumns>
  <tableStyleInfo name="TableStyleLight9" showFirstColumn="0" showLastColumn="0" showRowStripes="1" showColumnStripes="0"/>
</table>
</file>

<file path=xl/tables/table36.xml><?xml version="1.0" encoding="utf-8"?>
<table xmlns="http://schemas.openxmlformats.org/spreadsheetml/2006/main" id="36" name="OST" displayName="OST" ref="A2:G8" totalsRowShown="0" headerRowDxfId="66" dataDxfId="65" tableBorderDxfId="64" headerRowCellStyle="Heading 1" dataCellStyle="Comma 21">
  <autoFilter ref="A2:G8"/>
  <tableColumns count="7">
    <tableColumn id="1" name="N" dataDxfId="63" dataCellStyle="Normal 40"/>
    <tableColumn id="2" name="Component" dataDxfId="62" dataCellStyle="Normal 40"/>
    <tableColumn id="3" name="2018" dataDxfId="61" dataCellStyle="Comma 21"/>
    <tableColumn id="4" name="2019" dataDxfId="60" dataCellStyle="Comma 21"/>
    <tableColumn id="5" name="2020" dataDxfId="59" dataCellStyle="Comma 21"/>
    <tableColumn id="6" name="2021" dataDxfId="58" dataCellStyle="Comma 21"/>
    <tableColumn id="7" name="2022" dataDxfId="57" dataCellStyle="Comma 21"/>
  </tableColumns>
  <tableStyleInfo name="TableStyleLight9" showFirstColumn="0" showLastColumn="0" showRowStripes="1" showColumnStripes="0"/>
</table>
</file>

<file path=xl/tables/table37.xml><?xml version="1.0" encoding="utf-8"?>
<table xmlns="http://schemas.openxmlformats.org/spreadsheetml/2006/main" id="35" name="Table11" displayName="Table11" ref="A34:K43" totalsRowShown="0" headerRowDxfId="56" dataDxfId="55" dataCellStyle="Comma">
  <autoFilter ref="A34:K43"/>
  <tableColumns count="11">
    <tableColumn id="1" name="Category"/>
    <tableColumn id="2" name="Unit Type"/>
    <tableColumn id="3" name="Unit cost" dataDxfId="54" dataCellStyle="Percent"/>
    <tableColumn id="4" name="N of units (annual, Y1)"/>
    <tableColumn id="5" name="Total (Y1)" dataDxfId="53" dataCellStyle="Comma"/>
    <tableColumn id="6" name="N of units (annual, Y2)"/>
    <tableColumn id="7" name="Total (Y2)" dataDxfId="52" dataCellStyle="Comma"/>
    <tableColumn id="8" name="N of units (annual, Y3)"/>
    <tableColumn id="9" name="Total (Y3)" dataDxfId="51" dataCellStyle="Comma"/>
    <tableColumn id="10" name="N of units (annual, Y4)"/>
    <tableColumn id="11" name="Total (Y4)" dataDxfId="50" dataCellStyle="Comma"/>
  </tableColumns>
  <tableStyleInfo name="TableStyleLight9" showFirstColumn="0" showLastColumn="0" showRowStripes="1" showColumnStripes="0"/>
</table>
</file>

<file path=xl/tables/table38.xml><?xml version="1.0" encoding="utf-8"?>
<table xmlns="http://schemas.openxmlformats.org/spreadsheetml/2006/main" id="30" name="Table31" displayName="Table31" ref="A4:D8" totalsRowShown="0" dataDxfId="49" dataCellStyle="Normal 41">
  <autoFilter ref="A4:D8"/>
  <tableColumns count="4">
    <tableColumn id="1" name="Year" dataDxfId="48" dataCellStyle="Normal 41"/>
    <tableColumn id="2" name="Budget" dataDxfId="47" dataCellStyle="Normal 41"/>
    <tableColumn id="3" name="Average" dataDxfId="46" dataCellStyle="Normal 41"/>
    <tableColumn id="4" name="Round" dataDxfId="45" dataCellStyle="Normal 41"/>
  </tableColumns>
  <tableStyleInfo name="TableStyleLight9" showFirstColumn="0" showLastColumn="0" showRowStripes="1" showColumnStripes="0"/>
</table>
</file>

<file path=xl/tables/table39.xml><?xml version="1.0" encoding="utf-8"?>
<table xmlns="http://schemas.openxmlformats.org/spreadsheetml/2006/main" id="37" name="Table37" displayName="Table37" ref="A13:E18" totalsRowShown="0" headerRowDxfId="44" headerRowCellStyle="Normal 41">
  <autoFilter ref="A13:E18"/>
  <tableColumns count="5">
    <tableColumn id="1" name="Column1" dataDxfId="43" dataCellStyle="Normal 41"/>
    <tableColumn id="2" name="Demoninator Population*"/>
    <tableColumn id="3" name="Esstimated % who will opt in for Self testing**" dataDxfId="42" dataCellStyle="Percent 6"/>
    <tableColumn id="4" name="Target Population" dataDxfId="41" dataCellStyle="Normal 41"/>
    <tableColumn id="5" name="Notes:" dataDxfId="40" dataCellStyle="Normal 41"/>
  </tableColumns>
  <tableStyleInfo name="TableStyleLight9" showFirstColumn="0" showLastColumn="0" showRowStripes="1" showColumnStripes="0"/>
</table>
</file>

<file path=xl/tables/table4.xml><?xml version="1.0" encoding="utf-8"?>
<table xmlns="http://schemas.openxmlformats.org/spreadsheetml/2006/main" id="43" name="GARP_18_22" displayName="GARP_18_22" ref="A3:Q46" totalsRowShown="0" headerRowDxfId="351" dataDxfId="350" headerRowCellStyle="Heading 1" dataCellStyle="Comma">
  <autoFilter ref="A3:Q46"/>
  <tableColumns count="17">
    <tableColumn id="1" name="#" dataDxfId="349" dataCellStyle="Comma"/>
    <tableColumn id="2" name="Estimated HIV Expenditures" dataDxfId="348" dataCellStyle="Comma"/>
    <tableColumn id="4" name="2016" dataDxfId="347" dataCellStyle="Comma"/>
    <tableColumn id="5" name="Column1" dataDxfId="346" dataCellStyle="Comma"/>
    <tableColumn id="3" name="2017" dataDxfId="345" dataCellStyle="Comma"/>
    <tableColumn id="17" name="Column8" dataDxfId="344"/>
    <tableColumn id="9" name="2018" dataDxfId="343" dataCellStyle="Comma"/>
    <tableColumn id="6" name="Column2" dataDxfId="342" dataCellStyle="Comma"/>
    <tableColumn id="10" name="2019" dataDxfId="341" dataCellStyle="Comma"/>
    <tableColumn id="7" name="Column6" dataDxfId="340" dataCellStyle="Comma"/>
    <tableColumn id="11" name="2020" dataDxfId="339" dataCellStyle="Comma"/>
    <tableColumn id="8" name="Column7" dataDxfId="338"/>
    <tableColumn id="12" name="2021" dataDxfId="337" dataCellStyle="Comma"/>
    <tableColumn id="16" name="Column5" dataDxfId="336" dataCellStyle="Comma"/>
    <tableColumn id="13" name="2022" dataDxfId="335" dataCellStyle="Comma"/>
    <tableColumn id="14" name="Column4" dataDxfId="334"/>
    <tableColumn id="15" name="Column3" dataDxfId="333"/>
  </tableColumns>
  <tableStyleInfo showFirstColumn="0" showLastColumn="0" showRowStripes="1" showColumnStripes="0"/>
</table>
</file>

<file path=xl/tables/table40.xml><?xml version="1.0" encoding="utf-8"?>
<table xmlns="http://schemas.openxmlformats.org/spreadsheetml/2006/main" id="3" name="Table14" displayName="Table14" ref="B7:F8" totalsRowShown="0" headerRowDxfId="39">
  <autoFilter ref="B7:F8"/>
  <tableColumns count="5">
    <tableColumn id="1" name="Summary" dataDxfId="38"/>
    <tableColumn id="2" name="2019">
      <calculatedColumnFormula>E39</calculatedColumnFormula>
    </tableColumn>
    <tableColumn id="3" name="2020" dataDxfId="37">
      <calculatedColumnFormula>E39</calculatedColumnFormula>
    </tableColumn>
    <tableColumn id="4" name="2021" dataDxfId="36">
      <calculatedColumnFormula>E39</calculatedColumnFormula>
    </tableColumn>
    <tableColumn id="5" name="2022" dataDxfId="35">
      <calculatedColumnFormula>E39</calculatedColumnFormula>
    </tableColumn>
  </tableColumns>
  <tableStyleInfo name="TableStyleLight9" showFirstColumn="0" showLastColumn="0" showRowStripes="1" showColumnStripes="0"/>
</table>
</file>

<file path=xl/tables/table41.xml><?xml version="1.0" encoding="utf-8"?>
<table xmlns="http://schemas.openxmlformats.org/spreadsheetml/2006/main" id="4" name="Table25" displayName="Table25" ref="B11:F12" totalsRowShown="0" headerRowDxfId="34" dataDxfId="33">
  <autoFilter ref="B11:F12"/>
  <tableColumns count="5">
    <tableColumn id="1" name="Modified Budget" dataDxfId="32"/>
    <tableColumn id="2" name="2019" dataDxfId="31">
      <calculatedColumnFormula>G27+G36</calculatedColumnFormula>
    </tableColumn>
    <tableColumn id="3" name="2020" dataDxfId="30">
      <calculatedColumnFormula>G27+G36</calculatedColumnFormula>
    </tableColumn>
    <tableColumn id="4" name="2021" dataDxfId="29">
      <calculatedColumnFormula>G27+G36</calculatedColumnFormula>
    </tableColumn>
    <tableColumn id="5" name="2022" dataDxfId="28">
      <calculatedColumnFormula>G27+G36</calculatedColumnFormula>
    </tableColumn>
  </tableColumns>
  <tableStyleInfo name="TableStyleLight9" showFirstColumn="0" showLastColumn="0" showRowStripes="1" showColumnStripes="0"/>
</table>
</file>

<file path=xl/tables/table42.xml><?xml version="1.0" encoding="utf-8"?>
<table xmlns="http://schemas.openxmlformats.org/spreadsheetml/2006/main" id="9" name="Table1410" displayName="Table1410" ref="A15:C19" totalsRowShown="0" tableBorderDxfId="27">
  <autoFilter ref="A15:C19"/>
  <tableColumns count="3">
    <tableColumn id="1" name="KAP"/>
    <tableColumn id="2" name="No Reached by testing*"/>
    <tableColumn id="3" name="No estimated (0.5%)"/>
  </tableColumns>
  <tableStyleInfo name="TableStyleLight13" showFirstColumn="0" showLastColumn="0" showRowStripes="1" showColumnStripes="0"/>
</table>
</file>

<file path=xl/tables/table43.xml><?xml version="1.0" encoding="utf-8"?>
<table xmlns="http://schemas.openxmlformats.org/spreadsheetml/2006/main" id="10" name="Table2511" displayName="Table2511" ref="E15:G20" totalsRowShown="0">
  <autoFilter ref="E15:G20"/>
  <tableColumns count="3">
    <tableColumn id="1" name="Year"/>
    <tableColumn id="2" name="Uptake rate (% total eligible population among KAPs)" dataDxfId="26"/>
    <tableColumn id="3" name="N of cases" dataDxfId="25"/>
  </tableColumns>
  <tableStyleInfo name="TableStyleLight13" showFirstColumn="0" showLastColumn="0" showRowStripes="1" showColumnStripes="0"/>
</table>
</file>

<file path=xl/tables/table44.xml><?xml version="1.0" encoding="utf-8"?>
<table xmlns="http://schemas.openxmlformats.org/spreadsheetml/2006/main" id="11" name="Table24" displayName="Table24" ref="A33:B37" totalsRowShown="0">
  <autoFilter ref="A33:B37"/>
  <tableColumns count="2">
    <tableColumn id="1" name="Year"/>
    <tableColumn id="3" name="N of cases" dataDxfId="24">
      <calculatedColumnFormula>G16+$B$24+$B$27+$B$30</calculatedColumnFormula>
    </tableColumn>
  </tableColumns>
  <tableStyleInfo name="TableStyleLight13" showFirstColumn="0" showLastColumn="0" showRowStripes="1" showColumnStripes="0"/>
</table>
</file>

<file path=xl/tables/table45.xml><?xml version="1.0" encoding="utf-8"?>
<table xmlns="http://schemas.openxmlformats.org/spreadsheetml/2006/main" id="12" name="Table245" displayName="Table245" ref="E49:G53" totalsRowShown="0">
  <autoFilter ref="E49:G53"/>
  <tableColumns count="3">
    <tableColumn id="1" name="Year"/>
    <tableColumn id="3" name="N of cases" dataDxfId="23">
      <calculatedColumnFormula>B34</calculatedColumnFormula>
    </tableColumn>
    <tableColumn id="7" name="Cost of drugs" dataCellStyle="Comma">
      <calculatedColumnFormula>$H$48*Table245[[#This Row],[N of cases]]</calculatedColumnFormula>
    </tableColumn>
  </tableColumns>
  <tableStyleInfo name="TableStyleLight13" showFirstColumn="0" showLastColumn="0" showRowStripes="1" showColumnStripes="0"/>
</table>
</file>

<file path=xl/tables/table46.xml><?xml version="1.0" encoding="utf-8"?>
<table xmlns="http://schemas.openxmlformats.org/spreadsheetml/2006/main" id="13" name="Table10" displayName="Table10" ref="E45:H48" totalsRowShown="0">
  <autoFilter ref="E45:H48"/>
  <tableColumns count="4">
    <tableColumn id="1" name="Regiment"/>
    <tableColumn id="2" name="Unit cost"/>
    <tableColumn id="3" name="% on the treatment"/>
    <tableColumn id="4" name="Weighted price"/>
  </tableColumns>
  <tableStyleInfo name="TableStyleLight13" showFirstColumn="0" showLastColumn="0" showRowStripes="1" showColumnStripes="0"/>
</table>
</file>

<file path=xl/tables/table47.xml><?xml version="1.0" encoding="utf-8"?>
<table xmlns="http://schemas.openxmlformats.org/spreadsheetml/2006/main" id="14" name="Table5" displayName="Table5" ref="A61:I78" totalsRowShown="0">
  <autoFilter ref="A61:I78"/>
  <tableColumns count="9">
    <tableColumn id="1" name="Initiation"/>
    <tableColumn id="2" name="Baseline"/>
    <tableColumn id="3" name="4-6  Weeks "/>
    <tableColumn id="4" name="3 month"/>
    <tableColumn id="5" name="6 month"/>
    <tableColumn id="6" name="No of units/weighted"/>
    <tableColumn id="7" name="Unit Price"/>
    <tableColumn id="8" name="Total price"/>
    <tableColumn id="9" name="Notes"/>
  </tableColumns>
  <tableStyleInfo name="TableStyleMedium6" showFirstColumn="0" showLastColumn="0" showRowStripes="1" showColumnStripes="0"/>
</table>
</file>

<file path=xl/tables/table48.xml><?xml version="1.0" encoding="utf-8"?>
<table xmlns="http://schemas.openxmlformats.org/spreadsheetml/2006/main" id="15" name="Table6" displayName="Table6" ref="A4:H8" totalsRowShown="0" headerRowDxfId="22" dataDxfId="21">
  <autoFilter ref="A4:H8"/>
  <tableColumns count="8">
    <tableColumn id="1" name="Year" dataDxfId="20"/>
    <tableColumn id="2" name="N of cases" dataDxfId="19">
      <calculatedColumnFormula>B34</calculatedColumnFormula>
    </tableColumn>
    <tableColumn id="3" name="Drugs" dataDxfId="18">
      <calculatedColumnFormula>B5*$H$4</calculatedColumnFormula>
    </tableColumn>
    <tableColumn id="4" name="Labs" dataDxfId="17">
      <calculatedColumnFormula>B5*$H$5</calculatedColumnFormula>
    </tableColumn>
    <tableColumn id="5" name="Adm, M&amp;E, misc.. " dataDxfId="16" dataCellStyle="Comma">
      <calculatedColumnFormula>$F$86+(Table6[[#This Row],[Drugs]]+Table6[[#This Row],[Labs]])*0.15</calculatedColumnFormula>
    </tableColumn>
    <tableColumn id="6" name="Total (without drugs)" dataDxfId="15">
      <calculatedColumnFormula>SUM(D5:E5)</calculatedColumnFormula>
    </tableColumn>
    <tableColumn id="7" name="Drugs_unit price" dataDxfId="14"/>
    <tableColumn id="8" name="33.8825" dataDxfId="13">
      <calculatedColumnFormula>H78</calculatedColumnFormula>
    </tableColumn>
  </tableColumns>
  <tableStyleInfo name="TableStyleLight13" showFirstColumn="0" showLastColumn="0" showRowStripes="1" showColumnStripes="0"/>
</table>
</file>

<file path=xl/tables/table49.xml><?xml version="1.0" encoding="utf-8"?>
<table xmlns="http://schemas.openxmlformats.org/spreadsheetml/2006/main" id="5" name="Table146" displayName="Table146" ref="B8:F13" totalsRowShown="0" headerRowDxfId="12">
  <autoFilter ref="B8:F13"/>
  <tableColumns count="5">
    <tableColumn id="1" name="Summary" dataDxfId="11"/>
    <tableColumn id="2" name="2019" dataDxfId="10">
      <calculatedColumnFormula>E59+E66</calculatedColumnFormula>
    </tableColumn>
    <tableColumn id="3" name="2020" dataDxfId="9">
      <calculatedColumnFormula>E54</calculatedColumnFormula>
    </tableColumn>
    <tableColumn id="4" name="2021" dataDxfId="8">
      <calculatedColumnFormula>E54</calculatedColumnFormula>
    </tableColumn>
    <tableColumn id="5" name="2022" dataDxfId="7">
      <calculatedColumnFormula>E54</calculatedColumnFormula>
    </tableColumn>
  </tableColumns>
  <tableStyleInfo name="TableStyleLight9" showFirstColumn="0" showLastColumn="0" showRowStripes="1" showColumnStripes="0"/>
</table>
</file>

<file path=xl/tables/table5.xml><?xml version="1.0" encoding="utf-8"?>
<table xmlns="http://schemas.openxmlformats.org/spreadsheetml/2006/main" id="44" name="Table44" displayName="Table44" ref="B88:I92" totalsRowShown="0" headerRowDxfId="332" dataDxfId="331" headerRowCellStyle="Normal 42" dataCellStyle="Normal 42">
  <autoFilter ref="B88:I92"/>
  <tableColumns count="8">
    <tableColumn id="1" name="Total Expenditures by Priority" dataDxfId="330" dataCellStyle="Normal 42"/>
    <tableColumn id="2" name="2016" dataDxfId="329" dataCellStyle="Normal 42"/>
    <tableColumn id="3" name="2017" dataDxfId="328" dataCellStyle="Normal 42"/>
    <tableColumn id="4" name="2018" dataDxfId="327" dataCellStyle="Normal 42"/>
    <tableColumn id="5" name="2019" dataDxfId="326" dataCellStyle="Normal 42"/>
    <tableColumn id="6" name="2020" dataDxfId="325" dataCellStyle="Normal 42"/>
    <tableColumn id="7" name="2021" dataDxfId="324" dataCellStyle="Normal 42"/>
    <tableColumn id="8" name="2022" dataDxfId="323" dataCellStyle="Normal 42"/>
  </tableColumns>
  <tableStyleInfo name="TableStyleMedium2" showFirstColumn="0" showLastColumn="0" showRowStripes="1" showColumnStripes="0"/>
</table>
</file>

<file path=xl/tables/table50.xml><?xml version="1.0" encoding="utf-8"?>
<table xmlns="http://schemas.openxmlformats.org/spreadsheetml/2006/main" id="6" name="Table257" displayName="Table257" ref="B15:F18" totalsRowShown="0" headerRowDxfId="6" dataDxfId="5">
  <autoFilter ref="B15:F18"/>
  <tableColumns count="5">
    <tableColumn id="1" name="Modified Budget" dataDxfId="4"/>
    <tableColumn id="2" name="2019" dataDxfId="3">
      <calculatedColumnFormula>G32+G41</calculatedColumnFormula>
    </tableColumn>
    <tableColumn id="3" name="2020" dataDxfId="2">
      <calculatedColumnFormula>G32+G41</calculatedColumnFormula>
    </tableColumn>
    <tableColumn id="4" name="2021" dataDxfId="1">
      <calculatedColumnFormula>G32+G41</calculatedColumnFormula>
    </tableColumn>
    <tableColumn id="5" name="2022" dataDxfId="0">
      <calculatedColumnFormula>G32+G41</calculatedColumnFormula>
    </tableColumn>
  </tableColumns>
  <tableStyleInfo name="TableStyleLight9" showFirstColumn="0" showLastColumn="0" showRowStripes="1" showColumnStripes="0"/>
</table>
</file>

<file path=xl/tables/table6.xml><?xml version="1.0" encoding="utf-8"?>
<table xmlns="http://schemas.openxmlformats.org/spreadsheetml/2006/main" id="45" name="Table45" displayName="Table45" ref="B94:I98" totalsRowCount="1" headerRowDxfId="322" dataDxfId="321" headerRowCellStyle="Normal 42" dataCellStyle="Normal 42">
  <autoFilter ref="B94:I97"/>
  <tableColumns count="8">
    <tableColumn id="1" name="Total Expenditures by Source" dataDxfId="320" totalsRowDxfId="319" dataCellStyle="Normal 42"/>
    <tableColumn id="2" name="2016" totalsRowFunction="custom" dataDxfId="318" totalsRowDxfId="317" dataCellStyle="Normal 42">
      <calculatedColumnFormula>C75</calculatedColumnFormula>
      <totalsRowFormula>SUM(Table45[2016])</totalsRowFormula>
    </tableColumn>
    <tableColumn id="3" name="2017" totalsRowFunction="custom" dataDxfId="316" totalsRowDxfId="315" dataCellStyle="Normal 42">
      <calculatedColumnFormula>E75</calculatedColumnFormula>
      <totalsRowFormula>SUM(Table45[2017])</totalsRowFormula>
    </tableColumn>
    <tableColumn id="4" name="2018" totalsRowFunction="custom" dataDxfId="314" totalsRowDxfId="313" dataCellStyle="Normal 42">
      <calculatedColumnFormula>G75</calculatedColumnFormula>
      <totalsRowFormula>SUM(Table45[2018])</totalsRowFormula>
    </tableColumn>
    <tableColumn id="5" name="2019" totalsRowFunction="custom" dataDxfId="312" totalsRowDxfId="311" dataCellStyle="Normal 42">
      <calculatedColumnFormula>I75</calculatedColumnFormula>
      <totalsRowFormula>SUM(Table45[2019])</totalsRowFormula>
    </tableColumn>
    <tableColumn id="6" name="2020" totalsRowFunction="custom" dataDxfId="310" totalsRowDxfId="309" dataCellStyle="Normal 42">
      <calculatedColumnFormula>K75</calculatedColumnFormula>
      <totalsRowFormula>SUM(Table45[2020])</totalsRowFormula>
    </tableColumn>
    <tableColumn id="7" name="2021" totalsRowFunction="custom" dataDxfId="308" totalsRowDxfId="307" dataCellStyle="Normal 42">
      <calculatedColumnFormula>M75</calculatedColumnFormula>
      <totalsRowFormula>SUM(Table45[2021])</totalsRowFormula>
    </tableColumn>
    <tableColumn id="8" name="2022" totalsRowFunction="custom" dataDxfId="306" totalsRowDxfId="305" dataCellStyle="Normal 42">
      <calculatedColumnFormula>O75</calculatedColumnFormula>
      <totalsRowFormula>SUM(Table45[2022])</totalsRowFormula>
    </tableColumn>
  </tableColumns>
  <tableStyleInfo name="TableStyleMedium2" showFirstColumn="0" showLastColumn="0" showRowStripes="1" showColumnStripes="0"/>
</table>
</file>

<file path=xl/tables/table7.xml><?xml version="1.0" encoding="utf-8"?>
<table xmlns="http://schemas.openxmlformats.org/spreadsheetml/2006/main" id="48" name="GARP_18_2249" displayName="GARP_18_2249" ref="A3:Q46" totalsRowShown="0" headerRowDxfId="304" dataDxfId="303" headerRowCellStyle="Heading 1" dataCellStyle="Comma">
  <autoFilter ref="A3:Q46"/>
  <tableColumns count="17">
    <tableColumn id="1" name="#" dataDxfId="302" dataCellStyle="Comma"/>
    <tableColumn id="2" name="Estimated HIV Expenditures" dataDxfId="301" dataCellStyle="Comma"/>
    <tableColumn id="4" name="2016" dataDxfId="300" dataCellStyle="Comma"/>
    <tableColumn id="5" name="Column1" dataDxfId="299" dataCellStyle="Comma"/>
    <tableColumn id="3" name="2017" dataDxfId="298" dataCellStyle="Comma"/>
    <tableColumn id="17" name="Column8" dataDxfId="297"/>
    <tableColumn id="9" name="2018" dataDxfId="296" dataCellStyle="Comma"/>
    <tableColumn id="6" name="Column2" dataDxfId="295" dataCellStyle="Comma"/>
    <tableColumn id="10" name="2019" dataDxfId="294" dataCellStyle="Comma"/>
    <tableColumn id="7" name="Column6" dataDxfId="293" dataCellStyle="Comma"/>
    <tableColumn id="11" name="2020" dataDxfId="292" dataCellStyle="Comma"/>
    <tableColumn id="8" name="Column7" dataDxfId="291"/>
    <tableColumn id="12" name="2021" dataDxfId="290" dataCellStyle="Comma"/>
    <tableColumn id="16" name="Column5" dataDxfId="289" dataCellStyle="Comma"/>
    <tableColumn id="13" name="2022" dataDxfId="288" dataCellStyle="Comma"/>
    <tableColumn id="14" name="Column4" dataDxfId="287"/>
    <tableColumn id="15" name="Column3" dataDxfId="286"/>
  </tableColumns>
  <tableStyleInfo showFirstColumn="0" showLastColumn="0" showRowStripes="1" showColumnStripes="0"/>
</table>
</file>

<file path=xl/tables/table8.xml><?xml version="1.0" encoding="utf-8"?>
<table xmlns="http://schemas.openxmlformats.org/spreadsheetml/2006/main" id="49" name="Table4450" displayName="Table4450" ref="B88:I92" totalsRowShown="0" headerRowDxfId="285" dataDxfId="284" headerRowCellStyle="Normal 42" dataCellStyle="Normal 42">
  <autoFilter ref="B88:I92"/>
  <tableColumns count="8">
    <tableColumn id="1" name="Total Expenditures by Priority" dataDxfId="283" dataCellStyle="Normal 42"/>
    <tableColumn id="2" name="2016" dataDxfId="282" dataCellStyle="Normal 42"/>
    <tableColumn id="3" name="2017" dataDxfId="281" dataCellStyle="Normal 42"/>
    <tableColumn id="4" name="2018" dataDxfId="280" dataCellStyle="Normal 42"/>
    <tableColumn id="5" name="2019" dataDxfId="279" dataCellStyle="Normal 42"/>
    <tableColumn id="6" name="2020" dataDxfId="278" dataCellStyle="Normal 42"/>
    <tableColumn id="7" name="2021" dataDxfId="277" dataCellStyle="Normal 42"/>
    <tableColumn id="8" name="2022" dataDxfId="276" dataCellStyle="Normal 42"/>
  </tableColumns>
  <tableStyleInfo name="TableStyleMedium2" showFirstColumn="0" showLastColumn="0" showRowStripes="1" showColumnStripes="0"/>
</table>
</file>

<file path=xl/tables/table9.xml><?xml version="1.0" encoding="utf-8"?>
<table xmlns="http://schemas.openxmlformats.org/spreadsheetml/2006/main" id="50" name="Table4551" displayName="Table4551" ref="B94:I98" totalsRowCount="1" headerRowDxfId="275" dataDxfId="274" headerRowCellStyle="Normal 42" dataCellStyle="Normal 42">
  <autoFilter ref="B94:I97"/>
  <tableColumns count="8">
    <tableColumn id="1" name="Total Expenditures by Source" dataDxfId="273" totalsRowDxfId="272" dataCellStyle="Normal 42"/>
    <tableColumn id="2" name="2016" totalsRowFunction="custom" dataDxfId="271" totalsRowDxfId="270" dataCellStyle="Normal 42">
      <calculatedColumnFormula>C75</calculatedColumnFormula>
      <totalsRowFormula>SUM(Table4551[2016])</totalsRowFormula>
    </tableColumn>
    <tableColumn id="3" name="2017" totalsRowFunction="custom" dataDxfId="269" totalsRowDxfId="268" dataCellStyle="Normal 42">
      <calculatedColumnFormula>E75</calculatedColumnFormula>
      <totalsRowFormula>SUM(Table4551[2017])</totalsRowFormula>
    </tableColumn>
    <tableColumn id="4" name="2018" totalsRowFunction="custom" dataDxfId="267" totalsRowDxfId="266" dataCellStyle="Normal 42">
      <calculatedColumnFormula>G75</calculatedColumnFormula>
      <totalsRowFormula>SUM(Table4551[2018])</totalsRowFormula>
    </tableColumn>
    <tableColumn id="5" name="2019" totalsRowFunction="custom" dataDxfId="265" totalsRowDxfId="264" dataCellStyle="Normal 42">
      <calculatedColumnFormula>I75</calculatedColumnFormula>
      <totalsRowFormula>SUM(Table4551[2019])</totalsRowFormula>
    </tableColumn>
    <tableColumn id="6" name="2020" totalsRowFunction="custom" dataDxfId="263" totalsRowDxfId="262" dataCellStyle="Normal 42">
      <calculatedColumnFormula>K75</calculatedColumnFormula>
      <totalsRowFormula>SUM(Table4551[2020])</totalsRowFormula>
    </tableColumn>
    <tableColumn id="7" name="2021" totalsRowFunction="custom" dataDxfId="261" totalsRowDxfId="260" dataCellStyle="Normal 42">
      <calculatedColumnFormula>M75</calculatedColumnFormula>
      <totalsRowFormula>SUM(Table4551[2021])</totalsRowFormula>
    </tableColumn>
    <tableColumn id="8" name="2022" totalsRowFunction="custom" dataDxfId="259" totalsRowDxfId="258" dataCellStyle="Normal 42">
      <calculatedColumnFormula>O75</calculatedColumnFormula>
      <totalsRowFormula>SUM(Table4551[2022])</totalsRow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table" Target="../tables/table15.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table" Target="../tables/table17.xml"/><Relationship Id="rId1" Type="http://schemas.openxmlformats.org/officeDocument/2006/relationships/drawing" Target="../drawings/drawing3.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9.xml"/></Relationships>
</file>

<file path=xl/worksheets/_rels/sheet13.xml.rels><?xml version="1.0" encoding="UTF-8" standalone="yes"?>
<Relationships xmlns="http://schemas.openxmlformats.org/package/2006/relationships"><Relationship Id="rId8" Type="http://schemas.openxmlformats.org/officeDocument/2006/relationships/table" Target="../tables/table26.xml"/><Relationship Id="rId3" Type="http://schemas.openxmlformats.org/officeDocument/2006/relationships/table" Target="../tables/table21.xml"/><Relationship Id="rId7" Type="http://schemas.openxmlformats.org/officeDocument/2006/relationships/table" Target="../tables/table25.xml"/><Relationship Id="rId2" Type="http://schemas.openxmlformats.org/officeDocument/2006/relationships/table" Target="../tables/table20.xml"/><Relationship Id="rId1" Type="http://schemas.openxmlformats.org/officeDocument/2006/relationships/drawing" Target="../drawings/drawing4.xml"/><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 Id="rId9" Type="http://schemas.openxmlformats.org/officeDocument/2006/relationships/table" Target="../tables/table27.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28.xml"/></Relationships>
</file>

<file path=xl/worksheets/_rels/sheet16.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table" Target="../tables/table29.xml"/></Relationships>
</file>

<file path=xl/worksheets/_rels/sheet17.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table" Target="../tables/table31.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33.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34.xml"/><Relationship Id="rId2" Type="http://schemas.openxmlformats.org/officeDocument/2006/relationships/vmlDrawing" Target="../drawings/vmlDrawing2.vml"/><Relationship Id="rId1" Type="http://schemas.openxmlformats.org/officeDocument/2006/relationships/drawing" Target="../drawings/drawing5.xml"/><Relationship Id="rId4" Type="http://schemas.openxmlformats.org/officeDocument/2006/relationships/table" Target="../tables/table35.xml"/></Relationships>
</file>

<file path=xl/worksheets/_rels/sheet20.xml.rels><?xml version="1.0" encoding="UTF-8" standalone="yes"?>
<Relationships xmlns="http://schemas.openxmlformats.org/package/2006/relationships"><Relationship Id="rId1" Type="http://schemas.openxmlformats.org/officeDocument/2006/relationships/table" Target="../tables/table36.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39.xml"/><Relationship Id="rId2" Type="http://schemas.openxmlformats.org/officeDocument/2006/relationships/table" Target="../tables/table38.xml"/><Relationship Id="rId1" Type="http://schemas.openxmlformats.org/officeDocument/2006/relationships/table" Target="../tables/table37.xml"/></Relationships>
</file>

<file path=xl/worksheets/_rels/sheet22.xml.rels><?xml version="1.0" encoding="UTF-8" standalone="yes"?>
<Relationships xmlns="http://schemas.openxmlformats.org/package/2006/relationships"><Relationship Id="rId2" Type="http://schemas.openxmlformats.org/officeDocument/2006/relationships/table" Target="../tables/table41.xml"/><Relationship Id="rId1" Type="http://schemas.openxmlformats.org/officeDocument/2006/relationships/table" Target="../tables/table40.xml"/></Relationships>
</file>

<file path=xl/worksheets/_rels/sheet23.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6.xml"/><Relationship Id="rId1" Type="http://schemas.openxmlformats.org/officeDocument/2006/relationships/printerSettings" Target="../printerSettings/printerSettings2.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 Id="rId9" Type="http://schemas.openxmlformats.org/officeDocument/2006/relationships/table" Target="../tables/table48.xml"/></Relationships>
</file>

<file path=xl/worksheets/_rels/sheet24.xml.rels><?xml version="1.0" encoding="UTF-8" standalone="yes"?>
<Relationships xmlns="http://schemas.openxmlformats.org/package/2006/relationships"><Relationship Id="rId2" Type="http://schemas.openxmlformats.org/officeDocument/2006/relationships/table" Target="../tables/table50.xml"/><Relationship Id="rId1" Type="http://schemas.openxmlformats.org/officeDocument/2006/relationships/table" Target="../tables/table49.xml"/></Relationships>
</file>

<file path=xl/worksheets/_rels/sheet2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5.xml.rels><?xml version="1.0" encoding="UTF-8" standalone="yes"?>
<Relationships xmlns="http://schemas.openxmlformats.org/package/2006/relationships"><Relationship Id="rId1" Type="http://schemas.openxmlformats.org/officeDocument/2006/relationships/table" Target="../tables/table3.xml"/></Relationships>
</file>

<file path=xl/worksheets/_rels/sheet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table" Target="../tables/table6.xml"/><Relationship Id="rId4" Type="http://schemas.openxmlformats.org/officeDocument/2006/relationships/table" Target="../tables/table5.xml"/></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table" Target="../tables/table7.xml"/><Relationship Id="rId1" Type="http://schemas.openxmlformats.org/officeDocument/2006/relationships/drawing" Target="../drawings/drawing2.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table" Target="../tables/table11.xml"/><Relationship Id="rId1" Type="http://schemas.openxmlformats.org/officeDocument/2006/relationships/table" Target="../tables/table10.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PX109"/>
  <sheetViews>
    <sheetView topLeftCell="A86" workbookViewId="0">
      <selection activeCell="C117" sqref="C117"/>
    </sheetView>
  </sheetViews>
  <sheetFormatPr defaultColWidth="8.85546875" defaultRowHeight="15"/>
  <cols>
    <col min="1" max="1" width="28.28515625" style="4" customWidth="1"/>
    <col min="2" max="2" width="10.140625" style="3" customWidth="1"/>
    <col min="3" max="4" width="11.85546875" style="3" customWidth="1"/>
    <col min="5" max="5" width="12.28515625" style="3" customWidth="1"/>
    <col min="6" max="6" width="9.85546875" style="3" customWidth="1"/>
    <col min="7" max="7" width="9.140625" style="4" customWidth="1"/>
    <col min="8" max="8" width="9.42578125" style="3" bestFit="1" customWidth="1"/>
    <col min="9" max="9" width="9.140625" style="4" customWidth="1"/>
    <col min="10" max="10" width="9.42578125" style="3" bestFit="1" customWidth="1"/>
    <col min="11" max="12" width="9.140625" style="4" customWidth="1"/>
    <col min="13" max="14" width="8.85546875" style="4"/>
    <col min="15" max="596" width="9.140625" style="4" hidden="1" customWidth="1"/>
    <col min="597" max="15310" width="0" style="4" hidden="1" customWidth="1"/>
    <col min="15311" max="16384" width="8.85546875" style="4"/>
  </cols>
  <sheetData>
    <row r="1" spans="1:15312">
      <c r="A1" s="2" t="s">
        <v>606</v>
      </c>
    </row>
    <row r="3" spans="1:15312">
      <c r="A3" s="2" t="s">
        <v>605</v>
      </c>
      <c r="B3" s="299"/>
    </row>
    <row r="4" spans="1:15312">
      <c r="A4" s="2"/>
      <c r="B4" s="299"/>
    </row>
    <row r="5" spans="1:15312">
      <c r="A5" s="317" t="s">
        <v>604</v>
      </c>
      <c r="B5" s="324">
        <v>2019</v>
      </c>
      <c r="C5" s="324">
        <v>2020</v>
      </c>
      <c r="D5" s="324">
        <v>2021</v>
      </c>
      <c r="E5" s="324">
        <v>2022</v>
      </c>
    </row>
    <row r="6" spans="1:15312">
      <c r="A6" s="317" t="s">
        <v>603</v>
      </c>
      <c r="B6" s="302"/>
      <c r="C6" s="302"/>
      <c r="D6" s="302"/>
      <c r="E6" s="302"/>
    </row>
    <row r="7" spans="1:15312">
      <c r="A7" s="313" t="s">
        <v>598</v>
      </c>
      <c r="B7" s="302">
        <v>2500</v>
      </c>
      <c r="C7" s="302">
        <v>2400</v>
      </c>
      <c r="D7" s="302">
        <v>2300</v>
      </c>
      <c r="E7" s="302">
        <v>2200</v>
      </c>
      <c r="K7" s="323"/>
      <c r="L7" s="323"/>
    </row>
    <row r="8" spans="1:15312">
      <c r="A8" s="313" t="s">
        <v>602</v>
      </c>
      <c r="B8" s="302">
        <v>300</v>
      </c>
      <c r="C8" s="302">
        <v>250</v>
      </c>
      <c r="D8" s="302">
        <v>200</v>
      </c>
      <c r="E8" s="302">
        <v>150</v>
      </c>
    </row>
    <row r="9" spans="1:15312">
      <c r="A9" s="313" t="s">
        <v>588</v>
      </c>
      <c r="B9" s="302">
        <v>1320</v>
      </c>
      <c r="C9" s="302">
        <v>2230</v>
      </c>
      <c r="D9" s="302">
        <v>2990</v>
      </c>
      <c r="E9" s="302">
        <v>3800</v>
      </c>
    </row>
    <row r="10" spans="1:15312">
      <c r="A10" s="313" t="s">
        <v>600</v>
      </c>
      <c r="B10" s="302">
        <v>300</v>
      </c>
      <c r="C10" s="302">
        <v>250</v>
      </c>
      <c r="D10" s="302">
        <v>200</v>
      </c>
      <c r="E10" s="302">
        <v>150</v>
      </c>
    </row>
    <row r="11" spans="1:15312">
      <c r="A11" s="313" t="s">
        <v>599</v>
      </c>
      <c r="B11" s="302">
        <v>80</v>
      </c>
      <c r="C11" s="302">
        <v>70</v>
      </c>
      <c r="D11" s="302">
        <v>60</v>
      </c>
      <c r="E11" s="302">
        <v>50</v>
      </c>
      <c r="K11" s="322"/>
      <c r="L11" s="322"/>
    </row>
    <row r="12" spans="1:15312">
      <c r="A12" s="313" t="s">
        <v>597</v>
      </c>
      <c r="B12" s="302">
        <v>100</v>
      </c>
      <c r="C12" s="302">
        <v>100</v>
      </c>
      <c r="D12" s="302">
        <v>100</v>
      </c>
      <c r="E12" s="302">
        <v>100</v>
      </c>
    </row>
    <row r="13" spans="1:15312">
      <c r="A13" s="313" t="s">
        <v>581</v>
      </c>
      <c r="B13" s="302">
        <v>150</v>
      </c>
      <c r="C13" s="302">
        <v>350</v>
      </c>
      <c r="D13" s="302">
        <v>600</v>
      </c>
      <c r="E13" s="302">
        <v>900</v>
      </c>
      <c r="K13" s="318"/>
      <c r="L13" s="318"/>
      <c r="M13" s="321"/>
      <c r="N13" s="321"/>
      <c r="O13" s="321"/>
      <c r="P13" s="321"/>
      <c r="Q13" s="321"/>
      <c r="R13" s="321"/>
      <c r="S13" s="321"/>
      <c r="T13" s="321"/>
      <c r="U13" s="321"/>
      <c r="V13" s="321"/>
      <c r="W13" s="321"/>
      <c r="X13" s="321"/>
      <c r="Y13" s="321"/>
      <c r="Z13" s="321"/>
      <c r="AA13" s="321"/>
      <c r="AB13" s="321"/>
      <c r="AC13" s="321"/>
      <c r="AD13" s="321"/>
      <c r="AE13" s="321"/>
      <c r="AF13" s="321"/>
      <c r="AG13" s="321"/>
      <c r="AH13" s="321"/>
      <c r="AI13" s="321"/>
      <c r="AJ13" s="321"/>
      <c r="AK13" s="321"/>
      <c r="AL13" s="321"/>
      <c r="AM13" s="321"/>
      <c r="AN13" s="321"/>
      <c r="AO13" s="321"/>
      <c r="AP13" s="321"/>
      <c r="AQ13" s="321"/>
      <c r="AR13" s="321"/>
      <c r="AS13" s="321"/>
      <c r="AT13" s="321"/>
      <c r="AU13" s="321"/>
      <c r="AV13" s="321"/>
      <c r="AW13" s="321"/>
      <c r="AX13" s="321"/>
      <c r="AY13" s="321"/>
      <c r="AZ13" s="321"/>
      <c r="BA13" s="321"/>
      <c r="BB13" s="321"/>
      <c r="BC13" s="321"/>
      <c r="BD13" s="321"/>
      <c r="BE13" s="321"/>
      <c r="BF13" s="321"/>
      <c r="BG13" s="321"/>
      <c r="BH13" s="321"/>
      <c r="BI13" s="321"/>
      <c r="BJ13" s="321"/>
      <c r="BK13" s="321"/>
      <c r="BL13" s="321"/>
      <c r="BM13" s="321"/>
      <c r="BN13" s="321"/>
      <c r="BO13" s="321"/>
      <c r="BP13" s="321"/>
      <c r="BQ13" s="321"/>
      <c r="BR13" s="321"/>
      <c r="BS13" s="321"/>
      <c r="BT13" s="321"/>
      <c r="BU13" s="321"/>
      <c r="BV13" s="321"/>
      <c r="BW13" s="321"/>
      <c r="BX13" s="321"/>
      <c r="BY13" s="321"/>
      <c r="BZ13" s="321"/>
      <c r="CA13" s="321"/>
      <c r="CB13" s="321"/>
      <c r="CC13" s="321"/>
      <c r="CD13" s="321"/>
      <c r="CE13" s="321"/>
      <c r="CF13" s="321"/>
      <c r="CG13" s="321"/>
      <c r="CH13" s="321"/>
      <c r="CI13" s="321"/>
      <c r="CJ13" s="321"/>
      <c r="CK13" s="321"/>
      <c r="CL13" s="321"/>
      <c r="CM13" s="321"/>
      <c r="CN13" s="321"/>
      <c r="CO13" s="321"/>
      <c r="CP13" s="321"/>
      <c r="CQ13" s="321"/>
      <c r="CR13" s="321"/>
      <c r="CS13" s="321"/>
      <c r="CT13" s="321"/>
      <c r="CU13" s="321"/>
      <c r="CV13" s="321"/>
      <c r="CW13" s="321"/>
      <c r="CX13" s="321"/>
      <c r="CY13" s="321"/>
      <c r="CZ13" s="321"/>
      <c r="DA13" s="321"/>
      <c r="DB13" s="321"/>
      <c r="DC13" s="321"/>
      <c r="DD13" s="321"/>
      <c r="DE13" s="321"/>
      <c r="DF13" s="321"/>
      <c r="DG13" s="321"/>
      <c r="DH13" s="321"/>
      <c r="DI13" s="321"/>
      <c r="DJ13" s="321"/>
      <c r="DK13" s="321"/>
      <c r="DL13" s="321"/>
      <c r="DM13" s="321"/>
      <c r="DN13" s="321"/>
      <c r="DO13" s="321"/>
      <c r="DP13" s="321"/>
      <c r="DQ13" s="321"/>
      <c r="DR13" s="321"/>
      <c r="DS13" s="321"/>
      <c r="DT13" s="321"/>
      <c r="DU13" s="321"/>
      <c r="DV13" s="321"/>
      <c r="DW13" s="321"/>
      <c r="DX13" s="321"/>
      <c r="DY13" s="321"/>
      <c r="DZ13" s="321"/>
      <c r="EA13" s="321"/>
      <c r="EB13" s="321"/>
      <c r="EC13" s="321"/>
      <c r="ED13" s="321"/>
      <c r="EE13" s="321"/>
      <c r="EF13" s="321"/>
      <c r="EG13" s="321"/>
      <c r="EH13" s="321"/>
      <c r="EI13" s="321"/>
      <c r="EJ13" s="321"/>
      <c r="EK13" s="321"/>
      <c r="EL13" s="321"/>
      <c r="EM13" s="321"/>
      <c r="EN13" s="321"/>
      <c r="EO13" s="321"/>
      <c r="EP13" s="321"/>
      <c r="EQ13" s="321"/>
      <c r="ER13" s="321"/>
      <c r="ES13" s="321"/>
      <c r="ET13" s="321"/>
      <c r="EU13" s="321"/>
      <c r="EV13" s="321"/>
      <c r="EW13" s="321"/>
      <c r="EX13" s="321"/>
      <c r="EY13" s="321"/>
      <c r="EZ13" s="321"/>
      <c r="FA13" s="321"/>
      <c r="FB13" s="321"/>
      <c r="FC13" s="321"/>
      <c r="FD13" s="321"/>
      <c r="FE13" s="321"/>
      <c r="FF13" s="321"/>
      <c r="FG13" s="321"/>
      <c r="FH13" s="321"/>
      <c r="FI13" s="321"/>
      <c r="FJ13" s="321"/>
      <c r="FK13" s="321"/>
      <c r="FL13" s="321"/>
      <c r="FM13" s="321"/>
      <c r="FN13" s="321"/>
      <c r="FO13" s="321"/>
      <c r="FP13" s="321"/>
      <c r="FQ13" s="321"/>
      <c r="FR13" s="321"/>
      <c r="FS13" s="321"/>
      <c r="FT13" s="321"/>
      <c r="FU13" s="321"/>
      <c r="FV13" s="321"/>
      <c r="FW13" s="321"/>
      <c r="FX13" s="321"/>
      <c r="FY13" s="321"/>
      <c r="FZ13" s="321"/>
      <c r="GA13" s="321"/>
      <c r="GB13" s="321"/>
      <c r="GC13" s="321"/>
      <c r="GD13" s="321"/>
      <c r="GE13" s="321"/>
      <c r="GF13" s="321"/>
      <c r="GG13" s="321"/>
      <c r="GH13" s="321"/>
      <c r="GI13" s="321"/>
      <c r="GJ13" s="321"/>
      <c r="GK13" s="321"/>
      <c r="GL13" s="321"/>
      <c r="GM13" s="321"/>
      <c r="GN13" s="321"/>
      <c r="GO13" s="321"/>
      <c r="GP13" s="321"/>
      <c r="GQ13" s="321"/>
      <c r="GR13" s="321"/>
      <c r="GS13" s="321"/>
      <c r="GT13" s="321"/>
      <c r="GU13" s="321"/>
      <c r="GV13" s="321"/>
      <c r="GW13" s="321"/>
      <c r="GX13" s="321"/>
      <c r="GY13" s="321"/>
      <c r="GZ13" s="321"/>
      <c r="HA13" s="321"/>
      <c r="HB13" s="321"/>
      <c r="HC13" s="321"/>
      <c r="HD13" s="321"/>
      <c r="HE13" s="321"/>
      <c r="HF13" s="321"/>
      <c r="HG13" s="321"/>
      <c r="HH13" s="321"/>
      <c r="HI13" s="321"/>
      <c r="HJ13" s="321"/>
      <c r="HK13" s="321"/>
      <c r="HL13" s="321"/>
      <c r="HM13" s="321"/>
      <c r="HN13" s="321"/>
      <c r="HO13" s="321"/>
      <c r="HP13" s="321"/>
      <c r="HQ13" s="321"/>
      <c r="HR13" s="321"/>
      <c r="HS13" s="321"/>
      <c r="HT13" s="321"/>
      <c r="HU13" s="321"/>
      <c r="HV13" s="321"/>
      <c r="HW13" s="321"/>
      <c r="HX13" s="321"/>
      <c r="HY13" s="321"/>
      <c r="HZ13" s="321"/>
      <c r="IA13" s="321"/>
      <c r="IB13" s="321"/>
      <c r="IC13" s="321"/>
      <c r="ID13" s="321"/>
      <c r="IE13" s="321"/>
      <c r="IF13" s="321"/>
      <c r="IG13" s="321"/>
      <c r="IH13" s="321"/>
      <c r="II13" s="321"/>
      <c r="IJ13" s="321"/>
      <c r="IK13" s="321"/>
      <c r="IL13" s="321"/>
      <c r="IM13" s="321"/>
      <c r="IN13" s="321"/>
      <c r="IO13" s="321"/>
      <c r="IP13" s="321"/>
      <c r="IQ13" s="321"/>
      <c r="IR13" s="321"/>
      <c r="IS13" s="321"/>
      <c r="IT13" s="321"/>
      <c r="IU13" s="321"/>
      <c r="IV13" s="321"/>
      <c r="IW13" s="321"/>
      <c r="IX13" s="321"/>
      <c r="IY13" s="321"/>
      <c r="IZ13" s="321"/>
      <c r="JA13" s="321"/>
      <c r="JB13" s="321"/>
      <c r="JC13" s="321"/>
      <c r="JD13" s="321"/>
      <c r="JE13" s="321"/>
      <c r="JF13" s="321"/>
      <c r="JG13" s="321"/>
      <c r="JH13" s="321"/>
      <c r="JI13" s="321"/>
      <c r="JJ13" s="321"/>
      <c r="JK13" s="321"/>
      <c r="JL13" s="321"/>
      <c r="JM13" s="321"/>
      <c r="JN13" s="321"/>
      <c r="JO13" s="321"/>
      <c r="JP13" s="321"/>
      <c r="JQ13" s="321"/>
      <c r="JR13" s="321"/>
      <c r="JS13" s="321"/>
      <c r="JT13" s="321"/>
      <c r="JU13" s="321"/>
      <c r="JV13" s="321"/>
      <c r="JW13" s="321"/>
      <c r="JX13" s="321"/>
      <c r="JY13" s="321"/>
      <c r="JZ13" s="321"/>
      <c r="KA13" s="321"/>
      <c r="KB13" s="321"/>
      <c r="KC13" s="321"/>
      <c r="KD13" s="321"/>
      <c r="KE13" s="321"/>
      <c r="KF13" s="321"/>
      <c r="KG13" s="321"/>
      <c r="KH13" s="321"/>
      <c r="KI13" s="321"/>
      <c r="KJ13" s="321"/>
      <c r="KK13" s="321"/>
      <c r="KL13" s="321"/>
      <c r="KM13" s="321"/>
      <c r="KN13" s="321"/>
      <c r="KO13" s="321"/>
      <c r="KP13" s="321"/>
      <c r="KQ13" s="321"/>
      <c r="KR13" s="321"/>
      <c r="KS13" s="321"/>
      <c r="KT13" s="321"/>
      <c r="KU13" s="321"/>
      <c r="KV13" s="321"/>
      <c r="KW13" s="321"/>
      <c r="KX13" s="321"/>
      <c r="KY13" s="321"/>
      <c r="KZ13" s="321"/>
      <c r="LA13" s="321"/>
      <c r="LB13" s="321"/>
      <c r="LC13" s="321"/>
      <c r="LD13" s="321"/>
      <c r="LE13" s="321"/>
      <c r="LF13" s="321"/>
      <c r="LG13" s="321"/>
      <c r="LH13" s="321"/>
      <c r="LI13" s="321"/>
      <c r="LJ13" s="321"/>
      <c r="LK13" s="321"/>
      <c r="LL13" s="321"/>
      <c r="LM13" s="321"/>
      <c r="LN13" s="321"/>
      <c r="LO13" s="321"/>
      <c r="LP13" s="321"/>
      <c r="LQ13" s="321"/>
      <c r="LR13" s="321"/>
      <c r="LS13" s="321"/>
      <c r="LT13" s="321"/>
      <c r="LU13" s="321"/>
      <c r="LV13" s="321"/>
      <c r="LW13" s="321"/>
      <c r="LX13" s="321"/>
      <c r="LY13" s="321"/>
      <c r="LZ13" s="321"/>
      <c r="MA13" s="321"/>
      <c r="MB13" s="321"/>
      <c r="MC13" s="321"/>
      <c r="MD13" s="321"/>
      <c r="ME13" s="321"/>
      <c r="MF13" s="321"/>
      <c r="MG13" s="321"/>
      <c r="MH13" s="321"/>
      <c r="MI13" s="321"/>
      <c r="MJ13" s="321"/>
      <c r="MK13" s="321"/>
      <c r="ML13" s="321"/>
      <c r="MM13" s="321"/>
      <c r="MN13" s="321"/>
      <c r="MO13" s="321"/>
      <c r="MP13" s="321"/>
      <c r="MQ13" s="321"/>
      <c r="MR13" s="321"/>
      <c r="MS13" s="321"/>
      <c r="MT13" s="321"/>
      <c r="MU13" s="321"/>
      <c r="MV13" s="321"/>
      <c r="MW13" s="321"/>
      <c r="MX13" s="321"/>
      <c r="MY13" s="321"/>
      <c r="MZ13" s="321"/>
      <c r="NA13" s="321"/>
      <c r="NB13" s="321"/>
      <c r="NC13" s="321"/>
      <c r="ND13" s="321"/>
      <c r="NE13" s="321"/>
      <c r="NF13" s="321"/>
      <c r="NG13" s="321"/>
      <c r="NH13" s="321"/>
      <c r="NI13" s="321"/>
      <c r="NJ13" s="321"/>
      <c r="NK13" s="321"/>
      <c r="NL13" s="321"/>
      <c r="NM13" s="321"/>
      <c r="NN13" s="321"/>
      <c r="NO13" s="321"/>
      <c r="NP13" s="321"/>
      <c r="NQ13" s="321"/>
      <c r="NR13" s="321"/>
      <c r="NS13" s="321"/>
      <c r="NT13" s="321"/>
      <c r="NU13" s="321"/>
      <c r="NV13" s="321"/>
      <c r="NW13" s="321"/>
      <c r="NX13" s="321"/>
      <c r="NY13" s="321"/>
      <c r="NZ13" s="321"/>
      <c r="OA13" s="321"/>
      <c r="OB13" s="321"/>
      <c r="OC13" s="321"/>
      <c r="OD13" s="321"/>
      <c r="OE13" s="321"/>
      <c r="OF13" s="321"/>
      <c r="OG13" s="321"/>
      <c r="OH13" s="321"/>
      <c r="OI13" s="321"/>
      <c r="OJ13" s="321"/>
      <c r="OK13" s="321"/>
      <c r="OL13" s="321"/>
      <c r="OM13" s="321"/>
      <c r="ON13" s="321"/>
      <c r="OO13" s="321"/>
      <c r="OP13" s="321"/>
      <c r="OQ13" s="321"/>
      <c r="OR13" s="321"/>
      <c r="OS13" s="321"/>
      <c r="OT13" s="321"/>
      <c r="OU13" s="321"/>
      <c r="OV13" s="321"/>
      <c r="OW13" s="321"/>
      <c r="OX13" s="321"/>
      <c r="OY13" s="321"/>
      <c r="OZ13" s="321"/>
      <c r="PA13" s="321"/>
      <c r="PB13" s="321"/>
      <c r="PC13" s="321"/>
      <c r="PD13" s="321"/>
      <c r="PE13" s="321"/>
      <c r="PF13" s="321"/>
      <c r="PG13" s="321"/>
      <c r="PH13" s="321"/>
      <c r="PI13" s="321"/>
      <c r="PJ13" s="321"/>
      <c r="PK13" s="321"/>
      <c r="PL13" s="321"/>
      <c r="PM13" s="321"/>
      <c r="PN13" s="321"/>
      <c r="PO13" s="321"/>
      <c r="PP13" s="321"/>
      <c r="PQ13" s="321"/>
      <c r="PR13" s="321"/>
      <c r="PS13" s="321"/>
      <c r="PT13" s="321"/>
      <c r="PU13" s="321"/>
      <c r="PV13" s="321"/>
      <c r="PW13" s="321"/>
      <c r="PX13" s="321"/>
      <c r="PY13" s="321"/>
      <c r="PZ13" s="321"/>
      <c r="QA13" s="321"/>
      <c r="QB13" s="321"/>
      <c r="QC13" s="321"/>
      <c r="QD13" s="321"/>
      <c r="QE13" s="321"/>
      <c r="QF13" s="321"/>
      <c r="QG13" s="321"/>
      <c r="QH13" s="321"/>
      <c r="QI13" s="321"/>
      <c r="QJ13" s="321"/>
      <c r="QK13" s="321"/>
      <c r="QL13" s="321"/>
      <c r="QM13" s="321"/>
      <c r="QN13" s="321"/>
      <c r="QO13" s="321"/>
      <c r="QP13" s="321"/>
      <c r="QQ13" s="321"/>
      <c r="QR13" s="321"/>
      <c r="QS13" s="321"/>
      <c r="QT13" s="321"/>
      <c r="QU13" s="321"/>
      <c r="QV13" s="321"/>
      <c r="QW13" s="321"/>
      <c r="QX13" s="321"/>
      <c r="QY13" s="321"/>
      <c r="QZ13" s="321"/>
      <c r="RA13" s="321"/>
      <c r="RB13" s="321"/>
      <c r="RC13" s="321"/>
      <c r="RD13" s="321"/>
      <c r="RE13" s="321"/>
      <c r="RF13" s="321"/>
      <c r="RG13" s="321"/>
      <c r="RH13" s="321"/>
      <c r="RI13" s="321"/>
      <c r="RJ13" s="321"/>
      <c r="RK13" s="321"/>
      <c r="RL13" s="321"/>
      <c r="RM13" s="321"/>
      <c r="RN13" s="321"/>
      <c r="RO13" s="321"/>
      <c r="RP13" s="321"/>
      <c r="RQ13" s="321"/>
      <c r="RR13" s="321"/>
      <c r="RS13" s="321"/>
      <c r="RT13" s="321"/>
      <c r="RU13" s="321"/>
      <c r="RV13" s="321"/>
      <c r="RW13" s="321"/>
      <c r="RX13" s="321"/>
      <c r="RY13" s="321"/>
      <c r="RZ13" s="321"/>
      <c r="SA13" s="321"/>
      <c r="SB13" s="321"/>
      <c r="SC13" s="321"/>
      <c r="SD13" s="321"/>
      <c r="SE13" s="321"/>
      <c r="SF13" s="321"/>
      <c r="SG13" s="321"/>
      <c r="SH13" s="321"/>
      <c r="SI13" s="321"/>
      <c r="SJ13" s="321"/>
      <c r="SK13" s="321"/>
      <c r="SL13" s="321"/>
      <c r="SM13" s="321"/>
      <c r="SN13" s="321"/>
      <c r="SO13" s="321"/>
      <c r="SP13" s="321"/>
      <c r="SQ13" s="321"/>
      <c r="SR13" s="321"/>
      <c r="SS13" s="321"/>
      <c r="ST13" s="321"/>
      <c r="SU13" s="321"/>
      <c r="SV13" s="321"/>
      <c r="SW13" s="321"/>
      <c r="SX13" s="321"/>
      <c r="SY13" s="321"/>
      <c r="SZ13" s="321"/>
      <c r="TA13" s="321"/>
      <c r="TB13" s="321"/>
      <c r="TC13" s="321"/>
      <c r="TD13" s="321"/>
      <c r="TE13" s="321"/>
      <c r="TF13" s="321"/>
      <c r="TG13" s="321"/>
      <c r="TH13" s="321"/>
      <c r="TI13" s="321"/>
      <c r="TJ13" s="321"/>
      <c r="TK13" s="321"/>
      <c r="TL13" s="321"/>
      <c r="TM13" s="321"/>
      <c r="TN13" s="321"/>
      <c r="TO13" s="321"/>
      <c r="TP13" s="321"/>
      <c r="TQ13" s="321"/>
      <c r="TR13" s="321"/>
      <c r="TS13" s="321"/>
      <c r="TT13" s="321"/>
      <c r="TU13" s="321"/>
      <c r="TV13" s="321"/>
      <c r="TW13" s="321"/>
      <c r="TX13" s="321"/>
      <c r="TY13" s="321"/>
      <c r="TZ13" s="321"/>
      <c r="UA13" s="321"/>
      <c r="UB13" s="321"/>
      <c r="UC13" s="321"/>
      <c r="UD13" s="321"/>
      <c r="UE13" s="321"/>
      <c r="UF13" s="321"/>
      <c r="UG13" s="321"/>
      <c r="UH13" s="321"/>
      <c r="UI13" s="321"/>
      <c r="UJ13" s="321"/>
      <c r="UK13" s="321"/>
      <c r="UL13" s="321"/>
      <c r="UM13" s="321"/>
      <c r="UN13" s="321"/>
      <c r="UO13" s="321"/>
      <c r="UP13" s="321"/>
      <c r="UQ13" s="321"/>
      <c r="UR13" s="321"/>
      <c r="US13" s="321"/>
      <c r="UT13" s="321"/>
      <c r="UU13" s="321"/>
      <c r="UV13" s="321"/>
      <c r="UW13" s="321"/>
      <c r="UX13" s="321"/>
      <c r="UY13" s="321"/>
      <c r="UZ13" s="321"/>
      <c r="VA13" s="321"/>
      <c r="VB13" s="321"/>
      <c r="VC13" s="321"/>
      <c r="VD13" s="321"/>
      <c r="VE13" s="321"/>
      <c r="VF13" s="321"/>
      <c r="VG13" s="321"/>
      <c r="VH13" s="321"/>
      <c r="VI13" s="321"/>
      <c r="VJ13" s="321"/>
      <c r="VK13" s="321"/>
      <c r="VL13" s="321"/>
      <c r="VM13" s="321"/>
      <c r="VN13" s="321"/>
      <c r="VO13" s="321"/>
      <c r="VP13" s="321"/>
      <c r="VQ13" s="321"/>
      <c r="VR13" s="321"/>
      <c r="VS13" s="321"/>
      <c r="VT13" s="321"/>
      <c r="VU13" s="321"/>
      <c r="VV13" s="321"/>
      <c r="VW13" s="321"/>
      <c r="VX13" s="321"/>
      <c r="VY13" s="321"/>
      <c r="VZ13" s="321"/>
      <c r="WA13" s="321"/>
      <c r="WB13" s="321"/>
      <c r="WC13" s="321"/>
      <c r="WD13" s="321"/>
      <c r="WE13" s="321"/>
      <c r="WF13" s="321"/>
      <c r="WG13" s="321"/>
      <c r="WH13" s="321"/>
      <c r="WI13" s="321"/>
      <c r="WJ13" s="321"/>
      <c r="WK13" s="321"/>
      <c r="WL13" s="321"/>
      <c r="WM13" s="321"/>
      <c r="WN13" s="321"/>
      <c r="WO13" s="321"/>
      <c r="WP13" s="321"/>
      <c r="WQ13" s="321"/>
      <c r="WR13" s="321"/>
      <c r="WS13" s="321"/>
      <c r="WT13" s="321"/>
      <c r="WU13" s="321"/>
      <c r="WV13" s="321"/>
      <c r="WW13" s="321"/>
      <c r="WX13" s="321"/>
      <c r="WY13" s="321"/>
      <c r="WZ13" s="321"/>
      <c r="XA13" s="321"/>
      <c r="XB13" s="321"/>
      <c r="XC13" s="321"/>
      <c r="XD13" s="321"/>
      <c r="XE13" s="321"/>
      <c r="XF13" s="321"/>
      <c r="XG13" s="321"/>
      <c r="XH13" s="321"/>
      <c r="XI13" s="321"/>
      <c r="XJ13" s="321"/>
      <c r="XK13" s="321"/>
      <c r="XL13" s="321"/>
      <c r="XM13" s="321"/>
      <c r="XN13" s="321"/>
      <c r="XO13" s="321"/>
      <c r="XP13" s="321"/>
      <c r="XQ13" s="321"/>
      <c r="XR13" s="321"/>
      <c r="XS13" s="321"/>
      <c r="XT13" s="321"/>
      <c r="XU13" s="321"/>
      <c r="XV13" s="321"/>
      <c r="XW13" s="321"/>
      <c r="XX13" s="321"/>
      <c r="XY13" s="321"/>
      <c r="XZ13" s="321"/>
      <c r="YA13" s="321"/>
      <c r="YB13" s="321"/>
      <c r="YC13" s="321"/>
      <c r="YD13" s="321"/>
      <c r="YE13" s="321"/>
      <c r="YF13" s="321"/>
      <c r="YG13" s="321"/>
      <c r="YH13" s="321"/>
      <c r="YI13" s="321"/>
      <c r="YJ13" s="321"/>
      <c r="YK13" s="321"/>
      <c r="YL13" s="321"/>
      <c r="YM13" s="321"/>
      <c r="YN13" s="321"/>
      <c r="YO13" s="321"/>
      <c r="YP13" s="321"/>
      <c r="YQ13" s="321"/>
      <c r="YR13" s="321"/>
      <c r="YS13" s="321"/>
      <c r="YT13" s="321"/>
      <c r="YU13" s="321"/>
      <c r="YV13" s="321"/>
      <c r="YW13" s="321"/>
      <c r="YX13" s="321"/>
      <c r="YY13" s="321"/>
      <c r="YZ13" s="321"/>
      <c r="ZA13" s="321"/>
      <c r="ZB13" s="321"/>
      <c r="ZC13" s="321"/>
      <c r="ZD13" s="321"/>
      <c r="ZE13" s="321"/>
      <c r="ZF13" s="321"/>
      <c r="ZG13" s="321"/>
      <c r="ZH13" s="321"/>
      <c r="ZI13" s="321"/>
      <c r="ZJ13" s="321"/>
      <c r="ZK13" s="321"/>
      <c r="ZL13" s="321"/>
      <c r="ZM13" s="321"/>
      <c r="ZN13" s="321"/>
      <c r="ZO13" s="321"/>
      <c r="ZP13" s="321"/>
      <c r="ZQ13" s="321"/>
      <c r="ZR13" s="321"/>
      <c r="ZS13" s="321"/>
      <c r="ZT13" s="321"/>
      <c r="ZU13" s="321"/>
      <c r="ZV13" s="321"/>
      <c r="ZW13" s="321"/>
      <c r="ZX13" s="321"/>
      <c r="ZY13" s="321"/>
      <c r="ZZ13" s="321"/>
      <c r="AAA13" s="321"/>
      <c r="AAB13" s="321"/>
      <c r="AAC13" s="321"/>
      <c r="AAD13" s="321"/>
      <c r="AAE13" s="321"/>
      <c r="AAF13" s="321"/>
      <c r="AAG13" s="321"/>
      <c r="AAH13" s="321"/>
      <c r="AAI13" s="321"/>
      <c r="AAJ13" s="321"/>
      <c r="AAK13" s="321"/>
      <c r="AAL13" s="321"/>
      <c r="AAM13" s="321"/>
      <c r="AAN13" s="321"/>
      <c r="AAO13" s="321"/>
      <c r="AAP13" s="321"/>
      <c r="AAQ13" s="321"/>
      <c r="AAR13" s="321"/>
      <c r="AAS13" s="321"/>
      <c r="AAT13" s="321"/>
      <c r="AAU13" s="321"/>
      <c r="AAV13" s="321"/>
      <c r="AAW13" s="321"/>
      <c r="AAX13" s="321"/>
      <c r="AAY13" s="321"/>
      <c r="AAZ13" s="321"/>
      <c r="ABA13" s="321"/>
      <c r="ABB13" s="321"/>
      <c r="ABC13" s="321"/>
      <c r="ABD13" s="321"/>
      <c r="ABE13" s="321"/>
      <c r="ABF13" s="321"/>
      <c r="ABG13" s="321"/>
      <c r="ABH13" s="321"/>
      <c r="ABI13" s="321"/>
      <c r="ABJ13" s="321"/>
      <c r="ABK13" s="321"/>
      <c r="ABL13" s="321"/>
      <c r="ABM13" s="321"/>
      <c r="ABN13" s="321"/>
      <c r="ABO13" s="321"/>
      <c r="ABP13" s="321"/>
      <c r="ABQ13" s="321"/>
      <c r="ABR13" s="321"/>
      <c r="ABS13" s="321"/>
      <c r="ABT13" s="321"/>
      <c r="ABU13" s="321"/>
      <c r="ABV13" s="321"/>
      <c r="ABW13" s="321"/>
      <c r="ABX13" s="321"/>
      <c r="ABY13" s="321"/>
      <c r="ABZ13" s="321"/>
      <c r="ACA13" s="321"/>
      <c r="ACB13" s="321"/>
      <c r="ACC13" s="321"/>
      <c r="ACD13" s="321"/>
      <c r="ACE13" s="321"/>
      <c r="ACF13" s="321"/>
      <c r="ACG13" s="321"/>
      <c r="ACH13" s="321"/>
      <c r="ACI13" s="321"/>
      <c r="ACJ13" s="321"/>
      <c r="ACK13" s="321"/>
      <c r="ACL13" s="321"/>
      <c r="ACM13" s="321"/>
      <c r="ACN13" s="321"/>
      <c r="ACO13" s="321"/>
      <c r="ACP13" s="321"/>
      <c r="ACQ13" s="321"/>
      <c r="ACR13" s="321"/>
      <c r="ACS13" s="321"/>
      <c r="ACT13" s="321"/>
      <c r="ACU13" s="321"/>
      <c r="ACV13" s="321"/>
      <c r="ACW13" s="321"/>
      <c r="ACX13" s="321"/>
      <c r="ACY13" s="321"/>
      <c r="ACZ13" s="321"/>
      <c r="ADA13" s="321"/>
      <c r="ADB13" s="321"/>
      <c r="ADC13" s="321"/>
      <c r="ADD13" s="321"/>
      <c r="ADE13" s="321"/>
      <c r="ADF13" s="321"/>
      <c r="ADG13" s="321"/>
      <c r="ADH13" s="321"/>
      <c r="ADI13" s="321"/>
      <c r="ADJ13" s="321"/>
      <c r="ADK13" s="321"/>
      <c r="ADL13" s="321"/>
      <c r="ADM13" s="321"/>
      <c r="ADN13" s="321"/>
      <c r="ADO13" s="321"/>
      <c r="ADP13" s="321"/>
      <c r="ADQ13" s="321"/>
      <c r="ADR13" s="321"/>
      <c r="ADS13" s="321"/>
      <c r="ADT13" s="321"/>
      <c r="ADU13" s="321"/>
      <c r="ADV13" s="321"/>
      <c r="ADW13" s="321"/>
      <c r="ADX13" s="321"/>
      <c r="ADY13" s="321"/>
      <c r="ADZ13" s="321"/>
      <c r="AEA13" s="321"/>
      <c r="AEB13" s="321"/>
      <c r="AEC13" s="321"/>
      <c r="AED13" s="321"/>
      <c r="AEE13" s="321"/>
      <c r="AEF13" s="321"/>
      <c r="AEG13" s="321"/>
      <c r="AEH13" s="321"/>
      <c r="AEI13" s="321"/>
      <c r="AEJ13" s="321"/>
      <c r="AEK13" s="321"/>
      <c r="AEL13" s="321"/>
      <c r="AEM13" s="321"/>
      <c r="AEN13" s="321"/>
      <c r="AEO13" s="321"/>
      <c r="AEP13" s="321"/>
      <c r="AEQ13" s="321"/>
      <c r="AER13" s="321"/>
      <c r="AES13" s="321"/>
      <c r="AET13" s="321"/>
      <c r="AEU13" s="321"/>
      <c r="AEV13" s="321"/>
      <c r="AEW13" s="321"/>
      <c r="AEX13" s="321"/>
      <c r="AEY13" s="321"/>
      <c r="AEZ13" s="321"/>
      <c r="AFA13" s="321"/>
      <c r="AFB13" s="321"/>
      <c r="AFC13" s="321"/>
      <c r="AFD13" s="321"/>
      <c r="AFE13" s="321"/>
      <c r="AFF13" s="321"/>
      <c r="AFG13" s="321"/>
      <c r="AFH13" s="321"/>
      <c r="AFI13" s="321"/>
      <c r="AFJ13" s="321"/>
      <c r="AFK13" s="321"/>
      <c r="AFL13" s="321"/>
      <c r="AFM13" s="321"/>
      <c r="AFN13" s="321"/>
      <c r="AFO13" s="321"/>
      <c r="AFP13" s="321"/>
      <c r="AFQ13" s="321"/>
      <c r="AFR13" s="321"/>
      <c r="AFS13" s="321"/>
      <c r="AFT13" s="321"/>
      <c r="AFU13" s="321"/>
      <c r="AFV13" s="321"/>
      <c r="AFW13" s="321"/>
      <c r="AFX13" s="321"/>
      <c r="AFY13" s="321"/>
      <c r="AFZ13" s="321"/>
      <c r="AGA13" s="321"/>
      <c r="AGB13" s="321"/>
      <c r="AGC13" s="321"/>
      <c r="AGD13" s="321"/>
      <c r="AGE13" s="321"/>
      <c r="AGF13" s="321"/>
      <c r="AGG13" s="321"/>
      <c r="AGH13" s="321"/>
      <c r="AGI13" s="321"/>
      <c r="AGJ13" s="321"/>
      <c r="AGK13" s="321"/>
      <c r="AGL13" s="321"/>
      <c r="AGM13" s="321"/>
      <c r="AGN13" s="321"/>
      <c r="AGO13" s="321"/>
      <c r="AGP13" s="321"/>
      <c r="AGQ13" s="321"/>
      <c r="AGR13" s="321"/>
      <c r="AGS13" s="321"/>
      <c r="AGT13" s="321"/>
      <c r="AGU13" s="321"/>
      <c r="AGV13" s="321"/>
      <c r="AGW13" s="321"/>
      <c r="AGX13" s="321"/>
      <c r="AGY13" s="321"/>
      <c r="AGZ13" s="321"/>
      <c r="AHA13" s="321"/>
      <c r="AHB13" s="321"/>
      <c r="AHC13" s="321"/>
      <c r="AHD13" s="321"/>
      <c r="AHE13" s="321"/>
      <c r="AHF13" s="321"/>
      <c r="AHG13" s="321"/>
      <c r="AHH13" s="321"/>
      <c r="AHI13" s="321"/>
      <c r="AHJ13" s="321"/>
      <c r="AHK13" s="321"/>
      <c r="AHL13" s="321"/>
      <c r="AHM13" s="321"/>
      <c r="AHN13" s="321"/>
      <c r="AHO13" s="321"/>
      <c r="AHP13" s="321"/>
      <c r="AHQ13" s="321"/>
      <c r="AHR13" s="321"/>
      <c r="AHS13" s="321"/>
      <c r="AHT13" s="321"/>
      <c r="AHU13" s="321"/>
      <c r="AHV13" s="321"/>
      <c r="AHW13" s="321"/>
      <c r="AHX13" s="321"/>
      <c r="AHY13" s="321"/>
      <c r="AHZ13" s="321"/>
      <c r="AIA13" s="321"/>
      <c r="AIB13" s="321"/>
      <c r="AIC13" s="321"/>
      <c r="AID13" s="321"/>
      <c r="AIE13" s="321"/>
      <c r="AIF13" s="321"/>
      <c r="AIG13" s="321"/>
      <c r="AIH13" s="321"/>
      <c r="AII13" s="321"/>
      <c r="AIJ13" s="321"/>
      <c r="AIK13" s="321"/>
      <c r="AIL13" s="321"/>
      <c r="AIM13" s="321"/>
      <c r="AIN13" s="321"/>
      <c r="AIO13" s="321"/>
      <c r="AIP13" s="321"/>
      <c r="AIQ13" s="321"/>
      <c r="AIR13" s="321"/>
      <c r="AIS13" s="321"/>
      <c r="AIT13" s="321"/>
      <c r="AIU13" s="321"/>
      <c r="AIV13" s="321"/>
      <c r="AIW13" s="321"/>
      <c r="AIX13" s="321"/>
      <c r="AIY13" s="321"/>
      <c r="AIZ13" s="321"/>
      <c r="AJA13" s="321"/>
      <c r="AJB13" s="321"/>
      <c r="AJC13" s="321"/>
      <c r="AJD13" s="321"/>
      <c r="AJE13" s="321"/>
      <c r="AJF13" s="321"/>
      <c r="AJG13" s="321"/>
      <c r="AJH13" s="321"/>
      <c r="AJI13" s="321"/>
      <c r="AJJ13" s="321"/>
      <c r="AJK13" s="321"/>
      <c r="AJL13" s="321"/>
      <c r="AJM13" s="321"/>
      <c r="AJN13" s="321"/>
      <c r="AJO13" s="321"/>
      <c r="AJP13" s="321"/>
      <c r="AJQ13" s="321"/>
      <c r="AJR13" s="321"/>
      <c r="AJS13" s="321"/>
      <c r="AJT13" s="321"/>
      <c r="AJU13" s="321"/>
      <c r="AJV13" s="321"/>
      <c r="AJW13" s="321"/>
      <c r="AJX13" s="321"/>
      <c r="AJY13" s="321"/>
      <c r="AJZ13" s="321"/>
      <c r="AKA13" s="321"/>
      <c r="AKB13" s="321"/>
      <c r="AKC13" s="321"/>
      <c r="AKD13" s="321"/>
      <c r="AKE13" s="321"/>
      <c r="AKF13" s="321"/>
      <c r="AKG13" s="321"/>
      <c r="AKH13" s="321"/>
      <c r="AKI13" s="321"/>
      <c r="AKJ13" s="321"/>
      <c r="AKK13" s="321"/>
      <c r="AKL13" s="321"/>
      <c r="AKM13" s="321"/>
      <c r="AKN13" s="321"/>
      <c r="AKO13" s="321"/>
      <c r="AKP13" s="321"/>
      <c r="AKQ13" s="321"/>
      <c r="AKR13" s="321"/>
      <c r="AKS13" s="321"/>
      <c r="AKT13" s="321"/>
      <c r="AKU13" s="321"/>
      <c r="AKV13" s="321"/>
      <c r="AKW13" s="321"/>
      <c r="AKX13" s="321"/>
      <c r="AKY13" s="321"/>
      <c r="AKZ13" s="321"/>
      <c r="ALA13" s="321"/>
      <c r="ALB13" s="321"/>
      <c r="ALC13" s="321"/>
      <c r="ALD13" s="321"/>
      <c r="ALE13" s="321"/>
      <c r="ALF13" s="321"/>
      <c r="ALG13" s="321"/>
      <c r="ALH13" s="321"/>
      <c r="ALI13" s="321"/>
      <c r="ALJ13" s="321"/>
      <c r="ALK13" s="321"/>
      <c r="ALL13" s="321"/>
      <c r="ALM13" s="321"/>
      <c r="ALN13" s="321"/>
      <c r="ALO13" s="321"/>
      <c r="ALP13" s="321"/>
      <c r="ALQ13" s="321"/>
      <c r="ALR13" s="321"/>
      <c r="ALS13" s="321"/>
      <c r="ALT13" s="321"/>
      <c r="ALU13" s="321"/>
      <c r="ALV13" s="321"/>
      <c r="ALW13" s="321"/>
      <c r="ALX13" s="321"/>
      <c r="ALY13" s="321"/>
      <c r="ALZ13" s="321"/>
      <c r="AMA13" s="321"/>
      <c r="AMB13" s="321"/>
      <c r="AMC13" s="321"/>
      <c r="AMD13" s="321"/>
      <c r="AME13" s="321"/>
      <c r="AMF13" s="321"/>
      <c r="AMG13" s="321"/>
      <c r="AMH13" s="321"/>
      <c r="AMI13" s="321"/>
      <c r="AMJ13" s="321"/>
      <c r="AMK13" s="321"/>
      <c r="AML13" s="321"/>
      <c r="AMM13" s="321"/>
      <c r="AMN13" s="321"/>
      <c r="AMO13" s="321"/>
      <c r="AMP13" s="321"/>
      <c r="AMQ13" s="321"/>
      <c r="AMR13" s="321"/>
      <c r="AMS13" s="321"/>
      <c r="AMT13" s="321"/>
      <c r="AMU13" s="321"/>
      <c r="AMV13" s="321"/>
      <c r="AMW13" s="321"/>
      <c r="AMX13" s="321"/>
      <c r="AMY13" s="321"/>
      <c r="AMZ13" s="321"/>
      <c r="ANA13" s="321"/>
      <c r="ANB13" s="321"/>
      <c r="ANC13" s="321"/>
      <c r="AND13" s="321"/>
      <c r="ANE13" s="321"/>
      <c r="ANF13" s="321"/>
      <c r="ANG13" s="321"/>
      <c r="ANH13" s="321"/>
      <c r="ANI13" s="321"/>
      <c r="ANJ13" s="321"/>
      <c r="ANK13" s="321"/>
      <c r="ANL13" s="321"/>
      <c r="ANM13" s="321"/>
      <c r="ANN13" s="321"/>
      <c r="ANO13" s="321"/>
      <c r="ANP13" s="321"/>
      <c r="ANQ13" s="321"/>
      <c r="ANR13" s="321"/>
      <c r="ANS13" s="321"/>
      <c r="ANT13" s="321"/>
      <c r="ANU13" s="321"/>
      <c r="ANV13" s="321"/>
      <c r="ANW13" s="321"/>
      <c r="ANX13" s="321"/>
      <c r="ANY13" s="321"/>
      <c r="ANZ13" s="321"/>
      <c r="AOA13" s="321"/>
      <c r="AOB13" s="321"/>
      <c r="AOC13" s="321"/>
      <c r="AOD13" s="321"/>
      <c r="AOE13" s="321"/>
      <c r="AOF13" s="321"/>
      <c r="AOG13" s="321"/>
      <c r="AOH13" s="321"/>
      <c r="AOI13" s="321"/>
      <c r="AOJ13" s="321"/>
      <c r="AOK13" s="321"/>
      <c r="AOL13" s="321"/>
      <c r="AOM13" s="321"/>
      <c r="AON13" s="321"/>
      <c r="AOO13" s="321"/>
      <c r="AOP13" s="321"/>
      <c r="AOQ13" s="321"/>
      <c r="AOR13" s="321"/>
      <c r="AOS13" s="321"/>
      <c r="AOT13" s="321"/>
      <c r="AOU13" s="321"/>
      <c r="AOV13" s="321"/>
      <c r="AOW13" s="321"/>
      <c r="AOX13" s="321"/>
      <c r="AOY13" s="321"/>
      <c r="AOZ13" s="321"/>
      <c r="APA13" s="321"/>
      <c r="APB13" s="321"/>
      <c r="APC13" s="321"/>
      <c r="APD13" s="321"/>
      <c r="APE13" s="321"/>
      <c r="APF13" s="321"/>
      <c r="APG13" s="321"/>
      <c r="APH13" s="321"/>
      <c r="API13" s="321"/>
      <c r="APJ13" s="321"/>
      <c r="APK13" s="321"/>
      <c r="APL13" s="321"/>
      <c r="APM13" s="321"/>
      <c r="APN13" s="321"/>
      <c r="APO13" s="321"/>
      <c r="APP13" s="321"/>
      <c r="APQ13" s="321"/>
      <c r="APR13" s="321"/>
      <c r="APS13" s="321"/>
      <c r="APT13" s="321"/>
      <c r="APU13" s="321"/>
      <c r="APV13" s="321"/>
      <c r="APW13" s="321"/>
      <c r="APX13" s="321"/>
      <c r="APY13" s="321"/>
      <c r="APZ13" s="321"/>
      <c r="AQA13" s="321"/>
      <c r="AQB13" s="321"/>
      <c r="AQC13" s="321"/>
      <c r="AQD13" s="321"/>
      <c r="AQE13" s="321"/>
      <c r="AQF13" s="321"/>
      <c r="AQG13" s="321"/>
      <c r="AQH13" s="321"/>
      <c r="AQI13" s="321"/>
      <c r="AQJ13" s="321"/>
      <c r="AQK13" s="321"/>
      <c r="AQL13" s="321"/>
      <c r="AQM13" s="321"/>
      <c r="AQN13" s="321"/>
      <c r="AQO13" s="321"/>
      <c r="AQP13" s="321"/>
      <c r="AQQ13" s="321"/>
      <c r="AQR13" s="321"/>
      <c r="AQS13" s="321"/>
      <c r="AQT13" s="321"/>
      <c r="AQU13" s="321"/>
      <c r="AQV13" s="321"/>
      <c r="AQW13" s="321"/>
      <c r="AQX13" s="321"/>
      <c r="AQY13" s="321"/>
      <c r="AQZ13" s="321"/>
      <c r="ARA13" s="321"/>
      <c r="ARB13" s="321"/>
      <c r="ARC13" s="321"/>
      <c r="ARD13" s="321"/>
      <c r="ARE13" s="321"/>
      <c r="ARF13" s="321"/>
      <c r="ARG13" s="321"/>
      <c r="ARH13" s="321"/>
      <c r="ARI13" s="321"/>
      <c r="ARJ13" s="321"/>
      <c r="ARK13" s="321"/>
      <c r="ARL13" s="321"/>
      <c r="ARM13" s="321"/>
      <c r="ARN13" s="321"/>
      <c r="ARO13" s="321"/>
      <c r="ARP13" s="321"/>
      <c r="ARQ13" s="321"/>
      <c r="ARR13" s="321"/>
      <c r="ARS13" s="321"/>
      <c r="ART13" s="321"/>
      <c r="ARU13" s="321"/>
      <c r="ARV13" s="321"/>
      <c r="ARW13" s="321"/>
      <c r="ARX13" s="321"/>
      <c r="ARY13" s="321"/>
      <c r="ARZ13" s="321"/>
      <c r="ASA13" s="321"/>
      <c r="ASB13" s="321"/>
      <c r="ASC13" s="321"/>
      <c r="ASD13" s="321"/>
      <c r="ASE13" s="321"/>
      <c r="ASF13" s="321"/>
      <c r="ASG13" s="321"/>
      <c r="ASH13" s="321"/>
      <c r="ASI13" s="321"/>
      <c r="ASJ13" s="321"/>
      <c r="ASK13" s="321"/>
      <c r="ASL13" s="321"/>
      <c r="ASM13" s="321"/>
      <c r="ASN13" s="321"/>
      <c r="ASO13" s="321"/>
      <c r="ASP13" s="321"/>
      <c r="ASQ13" s="321"/>
      <c r="ASR13" s="321"/>
      <c r="ASS13" s="321"/>
      <c r="AST13" s="321"/>
      <c r="ASU13" s="321"/>
      <c r="ASV13" s="321"/>
      <c r="ASW13" s="321"/>
      <c r="ASX13" s="321"/>
      <c r="ASY13" s="321"/>
      <c r="ASZ13" s="321"/>
      <c r="ATA13" s="321"/>
      <c r="ATB13" s="321"/>
      <c r="ATC13" s="321"/>
      <c r="ATD13" s="321"/>
      <c r="ATE13" s="321"/>
      <c r="ATF13" s="321"/>
      <c r="ATG13" s="321"/>
      <c r="ATH13" s="321"/>
      <c r="ATI13" s="321"/>
      <c r="ATJ13" s="321"/>
      <c r="ATK13" s="321"/>
      <c r="ATL13" s="321"/>
      <c r="ATM13" s="321"/>
      <c r="ATN13" s="321"/>
      <c r="ATO13" s="321"/>
      <c r="ATP13" s="321"/>
      <c r="ATQ13" s="321"/>
      <c r="ATR13" s="321"/>
      <c r="ATS13" s="321"/>
      <c r="ATT13" s="321"/>
      <c r="ATU13" s="321"/>
      <c r="ATV13" s="321"/>
      <c r="ATW13" s="321"/>
      <c r="ATX13" s="321"/>
      <c r="ATY13" s="321"/>
      <c r="ATZ13" s="321"/>
      <c r="AUA13" s="321"/>
      <c r="AUB13" s="321"/>
      <c r="AUC13" s="321"/>
      <c r="AUD13" s="321"/>
      <c r="AUE13" s="321"/>
      <c r="AUF13" s="321"/>
      <c r="AUG13" s="321"/>
      <c r="AUH13" s="321"/>
      <c r="AUI13" s="321"/>
      <c r="AUJ13" s="321"/>
      <c r="AUK13" s="321"/>
      <c r="AUL13" s="321"/>
      <c r="AUM13" s="321"/>
      <c r="AUN13" s="321"/>
      <c r="AUO13" s="321"/>
      <c r="AUP13" s="321"/>
      <c r="AUQ13" s="321"/>
      <c r="AUR13" s="321"/>
      <c r="AUS13" s="321"/>
      <c r="AUT13" s="321"/>
      <c r="AUU13" s="321"/>
      <c r="AUV13" s="321"/>
      <c r="AUW13" s="321"/>
      <c r="AUX13" s="321"/>
      <c r="AUY13" s="321"/>
      <c r="AUZ13" s="321"/>
      <c r="AVA13" s="321"/>
      <c r="AVB13" s="321"/>
      <c r="AVC13" s="321"/>
      <c r="AVD13" s="321"/>
      <c r="AVE13" s="321"/>
      <c r="AVF13" s="321"/>
      <c r="AVG13" s="321"/>
      <c r="AVH13" s="321"/>
      <c r="AVI13" s="321"/>
      <c r="AVJ13" s="321"/>
      <c r="AVK13" s="321"/>
      <c r="AVL13" s="321"/>
      <c r="AVM13" s="321"/>
      <c r="AVN13" s="321"/>
      <c r="AVO13" s="321"/>
      <c r="AVP13" s="321"/>
      <c r="AVQ13" s="321"/>
      <c r="AVR13" s="321"/>
      <c r="AVS13" s="321"/>
      <c r="AVT13" s="321"/>
      <c r="AVU13" s="321"/>
      <c r="AVV13" s="321"/>
      <c r="AVW13" s="321"/>
      <c r="AVX13" s="321"/>
      <c r="AVY13" s="321"/>
      <c r="AVZ13" s="321"/>
      <c r="AWA13" s="321"/>
      <c r="AWB13" s="321"/>
      <c r="AWC13" s="321"/>
      <c r="AWD13" s="321"/>
      <c r="AWE13" s="321"/>
      <c r="AWF13" s="321"/>
      <c r="AWG13" s="321"/>
      <c r="AWH13" s="321"/>
      <c r="AWI13" s="321"/>
      <c r="AWJ13" s="321"/>
      <c r="AWK13" s="321"/>
      <c r="AWL13" s="321"/>
      <c r="AWM13" s="321"/>
      <c r="AWN13" s="321"/>
      <c r="AWO13" s="321"/>
      <c r="AWP13" s="321"/>
      <c r="AWQ13" s="321"/>
      <c r="AWR13" s="321"/>
      <c r="AWS13" s="321"/>
      <c r="AWT13" s="321"/>
      <c r="AWU13" s="321"/>
      <c r="AWV13" s="321"/>
      <c r="AWW13" s="321"/>
      <c r="AWX13" s="321"/>
      <c r="AWY13" s="321"/>
      <c r="AWZ13" s="321"/>
      <c r="AXA13" s="321"/>
      <c r="AXB13" s="321"/>
      <c r="AXC13" s="321"/>
      <c r="AXD13" s="321"/>
      <c r="AXE13" s="321"/>
      <c r="AXF13" s="321"/>
      <c r="AXG13" s="321"/>
      <c r="AXH13" s="321"/>
      <c r="AXI13" s="321"/>
      <c r="AXJ13" s="321"/>
      <c r="AXK13" s="321"/>
      <c r="AXL13" s="321"/>
      <c r="AXM13" s="321"/>
      <c r="AXN13" s="321"/>
      <c r="AXO13" s="321"/>
      <c r="AXP13" s="321"/>
      <c r="AXQ13" s="321"/>
      <c r="AXR13" s="321"/>
      <c r="AXS13" s="321"/>
      <c r="AXT13" s="321"/>
      <c r="AXU13" s="321"/>
      <c r="AXV13" s="321"/>
      <c r="AXW13" s="321"/>
      <c r="AXX13" s="321"/>
      <c r="AXY13" s="321"/>
      <c r="AXZ13" s="321"/>
      <c r="AYA13" s="321"/>
      <c r="AYB13" s="321"/>
      <c r="AYC13" s="321"/>
      <c r="AYD13" s="321"/>
      <c r="AYE13" s="321"/>
      <c r="AYF13" s="321"/>
      <c r="AYG13" s="321"/>
      <c r="AYH13" s="321"/>
      <c r="AYI13" s="321"/>
      <c r="AYJ13" s="321"/>
      <c r="AYK13" s="321"/>
      <c r="AYL13" s="321"/>
      <c r="AYM13" s="321"/>
      <c r="AYN13" s="321"/>
      <c r="AYO13" s="321"/>
      <c r="AYP13" s="321"/>
      <c r="AYQ13" s="321"/>
      <c r="AYR13" s="321"/>
      <c r="AYS13" s="321"/>
      <c r="AYT13" s="321"/>
      <c r="AYU13" s="321"/>
      <c r="AYV13" s="321"/>
      <c r="AYW13" s="321"/>
      <c r="AYX13" s="321"/>
      <c r="AYY13" s="321"/>
      <c r="AYZ13" s="321"/>
      <c r="AZA13" s="321"/>
      <c r="AZB13" s="321"/>
      <c r="AZC13" s="321"/>
      <c r="AZD13" s="321"/>
      <c r="AZE13" s="321"/>
      <c r="AZF13" s="321"/>
      <c r="AZG13" s="321"/>
      <c r="AZH13" s="321"/>
      <c r="AZI13" s="321"/>
      <c r="AZJ13" s="321"/>
      <c r="AZK13" s="321"/>
      <c r="AZL13" s="321"/>
      <c r="AZM13" s="321"/>
      <c r="AZN13" s="321"/>
      <c r="AZO13" s="321"/>
      <c r="AZP13" s="321"/>
      <c r="AZQ13" s="321"/>
      <c r="AZR13" s="321"/>
      <c r="AZS13" s="321"/>
      <c r="AZT13" s="321"/>
      <c r="AZU13" s="321"/>
      <c r="AZV13" s="321"/>
      <c r="AZW13" s="321"/>
      <c r="AZX13" s="321"/>
      <c r="AZY13" s="321"/>
      <c r="AZZ13" s="321"/>
      <c r="BAA13" s="321"/>
      <c r="BAB13" s="321"/>
      <c r="BAC13" s="321"/>
      <c r="BAD13" s="321"/>
      <c r="BAE13" s="321"/>
      <c r="BAF13" s="321"/>
      <c r="BAG13" s="321"/>
      <c r="BAH13" s="321"/>
      <c r="BAI13" s="321"/>
      <c r="BAJ13" s="321"/>
      <c r="BAK13" s="321"/>
      <c r="BAL13" s="321"/>
      <c r="BAM13" s="321"/>
      <c r="BAN13" s="321"/>
      <c r="BAO13" s="321"/>
      <c r="BAP13" s="321"/>
      <c r="BAQ13" s="321"/>
      <c r="BAR13" s="321"/>
      <c r="BAS13" s="321"/>
      <c r="BAT13" s="321"/>
      <c r="BAU13" s="321"/>
      <c r="BAV13" s="321"/>
      <c r="BAW13" s="321"/>
      <c r="BAX13" s="321"/>
      <c r="BAY13" s="321"/>
      <c r="BAZ13" s="321"/>
      <c r="BBA13" s="321"/>
      <c r="BBB13" s="321"/>
      <c r="BBC13" s="321"/>
      <c r="BBD13" s="321"/>
      <c r="BBE13" s="321"/>
      <c r="BBF13" s="321"/>
      <c r="BBG13" s="321"/>
      <c r="BBH13" s="321"/>
      <c r="BBI13" s="321"/>
      <c r="BBJ13" s="321"/>
      <c r="BBK13" s="321"/>
      <c r="BBL13" s="321"/>
      <c r="BBM13" s="321"/>
      <c r="BBN13" s="321"/>
      <c r="BBO13" s="321"/>
      <c r="BBP13" s="321"/>
      <c r="BBQ13" s="321"/>
      <c r="BBR13" s="321"/>
      <c r="BBS13" s="321"/>
      <c r="BBT13" s="321"/>
      <c r="BBU13" s="321"/>
      <c r="BBV13" s="321"/>
      <c r="BBW13" s="321"/>
      <c r="BBX13" s="321"/>
      <c r="BBY13" s="321"/>
      <c r="BBZ13" s="321"/>
      <c r="BCA13" s="321"/>
      <c r="BCB13" s="321"/>
      <c r="BCC13" s="321"/>
      <c r="BCD13" s="321"/>
      <c r="BCE13" s="321"/>
      <c r="BCF13" s="321"/>
      <c r="BCG13" s="321"/>
      <c r="BCH13" s="321"/>
      <c r="BCI13" s="321"/>
      <c r="BCJ13" s="321"/>
      <c r="BCK13" s="321"/>
      <c r="BCL13" s="321"/>
      <c r="BCM13" s="321"/>
      <c r="BCN13" s="321"/>
      <c r="BCO13" s="321"/>
      <c r="BCP13" s="321"/>
      <c r="BCQ13" s="321"/>
      <c r="BCR13" s="321"/>
      <c r="BCS13" s="321"/>
      <c r="BCT13" s="321"/>
      <c r="BCU13" s="321"/>
      <c r="BCV13" s="321"/>
      <c r="BCW13" s="321"/>
      <c r="BCX13" s="321"/>
      <c r="BCY13" s="321"/>
      <c r="BCZ13" s="321"/>
      <c r="BDA13" s="321"/>
      <c r="BDB13" s="321"/>
      <c r="BDC13" s="321"/>
      <c r="BDD13" s="321"/>
      <c r="BDE13" s="321"/>
      <c r="BDF13" s="321"/>
      <c r="BDG13" s="321"/>
      <c r="BDH13" s="321"/>
      <c r="BDI13" s="321"/>
      <c r="BDJ13" s="321"/>
      <c r="BDK13" s="321"/>
      <c r="BDL13" s="321"/>
      <c r="BDM13" s="321"/>
      <c r="BDN13" s="321"/>
      <c r="BDO13" s="321"/>
      <c r="BDP13" s="321"/>
      <c r="BDQ13" s="321"/>
      <c r="BDR13" s="321"/>
      <c r="BDS13" s="321"/>
      <c r="BDT13" s="321"/>
      <c r="BDU13" s="321"/>
      <c r="BDV13" s="321"/>
      <c r="BDW13" s="321"/>
      <c r="BDX13" s="321"/>
      <c r="BDY13" s="321"/>
      <c r="BDZ13" s="321"/>
      <c r="BEA13" s="321"/>
      <c r="BEB13" s="321"/>
      <c r="BEC13" s="321"/>
      <c r="BED13" s="321"/>
      <c r="BEE13" s="321"/>
      <c r="BEF13" s="321"/>
      <c r="BEG13" s="321"/>
      <c r="BEH13" s="321"/>
      <c r="BEI13" s="321"/>
      <c r="BEJ13" s="321"/>
      <c r="BEK13" s="321"/>
      <c r="BEL13" s="321"/>
      <c r="BEM13" s="321"/>
      <c r="BEN13" s="321"/>
      <c r="BEO13" s="321"/>
      <c r="BEP13" s="321"/>
      <c r="BEQ13" s="321"/>
      <c r="BER13" s="321"/>
      <c r="BES13" s="321"/>
      <c r="BET13" s="321"/>
      <c r="BEU13" s="321"/>
      <c r="BEV13" s="321"/>
      <c r="BEW13" s="321"/>
      <c r="BEX13" s="321"/>
      <c r="BEY13" s="321"/>
      <c r="BEZ13" s="321"/>
      <c r="BFA13" s="321"/>
      <c r="BFB13" s="321"/>
      <c r="BFC13" s="321"/>
      <c r="BFD13" s="321"/>
      <c r="BFE13" s="321"/>
      <c r="BFF13" s="321"/>
      <c r="BFG13" s="321"/>
      <c r="BFH13" s="321"/>
      <c r="BFI13" s="321"/>
      <c r="BFJ13" s="321"/>
      <c r="BFK13" s="321"/>
      <c r="BFL13" s="321"/>
      <c r="BFM13" s="321"/>
      <c r="BFN13" s="321"/>
      <c r="BFO13" s="321"/>
      <c r="BFP13" s="321"/>
      <c r="BFQ13" s="321"/>
      <c r="BFR13" s="321"/>
      <c r="BFS13" s="321"/>
      <c r="BFT13" s="321"/>
      <c r="BFU13" s="321"/>
      <c r="BFV13" s="321"/>
      <c r="BFW13" s="321"/>
      <c r="BFX13" s="321"/>
      <c r="BFY13" s="321"/>
      <c r="BFZ13" s="321"/>
      <c r="BGA13" s="321"/>
      <c r="BGB13" s="321"/>
      <c r="BGC13" s="321"/>
      <c r="BGD13" s="321"/>
      <c r="BGE13" s="321"/>
      <c r="BGF13" s="321"/>
      <c r="BGG13" s="321"/>
      <c r="BGH13" s="321"/>
      <c r="BGI13" s="321"/>
      <c r="BGJ13" s="321"/>
      <c r="BGK13" s="321"/>
      <c r="BGL13" s="321"/>
      <c r="BGM13" s="321"/>
      <c r="BGN13" s="321"/>
      <c r="BGO13" s="321"/>
      <c r="BGP13" s="321"/>
      <c r="BGQ13" s="321"/>
      <c r="BGR13" s="321"/>
      <c r="BGS13" s="321"/>
      <c r="BGT13" s="321"/>
      <c r="BGU13" s="321"/>
      <c r="BGV13" s="321"/>
      <c r="BGW13" s="321"/>
      <c r="BGX13" s="321"/>
      <c r="BGY13" s="321"/>
      <c r="BGZ13" s="321"/>
      <c r="BHA13" s="321"/>
      <c r="BHB13" s="321"/>
      <c r="BHC13" s="321"/>
      <c r="BHD13" s="321"/>
      <c r="BHE13" s="321"/>
      <c r="BHF13" s="321"/>
      <c r="BHG13" s="321"/>
      <c r="BHH13" s="321"/>
      <c r="BHI13" s="321"/>
      <c r="BHJ13" s="321"/>
      <c r="BHK13" s="321"/>
      <c r="BHL13" s="321"/>
      <c r="BHM13" s="321"/>
      <c r="BHN13" s="321"/>
      <c r="BHO13" s="321"/>
      <c r="BHP13" s="321"/>
      <c r="BHQ13" s="321"/>
      <c r="BHR13" s="321"/>
      <c r="BHS13" s="321"/>
      <c r="BHT13" s="321"/>
      <c r="BHU13" s="321"/>
      <c r="BHV13" s="321"/>
      <c r="BHW13" s="321"/>
      <c r="BHX13" s="321"/>
      <c r="BHY13" s="321"/>
      <c r="BHZ13" s="321"/>
      <c r="BIA13" s="321"/>
      <c r="BIB13" s="321"/>
      <c r="BIC13" s="321"/>
      <c r="BID13" s="321"/>
      <c r="BIE13" s="321"/>
      <c r="BIF13" s="321"/>
      <c r="BIG13" s="321"/>
      <c r="BIH13" s="321"/>
      <c r="BII13" s="321"/>
      <c r="BIJ13" s="321"/>
      <c r="BIK13" s="321"/>
      <c r="BIL13" s="321"/>
      <c r="BIM13" s="321"/>
      <c r="BIN13" s="321"/>
      <c r="BIO13" s="321"/>
      <c r="BIP13" s="321"/>
      <c r="BIQ13" s="321"/>
      <c r="BIR13" s="321"/>
      <c r="BIS13" s="321"/>
      <c r="BIT13" s="321"/>
      <c r="BIU13" s="321"/>
      <c r="BIV13" s="321"/>
      <c r="BIW13" s="321"/>
      <c r="BIX13" s="321"/>
      <c r="BIY13" s="321"/>
      <c r="BIZ13" s="321"/>
      <c r="BJA13" s="321"/>
      <c r="BJB13" s="321"/>
      <c r="BJC13" s="321"/>
      <c r="BJD13" s="321"/>
      <c r="BJE13" s="321"/>
      <c r="BJF13" s="321"/>
      <c r="BJG13" s="321"/>
      <c r="BJH13" s="321"/>
      <c r="BJI13" s="321"/>
      <c r="BJJ13" s="321"/>
      <c r="BJK13" s="321"/>
      <c r="BJL13" s="321"/>
      <c r="BJM13" s="321"/>
      <c r="BJN13" s="321"/>
      <c r="BJO13" s="321"/>
      <c r="BJP13" s="321"/>
      <c r="BJQ13" s="321"/>
      <c r="BJR13" s="321"/>
      <c r="BJS13" s="321"/>
      <c r="BJT13" s="321"/>
      <c r="BJU13" s="321"/>
      <c r="BJV13" s="321"/>
      <c r="BJW13" s="321"/>
      <c r="BJX13" s="321"/>
      <c r="BJY13" s="321"/>
      <c r="BJZ13" s="321"/>
      <c r="BKA13" s="321"/>
      <c r="BKB13" s="321"/>
      <c r="BKC13" s="321"/>
      <c r="BKD13" s="321"/>
      <c r="BKE13" s="321"/>
      <c r="BKF13" s="321"/>
      <c r="BKG13" s="321"/>
      <c r="BKH13" s="321"/>
      <c r="BKI13" s="321"/>
      <c r="BKJ13" s="321"/>
      <c r="BKK13" s="321"/>
      <c r="BKL13" s="321"/>
      <c r="BKM13" s="321"/>
      <c r="BKN13" s="321"/>
      <c r="BKO13" s="321"/>
      <c r="BKP13" s="321"/>
      <c r="BKQ13" s="321"/>
      <c r="BKR13" s="321"/>
      <c r="BKS13" s="321"/>
      <c r="BKT13" s="321"/>
      <c r="BKU13" s="321"/>
      <c r="BKV13" s="321"/>
      <c r="BKW13" s="321"/>
      <c r="BKX13" s="321"/>
      <c r="BKY13" s="321"/>
      <c r="BKZ13" s="321"/>
      <c r="BLA13" s="321"/>
      <c r="BLB13" s="321"/>
      <c r="BLC13" s="321"/>
      <c r="BLD13" s="321"/>
      <c r="BLE13" s="321"/>
      <c r="BLF13" s="321"/>
      <c r="BLG13" s="321"/>
      <c r="BLH13" s="321"/>
      <c r="BLI13" s="321"/>
      <c r="BLJ13" s="321"/>
      <c r="BLK13" s="321"/>
      <c r="BLL13" s="321"/>
      <c r="BLM13" s="321"/>
      <c r="BLN13" s="321"/>
      <c r="BLO13" s="321"/>
      <c r="BLP13" s="321"/>
      <c r="BLQ13" s="321"/>
      <c r="BLR13" s="321"/>
      <c r="BLS13" s="321"/>
      <c r="BLT13" s="321"/>
      <c r="BLU13" s="321"/>
      <c r="BLV13" s="321"/>
      <c r="BLW13" s="321"/>
      <c r="BLX13" s="321"/>
      <c r="BLY13" s="321"/>
      <c r="BLZ13" s="321"/>
      <c r="BMA13" s="321"/>
      <c r="BMB13" s="321"/>
      <c r="BMC13" s="321"/>
      <c r="BMD13" s="321"/>
      <c r="BME13" s="321"/>
      <c r="BMF13" s="321"/>
      <c r="BMG13" s="321"/>
      <c r="BMH13" s="321"/>
      <c r="BMI13" s="321"/>
      <c r="BMJ13" s="321"/>
      <c r="BMK13" s="321"/>
      <c r="BML13" s="321"/>
      <c r="BMM13" s="321"/>
      <c r="BMN13" s="321"/>
      <c r="BMO13" s="321"/>
      <c r="BMP13" s="321"/>
      <c r="BMQ13" s="321"/>
      <c r="BMR13" s="321"/>
      <c r="BMS13" s="321"/>
      <c r="BMT13" s="321"/>
      <c r="BMU13" s="321"/>
      <c r="BMV13" s="321"/>
      <c r="BMW13" s="321"/>
      <c r="BMX13" s="321"/>
      <c r="BMY13" s="321"/>
      <c r="BMZ13" s="321"/>
      <c r="BNA13" s="321"/>
      <c r="BNB13" s="321"/>
      <c r="BNC13" s="321"/>
      <c r="BND13" s="321"/>
      <c r="BNE13" s="321"/>
      <c r="BNF13" s="321"/>
      <c r="BNG13" s="321"/>
      <c r="BNH13" s="321"/>
      <c r="BNI13" s="321"/>
      <c r="BNJ13" s="321"/>
      <c r="BNK13" s="321"/>
      <c r="BNL13" s="321"/>
      <c r="BNM13" s="321"/>
      <c r="BNN13" s="321"/>
      <c r="BNO13" s="321"/>
      <c r="BNP13" s="321"/>
      <c r="BNQ13" s="321"/>
      <c r="BNR13" s="321"/>
      <c r="BNS13" s="321"/>
      <c r="BNT13" s="321"/>
      <c r="BNU13" s="321"/>
      <c r="BNV13" s="321"/>
      <c r="BNW13" s="321"/>
      <c r="BNX13" s="321"/>
      <c r="BNY13" s="321"/>
      <c r="BNZ13" s="321"/>
      <c r="BOA13" s="321"/>
      <c r="BOB13" s="321"/>
      <c r="BOC13" s="321"/>
      <c r="BOD13" s="321"/>
      <c r="BOE13" s="321"/>
      <c r="BOF13" s="321"/>
      <c r="BOG13" s="321"/>
      <c r="BOH13" s="321"/>
      <c r="BOI13" s="321"/>
      <c r="BOJ13" s="321"/>
      <c r="BOK13" s="321"/>
      <c r="BOL13" s="321"/>
      <c r="BOM13" s="321"/>
      <c r="BON13" s="321"/>
      <c r="BOO13" s="321"/>
      <c r="BOP13" s="321"/>
      <c r="BOQ13" s="321"/>
      <c r="BOR13" s="321"/>
      <c r="BOS13" s="321"/>
      <c r="BOT13" s="321"/>
      <c r="BOU13" s="321"/>
      <c r="BOV13" s="321"/>
      <c r="BOW13" s="321"/>
      <c r="BOX13" s="321"/>
      <c r="BOY13" s="321"/>
      <c r="BOZ13" s="321"/>
      <c r="BPA13" s="321"/>
      <c r="BPB13" s="321"/>
      <c r="BPC13" s="321"/>
      <c r="BPD13" s="321"/>
      <c r="BPE13" s="321"/>
      <c r="BPF13" s="321"/>
      <c r="BPG13" s="321"/>
      <c r="BPH13" s="321"/>
      <c r="BPI13" s="321"/>
      <c r="BPJ13" s="321"/>
      <c r="BPK13" s="321"/>
      <c r="BPL13" s="321"/>
      <c r="BPM13" s="321"/>
      <c r="BPN13" s="321"/>
      <c r="BPO13" s="321"/>
      <c r="BPP13" s="321"/>
      <c r="BPQ13" s="321"/>
      <c r="BPR13" s="321"/>
      <c r="BPS13" s="321"/>
      <c r="BPT13" s="321"/>
      <c r="BPU13" s="321"/>
      <c r="BPV13" s="321"/>
      <c r="BPW13" s="321"/>
      <c r="BPX13" s="321"/>
      <c r="BPY13" s="321"/>
      <c r="BPZ13" s="321"/>
      <c r="BQA13" s="321"/>
      <c r="BQB13" s="321"/>
      <c r="BQC13" s="321"/>
      <c r="BQD13" s="321"/>
      <c r="BQE13" s="321"/>
      <c r="BQF13" s="321"/>
      <c r="BQG13" s="321"/>
      <c r="BQH13" s="321"/>
      <c r="BQI13" s="321"/>
      <c r="BQJ13" s="321"/>
      <c r="BQK13" s="321"/>
      <c r="BQL13" s="321"/>
      <c r="BQM13" s="321"/>
      <c r="BQN13" s="321"/>
      <c r="BQO13" s="321"/>
      <c r="BQP13" s="321"/>
      <c r="BQQ13" s="321"/>
      <c r="BQR13" s="321"/>
      <c r="BQS13" s="321"/>
      <c r="BQT13" s="321"/>
      <c r="BQU13" s="321"/>
      <c r="BQV13" s="321"/>
      <c r="BQW13" s="321"/>
      <c r="BQX13" s="321"/>
      <c r="BQY13" s="321"/>
      <c r="BQZ13" s="321"/>
      <c r="BRA13" s="321"/>
      <c r="BRB13" s="321"/>
      <c r="BRC13" s="321"/>
      <c r="BRD13" s="321"/>
      <c r="BRE13" s="321"/>
      <c r="BRF13" s="321"/>
      <c r="BRG13" s="321"/>
      <c r="BRH13" s="321"/>
      <c r="BRI13" s="321"/>
      <c r="BRJ13" s="321"/>
      <c r="BRK13" s="321"/>
      <c r="BRL13" s="321"/>
      <c r="BRM13" s="321"/>
      <c r="BRN13" s="321"/>
      <c r="BRO13" s="321"/>
      <c r="BRP13" s="321"/>
      <c r="BRQ13" s="321"/>
      <c r="BRR13" s="321"/>
      <c r="BRS13" s="321"/>
      <c r="BRT13" s="321"/>
      <c r="BRU13" s="321"/>
      <c r="BRV13" s="321"/>
      <c r="BRW13" s="321"/>
      <c r="BRX13" s="321"/>
      <c r="BRY13" s="321"/>
      <c r="BRZ13" s="321"/>
      <c r="BSA13" s="321"/>
      <c r="BSB13" s="321"/>
      <c r="BSC13" s="321"/>
      <c r="BSD13" s="321"/>
      <c r="BSE13" s="321"/>
      <c r="BSF13" s="321"/>
      <c r="BSG13" s="321"/>
      <c r="BSH13" s="321"/>
      <c r="BSI13" s="321"/>
      <c r="BSJ13" s="321"/>
      <c r="BSK13" s="321"/>
      <c r="BSL13" s="321"/>
      <c r="BSM13" s="321"/>
      <c r="BSN13" s="321"/>
      <c r="BSO13" s="321"/>
      <c r="BSP13" s="321"/>
      <c r="BSQ13" s="321"/>
      <c r="BSR13" s="321"/>
      <c r="BSS13" s="321"/>
      <c r="BST13" s="321"/>
      <c r="BSU13" s="321"/>
      <c r="BSV13" s="321"/>
      <c r="BSW13" s="321"/>
      <c r="BSX13" s="321"/>
      <c r="BSY13" s="321"/>
      <c r="BSZ13" s="321"/>
      <c r="BTA13" s="321"/>
      <c r="BTB13" s="321"/>
      <c r="BTC13" s="321"/>
      <c r="BTD13" s="321"/>
      <c r="BTE13" s="321"/>
      <c r="BTF13" s="321"/>
      <c r="BTG13" s="321"/>
      <c r="BTH13" s="321"/>
      <c r="BTI13" s="321"/>
      <c r="BTJ13" s="321"/>
      <c r="BTK13" s="321"/>
      <c r="BTL13" s="321"/>
      <c r="BTM13" s="321"/>
      <c r="BTN13" s="321"/>
      <c r="BTO13" s="321"/>
      <c r="BTP13" s="321"/>
      <c r="BTQ13" s="321"/>
      <c r="BTR13" s="321"/>
      <c r="BTS13" s="321"/>
      <c r="BTT13" s="321"/>
      <c r="BTU13" s="321"/>
      <c r="BTV13" s="321"/>
      <c r="BTW13" s="321"/>
      <c r="BTX13" s="321"/>
      <c r="BTY13" s="321"/>
      <c r="BTZ13" s="321"/>
      <c r="BUA13" s="321"/>
      <c r="BUB13" s="321"/>
      <c r="BUC13" s="321"/>
      <c r="BUD13" s="321"/>
      <c r="BUE13" s="321"/>
      <c r="BUF13" s="321"/>
      <c r="BUG13" s="321"/>
      <c r="BUH13" s="321"/>
      <c r="BUI13" s="321"/>
      <c r="BUJ13" s="321"/>
      <c r="BUK13" s="321"/>
      <c r="BUL13" s="321"/>
      <c r="BUM13" s="321"/>
      <c r="BUN13" s="321"/>
      <c r="BUO13" s="321"/>
      <c r="BUP13" s="321"/>
      <c r="BUQ13" s="321"/>
      <c r="BUR13" s="321"/>
      <c r="BUS13" s="321"/>
      <c r="BUT13" s="321"/>
      <c r="BUU13" s="321"/>
      <c r="BUV13" s="321"/>
      <c r="BUW13" s="321"/>
      <c r="BUX13" s="321"/>
      <c r="BUY13" s="321"/>
      <c r="BUZ13" s="321"/>
      <c r="BVA13" s="321"/>
      <c r="BVB13" s="321"/>
      <c r="BVC13" s="321"/>
      <c r="BVD13" s="321"/>
      <c r="BVE13" s="321"/>
      <c r="BVF13" s="321"/>
      <c r="BVG13" s="321"/>
      <c r="BVH13" s="321"/>
      <c r="BVI13" s="321"/>
      <c r="BVJ13" s="321"/>
      <c r="BVK13" s="321"/>
      <c r="BVL13" s="321"/>
      <c r="BVM13" s="321"/>
      <c r="BVN13" s="321"/>
      <c r="BVO13" s="321"/>
      <c r="BVP13" s="321"/>
      <c r="BVQ13" s="321"/>
      <c r="BVR13" s="321"/>
      <c r="BVS13" s="321"/>
      <c r="BVT13" s="321"/>
      <c r="BVU13" s="321"/>
      <c r="BVV13" s="321"/>
      <c r="BVW13" s="321"/>
      <c r="BVX13" s="321"/>
      <c r="BVY13" s="321"/>
      <c r="BVZ13" s="321"/>
      <c r="BWA13" s="321"/>
      <c r="BWB13" s="321"/>
      <c r="BWC13" s="321"/>
      <c r="BWD13" s="321"/>
      <c r="BWE13" s="321"/>
      <c r="BWF13" s="321"/>
      <c r="BWG13" s="321"/>
      <c r="BWH13" s="321"/>
      <c r="BWI13" s="321"/>
      <c r="BWJ13" s="321"/>
      <c r="BWK13" s="321"/>
      <c r="BWL13" s="321"/>
      <c r="BWM13" s="321"/>
      <c r="BWN13" s="321"/>
      <c r="BWO13" s="321"/>
      <c r="BWP13" s="321"/>
      <c r="BWQ13" s="321"/>
      <c r="BWR13" s="321"/>
      <c r="BWS13" s="321"/>
      <c r="BWT13" s="321"/>
      <c r="BWU13" s="321"/>
      <c r="BWV13" s="321"/>
      <c r="BWW13" s="321"/>
      <c r="BWX13" s="321"/>
      <c r="BWY13" s="321"/>
      <c r="BWZ13" s="321"/>
      <c r="BXA13" s="321"/>
      <c r="BXB13" s="321"/>
      <c r="BXC13" s="321"/>
      <c r="BXD13" s="321"/>
      <c r="BXE13" s="321"/>
      <c r="BXF13" s="321"/>
      <c r="BXG13" s="321"/>
      <c r="BXH13" s="321"/>
      <c r="BXI13" s="321"/>
      <c r="BXJ13" s="321"/>
      <c r="BXK13" s="321"/>
      <c r="BXL13" s="321"/>
      <c r="BXM13" s="321"/>
      <c r="BXN13" s="321"/>
      <c r="BXO13" s="321"/>
      <c r="BXP13" s="321"/>
      <c r="BXQ13" s="321"/>
      <c r="BXR13" s="321"/>
      <c r="BXS13" s="321"/>
      <c r="BXT13" s="321"/>
      <c r="BXU13" s="321"/>
      <c r="BXV13" s="321"/>
      <c r="BXW13" s="321"/>
      <c r="BXX13" s="321"/>
      <c r="BXY13" s="321"/>
      <c r="BXZ13" s="321"/>
      <c r="BYA13" s="321"/>
      <c r="BYB13" s="321"/>
      <c r="BYC13" s="321"/>
      <c r="BYD13" s="321"/>
      <c r="BYE13" s="321"/>
      <c r="BYF13" s="321"/>
      <c r="BYG13" s="321"/>
      <c r="BYH13" s="321"/>
      <c r="BYI13" s="321"/>
      <c r="BYJ13" s="321"/>
      <c r="BYK13" s="321"/>
      <c r="BYL13" s="321"/>
      <c r="BYM13" s="321"/>
      <c r="BYN13" s="321"/>
      <c r="BYO13" s="321"/>
      <c r="BYP13" s="321"/>
      <c r="BYQ13" s="321"/>
      <c r="BYR13" s="321"/>
      <c r="BYS13" s="321"/>
      <c r="BYT13" s="321"/>
      <c r="BYU13" s="321"/>
      <c r="BYV13" s="321"/>
      <c r="BYW13" s="321"/>
      <c r="BYX13" s="321"/>
      <c r="BYY13" s="321"/>
      <c r="BYZ13" s="321"/>
      <c r="BZA13" s="321"/>
      <c r="BZB13" s="321"/>
      <c r="BZC13" s="321"/>
      <c r="BZD13" s="321"/>
      <c r="BZE13" s="321"/>
      <c r="BZF13" s="321"/>
      <c r="BZG13" s="321"/>
      <c r="BZH13" s="321"/>
      <c r="BZI13" s="321"/>
      <c r="BZJ13" s="321"/>
      <c r="BZK13" s="321"/>
      <c r="BZL13" s="321"/>
      <c r="BZM13" s="321"/>
      <c r="BZN13" s="321"/>
      <c r="BZO13" s="321"/>
      <c r="BZP13" s="321"/>
      <c r="BZQ13" s="321"/>
      <c r="BZR13" s="321"/>
      <c r="BZS13" s="321"/>
      <c r="BZT13" s="321"/>
      <c r="BZU13" s="321"/>
      <c r="BZV13" s="321"/>
      <c r="BZW13" s="321"/>
      <c r="BZX13" s="321"/>
      <c r="BZY13" s="321"/>
      <c r="BZZ13" s="321"/>
      <c r="CAA13" s="321"/>
      <c r="CAB13" s="321"/>
      <c r="CAC13" s="321"/>
      <c r="CAD13" s="321"/>
      <c r="CAE13" s="321"/>
      <c r="CAF13" s="321"/>
      <c r="CAG13" s="321"/>
      <c r="CAH13" s="321"/>
      <c r="CAI13" s="321"/>
      <c r="CAJ13" s="321"/>
      <c r="CAK13" s="321"/>
      <c r="CAL13" s="321"/>
      <c r="CAM13" s="321"/>
      <c r="CAN13" s="321"/>
      <c r="CAO13" s="321"/>
      <c r="CAP13" s="321"/>
      <c r="CAQ13" s="321"/>
      <c r="CAR13" s="321"/>
      <c r="CAS13" s="321"/>
      <c r="CAT13" s="321"/>
      <c r="CAU13" s="321"/>
      <c r="CAV13" s="321"/>
      <c r="CAW13" s="321"/>
      <c r="CAX13" s="321"/>
      <c r="CAY13" s="321"/>
      <c r="CAZ13" s="321"/>
      <c r="CBA13" s="321"/>
      <c r="CBB13" s="321"/>
      <c r="CBC13" s="321"/>
      <c r="CBD13" s="321"/>
      <c r="CBE13" s="321"/>
      <c r="CBF13" s="321"/>
      <c r="CBG13" s="321"/>
      <c r="CBH13" s="321"/>
      <c r="CBI13" s="321"/>
      <c r="CBJ13" s="321"/>
      <c r="CBK13" s="321"/>
      <c r="CBL13" s="321"/>
      <c r="CBM13" s="321"/>
      <c r="CBN13" s="321"/>
      <c r="CBO13" s="321"/>
      <c r="CBP13" s="321"/>
      <c r="CBQ13" s="321"/>
      <c r="CBR13" s="321"/>
      <c r="CBS13" s="321"/>
      <c r="CBT13" s="321"/>
      <c r="CBU13" s="321"/>
      <c r="CBV13" s="321"/>
      <c r="CBW13" s="321"/>
      <c r="CBX13" s="321"/>
      <c r="CBY13" s="321"/>
      <c r="CBZ13" s="321"/>
      <c r="CCA13" s="321"/>
      <c r="CCB13" s="321"/>
      <c r="CCC13" s="321"/>
      <c r="CCD13" s="321"/>
      <c r="CCE13" s="321"/>
      <c r="CCF13" s="321"/>
      <c r="CCG13" s="321"/>
      <c r="CCH13" s="321"/>
      <c r="CCI13" s="321"/>
      <c r="CCJ13" s="321"/>
      <c r="CCK13" s="321"/>
      <c r="CCL13" s="321"/>
      <c r="CCM13" s="321"/>
      <c r="CCN13" s="321"/>
      <c r="CCO13" s="321"/>
      <c r="CCP13" s="321"/>
      <c r="CCQ13" s="321"/>
      <c r="CCR13" s="321"/>
      <c r="CCS13" s="321"/>
      <c r="CCT13" s="321"/>
      <c r="CCU13" s="321"/>
      <c r="CCV13" s="321"/>
      <c r="CCW13" s="321"/>
      <c r="CCX13" s="321"/>
      <c r="CCY13" s="321"/>
      <c r="CCZ13" s="321"/>
      <c r="CDA13" s="321"/>
      <c r="CDB13" s="321"/>
      <c r="CDC13" s="321"/>
      <c r="CDD13" s="321"/>
      <c r="CDE13" s="321"/>
      <c r="CDF13" s="321"/>
      <c r="CDG13" s="321"/>
      <c r="CDH13" s="321"/>
      <c r="CDI13" s="321"/>
      <c r="CDJ13" s="321"/>
      <c r="CDK13" s="321"/>
      <c r="CDL13" s="321"/>
      <c r="CDM13" s="321"/>
      <c r="CDN13" s="321"/>
      <c r="CDO13" s="321"/>
      <c r="CDP13" s="321"/>
      <c r="CDQ13" s="321"/>
      <c r="CDR13" s="321"/>
      <c r="CDS13" s="321"/>
      <c r="CDT13" s="321"/>
      <c r="CDU13" s="321"/>
      <c r="CDV13" s="321"/>
      <c r="CDW13" s="321"/>
      <c r="CDX13" s="321"/>
      <c r="CDY13" s="321"/>
      <c r="CDZ13" s="321"/>
      <c r="CEA13" s="321"/>
      <c r="CEB13" s="321"/>
      <c r="CEC13" s="321"/>
      <c r="CED13" s="321"/>
      <c r="CEE13" s="321"/>
      <c r="CEF13" s="321"/>
      <c r="CEG13" s="321"/>
      <c r="CEH13" s="321"/>
      <c r="CEI13" s="321"/>
      <c r="CEJ13" s="321"/>
      <c r="CEK13" s="321"/>
      <c r="CEL13" s="321"/>
      <c r="CEM13" s="321"/>
      <c r="CEN13" s="321"/>
      <c r="CEO13" s="321"/>
      <c r="CEP13" s="321"/>
      <c r="CEQ13" s="321"/>
      <c r="CER13" s="321"/>
      <c r="CES13" s="321"/>
      <c r="CET13" s="321"/>
      <c r="CEU13" s="321"/>
      <c r="CEV13" s="321"/>
      <c r="CEW13" s="321"/>
      <c r="CEX13" s="321"/>
      <c r="CEY13" s="321"/>
      <c r="CEZ13" s="321"/>
      <c r="CFA13" s="321"/>
      <c r="CFB13" s="321"/>
      <c r="CFC13" s="321"/>
      <c r="CFD13" s="321"/>
      <c r="CFE13" s="321"/>
      <c r="CFF13" s="321"/>
      <c r="CFG13" s="321"/>
      <c r="CFH13" s="321"/>
      <c r="CFI13" s="321"/>
      <c r="CFJ13" s="321"/>
      <c r="CFK13" s="321"/>
      <c r="CFL13" s="321"/>
      <c r="CFM13" s="321"/>
      <c r="CFN13" s="321"/>
      <c r="CFO13" s="321"/>
      <c r="CFP13" s="321"/>
      <c r="CFQ13" s="321"/>
      <c r="CFR13" s="321"/>
      <c r="CFS13" s="321"/>
      <c r="CFT13" s="321"/>
      <c r="CFU13" s="321"/>
      <c r="CFV13" s="321"/>
      <c r="CFW13" s="321"/>
      <c r="CFX13" s="321"/>
      <c r="CFY13" s="321"/>
      <c r="CFZ13" s="321"/>
      <c r="CGA13" s="321"/>
      <c r="CGB13" s="321"/>
      <c r="CGC13" s="321"/>
      <c r="CGD13" s="321"/>
      <c r="CGE13" s="321"/>
      <c r="CGF13" s="321"/>
      <c r="CGG13" s="321"/>
      <c r="CGH13" s="321"/>
      <c r="CGI13" s="321"/>
      <c r="CGJ13" s="321"/>
      <c r="CGK13" s="321"/>
      <c r="CGL13" s="321"/>
      <c r="CGM13" s="321"/>
      <c r="CGN13" s="321"/>
      <c r="CGO13" s="321"/>
      <c r="CGP13" s="321"/>
      <c r="CGQ13" s="321"/>
      <c r="CGR13" s="321"/>
      <c r="CGS13" s="321"/>
      <c r="CGT13" s="321"/>
      <c r="CGU13" s="321"/>
      <c r="CGV13" s="321"/>
      <c r="CGW13" s="321"/>
      <c r="CGX13" s="321"/>
      <c r="CGY13" s="321"/>
      <c r="CGZ13" s="321"/>
      <c r="CHA13" s="321"/>
      <c r="CHB13" s="321"/>
      <c r="CHC13" s="321"/>
      <c r="CHD13" s="321"/>
      <c r="CHE13" s="321"/>
      <c r="CHF13" s="321"/>
      <c r="CHG13" s="321"/>
      <c r="CHH13" s="321"/>
      <c r="CHI13" s="321"/>
      <c r="CHJ13" s="321"/>
      <c r="CHK13" s="321"/>
      <c r="CHL13" s="321"/>
      <c r="CHM13" s="321"/>
      <c r="CHN13" s="321"/>
      <c r="CHO13" s="321"/>
      <c r="CHP13" s="321"/>
      <c r="CHQ13" s="321"/>
      <c r="CHR13" s="321"/>
      <c r="CHS13" s="321"/>
      <c r="CHT13" s="321"/>
      <c r="CHU13" s="321"/>
      <c r="CHV13" s="321"/>
      <c r="CHW13" s="321"/>
      <c r="CHX13" s="321"/>
      <c r="CHY13" s="321"/>
      <c r="CHZ13" s="321"/>
      <c r="CIA13" s="321"/>
      <c r="CIB13" s="321"/>
      <c r="CIC13" s="321"/>
      <c r="CID13" s="321"/>
      <c r="CIE13" s="321"/>
      <c r="CIF13" s="321"/>
      <c r="CIG13" s="321"/>
      <c r="CIH13" s="321"/>
      <c r="CII13" s="321"/>
      <c r="CIJ13" s="321"/>
      <c r="CIK13" s="321"/>
      <c r="CIL13" s="321"/>
      <c r="CIM13" s="321"/>
      <c r="CIN13" s="321"/>
      <c r="CIO13" s="321"/>
      <c r="CIP13" s="321"/>
      <c r="CIQ13" s="321"/>
      <c r="CIR13" s="321"/>
      <c r="CIS13" s="321"/>
      <c r="CIT13" s="321"/>
      <c r="CIU13" s="321"/>
      <c r="CIV13" s="321"/>
      <c r="CIW13" s="321"/>
      <c r="CIX13" s="321"/>
      <c r="CIY13" s="321"/>
      <c r="CIZ13" s="321"/>
      <c r="CJA13" s="321"/>
      <c r="CJB13" s="321"/>
      <c r="CJC13" s="321"/>
      <c r="CJD13" s="321"/>
      <c r="CJE13" s="321"/>
      <c r="CJF13" s="321"/>
      <c r="CJG13" s="321"/>
      <c r="CJH13" s="321"/>
      <c r="CJI13" s="321"/>
      <c r="CJJ13" s="321"/>
      <c r="CJK13" s="321"/>
      <c r="CJL13" s="321"/>
      <c r="CJM13" s="321"/>
      <c r="CJN13" s="321"/>
      <c r="CJO13" s="321"/>
      <c r="CJP13" s="321"/>
      <c r="CJQ13" s="321"/>
      <c r="CJR13" s="321"/>
      <c r="CJS13" s="321"/>
      <c r="CJT13" s="321"/>
      <c r="CJU13" s="321"/>
      <c r="CJV13" s="321"/>
      <c r="CJW13" s="321"/>
      <c r="CJX13" s="321"/>
      <c r="CJY13" s="321"/>
      <c r="CJZ13" s="321"/>
      <c r="CKA13" s="321"/>
      <c r="CKB13" s="321"/>
      <c r="CKC13" s="321"/>
      <c r="CKD13" s="321"/>
      <c r="CKE13" s="321"/>
      <c r="CKF13" s="321"/>
      <c r="CKG13" s="321"/>
      <c r="CKH13" s="321"/>
      <c r="CKI13" s="321"/>
      <c r="CKJ13" s="321"/>
      <c r="CKK13" s="321"/>
      <c r="CKL13" s="321"/>
      <c r="CKM13" s="321"/>
      <c r="CKN13" s="321"/>
      <c r="CKO13" s="321"/>
      <c r="CKP13" s="321"/>
      <c r="CKQ13" s="321"/>
      <c r="CKR13" s="321"/>
      <c r="CKS13" s="321"/>
      <c r="CKT13" s="321"/>
      <c r="CKU13" s="321"/>
      <c r="CKV13" s="321"/>
      <c r="CKW13" s="321"/>
      <c r="CKX13" s="321"/>
      <c r="CKY13" s="321"/>
      <c r="CKZ13" s="321"/>
      <c r="CLA13" s="321"/>
      <c r="CLB13" s="321"/>
      <c r="CLC13" s="321"/>
      <c r="CLD13" s="321"/>
      <c r="CLE13" s="321"/>
      <c r="CLF13" s="321"/>
      <c r="CLG13" s="321"/>
      <c r="CLH13" s="321"/>
      <c r="CLI13" s="321"/>
      <c r="CLJ13" s="321"/>
      <c r="CLK13" s="321"/>
      <c r="CLL13" s="321"/>
      <c r="CLM13" s="321"/>
      <c r="CLN13" s="321"/>
      <c r="CLO13" s="321"/>
      <c r="CLP13" s="321"/>
      <c r="CLQ13" s="321"/>
      <c r="CLR13" s="321"/>
      <c r="CLS13" s="321"/>
      <c r="CLT13" s="321"/>
      <c r="CLU13" s="321"/>
      <c r="CLV13" s="321"/>
      <c r="CLW13" s="321"/>
      <c r="CLX13" s="321"/>
      <c r="CLY13" s="321"/>
      <c r="CLZ13" s="321"/>
      <c r="CMA13" s="321"/>
      <c r="CMB13" s="321"/>
      <c r="CMC13" s="321"/>
      <c r="CMD13" s="321"/>
      <c r="CME13" s="321"/>
      <c r="CMF13" s="321"/>
      <c r="CMG13" s="321"/>
      <c r="CMH13" s="321"/>
      <c r="CMI13" s="321"/>
      <c r="CMJ13" s="321"/>
      <c r="CMK13" s="321"/>
      <c r="CML13" s="321"/>
      <c r="CMM13" s="321"/>
      <c r="CMN13" s="321"/>
      <c r="CMO13" s="321"/>
      <c r="CMP13" s="321"/>
      <c r="CMQ13" s="321"/>
      <c r="CMR13" s="321"/>
      <c r="CMS13" s="321"/>
      <c r="CMT13" s="321"/>
      <c r="CMU13" s="321"/>
      <c r="CMV13" s="321"/>
      <c r="CMW13" s="321"/>
      <c r="CMX13" s="321"/>
      <c r="CMY13" s="321"/>
      <c r="CMZ13" s="321"/>
      <c r="CNA13" s="321"/>
      <c r="CNB13" s="321"/>
      <c r="CNC13" s="321"/>
      <c r="CND13" s="321"/>
      <c r="CNE13" s="321"/>
      <c r="CNF13" s="321"/>
      <c r="CNG13" s="321"/>
      <c r="CNH13" s="321"/>
      <c r="CNI13" s="321"/>
      <c r="CNJ13" s="321"/>
      <c r="CNK13" s="321"/>
      <c r="CNL13" s="321"/>
      <c r="CNM13" s="321"/>
      <c r="CNN13" s="321"/>
      <c r="CNO13" s="321"/>
      <c r="CNP13" s="321"/>
      <c r="CNQ13" s="321"/>
      <c r="CNR13" s="321"/>
      <c r="CNS13" s="321"/>
      <c r="CNT13" s="321"/>
      <c r="CNU13" s="321"/>
      <c r="CNV13" s="321"/>
      <c r="CNW13" s="321"/>
      <c r="CNX13" s="321"/>
      <c r="CNY13" s="321"/>
      <c r="CNZ13" s="321"/>
      <c r="COA13" s="321"/>
      <c r="COB13" s="321"/>
      <c r="COC13" s="321"/>
      <c r="COD13" s="321"/>
      <c r="COE13" s="321"/>
      <c r="COF13" s="321"/>
      <c r="COG13" s="321"/>
      <c r="COH13" s="321"/>
      <c r="COI13" s="321"/>
      <c r="COJ13" s="321"/>
      <c r="COK13" s="321"/>
      <c r="COL13" s="321"/>
      <c r="COM13" s="321"/>
      <c r="CON13" s="321"/>
      <c r="COO13" s="321"/>
      <c r="COP13" s="321"/>
      <c r="COQ13" s="321"/>
      <c r="COR13" s="321"/>
      <c r="COS13" s="321"/>
      <c r="COT13" s="321"/>
      <c r="COU13" s="321"/>
      <c r="COV13" s="321"/>
      <c r="COW13" s="321"/>
      <c r="COX13" s="321"/>
      <c r="COY13" s="321"/>
      <c r="COZ13" s="321"/>
      <c r="CPA13" s="321"/>
      <c r="CPB13" s="321"/>
      <c r="CPC13" s="321"/>
      <c r="CPD13" s="321"/>
      <c r="CPE13" s="321"/>
      <c r="CPF13" s="321"/>
      <c r="CPG13" s="321"/>
      <c r="CPH13" s="321"/>
      <c r="CPI13" s="321"/>
      <c r="CPJ13" s="321"/>
      <c r="CPK13" s="321"/>
      <c r="CPL13" s="321"/>
      <c r="CPM13" s="321"/>
      <c r="CPN13" s="321"/>
      <c r="CPO13" s="321"/>
      <c r="CPP13" s="321"/>
      <c r="CPQ13" s="321"/>
      <c r="CPR13" s="321"/>
      <c r="CPS13" s="321"/>
      <c r="CPT13" s="321"/>
      <c r="CPU13" s="321"/>
      <c r="CPV13" s="321"/>
      <c r="CPW13" s="321"/>
      <c r="CPX13" s="321"/>
      <c r="CPY13" s="321"/>
      <c r="CPZ13" s="321"/>
      <c r="CQA13" s="321"/>
      <c r="CQB13" s="321"/>
      <c r="CQC13" s="321"/>
      <c r="CQD13" s="321"/>
      <c r="CQE13" s="321"/>
      <c r="CQF13" s="321"/>
      <c r="CQG13" s="321"/>
      <c r="CQH13" s="321"/>
      <c r="CQI13" s="321"/>
      <c r="CQJ13" s="321"/>
      <c r="CQK13" s="321"/>
      <c r="CQL13" s="321"/>
      <c r="CQM13" s="321"/>
      <c r="CQN13" s="321"/>
      <c r="CQO13" s="321"/>
      <c r="CQP13" s="321"/>
      <c r="CQQ13" s="321"/>
      <c r="CQR13" s="321"/>
      <c r="CQS13" s="321"/>
      <c r="CQT13" s="321"/>
      <c r="CQU13" s="321"/>
      <c r="CQV13" s="321"/>
      <c r="CQW13" s="321"/>
      <c r="CQX13" s="321"/>
      <c r="CQY13" s="321"/>
      <c r="CQZ13" s="321"/>
      <c r="CRA13" s="321"/>
      <c r="CRB13" s="321"/>
      <c r="CRC13" s="321"/>
      <c r="CRD13" s="321"/>
      <c r="CRE13" s="321"/>
      <c r="CRF13" s="321"/>
      <c r="CRG13" s="321"/>
      <c r="CRH13" s="321"/>
      <c r="CRI13" s="321"/>
      <c r="CRJ13" s="321"/>
      <c r="CRK13" s="321"/>
      <c r="CRL13" s="321"/>
      <c r="CRM13" s="321"/>
      <c r="CRN13" s="321"/>
      <c r="CRO13" s="321"/>
      <c r="CRP13" s="321"/>
      <c r="CRQ13" s="321"/>
      <c r="CRR13" s="321"/>
      <c r="CRS13" s="321"/>
      <c r="CRT13" s="321"/>
      <c r="CRU13" s="321"/>
      <c r="CRV13" s="321"/>
      <c r="CRW13" s="321"/>
      <c r="CRX13" s="321"/>
      <c r="CRY13" s="321"/>
      <c r="CRZ13" s="321"/>
      <c r="CSA13" s="321"/>
      <c r="CSB13" s="321"/>
      <c r="CSC13" s="321"/>
      <c r="CSD13" s="321"/>
      <c r="CSE13" s="321"/>
      <c r="CSF13" s="321"/>
      <c r="CSG13" s="321"/>
      <c r="CSH13" s="321"/>
      <c r="CSI13" s="321"/>
      <c r="CSJ13" s="321"/>
      <c r="CSK13" s="321"/>
      <c r="CSL13" s="321"/>
      <c r="CSM13" s="321"/>
      <c r="CSN13" s="321"/>
      <c r="CSO13" s="321"/>
      <c r="CSP13" s="321"/>
      <c r="CSQ13" s="321"/>
      <c r="CSR13" s="321"/>
      <c r="CSS13" s="321"/>
      <c r="CST13" s="321"/>
      <c r="CSU13" s="321"/>
      <c r="CSV13" s="321"/>
      <c r="CSW13" s="321"/>
      <c r="CSX13" s="321"/>
      <c r="CSY13" s="321"/>
      <c r="CSZ13" s="321"/>
      <c r="CTA13" s="321"/>
      <c r="CTB13" s="321"/>
      <c r="CTC13" s="321"/>
      <c r="CTD13" s="321"/>
      <c r="CTE13" s="321"/>
      <c r="CTF13" s="321"/>
      <c r="CTG13" s="321"/>
      <c r="CTH13" s="321"/>
      <c r="CTI13" s="321"/>
      <c r="CTJ13" s="321"/>
      <c r="CTK13" s="321"/>
      <c r="CTL13" s="321"/>
      <c r="CTM13" s="321"/>
      <c r="CTN13" s="321"/>
      <c r="CTO13" s="321"/>
      <c r="CTP13" s="321"/>
      <c r="CTQ13" s="321"/>
      <c r="CTR13" s="321"/>
      <c r="CTS13" s="321"/>
      <c r="CTT13" s="321"/>
      <c r="CTU13" s="321"/>
      <c r="CTV13" s="321"/>
      <c r="CTW13" s="321"/>
      <c r="CTX13" s="321"/>
      <c r="CTY13" s="321"/>
      <c r="CTZ13" s="321"/>
      <c r="CUA13" s="321"/>
      <c r="CUB13" s="321"/>
      <c r="CUC13" s="321"/>
      <c r="CUD13" s="321"/>
      <c r="CUE13" s="321"/>
      <c r="CUF13" s="321"/>
      <c r="CUG13" s="321"/>
      <c r="CUH13" s="321"/>
      <c r="CUI13" s="321"/>
      <c r="CUJ13" s="321"/>
      <c r="CUK13" s="321"/>
      <c r="CUL13" s="321"/>
      <c r="CUM13" s="321"/>
      <c r="CUN13" s="321"/>
      <c r="CUO13" s="321"/>
      <c r="CUP13" s="321"/>
      <c r="CUQ13" s="321"/>
      <c r="CUR13" s="321"/>
      <c r="CUS13" s="321"/>
      <c r="CUT13" s="321"/>
      <c r="CUU13" s="321"/>
      <c r="CUV13" s="321"/>
      <c r="CUW13" s="321"/>
      <c r="CUX13" s="321"/>
      <c r="CUY13" s="321"/>
      <c r="CUZ13" s="321"/>
      <c r="CVA13" s="321"/>
      <c r="CVB13" s="321"/>
      <c r="CVC13" s="321"/>
      <c r="CVD13" s="321"/>
      <c r="CVE13" s="321"/>
      <c r="CVF13" s="321"/>
      <c r="CVG13" s="321"/>
      <c r="CVH13" s="321"/>
      <c r="CVI13" s="321"/>
      <c r="CVJ13" s="321"/>
      <c r="CVK13" s="321"/>
      <c r="CVL13" s="321"/>
      <c r="CVM13" s="321"/>
      <c r="CVN13" s="321"/>
      <c r="CVO13" s="321"/>
      <c r="CVP13" s="321"/>
      <c r="CVQ13" s="321"/>
      <c r="CVR13" s="321"/>
      <c r="CVS13" s="321"/>
      <c r="CVT13" s="321"/>
      <c r="CVU13" s="321"/>
      <c r="CVV13" s="321"/>
      <c r="CVW13" s="321"/>
      <c r="CVX13" s="321"/>
      <c r="CVY13" s="321"/>
      <c r="CVZ13" s="321"/>
      <c r="CWA13" s="321"/>
      <c r="CWB13" s="321"/>
      <c r="CWC13" s="321"/>
      <c r="CWD13" s="321"/>
      <c r="CWE13" s="321"/>
      <c r="CWF13" s="321"/>
      <c r="CWG13" s="321"/>
      <c r="CWH13" s="321"/>
      <c r="CWI13" s="321"/>
      <c r="CWJ13" s="321"/>
      <c r="CWK13" s="321"/>
      <c r="CWL13" s="321"/>
      <c r="CWM13" s="321"/>
      <c r="CWN13" s="321"/>
      <c r="CWO13" s="321"/>
      <c r="CWP13" s="321"/>
      <c r="CWQ13" s="321"/>
      <c r="CWR13" s="321"/>
      <c r="CWS13" s="321"/>
      <c r="CWT13" s="321"/>
      <c r="CWU13" s="321"/>
      <c r="CWV13" s="321"/>
      <c r="CWW13" s="321"/>
      <c r="CWX13" s="321"/>
      <c r="CWY13" s="321"/>
      <c r="CWZ13" s="321"/>
      <c r="CXA13" s="321"/>
      <c r="CXB13" s="321"/>
      <c r="CXC13" s="321"/>
      <c r="CXD13" s="321"/>
      <c r="CXE13" s="321"/>
      <c r="CXF13" s="321"/>
      <c r="CXG13" s="321"/>
      <c r="CXH13" s="321"/>
      <c r="CXI13" s="321"/>
      <c r="CXJ13" s="321"/>
      <c r="CXK13" s="321"/>
      <c r="CXL13" s="321"/>
      <c r="CXM13" s="321"/>
      <c r="CXN13" s="321"/>
      <c r="CXO13" s="321"/>
      <c r="CXP13" s="321"/>
      <c r="CXQ13" s="321"/>
      <c r="CXR13" s="321"/>
      <c r="CXS13" s="321"/>
      <c r="CXT13" s="321"/>
      <c r="CXU13" s="321"/>
      <c r="CXV13" s="321"/>
      <c r="CXW13" s="321"/>
      <c r="CXX13" s="321"/>
      <c r="CXY13" s="321"/>
      <c r="CXZ13" s="321"/>
      <c r="CYA13" s="321"/>
      <c r="CYB13" s="321"/>
      <c r="CYC13" s="321"/>
      <c r="CYD13" s="321"/>
      <c r="CYE13" s="321"/>
      <c r="CYF13" s="321"/>
      <c r="CYG13" s="321"/>
      <c r="CYH13" s="321"/>
      <c r="CYI13" s="321"/>
      <c r="CYJ13" s="321"/>
      <c r="CYK13" s="321"/>
      <c r="CYL13" s="321"/>
      <c r="CYM13" s="321"/>
      <c r="CYN13" s="321"/>
      <c r="CYO13" s="321"/>
      <c r="CYP13" s="321"/>
      <c r="CYQ13" s="321"/>
      <c r="CYR13" s="321"/>
      <c r="CYS13" s="321"/>
      <c r="CYT13" s="321"/>
      <c r="CYU13" s="321"/>
      <c r="CYV13" s="321"/>
      <c r="CYW13" s="321"/>
      <c r="CYX13" s="321"/>
      <c r="CYY13" s="321"/>
      <c r="CYZ13" s="321"/>
      <c r="CZA13" s="321"/>
      <c r="CZB13" s="321"/>
      <c r="CZC13" s="321"/>
      <c r="CZD13" s="321"/>
      <c r="CZE13" s="321"/>
      <c r="CZF13" s="321"/>
      <c r="CZG13" s="321"/>
      <c r="CZH13" s="321"/>
      <c r="CZI13" s="321"/>
      <c r="CZJ13" s="321"/>
      <c r="CZK13" s="321"/>
      <c r="CZL13" s="321"/>
      <c r="CZM13" s="321"/>
      <c r="CZN13" s="321"/>
      <c r="CZO13" s="321"/>
      <c r="CZP13" s="321"/>
      <c r="CZQ13" s="321"/>
      <c r="CZR13" s="321"/>
      <c r="CZS13" s="321"/>
      <c r="CZT13" s="321"/>
      <c r="CZU13" s="321"/>
      <c r="CZV13" s="321"/>
      <c r="CZW13" s="321"/>
      <c r="CZX13" s="321"/>
      <c r="CZY13" s="321"/>
      <c r="CZZ13" s="321"/>
      <c r="DAA13" s="321"/>
      <c r="DAB13" s="321"/>
      <c r="DAC13" s="321"/>
      <c r="DAD13" s="321"/>
      <c r="DAE13" s="321"/>
      <c r="DAF13" s="321"/>
      <c r="DAG13" s="321"/>
      <c r="DAH13" s="321"/>
      <c r="DAI13" s="321"/>
      <c r="DAJ13" s="321"/>
      <c r="DAK13" s="321"/>
      <c r="DAL13" s="321"/>
      <c r="DAM13" s="321"/>
      <c r="DAN13" s="321"/>
      <c r="DAO13" s="321"/>
      <c r="DAP13" s="321"/>
      <c r="DAQ13" s="321"/>
      <c r="DAR13" s="321"/>
      <c r="DAS13" s="321"/>
      <c r="DAT13" s="321"/>
      <c r="DAU13" s="321"/>
      <c r="DAV13" s="321"/>
      <c r="DAW13" s="321"/>
      <c r="DAX13" s="321"/>
      <c r="DAY13" s="321"/>
      <c r="DAZ13" s="321"/>
      <c r="DBA13" s="321"/>
      <c r="DBB13" s="321"/>
      <c r="DBC13" s="321"/>
      <c r="DBD13" s="321"/>
      <c r="DBE13" s="321"/>
      <c r="DBF13" s="321"/>
      <c r="DBG13" s="321"/>
      <c r="DBH13" s="321"/>
      <c r="DBI13" s="321"/>
      <c r="DBJ13" s="321"/>
      <c r="DBK13" s="321"/>
      <c r="DBL13" s="321"/>
      <c r="DBM13" s="321"/>
      <c r="DBN13" s="321"/>
      <c r="DBO13" s="321"/>
      <c r="DBP13" s="321"/>
      <c r="DBQ13" s="321"/>
      <c r="DBR13" s="321"/>
      <c r="DBS13" s="321"/>
      <c r="DBT13" s="321"/>
      <c r="DBU13" s="321"/>
      <c r="DBV13" s="321"/>
      <c r="DBW13" s="321"/>
      <c r="DBX13" s="321"/>
      <c r="DBY13" s="321"/>
      <c r="DBZ13" s="321"/>
      <c r="DCA13" s="321"/>
      <c r="DCB13" s="321"/>
      <c r="DCC13" s="321"/>
      <c r="DCD13" s="321"/>
      <c r="DCE13" s="321"/>
      <c r="DCF13" s="321"/>
      <c r="DCG13" s="321"/>
      <c r="DCH13" s="321"/>
      <c r="DCI13" s="321"/>
      <c r="DCJ13" s="321"/>
      <c r="DCK13" s="321"/>
      <c r="DCL13" s="321"/>
      <c r="DCM13" s="321"/>
      <c r="DCN13" s="321"/>
      <c r="DCO13" s="321"/>
      <c r="DCP13" s="321"/>
      <c r="DCQ13" s="321"/>
      <c r="DCR13" s="321"/>
      <c r="DCS13" s="321"/>
      <c r="DCT13" s="321"/>
      <c r="DCU13" s="321"/>
      <c r="DCV13" s="321"/>
      <c r="DCW13" s="321"/>
      <c r="DCX13" s="321"/>
      <c r="DCY13" s="321"/>
      <c r="DCZ13" s="321"/>
      <c r="DDA13" s="321"/>
      <c r="DDB13" s="321"/>
      <c r="DDC13" s="321"/>
      <c r="DDD13" s="321"/>
      <c r="DDE13" s="321"/>
      <c r="DDF13" s="321"/>
      <c r="DDG13" s="321"/>
      <c r="DDH13" s="321"/>
      <c r="DDI13" s="321"/>
      <c r="DDJ13" s="321"/>
      <c r="DDK13" s="321"/>
      <c r="DDL13" s="321"/>
      <c r="DDM13" s="321"/>
      <c r="DDN13" s="321"/>
      <c r="DDO13" s="321"/>
      <c r="DDP13" s="321"/>
      <c r="DDQ13" s="321"/>
      <c r="DDR13" s="321"/>
      <c r="DDS13" s="321"/>
      <c r="DDT13" s="321"/>
      <c r="DDU13" s="321"/>
      <c r="DDV13" s="321"/>
      <c r="DDW13" s="321"/>
      <c r="DDX13" s="321"/>
      <c r="DDY13" s="321"/>
      <c r="DDZ13" s="321"/>
      <c r="DEA13" s="321"/>
      <c r="DEB13" s="321"/>
      <c r="DEC13" s="321"/>
      <c r="DED13" s="321"/>
      <c r="DEE13" s="321"/>
      <c r="DEF13" s="321"/>
      <c r="DEG13" s="321"/>
      <c r="DEH13" s="321"/>
      <c r="DEI13" s="321"/>
      <c r="DEJ13" s="321"/>
      <c r="DEK13" s="321"/>
      <c r="DEL13" s="321"/>
      <c r="DEM13" s="321"/>
      <c r="DEN13" s="321"/>
      <c r="DEO13" s="321"/>
      <c r="DEP13" s="321"/>
      <c r="DEQ13" s="321"/>
      <c r="DER13" s="321"/>
      <c r="DES13" s="321"/>
      <c r="DET13" s="321"/>
      <c r="DEU13" s="321"/>
      <c r="DEV13" s="321"/>
      <c r="DEW13" s="321"/>
      <c r="DEX13" s="321"/>
      <c r="DEY13" s="321"/>
      <c r="DEZ13" s="321"/>
      <c r="DFA13" s="321"/>
      <c r="DFB13" s="321"/>
      <c r="DFC13" s="321"/>
      <c r="DFD13" s="321"/>
      <c r="DFE13" s="321"/>
      <c r="DFF13" s="321"/>
      <c r="DFG13" s="321"/>
      <c r="DFH13" s="321"/>
      <c r="DFI13" s="321"/>
      <c r="DFJ13" s="321"/>
      <c r="DFK13" s="321"/>
      <c r="DFL13" s="321"/>
      <c r="DFM13" s="321"/>
      <c r="DFN13" s="321"/>
      <c r="DFO13" s="321"/>
      <c r="DFP13" s="321"/>
      <c r="DFQ13" s="321"/>
      <c r="DFR13" s="321"/>
      <c r="DFS13" s="321"/>
      <c r="DFT13" s="321"/>
      <c r="DFU13" s="321"/>
      <c r="DFV13" s="321"/>
      <c r="DFW13" s="321"/>
      <c r="DFX13" s="321"/>
      <c r="DFY13" s="321"/>
      <c r="DFZ13" s="321"/>
      <c r="DGA13" s="321"/>
      <c r="DGB13" s="321"/>
      <c r="DGC13" s="321"/>
      <c r="DGD13" s="321"/>
      <c r="DGE13" s="321"/>
      <c r="DGF13" s="321"/>
      <c r="DGG13" s="321"/>
      <c r="DGH13" s="321"/>
      <c r="DGI13" s="321"/>
      <c r="DGJ13" s="321"/>
      <c r="DGK13" s="321"/>
      <c r="DGL13" s="321"/>
      <c r="DGM13" s="321"/>
      <c r="DGN13" s="321"/>
      <c r="DGO13" s="321"/>
      <c r="DGP13" s="321"/>
      <c r="DGQ13" s="321"/>
      <c r="DGR13" s="321"/>
      <c r="DGS13" s="321"/>
      <c r="DGT13" s="321"/>
      <c r="DGU13" s="321"/>
      <c r="DGV13" s="321"/>
      <c r="DGW13" s="321"/>
      <c r="DGX13" s="321"/>
      <c r="DGY13" s="321"/>
      <c r="DGZ13" s="321"/>
      <c r="DHA13" s="321"/>
      <c r="DHB13" s="321"/>
      <c r="DHC13" s="321"/>
      <c r="DHD13" s="321"/>
      <c r="DHE13" s="321"/>
      <c r="DHF13" s="321"/>
      <c r="DHG13" s="321"/>
      <c r="DHH13" s="321"/>
      <c r="DHI13" s="321"/>
      <c r="DHJ13" s="321"/>
      <c r="DHK13" s="321"/>
      <c r="DHL13" s="321"/>
      <c r="DHM13" s="321"/>
      <c r="DHN13" s="321"/>
      <c r="DHO13" s="321"/>
      <c r="DHP13" s="321"/>
      <c r="DHQ13" s="321"/>
      <c r="DHR13" s="321"/>
      <c r="DHS13" s="321"/>
      <c r="DHT13" s="321"/>
      <c r="DHU13" s="321"/>
      <c r="DHV13" s="321"/>
      <c r="DHW13" s="321"/>
      <c r="DHX13" s="321"/>
      <c r="DHY13" s="321"/>
      <c r="DHZ13" s="321"/>
      <c r="DIA13" s="321"/>
      <c r="DIB13" s="321"/>
      <c r="DIC13" s="321"/>
      <c r="DID13" s="321"/>
      <c r="DIE13" s="321"/>
      <c r="DIF13" s="321"/>
      <c r="DIG13" s="321"/>
      <c r="DIH13" s="321"/>
      <c r="DII13" s="321"/>
      <c r="DIJ13" s="321"/>
      <c r="DIK13" s="321"/>
      <c r="DIL13" s="321"/>
      <c r="DIM13" s="321"/>
      <c r="DIN13" s="321"/>
      <c r="DIO13" s="321"/>
      <c r="DIP13" s="321"/>
      <c r="DIQ13" s="321"/>
      <c r="DIR13" s="321"/>
      <c r="DIS13" s="321"/>
      <c r="DIT13" s="321"/>
      <c r="DIU13" s="321"/>
      <c r="DIV13" s="321"/>
      <c r="DIW13" s="321"/>
      <c r="DIX13" s="321"/>
      <c r="DIY13" s="321"/>
      <c r="DIZ13" s="321"/>
      <c r="DJA13" s="321"/>
      <c r="DJB13" s="321"/>
      <c r="DJC13" s="321"/>
      <c r="DJD13" s="321"/>
      <c r="DJE13" s="321"/>
      <c r="DJF13" s="321"/>
      <c r="DJG13" s="321"/>
      <c r="DJH13" s="321"/>
      <c r="DJI13" s="321"/>
      <c r="DJJ13" s="321"/>
      <c r="DJK13" s="321"/>
      <c r="DJL13" s="321"/>
      <c r="DJM13" s="321"/>
      <c r="DJN13" s="321"/>
      <c r="DJO13" s="321"/>
      <c r="DJP13" s="321"/>
      <c r="DJQ13" s="321"/>
      <c r="DJR13" s="321"/>
      <c r="DJS13" s="321"/>
      <c r="DJT13" s="321"/>
      <c r="DJU13" s="321"/>
      <c r="DJV13" s="321"/>
      <c r="DJW13" s="321"/>
      <c r="DJX13" s="321"/>
      <c r="DJY13" s="321"/>
      <c r="DJZ13" s="321"/>
      <c r="DKA13" s="321"/>
      <c r="DKB13" s="321"/>
      <c r="DKC13" s="321"/>
      <c r="DKD13" s="321"/>
      <c r="DKE13" s="321"/>
      <c r="DKF13" s="321"/>
      <c r="DKG13" s="321"/>
      <c r="DKH13" s="321"/>
      <c r="DKI13" s="321"/>
      <c r="DKJ13" s="321"/>
      <c r="DKK13" s="321"/>
      <c r="DKL13" s="321"/>
      <c r="DKM13" s="321"/>
      <c r="DKN13" s="321"/>
      <c r="DKO13" s="321"/>
      <c r="DKP13" s="321"/>
      <c r="DKQ13" s="321"/>
      <c r="DKR13" s="321"/>
      <c r="DKS13" s="321"/>
      <c r="DKT13" s="321"/>
      <c r="DKU13" s="321"/>
      <c r="DKV13" s="321"/>
      <c r="DKW13" s="321"/>
      <c r="DKX13" s="321"/>
      <c r="DKY13" s="321"/>
      <c r="DKZ13" s="321"/>
      <c r="DLA13" s="321"/>
      <c r="DLB13" s="321"/>
      <c r="DLC13" s="321"/>
      <c r="DLD13" s="321"/>
      <c r="DLE13" s="321"/>
      <c r="DLF13" s="321"/>
      <c r="DLG13" s="321"/>
      <c r="DLH13" s="321"/>
      <c r="DLI13" s="321"/>
      <c r="DLJ13" s="321"/>
      <c r="DLK13" s="321"/>
      <c r="DLL13" s="321"/>
      <c r="DLM13" s="321"/>
      <c r="DLN13" s="321"/>
      <c r="DLO13" s="321"/>
      <c r="DLP13" s="321"/>
      <c r="DLQ13" s="321"/>
      <c r="DLR13" s="321"/>
      <c r="DLS13" s="321"/>
      <c r="DLT13" s="321"/>
      <c r="DLU13" s="321"/>
      <c r="DLV13" s="321"/>
      <c r="DLW13" s="321"/>
      <c r="DLX13" s="321"/>
      <c r="DLY13" s="321"/>
      <c r="DLZ13" s="321"/>
      <c r="DMA13" s="321"/>
      <c r="DMB13" s="321"/>
      <c r="DMC13" s="321"/>
      <c r="DMD13" s="321"/>
      <c r="DME13" s="321"/>
      <c r="DMF13" s="321"/>
      <c r="DMG13" s="321"/>
      <c r="DMH13" s="321"/>
      <c r="DMI13" s="321"/>
      <c r="DMJ13" s="321"/>
      <c r="DMK13" s="321"/>
      <c r="DML13" s="321"/>
      <c r="DMM13" s="321"/>
      <c r="DMN13" s="321"/>
      <c r="DMO13" s="321"/>
      <c r="DMP13" s="321"/>
      <c r="DMQ13" s="321"/>
      <c r="DMR13" s="321"/>
      <c r="DMS13" s="321"/>
      <c r="DMT13" s="321"/>
      <c r="DMU13" s="321"/>
      <c r="DMV13" s="321"/>
      <c r="DMW13" s="321"/>
      <c r="DMX13" s="321"/>
      <c r="DMY13" s="321"/>
      <c r="DMZ13" s="321"/>
      <c r="DNA13" s="321"/>
      <c r="DNB13" s="321"/>
      <c r="DNC13" s="321"/>
      <c r="DND13" s="321"/>
      <c r="DNE13" s="321"/>
      <c r="DNF13" s="321"/>
      <c r="DNG13" s="321"/>
      <c r="DNH13" s="321"/>
      <c r="DNI13" s="321"/>
      <c r="DNJ13" s="321"/>
      <c r="DNK13" s="321"/>
      <c r="DNL13" s="321"/>
      <c r="DNM13" s="321"/>
      <c r="DNN13" s="321"/>
      <c r="DNO13" s="321"/>
      <c r="DNP13" s="321"/>
      <c r="DNQ13" s="321"/>
      <c r="DNR13" s="321"/>
      <c r="DNS13" s="321"/>
      <c r="DNT13" s="321"/>
      <c r="DNU13" s="321"/>
      <c r="DNV13" s="321"/>
      <c r="DNW13" s="321"/>
      <c r="DNX13" s="321"/>
      <c r="DNY13" s="321"/>
      <c r="DNZ13" s="321"/>
      <c r="DOA13" s="321"/>
      <c r="DOB13" s="321"/>
      <c r="DOC13" s="321"/>
      <c r="DOD13" s="321"/>
      <c r="DOE13" s="321"/>
      <c r="DOF13" s="321"/>
      <c r="DOG13" s="321"/>
      <c r="DOH13" s="321"/>
      <c r="DOI13" s="321"/>
      <c r="DOJ13" s="321"/>
      <c r="DOK13" s="321"/>
      <c r="DOL13" s="321"/>
      <c r="DOM13" s="321"/>
      <c r="DON13" s="321"/>
      <c r="DOO13" s="321"/>
      <c r="DOP13" s="321"/>
      <c r="DOQ13" s="321"/>
      <c r="DOR13" s="321"/>
      <c r="DOS13" s="321"/>
      <c r="DOT13" s="321"/>
      <c r="DOU13" s="321"/>
      <c r="DOV13" s="321"/>
      <c r="DOW13" s="321"/>
      <c r="DOX13" s="321"/>
      <c r="DOY13" s="321"/>
      <c r="DOZ13" s="321"/>
      <c r="DPA13" s="321"/>
      <c r="DPB13" s="321"/>
      <c r="DPC13" s="321"/>
      <c r="DPD13" s="321"/>
      <c r="DPE13" s="321"/>
      <c r="DPF13" s="321"/>
      <c r="DPG13" s="321"/>
      <c r="DPH13" s="321"/>
      <c r="DPI13" s="321"/>
      <c r="DPJ13" s="321"/>
      <c r="DPK13" s="321"/>
      <c r="DPL13" s="321"/>
      <c r="DPM13" s="321"/>
      <c r="DPN13" s="321"/>
      <c r="DPO13" s="321"/>
      <c r="DPP13" s="321"/>
      <c r="DPQ13" s="321"/>
      <c r="DPR13" s="321"/>
      <c r="DPS13" s="321"/>
      <c r="DPT13" s="321"/>
      <c r="DPU13" s="321"/>
      <c r="DPV13" s="321"/>
      <c r="DPW13" s="321"/>
      <c r="DPX13" s="321"/>
      <c r="DPY13" s="321"/>
      <c r="DPZ13" s="321"/>
      <c r="DQA13" s="321"/>
      <c r="DQB13" s="321"/>
      <c r="DQC13" s="321"/>
      <c r="DQD13" s="321"/>
      <c r="DQE13" s="321"/>
      <c r="DQF13" s="321"/>
      <c r="DQG13" s="321"/>
      <c r="DQH13" s="321"/>
      <c r="DQI13" s="321"/>
      <c r="DQJ13" s="321"/>
      <c r="DQK13" s="321"/>
      <c r="DQL13" s="321"/>
      <c r="DQM13" s="321"/>
      <c r="DQN13" s="321"/>
      <c r="DQO13" s="321"/>
      <c r="DQP13" s="321"/>
      <c r="DQQ13" s="321"/>
      <c r="DQR13" s="321"/>
      <c r="DQS13" s="321"/>
      <c r="DQT13" s="321"/>
      <c r="DQU13" s="321"/>
      <c r="DQV13" s="321"/>
      <c r="DQW13" s="321"/>
      <c r="DQX13" s="321"/>
      <c r="DQY13" s="321"/>
      <c r="DQZ13" s="321"/>
      <c r="DRA13" s="321"/>
      <c r="DRB13" s="321"/>
      <c r="DRC13" s="321"/>
      <c r="DRD13" s="321"/>
      <c r="DRE13" s="321"/>
      <c r="DRF13" s="321"/>
      <c r="DRG13" s="321"/>
      <c r="DRH13" s="321"/>
      <c r="DRI13" s="321"/>
      <c r="DRJ13" s="321"/>
      <c r="DRK13" s="321"/>
      <c r="DRL13" s="321"/>
      <c r="DRM13" s="321"/>
      <c r="DRN13" s="321"/>
      <c r="DRO13" s="321"/>
      <c r="DRP13" s="321"/>
      <c r="DRQ13" s="321"/>
      <c r="DRR13" s="321"/>
      <c r="DRS13" s="321"/>
      <c r="DRT13" s="321"/>
      <c r="DRU13" s="321"/>
      <c r="DRV13" s="321"/>
      <c r="DRW13" s="321"/>
      <c r="DRX13" s="321"/>
      <c r="DRY13" s="321"/>
      <c r="DRZ13" s="321"/>
      <c r="DSA13" s="321"/>
      <c r="DSB13" s="321"/>
      <c r="DSC13" s="321"/>
      <c r="DSD13" s="321"/>
      <c r="DSE13" s="321"/>
      <c r="DSF13" s="321"/>
      <c r="DSG13" s="321"/>
      <c r="DSH13" s="321"/>
      <c r="DSI13" s="321"/>
      <c r="DSJ13" s="321"/>
      <c r="DSK13" s="321"/>
      <c r="DSL13" s="321"/>
      <c r="DSM13" s="321"/>
      <c r="DSN13" s="321"/>
      <c r="DSO13" s="321"/>
      <c r="DSP13" s="321"/>
      <c r="DSQ13" s="321"/>
      <c r="DSR13" s="321"/>
      <c r="DSS13" s="321"/>
      <c r="DST13" s="321"/>
      <c r="DSU13" s="321"/>
      <c r="DSV13" s="321"/>
      <c r="DSW13" s="321"/>
      <c r="DSX13" s="321"/>
      <c r="DSY13" s="321"/>
      <c r="DSZ13" s="321"/>
      <c r="DTA13" s="321"/>
      <c r="DTB13" s="321"/>
      <c r="DTC13" s="321"/>
      <c r="DTD13" s="321"/>
      <c r="DTE13" s="321"/>
      <c r="DTF13" s="321"/>
      <c r="DTG13" s="321"/>
      <c r="DTH13" s="321"/>
      <c r="DTI13" s="321"/>
      <c r="DTJ13" s="321"/>
      <c r="DTK13" s="321"/>
      <c r="DTL13" s="321"/>
      <c r="DTM13" s="321"/>
      <c r="DTN13" s="321"/>
      <c r="DTO13" s="321"/>
      <c r="DTP13" s="321"/>
      <c r="DTQ13" s="321"/>
      <c r="DTR13" s="321"/>
      <c r="DTS13" s="321"/>
      <c r="DTT13" s="321"/>
      <c r="DTU13" s="321"/>
      <c r="DTV13" s="321"/>
      <c r="DTW13" s="321"/>
      <c r="DTX13" s="321"/>
      <c r="DTY13" s="321"/>
      <c r="DTZ13" s="321"/>
      <c r="DUA13" s="321"/>
      <c r="DUB13" s="321"/>
      <c r="DUC13" s="321"/>
      <c r="DUD13" s="321"/>
      <c r="DUE13" s="321"/>
      <c r="DUF13" s="321"/>
      <c r="DUG13" s="321"/>
      <c r="DUH13" s="321"/>
      <c r="DUI13" s="321"/>
      <c r="DUJ13" s="321"/>
      <c r="DUK13" s="321"/>
      <c r="DUL13" s="321"/>
      <c r="DUM13" s="321"/>
      <c r="DUN13" s="321"/>
      <c r="DUO13" s="321"/>
      <c r="DUP13" s="321"/>
      <c r="DUQ13" s="321"/>
      <c r="DUR13" s="321"/>
      <c r="DUS13" s="321"/>
      <c r="DUT13" s="321"/>
      <c r="DUU13" s="321"/>
      <c r="DUV13" s="321"/>
      <c r="DUW13" s="321"/>
      <c r="DUX13" s="321"/>
      <c r="DUY13" s="321"/>
      <c r="DUZ13" s="321"/>
      <c r="DVA13" s="321"/>
      <c r="DVB13" s="321"/>
      <c r="DVC13" s="321"/>
      <c r="DVD13" s="321"/>
      <c r="DVE13" s="321"/>
      <c r="DVF13" s="321"/>
      <c r="DVG13" s="321"/>
      <c r="DVH13" s="321"/>
      <c r="DVI13" s="321"/>
      <c r="DVJ13" s="321"/>
      <c r="DVK13" s="321"/>
      <c r="DVL13" s="321"/>
      <c r="DVM13" s="321"/>
      <c r="DVN13" s="321"/>
      <c r="DVO13" s="321"/>
      <c r="DVP13" s="321"/>
      <c r="DVQ13" s="321"/>
      <c r="DVR13" s="321"/>
      <c r="DVS13" s="321"/>
      <c r="DVT13" s="321"/>
      <c r="DVU13" s="321"/>
      <c r="DVV13" s="321"/>
      <c r="DVW13" s="321"/>
      <c r="DVX13" s="321"/>
      <c r="DVY13" s="321"/>
      <c r="DVZ13" s="321"/>
      <c r="DWA13" s="321"/>
      <c r="DWB13" s="321"/>
      <c r="DWC13" s="321"/>
      <c r="DWD13" s="321"/>
      <c r="DWE13" s="321"/>
      <c r="DWF13" s="321"/>
      <c r="DWG13" s="321"/>
      <c r="DWH13" s="321"/>
      <c r="DWI13" s="321"/>
      <c r="DWJ13" s="321"/>
      <c r="DWK13" s="321"/>
      <c r="DWL13" s="321"/>
      <c r="DWM13" s="321"/>
      <c r="DWN13" s="321"/>
      <c r="DWO13" s="321"/>
      <c r="DWP13" s="321"/>
      <c r="DWQ13" s="321"/>
      <c r="DWR13" s="321"/>
      <c r="DWS13" s="321"/>
      <c r="DWT13" s="321"/>
      <c r="DWU13" s="321"/>
      <c r="DWV13" s="321"/>
      <c r="DWW13" s="321"/>
      <c r="DWX13" s="321"/>
      <c r="DWY13" s="321"/>
      <c r="DWZ13" s="321"/>
      <c r="DXA13" s="321"/>
      <c r="DXB13" s="321"/>
      <c r="DXC13" s="321"/>
      <c r="DXD13" s="321"/>
      <c r="DXE13" s="321"/>
      <c r="DXF13" s="321"/>
      <c r="DXG13" s="321"/>
      <c r="DXH13" s="321"/>
      <c r="DXI13" s="321"/>
      <c r="DXJ13" s="321"/>
      <c r="DXK13" s="321"/>
      <c r="DXL13" s="321"/>
      <c r="DXM13" s="321"/>
      <c r="DXN13" s="321"/>
      <c r="DXO13" s="321"/>
      <c r="DXP13" s="321"/>
      <c r="DXQ13" s="321"/>
      <c r="DXR13" s="321"/>
      <c r="DXS13" s="321"/>
      <c r="DXT13" s="321"/>
      <c r="DXU13" s="321"/>
      <c r="DXV13" s="321"/>
      <c r="DXW13" s="321"/>
      <c r="DXX13" s="321"/>
      <c r="DXY13" s="321"/>
      <c r="DXZ13" s="321"/>
      <c r="DYA13" s="321"/>
      <c r="DYB13" s="321"/>
      <c r="DYC13" s="321"/>
      <c r="DYD13" s="321"/>
      <c r="DYE13" s="321"/>
      <c r="DYF13" s="321"/>
      <c r="DYG13" s="321"/>
      <c r="DYH13" s="321"/>
      <c r="DYI13" s="321"/>
      <c r="DYJ13" s="321"/>
      <c r="DYK13" s="321"/>
      <c r="DYL13" s="321"/>
      <c r="DYM13" s="321"/>
      <c r="DYN13" s="321"/>
      <c r="DYO13" s="321"/>
      <c r="DYP13" s="321"/>
      <c r="DYQ13" s="321"/>
      <c r="DYR13" s="321"/>
      <c r="DYS13" s="321"/>
      <c r="DYT13" s="321"/>
      <c r="DYU13" s="321"/>
      <c r="DYV13" s="321"/>
      <c r="DYW13" s="321"/>
      <c r="DYX13" s="321"/>
      <c r="DYY13" s="321"/>
      <c r="DYZ13" s="321"/>
      <c r="DZA13" s="321"/>
      <c r="DZB13" s="321"/>
      <c r="DZC13" s="321"/>
      <c r="DZD13" s="321"/>
      <c r="DZE13" s="321"/>
      <c r="DZF13" s="321"/>
      <c r="DZG13" s="321"/>
      <c r="DZH13" s="321"/>
      <c r="DZI13" s="321"/>
      <c r="DZJ13" s="321"/>
      <c r="DZK13" s="321"/>
      <c r="DZL13" s="321"/>
      <c r="DZM13" s="321"/>
      <c r="DZN13" s="321"/>
      <c r="DZO13" s="321"/>
      <c r="DZP13" s="321"/>
      <c r="DZQ13" s="321"/>
      <c r="DZR13" s="321"/>
      <c r="DZS13" s="321"/>
      <c r="DZT13" s="321"/>
      <c r="DZU13" s="321"/>
      <c r="DZV13" s="321"/>
      <c r="DZW13" s="321"/>
      <c r="DZX13" s="321"/>
      <c r="DZY13" s="321"/>
      <c r="DZZ13" s="321"/>
      <c r="EAA13" s="321"/>
      <c r="EAB13" s="321"/>
      <c r="EAC13" s="321"/>
      <c r="EAD13" s="321"/>
      <c r="EAE13" s="321"/>
      <c r="EAF13" s="321"/>
      <c r="EAG13" s="321"/>
      <c r="EAH13" s="321"/>
      <c r="EAI13" s="321"/>
      <c r="EAJ13" s="321"/>
      <c r="EAK13" s="321"/>
      <c r="EAL13" s="321"/>
      <c r="EAM13" s="321"/>
      <c r="EAN13" s="321"/>
      <c r="EAO13" s="321"/>
      <c r="EAP13" s="321"/>
      <c r="EAQ13" s="321"/>
      <c r="EAR13" s="321"/>
      <c r="EAS13" s="321"/>
      <c r="EAT13" s="321"/>
      <c r="EAU13" s="321"/>
      <c r="EAV13" s="321"/>
      <c r="EAW13" s="321"/>
      <c r="EAX13" s="321"/>
      <c r="EAY13" s="321"/>
      <c r="EAZ13" s="321"/>
      <c r="EBA13" s="321"/>
      <c r="EBB13" s="321"/>
      <c r="EBC13" s="321"/>
      <c r="EBD13" s="321"/>
      <c r="EBE13" s="321"/>
      <c r="EBF13" s="321"/>
      <c r="EBG13" s="321"/>
      <c r="EBH13" s="321"/>
      <c r="EBI13" s="321"/>
      <c r="EBJ13" s="321"/>
      <c r="EBK13" s="321"/>
      <c r="EBL13" s="321"/>
      <c r="EBM13" s="321"/>
      <c r="EBN13" s="321"/>
      <c r="EBO13" s="321"/>
      <c r="EBP13" s="321"/>
      <c r="EBQ13" s="321"/>
      <c r="EBR13" s="321"/>
      <c r="EBS13" s="321"/>
      <c r="EBT13" s="321"/>
      <c r="EBU13" s="321"/>
      <c r="EBV13" s="321"/>
      <c r="EBW13" s="321"/>
      <c r="EBX13" s="321"/>
      <c r="EBY13" s="321"/>
      <c r="EBZ13" s="321"/>
      <c r="ECA13" s="321"/>
      <c r="ECB13" s="321"/>
      <c r="ECC13" s="321"/>
      <c r="ECD13" s="321"/>
      <c r="ECE13" s="321"/>
      <c r="ECF13" s="321"/>
      <c r="ECG13" s="321"/>
      <c r="ECH13" s="321"/>
      <c r="ECI13" s="321"/>
      <c r="ECJ13" s="321"/>
      <c r="ECK13" s="321"/>
      <c r="ECL13" s="321"/>
      <c r="ECM13" s="321"/>
      <c r="ECN13" s="321"/>
      <c r="ECO13" s="321"/>
      <c r="ECP13" s="321"/>
      <c r="ECQ13" s="321"/>
      <c r="ECR13" s="321"/>
      <c r="ECS13" s="321"/>
      <c r="ECT13" s="321"/>
      <c r="ECU13" s="321"/>
      <c r="ECV13" s="321"/>
      <c r="ECW13" s="321"/>
      <c r="ECX13" s="321"/>
      <c r="ECY13" s="321"/>
      <c r="ECZ13" s="321"/>
      <c r="EDA13" s="321"/>
      <c r="EDB13" s="321"/>
      <c r="EDC13" s="321"/>
      <c r="EDD13" s="321"/>
      <c r="EDE13" s="321"/>
      <c r="EDF13" s="321"/>
      <c r="EDG13" s="321"/>
      <c r="EDH13" s="321"/>
      <c r="EDI13" s="321"/>
      <c r="EDJ13" s="321"/>
      <c r="EDK13" s="321"/>
      <c r="EDL13" s="321"/>
      <c r="EDM13" s="321"/>
      <c r="EDN13" s="321"/>
      <c r="EDO13" s="321"/>
      <c r="EDP13" s="321"/>
      <c r="EDQ13" s="321"/>
      <c r="EDR13" s="321"/>
      <c r="EDS13" s="321"/>
      <c r="EDT13" s="321"/>
      <c r="EDU13" s="321"/>
      <c r="EDV13" s="321"/>
      <c r="EDW13" s="321"/>
      <c r="EDX13" s="321"/>
      <c r="EDY13" s="321"/>
      <c r="EDZ13" s="321"/>
      <c r="EEA13" s="321"/>
      <c r="EEB13" s="321"/>
      <c r="EEC13" s="321"/>
      <c r="EED13" s="321"/>
      <c r="EEE13" s="321"/>
      <c r="EEF13" s="321"/>
      <c r="EEG13" s="321"/>
      <c r="EEH13" s="321"/>
      <c r="EEI13" s="321"/>
      <c r="EEJ13" s="321"/>
      <c r="EEK13" s="321"/>
      <c r="EEL13" s="321"/>
      <c r="EEM13" s="321"/>
      <c r="EEN13" s="321"/>
      <c r="EEO13" s="321"/>
      <c r="EEP13" s="321"/>
      <c r="EEQ13" s="321"/>
      <c r="EER13" s="321"/>
      <c r="EES13" s="321"/>
      <c r="EET13" s="321"/>
      <c r="EEU13" s="321"/>
      <c r="EEV13" s="321"/>
      <c r="EEW13" s="321"/>
      <c r="EEX13" s="321"/>
      <c r="EEY13" s="321"/>
      <c r="EEZ13" s="321"/>
      <c r="EFA13" s="321"/>
      <c r="EFB13" s="321"/>
      <c r="EFC13" s="321"/>
      <c r="EFD13" s="321"/>
      <c r="EFE13" s="321"/>
      <c r="EFF13" s="321"/>
      <c r="EFG13" s="321"/>
      <c r="EFH13" s="321"/>
      <c r="EFI13" s="321"/>
      <c r="EFJ13" s="321"/>
      <c r="EFK13" s="321"/>
      <c r="EFL13" s="321"/>
      <c r="EFM13" s="321"/>
      <c r="EFN13" s="321"/>
      <c r="EFO13" s="321"/>
      <c r="EFP13" s="321"/>
      <c r="EFQ13" s="321"/>
      <c r="EFR13" s="321"/>
      <c r="EFS13" s="321"/>
      <c r="EFT13" s="321"/>
      <c r="EFU13" s="321"/>
      <c r="EFV13" s="321"/>
      <c r="EFW13" s="321"/>
      <c r="EFX13" s="321"/>
      <c r="EFY13" s="321"/>
      <c r="EFZ13" s="321"/>
      <c r="EGA13" s="321"/>
      <c r="EGB13" s="321"/>
      <c r="EGC13" s="321"/>
      <c r="EGD13" s="321"/>
      <c r="EGE13" s="321"/>
      <c r="EGF13" s="321"/>
      <c r="EGG13" s="321"/>
      <c r="EGH13" s="321"/>
      <c r="EGI13" s="321"/>
      <c r="EGJ13" s="321"/>
      <c r="EGK13" s="321"/>
      <c r="EGL13" s="321"/>
      <c r="EGM13" s="321"/>
      <c r="EGN13" s="321"/>
      <c r="EGO13" s="321"/>
      <c r="EGP13" s="321"/>
      <c r="EGQ13" s="321"/>
      <c r="EGR13" s="321"/>
      <c r="EGS13" s="321"/>
      <c r="EGT13" s="321"/>
      <c r="EGU13" s="321"/>
      <c r="EGV13" s="321"/>
      <c r="EGW13" s="321"/>
      <c r="EGX13" s="321"/>
      <c r="EGY13" s="321"/>
      <c r="EGZ13" s="321"/>
      <c r="EHA13" s="321"/>
      <c r="EHB13" s="321"/>
      <c r="EHC13" s="321"/>
      <c r="EHD13" s="321"/>
      <c r="EHE13" s="321"/>
      <c r="EHF13" s="321"/>
      <c r="EHG13" s="321"/>
      <c r="EHH13" s="321"/>
      <c r="EHI13" s="321"/>
      <c r="EHJ13" s="321"/>
      <c r="EHK13" s="321"/>
      <c r="EHL13" s="321"/>
      <c r="EHM13" s="321"/>
      <c r="EHN13" s="321"/>
      <c r="EHO13" s="321"/>
      <c r="EHP13" s="321"/>
      <c r="EHQ13" s="321"/>
      <c r="EHR13" s="321"/>
      <c r="EHS13" s="321"/>
      <c r="EHT13" s="321"/>
      <c r="EHU13" s="321"/>
      <c r="EHV13" s="321"/>
      <c r="EHW13" s="321"/>
      <c r="EHX13" s="321"/>
      <c r="EHY13" s="321"/>
      <c r="EHZ13" s="321"/>
      <c r="EIA13" s="321"/>
      <c r="EIB13" s="321"/>
      <c r="EIC13" s="321"/>
      <c r="EID13" s="321"/>
      <c r="EIE13" s="321"/>
      <c r="EIF13" s="321"/>
      <c r="EIG13" s="321"/>
      <c r="EIH13" s="321"/>
      <c r="EII13" s="321"/>
      <c r="EIJ13" s="321"/>
      <c r="EIK13" s="321"/>
      <c r="EIL13" s="321"/>
      <c r="EIM13" s="321"/>
      <c r="EIN13" s="321"/>
      <c r="EIO13" s="321"/>
      <c r="EIP13" s="321"/>
      <c r="EIQ13" s="321"/>
      <c r="EIR13" s="321"/>
      <c r="EIS13" s="321"/>
      <c r="EIT13" s="321"/>
      <c r="EIU13" s="321"/>
      <c r="EIV13" s="321"/>
      <c r="EIW13" s="321"/>
      <c r="EIX13" s="321"/>
      <c r="EIY13" s="321"/>
      <c r="EIZ13" s="321"/>
      <c r="EJA13" s="321"/>
      <c r="EJB13" s="321"/>
      <c r="EJC13" s="321"/>
      <c r="EJD13" s="321"/>
      <c r="EJE13" s="321"/>
      <c r="EJF13" s="321"/>
      <c r="EJG13" s="321"/>
      <c r="EJH13" s="321"/>
      <c r="EJI13" s="321"/>
      <c r="EJJ13" s="321"/>
      <c r="EJK13" s="321"/>
      <c r="EJL13" s="321"/>
      <c r="EJM13" s="321"/>
      <c r="EJN13" s="321"/>
      <c r="EJO13" s="321"/>
      <c r="EJP13" s="321"/>
      <c r="EJQ13" s="321"/>
      <c r="EJR13" s="321"/>
      <c r="EJS13" s="321"/>
      <c r="EJT13" s="321"/>
      <c r="EJU13" s="321"/>
      <c r="EJV13" s="321"/>
      <c r="EJW13" s="321"/>
      <c r="EJX13" s="321"/>
      <c r="EJY13" s="321"/>
      <c r="EJZ13" s="321"/>
      <c r="EKA13" s="321"/>
      <c r="EKB13" s="321"/>
      <c r="EKC13" s="321"/>
      <c r="EKD13" s="321"/>
      <c r="EKE13" s="321"/>
      <c r="EKF13" s="321"/>
      <c r="EKG13" s="321"/>
      <c r="EKH13" s="321"/>
      <c r="EKI13" s="321"/>
      <c r="EKJ13" s="321"/>
      <c r="EKK13" s="321"/>
      <c r="EKL13" s="321"/>
      <c r="EKM13" s="321"/>
      <c r="EKN13" s="321"/>
      <c r="EKO13" s="321"/>
      <c r="EKP13" s="321"/>
      <c r="EKQ13" s="321"/>
      <c r="EKR13" s="321"/>
      <c r="EKS13" s="321"/>
      <c r="EKT13" s="321"/>
      <c r="EKU13" s="321"/>
      <c r="EKV13" s="321"/>
      <c r="EKW13" s="321"/>
      <c r="EKX13" s="321"/>
      <c r="EKY13" s="321"/>
      <c r="EKZ13" s="321"/>
      <c r="ELA13" s="321"/>
      <c r="ELB13" s="321"/>
      <c r="ELC13" s="321"/>
      <c r="ELD13" s="321"/>
      <c r="ELE13" s="321"/>
      <c r="ELF13" s="321"/>
      <c r="ELG13" s="321"/>
      <c r="ELH13" s="321"/>
      <c r="ELI13" s="321"/>
      <c r="ELJ13" s="321"/>
      <c r="ELK13" s="321"/>
      <c r="ELL13" s="321"/>
      <c r="ELM13" s="321"/>
      <c r="ELN13" s="321"/>
      <c r="ELO13" s="321"/>
      <c r="ELP13" s="321"/>
      <c r="ELQ13" s="321"/>
      <c r="ELR13" s="321"/>
      <c r="ELS13" s="321"/>
      <c r="ELT13" s="321"/>
      <c r="ELU13" s="321"/>
      <c r="ELV13" s="321"/>
      <c r="ELW13" s="321"/>
      <c r="ELX13" s="321"/>
      <c r="ELY13" s="321"/>
      <c r="ELZ13" s="321"/>
      <c r="EMA13" s="321"/>
      <c r="EMB13" s="321"/>
      <c r="EMC13" s="321"/>
      <c r="EMD13" s="321"/>
      <c r="EME13" s="321"/>
      <c r="EMF13" s="321"/>
      <c r="EMG13" s="321"/>
      <c r="EMH13" s="321"/>
      <c r="EMI13" s="321"/>
      <c r="EMJ13" s="321"/>
      <c r="EMK13" s="321"/>
      <c r="EML13" s="321"/>
      <c r="EMM13" s="321"/>
      <c r="EMN13" s="321"/>
      <c r="EMO13" s="321"/>
      <c r="EMP13" s="321"/>
      <c r="EMQ13" s="321"/>
      <c r="EMR13" s="321"/>
      <c r="EMS13" s="321"/>
      <c r="EMT13" s="321"/>
      <c r="EMU13" s="321"/>
      <c r="EMV13" s="321"/>
      <c r="EMW13" s="321"/>
      <c r="EMX13" s="321"/>
      <c r="EMY13" s="321"/>
      <c r="EMZ13" s="321"/>
      <c r="ENA13" s="321"/>
      <c r="ENB13" s="321"/>
      <c r="ENC13" s="321"/>
      <c r="END13" s="321"/>
      <c r="ENE13" s="321"/>
      <c r="ENF13" s="321"/>
      <c r="ENG13" s="321"/>
      <c r="ENH13" s="321"/>
      <c r="ENI13" s="321"/>
      <c r="ENJ13" s="321"/>
      <c r="ENK13" s="321"/>
      <c r="ENL13" s="321"/>
      <c r="ENM13" s="321"/>
      <c r="ENN13" s="321"/>
      <c r="ENO13" s="321"/>
      <c r="ENP13" s="321"/>
      <c r="ENQ13" s="321"/>
      <c r="ENR13" s="321"/>
      <c r="ENS13" s="321"/>
      <c r="ENT13" s="321"/>
      <c r="ENU13" s="321"/>
      <c r="ENV13" s="321"/>
      <c r="ENW13" s="321"/>
      <c r="ENX13" s="321"/>
      <c r="ENY13" s="321"/>
      <c r="ENZ13" s="321"/>
      <c r="EOA13" s="321"/>
      <c r="EOB13" s="321"/>
      <c r="EOC13" s="321"/>
      <c r="EOD13" s="321"/>
      <c r="EOE13" s="321"/>
      <c r="EOF13" s="321"/>
      <c r="EOG13" s="321"/>
      <c r="EOH13" s="321"/>
      <c r="EOI13" s="321"/>
      <c r="EOJ13" s="321"/>
      <c r="EOK13" s="321"/>
      <c r="EOL13" s="321"/>
      <c r="EOM13" s="321"/>
      <c r="EON13" s="321"/>
      <c r="EOO13" s="321"/>
      <c r="EOP13" s="321"/>
      <c r="EOQ13" s="321"/>
      <c r="EOR13" s="321"/>
      <c r="EOS13" s="321"/>
      <c r="EOT13" s="321"/>
      <c r="EOU13" s="321"/>
      <c r="EOV13" s="321"/>
      <c r="EOW13" s="321"/>
      <c r="EOX13" s="321"/>
      <c r="EOY13" s="321"/>
      <c r="EOZ13" s="321"/>
      <c r="EPA13" s="321"/>
      <c r="EPB13" s="321"/>
      <c r="EPC13" s="321"/>
      <c r="EPD13" s="321"/>
      <c r="EPE13" s="321"/>
      <c r="EPF13" s="321"/>
      <c r="EPG13" s="321"/>
      <c r="EPH13" s="321"/>
      <c r="EPI13" s="321"/>
      <c r="EPJ13" s="321"/>
      <c r="EPK13" s="321"/>
      <c r="EPL13" s="321"/>
      <c r="EPM13" s="321"/>
      <c r="EPN13" s="321"/>
      <c r="EPO13" s="321"/>
      <c r="EPP13" s="321"/>
      <c r="EPQ13" s="321"/>
      <c r="EPR13" s="321"/>
      <c r="EPS13" s="321"/>
      <c r="EPT13" s="321"/>
      <c r="EPU13" s="321"/>
      <c r="EPV13" s="321"/>
      <c r="EPW13" s="321"/>
      <c r="EPX13" s="321"/>
      <c r="EPY13" s="321"/>
      <c r="EPZ13" s="321"/>
      <c r="EQA13" s="321"/>
      <c r="EQB13" s="321"/>
      <c r="EQC13" s="321"/>
      <c r="EQD13" s="321"/>
      <c r="EQE13" s="321"/>
      <c r="EQF13" s="321"/>
      <c r="EQG13" s="321"/>
      <c r="EQH13" s="321"/>
      <c r="EQI13" s="321"/>
      <c r="EQJ13" s="321"/>
      <c r="EQK13" s="321"/>
      <c r="EQL13" s="321"/>
      <c r="EQM13" s="321"/>
      <c r="EQN13" s="321"/>
      <c r="EQO13" s="321"/>
      <c r="EQP13" s="321"/>
      <c r="EQQ13" s="321"/>
      <c r="EQR13" s="321"/>
      <c r="EQS13" s="321"/>
      <c r="EQT13" s="321"/>
      <c r="EQU13" s="321"/>
      <c r="EQV13" s="321"/>
      <c r="EQW13" s="321"/>
      <c r="EQX13" s="321"/>
      <c r="EQY13" s="321"/>
      <c r="EQZ13" s="321"/>
      <c r="ERA13" s="321"/>
      <c r="ERB13" s="321"/>
      <c r="ERC13" s="321"/>
      <c r="ERD13" s="321"/>
      <c r="ERE13" s="321"/>
      <c r="ERF13" s="321"/>
      <c r="ERG13" s="321"/>
      <c r="ERH13" s="321"/>
      <c r="ERI13" s="321"/>
      <c r="ERJ13" s="321"/>
      <c r="ERK13" s="321"/>
      <c r="ERL13" s="321"/>
      <c r="ERM13" s="321"/>
      <c r="ERN13" s="321"/>
      <c r="ERO13" s="321"/>
      <c r="ERP13" s="321"/>
      <c r="ERQ13" s="321"/>
      <c r="ERR13" s="321"/>
      <c r="ERS13" s="321"/>
      <c r="ERT13" s="321"/>
      <c r="ERU13" s="321"/>
      <c r="ERV13" s="321"/>
      <c r="ERW13" s="321"/>
      <c r="ERX13" s="321"/>
      <c r="ERY13" s="321"/>
      <c r="ERZ13" s="321"/>
      <c r="ESA13" s="321"/>
      <c r="ESB13" s="321"/>
      <c r="ESC13" s="321"/>
      <c r="ESD13" s="321"/>
      <c r="ESE13" s="321"/>
      <c r="ESF13" s="321"/>
      <c r="ESG13" s="321"/>
      <c r="ESH13" s="321"/>
      <c r="ESI13" s="321"/>
      <c r="ESJ13" s="321"/>
      <c r="ESK13" s="321"/>
      <c r="ESL13" s="321"/>
      <c r="ESM13" s="321"/>
      <c r="ESN13" s="321"/>
      <c r="ESO13" s="321"/>
      <c r="ESP13" s="321"/>
      <c r="ESQ13" s="321"/>
      <c r="ESR13" s="321"/>
      <c r="ESS13" s="321"/>
      <c r="EST13" s="321"/>
      <c r="ESU13" s="321"/>
      <c r="ESV13" s="321"/>
      <c r="ESW13" s="321"/>
      <c r="ESX13" s="321"/>
      <c r="ESY13" s="321"/>
      <c r="ESZ13" s="321"/>
      <c r="ETA13" s="321"/>
      <c r="ETB13" s="321"/>
      <c r="ETC13" s="321"/>
      <c r="ETD13" s="321"/>
      <c r="ETE13" s="321"/>
      <c r="ETF13" s="321"/>
      <c r="ETG13" s="321"/>
      <c r="ETH13" s="321"/>
      <c r="ETI13" s="321"/>
      <c r="ETJ13" s="321"/>
      <c r="ETK13" s="321"/>
      <c r="ETL13" s="321"/>
      <c r="ETM13" s="321"/>
      <c r="ETN13" s="321"/>
      <c r="ETO13" s="321"/>
      <c r="ETP13" s="321"/>
      <c r="ETQ13" s="321"/>
      <c r="ETR13" s="321"/>
      <c r="ETS13" s="321"/>
      <c r="ETT13" s="321"/>
      <c r="ETU13" s="321"/>
      <c r="ETV13" s="321"/>
      <c r="ETW13" s="321"/>
      <c r="ETX13" s="321"/>
      <c r="ETY13" s="321"/>
      <c r="ETZ13" s="321"/>
      <c r="EUA13" s="321"/>
      <c r="EUB13" s="321"/>
      <c r="EUC13" s="321"/>
      <c r="EUD13" s="321"/>
      <c r="EUE13" s="321"/>
      <c r="EUF13" s="321"/>
      <c r="EUG13" s="321"/>
      <c r="EUH13" s="321"/>
      <c r="EUI13" s="321"/>
      <c r="EUJ13" s="321"/>
      <c r="EUK13" s="321"/>
      <c r="EUL13" s="321"/>
      <c r="EUM13" s="321"/>
      <c r="EUN13" s="321"/>
      <c r="EUO13" s="321"/>
      <c r="EUP13" s="321"/>
      <c r="EUQ13" s="321"/>
      <c r="EUR13" s="321"/>
      <c r="EUS13" s="321"/>
      <c r="EUT13" s="321"/>
      <c r="EUU13" s="321"/>
      <c r="EUV13" s="321"/>
      <c r="EUW13" s="321"/>
      <c r="EUX13" s="321"/>
      <c r="EUY13" s="321"/>
      <c r="EUZ13" s="321"/>
      <c r="EVA13" s="321"/>
      <c r="EVB13" s="321"/>
      <c r="EVC13" s="321"/>
      <c r="EVD13" s="321"/>
      <c r="EVE13" s="321"/>
      <c r="EVF13" s="321"/>
      <c r="EVG13" s="321"/>
      <c r="EVH13" s="321"/>
      <c r="EVI13" s="321"/>
      <c r="EVJ13" s="321"/>
      <c r="EVK13" s="321"/>
      <c r="EVL13" s="321"/>
      <c r="EVM13" s="321"/>
      <c r="EVN13" s="321"/>
      <c r="EVO13" s="321"/>
      <c r="EVP13" s="321"/>
      <c r="EVQ13" s="321"/>
      <c r="EVR13" s="321"/>
      <c r="EVS13" s="321"/>
      <c r="EVT13" s="321"/>
      <c r="EVU13" s="321"/>
      <c r="EVV13" s="321"/>
      <c r="EVW13" s="321"/>
      <c r="EVX13" s="321"/>
      <c r="EVY13" s="321"/>
      <c r="EVZ13" s="321"/>
      <c r="EWA13" s="321"/>
      <c r="EWB13" s="321"/>
      <c r="EWC13" s="321"/>
      <c r="EWD13" s="321"/>
      <c r="EWE13" s="321"/>
      <c r="EWF13" s="321"/>
      <c r="EWG13" s="321"/>
      <c r="EWH13" s="321"/>
      <c r="EWI13" s="321"/>
      <c r="EWJ13" s="321"/>
      <c r="EWK13" s="321"/>
      <c r="EWL13" s="321"/>
      <c r="EWM13" s="321"/>
      <c r="EWN13" s="321"/>
      <c r="EWO13" s="321"/>
      <c r="EWP13" s="321"/>
      <c r="EWQ13" s="321"/>
      <c r="EWR13" s="321"/>
      <c r="EWS13" s="321"/>
      <c r="EWT13" s="321"/>
      <c r="EWU13" s="321"/>
      <c r="EWV13" s="321"/>
      <c r="EWW13" s="321"/>
      <c r="EWX13" s="321"/>
      <c r="EWY13" s="321"/>
      <c r="EWZ13" s="321"/>
      <c r="EXA13" s="321"/>
      <c r="EXB13" s="321"/>
      <c r="EXC13" s="321"/>
      <c r="EXD13" s="321"/>
      <c r="EXE13" s="321"/>
      <c r="EXF13" s="321"/>
      <c r="EXG13" s="321"/>
      <c r="EXH13" s="321"/>
      <c r="EXI13" s="321"/>
      <c r="EXJ13" s="321"/>
      <c r="EXK13" s="321"/>
      <c r="EXL13" s="321"/>
      <c r="EXM13" s="321"/>
      <c r="EXN13" s="321"/>
      <c r="EXO13" s="321"/>
      <c r="EXP13" s="321"/>
      <c r="EXQ13" s="321"/>
      <c r="EXR13" s="321"/>
      <c r="EXS13" s="321"/>
      <c r="EXT13" s="321"/>
      <c r="EXU13" s="321"/>
      <c r="EXV13" s="321"/>
      <c r="EXW13" s="321"/>
      <c r="EXX13" s="321"/>
      <c r="EXY13" s="321"/>
      <c r="EXZ13" s="321"/>
      <c r="EYA13" s="321"/>
      <c r="EYB13" s="321"/>
      <c r="EYC13" s="321"/>
      <c r="EYD13" s="321"/>
      <c r="EYE13" s="321"/>
      <c r="EYF13" s="321"/>
      <c r="EYG13" s="321"/>
      <c r="EYH13" s="321"/>
      <c r="EYI13" s="321"/>
      <c r="EYJ13" s="321"/>
      <c r="EYK13" s="321"/>
      <c r="EYL13" s="321"/>
      <c r="EYM13" s="321"/>
      <c r="EYN13" s="321"/>
      <c r="EYO13" s="321"/>
      <c r="EYP13" s="321"/>
      <c r="EYQ13" s="321"/>
      <c r="EYR13" s="321"/>
      <c r="EYS13" s="321"/>
      <c r="EYT13" s="321"/>
      <c r="EYU13" s="321"/>
      <c r="EYV13" s="321"/>
      <c r="EYW13" s="321"/>
      <c r="EYX13" s="321"/>
      <c r="EYY13" s="321"/>
      <c r="EYZ13" s="321"/>
      <c r="EZA13" s="321"/>
      <c r="EZB13" s="321"/>
      <c r="EZC13" s="321"/>
      <c r="EZD13" s="321"/>
      <c r="EZE13" s="321"/>
      <c r="EZF13" s="321"/>
      <c r="EZG13" s="321"/>
      <c r="EZH13" s="321"/>
      <c r="EZI13" s="321"/>
      <c r="EZJ13" s="321"/>
      <c r="EZK13" s="321"/>
      <c r="EZL13" s="321"/>
      <c r="EZM13" s="321"/>
      <c r="EZN13" s="321"/>
      <c r="EZO13" s="321"/>
      <c r="EZP13" s="321"/>
      <c r="EZQ13" s="321"/>
      <c r="EZR13" s="321"/>
      <c r="EZS13" s="321"/>
      <c r="EZT13" s="321"/>
      <c r="EZU13" s="321"/>
      <c r="EZV13" s="321"/>
      <c r="EZW13" s="321"/>
      <c r="EZX13" s="321"/>
      <c r="EZY13" s="321"/>
      <c r="EZZ13" s="321"/>
      <c r="FAA13" s="321"/>
      <c r="FAB13" s="321"/>
      <c r="FAC13" s="321"/>
      <c r="FAD13" s="321"/>
      <c r="FAE13" s="321"/>
      <c r="FAF13" s="321"/>
      <c r="FAG13" s="321"/>
      <c r="FAH13" s="321"/>
      <c r="FAI13" s="321"/>
      <c r="FAJ13" s="321"/>
      <c r="FAK13" s="321"/>
      <c r="FAL13" s="321"/>
      <c r="FAM13" s="321"/>
      <c r="FAN13" s="321"/>
      <c r="FAO13" s="321"/>
      <c r="FAP13" s="321"/>
      <c r="FAQ13" s="321"/>
      <c r="FAR13" s="321"/>
      <c r="FAS13" s="321"/>
      <c r="FAT13" s="321"/>
      <c r="FAU13" s="321"/>
      <c r="FAV13" s="321"/>
      <c r="FAW13" s="321"/>
      <c r="FAX13" s="321"/>
      <c r="FAY13" s="321"/>
      <c r="FAZ13" s="321"/>
      <c r="FBA13" s="321"/>
      <c r="FBB13" s="321"/>
      <c r="FBC13" s="321"/>
      <c r="FBD13" s="321"/>
      <c r="FBE13" s="321"/>
      <c r="FBF13" s="321"/>
      <c r="FBG13" s="321"/>
      <c r="FBH13" s="321"/>
      <c r="FBI13" s="321"/>
      <c r="FBJ13" s="321"/>
      <c r="FBK13" s="321"/>
      <c r="FBL13" s="321"/>
      <c r="FBM13" s="321"/>
      <c r="FBN13" s="321"/>
      <c r="FBO13" s="321"/>
      <c r="FBP13" s="321"/>
      <c r="FBQ13" s="321"/>
      <c r="FBR13" s="321"/>
      <c r="FBS13" s="321"/>
      <c r="FBT13" s="321"/>
      <c r="FBU13" s="321"/>
      <c r="FBV13" s="321"/>
      <c r="FBW13" s="321"/>
      <c r="FBX13" s="321"/>
      <c r="FBY13" s="321"/>
      <c r="FBZ13" s="321"/>
      <c r="FCA13" s="321"/>
      <c r="FCB13" s="321"/>
      <c r="FCC13" s="321"/>
      <c r="FCD13" s="321"/>
      <c r="FCE13" s="321"/>
      <c r="FCF13" s="321"/>
      <c r="FCG13" s="321"/>
      <c r="FCH13" s="321"/>
      <c r="FCI13" s="321"/>
      <c r="FCJ13" s="321"/>
      <c r="FCK13" s="321"/>
      <c r="FCL13" s="321"/>
      <c r="FCM13" s="321"/>
      <c r="FCN13" s="321"/>
      <c r="FCO13" s="321"/>
      <c r="FCP13" s="321"/>
      <c r="FCQ13" s="321"/>
      <c r="FCR13" s="321"/>
      <c r="FCS13" s="321"/>
      <c r="FCT13" s="321"/>
      <c r="FCU13" s="321"/>
      <c r="FCV13" s="321"/>
      <c r="FCW13" s="321"/>
      <c r="FCX13" s="321"/>
      <c r="FCY13" s="321"/>
      <c r="FCZ13" s="321"/>
      <c r="FDA13" s="321"/>
      <c r="FDB13" s="321"/>
      <c r="FDC13" s="321"/>
      <c r="FDD13" s="321"/>
      <c r="FDE13" s="321"/>
      <c r="FDF13" s="321"/>
      <c r="FDG13" s="321"/>
      <c r="FDH13" s="321"/>
      <c r="FDI13" s="321"/>
      <c r="FDJ13" s="321"/>
      <c r="FDK13" s="321"/>
      <c r="FDL13" s="321"/>
      <c r="FDM13" s="321"/>
      <c r="FDN13" s="321"/>
      <c r="FDO13" s="321"/>
      <c r="FDP13" s="321"/>
      <c r="FDQ13" s="321"/>
      <c r="FDR13" s="321"/>
      <c r="FDS13" s="321"/>
      <c r="FDT13" s="321"/>
      <c r="FDU13" s="321"/>
      <c r="FDV13" s="321"/>
      <c r="FDW13" s="321"/>
      <c r="FDX13" s="321"/>
      <c r="FDY13" s="321"/>
      <c r="FDZ13" s="321"/>
      <c r="FEA13" s="321"/>
      <c r="FEB13" s="321"/>
      <c r="FEC13" s="321"/>
      <c r="FED13" s="321"/>
      <c r="FEE13" s="321"/>
      <c r="FEF13" s="321"/>
      <c r="FEG13" s="321"/>
      <c r="FEH13" s="321"/>
      <c r="FEI13" s="321"/>
      <c r="FEJ13" s="321"/>
      <c r="FEK13" s="321"/>
      <c r="FEL13" s="321"/>
      <c r="FEM13" s="321"/>
      <c r="FEN13" s="321"/>
      <c r="FEO13" s="321"/>
      <c r="FEP13" s="321"/>
      <c r="FEQ13" s="321"/>
      <c r="FER13" s="321"/>
      <c r="FES13" s="321"/>
      <c r="FET13" s="321"/>
      <c r="FEU13" s="321"/>
      <c r="FEV13" s="321"/>
      <c r="FEW13" s="321"/>
      <c r="FEX13" s="321"/>
      <c r="FEY13" s="321"/>
      <c r="FEZ13" s="321"/>
      <c r="FFA13" s="321"/>
      <c r="FFB13" s="321"/>
      <c r="FFC13" s="321"/>
      <c r="FFD13" s="321"/>
      <c r="FFE13" s="321"/>
      <c r="FFF13" s="321"/>
      <c r="FFG13" s="321"/>
      <c r="FFH13" s="321"/>
      <c r="FFI13" s="321"/>
      <c r="FFJ13" s="321"/>
      <c r="FFK13" s="321"/>
      <c r="FFL13" s="321"/>
      <c r="FFM13" s="321"/>
      <c r="FFN13" s="321"/>
      <c r="FFO13" s="321"/>
      <c r="FFP13" s="321"/>
      <c r="FFQ13" s="321"/>
      <c r="FFR13" s="321"/>
      <c r="FFS13" s="321"/>
      <c r="FFT13" s="321"/>
      <c r="FFU13" s="321"/>
      <c r="FFV13" s="321"/>
      <c r="FFW13" s="321"/>
      <c r="FFX13" s="321"/>
      <c r="FFY13" s="321"/>
      <c r="FFZ13" s="321"/>
      <c r="FGA13" s="321"/>
      <c r="FGB13" s="321"/>
      <c r="FGC13" s="321"/>
      <c r="FGD13" s="321"/>
      <c r="FGE13" s="321"/>
      <c r="FGF13" s="321"/>
      <c r="FGG13" s="321"/>
      <c r="FGH13" s="321"/>
      <c r="FGI13" s="321"/>
      <c r="FGJ13" s="321"/>
      <c r="FGK13" s="321"/>
      <c r="FGL13" s="321"/>
      <c r="FGM13" s="321"/>
      <c r="FGN13" s="321"/>
      <c r="FGO13" s="321"/>
      <c r="FGP13" s="321"/>
      <c r="FGQ13" s="321"/>
      <c r="FGR13" s="321"/>
      <c r="FGS13" s="321"/>
      <c r="FGT13" s="321"/>
      <c r="FGU13" s="321"/>
      <c r="FGV13" s="321"/>
      <c r="FGW13" s="321"/>
      <c r="FGX13" s="321"/>
      <c r="FGY13" s="321"/>
      <c r="FGZ13" s="321"/>
      <c r="FHA13" s="321"/>
      <c r="FHB13" s="321"/>
      <c r="FHC13" s="321"/>
      <c r="FHD13" s="321"/>
      <c r="FHE13" s="321"/>
      <c r="FHF13" s="321"/>
      <c r="FHG13" s="321"/>
      <c r="FHH13" s="321"/>
      <c r="FHI13" s="321"/>
      <c r="FHJ13" s="321"/>
      <c r="FHK13" s="321"/>
      <c r="FHL13" s="321"/>
      <c r="FHM13" s="321"/>
      <c r="FHN13" s="321"/>
      <c r="FHO13" s="321"/>
      <c r="FHP13" s="321"/>
      <c r="FHQ13" s="321"/>
      <c r="FHR13" s="321"/>
      <c r="FHS13" s="321"/>
      <c r="FHT13" s="321"/>
      <c r="FHU13" s="321"/>
      <c r="FHV13" s="321"/>
      <c r="FHW13" s="321"/>
      <c r="FHX13" s="321"/>
      <c r="FHY13" s="321"/>
      <c r="FHZ13" s="321"/>
      <c r="FIA13" s="321"/>
      <c r="FIB13" s="321"/>
      <c r="FIC13" s="321"/>
      <c r="FID13" s="321"/>
      <c r="FIE13" s="321"/>
      <c r="FIF13" s="321"/>
      <c r="FIG13" s="321"/>
      <c r="FIH13" s="321"/>
      <c r="FII13" s="321"/>
      <c r="FIJ13" s="321"/>
      <c r="FIK13" s="321"/>
      <c r="FIL13" s="321"/>
      <c r="FIM13" s="321"/>
      <c r="FIN13" s="321"/>
      <c r="FIO13" s="321"/>
      <c r="FIP13" s="321"/>
      <c r="FIQ13" s="321"/>
      <c r="FIR13" s="321"/>
      <c r="FIS13" s="321"/>
      <c r="FIT13" s="321"/>
      <c r="FIU13" s="321"/>
      <c r="FIV13" s="321"/>
      <c r="FIW13" s="321"/>
      <c r="FIX13" s="321"/>
      <c r="FIY13" s="321"/>
      <c r="FIZ13" s="321"/>
      <c r="FJA13" s="321"/>
      <c r="FJB13" s="321"/>
      <c r="FJC13" s="321"/>
      <c r="FJD13" s="321"/>
      <c r="FJE13" s="321"/>
      <c r="FJF13" s="321"/>
      <c r="FJG13" s="321"/>
      <c r="FJH13" s="321"/>
      <c r="FJI13" s="321"/>
      <c r="FJJ13" s="321"/>
      <c r="FJK13" s="321"/>
      <c r="FJL13" s="321"/>
      <c r="FJM13" s="321"/>
      <c r="FJN13" s="321"/>
      <c r="FJO13" s="321"/>
      <c r="FJP13" s="321"/>
      <c r="FJQ13" s="321"/>
      <c r="FJR13" s="321"/>
      <c r="FJS13" s="321"/>
      <c r="FJT13" s="321"/>
      <c r="FJU13" s="321"/>
      <c r="FJV13" s="321"/>
      <c r="FJW13" s="321"/>
      <c r="FJX13" s="321"/>
      <c r="FJY13" s="321"/>
      <c r="FJZ13" s="321"/>
      <c r="FKA13" s="321"/>
      <c r="FKB13" s="321"/>
      <c r="FKC13" s="321"/>
      <c r="FKD13" s="321"/>
      <c r="FKE13" s="321"/>
      <c r="FKF13" s="321"/>
      <c r="FKG13" s="321"/>
      <c r="FKH13" s="321"/>
      <c r="FKI13" s="321"/>
      <c r="FKJ13" s="321"/>
      <c r="FKK13" s="321"/>
      <c r="FKL13" s="321"/>
      <c r="FKM13" s="321"/>
      <c r="FKN13" s="321"/>
      <c r="FKO13" s="321"/>
      <c r="FKP13" s="321"/>
      <c r="FKQ13" s="321"/>
      <c r="FKR13" s="321"/>
      <c r="FKS13" s="321"/>
      <c r="FKT13" s="321"/>
      <c r="FKU13" s="321"/>
      <c r="FKV13" s="321"/>
      <c r="FKW13" s="321"/>
      <c r="FKX13" s="321"/>
      <c r="FKY13" s="321"/>
      <c r="FKZ13" s="321"/>
      <c r="FLA13" s="321"/>
      <c r="FLB13" s="321"/>
      <c r="FLC13" s="321"/>
      <c r="FLD13" s="321"/>
      <c r="FLE13" s="321"/>
      <c r="FLF13" s="321"/>
      <c r="FLG13" s="321"/>
      <c r="FLH13" s="321"/>
      <c r="FLI13" s="321"/>
      <c r="FLJ13" s="321"/>
      <c r="FLK13" s="321"/>
      <c r="FLL13" s="321"/>
      <c r="FLM13" s="321"/>
      <c r="FLN13" s="321"/>
      <c r="FLO13" s="321"/>
      <c r="FLP13" s="321"/>
      <c r="FLQ13" s="321"/>
      <c r="FLR13" s="321"/>
      <c r="FLS13" s="321"/>
      <c r="FLT13" s="321"/>
      <c r="FLU13" s="321"/>
      <c r="FLV13" s="321"/>
      <c r="FLW13" s="321"/>
      <c r="FLX13" s="321"/>
      <c r="FLY13" s="321"/>
      <c r="FLZ13" s="321"/>
      <c r="FMA13" s="321"/>
      <c r="FMB13" s="321"/>
      <c r="FMC13" s="321"/>
      <c r="FMD13" s="321"/>
      <c r="FME13" s="321"/>
      <c r="FMF13" s="321"/>
      <c r="FMG13" s="321"/>
      <c r="FMH13" s="321"/>
      <c r="FMI13" s="321"/>
      <c r="FMJ13" s="321"/>
      <c r="FMK13" s="321"/>
      <c r="FML13" s="321"/>
      <c r="FMM13" s="321"/>
      <c r="FMN13" s="321"/>
      <c r="FMO13" s="321"/>
      <c r="FMP13" s="321"/>
      <c r="FMQ13" s="321"/>
      <c r="FMR13" s="321"/>
      <c r="FMS13" s="321"/>
      <c r="FMT13" s="321"/>
      <c r="FMU13" s="321"/>
      <c r="FMV13" s="321"/>
      <c r="FMW13" s="321"/>
      <c r="FMX13" s="321"/>
      <c r="FMY13" s="321"/>
      <c r="FMZ13" s="321"/>
      <c r="FNA13" s="321"/>
      <c r="FNB13" s="321"/>
      <c r="FNC13" s="321"/>
      <c r="FND13" s="321"/>
      <c r="FNE13" s="321"/>
      <c r="FNF13" s="321"/>
      <c r="FNG13" s="321"/>
      <c r="FNH13" s="321"/>
      <c r="FNI13" s="321"/>
      <c r="FNJ13" s="321"/>
      <c r="FNK13" s="321"/>
      <c r="FNL13" s="321"/>
      <c r="FNM13" s="321"/>
      <c r="FNN13" s="321"/>
      <c r="FNO13" s="321"/>
      <c r="FNP13" s="321"/>
      <c r="FNQ13" s="321"/>
      <c r="FNR13" s="321"/>
      <c r="FNS13" s="321"/>
      <c r="FNT13" s="321"/>
      <c r="FNU13" s="321"/>
      <c r="FNV13" s="321"/>
      <c r="FNW13" s="321"/>
      <c r="FNX13" s="321"/>
      <c r="FNY13" s="321"/>
      <c r="FNZ13" s="321"/>
      <c r="FOA13" s="321"/>
      <c r="FOB13" s="321"/>
      <c r="FOC13" s="321"/>
      <c r="FOD13" s="321"/>
      <c r="FOE13" s="321"/>
      <c r="FOF13" s="321"/>
      <c r="FOG13" s="321"/>
      <c r="FOH13" s="321"/>
      <c r="FOI13" s="321"/>
      <c r="FOJ13" s="321"/>
      <c r="FOK13" s="321"/>
      <c r="FOL13" s="321"/>
      <c r="FOM13" s="321"/>
      <c r="FON13" s="321"/>
      <c r="FOO13" s="321"/>
      <c r="FOP13" s="321"/>
      <c r="FOQ13" s="321"/>
      <c r="FOR13" s="321"/>
      <c r="FOS13" s="321"/>
      <c r="FOT13" s="321"/>
      <c r="FOU13" s="321"/>
      <c r="FOV13" s="321"/>
      <c r="FOW13" s="321"/>
      <c r="FOX13" s="321"/>
      <c r="FOY13" s="321"/>
      <c r="FOZ13" s="321"/>
      <c r="FPA13" s="321"/>
      <c r="FPB13" s="321"/>
      <c r="FPC13" s="321"/>
      <c r="FPD13" s="321"/>
      <c r="FPE13" s="321"/>
      <c r="FPF13" s="321"/>
      <c r="FPG13" s="321"/>
      <c r="FPH13" s="321"/>
      <c r="FPI13" s="321"/>
      <c r="FPJ13" s="321"/>
      <c r="FPK13" s="321"/>
      <c r="FPL13" s="321"/>
      <c r="FPM13" s="321"/>
      <c r="FPN13" s="321"/>
      <c r="FPO13" s="321"/>
      <c r="FPP13" s="321"/>
      <c r="FPQ13" s="321"/>
      <c r="FPR13" s="321"/>
      <c r="FPS13" s="321"/>
      <c r="FPT13" s="321"/>
      <c r="FPU13" s="321"/>
      <c r="FPV13" s="321"/>
      <c r="FPW13" s="321"/>
      <c r="FPX13" s="321"/>
      <c r="FPY13" s="321"/>
      <c r="FPZ13" s="321"/>
      <c r="FQA13" s="321"/>
      <c r="FQB13" s="321"/>
      <c r="FQC13" s="321"/>
      <c r="FQD13" s="321"/>
      <c r="FQE13" s="321"/>
      <c r="FQF13" s="321"/>
      <c r="FQG13" s="321"/>
      <c r="FQH13" s="321"/>
      <c r="FQI13" s="321"/>
      <c r="FQJ13" s="321"/>
      <c r="FQK13" s="321"/>
      <c r="FQL13" s="321"/>
      <c r="FQM13" s="321"/>
      <c r="FQN13" s="321"/>
      <c r="FQO13" s="321"/>
      <c r="FQP13" s="321"/>
      <c r="FQQ13" s="321"/>
      <c r="FQR13" s="321"/>
      <c r="FQS13" s="321"/>
      <c r="FQT13" s="321"/>
      <c r="FQU13" s="321"/>
      <c r="FQV13" s="321"/>
      <c r="FQW13" s="321"/>
      <c r="FQX13" s="321"/>
      <c r="FQY13" s="321"/>
      <c r="FQZ13" s="321"/>
      <c r="FRA13" s="321"/>
      <c r="FRB13" s="321"/>
      <c r="FRC13" s="321"/>
      <c r="FRD13" s="321"/>
      <c r="FRE13" s="321"/>
      <c r="FRF13" s="321"/>
      <c r="FRG13" s="321"/>
      <c r="FRH13" s="321"/>
      <c r="FRI13" s="321"/>
      <c r="FRJ13" s="321"/>
      <c r="FRK13" s="321"/>
      <c r="FRL13" s="321"/>
      <c r="FRM13" s="321"/>
      <c r="FRN13" s="321"/>
      <c r="FRO13" s="321"/>
      <c r="FRP13" s="321"/>
      <c r="FRQ13" s="321"/>
      <c r="FRR13" s="321"/>
      <c r="FRS13" s="321"/>
      <c r="FRT13" s="321"/>
      <c r="FRU13" s="321"/>
      <c r="FRV13" s="321"/>
      <c r="FRW13" s="321"/>
      <c r="FRX13" s="321"/>
      <c r="FRY13" s="321"/>
      <c r="FRZ13" s="321"/>
      <c r="FSA13" s="321"/>
      <c r="FSB13" s="321"/>
      <c r="FSC13" s="321"/>
      <c r="FSD13" s="321"/>
      <c r="FSE13" s="321"/>
      <c r="FSF13" s="321"/>
      <c r="FSG13" s="321"/>
      <c r="FSH13" s="321"/>
      <c r="FSI13" s="321"/>
      <c r="FSJ13" s="321"/>
      <c r="FSK13" s="321"/>
      <c r="FSL13" s="321"/>
      <c r="FSM13" s="321"/>
      <c r="FSN13" s="321"/>
      <c r="FSO13" s="321"/>
      <c r="FSP13" s="321"/>
      <c r="FSQ13" s="321"/>
      <c r="FSR13" s="321"/>
      <c r="FSS13" s="321"/>
      <c r="FST13" s="321"/>
      <c r="FSU13" s="321"/>
      <c r="FSV13" s="321"/>
      <c r="FSW13" s="321"/>
      <c r="FSX13" s="321"/>
      <c r="FSY13" s="321"/>
      <c r="FSZ13" s="321"/>
      <c r="FTA13" s="321"/>
      <c r="FTB13" s="321"/>
      <c r="FTC13" s="321"/>
      <c r="FTD13" s="321"/>
      <c r="FTE13" s="321"/>
      <c r="FTF13" s="321"/>
      <c r="FTG13" s="321"/>
      <c r="FTH13" s="321"/>
      <c r="FTI13" s="321"/>
      <c r="FTJ13" s="321"/>
      <c r="FTK13" s="321"/>
      <c r="FTL13" s="321"/>
      <c r="FTM13" s="321"/>
      <c r="FTN13" s="321"/>
      <c r="FTO13" s="321"/>
      <c r="FTP13" s="321"/>
      <c r="FTQ13" s="321"/>
      <c r="FTR13" s="321"/>
      <c r="FTS13" s="321"/>
      <c r="FTT13" s="321"/>
      <c r="FTU13" s="321"/>
      <c r="FTV13" s="321"/>
      <c r="FTW13" s="321"/>
      <c r="FTX13" s="321"/>
      <c r="FTY13" s="321"/>
      <c r="FTZ13" s="321"/>
      <c r="FUA13" s="321"/>
      <c r="FUB13" s="321"/>
      <c r="FUC13" s="321"/>
      <c r="FUD13" s="321"/>
      <c r="FUE13" s="321"/>
      <c r="FUF13" s="321"/>
      <c r="FUG13" s="321"/>
      <c r="FUH13" s="321"/>
      <c r="FUI13" s="321"/>
      <c r="FUJ13" s="321"/>
      <c r="FUK13" s="321"/>
      <c r="FUL13" s="321"/>
      <c r="FUM13" s="321"/>
      <c r="FUN13" s="321"/>
      <c r="FUO13" s="321"/>
      <c r="FUP13" s="321"/>
      <c r="FUQ13" s="321"/>
      <c r="FUR13" s="321"/>
      <c r="FUS13" s="321"/>
      <c r="FUT13" s="321"/>
      <c r="FUU13" s="321"/>
      <c r="FUV13" s="321"/>
      <c r="FUW13" s="321"/>
      <c r="FUX13" s="321"/>
      <c r="FUY13" s="321"/>
      <c r="FUZ13" s="321"/>
      <c r="FVA13" s="321"/>
      <c r="FVB13" s="321"/>
      <c r="FVC13" s="321"/>
      <c r="FVD13" s="321"/>
      <c r="FVE13" s="321"/>
      <c r="FVF13" s="321"/>
      <c r="FVG13" s="321"/>
      <c r="FVH13" s="321"/>
      <c r="FVI13" s="321"/>
      <c r="FVJ13" s="321"/>
      <c r="FVK13" s="321"/>
      <c r="FVL13" s="321"/>
      <c r="FVM13" s="321"/>
      <c r="FVN13" s="321"/>
      <c r="FVO13" s="321"/>
      <c r="FVP13" s="321"/>
      <c r="FVQ13" s="321"/>
      <c r="FVR13" s="321"/>
      <c r="FVS13" s="321"/>
      <c r="FVT13" s="321"/>
      <c r="FVU13" s="321"/>
      <c r="FVV13" s="321"/>
      <c r="FVW13" s="321"/>
      <c r="FVX13" s="321"/>
      <c r="FVY13" s="321"/>
      <c r="FVZ13" s="321"/>
      <c r="FWA13" s="321"/>
      <c r="FWB13" s="321"/>
      <c r="FWC13" s="321"/>
      <c r="FWD13" s="321"/>
      <c r="FWE13" s="321"/>
      <c r="FWF13" s="321"/>
      <c r="FWG13" s="321"/>
      <c r="FWH13" s="321"/>
      <c r="FWI13" s="321"/>
      <c r="FWJ13" s="321"/>
      <c r="FWK13" s="321"/>
      <c r="FWL13" s="321"/>
      <c r="FWM13" s="321"/>
      <c r="FWN13" s="321"/>
      <c r="FWO13" s="321"/>
      <c r="FWP13" s="321"/>
      <c r="FWQ13" s="321"/>
      <c r="FWR13" s="321"/>
      <c r="FWS13" s="321"/>
      <c r="FWT13" s="321"/>
      <c r="FWU13" s="321"/>
      <c r="FWV13" s="321"/>
      <c r="FWW13" s="321"/>
      <c r="FWX13" s="321"/>
      <c r="FWY13" s="321"/>
      <c r="FWZ13" s="321"/>
      <c r="FXA13" s="321"/>
      <c r="FXB13" s="321"/>
      <c r="FXC13" s="321"/>
      <c r="FXD13" s="321"/>
      <c r="FXE13" s="321"/>
      <c r="FXF13" s="321"/>
      <c r="FXG13" s="321"/>
      <c r="FXH13" s="321"/>
      <c r="FXI13" s="321"/>
      <c r="FXJ13" s="321"/>
      <c r="FXK13" s="321"/>
      <c r="FXL13" s="321"/>
      <c r="FXM13" s="321"/>
      <c r="FXN13" s="321"/>
      <c r="FXO13" s="321"/>
      <c r="FXP13" s="321"/>
      <c r="FXQ13" s="321"/>
      <c r="FXR13" s="321"/>
      <c r="FXS13" s="321"/>
      <c r="FXT13" s="321"/>
      <c r="FXU13" s="321"/>
      <c r="FXV13" s="321"/>
      <c r="FXW13" s="321"/>
      <c r="FXX13" s="321"/>
      <c r="FXY13" s="321"/>
      <c r="FXZ13" s="321"/>
      <c r="FYA13" s="321"/>
      <c r="FYB13" s="321"/>
      <c r="FYC13" s="321"/>
      <c r="FYD13" s="321"/>
      <c r="FYE13" s="321"/>
      <c r="FYF13" s="321"/>
      <c r="FYG13" s="321"/>
      <c r="FYH13" s="321"/>
      <c r="FYI13" s="321"/>
      <c r="FYJ13" s="321"/>
      <c r="FYK13" s="321"/>
      <c r="FYL13" s="321"/>
      <c r="FYM13" s="321"/>
      <c r="FYN13" s="321"/>
      <c r="FYO13" s="321"/>
      <c r="FYP13" s="321"/>
      <c r="FYQ13" s="321"/>
      <c r="FYR13" s="321"/>
      <c r="FYS13" s="321"/>
      <c r="FYT13" s="321"/>
      <c r="FYU13" s="321"/>
      <c r="FYV13" s="321"/>
      <c r="FYW13" s="321"/>
      <c r="FYX13" s="321"/>
      <c r="FYY13" s="321"/>
      <c r="FYZ13" s="321"/>
      <c r="FZA13" s="321"/>
      <c r="FZB13" s="321"/>
      <c r="FZC13" s="321"/>
      <c r="FZD13" s="321"/>
      <c r="FZE13" s="321"/>
      <c r="FZF13" s="321"/>
      <c r="FZG13" s="321"/>
      <c r="FZH13" s="321"/>
      <c r="FZI13" s="321"/>
      <c r="FZJ13" s="321"/>
      <c r="FZK13" s="321"/>
      <c r="FZL13" s="321"/>
      <c r="FZM13" s="321"/>
      <c r="FZN13" s="321"/>
      <c r="FZO13" s="321"/>
      <c r="FZP13" s="321"/>
      <c r="FZQ13" s="321"/>
      <c r="FZR13" s="321"/>
      <c r="FZS13" s="321"/>
      <c r="FZT13" s="321"/>
      <c r="FZU13" s="321"/>
      <c r="FZV13" s="321"/>
      <c r="FZW13" s="321"/>
      <c r="FZX13" s="321"/>
      <c r="FZY13" s="321"/>
      <c r="FZZ13" s="321"/>
      <c r="GAA13" s="321"/>
      <c r="GAB13" s="321"/>
      <c r="GAC13" s="321"/>
      <c r="GAD13" s="321"/>
      <c r="GAE13" s="321"/>
      <c r="GAF13" s="321"/>
      <c r="GAG13" s="321"/>
      <c r="GAH13" s="321"/>
      <c r="GAI13" s="321"/>
      <c r="GAJ13" s="321"/>
      <c r="GAK13" s="321"/>
      <c r="GAL13" s="321"/>
      <c r="GAM13" s="321"/>
      <c r="GAN13" s="321"/>
      <c r="GAO13" s="321"/>
      <c r="GAP13" s="321"/>
      <c r="GAQ13" s="321"/>
      <c r="GAR13" s="321"/>
      <c r="GAS13" s="321"/>
      <c r="GAT13" s="321"/>
      <c r="GAU13" s="321"/>
      <c r="GAV13" s="321"/>
      <c r="GAW13" s="321"/>
      <c r="GAX13" s="321"/>
      <c r="GAY13" s="321"/>
      <c r="GAZ13" s="321"/>
      <c r="GBA13" s="321"/>
      <c r="GBB13" s="321"/>
      <c r="GBC13" s="321"/>
      <c r="GBD13" s="321"/>
      <c r="GBE13" s="321"/>
      <c r="GBF13" s="321"/>
      <c r="GBG13" s="321"/>
      <c r="GBH13" s="321"/>
      <c r="GBI13" s="321"/>
      <c r="GBJ13" s="321"/>
      <c r="GBK13" s="321"/>
      <c r="GBL13" s="321"/>
      <c r="GBM13" s="321"/>
      <c r="GBN13" s="321"/>
      <c r="GBO13" s="321"/>
      <c r="GBP13" s="321"/>
      <c r="GBQ13" s="321"/>
      <c r="GBR13" s="321"/>
      <c r="GBS13" s="321"/>
      <c r="GBT13" s="321"/>
      <c r="GBU13" s="321"/>
      <c r="GBV13" s="321"/>
      <c r="GBW13" s="321"/>
      <c r="GBX13" s="321"/>
      <c r="GBY13" s="321"/>
      <c r="GBZ13" s="321"/>
      <c r="GCA13" s="321"/>
      <c r="GCB13" s="321"/>
      <c r="GCC13" s="321"/>
      <c r="GCD13" s="321"/>
      <c r="GCE13" s="321"/>
      <c r="GCF13" s="321"/>
      <c r="GCG13" s="321"/>
      <c r="GCH13" s="321"/>
      <c r="GCI13" s="321"/>
      <c r="GCJ13" s="321"/>
      <c r="GCK13" s="321"/>
      <c r="GCL13" s="321"/>
      <c r="GCM13" s="321"/>
      <c r="GCN13" s="321"/>
      <c r="GCO13" s="321"/>
      <c r="GCP13" s="321"/>
      <c r="GCQ13" s="321"/>
      <c r="GCR13" s="321"/>
      <c r="GCS13" s="321"/>
      <c r="GCT13" s="321"/>
      <c r="GCU13" s="321"/>
      <c r="GCV13" s="321"/>
      <c r="GCW13" s="321"/>
      <c r="GCX13" s="321"/>
      <c r="GCY13" s="321"/>
      <c r="GCZ13" s="321"/>
      <c r="GDA13" s="321"/>
      <c r="GDB13" s="321"/>
      <c r="GDC13" s="321"/>
      <c r="GDD13" s="321"/>
      <c r="GDE13" s="321"/>
      <c r="GDF13" s="321"/>
      <c r="GDG13" s="321"/>
      <c r="GDH13" s="321"/>
      <c r="GDI13" s="321"/>
      <c r="GDJ13" s="321"/>
      <c r="GDK13" s="321"/>
      <c r="GDL13" s="321"/>
      <c r="GDM13" s="321"/>
      <c r="GDN13" s="321"/>
      <c r="GDO13" s="321"/>
      <c r="GDP13" s="321"/>
      <c r="GDQ13" s="321"/>
      <c r="GDR13" s="321"/>
      <c r="GDS13" s="321"/>
      <c r="GDT13" s="321"/>
      <c r="GDU13" s="321"/>
      <c r="GDV13" s="321"/>
      <c r="GDW13" s="321"/>
      <c r="GDX13" s="321"/>
      <c r="GDY13" s="321"/>
      <c r="GDZ13" s="321"/>
      <c r="GEA13" s="321"/>
      <c r="GEB13" s="321"/>
      <c r="GEC13" s="321"/>
      <c r="GED13" s="321"/>
      <c r="GEE13" s="321"/>
      <c r="GEF13" s="321"/>
      <c r="GEG13" s="321"/>
      <c r="GEH13" s="321"/>
      <c r="GEI13" s="321"/>
      <c r="GEJ13" s="321"/>
      <c r="GEK13" s="321"/>
      <c r="GEL13" s="321"/>
      <c r="GEM13" s="321"/>
      <c r="GEN13" s="321"/>
      <c r="GEO13" s="321"/>
      <c r="GEP13" s="321"/>
      <c r="GEQ13" s="321"/>
      <c r="GER13" s="321"/>
      <c r="GES13" s="321"/>
      <c r="GET13" s="321"/>
      <c r="GEU13" s="321"/>
      <c r="GEV13" s="321"/>
      <c r="GEW13" s="321"/>
      <c r="GEX13" s="321"/>
      <c r="GEY13" s="321"/>
      <c r="GEZ13" s="321"/>
      <c r="GFA13" s="321"/>
      <c r="GFB13" s="321"/>
      <c r="GFC13" s="321"/>
      <c r="GFD13" s="321"/>
      <c r="GFE13" s="321"/>
      <c r="GFF13" s="321"/>
      <c r="GFG13" s="321"/>
      <c r="GFH13" s="321"/>
      <c r="GFI13" s="321"/>
      <c r="GFJ13" s="321"/>
      <c r="GFK13" s="321"/>
      <c r="GFL13" s="321"/>
      <c r="GFM13" s="321"/>
      <c r="GFN13" s="321"/>
      <c r="GFO13" s="321"/>
      <c r="GFP13" s="321"/>
      <c r="GFQ13" s="321"/>
      <c r="GFR13" s="321"/>
      <c r="GFS13" s="321"/>
      <c r="GFT13" s="321"/>
      <c r="GFU13" s="321"/>
      <c r="GFV13" s="321"/>
      <c r="GFW13" s="321"/>
      <c r="GFX13" s="321"/>
      <c r="GFY13" s="321"/>
      <c r="GFZ13" s="321"/>
      <c r="GGA13" s="321"/>
      <c r="GGB13" s="321"/>
      <c r="GGC13" s="321"/>
      <c r="GGD13" s="321"/>
      <c r="GGE13" s="321"/>
      <c r="GGF13" s="321"/>
      <c r="GGG13" s="321"/>
      <c r="GGH13" s="321"/>
      <c r="GGI13" s="321"/>
      <c r="GGJ13" s="321"/>
      <c r="GGK13" s="321"/>
      <c r="GGL13" s="321"/>
      <c r="GGM13" s="321"/>
      <c r="GGN13" s="321"/>
      <c r="GGO13" s="321"/>
      <c r="GGP13" s="321"/>
      <c r="GGQ13" s="321"/>
      <c r="GGR13" s="321"/>
      <c r="GGS13" s="321"/>
      <c r="GGT13" s="321"/>
      <c r="GGU13" s="321"/>
      <c r="GGV13" s="321"/>
      <c r="GGW13" s="321"/>
      <c r="GGX13" s="321"/>
      <c r="GGY13" s="321"/>
      <c r="GGZ13" s="321"/>
      <c r="GHA13" s="321"/>
      <c r="GHB13" s="321"/>
      <c r="GHC13" s="321"/>
      <c r="GHD13" s="321"/>
      <c r="GHE13" s="321"/>
      <c r="GHF13" s="321"/>
      <c r="GHG13" s="321"/>
      <c r="GHH13" s="321"/>
      <c r="GHI13" s="321"/>
      <c r="GHJ13" s="321"/>
      <c r="GHK13" s="321"/>
      <c r="GHL13" s="321"/>
      <c r="GHM13" s="321"/>
      <c r="GHN13" s="321"/>
      <c r="GHO13" s="321"/>
      <c r="GHP13" s="321"/>
      <c r="GHQ13" s="321"/>
      <c r="GHR13" s="321"/>
      <c r="GHS13" s="321"/>
      <c r="GHT13" s="321"/>
      <c r="GHU13" s="321"/>
      <c r="GHV13" s="321"/>
      <c r="GHW13" s="321"/>
      <c r="GHX13" s="321"/>
      <c r="GHY13" s="321"/>
      <c r="GHZ13" s="321"/>
      <c r="GIA13" s="321"/>
      <c r="GIB13" s="321"/>
      <c r="GIC13" s="321"/>
      <c r="GID13" s="321"/>
      <c r="GIE13" s="321"/>
      <c r="GIF13" s="321"/>
      <c r="GIG13" s="321"/>
      <c r="GIH13" s="321"/>
      <c r="GII13" s="321"/>
      <c r="GIJ13" s="321"/>
      <c r="GIK13" s="321"/>
      <c r="GIL13" s="321"/>
      <c r="GIM13" s="321"/>
      <c r="GIN13" s="321"/>
      <c r="GIO13" s="321"/>
      <c r="GIP13" s="321"/>
      <c r="GIQ13" s="321"/>
      <c r="GIR13" s="321"/>
      <c r="GIS13" s="321"/>
      <c r="GIT13" s="321"/>
      <c r="GIU13" s="321"/>
      <c r="GIV13" s="321"/>
      <c r="GIW13" s="321"/>
      <c r="GIX13" s="321"/>
      <c r="GIY13" s="321"/>
      <c r="GIZ13" s="321"/>
      <c r="GJA13" s="321"/>
      <c r="GJB13" s="321"/>
      <c r="GJC13" s="321"/>
      <c r="GJD13" s="321"/>
      <c r="GJE13" s="321"/>
      <c r="GJF13" s="321"/>
      <c r="GJG13" s="321"/>
      <c r="GJH13" s="321"/>
      <c r="GJI13" s="321"/>
      <c r="GJJ13" s="321"/>
      <c r="GJK13" s="321"/>
      <c r="GJL13" s="321"/>
      <c r="GJM13" s="321"/>
      <c r="GJN13" s="321"/>
      <c r="GJO13" s="321"/>
      <c r="GJP13" s="321"/>
      <c r="GJQ13" s="321"/>
      <c r="GJR13" s="321"/>
      <c r="GJS13" s="321"/>
      <c r="GJT13" s="321"/>
      <c r="GJU13" s="321"/>
      <c r="GJV13" s="321"/>
      <c r="GJW13" s="321"/>
      <c r="GJX13" s="321"/>
      <c r="GJY13" s="321"/>
      <c r="GJZ13" s="321"/>
      <c r="GKA13" s="321"/>
      <c r="GKB13" s="321"/>
      <c r="GKC13" s="321"/>
      <c r="GKD13" s="321"/>
      <c r="GKE13" s="321"/>
      <c r="GKF13" s="321"/>
      <c r="GKG13" s="321"/>
      <c r="GKH13" s="321"/>
      <c r="GKI13" s="321"/>
      <c r="GKJ13" s="321"/>
      <c r="GKK13" s="321"/>
      <c r="GKL13" s="321"/>
      <c r="GKM13" s="321"/>
      <c r="GKN13" s="321"/>
      <c r="GKO13" s="321"/>
      <c r="GKP13" s="321"/>
      <c r="GKQ13" s="321"/>
      <c r="GKR13" s="321"/>
      <c r="GKS13" s="321"/>
      <c r="GKT13" s="321"/>
      <c r="GKU13" s="321"/>
      <c r="GKV13" s="321"/>
      <c r="GKW13" s="321"/>
      <c r="GKX13" s="321"/>
      <c r="GKY13" s="321"/>
      <c r="GKZ13" s="321"/>
      <c r="GLA13" s="321"/>
      <c r="GLB13" s="321"/>
      <c r="GLC13" s="321"/>
      <c r="GLD13" s="321"/>
      <c r="GLE13" s="321"/>
      <c r="GLF13" s="321"/>
      <c r="GLG13" s="321"/>
      <c r="GLH13" s="321"/>
      <c r="GLI13" s="321"/>
      <c r="GLJ13" s="321"/>
      <c r="GLK13" s="321"/>
      <c r="GLL13" s="321"/>
      <c r="GLM13" s="321"/>
      <c r="GLN13" s="321"/>
      <c r="GLO13" s="321"/>
      <c r="GLP13" s="321"/>
      <c r="GLQ13" s="321"/>
      <c r="GLR13" s="321"/>
      <c r="GLS13" s="321"/>
      <c r="GLT13" s="321"/>
      <c r="GLU13" s="321"/>
      <c r="GLV13" s="321"/>
      <c r="GLW13" s="321"/>
      <c r="GLX13" s="321"/>
      <c r="GLY13" s="321"/>
      <c r="GLZ13" s="321"/>
      <c r="GMA13" s="321"/>
      <c r="GMB13" s="321"/>
      <c r="GMC13" s="321"/>
      <c r="GMD13" s="321"/>
      <c r="GME13" s="321"/>
      <c r="GMF13" s="321"/>
      <c r="GMG13" s="321"/>
      <c r="GMH13" s="321"/>
      <c r="GMI13" s="321"/>
      <c r="GMJ13" s="321"/>
      <c r="GMK13" s="321"/>
      <c r="GML13" s="321"/>
      <c r="GMM13" s="321"/>
      <c r="GMN13" s="321"/>
      <c r="GMO13" s="321"/>
      <c r="GMP13" s="321"/>
      <c r="GMQ13" s="321"/>
      <c r="GMR13" s="321"/>
      <c r="GMS13" s="321"/>
      <c r="GMT13" s="321"/>
      <c r="GMU13" s="321"/>
      <c r="GMV13" s="321"/>
      <c r="GMW13" s="321"/>
      <c r="GMX13" s="321"/>
      <c r="GMY13" s="321"/>
      <c r="GMZ13" s="321"/>
      <c r="GNA13" s="321"/>
      <c r="GNB13" s="321"/>
      <c r="GNC13" s="321"/>
      <c r="GND13" s="321"/>
      <c r="GNE13" s="321"/>
      <c r="GNF13" s="321"/>
      <c r="GNG13" s="321"/>
      <c r="GNH13" s="321"/>
      <c r="GNI13" s="321"/>
      <c r="GNJ13" s="321"/>
      <c r="GNK13" s="321"/>
      <c r="GNL13" s="321"/>
      <c r="GNM13" s="321"/>
      <c r="GNN13" s="321"/>
      <c r="GNO13" s="321"/>
      <c r="GNP13" s="321"/>
      <c r="GNQ13" s="321"/>
      <c r="GNR13" s="321"/>
      <c r="GNS13" s="321"/>
      <c r="GNT13" s="321"/>
      <c r="GNU13" s="321"/>
      <c r="GNV13" s="321"/>
      <c r="GNW13" s="321"/>
      <c r="GNX13" s="321"/>
      <c r="GNY13" s="321"/>
      <c r="GNZ13" s="321"/>
      <c r="GOA13" s="321"/>
      <c r="GOB13" s="321"/>
      <c r="GOC13" s="321"/>
      <c r="GOD13" s="321"/>
      <c r="GOE13" s="321"/>
      <c r="GOF13" s="321"/>
      <c r="GOG13" s="321"/>
      <c r="GOH13" s="321"/>
      <c r="GOI13" s="321"/>
      <c r="GOJ13" s="321"/>
      <c r="GOK13" s="321"/>
      <c r="GOL13" s="321"/>
      <c r="GOM13" s="321"/>
      <c r="GON13" s="321"/>
      <c r="GOO13" s="321"/>
      <c r="GOP13" s="321"/>
      <c r="GOQ13" s="321"/>
      <c r="GOR13" s="321"/>
      <c r="GOS13" s="321"/>
      <c r="GOT13" s="321"/>
      <c r="GOU13" s="321"/>
      <c r="GOV13" s="321"/>
      <c r="GOW13" s="321"/>
      <c r="GOX13" s="321"/>
      <c r="GOY13" s="321"/>
      <c r="GOZ13" s="321"/>
      <c r="GPA13" s="321"/>
      <c r="GPB13" s="321"/>
      <c r="GPC13" s="321"/>
      <c r="GPD13" s="321"/>
      <c r="GPE13" s="321"/>
      <c r="GPF13" s="321"/>
      <c r="GPG13" s="321"/>
      <c r="GPH13" s="321"/>
      <c r="GPI13" s="321"/>
      <c r="GPJ13" s="321"/>
      <c r="GPK13" s="321"/>
      <c r="GPL13" s="321"/>
      <c r="GPM13" s="321"/>
      <c r="GPN13" s="321"/>
      <c r="GPO13" s="321"/>
      <c r="GPP13" s="321"/>
      <c r="GPQ13" s="321"/>
      <c r="GPR13" s="321"/>
      <c r="GPS13" s="321"/>
      <c r="GPT13" s="321"/>
      <c r="GPU13" s="321"/>
      <c r="GPV13" s="321"/>
      <c r="GPW13" s="321"/>
      <c r="GPX13" s="321"/>
      <c r="GPY13" s="321"/>
      <c r="GPZ13" s="321"/>
      <c r="GQA13" s="321"/>
      <c r="GQB13" s="321"/>
      <c r="GQC13" s="321"/>
      <c r="GQD13" s="321"/>
      <c r="GQE13" s="321"/>
      <c r="GQF13" s="321"/>
      <c r="GQG13" s="321"/>
      <c r="GQH13" s="321"/>
      <c r="GQI13" s="321"/>
      <c r="GQJ13" s="321"/>
      <c r="GQK13" s="321"/>
      <c r="GQL13" s="321"/>
      <c r="GQM13" s="321"/>
      <c r="GQN13" s="321"/>
      <c r="GQO13" s="321"/>
      <c r="GQP13" s="321"/>
      <c r="GQQ13" s="321"/>
      <c r="GQR13" s="321"/>
      <c r="GQS13" s="321"/>
      <c r="GQT13" s="321"/>
      <c r="GQU13" s="321"/>
      <c r="GQV13" s="321"/>
      <c r="GQW13" s="321"/>
      <c r="GQX13" s="321"/>
      <c r="GQY13" s="321"/>
      <c r="GQZ13" s="321"/>
      <c r="GRA13" s="321"/>
      <c r="GRB13" s="321"/>
      <c r="GRC13" s="321"/>
      <c r="GRD13" s="321"/>
      <c r="GRE13" s="321"/>
      <c r="GRF13" s="321"/>
      <c r="GRG13" s="321"/>
      <c r="GRH13" s="321"/>
      <c r="GRI13" s="321"/>
      <c r="GRJ13" s="321"/>
      <c r="GRK13" s="321"/>
      <c r="GRL13" s="321"/>
      <c r="GRM13" s="321"/>
      <c r="GRN13" s="321"/>
      <c r="GRO13" s="321"/>
      <c r="GRP13" s="321"/>
      <c r="GRQ13" s="321"/>
      <c r="GRR13" s="321"/>
      <c r="GRS13" s="321"/>
      <c r="GRT13" s="321"/>
      <c r="GRU13" s="321"/>
      <c r="GRV13" s="321"/>
      <c r="GRW13" s="321"/>
      <c r="GRX13" s="321"/>
      <c r="GRY13" s="321"/>
      <c r="GRZ13" s="321"/>
      <c r="GSA13" s="321"/>
      <c r="GSB13" s="321"/>
      <c r="GSC13" s="321"/>
      <c r="GSD13" s="321"/>
      <c r="GSE13" s="321"/>
      <c r="GSF13" s="321"/>
      <c r="GSG13" s="321"/>
      <c r="GSH13" s="321"/>
      <c r="GSI13" s="321"/>
      <c r="GSJ13" s="321"/>
      <c r="GSK13" s="321"/>
      <c r="GSL13" s="321"/>
      <c r="GSM13" s="321"/>
      <c r="GSN13" s="321"/>
      <c r="GSO13" s="321"/>
      <c r="GSP13" s="321"/>
      <c r="GSQ13" s="321"/>
      <c r="GSR13" s="321"/>
      <c r="GSS13" s="321"/>
      <c r="GST13" s="321"/>
      <c r="GSU13" s="321"/>
      <c r="GSV13" s="321"/>
      <c r="GSW13" s="321"/>
      <c r="GSX13" s="321"/>
      <c r="GSY13" s="321"/>
      <c r="GSZ13" s="321"/>
      <c r="GTA13" s="321"/>
      <c r="GTB13" s="321"/>
      <c r="GTC13" s="321"/>
      <c r="GTD13" s="321"/>
      <c r="GTE13" s="321"/>
      <c r="GTF13" s="321"/>
      <c r="GTG13" s="321"/>
      <c r="GTH13" s="321"/>
      <c r="GTI13" s="321"/>
      <c r="GTJ13" s="321"/>
      <c r="GTK13" s="321"/>
      <c r="GTL13" s="321"/>
      <c r="GTM13" s="321"/>
      <c r="GTN13" s="321"/>
      <c r="GTO13" s="321"/>
      <c r="GTP13" s="321"/>
      <c r="GTQ13" s="321"/>
      <c r="GTR13" s="321"/>
      <c r="GTS13" s="321"/>
      <c r="GTT13" s="321"/>
      <c r="GTU13" s="321"/>
      <c r="GTV13" s="321"/>
      <c r="GTW13" s="321"/>
      <c r="GTX13" s="321"/>
      <c r="GTY13" s="321"/>
      <c r="GTZ13" s="321"/>
      <c r="GUA13" s="321"/>
      <c r="GUB13" s="321"/>
      <c r="GUC13" s="321"/>
      <c r="GUD13" s="321"/>
      <c r="GUE13" s="321"/>
      <c r="GUF13" s="321"/>
      <c r="GUG13" s="321"/>
      <c r="GUH13" s="321"/>
      <c r="GUI13" s="321"/>
      <c r="GUJ13" s="321"/>
      <c r="GUK13" s="321"/>
      <c r="GUL13" s="321"/>
      <c r="GUM13" s="321"/>
      <c r="GUN13" s="321"/>
      <c r="GUO13" s="321"/>
      <c r="GUP13" s="321"/>
      <c r="GUQ13" s="321"/>
      <c r="GUR13" s="321"/>
      <c r="GUS13" s="321"/>
      <c r="GUT13" s="321"/>
      <c r="GUU13" s="321"/>
      <c r="GUV13" s="321"/>
      <c r="GUW13" s="321"/>
      <c r="GUX13" s="321"/>
      <c r="GUY13" s="321"/>
      <c r="GUZ13" s="321"/>
      <c r="GVA13" s="321"/>
      <c r="GVB13" s="321"/>
      <c r="GVC13" s="321"/>
      <c r="GVD13" s="321"/>
      <c r="GVE13" s="321"/>
      <c r="GVF13" s="321"/>
      <c r="GVG13" s="321"/>
      <c r="GVH13" s="321"/>
      <c r="GVI13" s="321"/>
      <c r="GVJ13" s="321"/>
      <c r="GVK13" s="321"/>
      <c r="GVL13" s="321"/>
      <c r="GVM13" s="321"/>
      <c r="GVN13" s="321"/>
      <c r="GVO13" s="321"/>
      <c r="GVP13" s="321"/>
      <c r="GVQ13" s="321"/>
      <c r="GVR13" s="321"/>
      <c r="GVS13" s="321"/>
      <c r="GVT13" s="321"/>
      <c r="GVU13" s="321"/>
      <c r="GVV13" s="321"/>
      <c r="GVW13" s="321"/>
      <c r="GVX13" s="321"/>
      <c r="GVY13" s="321"/>
      <c r="GVZ13" s="321"/>
      <c r="GWA13" s="321"/>
      <c r="GWB13" s="321"/>
      <c r="GWC13" s="321"/>
      <c r="GWD13" s="321"/>
      <c r="GWE13" s="321"/>
      <c r="GWF13" s="321"/>
      <c r="GWG13" s="321"/>
      <c r="GWH13" s="321"/>
      <c r="GWI13" s="321"/>
      <c r="GWJ13" s="321"/>
      <c r="GWK13" s="321"/>
      <c r="GWL13" s="321"/>
      <c r="GWM13" s="321"/>
      <c r="GWN13" s="321"/>
      <c r="GWO13" s="321"/>
      <c r="GWP13" s="321"/>
      <c r="GWQ13" s="321"/>
      <c r="GWR13" s="321"/>
      <c r="GWS13" s="321"/>
      <c r="GWT13" s="321"/>
      <c r="GWU13" s="321"/>
      <c r="GWV13" s="321"/>
      <c r="GWW13" s="321"/>
      <c r="GWX13" s="321"/>
      <c r="GWY13" s="321"/>
      <c r="GWZ13" s="321"/>
      <c r="GXA13" s="321"/>
      <c r="GXB13" s="321"/>
      <c r="GXC13" s="321"/>
      <c r="GXD13" s="321"/>
      <c r="GXE13" s="321"/>
      <c r="GXF13" s="321"/>
      <c r="GXG13" s="321"/>
      <c r="GXH13" s="321"/>
      <c r="GXI13" s="321"/>
      <c r="GXJ13" s="321"/>
      <c r="GXK13" s="321"/>
      <c r="GXL13" s="321"/>
      <c r="GXM13" s="321"/>
      <c r="GXN13" s="321"/>
      <c r="GXO13" s="321"/>
      <c r="GXP13" s="321"/>
      <c r="GXQ13" s="321"/>
      <c r="GXR13" s="321"/>
      <c r="GXS13" s="321"/>
      <c r="GXT13" s="321"/>
      <c r="GXU13" s="321"/>
      <c r="GXV13" s="321"/>
      <c r="GXW13" s="321"/>
      <c r="GXX13" s="321"/>
      <c r="GXY13" s="321"/>
      <c r="GXZ13" s="321"/>
      <c r="GYA13" s="321"/>
      <c r="GYB13" s="321"/>
      <c r="GYC13" s="321"/>
      <c r="GYD13" s="321"/>
      <c r="GYE13" s="321"/>
      <c r="GYF13" s="321"/>
      <c r="GYG13" s="321"/>
      <c r="GYH13" s="321"/>
      <c r="GYI13" s="321"/>
      <c r="GYJ13" s="321"/>
      <c r="GYK13" s="321"/>
      <c r="GYL13" s="321"/>
      <c r="GYM13" s="321"/>
      <c r="GYN13" s="321"/>
      <c r="GYO13" s="321"/>
      <c r="GYP13" s="321"/>
      <c r="GYQ13" s="321"/>
      <c r="GYR13" s="321"/>
      <c r="GYS13" s="321"/>
      <c r="GYT13" s="321"/>
      <c r="GYU13" s="321"/>
      <c r="GYV13" s="321"/>
      <c r="GYW13" s="321"/>
      <c r="GYX13" s="321"/>
      <c r="GYY13" s="321"/>
      <c r="GYZ13" s="321"/>
      <c r="GZA13" s="321"/>
      <c r="GZB13" s="321"/>
      <c r="GZC13" s="321"/>
      <c r="GZD13" s="321"/>
      <c r="GZE13" s="321"/>
      <c r="GZF13" s="321"/>
      <c r="GZG13" s="321"/>
      <c r="GZH13" s="321"/>
      <c r="GZI13" s="321"/>
      <c r="GZJ13" s="321"/>
      <c r="GZK13" s="321"/>
      <c r="GZL13" s="321"/>
      <c r="GZM13" s="321"/>
      <c r="GZN13" s="321"/>
      <c r="GZO13" s="321"/>
      <c r="GZP13" s="321"/>
      <c r="GZQ13" s="321"/>
      <c r="GZR13" s="321"/>
      <c r="GZS13" s="321"/>
      <c r="GZT13" s="321"/>
      <c r="GZU13" s="321"/>
      <c r="GZV13" s="321"/>
      <c r="GZW13" s="321"/>
      <c r="GZX13" s="321"/>
      <c r="GZY13" s="321"/>
      <c r="GZZ13" s="321"/>
      <c r="HAA13" s="321"/>
      <c r="HAB13" s="321"/>
      <c r="HAC13" s="321"/>
      <c r="HAD13" s="321"/>
      <c r="HAE13" s="321"/>
      <c r="HAF13" s="321"/>
      <c r="HAG13" s="321"/>
      <c r="HAH13" s="321"/>
      <c r="HAI13" s="321"/>
      <c r="HAJ13" s="321"/>
      <c r="HAK13" s="321"/>
      <c r="HAL13" s="321"/>
      <c r="HAM13" s="321"/>
      <c r="HAN13" s="321"/>
      <c r="HAO13" s="321"/>
      <c r="HAP13" s="321"/>
      <c r="HAQ13" s="321"/>
      <c r="HAR13" s="321"/>
      <c r="HAS13" s="321"/>
      <c r="HAT13" s="321"/>
      <c r="HAU13" s="321"/>
      <c r="HAV13" s="321"/>
      <c r="HAW13" s="321"/>
      <c r="HAX13" s="321"/>
      <c r="HAY13" s="321"/>
      <c r="HAZ13" s="321"/>
      <c r="HBA13" s="321"/>
      <c r="HBB13" s="321"/>
      <c r="HBC13" s="321"/>
      <c r="HBD13" s="321"/>
      <c r="HBE13" s="321"/>
      <c r="HBF13" s="321"/>
      <c r="HBG13" s="321"/>
      <c r="HBH13" s="321"/>
      <c r="HBI13" s="321"/>
      <c r="HBJ13" s="321"/>
      <c r="HBK13" s="321"/>
      <c r="HBL13" s="321"/>
      <c r="HBM13" s="321"/>
      <c r="HBN13" s="321"/>
      <c r="HBO13" s="321"/>
      <c r="HBP13" s="321"/>
      <c r="HBQ13" s="321"/>
      <c r="HBR13" s="321"/>
      <c r="HBS13" s="321"/>
      <c r="HBT13" s="321"/>
      <c r="HBU13" s="321"/>
      <c r="HBV13" s="321"/>
      <c r="HBW13" s="321"/>
      <c r="HBX13" s="321"/>
      <c r="HBY13" s="321"/>
      <c r="HBZ13" s="321"/>
      <c r="HCA13" s="321"/>
      <c r="HCB13" s="321"/>
      <c r="HCC13" s="321"/>
      <c r="HCD13" s="321"/>
      <c r="HCE13" s="321"/>
      <c r="HCF13" s="321"/>
      <c r="HCG13" s="321"/>
      <c r="HCH13" s="321"/>
      <c r="HCI13" s="321"/>
      <c r="HCJ13" s="321"/>
      <c r="HCK13" s="321"/>
      <c r="HCL13" s="321"/>
      <c r="HCM13" s="321"/>
      <c r="HCN13" s="321"/>
      <c r="HCO13" s="321"/>
      <c r="HCP13" s="321"/>
      <c r="HCQ13" s="321"/>
      <c r="HCR13" s="321"/>
      <c r="HCS13" s="321"/>
      <c r="HCT13" s="321"/>
      <c r="HCU13" s="321"/>
      <c r="HCV13" s="321"/>
      <c r="HCW13" s="321"/>
      <c r="HCX13" s="321"/>
      <c r="HCY13" s="321"/>
      <c r="HCZ13" s="321"/>
      <c r="HDA13" s="321"/>
      <c r="HDB13" s="321"/>
      <c r="HDC13" s="321"/>
      <c r="HDD13" s="321"/>
      <c r="HDE13" s="321"/>
      <c r="HDF13" s="321"/>
      <c r="HDG13" s="321"/>
      <c r="HDH13" s="321"/>
      <c r="HDI13" s="321"/>
      <c r="HDJ13" s="321"/>
      <c r="HDK13" s="321"/>
      <c r="HDL13" s="321"/>
      <c r="HDM13" s="321"/>
      <c r="HDN13" s="321"/>
      <c r="HDO13" s="321"/>
      <c r="HDP13" s="321"/>
      <c r="HDQ13" s="321"/>
      <c r="HDR13" s="321"/>
      <c r="HDS13" s="321"/>
      <c r="HDT13" s="321"/>
      <c r="HDU13" s="321"/>
      <c r="HDV13" s="321"/>
      <c r="HDW13" s="321"/>
      <c r="HDX13" s="321"/>
      <c r="HDY13" s="321"/>
      <c r="HDZ13" s="321"/>
      <c r="HEA13" s="321"/>
      <c r="HEB13" s="321"/>
      <c r="HEC13" s="321"/>
      <c r="HED13" s="321"/>
      <c r="HEE13" s="321"/>
      <c r="HEF13" s="321"/>
      <c r="HEG13" s="321"/>
      <c r="HEH13" s="321"/>
      <c r="HEI13" s="321"/>
      <c r="HEJ13" s="321"/>
      <c r="HEK13" s="321"/>
      <c r="HEL13" s="321"/>
      <c r="HEM13" s="321"/>
      <c r="HEN13" s="321"/>
      <c r="HEO13" s="321"/>
      <c r="HEP13" s="321"/>
      <c r="HEQ13" s="321"/>
      <c r="HER13" s="321"/>
      <c r="HES13" s="321"/>
      <c r="HET13" s="321"/>
      <c r="HEU13" s="321"/>
      <c r="HEV13" s="321"/>
      <c r="HEW13" s="321"/>
      <c r="HEX13" s="321"/>
      <c r="HEY13" s="321"/>
      <c r="HEZ13" s="321"/>
      <c r="HFA13" s="321"/>
      <c r="HFB13" s="321"/>
      <c r="HFC13" s="321"/>
      <c r="HFD13" s="321"/>
      <c r="HFE13" s="321"/>
      <c r="HFF13" s="321"/>
      <c r="HFG13" s="321"/>
      <c r="HFH13" s="321"/>
      <c r="HFI13" s="321"/>
      <c r="HFJ13" s="321"/>
      <c r="HFK13" s="321"/>
      <c r="HFL13" s="321"/>
      <c r="HFM13" s="321"/>
      <c r="HFN13" s="321"/>
      <c r="HFO13" s="321"/>
      <c r="HFP13" s="321"/>
      <c r="HFQ13" s="321"/>
      <c r="HFR13" s="321"/>
      <c r="HFS13" s="321"/>
      <c r="HFT13" s="321"/>
      <c r="HFU13" s="321"/>
      <c r="HFV13" s="321"/>
      <c r="HFW13" s="321"/>
      <c r="HFX13" s="321"/>
      <c r="HFY13" s="321"/>
      <c r="HFZ13" s="321"/>
      <c r="HGA13" s="321"/>
      <c r="HGB13" s="321"/>
      <c r="HGC13" s="321"/>
      <c r="HGD13" s="321"/>
      <c r="HGE13" s="321"/>
      <c r="HGF13" s="321"/>
      <c r="HGG13" s="321"/>
      <c r="HGH13" s="321"/>
      <c r="HGI13" s="321"/>
      <c r="HGJ13" s="321"/>
      <c r="HGK13" s="321"/>
      <c r="HGL13" s="321"/>
      <c r="HGM13" s="321"/>
      <c r="HGN13" s="321"/>
      <c r="HGO13" s="321"/>
      <c r="HGP13" s="321"/>
      <c r="HGQ13" s="321"/>
      <c r="HGR13" s="321"/>
      <c r="HGS13" s="321"/>
      <c r="HGT13" s="321"/>
      <c r="HGU13" s="321"/>
      <c r="HGV13" s="321"/>
      <c r="HGW13" s="321"/>
      <c r="HGX13" s="321"/>
      <c r="HGY13" s="321"/>
      <c r="HGZ13" s="321"/>
      <c r="HHA13" s="321"/>
      <c r="HHB13" s="321"/>
      <c r="HHC13" s="321"/>
      <c r="HHD13" s="321"/>
      <c r="HHE13" s="321"/>
      <c r="HHF13" s="321"/>
      <c r="HHG13" s="321"/>
      <c r="HHH13" s="321"/>
      <c r="HHI13" s="321"/>
      <c r="HHJ13" s="321"/>
      <c r="HHK13" s="321"/>
      <c r="HHL13" s="321"/>
      <c r="HHM13" s="321"/>
      <c r="HHN13" s="321"/>
      <c r="HHO13" s="321"/>
      <c r="HHP13" s="321"/>
      <c r="HHQ13" s="321"/>
      <c r="HHR13" s="321"/>
      <c r="HHS13" s="321"/>
      <c r="HHT13" s="321"/>
      <c r="HHU13" s="321"/>
      <c r="HHV13" s="321"/>
      <c r="HHW13" s="321"/>
      <c r="HHX13" s="321"/>
      <c r="HHY13" s="321"/>
      <c r="HHZ13" s="321"/>
      <c r="HIA13" s="321"/>
      <c r="HIB13" s="321"/>
      <c r="HIC13" s="321"/>
      <c r="HID13" s="321"/>
      <c r="HIE13" s="321"/>
      <c r="HIF13" s="321"/>
      <c r="HIG13" s="321"/>
      <c r="HIH13" s="321"/>
      <c r="HII13" s="321"/>
      <c r="HIJ13" s="321"/>
      <c r="HIK13" s="321"/>
      <c r="HIL13" s="321"/>
      <c r="HIM13" s="321"/>
      <c r="HIN13" s="321"/>
      <c r="HIO13" s="321"/>
      <c r="HIP13" s="321"/>
      <c r="HIQ13" s="321"/>
      <c r="HIR13" s="321"/>
      <c r="HIS13" s="321"/>
      <c r="HIT13" s="321"/>
      <c r="HIU13" s="321"/>
      <c r="HIV13" s="321"/>
      <c r="HIW13" s="321"/>
      <c r="HIX13" s="321"/>
      <c r="HIY13" s="321"/>
      <c r="HIZ13" s="321"/>
      <c r="HJA13" s="321"/>
      <c r="HJB13" s="321"/>
      <c r="HJC13" s="321"/>
      <c r="HJD13" s="321"/>
      <c r="HJE13" s="321"/>
      <c r="HJF13" s="321"/>
      <c r="HJG13" s="321"/>
      <c r="HJH13" s="321"/>
      <c r="HJI13" s="321"/>
      <c r="HJJ13" s="321"/>
      <c r="HJK13" s="321"/>
      <c r="HJL13" s="321"/>
      <c r="HJM13" s="321"/>
      <c r="HJN13" s="321"/>
      <c r="HJO13" s="321"/>
      <c r="HJP13" s="321"/>
      <c r="HJQ13" s="321"/>
      <c r="HJR13" s="321"/>
      <c r="HJS13" s="321"/>
      <c r="HJT13" s="321"/>
      <c r="HJU13" s="321"/>
      <c r="HJV13" s="321"/>
      <c r="HJW13" s="321"/>
      <c r="HJX13" s="321"/>
      <c r="HJY13" s="321"/>
      <c r="HJZ13" s="321"/>
      <c r="HKA13" s="321"/>
      <c r="HKB13" s="321"/>
      <c r="HKC13" s="321"/>
      <c r="HKD13" s="321"/>
      <c r="HKE13" s="321"/>
      <c r="HKF13" s="321"/>
      <c r="HKG13" s="321"/>
      <c r="HKH13" s="321"/>
      <c r="HKI13" s="321"/>
      <c r="HKJ13" s="321"/>
      <c r="HKK13" s="321"/>
      <c r="HKL13" s="321"/>
      <c r="HKM13" s="321"/>
      <c r="HKN13" s="321"/>
      <c r="HKO13" s="321"/>
      <c r="HKP13" s="321"/>
      <c r="HKQ13" s="321"/>
      <c r="HKR13" s="321"/>
      <c r="HKS13" s="321"/>
      <c r="HKT13" s="321"/>
      <c r="HKU13" s="321"/>
      <c r="HKV13" s="321"/>
      <c r="HKW13" s="321"/>
      <c r="HKX13" s="321"/>
      <c r="HKY13" s="321"/>
      <c r="HKZ13" s="321"/>
      <c r="HLA13" s="321"/>
      <c r="HLB13" s="321"/>
      <c r="HLC13" s="321"/>
      <c r="HLD13" s="321"/>
      <c r="HLE13" s="321"/>
      <c r="HLF13" s="321"/>
      <c r="HLG13" s="321"/>
      <c r="HLH13" s="321"/>
      <c r="HLI13" s="321"/>
      <c r="HLJ13" s="321"/>
      <c r="HLK13" s="321"/>
      <c r="HLL13" s="321"/>
      <c r="HLM13" s="321"/>
      <c r="HLN13" s="321"/>
      <c r="HLO13" s="321"/>
      <c r="HLP13" s="321"/>
      <c r="HLQ13" s="321"/>
      <c r="HLR13" s="321"/>
      <c r="HLS13" s="321"/>
      <c r="HLT13" s="321"/>
      <c r="HLU13" s="321"/>
      <c r="HLV13" s="321"/>
      <c r="HLW13" s="321"/>
      <c r="HLX13" s="321"/>
      <c r="HLY13" s="321"/>
      <c r="HLZ13" s="321"/>
      <c r="HMA13" s="321"/>
      <c r="HMB13" s="321"/>
      <c r="HMC13" s="321"/>
      <c r="HMD13" s="321"/>
      <c r="HME13" s="321"/>
      <c r="HMF13" s="321"/>
      <c r="HMG13" s="321"/>
      <c r="HMH13" s="321"/>
      <c r="HMI13" s="321"/>
      <c r="HMJ13" s="321"/>
      <c r="HMK13" s="321"/>
      <c r="HML13" s="321"/>
      <c r="HMM13" s="321"/>
      <c r="HMN13" s="321"/>
      <c r="HMO13" s="321"/>
      <c r="HMP13" s="321"/>
      <c r="HMQ13" s="321"/>
      <c r="HMR13" s="321"/>
      <c r="HMS13" s="321"/>
      <c r="HMT13" s="321"/>
      <c r="HMU13" s="321"/>
      <c r="HMV13" s="321"/>
      <c r="HMW13" s="321"/>
      <c r="HMX13" s="321"/>
      <c r="HMY13" s="321"/>
      <c r="HMZ13" s="321"/>
      <c r="HNA13" s="321"/>
      <c r="HNB13" s="321"/>
      <c r="HNC13" s="321"/>
      <c r="HND13" s="321"/>
      <c r="HNE13" s="321"/>
      <c r="HNF13" s="321"/>
      <c r="HNG13" s="321"/>
      <c r="HNH13" s="321"/>
      <c r="HNI13" s="321"/>
      <c r="HNJ13" s="321"/>
      <c r="HNK13" s="321"/>
      <c r="HNL13" s="321"/>
      <c r="HNM13" s="321"/>
      <c r="HNN13" s="321"/>
      <c r="HNO13" s="321"/>
      <c r="HNP13" s="321"/>
      <c r="HNQ13" s="321"/>
      <c r="HNR13" s="321"/>
      <c r="HNS13" s="321"/>
      <c r="HNT13" s="321"/>
      <c r="HNU13" s="321"/>
      <c r="HNV13" s="321"/>
      <c r="HNW13" s="321"/>
      <c r="HNX13" s="321"/>
      <c r="HNY13" s="321"/>
      <c r="HNZ13" s="321"/>
      <c r="HOA13" s="321"/>
      <c r="HOB13" s="321"/>
      <c r="HOC13" s="321"/>
      <c r="HOD13" s="321"/>
      <c r="HOE13" s="321"/>
      <c r="HOF13" s="321"/>
      <c r="HOG13" s="321"/>
      <c r="HOH13" s="321"/>
      <c r="HOI13" s="321"/>
      <c r="HOJ13" s="321"/>
      <c r="HOK13" s="321"/>
      <c r="HOL13" s="321"/>
      <c r="HOM13" s="321"/>
      <c r="HON13" s="321"/>
      <c r="HOO13" s="321"/>
      <c r="HOP13" s="321"/>
      <c r="HOQ13" s="321"/>
      <c r="HOR13" s="321"/>
      <c r="HOS13" s="321"/>
      <c r="HOT13" s="321"/>
      <c r="HOU13" s="321"/>
      <c r="HOV13" s="321"/>
      <c r="HOW13" s="321"/>
      <c r="HOX13" s="321"/>
      <c r="HOY13" s="321"/>
      <c r="HOZ13" s="321"/>
      <c r="HPA13" s="321"/>
      <c r="HPB13" s="321"/>
      <c r="HPC13" s="321"/>
      <c r="HPD13" s="321"/>
      <c r="HPE13" s="321"/>
      <c r="HPF13" s="321"/>
      <c r="HPG13" s="321"/>
      <c r="HPH13" s="321"/>
      <c r="HPI13" s="321"/>
      <c r="HPJ13" s="321"/>
      <c r="HPK13" s="321"/>
      <c r="HPL13" s="321"/>
      <c r="HPM13" s="321"/>
      <c r="HPN13" s="321"/>
      <c r="HPO13" s="321"/>
      <c r="HPP13" s="321"/>
      <c r="HPQ13" s="321"/>
      <c r="HPR13" s="321"/>
      <c r="HPS13" s="321"/>
      <c r="HPT13" s="321"/>
      <c r="HPU13" s="321"/>
      <c r="HPV13" s="321"/>
      <c r="HPW13" s="321"/>
      <c r="HPX13" s="321"/>
      <c r="HPY13" s="321"/>
      <c r="HPZ13" s="321"/>
      <c r="HQA13" s="321"/>
      <c r="HQB13" s="321"/>
      <c r="HQC13" s="321"/>
      <c r="HQD13" s="321"/>
      <c r="HQE13" s="321"/>
      <c r="HQF13" s="321"/>
      <c r="HQG13" s="321"/>
      <c r="HQH13" s="321"/>
      <c r="HQI13" s="321"/>
      <c r="HQJ13" s="321"/>
      <c r="HQK13" s="321"/>
      <c r="HQL13" s="321"/>
      <c r="HQM13" s="321"/>
      <c r="HQN13" s="321"/>
      <c r="HQO13" s="321"/>
      <c r="HQP13" s="321"/>
      <c r="HQQ13" s="321"/>
      <c r="HQR13" s="321"/>
      <c r="HQS13" s="321"/>
      <c r="HQT13" s="321"/>
      <c r="HQU13" s="321"/>
      <c r="HQV13" s="321"/>
      <c r="HQW13" s="321"/>
      <c r="HQX13" s="321"/>
      <c r="HQY13" s="321"/>
      <c r="HQZ13" s="321"/>
      <c r="HRA13" s="321"/>
      <c r="HRB13" s="321"/>
      <c r="HRC13" s="321"/>
      <c r="HRD13" s="321"/>
      <c r="HRE13" s="321"/>
      <c r="HRF13" s="321"/>
      <c r="HRG13" s="321"/>
      <c r="HRH13" s="321"/>
      <c r="HRI13" s="321"/>
      <c r="HRJ13" s="321"/>
      <c r="HRK13" s="321"/>
      <c r="HRL13" s="321"/>
      <c r="HRM13" s="321"/>
      <c r="HRN13" s="321"/>
      <c r="HRO13" s="321"/>
      <c r="HRP13" s="321"/>
      <c r="HRQ13" s="321"/>
      <c r="HRR13" s="321"/>
      <c r="HRS13" s="321"/>
      <c r="HRT13" s="321"/>
      <c r="HRU13" s="321"/>
      <c r="HRV13" s="321"/>
      <c r="HRW13" s="321"/>
      <c r="HRX13" s="321"/>
      <c r="HRY13" s="321"/>
      <c r="HRZ13" s="321"/>
      <c r="HSA13" s="321"/>
      <c r="HSB13" s="321"/>
      <c r="HSC13" s="321"/>
      <c r="HSD13" s="321"/>
      <c r="HSE13" s="321"/>
      <c r="HSF13" s="321"/>
      <c r="HSG13" s="321"/>
      <c r="HSH13" s="321"/>
      <c r="HSI13" s="321"/>
      <c r="HSJ13" s="321"/>
      <c r="HSK13" s="321"/>
      <c r="HSL13" s="321"/>
      <c r="HSM13" s="321"/>
      <c r="HSN13" s="321"/>
      <c r="HSO13" s="321"/>
      <c r="HSP13" s="321"/>
      <c r="HSQ13" s="321"/>
      <c r="HSR13" s="321"/>
      <c r="HSS13" s="321"/>
      <c r="HST13" s="321"/>
      <c r="HSU13" s="321"/>
      <c r="HSV13" s="321"/>
      <c r="HSW13" s="321"/>
      <c r="HSX13" s="321"/>
      <c r="HSY13" s="321"/>
      <c r="HSZ13" s="321"/>
      <c r="HTA13" s="321"/>
      <c r="HTB13" s="321"/>
      <c r="HTC13" s="321"/>
      <c r="HTD13" s="321"/>
      <c r="HTE13" s="321"/>
      <c r="HTF13" s="321"/>
      <c r="HTG13" s="321"/>
      <c r="HTH13" s="321"/>
      <c r="HTI13" s="321"/>
      <c r="HTJ13" s="321"/>
      <c r="HTK13" s="321"/>
      <c r="HTL13" s="321"/>
      <c r="HTM13" s="321"/>
      <c r="HTN13" s="321"/>
      <c r="HTO13" s="321"/>
      <c r="HTP13" s="321"/>
      <c r="HTQ13" s="321"/>
      <c r="HTR13" s="321"/>
      <c r="HTS13" s="321"/>
      <c r="HTT13" s="321"/>
      <c r="HTU13" s="321"/>
      <c r="HTV13" s="321"/>
      <c r="HTW13" s="321"/>
      <c r="HTX13" s="321"/>
      <c r="HTY13" s="321"/>
      <c r="HTZ13" s="321"/>
      <c r="HUA13" s="321"/>
      <c r="HUB13" s="321"/>
      <c r="HUC13" s="321"/>
      <c r="HUD13" s="321"/>
      <c r="HUE13" s="321"/>
      <c r="HUF13" s="321"/>
      <c r="HUG13" s="321"/>
      <c r="HUH13" s="321"/>
      <c r="HUI13" s="321"/>
      <c r="HUJ13" s="321"/>
      <c r="HUK13" s="321"/>
      <c r="HUL13" s="321"/>
      <c r="HUM13" s="321"/>
      <c r="HUN13" s="321"/>
      <c r="HUO13" s="321"/>
      <c r="HUP13" s="321"/>
      <c r="HUQ13" s="321"/>
      <c r="HUR13" s="321"/>
      <c r="HUS13" s="321"/>
      <c r="HUT13" s="321"/>
      <c r="HUU13" s="321"/>
      <c r="HUV13" s="321"/>
      <c r="HUW13" s="321"/>
      <c r="HUX13" s="321"/>
      <c r="HUY13" s="321"/>
      <c r="HUZ13" s="321"/>
      <c r="HVA13" s="321"/>
      <c r="HVB13" s="321"/>
      <c r="HVC13" s="321"/>
      <c r="HVD13" s="321"/>
      <c r="HVE13" s="321"/>
      <c r="HVF13" s="321"/>
      <c r="HVG13" s="321"/>
      <c r="HVH13" s="321"/>
      <c r="HVI13" s="321"/>
      <c r="HVJ13" s="321"/>
      <c r="HVK13" s="321"/>
      <c r="HVL13" s="321"/>
      <c r="HVM13" s="321"/>
      <c r="HVN13" s="321"/>
      <c r="HVO13" s="321"/>
      <c r="HVP13" s="321"/>
      <c r="HVQ13" s="321"/>
      <c r="HVR13" s="321"/>
      <c r="HVS13" s="321"/>
      <c r="HVT13" s="321"/>
      <c r="HVU13" s="321"/>
      <c r="HVV13" s="321"/>
      <c r="HVW13" s="321"/>
      <c r="HVX13" s="321"/>
      <c r="HVY13" s="321"/>
      <c r="HVZ13" s="321"/>
      <c r="HWA13" s="321"/>
      <c r="HWB13" s="321"/>
      <c r="HWC13" s="321"/>
      <c r="HWD13" s="321"/>
      <c r="HWE13" s="321"/>
      <c r="HWF13" s="321"/>
      <c r="HWG13" s="321"/>
      <c r="HWH13" s="321"/>
      <c r="HWI13" s="321"/>
      <c r="HWJ13" s="321"/>
      <c r="HWK13" s="321"/>
      <c r="HWL13" s="321"/>
      <c r="HWM13" s="321"/>
      <c r="HWN13" s="321"/>
      <c r="HWO13" s="321"/>
      <c r="HWP13" s="321"/>
      <c r="HWQ13" s="321"/>
      <c r="HWR13" s="321"/>
      <c r="HWS13" s="321"/>
      <c r="HWT13" s="321"/>
      <c r="HWU13" s="321"/>
      <c r="HWV13" s="321"/>
      <c r="HWW13" s="321"/>
      <c r="HWX13" s="321"/>
      <c r="HWY13" s="321"/>
      <c r="HWZ13" s="321"/>
      <c r="HXA13" s="321"/>
      <c r="HXB13" s="321"/>
      <c r="HXC13" s="321"/>
      <c r="HXD13" s="321"/>
      <c r="HXE13" s="321"/>
      <c r="HXF13" s="321"/>
      <c r="HXG13" s="321"/>
      <c r="HXH13" s="321"/>
      <c r="HXI13" s="321"/>
      <c r="HXJ13" s="321"/>
      <c r="HXK13" s="321"/>
      <c r="HXL13" s="321"/>
      <c r="HXM13" s="321"/>
      <c r="HXN13" s="321"/>
      <c r="HXO13" s="321"/>
      <c r="HXP13" s="321"/>
      <c r="HXQ13" s="321"/>
      <c r="HXR13" s="321"/>
      <c r="HXS13" s="321"/>
      <c r="HXT13" s="321"/>
      <c r="HXU13" s="321"/>
      <c r="HXV13" s="321"/>
      <c r="HXW13" s="321"/>
      <c r="HXX13" s="321"/>
      <c r="HXY13" s="321"/>
      <c r="HXZ13" s="321"/>
      <c r="HYA13" s="321"/>
      <c r="HYB13" s="321"/>
      <c r="HYC13" s="321"/>
      <c r="HYD13" s="321"/>
      <c r="HYE13" s="321"/>
      <c r="HYF13" s="321"/>
      <c r="HYG13" s="321"/>
      <c r="HYH13" s="321"/>
      <c r="HYI13" s="321"/>
      <c r="HYJ13" s="321"/>
      <c r="HYK13" s="321"/>
      <c r="HYL13" s="321"/>
      <c r="HYM13" s="321"/>
      <c r="HYN13" s="321"/>
      <c r="HYO13" s="321"/>
      <c r="HYP13" s="321"/>
      <c r="HYQ13" s="321"/>
      <c r="HYR13" s="321"/>
      <c r="HYS13" s="321"/>
      <c r="HYT13" s="321"/>
      <c r="HYU13" s="321"/>
      <c r="HYV13" s="321"/>
      <c r="HYW13" s="321"/>
      <c r="HYX13" s="321"/>
      <c r="HYY13" s="321"/>
      <c r="HYZ13" s="321"/>
      <c r="HZA13" s="321"/>
      <c r="HZB13" s="321"/>
      <c r="HZC13" s="321"/>
      <c r="HZD13" s="321"/>
      <c r="HZE13" s="321"/>
      <c r="HZF13" s="321"/>
      <c r="HZG13" s="321"/>
      <c r="HZH13" s="321"/>
      <c r="HZI13" s="321"/>
      <c r="HZJ13" s="321"/>
      <c r="HZK13" s="321"/>
      <c r="HZL13" s="321"/>
      <c r="HZM13" s="321"/>
      <c r="HZN13" s="321"/>
      <c r="HZO13" s="321"/>
      <c r="HZP13" s="321"/>
      <c r="HZQ13" s="321"/>
      <c r="HZR13" s="321"/>
      <c r="HZS13" s="321"/>
      <c r="HZT13" s="321"/>
      <c r="HZU13" s="321"/>
      <c r="HZV13" s="321"/>
      <c r="HZW13" s="321"/>
      <c r="HZX13" s="321"/>
      <c r="HZY13" s="321"/>
      <c r="HZZ13" s="321"/>
      <c r="IAA13" s="321"/>
      <c r="IAB13" s="321"/>
      <c r="IAC13" s="321"/>
      <c r="IAD13" s="321"/>
      <c r="IAE13" s="321"/>
      <c r="IAF13" s="321"/>
      <c r="IAG13" s="321"/>
      <c r="IAH13" s="321"/>
      <c r="IAI13" s="321"/>
      <c r="IAJ13" s="321"/>
      <c r="IAK13" s="321"/>
      <c r="IAL13" s="321"/>
      <c r="IAM13" s="321"/>
      <c r="IAN13" s="321"/>
      <c r="IAO13" s="321"/>
      <c r="IAP13" s="321"/>
      <c r="IAQ13" s="321"/>
      <c r="IAR13" s="321"/>
      <c r="IAS13" s="321"/>
      <c r="IAT13" s="321"/>
      <c r="IAU13" s="321"/>
      <c r="IAV13" s="321"/>
      <c r="IAW13" s="321"/>
      <c r="IAX13" s="321"/>
      <c r="IAY13" s="321"/>
      <c r="IAZ13" s="321"/>
      <c r="IBA13" s="321"/>
      <c r="IBB13" s="321"/>
      <c r="IBC13" s="321"/>
      <c r="IBD13" s="321"/>
      <c r="IBE13" s="321"/>
      <c r="IBF13" s="321"/>
      <c r="IBG13" s="321"/>
      <c r="IBH13" s="321"/>
      <c r="IBI13" s="321"/>
      <c r="IBJ13" s="321"/>
      <c r="IBK13" s="321"/>
      <c r="IBL13" s="321"/>
      <c r="IBM13" s="321"/>
      <c r="IBN13" s="321"/>
      <c r="IBO13" s="321"/>
      <c r="IBP13" s="321"/>
      <c r="IBQ13" s="321"/>
      <c r="IBR13" s="321"/>
      <c r="IBS13" s="321"/>
      <c r="IBT13" s="321"/>
      <c r="IBU13" s="321"/>
      <c r="IBV13" s="321"/>
      <c r="IBW13" s="321"/>
      <c r="IBX13" s="321"/>
      <c r="IBY13" s="321"/>
      <c r="IBZ13" s="321"/>
      <c r="ICA13" s="321"/>
      <c r="ICB13" s="321"/>
      <c r="ICC13" s="321"/>
      <c r="ICD13" s="321"/>
      <c r="ICE13" s="321"/>
      <c r="ICF13" s="321"/>
      <c r="ICG13" s="321"/>
      <c r="ICH13" s="321"/>
      <c r="ICI13" s="321"/>
      <c r="ICJ13" s="321"/>
      <c r="ICK13" s="321"/>
      <c r="ICL13" s="321"/>
      <c r="ICM13" s="321"/>
      <c r="ICN13" s="321"/>
      <c r="ICO13" s="321"/>
      <c r="ICP13" s="321"/>
      <c r="ICQ13" s="321"/>
      <c r="ICR13" s="321"/>
      <c r="ICS13" s="321"/>
      <c r="ICT13" s="321"/>
      <c r="ICU13" s="321"/>
      <c r="ICV13" s="321"/>
      <c r="ICW13" s="321"/>
      <c r="ICX13" s="321"/>
      <c r="ICY13" s="321"/>
      <c r="ICZ13" s="321"/>
      <c r="IDA13" s="321"/>
      <c r="IDB13" s="321"/>
      <c r="IDC13" s="321"/>
      <c r="IDD13" s="321"/>
      <c r="IDE13" s="321"/>
      <c r="IDF13" s="321"/>
      <c r="IDG13" s="321"/>
      <c r="IDH13" s="321"/>
      <c r="IDI13" s="321"/>
      <c r="IDJ13" s="321"/>
      <c r="IDK13" s="321"/>
      <c r="IDL13" s="321"/>
      <c r="IDM13" s="321"/>
      <c r="IDN13" s="321"/>
      <c r="IDO13" s="321"/>
      <c r="IDP13" s="321"/>
      <c r="IDQ13" s="321"/>
      <c r="IDR13" s="321"/>
      <c r="IDS13" s="321"/>
      <c r="IDT13" s="321"/>
      <c r="IDU13" s="321"/>
      <c r="IDV13" s="321"/>
      <c r="IDW13" s="321"/>
      <c r="IDX13" s="321"/>
      <c r="IDY13" s="321"/>
      <c r="IDZ13" s="321"/>
      <c r="IEA13" s="321"/>
      <c r="IEB13" s="321"/>
      <c r="IEC13" s="321"/>
      <c r="IED13" s="321"/>
      <c r="IEE13" s="321"/>
      <c r="IEF13" s="321"/>
      <c r="IEG13" s="321"/>
      <c r="IEH13" s="321"/>
      <c r="IEI13" s="321"/>
      <c r="IEJ13" s="321"/>
      <c r="IEK13" s="321"/>
      <c r="IEL13" s="321"/>
      <c r="IEM13" s="321"/>
      <c r="IEN13" s="321"/>
      <c r="IEO13" s="321"/>
      <c r="IEP13" s="321"/>
      <c r="IEQ13" s="321"/>
      <c r="IER13" s="321"/>
      <c r="IES13" s="321"/>
      <c r="IET13" s="321"/>
      <c r="IEU13" s="321"/>
      <c r="IEV13" s="321"/>
      <c r="IEW13" s="321"/>
      <c r="IEX13" s="321"/>
      <c r="IEY13" s="321"/>
      <c r="IEZ13" s="321"/>
      <c r="IFA13" s="321"/>
      <c r="IFB13" s="321"/>
      <c r="IFC13" s="321"/>
      <c r="IFD13" s="321"/>
      <c r="IFE13" s="321"/>
      <c r="IFF13" s="321"/>
      <c r="IFG13" s="321"/>
      <c r="IFH13" s="321"/>
      <c r="IFI13" s="321"/>
      <c r="IFJ13" s="321"/>
      <c r="IFK13" s="321"/>
      <c r="IFL13" s="321"/>
      <c r="IFM13" s="321"/>
      <c r="IFN13" s="321"/>
      <c r="IFO13" s="321"/>
      <c r="IFP13" s="321"/>
      <c r="IFQ13" s="321"/>
      <c r="IFR13" s="321"/>
      <c r="IFS13" s="321"/>
      <c r="IFT13" s="321"/>
      <c r="IFU13" s="321"/>
      <c r="IFV13" s="321"/>
      <c r="IFW13" s="321"/>
      <c r="IFX13" s="321"/>
      <c r="IFY13" s="321"/>
      <c r="IFZ13" s="321"/>
      <c r="IGA13" s="321"/>
      <c r="IGB13" s="321"/>
      <c r="IGC13" s="321"/>
      <c r="IGD13" s="321"/>
      <c r="IGE13" s="321"/>
      <c r="IGF13" s="321"/>
      <c r="IGG13" s="321"/>
      <c r="IGH13" s="321"/>
      <c r="IGI13" s="321"/>
      <c r="IGJ13" s="321"/>
      <c r="IGK13" s="321"/>
      <c r="IGL13" s="321"/>
      <c r="IGM13" s="321"/>
      <c r="IGN13" s="321"/>
      <c r="IGO13" s="321"/>
      <c r="IGP13" s="321"/>
      <c r="IGQ13" s="321"/>
      <c r="IGR13" s="321"/>
      <c r="IGS13" s="321"/>
      <c r="IGT13" s="321"/>
      <c r="IGU13" s="321"/>
      <c r="IGV13" s="321"/>
      <c r="IGW13" s="321"/>
      <c r="IGX13" s="321"/>
      <c r="IGY13" s="321"/>
      <c r="IGZ13" s="321"/>
      <c r="IHA13" s="321"/>
      <c r="IHB13" s="321"/>
      <c r="IHC13" s="321"/>
      <c r="IHD13" s="321"/>
      <c r="IHE13" s="321"/>
      <c r="IHF13" s="321"/>
      <c r="IHG13" s="321"/>
      <c r="IHH13" s="321"/>
      <c r="IHI13" s="321"/>
      <c r="IHJ13" s="321"/>
      <c r="IHK13" s="321"/>
      <c r="IHL13" s="321"/>
      <c r="IHM13" s="321"/>
      <c r="IHN13" s="321"/>
      <c r="IHO13" s="321"/>
      <c r="IHP13" s="321"/>
      <c r="IHQ13" s="321"/>
      <c r="IHR13" s="321"/>
      <c r="IHS13" s="321"/>
      <c r="IHT13" s="321"/>
      <c r="IHU13" s="321"/>
      <c r="IHV13" s="321"/>
      <c r="IHW13" s="321"/>
      <c r="IHX13" s="321"/>
      <c r="IHY13" s="321"/>
      <c r="IHZ13" s="321"/>
      <c r="IIA13" s="321"/>
      <c r="IIB13" s="321"/>
      <c r="IIC13" s="321"/>
      <c r="IID13" s="321"/>
      <c r="IIE13" s="321"/>
      <c r="IIF13" s="321"/>
      <c r="IIG13" s="321"/>
      <c r="IIH13" s="321"/>
      <c r="III13" s="321"/>
      <c r="IIJ13" s="321"/>
      <c r="IIK13" s="321"/>
      <c r="IIL13" s="321"/>
      <c r="IIM13" s="321"/>
      <c r="IIN13" s="321"/>
      <c r="IIO13" s="321"/>
      <c r="IIP13" s="321"/>
      <c r="IIQ13" s="321"/>
      <c r="IIR13" s="321"/>
      <c r="IIS13" s="321"/>
      <c r="IIT13" s="321"/>
      <c r="IIU13" s="321"/>
      <c r="IIV13" s="321"/>
      <c r="IIW13" s="321"/>
      <c r="IIX13" s="321"/>
      <c r="IIY13" s="321"/>
      <c r="IIZ13" s="321"/>
      <c r="IJA13" s="321"/>
      <c r="IJB13" s="321"/>
      <c r="IJC13" s="321"/>
      <c r="IJD13" s="321"/>
      <c r="IJE13" s="321"/>
      <c r="IJF13" s="321"/>
      <c r="IJG13" s="321"/>
      <c r="IJH13" s="321"/>
      <c r="IJI13" s="321"/>
      <c r="IJJ13" s="321"/>
      <c r="IJK13" s="321"/>
      <c r="IJL13" s="321"/>
      <c r="IJM13" s="321"/>
      <c r="IJN13" s="321"/>
      <c r="IJO13" s="321"/>
      <c r="IJP13" s="321"/>
      <c r="IJQ13" s="321"/>
      <c r="IJR13" s="321"/>
      <c r="IJS13" s="321"/>
      <c r="IJT13" s="321"/>
      <c r="IJU13" s="321"/>
      <c r="IJV13" s="321"/>
      <c r="IJW13" s="321"/>
      <c r="IJX13" s="321"/>
      <c r="IJY13" s="321"/>
      <c r="IJZ13" s="321"/>
      <c r="IKA13" s="321"/>
      <c r="IKB13" s="321"/>
      <c r="IKC13" s="321"/>
      <c r="IKD13" s="321"/>
      <c r="IKE13" s="321"/>
      <c r="IKF13" s="321"/>
      <c r="IKG13" s="321"/>
      <c r="IKH13" s="321"/>
      <c r="IKI13" s="321"/>
      <c r="IKJ13" s="321"/>
      <c r="IKK13" s="321"/>
      <c r="IKL13" s="321"/>
      <c r="IKM13" s="321"/>
      <c r="IKN13" s="321"/>
      <c r="IKO13" s="321"/>
      <c r="IKP13" s="321"/>
      <c r="IKQ13" s="321"/>
      <c r="IKR13" s="321"/>
      <c r="IKS13" s="321"/>
      <c r="IKT13" s="321"/>
      <c r="IKU13" s="321"/>
      <c r="IKV13" s="321"/>
      <c r="IKW13" s="321"/>
      <c r="IKX13" s="321"/>
      <c r="IKY13" s="321"/>
      <c r="IKZ13" s="321"/>
      <c r="ILA13" s="321"/>
      <c r="ILB13" s="321"/>
      <c r="ILC13" s="321"/>
      <c r="ILD13" s="321"/>
      <c r="ILE13" s="321"/>
      <c r="ILF13" s="321"/>
      <c r="ILG13" s="321"/>
      <c r="ILH13" s="321"/>
      <c r="ILI13" s="321"/>
      <c r="ILJ13" s="321"/>
      <c r="ILK13" s="321"/>
      <c r="ILL13" s="321"/>
      <c r="ILM13" s="321"/>
      <c r="ILN13" s="321"/>
      <c r="ILO13" s="321"/>
      <c r="ILP13" s="321"/>
      <c r="ILQ13" s="321"/>
      <c r="ILR13" s="321"/>
      <c r="ILS13" s="321"/>
      <c r="ILT13" s="321"/>
      <c r="ILU13" s="321"/>
      <c r="ILV13" s="321"/>
      <c r="ILW13" s="321"/>
      <c r="ILX13" s="321"/>
      <c r="ILY13" s="321"/>
      <c r="ILZ13" s="321"/>
      <c r="IMA13" s="321"/>
      <c r="IMB13" s="321"/>
      <c r="IMC13" s="321"/>
      <c r="IMD13" s="321"/>
      <c r="IME13" s="321"/>
      <c r="IMF13" s="321"/>
      <c r="IMG13" s="321"/>
      <c r="IMH13" s="321"/>
      <c r="IMI13" s="321"/>
      <c r="IMJ13" s="321"/>
      <c r="IMK13" s="321"/>
      <c r="IML13" s="321"/>
      <c r="IMM13" s="321"/>
      <c r="IMN13" s="321"/>
      <c r="IMO13" s="321"/>
      <c r="IMP13" s="321"/>
      <c r="IMQ13" s="321"/>
      <c r="IMR13" s="321"/>
      <c r="IMS13" s="321"/>
      <c r="IMT13" s="321"/>
      <c r="IMU13" s="321"/>
      <c r="IMV13" s="321"/>
      <c r="IMW13" s="321"/>
      <c r="IMX13" s="321"/>
      <c r="IMY13" s="321"/>
      <c r="IMZ13" s="321"/>
      <c r="INA13" s="321"/>
      <c r="INB13" s="321"/>
      <c r="INC13" s="321"/>
      <c r="IND13" s="321"/>
      <c r="INE13" s="321"/>
      <c r="INF13" s="321"/>
      <c r="ING13" s="321"/>
      <c r="INH13" s="321"/>
      <c r="INI13" s="321"/>
      <c r="INJ13" s="321"/>
      <c r="INK13" s="321"/>
      <c r="INL13" s="321"/>
      <c r="INM13" s="321"/>
      <c r="INN13" s="321"/>
      <c r="INO13" s="321"/>
      <c r="INP13" s="321"/>
      <c r="INQ13" s="321"/>
      <c r="INR13" s="321"/>
      <c r="INS13" s="321"/>
      <c r="INT13" s="321"/>
      <c r="INU13" s="321"/>
      <c r="INV13" s="321"/>
      <c r="INW13" s="321"/>
      <c r="INX13" s="321"/>
      <c r="INY13" s="321"/>
      <c r="INZ13" s="321"/>
      <c r="IOA13" s="321"/>
      <c r="IOB13" s="321"/>
      <c r="IOC13" s="321"/>
      <c r="IOD13" s="321"/>
      <c r="IOE13" s="321"/>
      <c r="IOF13" s="321"/>
      <c r="IOG13" s="321"/>
      <c r="IOH13" s="321"/>
      <c r="IOI13" s="321"/>
      <c r="IOJ13" s="321"/>
      <c r="IOK13" s="321"/>
      <c r="IOL13" s="321"/>
      <c r="IOM13" s="321"/>
      <c r="ION13" s="321"/>
      <c r="IOO13" s="321"/>
      <c r="IOP13" s="321"/>
      <c r="IOQ13" s="321"/>
      <c r="IOR13" s="321"/>
      <c r="IOS13" s="321"/>
      <c r="IOT13" s="321"/>
      <c r="IOU13" s="321"/>
      <c r="IOV13" s="321"/>
      <c r="IOW13" s="321"/>
      <c r="IOX13" s="321"/>
      <c r="IOY13" s="321"/>
      <c r="IOZ13" s="321"/>
      <c r="IPA13" s="321"/>
      <c r="IPB13" s="321"/>
      <c r="IPC13" s="321"/>
      <c r="IPD13" s="321"/>
      <c r="IPE13" s="321"/>
      <c r="IPF13" s="321"/>
      <c r="IPG13" s="321"/>
      <c r="IPH13" s="321"/>
      <c r="IPI13" s="321"/>
      <c r="IPJ13" s="321"/>
      <c r="IPK13" s="321"/>
      <c r="IPL13" s="321"/>
      <c r="IPM13" s="321"/>
      <c r="IPN13" s="321"/>
      <c r="IPO13" s="321"/>
      <c r="IPP13" s="321"/>
      <c r="IPQ13" s="321"/>
      <c r="IPR13" s="321"/>
      <c r="IPS13" s="321"/>
      <c r="IPT13" s="321"/>
      <c r="IPU13" s="321"/>
      <c r="IPV13" s="321"/>
      <c r="IPW13" s="321"/>
      <c r="IPX13" s="321"/>
      <c r="IPY13" s="321"/>
      <c r="IPZ13" s="321"/>
      <c r="IQA13" s="321"/>
      <c r="IQB13" s="321"/>
      <c r="IQC13" s="321"/>
      <c r="IQD13" s="321"/>
      <c r="IQE13" s="321"/>
      <c r="IQF13" s="321"/>
      <c r="IQG13" s="321"/>
      <c r="IQH13" s="321"/>
      <c r="IQI13" s="321"/>
      <c r="IQJ13" s="321"/>
      <c r="IQK13" s="321"/>
      <c r="IQL13" s="321"/>
      <c r="IQM13" s="321"/>
      <c r="IQN13" s="321"/>
      <c r="IQO13" s="321"/>
      <c r="IQP13" s="321"/>
      <c r="IQQ13" s="321"/>
      <c r="IQR13" s="321"/>
      <c r="IQS13" s="321"/>
      <c r="IQT13" s="321"/>
      <c r="IQU13" s="321"/>
      <c r="IQV13" s="321"/>
      <c r="IQW13" s="321"/>
      <c r="IQX13" s="321"/>
      <c r="IQY13" s="321"/>
      <c r="IQZ13" s="321"/>
      <c r="IRA13" s="321"/>
      <c r="IRB13" s="321"/>
      <c r="IRC13" s="321"/>
      <c r="IRD13" s="321"/>
      <c r="IRE13" s="321"/>
      <c r="IRF13" s="321"/>
      <c r="IRG13" s="321"/>
      <c r="IRH13" s="321"/>
      <c r="IRI13" s="321"/>
      <c r="IRJ13" s="321"/>
      <c r="IRK13" s="321"/>
      <c r="IRL13" s="321"/>
      <c r="IRM13" s="321"/>
      <c r="IRN13" s="321"/>
      <c r="IRO13" s="321"/>
      <c r="IRP13" s="321"/>
      <c r="IRQ13" s="321"/>
      <c r="IRR13" s="321"/>
      <c r="IRS13" s="321"/>
      <c r="IRT13" s="321"/>
      <c r="IRU13" s="321"/>
      <c r="IRV13" s="321"/>
      <c r="IRW13" s="321"/>
      <c r="IRX13" s="321"/>
      <c r="IRY13" s="321"/>
      <c r="IRZ13" s="321"/>
      <c r="ISA13" s="321"/>
      <c r="ISB13" s="321"/>
      <c r="ISC13" s="321"/>
      <c r="ISD13" s="321"/>
      <c r="ISE13" s="321"/>
      <c r="ISF13" s="321"/>
      <c r="ISG13" s="321"/>
      <c r="ISH13" s="321"/>
      <c r="ISI13" s="321"/>
      <c r="ISJ13" s="321"/>
      <c r="ISK13" s="321"/>
      <c r="ISL13" s="321"/>
      <c r="ISM13" s="321"/>
      <c r="ISN13" s="321"/>
      <c r="ISO13" s="321"/>
      <c r="ISP13" s="321"/>
      <c r="ISQ13" s="321"/>
      <c r="ISR13" s="321"/>
      <c r="ISS13" s="321"/>
      <c r="IST13" s="321"/>
      <c r="ISU13" s="321"/>
      <c r="ISV13" s="321"/>
      <c r="ISW13" s="321"/>
      <c r="ISX13" s="321"/>
      <c r="ISY13" s="321"/>
      <c r="ISZ13" s="321"/>
      <c r="ITA13" s="321"/>
      <c r="ITB13" s="321"/>
      <c r="ITC13" s="321"/>
      <c r="ITD13" s="321"/>
      <c r="ITE13" s="321"/>
      <c r="ITF13" s="321"/>
      <c r="ITG13" s="321"/>
      <c r="ITH13" s="321"/>
      <c r="ITI13" s="321"/>
      <c r="ITJ13" s="321"/>
      <c r="ITK13" s="321"/>
      <c r="ITL13" s="321"/>
      <c r="ITM13" s="321"/>
      <c r="ITN13" s="321"/>
      <c r="ITO13" s="321"/>
      <c r="ITP13" s="321"/>
      <c r="ITQ13" s="321"/>
      <c r="ITR13" s="321"/>
      <c r="ITS13" s="321"/>
      <c r="ITT13" s="321"/>
      <c r="ITU13" s="321"/>
      <c r="ITV13" s="321"/>
      <c r="ITW13" s="321"/>
      <c r="ITX13" s="321"/>
      <c r="ITY13" s="321"/>
      <c r="ITZ13" s="321"/>
      <c r="IUA13" s="321"/>
      <c r="IUB13" s="321"/>
      <c r="IUC13" s="321"/>
      <c r="IUD13" s="321"/>
      <c r="IUE13" s="321"/>
      <c r="IUF13" s="321"/>
      <c r="IUG13" s="321"/>
      <c r="IUH13" s="321"/>
      <c r="IUI13" s="321"/>
      <c r="IUJ13" s="321"/>
      <c r="IUK13" s="321"/>
      <c r="IUL13" s="321"/>
      <c r="IUM13" s="321"/>
      <c r="IUN13" s="321"/>
      <c r="IUO13" s="321"/>
      <c r="IUP13" s="321"/>
      <c r="IUQ13" s="321"/>
      <c r="IUR13" s="321"/>
      <c r="IUS13" s="321"/>
      <c r="IUT13" s="321"/>
      <c r="IUU13" s="321"/>
      <c r="IUV13" s="321"/>
      <c r="IUW13" s="321"/>
      <c r="IUX13" s="321"/>
      <c r="IUY13" s="321"/>
      <c r="IUZ13" s="321"/>
      <c r="IVA13" s="321"/>
      <c r="IVB13" s="321"/>
      <c r="IVC13" s="321"/>
      <c r="IVD13" s="321"/>
      <c r="IVE13" s="321"/>
      <c r="IVF13" s="321"/>
      <c r="IVG13" s="321"/>
      <c r="IVH13" s="321"/>
      <c r="IVI13" s="321"/>
      <c r="IVJ13" s="321"/>
      <c r="IVK13" s="321"/>
      <c r="IVL13" s="321"/>
      <c r="IVM13" s="321"/>
      <c r="IVN13" s="321"/>
      <c r="IVO13" s="321"/>
      <c r="IVP13" s="321"/>
      <c r="IVQ13" s="321"/>
      <c r="IVR13" s="321"/>
      <c r="IVS13" s="321"/>
      <c r="IVT13" s="321"/>
      <c r="IVU13" s="321"/>
      <c r="IVV13" s="321"/>
      <c r="IVW13" s="321"/>
      <c r="IVX13" s="321"/>
      <c r="IVY13" s="321"/>
      <c r="IVZ13" s="321"/>
      <c r="IWA13" s="321"/>
      <c r="IWB13" s="321"/>
      <c r="IWC13" s="321"/>
      <c r="IWD13" s="321"/>
      <c r="IWE13" s="321"/>
      <c r="IWF13" s="321"/>
      <c r="IWG13" s="321"/>
      <c r="IWH13" s="321"/>
      <c r="IWI13" s="321"/>
      <c r="IWJ13" s="321"/>
      <c r="IWK13" s="321"/>
      <c r="IWL13" s="321"/>
      <c r="IWM13" s="321"/>
      <c r="IWN13" s="321"/>
      <c r="IWO13" s="321"/>
      <c r="IWP13" s="321"/>
      <c r="IWQ13" s="321"/>
      <c r="IWR13" s="321"/>
      <c r="IWS13" s="321"/>
      <c r="IWT13" s="321"/>
      <c r="IWU13" s="321"/>
      <c r="IWV13" s="321"/>
      <c r="IWW13" s="321"/>
      <c r="IWX13" s="321"/>
      <c r="IWY13" s="321"/>
      <c r="IWZ13" s="321"/>
      <c r="IXA13" s="321"/>
      <c r="IXB13" s="321"/>
      <c r="IXC13" s="321"/>
      <c r="IXD13" s="321"/>
      <c r="IXE13" s="321"/>
      <c r="IXF13" s="321"/>
      <c r="IXG13" s="321"/>
      <c r="IXH13" s="321"/>
      <c r="IXI13" s="321"/>
      <c r="IXJ13" s="321"/>
      <c r="IXK13" s="321"/>
      <c r="IXL13" s="321"/>
      <c r="IXM13" s="321"/>
      <c r="IXN13" s="321"/>
      <c r="IXO13" s="321"/>
      <c r="IXP13" s="321"/>
      <c r="IXQ13" s="321"/>
      <c r="IXR13" s="321"/>
      <c r="IXS13" s="321"/>
      <c r="IXT13" s="321"/>
      <c r="IXU13" s="321"/>
      <c r="IXV13" s="321"/>
      <c r="IXW13" s="321"/>
      <c r="IXX13" s="321"/>
      <c r="IXY13" s="321"/>
      <c r="IXZ13" s="321"/>
      <c r="IYA13" s="321"/>
      <c r="IYB13" s="321"/>
      <c r="IYC13" s="321"/>
      <c r="IYD13" s="321"/>
      <c r="IYE13" s="321"/>
      <c r="IYF13" s="321"/>
      <c r="IYG13" s="321"/>
      <c r="IYH13" s="321"/>
      <c r="IYI13" s="321"/>
      <c r="IYJ13" s="321"/>
      <c r="IYK13" s="321"/>
      <c r="IYL13" s="321"/>
      <c r="IYM13" s="321"/>
      <c r="IYN13" s="321"/>
      <c r="IYO13" s="321"/>
      <c r="IYP13" s="321"/>
      <c r="IYQ13" s="321"/>
      <c r="IYR13" s="321"/>
      <c r="IYS13" s="321"/>
      <c r="IYT13" s="321"/>
      <c r="IYU13" s="321"/>
      <c r="IYV13" s="321"/>
      <c r="IYW13" s="321"/>
      <c r="IYX13" s="321"/>
      <c r="IYY13" s="321"/>
      <c r="IYZ13" s="321"/>
      <c r="IZA13" s="321"/>
      <c r="IZB13" s="321"/>
      <c r="IZC13" s="321"/>
      <c r="IZD13" s="321"/>
      <c r="IZE13" s="321"/>
      <c r="IZF13" s="321"/>
      <c r="IZG13" s="321"/>
      <c r="IZH13" s="321"/>
      <c r="IZI13" s="321"/>
      <c r="IZJ13" s="321"/>
      <c r="IZK13" s="321"/>
      <c r="IZL13" s="321"/>
      <c r="IZM13" s="321"/>
      <c r="IZN13" s="321"/>
      <c r="IZO13" s="321"/>
      <c r="IZP13" s="321"/>
      <c r="IZQ13" s="321"/>
      <c r="IZR13" s="321"/>
      <c r="IZS13" s="321"/>
      <c r="IZT13" s="321"/>
      <c r="IZU13" s="321"/>
      <c r="IZV13" s="321"/>
      <c r="IZW13" s="321"/>
      <c r="IZX13" s="321"/>
      <c r="IZY13" s="321"/>
      <c r="IZZ13" s="321"/>
      <c r="JAA13" s="321"/>
      <c r="JAB13" s="321"/>
      <c r="JAC13" s="321"/>
      <c r="JAD13" s="321"/>
      <c r="JAE13" s="321"/>
      <c r="JAF13" s="321"/>
      <c r="JAG13" s="321"/>
      <c r="JAH13" s="321"/>
      <c r="JAI13" s="321"/>
      <c r="JAJ13" s="321"/>
      <c r="JAK13" s="321"/>
      <c r="JAL13" s="321"/>
      <c r="JAM13" s="321"/>
      <c r="JAN13" s="321"/>
      <c r="JAO13" s="321"/>
      <c r="JAP13" s="321"/>
      <c r="JAQ13" s="321"/>
      <c r="JAR13" s="321"/>
      <c r="JAS13" s="321"/>
      <c r="JAT13" s="321"/>
      <c r="JAU13" s="321"/>
      <c r="JAV13" s="321"/>
      <c r="JAW13" s="321"/>
      <c r="JAX13" s="321"/>
      <c r="JAY13" s="321"/>
      <c r="JAZ13" s="321"/>
      <c r="JBA13" s="321"/>
      <c r="JBB13" s="321"/>
      <c r="JBC13" s="321"/>
      <c r="JBD13" s="321"/>
      <c r="JBE13" s="321"/>
      <c r="JBF13" s="321"/>
      <c r="JBG13" s="321"/>
      <c r="JBH13" s="321"/>
      <c r="JBI13" s="321"/>
      <c r="JBJ13" s="321"/>
      <c r="JBK13" s="321"/>
      <c r="JBL13" s="321"/>
      <c r="JBM13" s="321"/>
      <c r="JBN13" s="321"/>
      <c r="JBO13" s="321"/>
      <c r="JBP13" s="321"/>
      <c r="JBQ13" s="321"/>
      <c r="JBR13" s="321"/>
      <c r="JBS13" s="321"/>
      <c r="JBT13" s="321"/>
      <c r="JBU13" s="321"/>
      <c r="JBV13" s="321"/>
      <c r="JBW13" s="321"/>
      <c r="JBX13" s="321"/>
      <c r="JBY13" s="321"/>
      <c r="JBZ13" s="321"/>
      <c r="JCA13" s="321"/>
      <c r="JCB13" s="321"/>
      <c r="JCC13" s="321"/>
      <c r="JCD13" s="321"/>
      <c r="JCE13" s="321"/>
      <c r="JCF13" s="321"/>
      <c r="JCG13" s="321"/>
      <c r="JCH13" s="321"/>
      <c r="JCI13" s="321"/>
      <c r="JCJ13" s="321"/>
      <c r="JCK13" s="321"/>
      <c r="JCL13" s="321"/>
      <c r="JCM13" s="321"/>
      <c r="JCN13" s="321"/>
      <c r="JCO13" s="321"/>
      <c r="JCP13" s="321"/>
      <c r="JCQ13" s="321"/>
      <c r="JCR13" s="321"/>
      <c r="JCS13" s="321"/>
      <c r="JCT13" s="321"/>
      <c r="JCU13" s="321"/>
      <c r="JCV13" s="321"/>
      <c r="JCW13" s="321"/>
      <c r="JCX13" s="321"/>
      <c r="JCY13" s="321"/>
      <c r="JCZ13" s="321"/>
      <c r="JDA13" s="321"/>
      <c r="JDB13" s="321"/>
      <c r="JDC13" s="321"/>
      <c r="JDD13" s="321"/>
      <c r="JDE13" s="321"/>
      <c r="JDF13" s="321"/>
      <c r="JDG13" s="321"/>
      <c r="JDH13" s="321"/>
      <c r="JDI13" s="321"/>
      <c r="JDJ13" s="321"/>
      <c r="JDK13" s="321"/>
      <c r="JDL13" s="321"/>
      <c r="JDM13" s="321"/>
      <c r="JDN13" s="321"/>
      <c r="JDO13" s="321"/>
      <c r="JDP13" s="321"/>
      <c r="JDQ13" s="321"/>
      <c r="JDR13" s="321"/>
      <c r="JDS13" s="321"/>
      <c r="JDT13" s="321"/>
      <c r="JDU13" s="321"/>
      <c r="JDV13" s="321"/>
      <c r="JDW13" s="321"/>
      <c r="JDX13" s="321"/>
      <c r="JDY13" s="321"/>
      <c r="JDZ13" s="321"/>
      <c r="JEA13" s="321"/>
      <c r="JEB13" s="321"/>
      <c r="JEC13" s="321"/>
      <c r="JED13" s="321"/>
      <c r="JEE13" s="321"/>
      <c r="JEF13" s="321"/>
      <c r="JEG13" s="321"/>
      <c r="JEH13" s="321"/>
      <c r="JEI13" s="321"/>
      <c r="JEJ13" s="321"/>
      <c r="JEK13" s="321"/>
      <c r="JEL13" s="321"/>
      <c r="JEM13" s="321"/>
      <c r="JEN13" s="321"/>
      <c r="JEO13" s="321"/>
      <c r="JEP13" s="321"/>
      <c r="JEQ13" s="321"/>
      <c r="JER13" s="321"/>
      <c r="JES13" s="321"/>
      <c r="JET13" s="321"/>
      <c r="JEU13" s="321"/>
      <c r="JEV13" s="321"/>
      <c r="JEW13" s="321"/>
      <c r="JEX13" s="321"/>
      <c r="JEY13" s="321"/>
      <c r="JEZ13" s="321"/>
      <c r="JFA13" s="321"/>
      <c r="JFB13" s="321"/>
      <c r="JFC13" s="321"/>
      <c r="JFD13" s="321"/>
      <c r="JFE13" s="321"/>
      <c r="JFF13" s="321"/>
      <c r="JFG13" s="321"/>
      <c r="JFH13" s="321"/>
      <c r="JFI13" s="321"/>
      <c r="JFJ13" s="321"/>
      <c r="JFK13" s="321"/>
      <c r="JFL13" s="321"/>
      <c r="JFM13" s="321"/>
      <c r="JFN13" s="321"/>
      <c r="JFO13" s="321"/>
      <c r="JFP13" s="321"/>
      <c r="JFQ13" s="321"/>
      <c r="JFR13" s="321"/>
      <c r="JFS13" s="321"/>
      <c r="JFT13" s="321"/>
      <c r="JFU13" s="321"/>
      <c r="JFV13" s="321"/>
      <c r="JFW13" s="321"/>
      <c r="JFX13" s="321"/>
      <c r="JFY13" s="321"/>
      <c r="JFZ13" s="321"/>
      <c r="JGA13" s="321"/>
      <c r="JGB13" s="321"/>
      <c r="JGC13" s="321"/>
      <c r="JGD13" s="321"/>
      <c r="JGE13" s="321"/>
      <c r="JGF13" s="321"/>
      <c r="JGG13" s="321"/>
      <c r="JGH13" s="321"/>
      <c r="JGI13" s="321"/>
      <c r="JGJ13" s="321"/>
      <c r="JGK13" s="321"/>
      <c r="JGL13" s="321"/>
      <c r="JGM13" s="321"/>
      <c r="JGN13" s="321"/>
      <c r="JGO13" s="321"/>
      <c r="JGP13" s="321"/>
      <c r="JGQ13" s="321"/>
      <c r="JGR13" s="321"/>
      <c r="JGS13" s="321"/>
      <c r="JGT13" s="321"/>
      <c r="JGU13" s="321"/>
      <c r="JGV13" s="321"/>
      <c r="JGW13" s="321"/>
      <c r="JGX13" s="321"/>
      <c r="JGY13" s="321"/>
      <c r="JGZ13" s="321"/>
      <c r="JHA13" s="321"/>
      <c r="JHB13" s="321"/>
      <c r="JHC13" s="321"/>
      <c r="JHD13" s="321"/>
      <c r="JHE13" s="321"/>
      <c r="JHF13" s="321"/>
      <c r="JHG13" s="321"/>
      <c r="JHH13" s="321"/>
      <c r="JHI13" s="321"/>
      <c r="JHJ13" s="321"/>
      <c r="JHK13" s="321"/>
      <c r="JHL13" s="321"/>
      <c r="JHM13" s="321"/>
      <c r="JHN13" s="321"/>
      <c r="JHO13" s="321"/>
      <c r="JHP13" s="321"/>
      <c r="JHQ13" s="321"/>
      <c r="JHR13" s="321"/>
      <c r="JHS13" s="321"/>
      <c r="JHT13" s="321"/>
      <c r="JHU13" s="321"/>
      <c r="JHV13" s="321"/>
      <c r="JHW13" s="321"/>
      <c r="JHX13" s="321"/>
      <c r="JHY13" s="321"/>
      <c r="JHZ13" s="321"/>
      <c r="JIA13" s="321"/>
      <c r="JIB13" s="321"/>
      <c r="JIC13" s="321"/>
      <c r="JID13" s="321"/>
      <c r="JIE13" s="321"/>
      <c r="JIF13" s="321"/>
      <c r="JIG13" s="321"/>
      <c r="JIH13" s="321"/>
      <c r="JII13" s="321"/>
      <c r="JIJ13" s="321"/>
      <c r="JIK13" s="321"/>
      <c r="JIL13" s="321"/>
      <c r="JIM13" s="321"/>
      <c r="JIN13" s="321"/>
      <c r="JIO13" s="321"/>
      <c r="JIP13" s="321"/>
      <c r="JIQ13" s="321"/>
      <c r="JIR13" s="321"/>
      <c r="JIS13" s="321"/>
      <c r="JIT13" s="321"/>
      <c r="JIU13" s="321"/>
      <c r="JIV13" s="321"/>
      <c r="JIW13" s="321"/>
      <c r="JIX13" s="321"/>
      <c r="JIY13" s="321"/>
      <c r="JIZ13" s="321"/>
      <c r="JJA13" s="321"/>
      <c r="JJB13" s="321"/>
      <c r="JJC13" s="321"/>
      <c r="JJD13" s="321"/>
      <c r="JJE13" s="321"/>
      <c r="JJF13" s="321"/>
      <c r="JJG13" s="321"/>
      <c r="JJH13" s="321"/>
      <c r="JJI13" s="321"/>
      <c r="JJJ13" s="321"/>
      <c r="JJK13" s="321"/>
      <c r="JJL13" s="321"/>
      <c r="JJM13" s="321"/>
      <c r="JJN13" s="321"/>
      <c r="JJO13" s="321"/>
      <c r="JJP13" s="321"/>
      <c r="JJQ13" s="321"/>
      <c r="JJR13" s="321"/>
      <c r="JJS13" s="321"/>
      <c r="JJT13" s="321"/>
      <c r="JJU13" s="321"/>
      <c r="JJV13" s="321"/>
      <c r="JJW13" s="321"/>
      <c r="JJX13" s="321"/>
      <c r="JJY13" s="321"/>
      <c r="JJZ13" s="321"/>
      <c r="JKA13" s="321"/>
      <c r="JKB13" s="321"/>
      <c r="JKC13" s="321"/>
      <c r="JKD13" s="321"/>
      <c r="JKE13" s="321"/>
      <c r="JKF13" s="321"/>
      <c r="JKG13" s="321"/>
      <c r="JKH13" s="321"/>
      <c r="JKI13" s="321"/>
      <c r="JKJ13" s="321"/>
      <c r="JKK13" s="321"/>
      <c r="JKL13" s="321"/>
      <c r="JKM13" s="321"/>
      <c r="JKN13" s="321"/>
      <c r="JKO13" s="321"/>
      <c r="JKP13" s="321"/>
      <c r="JKQ13" s="321"/>
      <c r="JKR13" s="321"/>
      <c r="JKS13" s="321"/>
      <c r="JKT13" s="321"/>
      <c r="JKU13" s="321"/>
      <c r="JKV13" s="321"/>
      <c r="JKW13" s="321"/>
      <c r="JKX13" s="321"/>
      <c r="JKY13" s="321"/>
      <c r="JKZ13" s="321"/>
      <c r="JLA13" s="321"/>
      <c r="JLB13" s="321"/>
      <c r="JLC13" s="321"/>
      <c r="JLD13" s="321"/>
      <c r="JLE13" s="321"/>
      <c r="JLF13" s="321"/>
      <c r="JLG13" s="321"/>
      <c r="JLH13" s="321"/>
      <c r="JLI13" s="321"/>
      <c r="JLJ13" s="321"/>
      <c r="JLK13" s="321"/>
      <c r="JLL13" s="321"/>
      <c r="JLM13" s="321"/>
      <c r="JLN13" s="321"/>
      <c r="JLO13" s="321"/>
      <c r="JLP13" s="321"/>
      <c r="JLQ13" s="321"/>
      <c r="JLR13" s="321"/>
      <c r="JLS13" s="321"/>
      <c r="JLT13" s="321"/>
      <c r="JLU13" s="321"/>
      <c r="JLV13" s="321"/>
      <c r="JLW13" s="321"/>
      <c r="JLX13" s="321"/>
      <c r="JLY13" s="321"/>
      <c r="JLZ13" s="321"/>
      <c r="JMA13" s="321"/>
      <c r="JMB13" s="321"/>
      <c r="JMC13" s="321"/>
      <c r="JMD13" s="321"/>
      <c r="JME13" s="321"/>
      <c r="JMF13" s="321"/>
      <c r="JMG13" s="321"/>
      <c r="JMH13" s="321"/>
      <c r="JMI13" s="321"/>
      <c r="JMJ13" s="321"/>
      <c r="JMK13" s="321"/>
      <c r="JML13" s="321"/>
      <c r="JMM13" s="321"/>
      <c r="JMN13" s="321"/>
      <c r="JMO13" s="321"/>
      <c r="JMP13" s="321"/>
      <c r="JMQ13" s="321"/>
      <c r="JMR13" s="321"/>
      <c r="JMS13" s="321"/>
      <c r="JMT13" s="321"/>
      <c r="JMU13" s="321"/>
      <c r="JMV13" s="321"/>
      <c r="JMW13" s="321"/>
      <c r="JMX13" s="321"/>
      <c r="JMY13" s="321"/>
      <c r="JMZ13" s="321"/>
      <c r="JNA13" s="321"/>
      <c r="JNB13" s="321"/>
      <c r="JNC13" s="321"/>
      <c r="JND13" s="321"/>
      <c r="JNE13" s="321"/>
      <c r="JNF13" s="321"/>
      <c r="JNG13" s="321"/>
      <c r="JNH13" s="321"/>
      <c r="JNI13" s="321"/>
      <c r="JNJ13" s="321"/>
      <c r="JNK13" s="321"/>
      <c r="JNL13" s="321"/>
      <c r="JNM13" s="321"/>
      <c r="JNN13" s="321"/>
      <c r="JNO13" s="321"/>
      <c r="JNP13" s="321"/>
      <c r="JNQ13" s="321"/>
      <c r="JNR13" s="321"/>
      <c r="JNS13" s="321"/>
      <c r="JNT13" s="321"/>
      <c r="JNU13" s="321"/>
      <c r="JNV13" s="321"/>
      <c r="JNW13" s="321"/>
      <c r="JNX13" s="321"/>
      <c r="JNY13" s="321"/>
      <c r="JNZ13" s="321"/>
      <c r="JOA13" s="321"/>
      <c r="JOB13" s="321"/>
      <c r="JOC13" s="321"/>
      <c r="JOD13" s="321"/>
      <c r="JOE13" s="321"/>
      <c r="JOF13" s="321"/>
      <c r="JOG13" s="321"/>
      <c r="JOH13" s="321"/>
      <c r="JOI13" s="321"/>
      <c r="JOJ13" s="321"/>
      <c r="JOK13" s="321"/>
      <c r="JOL13" s="321"/>
      <c r="JOM13" s="321"/>
      <c r="JON13" s="321"/>
      <c r="JOO13" s="321"/>
      <c r="JOP13" s="321"/>
      <c r="JOQ13" s="321"/>
      <c r="JOR13" s="321"/>
      <c r="JOS13" s="321"/>
      <c r="JOT13" s="321"/>
      <c r="JOU13" s="321"/>
      <c r="JOV13" s="321"/>
      <c r="JOW13" s="321"/>
      <c r="JOX13" s="321"/>
      <c r="JOY13" s="321"/>
      <c r="JOZ13" s="321"/>
      <c r="JPA13" s="321"/>
      <c r="JPB13" s="321"/>
      <c r="JPC13" s="321"/>
      <c r="JPD13" s="321"/>
      <c r="JPE13" s="321"/>
      <c r="JPF13" s="321"/>
      <c r="JPG13" s="321"/>
      <c r="JPH13" s="321"/>
      <c r="JPI13" s="321"/>
      <c r="JPJ13" s="321"/>
      <c r="JPK13" s="321"/>
      <c r="JPL13" s="321"/>
      <c r="JPM13" s="321"/>
      <c r="JPN13" s="321"/>
      <c r="JPO13" s="321"/>
      <c r="JPP13" s="321"/>
      <c r="JPQ13" s="321"/>
      <c r="JPR13" s="321"/>
      <c r="JPS13" s="321"/>
      <c r="JPT13" s="321"/>
      <c r="JPU13" s="321"/>
      <c r="JPV13" s="321"/>
      <c r="JPW13" s="321"/>
      <c r="JPX13" s="321"/>
      <c r="JPY13" s="321"/>
      <c r="JPZ13" s="321"/>
      <c r="JQA13" s="321"/>
      <c r="JQB13" s="321"/>
      <c r="JQC13" s="321"/>
      <c r="JQD13" s="321"/>
      <c r="JQE13" s="321"/>
      <c r="JQF13" s="321"/>
      <c r="JQG13" s="321"/>
      <c r="JQH13" s="321"/>
      <c r="JQI13" s="321"/>
      <c r="JQJ13" s="321"/>
      <c r="JQK13" s="321"/>
      <c r="JQL13" s="321"/>
      <c r="JQM13" s="321"/>
      <c r="JQN13" s="321"/>
      <c r="JQO13" s="321"/>
      <c r="JQP13" s="321"/>
      <c r="JQQ13" s="321"/>
      <c r="JQR13" s="321"/>
      <c r="JQS13" s="321"/>
      <c r="JQT13" s="321"/>
      <c r="JQU13" s="321"/>
      <c r="JQV13" s="321"/>
      <c r="JQW13" s="321"/>
      <c r="JQX13" s="321"/>
      <c r="JQY13" s="321"/>
      <c r="JQZ13" s="321"/>
      <c r="JRA13" s="321"/>
      <c r="JRB13" s="321"/>
      <c r="JRC13" s="321"/>
      <c r="JRD13" s="321"/>
      <c r="JRE13" s="321"/>
      <c r="JRF13" s="321"/>
      <c r="JRG13" s="321"/>
      <c r="JRH13" s="321"/>
      <c r="JRI13" s="321"/>
      <c r="JRJ13" s="321"/>
      <c r="JRK13" s="321"/>
      <c r="JRL13" s="321"/>
      <c r="JRM13" s="321"/>
      <c r="JRN13" s="321"/>
      <c r="JRO13" s="321"/>
      <c r="JRP13" s="321"/>
      <c r="JRQ13" s="321"/>
      <c r="JRR13" s="321"/>
      <c r="JRS13" s="321"/>
      <c r="JRT13" s="321"/>
      <c r="JRU13" s="321"/>
      <c r="JRV13" s="321"/>
      <c r="JRW13" s="321"/>
      <c r="JRX13" s="321"/>
      <c r="JRY13" s="321"/>
      <c r="JRZ13" s="321"/>
      <c r="JSA13" s="321"/>
      <c r="JSB13" s="321"/>
      <c r="JSC13" s="321"/>
      <c r="JSD13" s="321"/>
      <c r="JSE13" s="321"/>
      <c r="JSF13" s="321"/>
      <c r="JSG13" s="321"/>
      <c r="JSH13" s="321"/>
      <c r="JSI13" s="321"/>
      <c r="JSJ13" s="321"/>
      <c r="JSK13" s="321"/>
      <c r="JSL13" s="321"/>
      <c r="JSM13" s="321"/>
      <c r="JSN13" s="321"/>
      <c r="JSO13" s="321"/>
      <c r="JSP13" s="321"/>
      <c r="JSQ13" s="321"/>
      <c r="JSR13" s="321"/>
      <c r="JSS13" s="321"/>
      <c r="JST13" s="321"/>
      <c r="JSU13" s="321"/>
      <c r="JSV13" s="321"/>
      <c r="JSW13" s="321"/>
      <c r="JSX13" s="321"/>
      <c r="JSY13" s="321"/>
      <c r="JSZ13" s="321"/>
      <c r="JTA13" s="321"/>
      <c r="JTB13" s="321"/>
      <c r="JTC13" s="321"/>
      <c r="JTD13" s="321"/>
      <c r="JTE13" s="321"/>
      <c r="JTF13" s="321"/>
      <c r="JTG13" s="321"/>
      <c r="JTH13" s="321"/>
      <c r="JTI13" s="321"/>
      <c r="JTJ13" s="321"/>
      <c r="JTK13" s="321"/>
      <c r="JTL13" s="321"/>
      <c r="JTM13" s="321"/>
      <c r="JTN13" s="321"/>
      <c r="JTO13" s="321"/>
      <c r="JTP13" s="321"/>
      <c r="JTQ13" s="321"/>
      <c r="JTR13" s="321"/>
      <c r="JTS13" s="321"/>
      <c r="JTT13" s="321"/>
      <c r="JTU13" s="321"/>
      <c r="JTV13" s="321"/>
      <c r="JTW13" s="321"/>
      <c r="JTX13" s="321"/>
      <c r="JTY13" s="321"/>
      <c r="JTZ13" s="321"/>
      <c r="JUA13" s="321"/>
      <c r="JUB13" s="321"/>
      <c r="JUC13" s="321"/>
      <c r="JUD13" s="321"/>
      <c r="JUE13" s="321"/>
      <c r="JUF13" s="321"/>
      <c r="JUG13" s="321"/>
      <c r="JUH13" s="321"/>
      <c r="JUI13" s="321"/>
      <c r="JUJ13" s="321"/>
      <c r="JUK13" s="321"/>
      <c r="JUL13" s="321"/>
      <c r="JUM13" s="321"/>
      <c r="JUN13" s="321"/>
      <c r="JUO13" s="321"/>
      <c r="JUP13" s="321"/>
      <c r="JUQ13" s="321"/>
      <c r="JUR13" s="321"/>
      <c r="JUS13" s="321"/>
      <c r="JUT13" s="321"/>
      <c r="JUU13" s="321"/>
      <c r="JUV13" s="321"/>
      <c r="JUW13" s="321"/>
      <c r="JUX13" s="321"/>
      <c r="JUY13" s="321"/>
      <c r="JUZ13" s="321"/>
      <c r="JVA13" s="321"/>
      <c r="JVB13" s="321"/>
      <c r="JVC13" s="321"/>
      <c r="JVD13" s="321"/>
      <c r="JVE13" s="321"/>
      <c r="JVF13" s="321"/>
      <c r="JVG13" s="321"/>
      <c r="JVH13" s="321"/>
      <c r="JVI13" s="321"/>
      <c r="JVJ13" s="321"/>
      <c r="JVK13" s="321"/>
      <c r="JVL13" s="321"/>
      <c r="JVM13" s="321"/>
      <c r="JVN13" s="321"/>
      <c r="JVO13" s="321"/>
      <c r="JVP13" s="321"/>
      <c r="JVQ13" s="321"/>
      <c r="JVR13" s="321"/>
      <c r="JVS13" s="321"/>
      <c r="JVT13" s="321"/>
      <c r="JVU13" s="321"/>
      <c r="JVV13" s="321"/>
      <c r="JVW13" s="321"/>
      <c r="JVX13" s="321"/>
      <c r="JVY13" s="321"/>
      <c r="JVZ13" s="321"/>
      <c r="JWA13" s="321"/>
      <c r="JWB13" s="321"/>
      <c r="JWC13" s="321"/>
      <c r="JWD13" s="321"/>
      <c r="JWE13" s="321"/>
      <c r="JWF13" s="321"/>
      <c r="JWG13" s="321"/>
      <c r="JWH13" s="321"/>
      <c r="JWI13" s="321"/>
      <c r="JWJ13" s="321"/>
      <c r="JWK13" s="321"/>
      <c r="JWL13" s="321"/>
      <c r="JWM13" s="321"/>
      <c r="JWN13" s="321"/>
      <c r="JWO13" s="321"/>
      <c r="JWP13" s="321"/>
      <c r="JWQ13" s="321"/>
      <c r="JWR13" s="321"/>
      <c r="JWS13" s="321"/>
      <c r="JWT13" s="321"/>
      <c r="JWU13" s="321"/>
      <c r="JWV13" s="321"/>
      <c r="JWW13" s="321"/>
      <c r="JWX13" s="321"/>
      <c r="JWY13" s="321"/>
      <c r="JWZ13" s="321"/>
      <c r="JXA13" s="321"/>
      <c r="JXB13" s="321"/>
      <c r="JXC13" s="321"/>
      <c r="JXD13" s="321"/>
      <c r="JXE13" s="321"/>
      <c r="JXF13" s="321"/>
      <c r="JXG13" s="321"/>
      <c r="JXH13" s="321"/>
      <c r="JXI13" s="321"/>
      <c r="JXJ13" s="321"/>
      <c r="JXK13" s="321"/>
      <c r="JXL13" s="321"/>
      <c r="JXM13" s="321"/>
      <c r="JXN13" s="321"/>
      <c r="JXO13" s="321"/>
      <c r="JXP13" s="321"/>
      <c r="JXQ13" s="321"/>
      <c r="JXR13" s="321"/>
      <c r="JXS13" s="321"/>
      <c r="JXT13" s="321"/>
      <c r="JXU13" s="321"/>
      <c r="JXV13" s="321"/>
      <c r="JXW13" s="321"/>
      <c r="JXX13" s="321"/>
      <c r="JXY13" s="321"/>
      <c r="JXZ13" s="321"/>
      <c r="JYA13" s="321"/>
      <c r="JYB13" s="321"/>
      <c r="JYC13" s="321"/>
      <c r="JYD13" s="321"/>
      <c r="JYE13" s="321"/>
      <c r="JYF13" s="321"/>
      <c r="JYG13" s="321"/>
      <c r="JYH13" s="321"/>
      <c r="JYI13" s="321"/>
      <c r="JYJ13" s="321"/>
      <c r="JYK13" s="321"/>
      <c r="JYL13" s="321"/>
      <c r="JYM13" s="321"/>
      <c r="JYN13" s="321"/>
      <c r="JYO13" s="321"/>
      <c r="JYP13" s="321"/>
      <c r="JYQ13" s="321"/>
      <c r="JYR13" s="321"/>
      <c r="JYS13" s="321"/>
      <c r="JYT13" s="321"/>
      <c r="JYU13" s="321"/>
      <c r="JYV13" s="321"/>
      <c r="JYW13" s="321"/>
      <c r="JYX13" s="321"/>
      <c r="JYY13" s="321"/>
      <c r="JYZ13" s="321"/>
      <c r="JZA13" s="321"/>
      <c r="JZB13" s="321"/>
      <c r="JZC13" s="321"/>
      <c r="JZD13" s="321"/>
      <c r="JZE13" s="321"/>
      <c r="JZF13" s="321"/>
      <c r="JZG13" s="321"/>
      <c r="JZH13" s="321"/>
      <c r="JZI13" s="321"/>
      <c r="JZJ13" s="321"/>
      <c r="JZK13" s="321"/>
      <c r="JZL13" s="321"/>
      <c r="JZM13" s="321"/>
      <c r="JZN13" s="321"/>
      <c r="JZO13" s="321"/>
      <c r="JZP13" s="321"/>
      <c r="JZQ13" s="321"/>
      <c r="JZR13" s="321"/>
      <c r="JZS13" s="321"/>
      <c r="JZT13" s="321"/>
      <c r="JZU13" s="321"/>
      <c r="JZV13" s="321"/>
      <c r="JZW13" s="321"/>
      <c r="JZX13" s="321"/>
      <c r="JZY13" s="321"/>
      <c r="JZZ13" s="321"/>
      <c r="KAA13" s="321"/>
      <c r="KAB13" s="321"/>
      <c r="KAC13" s="321"/>
      <c r="KAD13" s="321"/>
      <c r="KAE13" s="321"/>
      <c r="KAF13" s="321"/>
      <c r="KAG13" s="321"/>
      <c r="KAH13" s="321"/>
      <c r="KAI13" s="321"/>
      <c r="KAJ13" s="321"/>
      <c r="KAK13" s="321"/>
      <c r="KAL13" s="321"/>
      <c r="KAM13" s="321"/>
      <c r="KAN13" s="321"/>
      <c r="KAO13" s="321"/>
      <c r="KAP13" s="321"/>
      <c r="KAQ13" s="321"/>
      <c r="KAR13" s="321"/>
      <c r="KAS13" s="321"/>
      <c r="KAT13" s="321"/>
      <c r="KAU13" s="321"/>
      <c r="KAV13" s="321"/>
      <c r="KAW13" s="321"/>
      <c r="KAX13" s="321"/>
      <c r="KAY13" s="321"/>
      <c r="KAZ13" s="321"/>
      <c r="KBA13" s="321"/>
      <c r="KBB13" s="321"/>
      <c r="KBC13" s="321"/>
      <c r="KBD13" s="321"/>
      <c r="KBE13" s="321"/>
      <c r="KBF13" s="321"/>
      <c r="KBG13" s="321"/>
      <c r="KBH13" s="321"/>
      <c r="KBI13" s="321"/>
      <c r="KBJ13" s="321"/>
      <c r="KBK13" s="321"/>
      <c r="KBL13" s="321"/>
      <c r="KBM13" s="321"/>
      <c r="KBN13" s="321"/>
      <c r="KBO13" s="321"/>
      <c r="KBP13" s="321"/>
      <c r="KBQ13" s="321"/>
      <c r="KBR13" s="321"/>
      <c r="KBS13" s="321"/>
      <c r="KBT13" s="321"/>
      <c r="KBU13" s="321"/>
      <c r="KBV13" s="321"/>
      <c r="KBW13" s="321"/>
      <c r="KBX13" s="321"/>
      <c r="KBY13" s="321"/>
      <c r="KBZ13" s="321"/>
      <c r="KCA13" s="321"/>
      <c r="KCB13" s="321"/>
      <c r="KCC13" s="321"/>
      <c r="KCD13" s="321"/>
      <c r="KCE13" s="321"/>
      <c r="KCF13" s="321"/>
      <c r="KCG13" s="321"/>
      <c r="KCH13" s="321"/>
      <c r="KCI13" s="321"/>
      <c r="KCJ13" s="321"/>
      <c r="KCK13" s="321"/>
      <c r="KCL13" s="321"/>
      <c r="KCM13" s="321"/>
      <c r="KCN13" s="321"/>
      <c r="KCO13" s="321"/>
      <c r="KCP13" s="321"/>
      <c r="KCQ13" s="321"/>
      <c r="KCR13" s="321"/>
      <c r="KCS13" s="321"/>
      <c r="KCT13" s="321"/>
      <c r="KCU13" s="321"/>
      <c r="KCV13" s="321"/>
      <c r="KCW13" s="321"/>
      <c r="KCX13" s="321"/>
      <c r="KCY13" s="321"/>
      <c r="KCZ13" s="321"/>
      <c r="KDA13" s="321"/>
      <c r="KDB13" s="321"/>
      <c r="KDC13" s="321"/>
      <c r="KDD13" s="321"/>
      <c r="KDE13" s="321"/>
      <c r="KDF13" s="321"/>
      <c r="KDG13" s="321"/>
      <c r="KDH13" s="321"/>
      <c r="KDI13" s="321"/>
      <c r="KDJ13" s="321"/>
      <c r="KDK13" s="321"/>
      <c r="KDL13" s="321"/>
      <c r="KDM13" s="321"/>
      <c r="KDN13" s="321"/>
      <c r="KDO13" s="321"/>
      <c r="KDP13" s="321"/>
      <c r="KDQ13" s="321"/>
      <c r="KDR13" s="321"/>
      <c r="KDS13" s="321"/>
      <c r="KDT13" s="321"/>
      <c r="KDU13" s="321"/>
      <c r="KDV13" s="321"/>
      <c r="KDW13" s="321"/>
      <c r="KDX13" s="321"/>
      <c r="KDY13" s="321"/>
      <c r="KDZ13" s="321"/>
      <c r="KEA13" s="321"/>
      <c r="KEB13" s="321"/>
      <c r="KEC13" s="321"/>
      <c r="KED13" s="321"/>
      <c r="KEE13" s="321"/>
      <c r="KEF13" s="321"/>
      <c r="KEG13" s="321"/>
      <c r="KEH13" s="321"/>
      <c r="KEI13" s="321"/>
      <c r="KEJ13" s="321"/>
      <c r="KEK13" s="321"/>
      <c r="KEL13" s="321"/>
      <c r="KEM13" s="321"/>
      <c r="KEN13" s="321"/>
      <c r="KEO13" s="321"/>
      <c r="KEP13" s="321"/>
      <c r="KEQ13" s="321"/>
      <c r="KER13" s="321"/>
      <c r="KES13" s="321"/>
      <c r="KET13" s="321"/>
      <c r="KEU13" s="321"/>
      <c r="KEV13" s="321"/>
      <c r="KEW13" s="321"/>
      <c r="KEX13" s="321"/>
      <c r="KEY13" s="321"/>
      <c r="KEZ13" s="321"/>
      <c r="KFA13" s="321"/>
      <c r="KFB13" s="321"/>
      <c r="KFC13" s="321"/>
      <c r="KFD13" s="321"/>
      <c r="KFE13" s="321"/>
      <c r="KFF13" s="321"/>
      <c r="KFG13" s="321"/>
      <c r="KFH13" s="321"/>
      <c r="KFI13" s="321"/>
      <c r="KFJ13" s="321"/>
      <c r="KFK13" s="321"/>
      <c r="KFL13" s="321"/>
      <c r="KFM13" s="321"/>
      <c r="KFN13" s="321"/>
      <c r="KFO13" s="321"/>
      <c r="KFP13" s="321"/>
      <c r="KFQ13" s="321"/>
      <c r="KFR13" s="321"/>
      <c r="KFS13" s="321"/>
      <c r="KFT13" s="321"/>
      <c r="KFU13" s="321"/>
      <c r="KFV13" s="321"/>
      <c r="KFW13" s="321"/>
      <c r="KFX13" s="321"/>
      <c r="KFY13" s="321"/>
      <c r="KFZ13" s="321"/>
      <c r="KGA13" s="321"/>
      <c r="KGB13" s="321"/>
      <c r="KGC13" s="321"/>
      <c r="KGD13" s="321"/>
      <c r="KGE13" s="321"/>
      <c r="KGF13" s="321"/>
      <c r="KGG13" s="321"/>
      <c r="KGH13" s="321"/>
      <c r="KGI13" s="321"/>
      <c r="KGJ13" s="321"/>
      <c r="KGK13" s="321"/>
      <c r="KGL13" s="321"/>
      <c r="KGM13" s="321"/>
      <c r="KGN13" s="321"/>
      <c r="KGO13" s="321"/>
      <c r="KGP13" s="321"/>
      <c r="KGQ13" s="321"/>
      <c r="KGR13" s="321"/>
      <c r="KGS13" s="321"/>
      <c r="KGT13" s="321"/>
      <c r="KGU13" s="321"/>
      <c r="KGV13" s="321"/>
      <c r="KGW13" s="321"/>
      <c r="KGX13" s="321"/>
      <c r="KGY13" s="321"/>
      <c r="KGZ13" s="321"/>
      <c r="KHA13" s="321"/>
      <c r="KHB13" s="321"/>
      <c r="KHC13" s="321"/>
      <c r="KHD13" s="321"/>
      <c r="KHE13" s="321"/>
      <c r="KHF13" s="321"/>
      <c r="KHG13" s="321"/>
      <c r="KHH13" s="321"/>
      <c r="KHI13" s="321"/>
      <c r="KHJ13" s="321"/>
      <c r="KHK13" s="321"/>
      <c r="KHL13" s="321"/>
      <c r="KHM13" s="321"/>
      <c r="KHN13" s="321"/>
      <c r="KHO13" s="321"/>
      <c r="KHP13" s="321"/>
      <c r="KHQ13" s="321"/>
      <c r="KHR13" s="321"/>
      <c r="KHS13" s="321"/>
      <c r="KHT13" s="321"/>
      <c r="KHU13" s="321"/>
      <c r="KHV13" s="321"/>
      <c r="KHW13" s="321"/>
      <c r="KHX13" s="321"/>
      <c r="KHY13" s="321"/>
      <c r="KHZ13" s="321"/>
      <c r="KIA13" s="321"/>
      <c r="KIB13" s="321"/>
      <c r="KIC13" s="321"/>
      <c r="KID13" s="321"/>
      <c r="KIE13" s="321"/>
      <c r="KIF13" s="321"/>
      <c r="KIG13" s="321"/>
      <c r="KIH13" s="321"/>
      <c r="KII13" s="321"/>
      <c r="KIJ13" s="321"/>
      <c r="KIK13" s="321"/>
      <c r="KIL13" s="321"/>
      <c r="KIM13" s="321"/>
      <c r="KIN13" s="321"/>
      <c r="KIO13" s="321"/>
      <c r="KIP13" s="321"/>
      <c r="KIQ13" s="321"/>
      <c r="KIR13" s="321"/>
      <c r="KIS13" s="321"/>
      <c r="KIT13" s="321"/>
      <c r="KIU13" s="321"/>
      <c r="KIV13" s="321"/>
      <c r="KIW13" s="321"/>
      <c r="KIX13" s="321"/>
      <c r="KIY13" s="321"/>
      <c r="KIZ13" s="321"/>
      <c r="KJA13" s="321"/>
      <c r="KJB13" s="321"/>
      <c r="KJC13" s="321"/>
      <c r="KJD13" s="321"/>
      <c r="KJE13" s="321"/>
      <c r="KJF13" s="321"/>
      <c r="KJG13" s="321"/>
      <c r="KJH13" s="321"/>
      <c r="KJI13" s="321"/>
      <c r="KJJ13" s="321"/>
      <c r="KJK13" s="321"/>
      <c r="KJL13" s="321"/>
      <c r="KJM13" s="321"/>
      <c r="KJN13" s="321"/>
      <c r="KJO13" s="321"/>
      <c r="KJP13" s="321"/>
      <c r="KJQ13" s="321"/>
      <c r="KJR13" s="321"/>
      <c r="KJS13" s="321"/>
      <c r="KJT13" s="321"/>
      <c r="KJU13" s="321"/>
      <c r="KJV13" s="321"/>
      <c r="KJW13" s="321"/>
      <c r="KJX13" s="321"/>
      <c r="KJY13" s="321"/>
      <c r="KJZ13" s="321"/>
      <c r="KKA13" s="321"/>
      <c r="KKB13" s="321"/>
      <c r="KKC13" s="321"/>
      <c r="KKD13" s="321"/>
      <c r="KKE13" s="321"/>
      <c r="KKF13" s="321"/>
      <c r="KKG13" s="321"/>
      <c r="KKH13" s="321"/>
      <c r="KKI13" s="321"/>
      <c r="KKJ13" s="321"/>
      <c r="KKK13" s="321"/>
      <c r="KKL13" s="321"/>
      <c r="KKM13" s="321"/>
      <c r="KKN13" s="321"/>
      <c r="KKO13" s="321"/>
      <c r="KKP13" s="321"/>
      <c r="KKQ13" s="321"/>
      <c r="KKR13" s="321"/>
      <c r="KKS13" s="321"/>
      <c r="KKT13" s="321"/>
      <c r="KKU13" s="321"/>
      <c r="KKV13" s="321"/>
      <c r="KKW13" s="321"/>
      <c r="KKX13" s="321"/>
      <c r="KKY13" s="321"/>
      <c r="KKZ13" s="321"/>
      <c r="KLA13" s="321"/>
      <c r="KLB13" s="321"/>
      <c r="KLC13" s="321"/>
      <c r="KLD13" s="321"/>
      <c r="KLE13" s="321"/>
      <c r="KLF13" s="321"/>
      <c r="KLG13" s="321"/>
      <c r="KLH13" s="321"/>
      <c r="KLI13" s="321"/>
      <c r="KLJ13" s="321"/>
      <c r="KLK13" s="321"/>
      <c r="KLL13" s="321"/>
      <c r="KLM13" s="321"/>
      <c r="KLN13" s="321"/>
      <c r="KLO13" s="321"/>
      <c r="KLP13" s="321"/>
      <c r="KLQ13" s="321"/>
      <c r="KLR13" s="321"/>
      <c r="KLS13" s="321"/>
      <c r="KLT13" s="321"/>
      <c r="KLU13" s="321"/>
      <c r="KLV13" s="321"/>
      <c r="KLW13" s="321"/>
      <c r="KLX13" s="321"/>
      <c r="KLY13" s="321"/>
      <c r="KLZ13" s="321"/>
      <c r="KMA13" s="321"/>
      <c r="KMB13" s="321"/>
      <c r="KMC13" s="321"/>
      <c r="KMD13" s="321"/>
      <c r="KME13" s="321"/>
      <c r="KMF13" s="321"/>
      <c r="KMG13" s="321"/>
      <c r="KMH13" s="321"/>
      <c r="KMI13" s="321"/>
      <c r="KMJ13" s="321"/>
      <c r="KMK13" s="321"/>
      <c r="KML13" s="321"/>
      <c r="KMM13" s="321"/>
      <c r="KMN13" s="321"/>
      <c r="KMO13" s="321"/>
      <c r="KMP13" s="321"/>
      <c r="KMQ13" s="321"/>
      <c r="KMR13" s="321"/>
      <c r="KMS13" s="321"/>
      <c r="KMT13" s="321"/>
      <c r="KMU13" s="321"/>
      <c r="KMV13" s="321"/>
      <c r="KMW13" s="321"/>
      <c r="KMX13" s="321"/>
      <c r="KMY13" s="321"/>
      <c r="KMZ13" s="321"/>
      <c r="KNA13" s="321"/>
      <c r="KNB13" s="321"/>
      <c r="KNC13" s="321"/>
      <c r="KND13" s="321"/>
      <c r="KNE13" s="321"/>
      <c r="KNF13" s="321"/>
      <c r="KNG13" s="321"/>
      <c r="KNH13" s="321"/>
      <c r="KNI13" s="321"/>
      <c r="KNJ13" s="321"/>
      <c r="KNK13" s="321"/>
      <c r="KNL13" s="321"/>
      <c r="KNM13" s="321"/>
      <c r="KNN13" s="321"/>
      <c r="KNO13" s="321"/>
      <c r="KNP13" s="321"/>
      <c r="KNQ13" s="321"/>
      <c r="KNR13" s="321"/>
      <c r="KNS13" s="321"/>
      <c r="KNT13" s="321"/>
      <c r="KNU13" s="321"/>
      <c r="KNV13" s="321"/>
      <c r="KNW13" s="321"/>
      <c r="KNX13" s="321"/>
      <c r="KNY13" s="321"/>
      <c r="KNZ13" s="321"/>
      <c r="KOA13" s="321"/>
      <c r="KOB13" s="321"/>
      <c r="KOC13" s="321"/>
      <c r="KOD13" s="321"/>
      <c r="KOE13" s="321"/>
      <c r="KOF13" s="321"/>
      <c r="KOG13" s="321"/>
      <c r="KOH13" s="321"/>
      <c r="KOI13" s="321"/>
      <c r="KOJ13" s="321"/>
      <c r="KOK13" s="321"/>
      <c r="KOL13" s="321"/>
      <c r="KOM13" s="321"/>
      <c r="KON13" s="321"/>
      <c r="KOO13" s="321"/>
      <c r="KOP13" s="321"/>
      <c r="KOQ13" s="321"/>
      <c r="KOR13" s="321"/>
      <c r="KOS13" s="321"/>
      <c r="KOT13" s="321"/>
      <c r="KOU13" s="321"/>
      <c r="KOV13" s="321"/>
      <c r="KOW13" s="321"/>
      <c r="KOX13" s="321"/>
      <c r="KOY13" s="321"/>
      <c r="KOZ13" s="321"/>
      <c r="KPA13" s="321"/>
      <c r="KPB13" s="321"/>
      <c r="KPC13" s="321"/>
      <c r="KPD13" s="321"/>
      <c r="KPE13" s="321"/>
      <c r="KPF13" s="321"/>
      <c r="KPG13" s="321"/>
      <c r="KPH13" s="321"/>
      <c r="KPI13" s="321"/>
      <c r="KPJ13" s="321"/>
      <c r="KPK13" s="321"/>
      <c r="KPL13" s="321"/>
      <c r="KPM13" s="321"/>
      <c r="KPN13" s="321"/>
      <c r="KPO13" s="321"/>
      <c r="KPP13" s="321"/>
      <c r="KPQ13" s="321"/>
      <c r="KPR13" s="321"/>
      <c r="KPS13" s="321"/>
      <c r="KPT13" s="321"/>
      <c r="KPU13" s="321"/>
      <c r="KPV13" s="321"/>
      <c r="KPW13" s="321"/>
      <c r="KPX13" s="321"/>
      <c r="KPY13" s="321"/>
      <c r="KPZ13" s="321"/>
      <c r="KQA13" s="321"/>
      <c r="KQB13" s="321"/>
      <c r="KQC13" s="321"/>
      <c r="KQD13" s="321"/>
      <c r="KQE13" s="321"/>
      <c r="KQF13" s="321"/>
      <c r="KQG13" s="321"/>
      <c r="KQH13" s="321"/>
      <c r="KQI13" s="321"/>
      <c r="KQJ13" s="321"/>
      <c r="KQK13" s="321"/>
      <c r="KQL13" s="321"/>
      <c r="KQM13" s="321"/>
      <c r="KQN13" s="321"/>
      <c r="KQO13" s="321"/>
      <c r="KQP13" s="321"/>
      <c r="KQQ13" s="321"/>
      <c r="KQR13" s="321"/>
      <c r="KQS13" s="321"/>
      <c r="KQT13" s="321"/>
      <c r="KQU13" s="321"/>
      <c r="KQV13" s="321"/>
      <c r="KQW13" s="321"/>
      <c r="KQX13" s="321"/>
      <c r="KQY13" s="321"/>
      <c r="KQZ13" s="321"/>
      <c r="KRA13" s="321"/>
      <c r="KRB13" s="321"/>
      <c r="KRC13" s="321"/>
      <c r="KRD13" s="321"/>
      <c r="KRE13" s="321"/>
      <c r="KRF13" s="321"/>
      <c r="KRG13" s="321"/>
      <c r="KRH13" s="321"/>
      <c r="KRI13" s="321"/>
      <c r="KRJ13" s="321"/>
      <c r="KRK13" s="321"/>
      <c r="KRL13" s="321"/>
      <c r="KRM13" s="321"/>
      <c r="KRN13" s="321"/>
      <c r="KRO13" s="321"/>
      <c r="KRP13" s="321"/>
      <c r="KRQ13" s="321"/>
      <c r="KRR13" s="321"/>
      <c r="KRS13" s="321"/>
      <c r="KRT13" s="321"/>
      <c r="KRU13" s="321"/>
      <c r="KRV13" s="321"/>
      <c r="KRW13" s="321"/>
      <c r="KRX13" s="321"/>
      <c r="KRY13" s="321"/>
      <c r="KRZ13" s="321"/>
      <c r="KSA13" s="321"/>
      <c r="KSB13" s="321"/>
      <c r="KSC13" s="321"/>
      <c r="KSD13" s="321"/>
      <c r="KSE13" s="321"/>
      <c r="KSF13" s="321"/>
      <c r="KSG13" s="321"/>
      <c r="KSH13" s="321"/>
      <c r="KSI13" s="321"/>
      <c r="KSJ13" s="321"/>
      <c r="KSK13" s="321"/>
      <c r="KSL13" s="321"/>
      <c r="KSM13" s="321"/>
      <c r="KSN13" s="321"/>
      <c r="KSO13" s="321"/>
      <c r="KSP13" s="321"/>
      <c r="KSQ13" s="321"/>
      <c r="KSR13" s="321"/>
      <c r="KSS13" s="321"/>
      <c r="KST13" s="321"/>
      <c r="KSU13" s="321"/>
      <c r="KSV13" s="321"/>
      <c r="KSW13" s="321"/>
      <c r="KSX13" s="321"/>
      <c r="KSY13" s="321"/>
      <c r="KSZ13" s="321"/>
      <c r="KTA13" s="321"/>
      <c r="KTB13" s="321"/>
      <c r="KTC13" s="321"/>
      <c r="KTD13" s="321"/>
      <c r="KTE13" s="321"/>
      <c r="KTF13" s="321"/>
      <c r="KTG13" s="321"/>
      <c r="KTH13" s="321"/>
      <c r="KTI13" s="321"/>
      <c r="KTJ13" s="321"/>
      <c r="KTK13" s="321"/>
      <c r="KTL13" s="321"/>
      <c r="KTM13" s="321"/>
      <c r="KTN13" s="321"/>
      <c r="KTO13" s="321"/>
      <c r="KTP13" s="321"/>
      <c r="KTQ13" s="321"/>
      <c r="KTR13" s="321"/>
      <c r="KTS13" s="321"/>
      <c r="KTT13" s="321"/>
      <c r="KTU13" s="321"/>
      <c r="KTV13" s="321"/>
      <c r="KTW13" s="321"/>
      <c r="KTX13" s="321"/>
      <c r="KTY13" s="321"/>
      <c r="KTZ13" s="321"/>
      <c r="KUA13" s="321"/>
      <c r="KUB13" s="321"/>
      <c r="KUC13" s="321"/>
      <c r="KUD13" s="321"/>
      <c r="KUE13" s="321"/>
      <c r="KUF13" s="321"/>
      <c r="KUG13" s="321"/>
      <c r="KUH13" s="321"/>
      <c r="KUI13" s="321"/>
      <c r="KUJ13" s="321"/>
      <c r="KUK13" s="321"/>
      <c r="KUL13" s="321"/>
      <c r="KUM13" s="321"/>
      <c r="KUN13" s="321"/>
      <c r="KUO13" s="321"/>
      <c r="KUP13" s="321"/>
      <c r="KUQ13" s="321"/>
      <c r="KUR13" s="321"/>
      <c r="KUS13" s="321"/>
      <c r="KUT13" s="321"/>
      <c r="KUU13" s="321"/>
      <c r="KUV13" s="321"/>
      <c r="KUW13" s="321"/>
      <c r="KUX13" s="321"/>
      <c r="KUY13" s="321"/>
      <c r="KUZ13" s="321"/>
      <c r="KVA13" s="321"/>
      <c r="KVB13" s="321"/>
      <c r="KVC13" s="321"/>
      <c r="KVD13" s="321"/>
      <c r="KVE13" s="321"/>
      <c r="KVF13" s="321"/>
      <c r="KVG13" s="321"/>
      <c r="KVH13" s="321"/>
      <c r="KVI13" s="321"/>
      <c r="KVJ13" s="321"/>
      <c r="KVK13" s="321"/>
      <c r="KVL13" s="321"/>
      <c r="KVM13" s="321"/>
      <c r="KVN13" s="321"/>
      <c r="KVO13" s="321"/>
      <c r="KVP13" s="321"/>
      <c r="KVQ13" s="321"/>
      <c r="KVR13" s="321"/>
      <c r="KVS13" s="321"/>
      <c r="KVT13" s="321"/>
      <c r="KVU13" s="321"/>
      <c r="KVV13" s="321"/>
      <c r="KVW13" s="321"/>
      <c r="KVX13" s="321"/>
      <c r="KVY13" s="321"/>
      <c r="KVZ13" s="321"/>
      <c r="KWA13" s="321"/>
      <c r="KWB13" s="321"/>
      <c r="KWC13" s="321"/>
      <c r="KWD13" s="321"/>
      <c r="KWE13" s="321"/>
      <c r="KWF13" s="321"/>
      <c r="KWG13" s="321"/>
      <c r="KWH13" s="321"/>
      <c r="KWI13" s="321"/>
      <c r="KWJ13" s="321"/>
      <c r="KWK13" s="321"/>
      <c r="KWL13" s="321"/>
      <c r="KWM13" s="321"/>
      <c r="KWN13" s="321"/>
      <c r="KWO13" s="321"/>
      <c r="KWP13" s="321"/>
      <c r="KWQ13" s="321"/>
      <c r="KWR13" s="321"/>
      <c r="KWS13" s="321"/>
      <c r="KWT13" s="321"/>
      <c r="KWU13" s="321"/>
      <c r="KWV13" s="321"/>
      <c r="KWW13" s="321"/>
      <c r="KWX13" s="321"/>
      <c r="KWY13" s="321"/>
      <c r="KWZ13" s="321"/>
      <c r="KXA13" s="321"/>
      <c r="KXB13" s="321"/>
      <c r="KXC13" s="321"/>
      <c r="KXD13" s="321"/>
      <c r="KXE13" s="321"/>
      <c r="KXF13" s="321"/>
      <c r="KXG13" s="321"/>
      <c r="KXH13" s="321"/>
      <c r="KXI13" s="321"/>
      <c r="KXJ13" s="321"/>
      <c r="KXK13" s="321"/>
      <c r="KXL13" s="321"/>
      <c r="KXM13" s="321"/>
      <c r="KXN13" s="321"/>
      <c r="KXO13" s="321"/>
      <c r="KXP13" s="321"/>
      <c r="KXQ13" s="321"/>
      <c r="KXR13" s="321"/>
      <c r="KXS13" s="321"/>
      <c r="KXT13" s="321"/>
      <c r="KXU13" s="321"/>
      <c r="KXV13" s="321"/>
      <c r="KXW13" s="321"/>
      <c r="KXX13" s="321"/>
      <c r="KXY13" s="321"/>
      <c r="KXZ13" s="321"/>
      <c r="KYA13" s="321"/>
      <c r="KYB13" s="321"/>
      <c r="KYC13" s="321"/>
      <c r="KYD13" s="321"/>
      <c r="KYE13" s="321"/>
      <c r="KYF13" s="321"/>
      <c r="KYG13" s="321"/>
      <c r="KYH13" s="321"/>
      <c r="KYI13" s="321"/>
      <c r="KYJ13" s="321"/>
      <c r="KYK13" s="321"/>
      <c r="KYL13" s="321"/>
      <c r="KYM13" s="321"/>
      <c r="KYN13" s="321"/>
      <c r="KYO13" s="321"/>
      <c r="KYP13" s="321"/>
      <c r="KYQ13" s="321"/>
      <c r="KYR13" s="321"/>
      <c r="KYS13" s="321"/>
      <c r="KYT13" s="321"/>
      <c r="KYU13" s="321"/>
      <c r="KYV13" s="321"/>
      <c r="KYW13" s="321"/>
      <c r="KYX13" s="321"/>
      <c r="KYY13" s="321"/>
      <c r="KYZ13" s="321"/>
      <c r="KZA13" s="321"/>
      <c r="KZB13" s="321"/>
      <c r="KZC13" s="321"/>
      <c r="KZD13" s="321"/>
      <c r="KZE13" s="321"/>
      <c r="KZF13" s="321"/>
      <c r="KZG13" s="321"/>
      <c r="KZH13" s="321"/>
      <c r="KZI13" s="321"/>
      <c r="KZJ13" s="321"/>
      <c r="KZK13" s="321"/>
      <c r="KZL13" s="321"/>
      <c r="KZM13" s="321"/>
      <c r="KZN13" s="321"/>
      <c r="KZO13" s="321"/>
      <c r="KZP13" s="321"/>
      <c r="KZQ13" s="321"/>
      <c r="KZR13" s="321"/>
      <c r="KZS13" s="321"/>
      <c r="KZT13" s="321"/>
      <c r="KZU13" s="321"/>
      <c r="KZV13" s="321"/>
      <c r="KZW13" s="321"/>
      <c r="KZX13" s="321"/>
      <c r="KZY13" s="321"/>
      <c r="KZZ13" s="321"/>
      <c r="LAA13" s="321"/>
      <c r="LAB13" s="321"/>
      <c r="LAC13" s="321"/>
      <c r="LAD13" s="321"/>
      <c r="LAE13" s="321"/>
      <c r="LAF13" s="321"/>
      <c r="LAG13" s="321"/>
      <c r="LAH13" s="321"/>
      <c r="LAI13" s="321"/>
      <c r="LAJ13" s="321"/>
      <c r="LAK13" s="321"/>
      <c r="LAL13" s="321"/>
      <c r="LAM13" s="321"/>
      <c r="LAN13" s="321"/>
      <c r="LAO13" s="321"/>
      <c r="LAP13" s="321"/>
      <c r="LAQ13" s="321"/>
      <c r="LAR13" s="321"/>
      <c r="LAS13" s="321"/>
      <c r="LAT13" s="321"/>
      <c r="LAU13" s="321"/>
      <c r="LAV13" s="321"/>
      <c r="LAW13" s="321"/>
      <c r="LAX13" s="321"/>
      <c r="LAY13" s="321"/>
      <c r="LAZ13" s="321"/>
      <c r="LBA13" s="321"/>
      <c r="LBB13" s="321"/>
      <c r="LBC13" s="321"/>
      <c r="LBD13" s="321"/>
      <c r="LBE13" s="321"/>
      <c r="LBF13" s="321"/>
      <c r="LBG13" s="321"/>
      <c r="LBH13" s="321"/>
      <c r="LBI13" s="321"/>
      <c r="LBJ13" s="321"/>
      <c r="LBK13" s="321"/>
      <c r="LBL13" s="321"/>
      <c r="LBM13" s="321"/>
      <c r="LBN13" s="321"/>
      <c r="LBO13" s="321"/>
      <c r="LBP13" s="321"/>
      <c r="LBQ13" s="321"/>
      <c r="LBR13" s="321"/>
      <c r="LBS13" s="321"/>
      <c r="LBT13" s="321"/>
      <c r="LBU13" s="321"/>
      <c r="LBV13" s="321"/>
      <c r="LBW13" s="321"/>
      <c r="LBX13" s="321"/>
      <c r="LBY13" s="321"/>
      <c r="LBZ13" s="321"/>
      <c r="LCA13" s="321"/>
      <c r="LCB13" s="321"/>
      <c r="LCC13" s="321"/>
      <c r="LCD13" s="321"/>
      <c r="LCE13" s="321"/>
      <c r="LCF13" s="321"/>
      <c r="LCG13" s="321"/>
      <c r="LCH13" s="321"/>
      <c r="LCI13" s="321"/>
      <c r="LCJ13" s="321"/>
      <c r="LCK13" s="321"/>
      <c r="LCL13" s="321"/>
      <c r="LCM13" s="321"/>
      <c r="LCN13" s="321"/>
      <c r="LCO13" s="321"/>
      <c r="LCP13" s="321"/>
      <c r="LCQ13" s="321"/>
      <c r="LCR13" s="321"/>
      <c r="LCS13" s="321"/>
      <c r="LCT13" s="321"/>
      <c r="LCU13" s="321"/>
      <c r="LCV13" s="321"/>
      <c r="LCW13" s="321"/>
      <c r="LCX13" s="321"/>
      <c r="LCY13" s="321"/>
      <c r="LCZ13" s="321"/>
      <c r="LDA13" s="321"/>
      <c r="LDB13" s="321"/>
      <c r="LDC13" s="321"/>
      <c r="LDD13" s="321"/>
      <c r="LDE13" s="321"/>
      <c r="LDF13" s="321"/>
      <c r="LDG13" s="321"/>
      <c r="LDH13" s="321"/>
      <c r="LDI13" s="321"/>
      <c r="LDJ13" s="321"/>
      <c r="LDK13" s="321"/>
      <c r="LDL13" s="321"/>
      <c r="LDM13" s="321"/>
      <c r="LDN13" s="321"/>
      <c r="LDO13" s="321"/>
      <c r="LDP13" s="321"/>
      <c r="LDQ13" s="321"/>
      <c r="LDR13" s="321"/>
      <c r="LDS13" s="321"/>
      <c r="LDT13" s="321"/>
      <c r="LDU13" s="321"/>
      <c r="LDV13" s="321"/>
      <c r="LDW13" s="321"/>
      <c r="LDX13" s="321"/>
      <c r="LDY13" s="321"/>
      <c r="LDZ13" s="321"/>
      <c r="LEA13" s="321"/>
      <c r="LEB13" s="321"/>
      <c r="LEC13" s="321"/>
      <c r="LED13" s="321"/>
      <c r="LEE13" s="321"/>
      <c r="LEF13" s="321"/>
      <c r="LEG13" s="321"/>
      <c r="LEH13" s="321"/>
      <c r="LEI13" s="321"/>
      <c r="LEJ13" s="321"/>
      <c r="LEK13" s="321"/>
      <c r="LEL13" s="321"/>
      <c r="LEM13" s="321"/>
      <c r="LEN13" s="321"/>
      <c r="LEO13" s="321"/>
      <c r="LEP13" s="321"/>
      <c r="LEQ13" s="321"/>
      <c r="LER13" s="321"/>
      <c r="LES13" s="321"/>
      <c r="LET13" s="321"/>
      <c r="LEU13" s="321"/>
      <c r="LEV13" s="321"/>
      <c r="LEW13" s="321"/>
      <c r="LEX13" s="321"/>
      <c r="LEY13" s="321"/>
      <c r="LEZ13" s="321"/>
      <c r="LFA13" s="321"/>
      <c r="LFB13" s="321"/>
      <c r="LFC13" s="321"/>
      <c r="LFD13" s="321"/>
      <c r="LFE13" s="321"/>
      <c r="LFF13" s="321"/>
      <c r="LFG13" s="321"/>
      <c r="LFH13" s="321"/>
      <c r="LFI13" s="321"/>
      <c r="LFJ13" s="321"/>
      <c r="LFK13" s="321"/>
      <c r="LFL13" s="321"/>
      <c r="LFM13" s="321"/>
      <c r="LFN13" s="321"/>
      <c r="LFO13" s="321"/>
      <c r="LFP13" s="321"/>
      <c r="LFQ13" s="321"/>
      <c r="LFR13" s="321"/>
      <c r="LFS13" s="321"/>
      <c r="LFT13" s="321"/>
      <c r="LFU13" s="321"/>
      <c r="LFV13" s="321"/>
      <c r="LFW13" s="321"/>
      <c r="LFX13" s="321"/>
      <c r="LFY13" s="321"/>
      <c r="LFZ13" s="321"/>
      <c r="LGA13" s="321"/>
      <c r="LGB13" s="321"/>
      <c r="LGC13" s="321"/>
      <c r="LGD13" s="321"/>
      <c r="LGE13" s="321"/>
      <c r="LGF13" s="321"/>
      <c r="LGG13" s="321"/>
      <c r="LGH13" s="321"/>
      <c r="LGI13" s="321"/>
      <c r="LGJ13" s="321"/>
      <c r="LGK13" s="321"/>
      <c r="LGL13" s="321"/>
      <c r="LGM13" s="321"/>
      <c r="LGN13" s="321"/>
      <c r="LGO13" s="321"/>
      <c r="LGP13" s="321"/>
      <c r="LGQ13" s="321"/>
      <c r="LGR13" s="321"/>
      <c r="LGS13" s="321"/>
      <c r="LGT13" s="321"/>
      <c r="LGU13" s="321"/>
      <c r="LGV13" s="321"/>
      <c r="LGW13" s="321"/>
      <c r="LGX13" s="321"/>
      <c r="LGY13" s="321"/>
      <c r="LGZ13" s="321"/>
      <c r="LHA13" s="321"/>
      <c r="LHB13" s="321"/>
      <c r="LHC13" s="321"/>
      <c r="LHD13" s="321"/>
      <c r="LHE13" s="321"/>
      <c r="LHF13" s="321"/>
      <c r="LHG13" s="321"/>
      <c r="LHH13" s="321"/>
      <c r="LHI13" s="321"/>
      <c r="LHJ13" s="321"/>
      <c r="LHK13" s="321"/>
      <c r="LHL13" s="321"/>
      <c r="LHM13" s="321"/>
      <c r="LHN13" s="321"/>
      <c r="LHO13" s="321"/>
      <c r="LHP13" s="321"/>
      <c r="LHQ13" s="321"/>
      <c r="LHR13" s="321"/>
      <c r="LHS13" s="321"/>
      <c r="LHT13" s="321"/>
      <c r="LHU13" s="321"/>
      <c r="LHV13" s="321"/>
      <c r="LHW13" s="321"/>
      <c r="LHX13" s="321"/>
      <c r="LHY13" s="321"/>
      <c r="LHZ13" s="321"/>
      <c r="LIA13" s="321"/>
      <c r="LIB13" s="321"/>
      <c r="LIC13" s="321"/>
      <c r="LID13" s="321"/>
      <c r="LIE13" s="321"/>
      <c r="LIF13" s="321"/>
      <c r="LIG13" s="321"/>
      <c r="LIH13" s="321"/>
      <c r="LII13" s="321"/>
      <c r="LIJ13" s="321"/>
      <c r="LIK13" s="321"/>
      <c r="LIL13" s="321"/>
      <c r="LIM13" s="321"/>
      <c r="LIN13" s="321"/>
      <c r="LIO13" s="321"/>
      <c r="LIP13" s="321"/>
      <c r="LIQ13" s="321"/>
      <c r="LIR13" s="321"/>
      <c r="LIS13" s="321"/>
      <c r="LIT13" s="321"/>
      <c r="LIU13" s="321"/>
      <c r="LIV13" s="321"/>
      <c r="LIW13" s="321"/>
      <c r="LIX13" s="321"/>
      <c r="LIY13" s="321"/>
      <c r="LIZ13" s="321"/>
      <c r="LJA13" s="321"/>
      <c r="LJB13" s="321"/>
      <c r="LJC13" s="321"/>
      <c r="LJD13" s="321"/>
      <c r="LJE13" s="321"/>
      <c r="LJF13" s="321"/>
      <c r="LJG13" s="321"/>
      <c r="LJH13" s="321"/>
      <c r="LJI13" s="321"/>
      <c r="LJJ13" s="321"/>
      <c r="LJK13" s="321"/>
      <c r="LJL13" s="321"/>
      <c r="LJM13" s="321"/>
      <c r="LJN13" s="321"/>
      <c r="LJO13" s="321"/>
      <c r="LJP13" s="321"/>
      <c r="LJQ13" s="321"/>
      <c r="LJR13" s="321"/>
      <c r="LJS13" s="321"/>
      <c r="LJT13" s="321"/>
      <c r="LJU13" s="321"/>
      <c r="LJV13" s="321"/>
      <c r="LJW13" s="321"/>
      <c r="LJX13" s="321"/>
      <c r="LJY13" s="321"/>
      <c r="LJZ13" s="321"/>
      <c r="LKA13" s="321"/>
      <c r="LKB13" s="321"/>
      <c r="LKC13" s="321"/>
      <c r="LKD13" s="321"/>
      <c r="LKE13" s="321"/>
      <c r="LKF13" s="321"/>
      <c r="LKG13" s="321"/>
      <c r="LKH13" s="321"/>
      <c r="LKI13" s="321"/>
      <c r="LKJ13" s="321"/>
      <c r="LKK13" s="321"/>
      <c r="LKL13" s="321"/>
      <c r="LKM13" s="321"/>
      <c r="LKN13" s="321"/>
      <c r="LKO13" s="321"/>
      <c r="LKP13" s="321"/>
      <c r="LKQ13" s="321"/>
      <c r="LKR13" s="321"/>
      <c r="LKS13" s="321"/>
      <c r="LKT13" s="321"/>
      <c r="LKU13" s="321"/>
      <c r="LKV13" s="321"/>
      <c r="LKW13" s="321"/>
      <c r="LKX13" s="321"/>
      <c r="LKY13" s="321"/>
      <c r="LKZ13" s="321"/>
      <c r="LLA13" s="321"/>
      <c r="LLB13" s="321"/>
      <c r="LLC13" s="321"/>
      <c r="LLD13" s="321"/>
      <c r="LLE13" s="321"/>
      <c r="LLF13" s="321"/>
      <c r="LLG13" s="321"/>
      <c r="LLH13" s="321"/>
      <c r="LLI13" s="321"/>
      <c r="LLJ13" s="321"/>
      <c r="LLK13" s="321"/>
      <c r="LLL13" s="321"/>
      <c r="LLM13" s="321"/>
      <c r="LLN13" s="321"/>
      <c r="LLO13" s="321"/>
      <c r="LLP13" s="321"/>
      <c r="LLQ13" s="321"/>
      <c r="LLR13" s="321"/>
      <c r="LLS13" s="321"/>
      <c r="LLT13" s="321"/>
      <c r="LLU13" s="321"/>
      <c r="LLV13" s="321"/>
      <c r="LLW13" s="321"/>
      <c r="LLX13" s="321"/>
      <c r="LLY13" s="321"/>
      <c r="LLZ13" s="321"/>
      <c r="LMA13" s="321"/>
      <c r="LMB13" s="321"/>
      <c r="LMC13" s="321"/>
      <c r="LMD13" s="321"/>
      <c r="LME13" s="321"/>
      <c r="LMF13" s="321"/>
      <c r="LMG13" s="321"/>
      <c r="LMH13" s="321"/>
      <c r="LMI13" s="321"/>
      <c r="LMJ13" s="321"/>
      <c r="LMK13" s="321"/>
      <c r="LML13" s="321"/>
      <c r="LMM13" s="321"/>
      <c r="LMN13" s="321"/>
      <c r="LMO13" s="321"/>
      <c r="LMP13" s="321"/>
      <c r="LMQ13" s="321"/>
      <c r="LMR13" s="321"/>
      <c r="LMS13" s="321"/>
      <c r="LMT13" s="321"/>
      <c r="LMU13" s="321"/>
      <c r="LMV13" s="321"/>
      <c r="LMW13" s="321"/>
      <c r="LMX13" s="321"/>
      <c r="LMY13" s="321"/>
      <c r="LMZ13" s="321"/>
      <c r="LNA13" s="321"/>
      <c r="LNB13" s="321"/>
      <c r="LNC13" s="321"/>
      <c r="LND13" s="321"/>
      <c r="LNE13" s="321"/>
      <c r="LNF13" s="321"/>
      <c r="LNG13" s="321"/>
      <c r="LNH13" s="321"/>
      <c r="LNI13" s="321"/>
      <c r="LNJ13" s="321"/>
      <c r="LNK13" s="321"/>
      <c r="LNL13" s="321"/>
      <c r="LNM13" s="321"/>
      <c r="LNN13" s="321"/>
      <c r="LNO13" s="321"/>
      <c r="LNP13" s="321"/>
      <c r="LNQ13" s="321"/>
      <c r="LNR13" s="321"/>
      <c r="LNS13" s="321"/>
      <c r="LNT13" s="321"/>
      <c r="LNU13" s="321"/>
      <c r="LNV13" s="321"/>
      <c r="LNW13" s="321"/>
      <c r="LNX13" s="321"/>
      <c r="LNY13" s="321"/>
      <c r="LNZ13" s="321"/>
      <c r="LOA13" s="321"/>
      <c r="LOB13" s="321"/>
      <c r="LOC13" s="321"/>
      <c r="LOD13" s="321"/>
      <c r="LOE13" s="321"/>
      <c r="LOF13" s="321"/>
      <c r="LOG13" s="321"/>
      <c r="LOH13" s="321"/>
      <c r="LOI13" s="321"/>
      <c r="LOJ13" s="321"/>
      <c r="LOK13" s="321"/>
      <c r="LOL13" s="321"/>
      <c r="LOM13" s="321"/>
      <c r="LON13" s="321"/>
      <c r="LOO13" s="321"/>
      <c r="LOP13" s="321"/>
      <c r="LOQ13" s="321"/>
      <c r="LOR13" s="321"/>
      <c r="LOS13" s="321"/>
      <c r="LOT13" s="321"/>
      <c r="LOU13" s="321"/>
      <c r="LOV13" s="321"/>
      <c r="LOW13" s="321"/>
      <c r="LOX13" s="321"/>
      <c r="LOY13" s="321"/>
      <c r="LOZ13" s="321"/>
      <c r="LPA13" s="321"/>
      <c r="LPB13" s="321"/>
      <c r="LPC13" s="321"/>
      <c r="LPD13" s="321"/>
      <c r="LPE13" s="321"/>
      <c r="LPF13" s="321"/>
      <c r="LPG13" s="321"/>
      <c r="LPH13" s="321"/>
      <c r="LPI13" s="321"/>
      <c r="LPJ13" s="321"/>
      <c r="LPK13" s="321"/>
      <c r="LPL13" s="321"/>
      <c r="LPM13" s="321"/>
      <c r="LPN13" s="321"/>
      <c r="LPO13" s="321"/>
      <c r="LPP13" s="321"/>
      <c r="LPQ13" s="321"/>
      <c r="LPR13" s="321"/>
      <c r="LPS13" s="321"/>
      <c r="LPT13" s="321"/>
      <c r="LPU13" s="321"/>
      <c r="LPV13" s="321"/>
      <c r="LPW13" s="321"/>
      <c r="LPX13" s="321"/>
      <c r="LPY13" s="321"/>
      <c r="LPZ13" s="321"/>
      <c r="LQA13" s="321"/>
      <c r="LQB13" s="321"/>
      <c r="LQC13" s="321"/>
      <c r="LQD13" s="321"/>
      <c r="LQE13" s="321"/>
      <c r="LQF13" s="321"/>
      <c r="LQG13" s="321"/>
      <c r="LQH13" s="321"/>
      <c r="LQI13" s="321"/>
      <c r="LQJ13" s="321"/>
      <c r="LQK13" s="321"/>
      <c r="LQL13" s="321"/>
      <c r="LQM13" s="321"/>
      <c r="LQN13" s="321"/>
      <c r="LQO13" s="321"/>
      <c r="LQP13" s="321"/>
      <c r="LQQ13" s="321"/>
      <c r="LQR13" s="321"/>
      <c r="LQS13" s="321"/>
      <c r="LQT13" s="321"/>
      <c r="LQU13" s="321"/>
      <c r="LQV13" s="321"/>
      <c r="LQW13" s="321"/>
      <c r="LQX13" s="321"/>
      <c r="LQY13" s="321"/>
      <c r="LQZ13" s="321"/>
      <c r="LRA13" s="321"/>
      <c r="LRB13" s="321"/>
      <c r="LRC13" s="321"/>
      <c r="LRD13" s="321"/>
      <c r="LRE13" s="321"/>
      <c r="LRF13" s="321"/>
      <c r="LRG13" s="321"/>
      <c r="LRH13" s="321"/>
      <c r="LRI13" s="321"/>
      <c r="LRJ13" s="321"/>
      <c r="LRK13" s="321"/>
      <c r="LRL13" s="321"/>
      <c r="LRM13" s="321"/>
      <c r="LRN13" s="321"/>
      <c r="LRO13" s="321"/>
      <c r="LRP13" s="321"/>
      <c r="LRQ13" s="321"/>
      <c r="LRR13" s="321"/>
      <c r="LRS13" s="321"/>
      <c r="LRT13" s="321"/>
      <c r="LRU13" s="321"/>
      <c r="LRV13" s="321"/>
      <c r="LRW13" s="321"/>
      <c r="LRX13" s="321"/>
      <c r="LRY13" s="321"/>
      <c r="LRZ13" s="321"/>
      <c r="LSA13" s="321"/>
      <c r="LSB13" s="321"/>
      <c r="LSC13" s="321"/>
      <c r="LSD13" s="321"/>
      <c r="LSE13" s="321"/>
      <c r="LSF13" s="321"/>
      <c r="LSG13" s="321"/>
      <c r="LSH13" s="321"/>
      <c r="LSI13" s="321"/>
      <c r="LSJ13" s="321"/>
      <c r="LSK13" s="321"/>
      <c r="LSL13" s="321"/>
      <c r="LSM13" s="321"/>
      <c r="LSN13" s="321"/>
      <c r="LSO13" s="321"/>
      <c r="LSP13" s="321"/>
      <c r="LSQ13" s="321"/>
      <c r="LSR13" s="321"/>
      <c r="LSS13" s="321"/>
      <c r="LST13" s="321"/>
      <c r="LSU13" s="321"/>
      <c r="LSV13" s="321"/>
      <c r="LSW13" s="321"/>
      <c r="LSX13" s="321"/>
      <c r="LSY13" s="321"/>
      <c r="LSZ13" s="321"/>
      <c r="LTA13" s="321"/>
      <c r="LTB13" s="321"/>
      <c r="LTC13" s="321"/>
      <c r="LTD13" s="321"/>
      <c r="LTE13" s="321"/>
      <c r="LTF13" s="321"/>
      <c r="LTG13" s="321"/>
      <c r="LTH13" s="321"/>
      <c r="LTI13" s="321"/>
      <c r="LTJ13" s="321"/>
      <c r="LTK13" s="321"/>
      <c r="LTL13" s="321"/>
      <c r="LTM13" s="321"/>
      <c r="LTN13" s="321"/>
      <c r="LTO13" s="321"/>
      <c r="LTP13" s="321"/>
      <c r="LTQ13" s="321"/>
      <c r="LTR13" s="321"/>
      <c r="LTS13" s="321"/>
      <c r="LTT13" s="321"/>
      <c r="LTU13" s="321"/>
      <c r="LTV13" s="321"/>
      <c r="LTW13" s="321"/>
      <c r="LTX13" s="321"/>
      <c r="LTY13" s="321"/>
      <c r="LTZ13" s="321"/>
      <c r="LUA13" s="321"/>
      <c r="LUB13" s="321"/>
      <c r="LUC13" s="321"/>
      <c r="LUD13" s="321"/>
      <c r="LUE13" s="321"/>
      <c r="LUF13" s="321"/>
      <c r="LUG13" s="321"/>
      <c r="LUH13" s="321"/>
      <c r="LUI13" s="321"/>
      <c r="LUJ13" s="321"/>
      <c r="LUK13" s="321"/>
      <c r="LUL13" s="321"/>
      <c r="LUM13" s="321"/>
      <c r="LUN13" s="321"/>
      <c r="LUO13" s="321"/>
      <c r="LUP13" s="321"/>
      <c r="LUQ13" s="321"/>
      <c r="LUR13" s="321"/>
      <c r="LUS13" s="321"/>
      <c r="LUT13" s="321"/>
      <c r="LUU13" s="321"/>
      <c r="LUV13" s="321"/>
      <c r="LUW13" s="321"/>
      <c r="LUX13" s="321"/>
      <c r="LUY13" s="321"/>
      <c r="LUZ13" s="321"/>
      <c r="LVA13" s="321"/>
      <c r="LVB13" s="321"/>
      <c r="LVC13" s="321"/>
      <c r="LVD13" s="321"/>
      <c r="LVE13" s="321"/>
      <c r="LVF13" s="321"/>
      <c r="LVG13" s="321"/>
      <c r="LVH13" s="321"/>
      <c r="LVI13" s="321"/>
      <c r="LVJ13" s="321"/>
      <c r="LVK13" s="321"/>
      <c r="LVL13" s="321"/>
      <c r="LVM13" s="321"/>
      <c r="LVN13" s="321"/>
      <c r="LVO13" s="321"/>
      <c r="LVP13" s="321"/>
      <c r="LVQ13" s="321"/>
      <c r="LVR13" s="321"/>
      <c r="LVS13" s="321"/>
      <c r="LVT13" s="321"/>
      <c r="LVU13" s="321"/>
      <c r="LVV13" s="321"/>
      <c r="LVW13" s="321"/>
      <c r="LVX13" s="321"/>
      <c r="LVY13" s="321"/>
      <c r="LVZ13" s="321"/>
      <c r="LWA13" s="321"/>
      <c r="LWB13" s="321"/>
      <c r="LWC13" s="321"/>
      <c r="LWD13" s="321"/>
      <c r="LWE13" s="321"/>
      <c r="LWF13" s="321"/>
      <c r="LWG13" s="321"/>
      <c r="LWH13" s="321"/>
      <c r="LWI13" s="321"/>
      <c r="LWJ13" s="321"/>
      <c r="LWK13" s="321"/>
      <c r="LWL13" s="321"/>
      <c r="LWM13" s="321"/>
      <c r="LWN13" s="321"/>
      <c r="LWO13" s="321"/>
      <c r="LWP13" s="321"/>
      <c r="LWQ13" s="321"/>
      <c r="LWR13" s="321"/>
      <c r="LWS13" s="321"/>
      <c r="LWT13" s="321"/>
      <c r="LWU13" s="321"/>
      <c r="LWV13" s="321"/>
      <c r="LWW13" s="321"/>
      <c r="LWX13" s="321"/>
      <c r="LWY13" s="321"/>
      <c r="LWZ13" s="321"/>
      <c r="LXA13" s="321"/>
      <c r="LXB13" s="321"/>
      <c r="LXC13" s="321"/>
      <c r="LXD13" s="321"/>
      <c r="LXE13" s="321"/>
      <c r="LXF13" s="321"/>
      <c r="LXG13" s="321"/>
      <c r="LXH13" s="321"/>
      <c r="LXI13" s="321"/>
      <c r="LXJ13" s="321"/>
      <c r="LXK13" s="321"/>
      <c r="LXL13" s="321"/>
      <c r="LXM13" s="321"/>
      <c r="LXN13" s="321"/>
      <c r="LXO13" s="321"/>
      <c r="LXP13" s="321"/>
      <c r="LXQ13" s="321"/>
      <c r="LXR13" s="321"/>
      <c r="LXS13" s="321"/>
      <c r="LXT13" s="321"/>
      <c r="LXU13" s="321"/>
      <c r="LXV13" s="321"/>
      <c r="LXW13" s="321"/>
      <c r="LXX13" s="321"/>
      <c r="LXY13" s="321"/>
      <c r="LXZ13" s="321"/>
      <c r="LYA13" s="321"/>
      <c r="LYB13" s="321"/>
      <c r="LYC13" s="321"/>
      <c r="LYD13" s="321"/>
      <c r="LYE13" s="321"/>
      <c r="LYF13" s="321"/>
      <c r="LYG13" s="321"/>
      <c r="LYH13" s="321"/>
      <c r="LYI13" s="321"/>
      <c r="LYJ13" s="321"/>
      <c r="LYK13" s="321"/>
      <c r="LYL13" s="321"/>
      <c r="LYM13" s="321"/>
      <c r="LYN13" s="321"/>
      <c r="LYO13" s="321"/>
      <c r="LYP13" s="321"/>
      <c r="LYQ13" s="321"/>
      <c r="LYR13" s="321"/>
      <c r="LYS13" s="321"/>
      <c r="LYT13" s="321"/>
      <c r="LYU13" s="321"/>
      <c r="LYV13" s="321"/>
      <c r="LYW13" s="321"/>
      <c r="LYX13" s="321"/>
      <c r="LYY13" s="321"/>
      <c r="LYZ13" s="321"/>
      <c r="LZA13" s="321"/>
      <c r="LZB13" s="321"/>
      <c r="LZC13" s="321"/>
      <c r="LZD13" s="321"/>
      <c r="LZE13" s="321"/>
      <c r="LZF13" s="321"/>
      <c r="LZG13" s="321"/>
      <c r="LZH13" s="321"/>
      <c r="LZI13" s="321"/>
      <c r="LZJ13" s="321"/>
      <c r="LZK13" s="321"/>
      <c r="LZL13" s="321"/>
      <c r="LZM13" s="321"/>
      <c r="LZN13" s="321"/>
      <c r="LZO13" s="321"/>
      <c r="LZP13" s="321"/>
      <c r="LZQ13" s="321"/>
      <c r="LZR13" s="321"/>
      <c r="LZS13" s="321"/>
      <c r="LZT13" s="321"/>
      <c r="LZU13" s="321"/>
      <c r="LZV13" s="321"/>
      <c r="LZW13" s="321"/>
      <c r="LZX13" s="321"/>
      <c r="LZY13" s="321"/>
      <c r="LZZ13" s="321"/>
      <c r="MAA13" s="321"/>
      <c r="MAB13" s="321"/>
      <c r="MAC13" s="321"/>
      <c r="MAD13" s="321"/>
      <c r="MAE13" s="321"/>
      <c r="MAF13" s="321"/>
      <c r="MAG13" s="321"/>
      <c r="MAH13" s="321"/>
      <c r="MAI13" s="321"/>
      <c r="MAJ13" s="321"/>
      <c r="MAK13" s="321"/>
      <c r="MAL13" s="321"/>
      <c r="MAM13" s="321"/>
      <c r="MAN13" s="321"/>
      <c r="MAO13" s="321"/>
      <c r="MAP13" s="321"/>
      <c r="MAQ13" s="321"/>
      <c r="MAR13" s="321"/>
      <c r="MAS13" s="321"/>
      <c r="MAT13" s="321"/>
      <c r="MAU13" s="321"/>
      <c r="MAV13" s="321"/>
      <c r="MAW13" s="321"/>
      <c r="MAX13" s="321"/>
      <c r="MAY13" s="321"/>
      <c r="MAZ13" s="321"/>
      <c r="MBA13" s="321"/>
      <c r="MBB13" s="321"/>
      <c r="MBC13" s="321"/>
      <c r="MBD13" s="321"/>
      <c r="MBE13" s="321"/>
      <c r="MBF13" s="321"/>
      <c r="MBG13" s="321"/>
      <c r="MBH13" s="321"/>
      <c r="MBI13" s="321"/>
      <c r="MBJ13" s="321"/>
      <c r="MBK13" s="321"/>
      <c r="MBL13" s="321"/>
      <c r="MBM13" s="321"/>
      <c r="MBN13" s="321"/>
      <c r="MBO13" s="321"/>
      <c r="MBP13" s="321"/>
      <c r="MBQ13" s="321"/>
      <c r="MBR13" s="321"/>
      <c r="MBS13" s="321"/>
      <c r="MBT13" s="321"/>
      <c r="MBU13" s="321"/>
      <c r="MBV13" s="321"/>
      <c r="MBW13" s="321"/>
      <c r="MBX13" s="321"/>
      <c r="MBY13" s="321"/>
      <c r="MBZ13" s="321"/>
      <c r="MCA13" s="321"/>
      <c r="MCB13" s="321"/>
      <c r="MCC13" s="321"/>
      <c r="MCD13" s="321"/>
      <c r="MCE13" s="321"/>
      <c r="MCF13" s="321"/>
      <c r="MCG13" s="321"/>
      <c r="MCH13" s="321"/>
      <c r="MCI13" s="321"/>
      <c r="MCJ13" s="321"/>
      <c r="MCK13" s="321"/>
      <c r="MCL13" s="321"/>
      <c r="MCM13" s="321"/>
      <c r="MCN13" s="321"/>
      <c r="MCO13" s="321"/>
      <c r="MCP13" s="321"/>
      <c r="MCQ13" s="321"/>
      <c r="MCR13" s="321"/>
      <c r="MCS13" s="321"/>
      <c r="MCT13" s="321"/>
      <c r="MCU13" s="321"/>
      <c r="MCV13" s="321"/>
      <c r="MCW13" s="321"/>
      <c r="MCX13" s="321"/>
      <c r="MCY13" s="321"/>
      <c r="MCZ13" s="321"/>
      <c r="MDA13" s="321"/>
      <c r="MDB13" s="321"/>
      <c r="MDC13" s="321"/>
      <c r="MDD13" s="321"/>
      <c r="MDE13" s="321"/>
      <c r="MDF13" s="321"/>
      <c r="MDG13" s="321"/>
      <c r="MDH13" s="321"/>
      <c r="MDI13" s="321"/>
      <c r="MDJ13" s="321"/>
      <c r="MDK13" s="321"/>
      <c r="MDL13" s="321"/>
      <c r="MDM13" s="321"/>
      <c r="MDN13" s="321"/>
      <c r="MDO13" s="321"/>
      <c r="MDP13" s="321"/>
      <c r="MDQ13" s="321"/>
      <c r="MDR13" s="321"/>
      <c r="MDS13" s="321"/>
      <c r="MDT13" s="321"/>
      <c r="MDU13" s="321"/>
      <c r="MDV13" s="321"/>
      <c r="MDW13" s="321"/>
      <c r="MDX13" s="321"/>
      <c r="MDY13" s="321"/>
      <c r="MDZ13" s="321"/>
      <c r="MEA13" s="321"/>
      <c r="MEB13" s="321"/>
      <c r="MEC13" s="321"/>
      <c r="MED13" s="321"/>
      <c r="MEE13" s="321"/>
      <c r="MEF13" s="321"/>
      <c r="MEG13" s="321"/>
      <c r="MEH13" s="321"/>
      <c r="MEI13" s="321"/>
      <c r="MEJ13" s="321"/>
      <c r="MEK13" s="321"/>
      <c r="MEL13" s="321"/>
      <c r="MEM13" s="321"/>
      <c r="MEN13" s="321"/>
      <c r="MEO13" s="321"/>
      <c r="MEP13" s="321"/>
      <c r="MEQ13" s="321"/>
      <c r="MER13" s="321"/>
      <c r="MES13" s="321"/>
      <c r="MET13" s="321"/>
      <c r="MEU13" s="321"/>
      <c r="MEV13" s="321"/>
      <c r="MEW13" s="321"/>
      <c r="MEX13" s="321"/>
      <c r="MEY13" s="321"/>
      <c r="MEZ13" s="321"/>
      <c r="MFA13" s="321"/>
      <c r="MFB13" s="321"/>
      <c r="MFC13" s="321"/>
      <c r="MFD13" s="321"/>
      <c r="MFE13" s="321"/>
      <c r="MFF13" s="321"/>
      <c r="MFG13" s="321"/>
      <c r="MFH13" s="321"/>
      <c r="MFI13" s="321"/>
      <c r="MFJ13" s="321"/>
      <c r="MFK13" s="321"/>
      <c r="MFL13" s="321"/>
      <c r="MFM13" s="321"/>
      <c r="MFN13" s="321"/>
      <c r="MFO13" s="321"/>
      <c r="MFP13" s="321"/>
      <c r="MFQ13" s="321"/>
      <c r="MFR13" s="321"/>
      <c r="MFS13" s="321"/>
      <c r="MFT13" s="321"/>
      <c r="MFU13" s="321"/>
      <c r="MFV13" s="321"/>
      <c r="MFW13" s="321"/>
      <c r="MFX13" s="321"/>
      <c r="MFY13" s="321"/>
      <c r="MFZ13" s="321"/>
      <c r="MGA13" s="321"/>
      <c r="MGB13" s="321"/>
      <c r="MGC13" s="321"/>
      <c r="MGD13" s="321"/>
      <c r="MGE13" s="321"/>
      <c r="MGF13" s="321"/>
      <c r="MGG13" s="321"/>
      <c r="MGH13" s="321"/>
      <c r="MGI13" s="321"/>
      <c r="MGJ13" s="321"/>
      <c r="MGK13" s="321"/>
      <c r="MGL13" s="321"/>
      <c r="MGM13" s="321"/>
      <c r="MGN13" s="321"/>
      <c r="MGO13" s="321"/>
      <c r="MGP13" s="321"/>
      <c r="MGQ13" s="321"/>
      <c r="MGR13" s="321"/>
      <c r="MGS13" s="321"/>
      <c r="MGT13" s="321"/>
      <c r="MGU13" s="321"/>
      <c r="MGV13" s="321"/>
      <c r="MGW13" s="321"/>
      <c r="MGX13" s="321"/>
      <c r="MGY13" s="321"/>
      <c r="MGZ13" s="321"/>
      <c r="MHA13" s="321"/>
      <c r="MHB13" s="321"/>
      <c r="MHC13" s="321"/>
      <c r="MHD13" s="321"/>
      <c r="MHE13" s="321"/>
      <c r="MHF13" s="321"/>
      <c r="MHG13" s="321"/>
      <c r="MHH13" s="321"/>
      <c r="MHI13" s="321"/>
      <c r="MHJ13" s="321"/>
      <c r="MHK13" s="321"/>
      <c r="MHL13" s="321"/>
      <c r="MHM13" s="321"/>
      <c r="MHN13" s="321"/>
      <c r="MHO13" s="321"/>
      <c r="MHP13" s="321"/>
      <c r="MHQ13" s="321"/>
      <c r="MHR13" s="321"/>
      <c r="MHS13" s="321"/>
      <c r="MHT13" s="321"/>
      <c r="MHU13" s="321"/>
      <c r="MHV13" s="321"/>
      <c r="MHW13" s="321"/>
      <c r="MHX13" s="321"/>
      <c r="MHY13" s="321"/>
      <c r="MHZ13" s="321"/>
      <c r="MIA13" s="321"/>
      <c r="MIB13" s="321"/>
      <c r="MIC13" s="321"/>
      <c r="MID13" s="321"/>
      <c r="MIE13" s="321"/>
      <c r="MIF13" s="321"/>
      <c r="MIG13" s="321"/>
      <c r="MIH13" s="321"/>
      <c r="MII13" s="321"/>
      <c r="MIJ13" s="321"/>
      <c r="MIK13" s="321"/>
      <c r="MIL13" s="321"/>
      <c r="MIM13" s="321"/>
      <c r="MIN13" s="321"/>
      <c r="MIO13" s="321"/>
      <c r="MIP13" s="321"/>
      <c r="MIQ13" s="321"/>
      <c r="MIR13" s="321"/>
      <c r="MIS13" s="321"/>
      <c r="MIT13" s="321"/>
      <c r="MIU13" s="321"/>
      <c r="MIV13" s="321"/>
      <c r="MIW13" s="321"/>
      <c r="MIX13" s="321"/>
      <c r="MIY13" s="321"/>
      <c r="MIZ13" s="321"/>
      <c r="MJA13" s="321"/>
      <c r="MJB13" s="321"/>
      <c r="MJC13" s="321"/>
      <c r="MJD13" s="321"/>
      <c r="MJE13" s="321"/>
      <c r="MJF13" s="321"/>
      <c r="MJG13" s="321"/>
      <c r="MJH13" s="321"/>
      <c r="MJI13" s="321"/>
      <c r="MJJ13" s="321"/>
      <c r="MJK13" s="321"/>
      <c r="MJL13" s="321"/>
      <c r="MJM13" s="321"/>
      <c r="MJN13" s="321"/>
      <c r="MJO13" s="321"/>
      <c r="MJP13" s="321"/>
      <c r="MJQ13" s="321"/>
      <c r="MJR13" s="321"/>
      <c r="MJS13" s="321"/>
      <c r="MJT13" s="321"/>
      <c r="MJU13" s="321"/>
      <c r="MJV13" s="321"/>
      <c r="MJW13" s="321"/>
      <c r="MJX13" s="321"/>
      <c r="MJY13" s="321"/>
      <c r="MJZ13" s="321"/>
      <c r="MKA13" s="321"/>
      <c r="MKB13" s="321"/>
      <c r="MKC13" s="321"/>
      <c r="MKD13" s="321"/>
      <c r="MKE13" s="321"/>
      <c r="MKF13" s="321"/>
      <c r="MKG13" s="321"/>
      <c r="MKH13" s="321"/>
      <c r="MKI13" s="321"/>
      <c r="MKJ13" s="321"/>
      <c r="MKK13" s="321"/>
      <c r="MKL13" s="321"/>
      <c r="MKM13" s="321"/>
      <c r="MKN13" s="321"/>
      <c r="MKO13" s="321"/>
      <c r="MKP13" s="321"/>
      <c r="MKQ13" s="321"/>
      <c r="MKR13" s="321"/>
      <c r="MKS13" s="321"/>
      <c r="MKT13" s="321"/>
      <c r="MKU13" s="321"/>
      <c r="MKV13" s="321"/>
      <c r="MKW13" s="321"/>
      <c r="MKX13" s="321"/>
      <c r="MKY13" s="321"/>
      <c r="MKZ13" s="321"/>
      <c r="MLA13" s="321"/>
      <c r="MLB13" s="321"/>
      <c r="MLC13" s="321"/>
      <c r="MLD13" s="321"/>
      <c r="MLE13" s="321"/>
      <c r="MLF13" s="321"/>
      <c r="MLG13" s="321"/>
      <c r="MLH13" s="321"/>
      <c r="MLI13" s="321"/>
      <c r="MLJ13" s="321"/>
      <c r="MLK13" s="321"/>
      <c r="MLL13" s="321"/>
      <c r="MLM13" s="321"/>
      <c r="MLN13" s="321"/>
      <c r="MLO13" s="321"/>
      <c r="MLP13" s="321"/>
      <c r="MLQ13" s="321"/>
      <c r="MLR13" s="321"/>
      <c r="MLS13" s="321"/>
      <c r="MLT13" s="321"/>
      <c r="MLU13" s="321"/>
      <c r="MLV13" s="321"/>
      <c r="MLW13" s="321"/>
      <c r="MLX13" s="321"/>
      <c r="MLY13" s="321"/>
      <c r="MLZ13" s="321"/>
      <c r="MMA13" s="321"/>
      <c r="MMB13" s="321"/>
      <c r="MMC13" s="321"/>
      <c r="MMD13" s="321"/>
      <c r="MME13" s="321"/>
      <c r="MMF13" s="321"/>
      <c r="MMG13" s="321"/>
      <c r="MMH13" s="321"/>
      <c r="MMI13" s="321"/>
      <c r="MMJ13" s="321"/>
      <c r="MMK13" s="321"/>
      <c r="MML13" s="321"/>
      <c r="MMM13" s="321"/>
      <c r="MMN13" s="321"/>
      <c r="MMO13" s="321"/>
      <c r="MMP13" s="321"/>
      <c r="MMQ13" s="321"/>
      <c r="MMR13" s="321"/>
      <c r="MMS13" s="321"/>
      <c r="MMT13" s="321"/>
      <c r="MMU13" s="321"/>
      <c r="MMV13" s="321"/>
      <c r="MMW13" s="321"/>
      <c r="MMX13" s="321"/>
      <c r="MMY13" s="321"/>
      <c r="MMZ13" s="321"/>
      <c r="MNA13" s="321"/>
      <c r="MNB13" s="321"/>
      <c r="MNC13" s="321"/>
      <c r="MND13" s="321"/>
      <c r="MNE13" s="321"/>
      <c r="MNF13" s="321"/>
      <c r="MNG13" s="321"/>
      <c r="MNH13" s="321"/>
      <c r="MNI13" s="321"/>
      <c r="MNJ13" s="321"/>
      <c r="MNK13" s="321"/>
      <c r="MNL13" s="321"/>
      <c r="MNM13" s="321"/>
      <c r="MNN13" s="321"/>
      <c r="MNO13" s="321"/>
      <c r="MNP13" s="321"/>
      <c r="MNQ13" s="321"/>
      <c r="MNR13" s="321"/>
      <c r="MNS13" s="321"/>
      <c r="MNT13" s="321"/>
      <c r="MNU13" s="321"/>
      <c r="MNV13" s="321"/>
      <c r="MNW13" s="321"/>
      <c r="MNX13" s="321"/>
      <c r="MNY13" s="321"/>
      <c r="MNZ13" s="321"/>
      <c r="MOA13" s="321"/>
      <c r="MOB13" s="321"/>
      <c r="MOC13" s="321"/>
      <c r="MOD13" s="321"/>
      <c r="MOE13" s="321"/>
      <c r="MOF13" s="321"/>
      <c r="MOG13" s="321"/>
      <c r="MOH13" s="321"/>
      <c r="MOI13" s="321"/>
      <c r="MOJ13" s="321"/>
      <c r="MOK13" s="321"/>
      <c r="MOL13" s="321"/>
      <c r="MOM13" s="321"/>
      <c r="MON13" s="321"/>
      <c r="MOO13" s="321"/>
      <c r="MOP13" s="321"/>
      <c r="MOQ13" s="321"/>
      <c r="MOR13" s="321"/>
      <c r="MOS13" s="321"/>
      <c r="MOT13" s="321"/>
      <c r="MOU13" s="321"/>
      <c r="MOV13" s="321"/>
      <c r="MOW13" s="321"/>
      <c r="MOX13" s="321"/>
      <c r="MOY13" s="321"/>
      <c r="MOZ13" s="321"/>
      <c r="MPA13" s="321"/>
      <c r="MPB13" s="321"/>
      <c r="MPC13" s="321"/>
      <c r="MPD13" s="321"/>
      <c r="MPE13" s="321"/>
      <c r="MPF13" s="321"/>
      <c r="MPG13" s="321"/>
      <c r="MPH13" s="321"/>
      <c r="MPI13" s="321"/>
      <c r="MPJ13" s="321"/>
      <c r="MPK13" s="321"/>
      <c r="MPL13" s="321"/>
      <c r="MPM13" s="321"/>
      <c r="MPN13" s="321"/>
      <c r="MPO13" s="321"/>
      <c r="MPP13" s="321"/>
      <c r="MPQ13" s="321"/>
      <c r="MPR13" s="321"/>
      <c r="MPS13" s="321"/>
      <c r="MPT13" s="321"/>
      <c r="MPU13" s="321"/>
      <c r="MPV13" s="321"/>
      <c r="MPW13" s="321"/>
      <c r="MPX13" s="321"/>
      <c r="MPY13" s="321"/>
      <c r="MPZ13" s="321"/>
      <c r="MQA13" s="321"/>
      <c r="MQB13" s="321"/>
      <c r="MQC13" s="321"/>
      <c r="MQD13" s="321"/>
      <c r="MQE13" s="321"/>
      <c r="MQF13" s="321"/>
      <c r="MQG13" s="321"/>
      <c r="MQH13" s="321"/>
      <c r="MQI13" s="321"/>
      <c r="MQJ13" s="321"/>
      <c r="MQK13" s="321"/>
      <c r="MQL13" s="321"/>
      <c r="MQM13" s="321"/>
      <c r="MQN13" s="321"/>
      <c r="MQO13" s="321"/>
      <c r="MQP13" s="321"/>
      <c r="MQQ13" s="321"/>
      <c r="MQR13" s="321"/>
      <c r="MQS13" s="321"/>
      <c r="MQT13" s="321"/>
      <c r="MQU13" s="321"/>
      <c r="MQV13" s="321"/>
      <c r="MQW13" s="321"/>
      <c r="MQX13" s="321"/>
      <c r="MQY13" s="321"/>
      <c r="MQZ13" s="321"/>
      <c r="MRA13" s="321"/>
      <c r="MRB13" s="321"/>
      <c r="MRC13" s="321"/>
      <c r="MRD13" s="321"/>
      <c r="MRE13" s="321"/>
      <c r="MRF13" s="321"/>
      <c r="MRG13" s="321"/>
      <c r="MRH13" s="321"/>
      <c r="MRI13" s="321"/>
      <c r="MRJ13" s="321"/>
      <c r="MRK13" s="321"/>
      <c r="MRL13" s="321"/>
      <c r="MRM13" s="321"/>
      <c r="MRN13" s="321"/>
      <c r="MRO13" s="321"/>
      <c r="MRP13" s="321"/>
      <c r="MRQ13" s="321"/>
      <c r="MRR13" s="321"/>
      <c r="MRS13" s="321"/>
      <c r="MRT13" s="321"/>
      <c r="MRU13" s="321"/>
      <c r="MRV13" s="321"/>
      <c r="MRW13" s="321"/>
      <c r="MRX13" s="321"/>
      <c r="MRY13" s="321"/>
      <c r="MRZ13" s="321"/>
      <c r="MSA13" s="321"/>
      <c r="MSB13" s="321"/>
      <c r="MSC13" s="321"/>
      <c r="MSD13" s="321"/>
      <c r="MSE13" s="321"/>
      <c r="MSF13" s="321"/>
      <c r="MSG13" s="321"/>
      <c r="MSH13" s="321"/>
      <c r="MSI13" s="321"/>
      <c r="MSJ13" s="321"/>
      <c r="MSK13" s="321"/>
      <c r="MSL13" s="321"/>
      <c r="MSM13" s="321"/>
      <c r="MSN13" s="321"/>
      <c r="MSO13" s="321"/>
      <c r="MSP13" s="321"/>
      <c r="MSQ13" s="321"/>
      <c r="MSR13" s="321"/>
      <c r="MSS13" s="321"/>
      <c r="MST13" s="321"/>
      <c r="MSU13" s="321"/>
      <c r="MSV13" s="321"/>
      <c r="MSW13" s="321"/>
      <c r="MSX13" s="321"/>
      <c r="MSY13" s="321"/>
      <c r="MSZ13" s="321"/>
      <c r="MTA13" s="321"/>
      <c r="MTB13" s="321"/>
      <c r="MTC13" s="321"/>
      <c r="MTD13" s="321"/>
      <c r="MTE13" s="321"/>
      <c r="MTF13" s="321"/>
      <c r="MTG13" s="321"/>
      <c r="MTH13" s="321"/>
      <c r="MTI13" s="321"/>
      <c r="MTJ13" s="321"/>
      <c r="MTK13" s="321"/>
      <c r="MTL13" s="321"/>
      <c r="MTM13" s="321"/>
      <c r="MTN13" s="321"/>
      <c r="MTO13" s="321"/>
      <c r="MTP13" s="321"/>
      <c r="MTQ13" s="321"/>
      <c r="MTR13" s="321"/>
      <c r="MTS13" s="321"/>
      <c r="MTT13" s="321"/>
      <c r="MTU13" s="321"/>
      <c r="MTV13" s="321"/>
      <c r="MTW13" s="321"/>
      <c r="MTX13" s="321"/>
      <c r="MTY13" s="321"/>
      <c r="MTZ13" s="321"/>
      <c r="MUA13" s="321"/>
      <c r="MUB13" s="321"/>
      <c r="MUC13" s="321"/>
      <c r="MUD13" s="321"/>
      <c r="MUE13" s="321"/>
      <c r="MUF13" s="321"/>
      <c r="MUG13" s="321"/>
      <c r="MUH13" s="321"/>
      <c r="MUI13" s="321"/>
      <c r="MUJ13" s="321"/>
      <c r="MUK13" s="321"/>
      <c r="MUL13" s="321"/>
      <c r="MUM13" s="321"/>
      <c r="MUN13" s="321"/>
      <c r="MUO13" s="321"/>
      <c r="MUP13" s="321"/>
      <c r="MUQ13" s="321"/>
      <c r="MUR13" s="321"/>
      <c r="MUS13" s="321"/>
      <c r="MUT13" s="321"/>
      <c r="MUU13" s="321"/>
      <c r="MUV13" s="321"/>
      <c r="MUW13" s="321"/>
      <c r="MUX13" s="321"/>
      <c r="MUY13" s="321"/>
      <c r="MUZ13" s="321"/>
      <c r="MVA13" s="321"/>
      <c r="MVB13" s="321"/>
      <c r="MVC13" s="321"/>
      <c r="MVD13" s="321"/>
      <c r="MVE13" s="321"/>
      <c r="MVF13" s="321"/>
      <c r="MVG13" s="321"/>
      <c r="MVH13" s="321"/>
      <c r="MVI13" s="321"/>
      <c r="MVJ13" s="321"/>
      <c r="MVK13" s="321"/>
      <c r="MVL13" s="321"/>
      <c r="MVM13" s="321"/>
      <c r="MVN13" s="321"/>
      <c r="MVO13" s="321"/>
      <c r="MVP13" s="321"/>
      <c r="MVQ13" s="321"/>
      <c r="MVR13" s="321"/>
      <c r="MVS13" s="321"/>
      <c r="MVT13" s="321"/>
      <c r="MVU13" s="321"/>
      <c r="MVV13" s="321"/>
      <c r="MVW13" s="321"/>
      <c r="MVX13" s="321"/>
      <c r="MVY13" s="321"/>
      <c r="MVZ13" s="321"/>
      <c r="MWA13" s="321"/>
      <c r="MWB13" s="321"/>
      <c r="MWC13" s="321"/>
      <c r="MWD13" s="321"/>
      <c r="MWE13" s="321"/>
      <c r="MWF13" s="321"/>
      <c r="MWG13" s="321"/>
      <c r="MWH13" s="321"/>
      <c r="MWI13" s="321"/>
      <c r="MWJ13" s="321"/>
      <c r="MWK13" s="321"/>
      <c r="MWL13" s="321"/>
      <c r="MWM13" s="321"/>
      <c r="MWN13" s="321"/>
      <c r="MWO13" s="321"/>
      <c r="MWP13" s="321"/>
      <c r="MWQ13" s="321"/>
      <c r="MWR13" s="321"/>
      <c r="MWS13" s="321"/>
      <c r="MWT13" s="321"/>
      <c r="MWU13" s="321"/>
      <c r="MWV13" s="321"/>
      <c r="MWW13" s="321"/>
      <c r="MWX13" s="321"/>
      <c r="MWY13" s="321"/>
      <c r="MWZ13" s="321"/>
      <c r="MXA13" s="321"/>
      <c r="MXB13" s="321"/>
      <c r="MXC13" s="321"/>
      <c r="MXD13" s="321"/>
      <c r="MXE13" s="321"/>
      <c r="MXF13" s="321"/>
      <c r="MXG13" s="321"/>
      <c r="MXH13" s="321"/>
      <c r="MXI13" s="321"/>
      <c r="MXJ13" s="321"/>
      <c r="MXK13" s="321"/>
      <c r="MXL13" s="321"/>
      <c r="MXM13" s="321"/>
      <c r="MXN13" s="321"/>
      <c r="MXO13" s="321"/>
      <c r="MXP13" s="321"/>
      <c r="MXQ13" s="321"/>
      <c r="MXR13" s="321"/>
      <c r="MXS13" s="321"/>
      <c r="MXT13" s="321"/>
      <c r="MXU13" s="321"/>
      <c r="MXV13" s="321"/>
      <c r="MXW13" s="321"/>
      <c r="MXX13" s="321"/>
      <c r="MXY13" s="321"/>
      <c r="MXZ13" s="321"/>
      <c r="MYA13" s="321"/>
      <c r="MYB13" s="321"/>
      <c r="MYC13" s="321"/>
      <c r="MYD13" s="321"/>
      <c r="MYE13" s="321"/>
      <c r="MYF13" s="321"/>
      <c r="MYG13" s="321"/>
      <c r="MYH13" s="321"/>
      <c r="MYI13" s="321"/>
      <c r="MYJ13" s="321"/>
      <c r="MYK13" s="321"/>
      <c r="MYL13" s="321"/>
      <c r="MYM13" s="321"/>
      <c r="MYN13" s="321"/>
      <c r="MYO13" s="321"/>
      <c r="MYP13" s="321"/>
      <c r="MYQ13" s="321"/>
      <c r="MYR13" s="321"/>
      <c r="MYS13" s="321"/>
      <c r="MYT13" s="321"/>
      <c r="MYU13" s="321"/>
      <c r="MYV13" s="321"/>
      <c r="MYW13" s="321"/>
      <c r="MYX13" s="321"/>
      <c r="MYY13" s="321"/>
      <c r="MYZ13" s="321"/>
      <c r="MZA13" s="321"/>
      <c r="MZB13" s="321"/>
      <c r="MZC13" s="321"/>
      <c r="MZD13" s="321"/>
      <c r="MZE13" s="321"/>
      <c r="MZF13" s="321"/>
      <c r="MZG13" s="321"/>
      <c r="MZH13" s="321"/>
      <c r="MZI13" s="321"/>
      <c r="MZJ13" s="321"/>
      <c r="MZK13" s="321"/>
      <c r="MZL13" s="321"/>
      <c r="MZM13" s="321"/>
      <c r="MZN13" s="321"/>
      <c r="MZO13" s="321"/>
      <c r="MZP13" s="321"/>
      <c r="MZQ13" s="321"/>
      <c r="MZR13" s="321"/>
      <c r="MZS13" s="321"/>
      <c r="MZT13" s="321"/>
      <c r="MZU13" s="321"/>
      <c r="MZV13" s="321"/>
      <c r="MZW13" s="321"/>
      <c r="MZX13" s="321"/>
      <c r="MZY13" s="321"/>
      <c r="MZZ13" s="321"/>
      <c r="NAA13" s="321"/>
      <c r="NAB13" s="321"/>
      <c r="NAC13" s="321"/>
      <c r="NAD13" s="321"/>
      <c r="NAE13" s="321"/>
      <c r="NAF13" s="321"/>
      <c r="NAG13" s="321"/>
      <c r="NAH13" s="321"/>
      <c r="NAI13" s="321"/>
      <c r="NAJ13" s="321"/>
      <c r="NAK13" s="321"/>
      <c r="NAL13" s="321"/>
      <c r="NAM13" s="321"/>
      <c r="NAN13" s="321"/>
      <c r="NAO13" s="321"/>
      <c r="NAP13" s="321"/>
      <c r="NAQ13" s="321"/>
      <c r="NAR13" s="321"/>
      <c r="NAS13" s="321"/>
      <c r="NAT13" s="321"/>
      <c r="NAU13" s="321"/>
      <c r="NAV13" s="321"/>
      <c r="NAW13" s="321"/>
      <c r="NAX13" s="321"/>
      <c r="NAY13" s="321"/>
      <c r="NAZ13" s="321"/>
      <c r="NBA13" s="321"/>
      <c r="NBB13" s="321"/>
      <c r="NBC13" s="321"/>
      <c r="NBD13" s="321"/>
      <c r="NBE13" s="321"/>
      <c r="NBF13" s="321"/>
      <c r="NBG13" s="321"/>
      <c r="NBH13" s="321"/>
      <c r="NBI13" s="321"/>
      <c r="NBJ13" s="321"/>
      <c r="NBK13" s="321"/>
      <c r="NBL13" s="321"/>
      <c r="NBM13" s="321"/>
      <c r="NBN13" s="321"/>
      <c r="NBO13" s="321"/>
      <c r="NBP13" s="321"/>
      <c r="NBQ13" s="321"/>
      <c r="NBR13" s="321"/>
      <c r="NBS13" s="321"/>
      <c r="NBT13" s="321"/>
      <c r="NBU13" s="321"/>
      <c r="NBV13" s="321"/>
      <c r="NBW13" s="321"/>
      <c r="NBX13" s="321"/>
      <c r="NBY13" s="321"/>
      <c r="NBZ13" s="321"/>
      <c r="NCA13" s="321"/>
      <c r="NCB13" s="321"/>
      <c r="NCC13" s="321"/>
      <c r="NCD13" s="321"/>
      <c r="NCE13" s="321"/>
      <c r="NCF13" s="321"/>
      <c r="NCG13" s="321"/>
      <c r="NCH13" s="321"/>
      <c r="NCI13" s="321"/>
      <c r="NCJ13" s="321"/>
      <c r="NCK13" s="321"/>
      <c r="NCL13" s="321"/>
      <c r="NCM13" s="321"/>
      <c r="NCN13" s="321"/>
      <c r="NCO13" s="321"/>
      <c r="NCP13" s="321"/>
      <c r="NCQ13" s="321"/>
      <c r="NCR13" s="321"/>
      <c r="NCS13" s="321"/>
      <c r="NCT13" s="321"/>
      <c r="NCU13" s="321"/>
      <c r="NCV13" s="321"/>
      <c r="NCW13" s="321"/>
      <c r="NCX13" s="321"/>
      <c r="NCY13" s="321"/>
      <c r="NCZ13" s="321"/>
      <c r="NDA13" s="321"/>
      <c r="NDB13" s="321"/>
      <c r="NDC13" s="321"/>
      <c r="NDD13" s="321"/>
      <c r="NDE13" s="321"/>
      <c r="NDF13" s="321"/>
      <c r="NDG13" s="321"/>
      <c r="NDH13" s="321"/>
      <c r="NDI13" s="321"/>
      <c r="NDJ13" s="321"/>
      <c r="NDK13" s="321"/>
      <c r="NDL13" s="321"/>
      <c r="NDM13" s="321"/>
      <c r="NDN13" s="321"/>
      <c r="NDO13" s="321"/>
      <c r="NDP13" s="321"/>
      <c r="NDQ13" s="321"/>
      <c r="NDR13" s="321"/>
      <c r="NDS13" s="321"/>
      <c r="NDT13" s="321"/>
      <c r="NDU13" s="321"/>
      <c r="NDV13" s="321"/>
      <c r="NDW13" s="321"/>
      <c r="NDX13" s="321"/>
      <c r="NDY13" s="321"/>
      <c r="NDZ13" s="321"/>
      <c r="NEA13" s="321"/>
      <c r="NEB13" s="321"/>
      <c r="NEC13" s="321"/>
      <c r="NED13" s="321"/>
      <c r="NEE13" s="321"/>
      <c r="NEF13" s="321"/>
      <c r="NEG13" s="321"/>
      <c r="NEH13" s="321"/>
      <c r="NEI13" s="321"/>
      <c r="NEJ13" s="321"/>
      <c r="NEK13" s="321"/>
      <c r="NEL13" s="321"/>
      <c r="NEM13" s="321"/>
      <c r="NEN13" s="321"/>
      <c r="NEO13" s="321"/>
      <c r="NEP13" s="321"/>
      <c r="NEQ13" s="321"/>
      <c r="NER13" s="321"/>
      <c r="NES13" s="321"/>
      <c r="NET13" s="321"/>
      <c r="NEU13" s="321"/>
      <c r="NEV13" s="321"/>
      <c r="NEW13" s="321"/>
      <c r="NEX13" s="321"/>
      <c r="NEY13" s="321"/>
      <c r="NEZ13" s="321"/>
      <c r="NFA13" s="321"/>
      <c r="NFB13" s="321"/>
      <c r="NFC13" s="321"/>
      <c r="NFD13" s="321"/>
      <c r="NFE13" s="321"/>
      <c r="NFF13" s="321"/>
      <c r="NFG13" s="321"/>
      <c r="NFH13" s="321"/>
      <c r="NFI13" s="321"/>
      <c r="NFJ13" s="321"/>
      <c r="NFK13" s="321"/>
      <c r="NFL13" s="321"/>
      <c r="NFM13" s="321"/>
      <c r="NFN13" s="321"/>
      <c r="NFO13" s="321"/>
      <c r="NFP13" s="321"/>
      <c r="NFQ13" s="321"/>
      <c r="NFR13" s="321"/>
      <c r="NFS13" s="321"/>
      <c r="NFT13" s="321"/>
      <c r="NFU13" s="321"/>
      <c r="NFV13" s="321"/>
      <c r="NFW13" s="321"/>
      <c r="NFX13" s="321"/>
      <c r="NFY13" s="321"/>
      <c r="NFZ13" s="321"/>
      <c r="NGA13" s="321"/>
      <c r="NGB13" s="321"/>
      <c r="NGC13" s="321"/>
      <c r="NGD13" s="321"/>
      <c r="NGE13" s="321"/>
      <c r="NGF13" s="321"/>
      <c r="NGG13" s="321"/>
      <c r="NGH13" s="321"/>
      <c r="NGI13" s="321"/>
      <c r="NGJ13" s="321"/>
      <c r="NGK13" s="321"/>
      <c r="NGL13" s="321"/>
      <c r="NGM13" s="321"/>
      <c r="NGN13" s="321"/>
      <c r="NGO13" s="321"/>
      <c r="NGP13" s="321"/>
      <c r="NGQ13" s="321"/>
      <c r="NGR13" s="321"/>
      <c r="NGS13" s="321"/>
      <c r="NGT13" s="321"/>
      <c r="NGU13" s="321"/>
      <c r="NGV13" s="321"/>
      <c r="NGW13" s="321"/>
      <c r="NGX13" s="321"/>
      <c r="NGY13" s="321"/>
      <c r="NGZ13" s="321"/>
      <c r="NHA13" s="321"/>
      <c r="NHB13" s="321"/>
      <c r="NHC13" s="321"/>
      <c r="NHD13" s="321"/>
      <c r="NHE13" s="321"/>
      <c r="NHF13" s="321"/>
      <c r="NHG13" s="321"/>
      <c r="NHH13" s="321"/>
      <c r="NHI13" s="321"/>
      <c r="NHJ13" s="321"/>
      <c r="NHK13" s="321"/>
      <c r="NHL13" s="321"/>
      <c r="NHM13" s="321"/>
      <c r="NHN13" s="321"/>
      <c r="NHO13" s="321"/>
      <c r="NHP13" s="321"/>
      <c r="NHQ13" s="321"/>
      <c r="NHR13" s="321"/>
      <c r="NHS13" s="321"/>
      <c r="NHT13" s="321"/>
      <c r="NHU13" s="321"/>
      <c r="NHV13" s="321"/>
      <c r="NHW13" s="321"/>
      <c r="NHX13" s="321"/>
      <c r="NHY13" s="321"/>
      <c r="NHZ13" s="321"/>
      <c r="NIA13" s="321"/>
      <c r="NIB13" s="321"/>
      <c r="NIC13" s="321"/>
      <c r="NID13" s="321"/>
      <c r="NIE13" s="321"/>
      <c r="NIF13" s="321"/>
      <c r="NIG13" s="321"/>
      <c r="NIH13" s="321"/>
      <c r="NII13" s="321"/>
      <c r="NIJ13" s="321"/>
      <c r="NIK13" s="321"/>
      <c r="NIL13" s="321"/>
      <c r="NIM13" s="321"/>
      <c r="NIN13" s="321"/>
      <c r="NIO13" s="321"/>
      <c r="NIP13" s="321"/>
      <c r="NIQ13" s="321"/>
      <c r="NIR13" s="321"/>
      <c r="NIS13" s="321"/>
      <c r="NIT13" s="321"/>
      <c r="NIU13" s="321"/>
      <c r="NIV13" s="321"/>
      <c r="NIW13" s="321"/>
      <c r="NIX13" s="321"/>
      <c r="NIY13" s="321"/>
      <c r="NIZ13" s="321"/>
      <c r="NJA13" s="321"/>
      <c r="NJB13" s="321"/>
      <c r="NJC13" s="321"/>
      <c r="NJD13" s="321"/>
      <c r="NJE13" s="321"/>
      <c r="NJF13" s="321"/>
      <c r="NJG13" s="321"/>
      <c r="NJH13" s="321"/>
      <c r="NJI13" s="321"/>
      <c r="NJJ13" s="321"/>
      <c r="NJK13" s="321"/>
      <c r="NJL13" s="321"/>
      <c r="NJM13" s="321"/>
      <c r="NJN13" s="321"/>
      <c r="NJO13" s="321"/>
      <c r="NJP13" s="321"/>
      <c r="NJQ13" s="321"/>
      <c r="NJR13" s="321"/>
      <c r="NJS13" s="321"/>
      <c r="NJT13" s="321"/>
      <c r="NJU13" s="321"/>
      <c r="NJV13" s="321"/>
      <c r="NJW13" s="321"/>
      <c r="NJX13" s="321"/>
      <c r="NJY13" s="321"/>
      <c r="NJZ13" s="321"/>
      <c r="NKA13" s="321"/>
      <c r="NKB13" s="321"/>
      <c r="NKC13" s="321"/>
      <c r="NKD13" s="321"/>
      <c r="NKE13" s="321"/>
      <c r="NKF13" s="321"/>
      <c r="NKG13" s="321"/>
      <c r="NKH13" s="321"/>
      <c r="NKI13" s="321"/>
      <c r="NKJ13" s="321"/>
      <c r="NKK13" s="321"/>
      <c r="NKL13" s="321"/>
      <c r="NKM13" s="321"/>
      <c r="NKN13" s="321"/>
      <c r="NKO13" s="321"/>
      <c r="NKP13" s="321"/>
      <c r="NKQ13" s="321"/>
      <c r="NKR13" s="321"/>
      <c r="NKS13" s="321"/>
      <c r="NKT13" s="321"/>
      <c r="NKU13" s="321"/>
      <c r="NKV13" s="321"/>
      <c r="NKW13" s="321"/>
      <c r="NKX13" s="321"/>
      <c r="NKY13" s="321"/>
      <c r="NKZ13" s="321"/>
      <c r="NLA13" s="321"/>
      <c r="NLB13" s="321"/>
      <c r="NLC13" s="321"/>
      <c r="NLD13" s="321"/>
      <c r="NLE13" s="321"/>
      <c r="NLF13" s="321"/>
      <c r="NLG13" s="321"/>
      <c r="NLH13" s="321"/>
      <c r="NLI13" s="321"/>
      <c r="NLJ13" s="321"/>
      <c r="NLK13" s="321"/>
      <c r="NLL13" s="321"/>
      <c r="NLM13" s="321"/>
      <c r="NLN13" s="321"/>
      <c r="NLO13" s="321"/>
      <c r="NLP13" s="321"/>
      <c r="NLQ13" s="321"/>
      <c r="NLR13" s="321"/>
      <c r="NLS13" s="321"/>
      <c r="NLT13" s="321"/>
      <c r="NLU13" s="321"/>
      <c r="NLV13" s="321"/>
      <c r="NLW13" s="321"/>
      <c r="NLX13" s="321"/>
      <c r="NLY13" s="321"/>
      <c r="NLZ13" s="321"/>
      <c r="NMA13" s="321"/>
      <c r="NMB13" s="321"/>
      <c r="NMC13" s="321"/>
      <c r="NMD13" s="321"/>
      <c r="NME13" s="321"/>
      <c r="NMF13" s="321"/>
      <c r="NMG13" s="321"/>
      <c r="NMH13" s="321"/>
      <c r="NMI13" s="321"/>
      <c r="NMJ13" s="321"/>
      <c r="NMK13" s="321"/>
      <c r="NML13" s="321"/>
      <c r="NMM13" s="321"/>
      <c r="NMN13" s="321"/>
      <c r="NMO13" s="321"/>
      <c r="NMP13" s="321"/>
      <c r="NMQ13" s="321"/>
      <c r="NMR13" s="321"/>
      <c r="NMS13" s="321"/>
      <c r="NMT13" s="321"/>
      <c r="NMU13" s="321"/>
      <c r="NMV13" s="321"/>
      <c r="NMW13" s="321"/>
      <c r="NMX13" s="321"/>
      <c r="NMY13" s="321"/>
      <c r="NMZ13" s="321"/>
      <c r="NNA13" s="321"/>
      <c r="NNB13" s="321"/>
      <c r="NNC13" s="321"/>
      <c r="NND13" s="321"/>
      <c r="NNE13" s="321"/>
      <c r="NNF13" s="321"/>
      <c r="NNG13" s="321"/>
      <c r="NNH13" s="321"/>
      <c r="NNI13" s="321"/>
      <c r="NNJ13" s="321"/>
      <c r="NNK13" s="321"/>
      <c r="NNL13" s="321"/>
      <c r="NNM13" s="321"/>
      <c r="NNN13" s="321"/>
      <c r="NNO13" s="321"/>
      <c r="NNP13" s="321"/>
      <c r="NNQ13" s="321"/>
      <c r="NNR13" s="321"/>
      <c r="NNS13" s="321"/>
      <c r="NNT13" s="321"/>
      <c r="NNU13" s="321"/>
      <c r="NNV13" s="321"/>
      <c r="NNW13" s="321"/>
      <c r="NNX13" s="321"/>
      <c r="NNY13" s="321"/>
      <c r="NNZ13" s="321"/>
      <c r="NOA13" s="321"/>
      <c r="NOB13" s="321"/>
      <c r="NOC13" s="321"/>
      <c r="NOD13" s="321"/>
      <c r="NOE13" s="321"/>
      <c r="NOF13" s="321"/>
      <c r="NOG13" s="321"/>
      <c r="NOH13" s="321"/>
      <c r="NOI13" s="321"/>
      <c r="NOJ13" s="321"/>
      <c r="NOK13" s="321"/>
      <c r="NOL13" s="321"/>
      <c r="NOM13" s="321"/>
      <c r="NON13" s="321"/>
      <c r="NOO13" s="321"/>
      <c r="NOP13" s="321"/>
      <c r="NOQ13" s="321"/>
      <c r="NOR13" s="321"/>
      <c r="NOS13" s="321"/>
      <c r="NOT13" s="321"/>
      <c r="NOU13" s="321"/>
      <c r="NOV13" s="321"/>
      <c r="NOW13" s="321"/>
      <c r="NOX13" s="321"/>
      <c r="NOY13" s="321"/>
      <c r="NOZ13" s="321"/>
      <c r="NPA13" s="321"/>
      <c r="NPB13" s="321"/>
      <c r="NPC13" s="321"/>
      <c r="NPD13" s="321"/>
      <c r="NPE13" s="321"/>
      <c r="NPF13" s="321"/>
      <c r="NPG13" s="321"/>
      <c r="NPH13" s="321"/>
      <c r="NPI13" s="321"/>
      <c r="NPJ13" s="321"/>
      <c r="NPK13" s="321"/>
      <c r="NPL13" s="321"/>
      <c r="NPM13" s="321"/>
      <c r="NPN13" s="321"/>
      <c r="NPO13" s="321"/>
      <c r="NPP13" s="321"/>
      <c r="NPQ13" s="321"/>
      <c r="NPR13" s="321"/>
      <c r="NPS13" s="321"/>
      <c r="NPT13" s="321"/>
      <c r="NPU13" s="321"/>
      <c r="NPV13" s="321"/>
      <c r="NPW13" s="321"/>
      <c r="NPX13" s="321"/>
      <c r="NPY13" s="321"/>
      <c r="NPZ13" s="321"/>
      <c r="NQA13" s="321"/>
      <c r="NQB13" s="321"/>
      <c r="NQC13" s="321"/>
      <c r="NQD13" s="321"/>
      <c r="NQE13" s="321"/>
      <c r="NQF13" s="321"/>
      <c r="NQG13" s="321"/>
      <c r="NQH13" s="321"/>
      <c r="NQI13" s="321"/>
      <c r="NQJ13" s="321"/>
      <c r="NQK13" s="321"/>
      <c r="NQL13" s="321"/>
      <c r="NQM13" s="321"/>
      <c r="NQN13" s="321"/>
      <c r="NQO13" s="321"/>
      <c r="NQP13" s="321"/>
      <c r="NQQ13" s="321"/>
      <c r="NQR13" s="321"/>
      <c r="NQS13" s="321"/>
      <c r="NQT13" s="321"/>
      <c r="NQU13" s="321"/>
      <c r="NQV13" s="321"/>
      <c r="NQW13" s="321"/>
      <c r="NQX13" s="321"/>
      <c r="NQY13" s="321"/>
      <c r="NQZ13" s="321"/>
      <c r="NRA13" s="321"/>
      <c r="NRB13" s="321"/>
      <c r="NRC13" s="321"/>
      <c r="NRD13" s="321"/>
      <c r="NRE13" s="321"/>
      <c r="NRF13" s="321"/>
      <c r="NRG13" s="321"/>
      <c r="NRH13" s="321"/>
      <c r="NRI13" s="321"/>
      <c r="NRJ13" s="321"/>
      <c r="NRK13" s="321"/>
      <c r="NRL13" s="321"/>
      <c r="NRM13" s="321"/>
      <c r="NRN13" s="321"/>
      <c r="NRO13" s="321"/>
      <c r="NRP13" s="321"/>
      <c r="NRQ13" s="321"/>
      <c r="NRR13" s="321"/>
      <c r="NRS13" s="321"/>
      <c r="NRT13" s="321"/>
      <c r="NRU13" s="321"/>
      <c r="NRV13" s="321"/>
      <c r="NRW13" s="321"/>
      <c r="NRX13" s="321"/>
      <c r="NRY13" s="321"/>
      <c r="NRZ13" s="321"/>
      <c r="NSA13" s="321"/>
      <c r="NSB13" s="321"/>
      <c r="NSC13" s="321"/>
      <c r="NSD13" s="321"/>
      <c r="NSE13" s="321"/>
      <c r="NSF13" s="321"/>
      <c r="NSG13" s="321"/>
      <c r="NSH13" s="321"/>
      <c r="NSI13" s="321"/>
      <c r="NSJ13" s="321"/>
      <c r="NSK13" s="321"/>
      <c r="NSL13" s="321"/>
      <c r="NSM13" s="321"/>
      <c r="NSN13" s="321"/>
      <c r="NSO13" s="321"/>
      <c r="NSP13" s="321"/>
      <c r="NSQ13" s="321"/>
      <c r="NSR13" s="321"/>
      <c r="NSS13" s="321"/>
      <c r="NST13" s="321"/>
      <c r="NSU13" s="321"/>
      <c r="NSV13" s="321"/>
      <c r="NSW13" s="321"/>
      <c r="NSX13" s="321"/>
      <c r="NSY13" s="321"/>
      <c r="NSZ13" s="321"/>
      <c r="NTA13" s="321"/>
      <c r="NTB13" s="321"/>
      <c r="NTC13" s="321"/>
      <c r="NTD13" s="321"/>
      <c r="NTE13" s="321"/>
      <c r="NTF13" s="321"/>
      <c r="NTG13" s="321"/>
      <c r="NTH13" s="321"/>
      <c r="NTI13" s="321"/>
      <c r="NTJ13" s="321"/>
      <c r="NTK13" s="321"/>
      <c r="NTL13" s="321"/>
      <c r="NTM13" s="321"/>
      <c r="NTN13" s="321"/>
      <c r="NTO13" s="321"/>
      <c r="NTP13" s="321"/>
      <c r="NTQ13" s="321"/>
      <c r="NTR13" s="321"/>
      <c r="NTS13" s="321"/>
      <c r="NTT13" s="321"/>
      <c r="NTU13" s="321"/>
      <c r="NTV13" s="321"/>
      <c r="NTW13" s="321"/>
      <c r="NTX13" s="321"/>
      <c r="NTY13" s="321"/>
      <c r="NTZ13" s="321"/>
      <c r="NUA13" s="321"/>
      <c r="NUB13" s="321"/>
      <c r="NUC13" s="321"/>
      <c r="NUD13" s="321"/>
      <c r="NUE13" s="321"/>
      <c r="NUF13" s="321"/>
      <c r="NUG13" s="321"/>
      <c r="NUH13" s="321"/>
      <c r="NUI13" s="321"/>
      <c r="NUJ13" s="321"/>
      <c r="NUK13" s="321"/>
      <c r="NUL13" s="321"/>
      <c r="NUM13" s="321"/>
      <c r="NUN13" s="321"/>
      <c r="NUO13" s="321"/>
      <c r="NUP13" s="321"/>
      <c r="NUQ13" s="321"/>
      <c r="NUR13" s="321"/>
      <c r="NUS13" s="321"/>
      <c r="NUT13" s="321"/>
      <c r="NUU13" s="321"/>
      <c r="NUV13" s="321"/>
      <c r="NUW13" s="321"/>
      <c r="NUX13" s="321"/>
      <c r="NUY13" s="321"/>
      <c r="NUZ13" s="321"/>
      <c r="NVA13" s="321"/>
      <c r="NVB13" s="321"/>
      <c r="NVC13" s="321"/>
      <c r="NVD13" s="321"/>
      <c r="NVE13" s="321"/>
      <c r="NVF13" s="321"/>
      <c r="NVG13" s="321"/>
      <c r="NVH13" s="321"/>
      <c r="NVI13" s="321"/>
      <c r="NVJ13" s="321"/>
      <c r="NVK13" s="321"/>
      <c r="NVL13" s="321"/>
      <c r="NVM13" s="321"/>
      <c r="NVN13" s="321"/>
      <c r="NVO13" s="321"/>
      <c r="NVP13" s="321"/>
      <c r="NVQ13" s="321"/>
      <c r="NVR13" s="321"/>
      <c r="NVS13" s="321"/>
      <c r="NVT13" s="321"/>
      <c r="NVU13" s="321"/>
      <c r="NVV13" s="321"/>
      <c r="NVW13" s="321"/>
      <c r="NVX13" s="321"/>
      <c r="NVY13" s="321"/>
      <c r="NVZ13" s="321"/>
      <c r="NWA13" s="321"/>
      <c r="NWB13" s="321"/>
      <c r="NWC13" s="321"/>
      <c r="NWD13" s="321"/>
      <c r="NWE13" s="321"/>
      <c r="NWF13" s="321"/>
      <c r="NWG13" s="321"/>
      <c r="NWH13" s="321"/>
      <c r="NWI13" s="321"/>
      <c r="NWJ13" s="321"/>
      <c r="NWK13" s="321"/>
      <c r="NWL13" s="321"/>
      <c r="NWM13" s="321"/>
      <c r="NWN13" s="321"/>
      <c r="NWO13" s="321"/>
      <c r="NWP13" s="321"/>
      <c r="NWQ13" s="321"/>
      <c r="NWR13" s="321"/>
      <c r="NWS13" s="321"/>
      <c r="NWT13" s="321"/>
      <c r="NWU13" s="321"/>
      <c r="NWV13" s="321"/>
      <c r="NWW13" s="321"/>
      <c r="NWX13" s="321"/>
      <c r="NWY13" s="321"/>
      <c r="NWZ13" s="321"/>
      <c r="NXA13" s="321"/>
      <c r="NXB13" s="321"/>
      <c r="NXC13" s="321"/>
      <c r="NXD13" s="321"/>
      <c r="NXE13" s="321"/>
      <c r="NXF13" s="321"/>
      <c r="NXG13" s="321"/>
      <c r="NXH13" s="321"/>
      <c r="NXI13" s="321"/>
      <c r="NXJ13" s="321"/>
      <c r="NXK13" s="321"/>
      <c r="NXL13" s="321"/>
      <c r="NXM13" s="321"/>
      <c r="NXN13" s="321"/>
      <c r="NXO13" s="321"/>
      <c r="NXP13" s="321"/>
      <c r="NXQ13" s="321"/>
      <c r="NXR13" s="321"/>
      <c r="NXS13" s="321"/>
      <c r="NXT13" s="321"/>
      <c r="NXU13" s="321"/>
      <c r="NXV13" s="321"/>
      <c r="NXW13" s="321"/>
      <c r="NXX13" s="321"/>
      <c r="NXY13" s="321"/>
      <c r="NXZ13" s="321"/>
      <c r="NYA13" s="321"/>
      <c r="NYB13" s="321"/>
      <c r="NYC13" s="321"/>
      <c r="NYD13" s="321"/>
      <c r="NYE13" s="321"/>
      <c r="NYF13" s="321"/>
      <c r="NYG13" s="321"/>
      <c r="NYH13" s="321"/>
      <c r="NYI13" s="321"/>
      <c r="NYJ13" s="321"/>
      <c r="NYK13" s="321"/>
      <c r="NYL13" s="321"/>
      <c r="NYM13" s="321"/>
      <c r="NYN13" s="321"/>
      <c r="NYO13" s="321"/>
      <c r="NYP13" s="321"/>
      <c r="NYQ13" s="321"/>
      <c r="NYR13" s="321"/>
      <c r="NYS13" s="321"/>
      <c r="NYT13" s="321"/>
      <c r="NYU13" s="321"/>
      <c r="NYV13" s="321"/>
      <c r="NYW13" s="321"/>
      <c r="NYX13" s="321"/>
      <c r="NYY13" s="321"/>
      <c r="NYZ13" s="321"/>
      <c r="NZA13" s="321"/>
      <c r="NZB13" s="321"/>
      <c r="NZC13" s="321"/>
      <c r="NZD13" s="321"/>
      <c r="NZE13" s="321"/>
      <c r="NZF13" s="321"/>
      <c r="NZG13" s="321"/>
      <c r="NZH13" s="321"/>
      <c r="NZI13" s="321"/>
      <c r="NZJ13" s="321"/>
      <c r="NZK13" s="321"/>
      <c r="NZL13" s="321"/>
      <c r="NZM13" s="321"/>
      <c r="NZN13" s="321"/>
      <c r="NZO13" s="321"/>
      <c r="NZP13" s="321"/>
      <c r="NZQ13" s="321"/>
      <c r="NZR13" s="321"/>
      <c r="NZS13" s="321"/>
      <c r="NZT13" s="321"/>
      <c r="NZU13" s="321"/>
      <c r="NZV13" s="321"/>
      <c r="NZW13" s="321"/>
      <c r="NZX13" s="321"/>
      <c r="NZY13" s="321"/>
      <c r="NZZ13" s="321"/>
      <c r="OAA13" s="321"/>
      <c r="OAB13" s="321"/>
      <c r="OAC13" s="321"/>
      <c r="OAD13" s="321"/>
      <c r="OAE13" s="321"/>
      <c r="OAF13" s="321"/>
      <c r="OAG13" s="321"/>
      <c r="OAH13" s="321"/>
      <c r="OAI13" s="321"/>
      <c r="OAJ13" s="321"/>
      <c r="OAK13" s="321"/>
      <c r="OAL13" s="321"/>
      <c r="OAM13" s="321"/>
      <c r="OAN13" s="321"/>
      <c r="OAO13" s="321"/>
      <c r="OAP13" s="321"/>
      <c r="OAQ13" s="321"/>
      <c r="OAR13" s="321"/>
      <c r="OAS13" s="321"/>
      <c r="OAT13" s="321"/>
      <c r="OAU13" s="321"/>
      <c r="OAV13" s="321"/>
      <c r="OAW13" s="321"/>
      <c r="OAX13" s="321"/>
      <c r="OAY13" s="321"/>
      <c r="OAZ13" s="321"/>
      <c r="OBA13" s="321"/>
      <c r="OBB13" s="321"/>
      <c r="OBC13" s="321"/>
      <c r="OBD13" s="321"/>
      <c r="OBE13" s="321"/>
      <c r="OBF13" s="321"/>
      <c r="OBG13" s="321"/>
      <c r="OBH13" s="321"/>
      <c r="OBI13" s="321"/>
      <c r="OBJ13" s="321"/>
      <c r="OBK13" s="321"/>
      <c r="OBL13" s="321"/>
      <c r="OBM13" s="321"/>
      <c r="OBN13" s="321"/>
      <c r="OBO13" s="321"/>
      <c r="OBP13" s="321"/>
      <c r="OBQ13" s="321"/>
      <c r="OBR13" s="321"/>
      <c r="OBS13" s="321"/>
      <c r="OBT13" s="321"/>
      <c r="OBU13" s="321"/>
      <c r="OBV13" s="321"/>
      <c r="OBW13" s="321"/>
      <c r="OBX13" s="321"/>
      <c r="OBY13" s="321"/>
      <c r="OBZ13" s="321"/>
      <c r="OCA13" s="321"/>
      <c r="OCB13" s="321"/>
      <c r="OCC13" s="321"/>
      <c r="OCD13" s="321"/>
      <c r="OCE13" s="321"/>
      <c r="OCF13" s="321"/>
      <c r="OCG13" s="321"/>
      <c r="OCH13" s="321"/>
      <c r="OCI13" s="321"/>
      <c r="OCJ13" s="321"/>
      <c r="OCK13" s="321"/>
      <c r="OCL13" s="321"/>
      <c r="OCM13" s="321"/>
      <c r="OCN13" s="321"/>
      <c r="OCO13" s="321"/>
      <c r="OCP13" s="321"/>
      <c r="OCQ13" s="321"/>
      <c r="OCR13" s="321"/>
      <c r="OCS13" s="321"/>
      <c r="OCT13" s="321"/>
      <c r="OCU13" s="321"/>
      <c r="OCV13" s="321"/>
      <c r="OCW13" s="321"/>
      <c r="OCX13" s="321"/>
      <c r="OCY13" s="321"/>
      <c r="OCZ13" s="321"/>
      <c r="ODA13" s="321"/>
      <c r="ODB13" s="321"/>
      <c r="ODC13" s="321"/>
      <c r="ODD13" s="321"/>
      <c r="ODE13" s="321"/>
      <c r="ODF13" s="321"/>
      <c r="ODG13" s="321"/>
      <c r="ODH13" s="321"/>
      <c r="ODI13" s="321"/>
      <c r="ODJ13" s="321"/>
      <c r="ODK13" s="321"/>
      <c r="ODL13" s="321"/>
      <c r="ODM13" s="321"/>
      <c r="ODN13" s="321"/>
      <c r="ODO13" s="321"/>
      <c r="ODP13" s="321"/>
      <c r="ODQ13" s="321"/>
      <c r="ODR13" s="321"/>
      <c r="ODS13" s="321"/>
      <c r="ODT13" s="321"/>
      <c r="ODU13" s="321"/>
      <c r="ODV13" s="321"/>
      <c r="ODW13" s="321"/>
      <c r="ODX13" s="321"/>
      <c r="ODY13" s="321"/>
      <c r="ODZ13" s="321"/>
      <c r="OEA13" s="321"/>
      <c r="OEB13" s="321"/>
      <c r="OEC13" s="321"/>
      <c r="OED13" s="321"/>
      <c r="OEE13" s="321"/>
      <c r="OEF13" s="321"/>
      <c r="OEG13" s="321"/>
      <c r="OEH13" s="321"/>
      <c r="OEI13" s="321"/>
      <c r="OEJ13" s="321"/>
      <c r="OEK13" s="321"/>
      <c r="OEL13" s="321"/>
      <c r="OEM13" s="321"/>
      <c r="OEN13" s="321"/>
      <c r="OEO13" s="321"/>
      <c r="OEP13" s="321"/>
      <c r="OEQ13" s="321"/>
      <c r="OER13" s="321"/>
      <c r="OES13" s="321"/>
      <c r="OET13" s="321"/>
      <c r="OEU13" s="321"/>
      <c r="OEV13" s="321"/>
      <c r="OEW13" s="321"/>
      <c r="OEX13" s="321"/>
      <c r="OEY13" s="321"/>
      <c r="OEZ13" s="321"/>
      <c r="OFA13" s="321"/>
      <c r="OFB13" s="321"/>
      <c r="OFC13" s="321"/>
      <c r="OFD13" s="321"/>
      <c r="OFE13" s="321"/>
      <c r="OFF13" s="321"/>
      <c r="OFG13" s="321"/>
      <c r="OFH13" s="321"/>
      <c r="OFI13" s="321"/>
      <c r="OFJ13" s="321"/>
      <c r="OFK13" s="321"/>
      <c r="OFL13" s="321"/>
      <c r="OFM13" s="321"/>
      <c r="OFN13" s="321"/>
      <c r="OFO13" s="321"/>
      <c r="OFP13" s="321"/>
      <c r="OFQ13" s="321"/>
      <c r="OFR13" s="321"/>
      <c r="OFS13" s="321"/>
      <c r="OFT13" s="321"/>
      <c r="OFU13" s="321"/>
      <c r="OFV13" s="321"/>
      <c r="OFW13" s="321"/>
      <c r="OFX13" s="321"/>
      <c r="OFY13" s="321"/>
      <c r="OFZ13" s="321"/>
      <c r="OGA13" s="321"/>
      <c r="OGB13" s="321"/>
      <c r="OGC13" s="321"/>
      <c r="OGD13" s="321"/>
      <c r="OGE13" s="321"/>
      <c r="OGF13" s="321"/>
      <c r="OGG13" s="321"/>
      <c r="OGH13" s="321"/>
      <c r="OGI13" s="321"/>
      <c r="OGJ13" s="321"/>
      <c r="OGK13" s="321"/>
      <c r="OGL13" s="321"/>
      <c r="OGM13" s="321"/>
      <c r="OGN13" s="321"/>
      <c r="OGO13" s="321"/>
      <c r="OGP13" s="321"/>
      <c r="OGQ13" s="321"/>
      <c r="OGR13" s="321"/>
      <c r="OGS13" s="321"/>
      <c r="OGT13" s="321"/>
      <c r="OGU13" s="321"/>
      <c r="OGV13" s="321"/>
      <c r="OGW13" s="321"/>
      <c r="OGX13" s="321"/>
      <c r="OGY13" s="321"/>
      <c r="OGZ13" s="321"/>
      <c r="OHA13" s="321"/>
      <c r="OHB13" s="321"/>
      <c r="OHC13" s="321"/>
      <c r="OHD13" s="321"/>
      <c r="OHE13" s="321"/>
      <c r="OHF13" s="321"/>
      <c r="OHG13" s="321"/>
      <c r="OHH13" s="321"/>
      <c r="OHI13" s="321"/>
      <c r="OHJ13" s="321"/>
      <c r="OHK13" s="321"/>
      <c r="OHL13" s="321"/>
      <c r="OHM13" s="321"/>
      <c r="OHN13" s="321"/>
      <c r="OHO13" s="321"/>
      <c r="OHP13" s="321"/>
      <c r="OHQ13" s="321"/>
      <c r="OHR13" s="321"/>
      <c r="OHS13" s="321"/>
      <c r="OHT13" s="321"/>
      <c r="OHU13" s="321"/>
      <c r="OHV13" s="321"/>
      <c r="OHW13" s="321"/>
      <c r="OHX13" s="321"/>
      <c r="OHY13" s="321"/>
      <c r="OHZ13" s="321"/>
      <c r="OIA13" s="321"/>
      <c r="OIB13" s="321"/>
      <c r="OIC13" s="321"/>
      <c r="OID13" s="321"/>
      <c r="OIE13" s="321"/>
      <c r="OIF13" s="321"/>
      <c r="OIG13" s="321"/>
      <c r="OIH13" s="321"/>
      <c r="OII13" s="321"/>
      <c r="OIJ13" s="321"/>
      <c r="OIK13" s="321"/>
      <c r="OIL13" s="321"/>
      <c r="OIM13" s="321"/>
      <c r="OIN13" s="321"/>
      <c r="OIO13" s="321"/>
      <c r="OIP13" s="321"/>
      <c r="OIQ13" s="321"/>
      <c r="OIR13" s="321"/>
      <c r="OIS13" s="321"/>
      <c r="OIT13" s="321"/>
      <c r="OIU13" s="321"/>
      <c r="OIV13" s="321"/>
      <c r="OIW13" s="321"/>
      <c r="OIX13" s="321"/>
      <c r="OIY13" s="321"/>
      <c r="OIZ13" s="321"/>
      <c r="OJA13" s="321"/>
      <c r="OJB13" s="321"/>
      <c r="OJC13" s="321"/>
      <c r="OJD13" s="321"/>
      <c r="OJE13" s="321"/>
      <c r="OJF13" s="321"/>
      <c r="OJG13" s="321"/>
      <c r="OJH13" s="321"/>
      <c r="OJI13" s="321"/>
      <c r="OJJ13" s="321"/>
      <c r="OJK13" s="321"/>
      <c r="OJL13" s="321"/>
      <c r="OJM13" s="321"/>
      <c r="OJN13" s="321"/>
      <c r="OJO13" s="321"/>
      <c r="OJP13" s="321"/>
      <c r="OJQ13" s="321"/>
      <c r="OJR13" s="321"/>
      <c r="OJS13" s="321"/>
      <c r="OJT13" s="321"/>
      <c r="OJU13" s="321"/>
      <c r="OJV13" s="321"/>
      <c r="OJW13" s="321"/>
      <c r="OJX13" s="321"/>
      <c r="OJY13" s="321"/>
      <c r="OJZ13" s="321"/>
      <c r="OKA13" s="321"/>
      <c r="OKB13" s="321"/>
      <c r="OKC13" s="321"/>
      <c r="OKD13" s="321"/>
      <c r="OKE13" s="321"/>
      <c r="OKF13" s="321"/>
      <c r="OKG13" s="321"/>
      <c r="OKH13" s="321"/>
      <c r="OKI13" s="321"/>
      <c r="OKJ13" s="321"/>
      <c r="OKK13" s="321"/>
      <c r="OKL13" s="321"/>
      <c r="OKM13" s="321"/>
      <c r="OKN13" s="321"/>
      <c r="OKO13" s="321"/>
      <c r="OKP13" s="321"/>
      <c r="OKQ13" s="321"/>
      <c r="OKR13" s="321"/>
      <c r="OKS13" s="321"/>
      <c r="OKT13" s="321"/>
      <c r="OKU13" s="321"/>
      <c r="OKV13" s="321"/>
      <c r="OKW13" s="321"/>
      <c r="OKX13" s="321"/>
      <c r="OKY13" s="321"/>
      <c r="OKZ13" s="321"/>
      <c r="OLA13" s="321"/>
      <c r="OLB13" s="321"/>
      <c r="OLC13" s="321"/>
      <c r="OLD13" s="321"/>
      <c r="OLE13" s="321"/>
      <c r="OLF13" s="321"/>
      <c r="OLG13" s="321"/>
      <c r="OLH13" s="321"/>
      <c r="OLI13" s="321"/>
      <c r="OLJ13" s="321"/>
      <c r="OLK13" s="321"/>
      <c r="OLL13" s="321"/>
      <c r="OLM13" s="321"/>
      <c r="OLN13" s="321"/>
      <c r="OLO13" s="321"/>
      <c r="OLP13" s="321"/>
      <c r="OLQ13" s="321"/>
      <c r="OLR13" s="321"/>
      <c r="OLS13" s="321"/>
      <c r="OLT13" s="321"/>
      <c r="OLU13" s="321"/>
      <c r="OLV13" s="321"/>
      <c r="OLW13" s="321"/>
      <c r="OLX13" s="321"/>
      <c r="OLY13" s="321"/>
      <c r="OLZ13" s="321"/>
      <c r="OMA13" s="321"/>
      <c r="OMB13" s="321"/>
      <c r="OMC13" s="321"/>
      <c r="OMD13" s="321"/>
      <c r="OME13" s="321"/>
      <c r="OMF13" s="321"/>
      <c r="OMG13" s="321"/>
      <c r="OMH13" s="321"/>
      <c r="OMI13" s="321"/>
      <c r="OMJ13" s="321"/>
      <c r="OMK13" s="321"/>
      <c r="OML13" s="321"/>
      <c r="OMM13" s="321"/>
      <c r="OMN13" s="321"/>
      <c r="OMO13" s="321"/>
      <c r="OMP13" s="321"/>
      <c r="OMQ13" s="321"/>
      <c r="OMR13" s="321"/>
      <c r="OMS13" s="321"/>
      <c r="OMT13" s="321"/>
      <c r="OMU13" s="321"/>
      <c r="OMV13" s="321"/>
      <c r="OMW13" s="321"/>
      <c r="OMX13" s="321"/>
      <c r="OMY13" s="321"/>
      <c r="OMZ13" s="321"/>
      <c r="ONA13" s="321"/>
      <c r="ONB13" s="321"/>
      <c r="ONC13" s="321"/>
      <c r="OND13" s="321"/>
      <c r="ONE13" s="321"/>
      <c r="ONF13" s="321"/>
      <c r="ONG13" s="321"/>
      <c r="ONH13" s="321"/>
      <c r="ONI13" s="321"/>
      <c r="ONJ13" s="321"/>
      <c r="ONK13" s="321"/>
      <c r="ONL13" s="321"/>
      <c r="ONM13" s="321"/>
      <c r="ONN13" s="321"/>
      <c r="ONO13" s="321"/>
      <c r="ONP13" s="321"/>
      <c r="ONQ13" s="321"/>
      <c r="ONR13" s="321"/>
      <c r="ONS13" s="321"/>
      <c r="ONT13" s="321"/>
      <c r="ONU13" s="321"/>
      <c r="ONV13" s="321"/>
      <c r="ONW13" s="321"/>
      <c r="ONX13" s="321"/>
      <c r="ONY13" s="321"/>
      <c r="ONZ13" s="321"/>
      <c r="OOA13" s="321"/>
      <c r="OOB13" s="321"/>
      <c r="OOC13" s="321"/>
      <c r="OOD13" s="321"/>
      <c r="OOE13" s="321"/>
      <c r="OOF13" s="321"/>
      <c r="OOG13" s="321"/>
      <c r="OOH13" s="321"/>
      <c r="OOI13" s="321"/>
      <c r="OOJ13" s="321"/>
      <c r="OOK13" s="321"/>
      <c r="OOL13" s="321"/>
      <c r="OOM13" s="321"/>
      <c r="OON13" s="321"/>
      <c r="OOO13" s="321"/>
      <c r="OOP13" s="321"/>
      <c r="OOQ13" s="321"/>
      <c r="OOR13" s="321"/>
      <c r="OOS13" s="321"/>
      <c r="OOT13" s="321"/>
      <c r="OOU13" s="321"/>
      <c r="OOV13" s="321"/>
      <c r="OOW13" s="321"/>
      <c r="OOX13" s="321"/>
      <c r="OOY13" s="321"/>
      <c r="OOZ13" s="321"/>
      <c r="OPA13" s="321"/>
      <c r="OPB13" s="321"/>
      <c r="OPC13" s="321"/>
      <c r="OPD13" s="321"/>
      <c r="OPE13" s="321"/>
      <c r="OPF13" s="321"/>
      <c r="OPG13" s="321"/>
      <c r="OPH13" s="321"/>
      <c r="OPI13" s="321"/>
      <c r="OPJ13" s="321"/>
      <c r="OPK13" s="321"/>
      <c r="OPL13" s="321"/>
      <c r="OPM13" s="321"/>
      <c r="OPN13" s="321"/>
      <c r="OPO13" s="321"/>
      <c r="OPP13" s="321"/>
      <c r="OPQ13" s="321"/>
      <c r="OPR13" s="321"/>
      <c r="OPS13" s="321"/>
      <c r="OPT13" s="321"/>
      <c r="OPU13" s="321"/>
      <c r="OPV13" s="321"/>
      <c r="OPW13" s="321"/>
      <c r="OPX13" s="321"/>
      <c r="OPY13" s="321"/>
      <c r="OPZ13" s="321"/>
      <c r="OQA13" s="321"/>
      <c r="OQB13" s="321"/>
      <c r="OQC13" s="321"/>
      <c r="OQD13" s="321"/>
      <c r="OQE13" s="321"/>
      <c r="OQF13" s="321"/>
      <c r="OQG13" s="321"/>
      <c r="OQH13" s="321"/>
      <c r="OQI13" s="321"/>
      <c r="OQJ13" s="321"/>
      <c r="OQK13" s="321"/>
      <c r="OQL13" s="321"/>
      <c r="OQM13" s="321"/>
      <c r="OQN13" s="321"/>
      <c r="OQO13" s="321"/>
      <c r="OQP13" s="321"/>
      <c r="OQQ13" s="321"/>
      <c r="OQR13" s="321"/>
      <c r="OQS13" s="321"/>
      <c r="OQT13" s="321"/>
      <c r="OQU13" s="321"/>
      <c r="OQV13" s="321"/>
      <c r="OQW13" s="321"/>
      <c r="OQX13" s="321"/>
      <c r="OQY13" s="321"/>
      <c r="OQZ13" s="321"/>
      <c r="ORA13" s="321"/>
      <c r="ORB13" s="321"/>
      <c r="ORC13" s="321"/>
      <c r="ORD13" s="321"/>
      <c r="ORE13" s="321"/>
      <c r="ORF13" s="321"/>
      <c r="ORG13" s="321"/>
      <c r="ORH13" s="321"/>
      <c r="ORI13" s="321"/>
      <c r="ORJ13" s="321"/>
      <c r="ORK13" s="321"/>
      <c r="ORL13" s="321"/>
      <c r="ORM13" s="321"/>
      <c r="ORN13" s="321"/>
      <c r="ORO13" s="321"/>
      <c r="ORP13" s="321"/>
      <c r="ORQ13" s="321"/>
      <c r="ORR13" s="321"/>
      <c r="ORS13" s="321"/>
      <c r="ORT13" s="321"/>
      <c r="ORU13" s="321"/>
      <c r="ORV13" s="321"/>
      <c r="ORW13" s="321"/>
      <c r="ORX13" s="321"/>
      <c r="ORY13" s="321"/>
      <c r="ORZ13" s="321"/>
      <c r="OSA13" s="321"/>
      <c r="OSB13" s="321"/>
      <c r="OSC13" s="321"/>
      <c r="OSD13" s="321"/>
      <c r="OSE13" s="321"/>
      <c r="OSF13" s="321"/>
      <c r="OSG13" s="321"/>
      <c r="OSH13" s="321"/>
      <c r="OSI13" s="321"/>
      <c r="OSJ13" s="321"/>
      <c r="OSK13" s="321"/>
      <c r="OSL13" s="321"/>
      <c r="OSM13" s="321"/>
      <c r="OSN13" s="321"/>
      <c r="OSO13" s="321"/>
      <c r="OSP13" s="321"/>
      <c r="OSQ13" s="321"/>
      <c r="OSR13" s="321"/>
      <c r="OSS13" s="321"/>
      <c r="OST13" s="321"/>
      <c r="OSU13" s="321"/>
      <c r="OSV13" s="321"/>
      <c r="OSW13" s="321"/>
      <c r="OSX13" s="321"/>
      <c r="OSY13" s="321"/>
      <c r="OSZ13" s="321"/>
      <c r="OTA13" s="321"/>
      <c r="OTB13" s="321"/>
      <c r="OTC13" s="321"/>
      <c r="OTD13" s="321"/>
      <c r="OTE13" s="321"/>
      <c r="OTF13" s="321"/>
      <c r="OTG13" s="321"/>
      <c r="OTH13" s="321"/>
      <c r="OTI13" s="321"/>
      <c r="OTJ13" s="321"/>
      <c r="OTK13" s="321"/>
      <c r="OTL13" s="321"/>
      <c r="OTM13" s="321"/>
      <c r="OTN13" s="321"/>
      <c r="OTO13" s="321"/>
      <c r="OTP13" s="321"/>
      <c r="OTQ13" s="321"/>
      <c r="OTR13" s="321"/>
      <c r="OTS13" s="321"/>
      <c r="OTT13" s="321"/>
      <c r="OTU13" s="321"/>
      <c r="OTV13" s="321"/>
      <c r="OTW13" s="321"/>
      <c r="OTX13" s="321"/>
      <c r="OTY13" s="321"/>
      <c r="OTZ13" s="321"/>
      <c r="OUA13" s="321"/>
      <c r="OUB13" s="321"/>
      <c r="OUC13" s="321"/>
      <c r="OUD13" s="321"/>
      <c r="OUE13" s="321"/>
      <c r="OUF13" s="321"/>
      <c r="OUG13" s="321"/>
      <c r="OUH13" s="321"/>
      <c r="OUI13" s="321"/>
      <c r="OUJ13" s="321"/>
      <c r="OUK13" s="321"/>
      <c r="OUL13" s="321"/>
      <c r="OUM13" s="321"/>
      <c r="OUN13" s="321"/>
      <c r="OUO13" s="321"/>
      <c r="OUP13" s="321"/>
      <c r="OUQ13" s="321"/>
      <c r="OUR13" s="321"/>
      <c r="OUS13" s="321"/>
      <c r="OUT13" s="321"/>
      <c r="OUU13" s="321"/>
      <c r="OUV13" s="321"/>
      <c r="OUW13" s="321"/>
      <c r="OUX13" s="321"/>
      <c r="OUY13" s="321"/>
      <c r="OUZ13" s="321"/>
      <c r="OVA13" s="321"/>
      <c r="OVB13" s="321"/>
      <c r="OVC13" s="321"/>
      <c r="OVD13" s="321"/>
      <c r="OVE13" s="321"/>
      <c r="OVF13" s="321"/>
      <c r="OVG13" s="321"/>
      <c r="OVH13" s="321"/>
      <c r="OVI13" s="321"/>
      <c r="OVJ13" s="321"/>
      <c r="OVK13" s="321"/>
      <c r="OVL13" s="321"/>
      <c r="OVM13" s="321"/>
      <c r="OVN13" s="321"/>
      <c r="OVO13" s="321"/>
      <c r="OVP13" s="321"/>
      <c r="OVQ13" s="321"/>
      <c r="OVR13" s="321"/>
      <c r="OVS13" s="321"/>
      <c r="OVT13" s="321"/>
      <c r="OVU13" s="321"/>
      <c r="OVV13" s="321"/>
      <c r="OVW13" s="321"/>
      <c r="OVX13" s="321"/>
      <c r="OVY13" s="321"/>
      <c r="OVZ13" s="321"/>
      <c r="OWA13" s="321"/>
      <c r="OWB13" s="321"/>
      <c r="OWC13" s="321"/>
      <c r="OWD13" s="321"/>
      <c r="OWE13" s="321"/>
      <c r="OWF13" s="321"/>
      <c r="OWG13" s="321"/>
      <c r="OWH13" s="321"/>
      <c r="OWI13" s="321"/>
      <c r="OWJ13" s="321"/>
      <c r="OWK13" s="321"/>
      <c r="OWL13" s="321"/>
      <c r="OWM13" s="321"/>
      <c r="OWN13" s="321"/>
      <c r="OWO13" s="321"/>
      <c r="OWP13" s="321"/>
      <c r="OWQ13" s="321"/>
      <c r="OWR13" s="321"/>
      <c r="OWS13" s="321"/>
      <c r="OWT13" s="321"/>
      <c r="OWU13" s="321"/>
      <c r="OWV13" s="321"/>
      <c r="OWW13" s="321"/>
      <c r="OWX13" s="321"/>
      <c r="OWY13" s="321"/>
      <c r="OWZ13" s="321"/>
      <c r="OXA13" s="321"/>
      <c r="OXB13" s="321"/>
      <c r="OXC13" s="321"/>
      <c r="OXD13" s="321"/>
      <c r="OXE13" s="321"/>
      <c r="OXF13" s="321"/>
      <c r="OXG13" s="321"/>
      <c r="OXH13" s="321"/>
      <c r="OXI13" s="321"/>
      <c r="OXJ13" s="321"/>
      <c r="OXK13" s="321"/>
      <c r="OXL13" s="321"/>
      <c r="OXM13" s="321"/>
      <c r="OXN13" s="321"/>
      <c r="OXO13" s="321"/>
      <c r="OXP13" s="321"/>
      <c r="OXQ13" s="321"/>
      <c r="OXR13" s="321"/>
      <c r="OXS13" s="321"/>
      <c r="OXT13" s="321"/>
      <c r="OXU13" s="321"/>
      <c r="OXV13" s="321"/>
      <c r="OXW13" s="321"/>
      <c r="OXX13" s="321"/>
      <c r="OXY13" s="321"/>
      <c r="OXZ13" s="321"/>
      <c r="OYA13" s="321"/>
      <c r="OYB13" s="321"/>
      <c r="OYC13" s="321"/>
      <c r="OYD13" s="321"/>
      <c r="OYE13" s="321"/>
      <c r="OYF13" s="321"/>
      <c r="OYG13" s="321"/>
      <c r="OYH13" s="321"/>
      <c r="OYI13" s="321"/>
      <c r="OYJ13" s="321"/>
      <c r="OYK13" s="321"/>
      <c r="OYL13" s="321"/>
      <c r="OYM13" s="321"/>
      <c r="OYN13" s="321"/>
      <c r="OYO13" s="321"/>
      <c r="OYP13" s="321"/>
      <c r="OYQ13" s="321"/>
      <c r="OYR13" s="321"/>
      <c r="OYS13" s="321"/>
      <c r="OYT13" s="321"/>
      <c r="OYU13" s="321"/>
      <c r="OYV13" s="321"/>
      <c r="OYW13" s="321"/>
      <c r="OYX13" s="321"/>
      <c r="OYY13" s="321"/>
      <c r="OYZ13" s="321"/>
      <c r="OZA13" s="321"/>
      <c r="OZB13" s="321"/>
      <c r="OZC13" s="321"/>
      <c r="OZD13" s="321"/>
      <c r="OZE13" s="321"/>
      <c r="OZF13" s="321"/>
      <c r="OZG13" s="321"/>
      <c r="OZH13" s="321"/>
      <c r="OZI13" s="321"/>
      <c r="OZJ13" s="321"/>
      <c r="OZK13" s="321"/>
      <c r="OZL13" s="321"/>
      <c r="OZM13" s="321"/>
      <c r="OZN13" s="321"/>
      <c r="OZO13" s="321"/>
      <c r="OZP13" s="321"/>
      <c r="OZQ13" s="321"/>
      <c r="OZR13" s="321"/>
      <c r="OZS13" s="321"/>
      <c r="OZT13" s="321"/>
      <c r="OZU13" s="321"/>
      <c r="OZV13" s="321"/>
      <c r="OZW13" s="321"/>
      <c r="OZX13" s="321"/>
      <c r="OZY13" s="321"/>
      <c r="OZZ13" s="321"/>
      <c r="PAA13" s="321"/>
      <c r="PAB13" s="321"/>
      <c r="PAC13" s="321"/>
      <c r="PAD13" s="321"/>
      <c r="PAE13" s="321"/>
      <c r="PAF13" s="321"/>
      <c r="PAG13" s="321"/>
      <c r="PAH13" s="321"/>
      <c r="PAI13" s="321"/>
      <c r="PAJ13" s="321"/>
      <c r="PAK13" s="321"/>
      <c r="PAL13" s="321"/>
      <c r="PAM13" s="321"/>
      <c r="PAN13" s="321"/>
      <c r="PAO13" s="321"/>
      <c r="PAP13" s="321"/>
      <c r="PAQ13" s="321"/>
      <c r="PAR13" s="321"/>
      <c r="PAS13" s="321"/>
      <c r="PAT13" s="321"/>
      <c r="PAU13" s="321"/>
      <c r="PAV13" s="321"/>
      <c r="PAW13" s="321"/>
      <c r="PAX13" s="321"/>
      <c r="PAY13" s="321"/>
      <c r="PAZ13" s="321"/>
      <c r="PBA13" s="321"/>
      <c r="PBB13" s="321"/>
      <c r="PBC13" s="321"/>
      <c r="PBD13" s="321"/>
      <c r="PBE13" s="321"/>
      <c r="PBF13" s="321"/>
      <c r="PBG13" s="321"/>
      <c r="PBH13" s="321"/>
      <c r="PBI13" s="321"/>
      <c r="PBJ13" s="321"/>
      <c r="PBK13" s="321"/>
      <c r="PBL13" s="321"/>
      <c r="PBM13" s="321"/>
      <c r="PBN13" s="321"/>
      <c r="PBO13" s="321"/>
      <c r="PBP13" s="321"/>
      <c r="PBQ13" s="321"/>
      <c r="PBR13" s="321"/>
      <c r="PBS13" s="321"/>
      <c r="PBT13" s="321"/>
      <c r="PBU13" s="321"/>
      <c r="PBV13" s="321"/>
      <c r="PBW13" s="321"/>
      <c r="PBX13" s="321"/>
      <c r="PBY13" s="321"/>
      <c r="PBZ13" s="321"/>
      <c r="PCA13" s="321"/>
      <c r="PCB13" s="321"/>
      <c r="PCC13" s="321"/>
      <c r="PCD13" s="321"/>
      <c r="PCE13" s="321"/>
      <c r="PCF13" s="321"/>
      <c r="PCG13" s="321"/>
      <c r="PCH13" s="321"/>
      <c r="PCI13" s="321"/>
      <c r="PCJ13" s="321"/>
      <c r="PCK13" s="321"/>
      <c r="PCL13" s="321"/>
      <c r="PCM13" s="321"/>
      <c r="PCN13" s="321"/>
      <c r="PCO13" s="321"/>
      <c r="PCP13" s="321"/>
      <c r="PCQ13" s="321"/>
      <c r="PCR13" s="321"/>
      <c r="PCS13" s="321"/>
      <c r="PCT13" s="321"/>
      <c r="PCU13" s="321"/>
      <c r="PCV13" s="321"/>
      <c r="PCW13" s="321"/>
      <c r="PCX13" s="321"/>
      <c r="PCY13" s="321"/>
      <c r="PCZ13" s="321"/>
      <c r="PDA13" s="321"/>
      <c r="PDB13" s="321"/>
      <c r="PDC13" s="321"/>
      <c r="PDD13" s="321"/>
      <c r="PDE13" s="321"/>
      <c r="PDF13" s="321"/>
      <c r="PDG13" s="321"/>
      <c r="PDH13" s="321"/>
      <c r="PDI13" s="321"/>
      <c r="PDJ13" s="321"/>
      <c r="PDK13" s="321"/>
      <c r="PDL13" s="321"/>
      <c r="PDM13" s="321"/>
      <c r="PDN13" s="321"/>
      <c r="PDO13" s="321"/>
      <c r="PDP13" s="321"/>
      <c r="PDQ13" s="321"/>
      <c r="PDR13" s="321"/>
      <c r="PDS13" s="321"/>
      <c r="PDT13" s="321"/>
      <c r="PDU13" s="321"/>
      <c r="PDV13" s="321"/>
      <c r="PDW13" s="321"/>
      <c r="PDX13" s="321"/>
      <c r="PDY13" s="321"/>
      <c r="PDZ13" s="321"/>
      <c r="PEA13" s="321"/>
      <c r="PEB13" s="321"/>
      <c r="PEC13" s="321"/>
      <c r="PED13" s="321"/>
      <c r="PEE13" s="321"/>
      <c r="PEF13" s="321"/>
      <c r="PEG13" s="321"/>
      <c r="PEH13" s="321"/>
      <c r="PEI13" s="321"/>
      <c r="PEJ13" s="321"/>
      <c r="PEK13" s="321"/>
      <c r="PEL13" s="321"/>
      <c r="PEM13" s="321"/>
      <c r="PEN13" s="321"/>
      <c r="PEO13" s="321"/>
      <c r="PEP13" s="321"/>
      <c r="PEQ13" s="321"/>
      <c r="PER13" s="321"/>
      <c r="PES13" s="321"/>
      <c r="PET13" s="321"/>
      <c r="PEU13" s="321"/>
      <c r="PEV13" s="321"/>
      <c r="PEW13" s="321"/>
      <c r="PEX13" s="321"/>
      <c r="PEY13" s="321"/>
      <c r="PEZ13" s="321"/>
      <c r="PFA13" s="321"/>
      <c r="PFB13" s="321"/>
      <c r="PFC13" s="321"/>
      <c r="PFD13" s="321"/>
      <c r="PFE13" s="321"/>
      <c r="PFF13" s="321"/>
      <c r="PFG13" s="321"/>
      <c r="PFH13" s="321"/>
      <c r="PFI13" s="321"/>
      <c r="PFJ13" s="321"/>
      <c r="PFK13" s="321"/>
      <c r="PFL13" s="321"/>
      <c r="PFM13" s="321"/>
      <c r="PFN13" s="321"/>
      <c r="PFO13" s="321"/>
      <c r="PFP13" s="321"/>
      <c r="PFQ13" s="321"/>
      <c r="PFR13" s="321"/>
      <c r="PFS13" s="321"/>
      <c r="PFT13" s="321"/>
      <c r="PFU13" s="321"/>
      <c r="PFV13" s="321"/>
      <c r="PFW13" s="321"/>
      <c r="PFX13" s="321"/>
      <c r="PFY13" s="321"/>
      <c r="PFZ13" s="321"/>
      <c r="PGA13" s="321"/>
      <c r="PGB13" s="321"/>
      <c r="PGC13" s="321"/>
      <c r="PGD13" s="321"/>
      <c r="PGE13" s="321"/>
      <c r="PGF13" s="321"/>
      <c r="PGG13" s="321"/>
      <c r="PGH13" s="321"/>
      <c r="PGI13" s="321"/>
      <c r="PGJ13" s="321"/>
      <c r="PGK13" s="321"/>
      <c r="PGL13" s="321"/>
      <c r="PGM13" s="321"/>
      <c r="PGN13" s="321"/>
      <c r="PGO13" s="321"/>
      <c r="PGP13" s="321"/>
      <c r="PGQ13" s="321"/>
      <c r="PGR13" s="321"/>
      <c r="PGS13" s="321"/>
      <c r="PGT13" s="321"/>
      <c r="PGU13" s="321"/>
      <c r="PGV13" s="321"/>
      <c r="PGW13" s="321"/>
      <c r="PGX13" s="321"/>
      <c r="PGY13" s="321"/>
      <c r="PGZ13" s="321"/>
      <c r="PHA13" s="321"/>
      <c r="PHB13" s="321"/>
      <c r="PHC13" s="321"/>
      <c r="PHD13" s="321"/>
      <c r="PHE13" s="321"/>
      <c r="PHF13" s="321"/>
      <c r="PHG13" s="321"/>
      <c r="PHH13" s="321"/>
      <c r="PHI13" s="321"/>
      <c r="PHJ13" s="321"/>
      <c r="PHK13" s="321"/>
      <c r="PHL13" s="321"/>
      <c r="PHM13" s="321"/>
      <c r="PHN13" s="321"/>
      <c r="PHO13" s="321"/>
      <c r="PHP13" s="321"/>
      <c r="PHQ13" s="321"/>
      <c r="PHR13" s="321"/>
      <c r="PHS13" s="321"/>
      <c r="PHT13" s="321"/>
      <c r="PHU13" s="321"/>
      <c r="PHV13" s="321"/>
      <c r="PHW13" s="321"/>
      <c r="PHX13" s="321"/>
      <c r="PHY13" s="321"/>
      <c r="PHZ13" s="321"/>
      <c r="PIA13" s="321"/>
      <c r="PIB13" s="321"/>
      <c r="PIC13" s="321"/>
      <c r="PID13" s="321"/>
      <c r="PIE13" s="321"/>
      <c r="PIF13" s="321"/>
      <c r="PIG13" s="321"/>
      <c r="PIH13" s="321"/>
      <c r="PII13" s="321"/>
      <c r="PIJ13" s="321"/>
      <c r="PIK13" s="321"/>
      <c r="PIL13" s="321"/>
      <c r="PIM13" s="321"/>
      <c r="PIN13" s="321"/>
      <c r="PIO13" s="321"/>
      <c r="PIP13" s="321"/>
      <c r="PIQ13" s="321"/>
      <c r="PIR13" s="321"/>
      <c r="PIS13" s="321"/>
      <c r="PIT13" s="321"/>
      <c r="PIU13" s="321"/>
      <c r="PIV13" s="321"/>
      <c r="PIW13" s="321"/>
      <c r="PIX13" s="321"/>
      <c r="PIY13" s="321"/>
      <c r="PIZ13" s="321"/>
      <c r="PJA13" s="321"/>
      <c r="PJB13" s="321"/>
      <c r="PJC13" s="321"/>
      <c r="PJD13" s="321"/>
      <c r="PJE13" s="321"/>
      <c r="PJF13" s="321"/>
      <c r="PJG13" s="321"/>
      <c r="PJH13" s="321"/>
      <c r="PJI13" s="321"/>
      <c r="PJJ13" s="321"/>
      <c r="PJK13" s="321"/>
      <c r="PJL13" s="321"/>
      <c r="PJM13" s="321"/>
      <c r="PJN13" s="321"/>
      <c r="PJO13" s="321"/>
      <c r="PJP13" s="321"/>
      <c r="PJQ13" s="321"/>
      <c r="PJR13" s="321"/>
      <c r="PJS13" s="321"/>
      <c r="PJT13" s="321"/>
      <c r="PJU13" s="321"/>
      <c r="PJV13" s="321"/>
      <c r="PJW13" s="321"/>
      <c r="PJX13" s="321"/>
      <c r="PJY13" s="321"/>
      <c r="PJZ13" s="321"/>
      <c r="PKA13" s="321"/>
      <c r="PKB13" s="321"/>
      <c r="PKC13" s="321"/>
      <c r="PKD13" s="321"/>
      <c r="PKE13" s="321"/>
      <c r="PKF13" s="321"/>
      <c r="PKG13" s="321"/>
      <c r="PKH13" s="321"/>
      <c r="PKI13" s="321"/>
      <c r="PKJ13" s="321"/>
      <c r="PKK13" s="321"/>
      <c r="PKL13" s="321"/>
      <c r="PKM13" s="321"/>
      <c r="PKN13" s="321"/>
      <c r="PKO13" s="321"/>
      <c r="PKP13" s="321"/>
      <c r="PKQ13" s="321"/>
      <c r="PKR13" s="321"/>
      <c r="PKS13" s="321"/>
      <c r="PKT13" s="321"/>
      <c r="PKU13" s="321"/>
      <c r="PKV13" s="321"/>
      <c r="PKW13" s="321"/>
      <c r="PKX13" s="321"/>
      <c r="PKY13" s="321"/>
      <c r="PKZ13" s="321"/>
      <c r="PLA13" s="321"/>
      <c r="PLB13" s="321"/>
      <c r="PLC13" s="321"/>
      <c r="PLD13" s="321"/>
      <c r="PLE13" s="321"/>
      <c r="PLF13" s="321"/>
      <c r="PLG13" s="321"/>
      <c r="PLH13" s="321"/>
      <c r="PLI13" s="321"/>
      <c r="PLJ13" s="321"/>
      <c r="PLK13" s="321"/>
      <c r="PLL13" s="321"/>
      <c r="PLM13" s="321"/>
      <c r="PLN13" s="321"/>
      <c r="PLO13" s="321"/>
      <c r="PLP13" s="321"/>
      <c r="PLQ13" s="321"/>
      <c r="PLR13" s="321"/>
      <c r="PLS13" s="321"/>
      <c r="PLT13" s="321"/>
      <c r="PLU13" s="321"/>
      <c r="PLV13" s="321"/>
      <c r="PLW13" s="321"/>
      <c r="PLX13" s="321"/>
      <c r="PLY13" s="321"/>
      <c r="PLZ13" s="321"/>
      <c r="PMA13" s="321"/>
      <c r="PMB13" s="321"/>
      <c r="PMC13" s="321"/>
      <c r="PMD13" s="321"/>
      <c r="PME13" s="321"/>
      <c r="PMF13" s="321"/>
      <c r="PMG13" s="321"/>
      <c r="PMH13" s="321"/>
      <c r="PMI13" s="321"/>
      <c r="PMJ13" s="321"/>
      <c r="PMK13" s="321"/>
      <c r="PML13" s="321"/>
      <c r="PMM13" s="321"/>
      <c r="PMN13" s="321"/>
      <c r="PMO13" s="321"/>
      <c r="PMP13" s="321"/>
      <c r="PMQ13" s="321"/>
      <c r="PMR13" s="321"/>
      <c r="PMS13" s="321"/>
      <c r="PMT13" s="321"/>
      <c r="PMU13" s="321"/>
      <c r="PMV13" s="321"/>
      <c r="PMW13" s="321"/>
      <c r="PMX13" s="321"/>
      <c r="PMY13" s="321"/>
      <c r="PMZ13" s="321"/>
      <c r="PNA13" s="321"/>
      <c r="PNB13" s="321"/>
      <c r="PNC13" s="321"/>
      <c r="PND13" s="321"/>
      <c r="PNE13" s="321"/>
      <c r="PNF13" s="321"/>
      <c r="PNG13" s="321"/>
      <c r="PNH13" s="321"/>
      <c r="PNI13" s="321"/>
      <c r="PNJ13" s="321"/>
      <c r="PNK13" s="321"/>
      <c r="PNL13" s="321"/>
      <c r="PNM13" s="321"/>
      <c r="PNN13" s="321"/>
      <c r="PNO13" s="321"/>
      <c r="PNP13" s="321"/>
      <c r="PNQ13" s="321"/>
      <c r="PNR13" s="321"/>
      <c r="PNS13" s="321"/>
      <c r="PNT13" s="321"/>
      <c r="PNU13" s="321"/>
      <c r="PNV13" s="321"/>
      <c r="PNW13" s="321"/>
      <c r="PNX13" s="321"/>
      <c r="PNY13" s="321"/>
      <c r="PNZ13" s="321"/>
      <c r="POA13" s="321"/>
      <c r="POB13" s="321"/>
      <c r="POC13" s="321"/>
      <c r="POD13" s="321"/>
      <c r="POE13" s="321"/>
      <c r="POF13" s="321"/>
      <c r="POG13" s="321"/>
      <c r="POH13" s="321"/>
      <c r="POI13" s="321"/>
      <c r="POJ13" s="321"/>
      <c r="POK13" s="321"/>
      <c r="POL13" s="321"/>
      <c r="POM13" s="321"/>
      <c r="PON13" s="321"/>
      <c r="POO13" s="321"/>
      <c r="POP13" s="321"/>
      <c r="POQ13" s="321"/>
      <c r="POR13" s="321"/>
      <c r="POS13" s="321"/>
      <c r="POT13" s="321"/>
      <c r="POU13" s="321"/>
      <c r="POV13" s="321"/>
      <c r="POW13" s="321"/>
      <c r="POX13" s="321"/>
      <c r="POY13" s="321"/>
      <c r="POZ13" s="321"/>
      <c r="PPA13" s="321"/>
      <c r="PPB13" s="321"/>
      <c r="PPC13" s="321"/>
      <c r="PPD13" s="321"/>
      <c r="PPE13" s="321"/>
      <c r="PPF13" s="321"/>
      <c r="PPG13" s="321"/>
      <c r="PPH13" s="321"/>
      <c r="PPI13" s="321"/>
      <c r="PPJ13" s="321"/>
      <c r="PPK13" s="321"/>
      <c r="PPL13" s="321"/>
      <c r="PPM13" s="321"/>
      <c r="PPN13" s="321"/>
      <c r="PPO13" s="321"/>
      <c r="PPP13" s="321"/>
      <c r="PPQ13" s="321"/>
      <c r="PPR13" s="321"/>
      <c r="PPS13" s="321"/>
      <c r="PPT13" s="321"/>
      <c r="PPU13" s="321"/>
      <c r="PPV13" s="321"/>
      <c r="PPW13" s="321"/>
      <c r="PPX13" s="321"/>
      <c r="PPY13" s="321"/>
      <c r="PPZ13" s="321"/>
      <c r="PQA13" s="321"/>
      <c r="PQB13" s="321"/>
      <c r="PQC13" s="321"/>
      <c r="PQD13" s="321"/>
      <c r="PQE13" s="321"/>
      <c r="PQF13" s="321"/>
      <c r="PQG13" s="321"/>
      <c r="PQH13" s="321"/>
      <c r="PQI13" s="321"/>
      <c r="PQJ13" s="321"/>
      <c r="PQK13" s="321"/>
      <c r="PQL13" s="321"/>
      <c r="PQM13" s="321"/>
      <c r="PQN13" s="321"/>
      <c r="PQO13" s="321"/>
      <c r="PQP13" s="321"/>
      <c r="PQQ13" s="321"/>
      <c r="PQR13" s="321"/>
      <c r="PQS13" s="321"/>
      <c r="PQT13" s="321"/>
      <c r="PQU13" s="321"/>
      <c r="PQV13" s="321"/>
      <c r="PQW13" s="321"/>
      <c r="PQX13" s="321"/>
      <c r="PQY13" s="321"/>
      <c r="PQZ13" s="321"/>
      <c r="PRA13" s="321"/>
      <c r="PRB13" s="321"/>
      <c r="PRC13" s="321"/>
      <c r="PRD13" s="321"/>
      <c r="PRE13" s="321"/>
      <c r="PRF13" s="321"/>
      <c r="PRG13" s="321"/>
      <c r="PRH13" s="321"/>
      <c r="PRI13" s="321"/>
      <c r="PRJ13" s="321"/>
      <c r="PRK13" s="321"/>
      <c r="PRL13" s="321"/>
      <c r="PRM13" s="321"/>
      <c r="PRN13" s="321"/>
      <c r="PRO13" s="321"/>
      <c r="PRP13" s="321"/>
      <c r="PRQ13" s="321"/>
      <c r="PRR13" s="321"/>
      <c r="PRS13" s="321"/>
      <c r="PRT13" s="321"/>
      <c r="PRU13" s="321"/>
      <c r="PRV13" s="321"/>
      <c r="PRW13" s="321"/>
      <c r="PRX13" s="321"/>
      <c r="PRY13" s="321"/>
      <c r="PRZ13" s="321"/>
      <c r="PSA13" s="321"/>
      <c r="PSB13" s="321"/>
      <c r="PSC13" s="321"/>
      <c r="PSD13" s="321"/>
      <c r="PSE13" s="321"/>
      <c r="PSF13" s="321"/>
      <c r="PSG13" s="321"/>
      <c r="PSH13" s="321"/>
      <c r="PSI13" s="321"/>
      <c r="PSJ13" s="321"/>
      <c r="PSK13" s="321"/>
      <c r="PSL13" s="321"/>
      <c r="PSM13" s="321"/>
      <c r="PSN13" s="321"/>
      <c r="PSO13" s="321"/>
      <c r="PSP13" s="321"/>
      <c r="PSQ13" s="321"/>
      <c r="PSR13" s="321"/>
      <c r="PSS13" s="321"/>
      <c r="PST13" s="321"/>
      <c r="PSU13" s="321"/>
      <c r="PSV13" s="321"/>
      <c r="PSW13" s="321"/>
      <c r="PSX13" s="321"/>
      <c r="PSY13" s="321"/>
      <c r="PSZ13" s="321"/>
      <c r="PTA13" s="321"/>
      <c r="PTB13" s="321"/>
      <c r="PTC13" s="321"/>
      <c r="PTD13" s="321"/>
      <c r="PTE13" s="321"/>
      <c r="PTF13" s="321"/>
      <c r="PTG13" s="321"/>
      <c r="PTH13" s="321"/>
      <c r="PTI13" s="321"/>
      <c r="PTJ13" s="321"/>
      <c r="PTK13" s="321"/>
      <c r="PTL13" s="321"/>
      <c r="PTM13" s="321"/>
      <c r="PTN13" s="321"/>
      <c r="PTO13" s="321"/>
      <c r="PTP13" s="321"/>
      <c r="PTQ13" s="321"/>
      <c r="PTR13" s="321"/>
      <c r="PTS13" s="321"/>
      <c r="PTT13" s="321"/>
      <c r="PTU13" s="321"/>
      <c r="PTV13" s="321"/>
      <c r="PTW13" s="321"/>
      <c r="PTX13" s="321"/>
      <c r="PTY13" s="321"/>
      <c r="PTZ13" s="321"/>
      <c r="PUA13" s="321"/>
      <c r="PUB13" s="321"/>
      <c r="PUC13" s="321"/>
      <c r="PUD13" s="321"/>
      <c r="PUE13" s="321"/>
      <c r="PUF13" s="321"/>
      <c r="PUG13" s="321"/>
      <c r="PUH13" s="321"/>
      <c r="PUI13" s="321"/>
      <c r="PUJ13" s="321"/>
      <c r="PUK13" s="321"/>
      <c r="PUL13" s="321"/>
      <c r="PUM13" s="321"/>
      <c r="PUN13" s="321"/>
      <c r="PUO13" s="321"/>
      <c r="PUP13" s="321"/>
      <c r="PUQ13" s="321"/>
      <c r="PUR13" s="321"/>
      <c r="PUS13" s="321"/>
      <c r="PUT13" s="321"/>
      <c r="PUU13" s="321"/>
      <c r="PUV13" s="321"/>
      <c r="PUW13" s="321"/>
      <c r="PUX13" s="321"/>
      <c r="PUY13" s="321"/>
      <c r="PUZ13" s="321"/>
      <c r="PVA13" s="321"/>
      <c r="PVB13" s="321"/>
      <c r="PVC13" s="321"/>
      <c r="PVD13" s="321"/>
      <c r="PVE13" s="321"/>
      <c r="PVF13" s="321"/>
      <c r="PVG13" s="321"/>
      <c r="PVH13" s="321"/>
      <c r="PVI13" s="321"/>
      <c r="PVJ13" s="321"/>
      <c r="PVK13" s="321"/>
      <c r="PVL13" s="321"/>
      <c r="PVM13" s="321"/>
      <c r="PVN13" s="321"/>
      <c r="PVO13" s="321"/>
      <c r="PVP13" s="321"/>
      <c r="PVQ13" s="321"/>
      <c r="PVR13" s="321"/>
      <c r="PVS13" s="321"/>
      <c r="PVT13" s="321"/>
      <c r="PVU13" s="321"/>
      <c r="PVV13" s="321"/>
      <c r="PVW13" s="321"/>
      <c r="PVX13" s="321"/>
      <c r="PVY13" s="321"/>
      <c r="PVZ13" s="321"/>
      <c r="PWA13" s="321"/>
      <c r="PWB13" s="321"/>
      <c r="PWC13" s="321"/>
      <c r="PWD13" s="321"/>
      <c r="PWE13" s="321"/>
      <c r="PWF13" s="321"/>
      <c r="PWG13" s="321"/>
      <c r="PWH13" s="321"/>
      <c r="PWI13" s="321"/>
      <c r="PWJ13" s="321"/>
      <c r="PWK13" s="321"/>
      <c r="PWL13" s="321"/>
      <c r="PWM13" s="321"/>
      <c r="PWN13" s="321"/>
      <c r="PWO13" s="321"/>
      <c r="PWP13" s="321"/>
      <c r="PWQ13" s="321"/>
      <c r="PWR13" s="321"/>
      <c r="PWS13" s="321"/>
      <c r="PWT13" s="321"/>
      <c r="PWU13" s="321"/>
      <c r="PWV13" s="321"/>
      <c r="PWW13" s="321"/>
      <c r="PWX13" s="321"/>
      <c r="PWY13" s="321"/>
      <c r="PWZ13" s="321"/>
      <c r="PXA13" s="321"/>
      <c r="PXB13" s="321"/>
      <c r="PXC13" s="321"/>
      <c r="PXD13" s="321"/>
      <c r="PXE13" s="321"/>
      <c r="PXF13" s="321"/>
      <c r="PXG13" s="321"/>
      <c r="PXH13" s="321"/>
      <c r="PXI13" s="321"/>
      <c r="PXJ13" s="321"/>
      <c r="PXK13" s="321"/>
      <c r="PXL13" s="321"/>
      <c r="PXM13" s="321"/>
      <c r="PXN13" s="321"/>
      <c r="PXO13" s="321"/>
      <c r="PXP13" s="321"/>
      <c r="PXQ13" s="321"/>
      <c r="PXR13" s="321"/>
      <c r="PXS13" s="321"/>
      <c r="PXT13" s="321"/>
      <c r="PXU13" s="321"/>
      <c r="PXV13" s="321"/>
      <c r="PXW13" s="321"/>
      <c r="PXX13" s="321"/>
      <c r="PXY13" s="321"/>
      <c r="PXZ13" s="321"/>
      <c r="PYA13" s="321"/>
      <c r="PYB13" s="321"/>
      <c r="PYC13" s="321"/>
      <c r="PYD13" s="321"/>
      <c r="PYE13" s="321"/>
      <c r="PYF13" s="321"/>
      <c r="PYG13" s="321"/>
      <c r="PYH13" s="321"/>
      <c r="PYI13" s="321"/>
      <c r="PYJ13" s="321"/>
      <c r="PYK13" s="321"/>
      <c r="PYL13" s="321"/>
      <c r="PYM13" s="321"/>
      <c r="PYN13" s="321"/>
      <c r="PYO13" s="321"/>
      <c r="PYP13" s="321"/>
      <c r="PYQ13" s="321"/>
      <c r="PYR13" s="321"/>
      <c r="PYS13" s="321"/>
      <c r="PYT13" s="321"/>
      <c r="PYU13" s="321"/>
      <c r="PYV13" s="321"/>
      <c r="PYW13" s="321"/>
      <c r="PYX13" s="321"/>
      <c r="PYY13" s="321"/>
      <c r="PYZ13" s="321"/>
      <c r="PZA13" s="321"/>
      <c r="PZB13" s="321"/>
      <c r="PZC13" s="321"/>
      <c r="PZD13" s="321"/>
      <c r="PZE13" s="321"/>
      <c r="PZF13" s="321"/>
      <c r="PZG13" s="321"/>
      <c r="PZH13" s="321"/>
      <c r="PZI13" s="321"/>
      <c r="PZJ13" s="321"/>
      <c r="PZK13" s="321"/>
      <c r="PZL13" s="321"/>
      <c r="PZM13" s="321"/>
      <c r="PZN13" s="321"/>
      <c r="PZO13" s="321"/>
      <c r="PZP13" s="321"/>
      <c r="PZQ13" s="321"/>
      <c r="PZR13" s="321"/>
      <c r="PZS13" s="321"/>
      <c r="PZT13" s="321"/>
      <c r="PZU13" s="321"/>
      <c r="PZV13" s="321"/>
      <c r="PZW13" s="321"/>
      <c r="PZX13" s="321"/>
      <c r="PZY13" s="321"/>
      <c r="PZZ13" s="321"/>
      <c r="QAA13" s="321"/>
      <c r="QAB13" s="321"/>
      <c r="QAC13" s="321"/>
      <c r="QAD13" s="321"/>
      <c r="QAE13" s="321"/>
      <c r="QAF13" s="321"/>
      <c r="QAG13" s="321"/>
      <c r="QAH13" s="321"/>
      <c r="QAI13" s="321"/>
      <c r="QAJ13" s="321"/>
      <c r="QAK13" s="321"/>
      <c r="QAL13" s="321"/>
      <c r="QAM13" s="321"/>
      <c r="QAN13" s="321"/>
      <c r="QAO13" s="321"/>
      <c r="QAP13" s="321"/>
      <c r="QAQ13" s="321"/>
      <c r="QAR13" s="321"/>
      <c r="QAS13" s="321"/>
      <c r="QAT13" s="321"/>
      <c r="QAU13" s="321"/>
      <c r="QAV13" s="321"/>
      <c r="QAW13" s="321"/>
      <c r="QAX13" s="321"/>
      <c r="QAY13" s="321"/>
      <c r="QAZ13" s="321"/>
      <c r="QBA13" s="321"/>
      <c r="QBB13" s="321"/>
      <c r="QBC13" s="321"/>
      <c r="QBD13" s="321"/>
      <c r="QBE13" s="321"/>
      <c r="QBF13" s="321"/>
      <c r="QBG13" s="321"/>
      <c r="QBH13" s="321"/>
      <c r="QBI13" s="321"/>
      <c r="QBJ13" s="321"/>
      <c r="QBK13" s="321"/>
      <c r="QBL13" s="321"/>
      <c r="QBM13" s="321"/>
      <c r="QBN13" s="321"/>
      <c r="QBO13" s="321"/>
      <c r="QBP13" s="321"/>
      <c r="QBQ13" s="321"/>
      <c r="QBR13" s="321"/>
      <c r="QBS13" s="321"/>
      <c r="QBT13" s="321"/>
      <c r="QBU13" s="321"/>
      <c r="QBV13" s="321"/>
      <c r="QBW13" s="321"/>
      <c r="QBX13" s="321"/>
      <c r="QBY13" s="321"/>
      <c r="QBZ13" s="321"/>
      <c r="QCA13" s="321"/>
      <c r="QCB13" s="321"/>
      <c r="QCC13" s="321"/>
      <c r="QCD13" s="321"/>
      <c r="QCE13" s="321"/>
      <c r="QCF13" s="321"/>
      <c r="QCG13" s="321"/>
      <c r="QCH13" s="321"/>
      <c r="QCI13" s="321"/>
      <c r="QCJ13" s="321"/>
      <c r="QCK13" s="321"/>
      <c r="QCL13" s="321"/>
      <c r="QCM13" s="321"/>
      <c r="QCN13" s="321"/>
      <c r="QCO13" s="321"/>
      <c r="QCP13" s="321"/>
      <c r="QCQ13" s="321"/>
      <c r="QCR13" s="321"/>
      <c r="QCS13" s="321"/>
      <c r="QCT13" s="321"/>
      <c r="QCU13" s="321"/>
      <c r="QCV13" s="321"/>
      <c r="QCW13" s="321"/>
      <c r="QCX13" s="321"/>
      <c r="QCY13" s="321"/>
      <c r="QCZ13" s="321"/>
      <c r="QDA13" s="321"/>
      <c r="QDB13" s="321"/>
      <c r="QDC13" s="321"/>
      <c r="QDD13" s="321"/>
      <c r="QDE13" s="321"/>
      <c r="QDF13" s="321"/>
      <c r="QDG13" s="321"/>
      <c r="QDH13" s="321"/>
      <c r="QDI13" s="321"/>
      <c r="QDJ13" s="321"/>
      <c r="QDK13" s="321"/>
      <c r="QDL13" s="321"/>
      <c r="QDM13" s="321"/>
      <c r="QDN13" s="321"/>
      <c r="QDO13" s="321"/>
      <c r="QDP13" s="321"/>
      <c r="QDQ13" s="321"/>
      <c r="QDR13" s="321"/>
      <c r="QDS13" s="321"/>
      <c r="QDT13" s="321"/>
      <c r="QDU13" s="321"/>
      <c r="QDV13" s="321"/>
      <c r="QDW13" s="321"/>
      <c r="QDX13" s="321"/>
      <c r="QDY13" s="321"/>
      <c r="QDZ13" s="321"/>
      <c r="QEA13" s="321"/>
      <c r="QEB13" s="321"/>
      <c r="QEC13" s="321"/>
      <c r="QED13" s="321"/>
      <c r="QEE13" s="321"/>
      <c r="QEF13" s="321"/>
      <c r="QEG13" s="321"/>
      <c r="QEH13" s="321"/>
      <c r="QEI13" s="321"/>
      <c r="QEJ13" s="321"/>
      <c r="QEK13" s="321"/>
      <c r="QEL13" s="321"/>
      <c r="QEM13" s="321"/>
      <c r="QEN13" s="321"/>
      <c r="QEO13" s="321"/>
      <c r="QEP13" s="321"/>
      <c r="QEQ13" s="321"/>
      <c r="QER13" s="321"/>
      <c r="QES13" s="321"/>
      <c r="QET13" s="321"/>
      <c r="QEU13" s="321"/>
      <c r="QEV13" s="321"/>
      <c r="QEW13" s="321"/>
      <c r="QEX13" s="321"/>
      <c r="QEY13" s="321"/>
      <c r="QEZ13" s="321"/>
      <c r="QFA13" s="321"/>
      <c r="QFB13" s="321"/>
      <c r="QFC13" s="321"/>
      <c r="QFD13" s="321"/>
      <c r="QFE13" s="321"/>
      <c r="QFF13" s="321"/>
      <c r="QFG13" s="321"/>
      <c r="QFH13" s="321"/>
      <c r="QFI13" s="321"/>
      <c r="QFJ13" s="321"/>
      <c r="QFK13" s="321"/>
      <c r="QFL13" s="321"/>
      <c r="QFM13" s="321"/>
      <c r="QFN13" s="321"/>
      <c r="QFO13" s="321"/>
      <c r="QFP13" s="321"/>
      <c r="QFQ13" s="321"/>
      <c r="QFR13" s="321"/>
      <c r="QFS13" s="321"/>
      <c r="QFT13" s="321"/>
      <c r="QFU13" s="321"/>
      <c r="QFV13" s="321"/>
      <c r="QFW13" s="321"/>
      <c r="QFX13" s="321"/>
      <c r="QFY13" s="321"/>
      <c r="QFZ13" s="321"/>
      <c r="QGA13" s="321"/>
      <c r="QGB13" s="321"/>
      <c r="QGC13" s="321"/>
      <c r="QGD13" s="321"/>
      <c r="QGE13" s="321"/>
      <c r="QGF13" s="321"/>
      <c r="QGG13" s="321"/>
      <c r="QGH13" s="321"/>
      <c r="QGI13" s="321"/>
      <c r="QGJ13" s="321"/>
      <c r="QGK13" s="321"/>
      <c r="QGL13" s="321"/>
      <c r="QGM13" s="321"/>
      <c r="QGN13" s="321"/>
      <c r="QGO13" s="321"/>
      <c r="QGP13" s="321"/>
      <c r="QGQ13" s="321"/>
      <c r="QGR13" s="321"/>
      <c r="QGS13" s="321"/>
      <c r="QGT13" s="321"/>
      <c r="QGU13" s="321"/>
      <c r="QGV13" s="321"/>
      <c r="QGW13" s="321"/>
      <c r="QGX13" s="321"/>
      <c r="QGY13" s="321"/>
      <c r="QGZ13" s="321"/>
      <c r="QHA13" s="321"/>
      <c r="QHB13" s="321"/>
      <c r="QHC13" s="321"/>
      <c r="QHD13" s="321"/>
      <c r="QHE13" s="321"/>
      <c r="QHF13" s="321"/>
      <c r="QHG13" s="321"/>
      <c r="QHH13" s="321"/>
      <c r="QHI13" s="321"/>
      <c r="QHJ13" s="321"/>
      <c r="QHK13" s="321"/>
      <c r="QHL13" s="321"/>
      <c r="QHM13" s="321"/>
      <c r="QHN13" s="321"/>
      <c r="QHO13" s="321"/>
      <c r="QHP13" s="321"/>
      <c r="QHQ13" s="321"/>
      <c r="QHR13" s="321"/>
      <c r="QHS13" s="321"/>
      <c r="QHT13" s="321"/>
      <c r="QHU13" s="321"/>
      <c r="QHV13" s="321"/>
      <c r="QHW13" s="321"/>
      <c r="QHX13" s="321"/>
      <c r="QHY13" s="321"/>
      <c r="QHZ13" s="321"/>
      <c r="QIA13" s="321"/>
      <c r="QIB13" s="321"/>
      <c r="QIC13" s="321"/>
      <c r="QID13" s="321"/>
      <c r="QIE13" s="321"/>
      <c r="QIF13" s="321"/>
      <c r="QIG13" s="321"/>
      <c r="QIH13" s="321"/>
      <c r="QII13" s="321"/>
      <c r="QIJ13" s="321"/>
      <c r="QIK13" s="321"/>
      <c r="QIL13" s="321"/>
      <c r="QIM13" s="321"/>
      <c r="QIN13" s="321"/>
      <c r="QIO13" s="321"/>
      <c r="QIP13" s="321"/>
      <c r="QIQ13" s="321"/>
      <c r="QIR13" s="321"/>
      <c r="QIS13" s="321"/>
      <c r="QIT13" s="321"/>
      <c r="QIU13" s="321"/>
      <c r="QIV13" s="321"/>
      <c r="QIW13" s="321"/>
      <c r="QIX13" s="321"/>
      <c r="QIY13" s="321"/>
      <c r="QIZ13" s="321"/>
      <c r="QJA13" s="321"/>
      <c r="QJB13" s="321"/>
      <c r="QJC13" s="321"/>
      <c r="QJD13" s="321"/>
      <c r="QJE13" s="321"/>
      <c r="QJF13" s="321"/>
      <c r="QJG13" s="321"/>
      <c r="QJH13" s="321"/>
      <c r="QJI13" s="321"/>
      <c r="QJJ13" s="321"/>
      <c r="QJK13" s="321"/>
      <c r="QJL13" s="321"/>
      <c r="QJM13" s="321"/>
      <c r="QJN13" s="321"/>
      <c r="QJO13" s="321"/>
      <c r="QJP13" s="321"/>
      <c r="QJQ13" s="321"/>
      <c r="QJR13" s="321"/>
      <c r="QJS13" s="321"/>
      <c r="QJT13" s="321"/>
      <c r="QJU13" s="321"/>
      <c r="QJV13" s="321"/>
      <c r="QJW13" s="321"/>
      <c r="QJX13" s="321"/>
      <c r="QJY13" s="321"/>
      <c r="QJZ13" s="321"/>
      <c r="QKA13" s="321"/>
      <c r="QKB13" s="321"/>
      <c r="QKC13" s="321"/>
      <c r="QKD13" s="321"/>
      <c r="QKE13" s="321"/>
      <c r="QKF13" s="321"/>
      <c r="QKG13" s="321"/>
      <c r="QKH13" s="321"/>
      <c r="QKI13" s="321"/>
      <c r="QKJ13" s="321"/>
      <c r="QKK13" s="321"/>
      <c r="QKL13" s="321"/>
      <c r="QKM13" s="321"/>
      <c r="QKN13" s="321"/>
      <c r="QKO13" s="321"/>
      <c r="QKP13" s="321"/>
      <c r="QKQ13" s="321"/>
      <c r="QKR13" s="321"/>
      <c r="QKS13" s="321"/>
      <c r="QKT13" s="321"/>
      <c r="QKU13" s="321"/>
      <c r="QKV13" s="321"/>
      <c r="QKW13" s="321"/>
      <c r="QKX13" s="321"/>
      <c r="QKY13" s="321"/>
      <c r="QKZ13" s="321"/>
      <c r="QLA13" s="321"/>
      <c r="QLB13" s="321"/>
      <c r="QLC13" s="321"/>
      <c r="QLD13" s="321"/>
      <c r="QLE13" s="321"/>
      <c r="QLF13" s="321"/>
      <c r="QLG13" s="321"/>
      <c r="QLH13" s="321"/>
      <c r="QLI13" s="321"/>
      <c r="QLJ13" s="321"/>
      <c r="QLK13" s="321"/>
      <c r="QLL13" s="321"/>
      <c r="QLM13" s="321"/>
      <c r="QLN13" s="321"/>
      <c r="QLO13" s="321"/>
      <c r="QLP13" s="321"/>
      <c r="QLQ13" s="321"/>
      <c r="QLR13" s="321"/>
      <c r="QLS13" s="321"/>
      <c r="QLT13" s="321"/>
      <c r="QLU13" s="321"/>
      <c r="QLV13" s="321"/>
      <c r="QLW13" s="321"/>
      <c r="QLX13" s="321"/>
      <c r="QLY13" s="321"/>
      <c r="QLZ13" s="321"/>
      <c r="QMA13" s="321"/>
      <c r="QMB13" s="321"/>
      <c r="QMC13" s="321"/>
      <c r="QMD13" s="321"/>
      <c r="QME13" s="321"/>
      <c r="QMF13" s="321"/>
      <c r="QMG13" s="321"/>
      <c r="QMH13" s="321"/>
      <c r="QMI13" s="321"/>
      <c r="QMJ13" s="321"/>
      <c r="QMK13" s="321"/>
      <c r="QML13" s="321"/>
      <c r="QMM13" s="321"/>
      <c r="QMN13" s="321"/>
      <c r="QMO13" s="321"/>
      <c r="QMP13" s="321"/>
      <c r="QMQ13" s="321"/>
      <c r="QMR13" s="321"/>
      <c r="QMS13" s="321"/>
      <c r="QMT13" s="321"/>
      <c r="QMU13" s="321"/>
      <c r="QMV13" s="321"/>
      <c r="QMW13" s="321"/>
      <c r="QMX13" s="321"/>
      <c r="QMY13" s="321"/>
      <c r="QMZ13" s="321"/>
      <c r="QNA13" s="321"/>
      <c r="QNB13" s="321"/>
      <c r="QNC13" s="321"/>
      <c r="QND13" s="321"/>
      <c r="QNE13" s="321"/>
      <c r="QNF13" s="321"/>
      <c r="QNG13" s="321"/>
      <c r="QNH13" s="321"/>
      <c r="QNI13" s="321"/>
      <c r="QNJ13" s="321"/>
      <c r="QNK13" s="321"/>
      <c r="QNL13" s="321"/>
      <c r="QNM13" s="321"/>
      <c r="QNN13" s="321"/>
      <c r="QNO13" s="321"/>
      <c r="QNP13" s="321"/>
      <c r="QNQ13" s="321"/>
      <c r="QNR13" s="321"/>
      <c r="QNS13" s="321"/>
      <c r="QNT13" s="321"/>
      <c r="QNU13" s="321"/>
      <c r="QNV13" s="321"/>
      <c r="QNW13" s="321"/>
      <c r="QNX13" s="321"/>
      <c r="QNY13" s="321"/>
      <c r="QNZ13" s="321"/>
      <c r="QOA13" s="321"/>
      <c r="QOB13" s="321"/>
      <c r="QOC13" s="321"/>
      <c r="QOD13" s="321"/>
      <c r="QOE13" s="321"/>
      <c r="QOF13" s="321"/>
      <c r="QOG13" s="321"/>
      <c r="QOH13" s="321"/>
      <c r="QOI13" s="321"/>
      <c r="QOJ13" s="321"/>
      <c r="QOK13" s="321"/>
      <c r="QOL13" s="321"/>
      <c r="QOM13" s="321"/>
      <c r="QON13" s="321"/>
      <c r="QOO13" s="321"/>
      <c r="QOP13" s="321"/>
      <c r="QOQ13" s="321"/>
      <c r="QOR13" s="321"/>
      <c r="QOS13" s="321"/>
      <c r="QOT13" s="321"/>
      <c r="QOU13" s="321"/>
      <c r="QOV13" s="321"/>
      <c r="QOW13" s="321"/>
      <c r="QOX13" s="321"/>
      <c r="QOY13" s="321"/>
      <c r="QOZ13" s="321"/>
      <c r="QPA13" s="321"/>
      <c r="QPB13" s="321"/>
      <c r="QPC13" s="321"/>
      <c r="QPD13" s="321"/>
      <c r="QPE13" s="321"/>
      <c r="QPF13" s="321"/>
      <c r="QPG13" s="321"/>
      <c r="QPH13" s="321"/>
      <c r="QPI13" s="321"/>
      <c r="QPJ13" s="321"/>
      <c r="QPK13" s="321"/>
      <c r="QPL13" s="321"/>
      <c r="QPM13" s="321"/>
      <c r="QPN13" s="321"/>
      <c r="QPO13" s="321"/>
      <c r="QPP13" s="321"/>
      <c r="QPQ13" s="321"/>
      <c r="QPR13" s="321"/>
      <c r="QPS13" s="321"/>
      <c r="QPT13" s="321"/>
      <c r="QPU13" s="321"/>
      <c r="QPV13" s="321"/>
      <c r="QPW13" s="321"/>
      <c r="QPX13" s="321"/>
      <c r="QPY13" s="321"/>
      <c r="QPZ13" s="321"/>
      <c r="QQA13" s="321"/>
      <c r="QQB13" s="321"/>
      <c r="QQC13" s="321"/>
      <c r="QQD13" s="321"/>
      <c r="QQE13" s="321"/>
      <c r="QQF13" s="321"/>
      <c r="QQG13" s="321"/>
      <c r="QQH13" s="321"/>
      <c r="QQI13" s="321"/>
      <c r="QQJ13" s="321"/>
      <c r="QQK13" s="321"/>
      <c r="QQL13" s="321"/>
      <c r="QQM13" s="321"/>
      <c r="QQN13" s="321"/>
      <c r="QQO13" s="321"/>
      <c r="QQP13" s="321"/>
      <c r="QQQ13" s="321"/>
      <c r="QQR13" s="321"/>
      <c r="QQS13" s="321"/>
      <c r="QQT13" s="321"/>
      <c r="QQU13" s="321"/>
      <c r="QQV13" s="321"/>
      <c r="QQW13" s="321"/>
      <c r="QQX13" s="321"/>
      <c r="QQY13" s="321"/>
      <c r="QQZ13" s="321"/>
      <c r="QRA13" s="321"/>
      <c r="QRB13" s="321"/>
      <c r="QRC13" s="321"/>
      <c r="QRD13" s="321"/>
      <c r="QRE13" s="321"/>
      <c r="QRF13" s="321"/>
      <c r="QRG13" s="321"/>
      <c r="QRH13" s="321"/>
      <c r="QRI13" s="321"/>
      <c r="QRJ13" s="321"/>
      <c r="QRK13" s="321"/>
      <c r="QRL13" s="321"/>
      <c r="QRM13" s="321"/>
      <c r="QRN13" s="321"/>
      <c r="QRO13" s="321"/>
      <c r="QRP13" s="321"/>
      <c r="QRQ13" s="321"/>
      <c r="QRR13" s="321"/>
      <c r="QRS13" s="321"/>
      <c r="QRT13" s="321"/>
      <c r="QRU13" s="321"/>
      <c r="QRV13" s="321"/>
      <c r="QRW13" s="321"/>
      <c r="QRX13" s="321"/>
      <c r="QRY13" s="321"/>
      <c r="QRZ13" s="321"/>
      <c r="QSA13" s="321"/>
      <c r="QSB13" s="321"/>
      <c r="QSC13" s="321"/>
      <c r="QSD13" s="321"/>
      <c r="QSE13" s="321"/>
      <c r="QSF13" s="321"/>
      <c r="QSG13" s="321"/>
      <c r="QSH13" s="321"/>
      <c r="QSI13" s="321"/>
      <c r="QSJ13" s="321"/>
      <c r="QSK13" s="321"/>
      <c r="QSL13" s="321"/>
      <c r="QSM13" s="321"/>
      <c r="QSN13" s="321"/>
      <c r="QSO13" s="321"/>
      <c r="QSP13" s="321"/>
      <c r="QSQ13" s="321"/>
      <c r="QSR13" s="321"/>
      <c r="QSS13" s="321"/>
      <c r="QST13" s="321"/>
      <c r="QSU13" s="321"/>
      <c r="QSV13" s="321"/>
      <c r="QSW13" s="321"/>
      <c r="QSX13" s="321"/>
      <c r="QSY13" s="321"/>
      <c r="QSZ13" s="321"/>
      <c r="QTA13" s="321"/>
      <c r="QTB13" s="321"/>
      <c r="QTC13" s="321"/>
      <c r="QTD13" s="321"/>
      <c r="QTE13" s="321"/>
      <c r="QTF13" s="321"/>
      <c r="QTG13" s="321"/>
      <c r="QTH13" s="321"/>
      <c r="QTI13" s="321"/>
      <c r="QTJ13" s="321"/>
      <c r="QTK13" s="321"/>
      <c r="QTL13" s="321"/>
      <c r="QTM13" s="321"/>
      <c r="QTN13" s="321"/>
      <c r="QTO13" s="321"/>
      <c r="QTP13" s="321"/>
      <c r="QTQ13" s="321"/>
      <c r="QTR13" s="321"/>
      <c r="QTS13" s="321"/>
      <c r="QTT13" s="321"/>
      <c r="QTU13" s="321"/>
      <c r="QTV13" s="321"/>
      <c r="QTW13" s="321"/>
      <c r="QTX13" s="321"/>
      <c r="QTY13" s="321"/>
      <c r="QTZ13" s="321"/>
      <c r="QUA13" s="321"/>
      <c r="QUB13" s="321"/>
      <c r="QUC13" s="321"/>
      <c r="QUD13" s="321"/>
      <c r="QUE13" s="321"/>
      <c r="QUF13" s="321"/>
      <c r="QUG13" s="321"/>
      <c r="QUH13" s="321"/>
      <c r="QUI13" s="321"/>
      <c r="QUJ13" s="321"/>
      <c r="QUK13" s="321"/>
      <c r="QUL13" s="321"/>
      <c r="QUM13" s="321"/>
      <c r="QUN13" s="321"/>
      <c r="QUO13" s="321"/>
      <c r="QUP13" s="321"/>
      <c r="QUQ13" s="321"/>
      <c r="QUR13" s="321"/>
      <c r="QUS13" s="321"/>
      <c r="QUT13" s="321"/>
      <c r="QUU13" s="321"/>
      <c r="QUV13" s="321"/>
      <c r="QUW13" s="321"/>
      <c r="QUX13" s="321"/>
      <c r="QUY13" s="321"/>
      <c r="QUZ13" s="321"/>
      <c r="QVA13" s="321"/>
      <c r="QVB13" s="321"/>
      <c r="QVC13" s="321"/>
      <c r="QVD13" s="321"/>
      <c r="QVE13" s="321"/>
      <c r="QVF13" s="321"/>
      <c r="QVG13" s="321"/>
      <c r="QVH13" s="321"/>
      <c r="QVI13" s="321"/>
      <c r="QVJ13" s="321"/>
      <c r="QVK13" s="321"/>
      <c r="QVL13" s="321"/>
      <c r="QVM13" s="321"/>
      <c r="QVN13" s="321"/>
      <c r="QVO13" s="321"/>
      <c r="QVP13" s="321"/>
      <c r="QVQ13" s="321"/>
      <c r="QVR13" s="321"/>
      <c r="QVS13" s="321"/>
      <c r="QVT13" s="321"/>
      <c r="QVU13" s="321"/>
      <c r="QVV13" s="321"/>
      <c r="QVW13" s="321"/>
      <c r="QVX13" s="321"/>
      <c r="QVY13" s="321"/>
      <c r="QVZ13" s="321"/>
      <c r="QWA13" s="321"/>
      <c r="QWB13" s="321"/>
      <c r="QWC13" s="321"/>
      <c r="QWD13" s="321"/>
      <c r="QWE13" s="321"/>
      <c r="QWF13" s="321"/>
      <c r="QWG13" s="321"/>
      <c r="QWH13" s="321"/>
      <c r="QWI13" s="321"/>
      <c r="QWJ13" s="321"/>
      <c r="QWK13" s="321"/>
      <c r="QWL13" s="321"/>
      <c r="QWM13" s="321"/>
      <c r="QWN13" s="321"/>
      <c r="QWO13" s="321"/>
      <c r="QWP13" s="321"/>
      <c r="QWQ13" s="321"/>
      <c r="QWR13" s="321"/>
      <c r="QWS13" s="321"/>
      <c r="QWT13" s="321"/>
      <c r="QWU13" s="321"/>
      <c r="QWV13" s="321"/>
      <c r="QWW13" s="321"/>
      <c r="QWX13" s="321"/>
      <c r="QWY13" s="321"/>
      <c r="QWZ13" s="321"/>
      <c r="QXA13" s="321"/>
      <c r="QXB13" s="321"/>
      <c r="QXC13" s="321"/>
      <c r="QXD13" s="321"/>
      <c r="QXE13" s="321"/>
      <c r="QXF13" s="321"/>
      <c r="QXG13" s="321"/>
      <c r="QXH13" s="321"/>
      <c r="QXI13" s="321"/>
      <c r="QXJ13" s="321"/>
      <c r="QXK13" s="321"/>
      <c r="QXL13" s="321"/>
      <c r="QXM13" s="321"/>
      <c r="QXN13" s="321"/>
      <c r="QXO13" s="321"/>
      <c r="QXP13" s="321"/>
      <c r="QXQ13" s="321"/>
      <c r="QXR13" s="321"/>
      <c r="QXS13" s="321"/>
      <c r="QXT13" s="321"/>
      <c r="QXU13" s="321"/>
      <c r="QXV13" s="321"/>
      <c r="QXW13" s="321"/>
      <c r="QXX13" s="321"/>
      <c r="QXY13" s="321"/>
      <c r="QXZ13" s="321"/>
      <c r="QYA13" s="321"/>
      <c r="QYB13" s="321"/>
      <c r="QYC13" s="321"/>
      <c r="QYD13" s="321"/>
      <c r="QYE13" s="321"/>
      <c r="QYF13" s="321"/>
      <c r="QYG13" s="321"/>
      <c r="QYH13" s="321"/>
      <c r="QYI13" s="321"/>
      <c r="QYJ13" s="321"/>
      <c r="QYK13" s="321"/>
      <c r="QYL13" s="321"/>
      <c r="QYM13" s="321"/>
      <c r="QYN13" s="321"/>
      <c r="QYO13" s="321"/>
      <c r="QYP13" s="321"/>
      <c r="QYQ13" s="321"/>
      <c r="QYR13" s="321"/>
      <c r="QYS13" s="321"/>
      <c r="QYT13" s="321"/>
      <c r="QYU13" s="321"/>
      <c r="QYV13" s="321"/>
      <c r="QYW13" s="321"/>
      <c r="QYX13" s="321"/>
      <c r="QYY13" s="321"/>
      <c r="QYZ13" s="321"/>
      <c r="QZA13" s="321"/>
      <c r="QZB13" s="321"/>
      <c r="QZC13" s="321"/>
      <c r="QZD13" s="321"/>
      <c r="QZE13" s="321"/>
      <c r="QZF13" s="321"/>
      <c r="QZG13" s="321"/>
      <c r="QZH13" s="321"/>
      <c r="QZI13" s="321"/>
      <c r="QZJ13" s="321"/>
      <c r="QZK13" s="321"/>
      <c r="QZL13" s="321"/>
      <c r="QZM13" s="321"/>
      <c r="QZN13" s="321"/>
      <c r="QZO13" s="321"/>
      <c r="QZP13" s="321"/>
      <c r="QZQ13" s="321"/>
      <c r="QZR13" s="321"/>
      <c r="QZS13" s="321"/>
      <c r="QZT13" s="321"/>
      <c r="QZU13" s="321"/>
      <c r="QZV13" s="321"/>
      <c r="QZW13" s="321"/>
      <c r="QZX13" s="321"/>
      <c r="QZY13" s="321"/>
      <c r="QZZ13" s="321"/>
      <c r="RAA13" s="321"/>
      <c r="RAB13" s="321"/>
      <c r="RAC13" s="321"/>
      <c r="RAD13" s="321"/>
      <c r="RAE13" s="321"/>
      <c r="RAF13" s="321"/>
      <c r="RAG13" s="321"/>
      <c r="RAH13" s="321"/>
      <c r="RAI13" s="321"/>
      <c r="RAJ13" s="321"/>
      <c r="RAK13" s="321"/>
      <c r="RAL13" s="321"/>
      <c r="RAM13" s="321"/>
      <c r="RAN13" s="321"/>
      <c r="RAO13" s="321"/>
      <c r="RAP13" s="321"/>
      <c r="RAQ13" s="321"/>
      <c r="RAR13" s="321"/>
      <c r="RAS13" s="321"/>
      <c r="RAT13" s="321"/>
      <c r="RAU13" s="321"/>
      <c r="RAV13" s="321"/>
      <c r="RAW13" s="321"/>
      <c r="RAX13" s="321"/>
      <c r="RAY13" s="321"/>
      <c r="RAZ13" s="321"/>
      <c r="RBA13" s="321"/>
      <c r="RBB13" s="321"/>
      <c r="RBC13" s="321"/>
      <c r="RBD13" s="321"/>
      <c r="RBE13" s="321"/>
      <c r="RBF13" s="321"/>
      <c r="RBG13" s="321"/>
      <c r="RBH13" s="321"/>
      <c r="RBI13" s="321"/>
      <c r="RBJ13" s="321"/>
      <c r="RBK13" s="321"/>
      <c r="RBL13" s="321"/>
      <c r="RBM13" s="321"/>
      <c r="RBN13" s="321"/>
      <c r="RBO13" s="321"/>
      <c r="RBP13" s="321"/>
      <c r="RBQ13" s="321"/>
      <c r="RBR13" s="321"/>
      <c r="RBS13" s="321"/>
      <c r="RBT13" s="321"/>
      <c r="RBU13" s="321"/>
      <c r="RBV13" s="321"/>
      <c r="RBW13" s="321"/>
      <c r="RBX13" s="321"/>
      <c r="RBY13" s="321"/>
      <c r="RBZ13" s="321"/>
      <c r="RCA13" s="321"/>
      <c r="RCB13" s="321"/>
      <c r="RCC13" s="321"/>
      <c r="RCD13" s="321"/>
      <c r="RCE13" s="321"/>
      <c r="RCF13" s="321"/>
      <c r="RCG13" s="321"/>
      <c r="RCH13" s="321"/>
      <c r="RCI13" s="321"/>
      <c r="RCJ13" s="321"/>
      <c r="RCK13" s="321"/>
      <c r="RCL13" s="321"/>
      <c r="RCM13" s="321"/>
      <c r="RCN13" s="321"/>
      <c r="RCO13" s="321"/>
      <c r="RCP13" s="321"/>
      <c r="RCQ13" s="321"/>
      <c r="RCR13" s="321"/>
      <c r="RCS13" s="321"/>
      <c r="RCT13" s="321"/>
      <c r="RCU13" s="321"/>
      <c r="RCV13" s="321"/>
      <c r="RCW13" s="321"/>
      <c r="RCX13" s="321"/>
      <c r="RCY13" s="321"/>
      <c r="RCZ13" s="321"/>
      <c r="RDA13" s="321"/>
      <c r="RDB13" s="321"/>
      <c r="RDC13" s="321"/>
      <c r="RDD13" s="321"/>
      <c r="RDE13" s="321"/>
      <c r="RDF13" s="321"/>
      <c r="RDG13" s="321"/>
      <c r="RDH13" s="321"/>
      <c r="RDI13" s="321"/>
      <c r="RDJ13" s="321"/>
      <c r="RDK13" s="321"/>
      <c r="RDL13" s="321"/>
      <c r="RDM13" s="321"/>
      <c r="RDN13" s="321"/>
      <c r="RDO13" s="321"/>
      <c r="RDP13" s="321"/>
      <c r="RDQ13" s="321"/>
      <c r="RDR13" s="321"/>
      <c r="RDS13" s="321"/>
      <c r="RDT13" s="321"/>
      <c r="RDU13" s="321"/>
      <c r="RDV13" s="321"/>
      <c r="RDW13" s="321"/>
      <c r="RDX13" s="321"/>
      <c r="RDY13" s="321"/>
      <c r="RDZ13" s="321"/>
      <c r="REA13" s="321"/>
      <c r="REB13" s="321"/>
      <c r="REC13" s="321"/>
      <c r="RED13" s="321"/>
      <c r="REE13" s="321"/>
      <c r="REF13" s="321"/>
      <c r="REG13" s="321"/>
      <c r="REH13" s="321"/>
      <c r="REI13" s="321"/>
      <c r="REJ13" s="321"/>
      <c r="REK13" s="321"/>
      <c r="REL13" s="321"/>
      <c r="REM13" s="321"/>
      <c r="REN13" s="321"/>
      <c r="REO13" s="321"/>
      <c r="REP13" s="321"/>
      <c r="REQ13" s="321"/>
      <c r="RER13" s="321"/>
      <c r="RES13" s="321"/>
      <c r="RET13" s="321"/>
      <c r="REU13" s="321"/>
      <c r="REV13" s="321"/>
      <c r="REW13" s="321"/>
      <c r="REX13" s="321"/>
      <c r="REY13" s="321"/>
      <c r="REZ13" s="321"/>
      <c r="RFA13" s="321"/>
      <c r="RFB13" s="321"/>
      <c r="RFC13" s="321"/>
      <c r="RFD13" s="321"/>
      <c r="RFE13" s="321"/>
      <c r="RFF13" s="321"/>
      <c r="RFG13" s="321"/>
      <c r="RFH13" s="321"/>
      <c r="RFI13" s="321"/>
      <c r="RFJ13" s="321"/>
      <c r="RFK13" s="321"/>
      <c r="RFL13" s="321"/>
      <c r="RFM13" s="321"/>
      <c r="RFN13" s="321"/>
      <c r="RFO13" s="321"/>
      <c r="RFP13" s="321"/>
      <c r="RFQ13" s="321"/>
      <c r="RFR13" s="321"/>
      <c r="RFS13" s="321"/>
      <c r="RFT13" s="321"/>
      <c r="RFU13" s="321"/>
      <c r="RFV13" s="321"/>
      <c r="RFW13" s="321"/>
      <c r="RFX13" s="321"/>
      <c r="RFY13" s="321"/>
      <c r="RFZ13" s="321"/>
      <c r="RGA13" s="321"/>
      <c r="RGB13" s="321"/>
      <c r="RGC13" s="321"/>
      <c r="RGD13" s="321"/>
      <c r="RGE13" s="321"/>
      <c r="RGF13" s="321"/>
      <c r="RGG13" s="321"/>
      <c r="RGH13" s="321"/>
      <c r="RGI13" s="321"/>
      <c r="RGJ13" s="321"/>
      <c r="RGK13" s="321"/>
      <c r="RGL13" s="321"/>
      <c r="RGM13" s="321"/>
      <c r="RGN13" s="321"/>
      <c r="RGO13" s="321"/>
      <c r="RGP13" s="321"/>
      <c r="RGQ13" s="321"/>
      <c r="RGR13" s="321"/>
      <c r="RGS13" s="321"/>
      <c r="RGT13" s="321"/>
      <c r="RGU13" s="321"/>
      <c r="RGV13" s="321"/>
      <c r="RGW13" s="321"/>
      <c r="RGX13" s="321"/>
      <c r="RGY13" s="321"/>
      <c r="RGZ13" s="321"/>
      <c r="RHA13" s="321"/>
      <c r="RHB13" s="321"/>
      <c r="RHC13" s="321"/>
      <c r="RHD13" s="321"/>
      <c r="RHE13" s="321"/>
      <c r="RHF13" s="321"/>
      <c r="RHG13" s="321"/>
      <c r="RHH13" s="321"/>
      <c r="RHI13" s="321"/>
      <c r="RHJ13" s="321"/>
      <c r="RHK13" s="321"/>
      <c r="RHL13" s="321"/>
      <c r="RHM13" s="321"/>
      <c r="RHN13" s="321"/>
      <c r="RHO13" s="321"/>
      <c r="RHP13" s="321"/>
      <c r="RHQ13" s="321"/>
      <c r="RHR13" s="321"/>
      <c r="RHS13" s="321"/>
      <c r="RHT13" s="321"/>
      <c r="RHU13" s="321"/>
      <c r="RHV13" s="321"/>
      <c r="RHW13" s="321"/>
      <c r="RHX13" s="321"/>
      <c r="RHY13" s="321"/>
      <c r="RHZ13" s="321"/>
      <c r="RIA13" s="321"/>
      <c r="RIB13" s="321"/>
      <c r="RIC13" s="321"/>
      <c r="RID13" s="321"/>
      <c r="RIE13" s="321"/>
      <c r="RIF13" s="321"/>
      <c r="RIG13" s="321"/>
      <c r="RIH13" s="321"/>
      <c r="RII13" s="321"/>
      <c r="RIJ13" s="321"/>
      <c r="RIK13" s="321"/>
      <c r="RIL13" s="321"/>
      <c r="RIM13" s="321"/>
      <c r="RIN13" s="321"/>
      <c r="RIO13" s="321"/>
      <c r="RIP13" s="321"/>
      <c r="RIQ13" s="321"/>
      <c r="RIR13" s="321"/>
      <c r="RIS13" s="321"/>
      <c r="RIT13" s="321"/>
      <c r="RIU13" s="321"/>
      <c r="RIV13" s="321"/>
      <c r="RIW13" s="321"/>
      <c r="RIX13" s="321"/>
      <c r="RIY13" s="321"/>
      <c r="RIZ13" s="321"/>
      <c r="RJA13" s="321"/>
      <c r="RJB13" s="321"/>
      <c r="RJC13" s="321"/>
      <c r="RJD13" s="321"/>
      <c r="RJE13" s="321"/>
      <c r="RJF13" s="321"/>
      <c r="RJG13" s="321"/>
      <c r="RJH13" s="321"/>
      <c r="RJI13" s="321"/>
      <c r="RJJ13" s="321"/>
      <c r="RJK13" s="321"/>
      <c r="RJL13" s="321"/>
      <c r="RJM13" s="321"/>
      <c r="RJN13" s="321"/>
      <c r="RJO13" s="321"/>
      <c r="RJP13" s="321"/>
      <c r="RJQ13" s="321"/>
      <c r="RJR13" s="321"/>
      <c r="RJS13" s="321"/>
      <c r="RJT13" s="321"/>
      <c r="RJU13" s="321"/>
      <c r="RJV13" s="321"/>
      <c r="RJW13" s="321"/>
      <c r="RJX13" s="321"/>
      <c r="RJY13" s="321"/>
      <c r="RJZ13" s="321"/>
      <c r="RKA13" s="321"/>
      <c r="RKB13" s="321"/>
      <c r="RKC13" s="321"/>
      <c r="RKD13" s="321"/>
      <c r="RKE13" s="321"/>
      <c r="RKF13" s="321"/>
      <c r="RKG13" s="321"/>
      <c r="RKH13" s="321"/>
      <c r="RKI13" s="321"/>
      <c r="RKJ13" s="321"/>
      <c r="RKK13" s="321"/>
      <c r="RKL13" s="321"/>
      <c r="RKM13" s="321"/>
      <c r="RKN13" s="321"/>
      <c r="RKO13" s="321"/>
      <c r="RKP13" s="321"/>
      <c r="RKQ13" s="321"/>
      <c r="RKR13" s="321"/>
      <c r="RKS13" s="321"/>
      <c r="RKT13" s="321"/>
      <c r="RKU13" s="321"/>
      <c r="RKV13" s="321"/>
      <c r="RKW13" s="321"/>
      <c r="RKX13" s="321"/>
      <c r="RKY13" s="321"/>
      <c r="RKZ13" s="321"/>
      <c r="RLA13" s="321"/>
      <c r="RLB13" s="321"/>
      <c r="RLC13" s="321"/>
      <c r="RLD13" s="321"/>
      <c r="RLE13" s="321"/>
      <c r="RLF13" s="321"/>
      <c r="RLG13" s="321"/>
      <c r="RLH13" s="321"/>
      <c r="RLI13" s="321"/>
      <c r="RLJ13" s="321"/>
      <c r="RLK13" s="321"/>
      <c r="RLL13" s="321"/>
      <c r="RLM13" s="321"/>
      <c r="RLN13" s="321"/>
      <c r="RLO13" s="321"/>
      <c r="RLP13" s="321"/>
      <c r="RLQ13" s="321"/>
      <c r="RLR13" s="321"/>
      <c r="RLS13" s="321"/>
      <c r="RLT13" s="321"/>
      <c r="RLU13" s="321"/>
      <c r="RLV13" s="321"/>
      <c r="RLW13" s="321"/>
      <c r="RLX13" s="321"/>
      <c r="RLY13" s="321"/>
      <c r="RLZ13" s="321"/>
      <c r="RMA13" s="321"/>
      <c r="RMB13" s="321"/>
      <c r="RMC13" s="321"/>
      <c r="RMD13" s="321"/>
      <c r="RME13" s="321"/>
      <c r="RMF13" s="321"/>
      <c r="RMG13" s="321"/>
      <c r="RMH13" s="321"/>
      <c r="RMI13" s="321"/>
      <c r="RMJ13" s="321"/>
      <c r="RMK13" s="321"/>
      <c r="RML13" s="321"/>
      <c r="RMM13" s="321"/>
      <c r="RMN13" s="321"/>
      <c r="RMO13" s="321"/>
      <c r="RMP13" s="321"/>
      <c r="RMQ13" s="321"/>
      <c r="RMR13" s="321"/>
      <c r="RMS13" s="321"/>
      <c r="RMT13" s="321"/>
      <c r="RMU13" s="321"/>
      <c r="RMV13" s="321"/>
      <c r="RMW13" s="321"/>
      <c r="RMX13" s="321"/>
      <c r="RMY13" s="321"/>
      <c r="RMZ13" s="321"/>
      <c r="RNA13" s="321"/>
      <c r="RNB13" s="321"/>
      <c r="RNC13" s="321"/>
      <c r="RND13" s="321"/>
      <c r="RNE13" s="321"/>
      <c r="RNF13" s="321"/>
      <c r="RNG13" s="321"/>
      <c r="RNH13" s="321"/>
      <c r="RNI13" s="321"/>
      <c r="RNJ13" s="321"/>
      <c r="RNK13" s="321"/>
      <c r="RNL13" s="321"/>
      <c r="RNM13" s="321"/>
      <c r="RNN13" s="321"/>
      <c r="RNO13" s="321"/>
      <c r="RNP13" s="321"/>
      <c r="RNQ13" s="321"/>
      <c r="RNR13" s="321"/>
      <c r="RNS13" s="321"/>
      <c r="RNT13" s="321"/>
      <c r="RNU13" s="321"/>
      <c r="RNV13" s="321"/>
      <c r="RNW13" s="321"/>
      <c r="RNX13" s="321"/>
      <c r="RNY13" s="321"/>
      <c r="RNZ13" s="321"/>
      <c r="ROA13" s="321"/>
      <c r="ROB13" s="321"/>
      <c r="ROC13" s="321"/>
      <c r="ROD13" s="321"/>
      <c r="ROE13" s="321"/>
      <c r="ROF13" s="321"/>
      <c r="ROG13" s="321"/>
      <c r="ROH13" s="321"/>
      <c r="ROI13" s="321"/>
      <c r="ROJ13" s="321"/>
      <c r="ROK13" s="321"/>
      <c r="ROL13" s="321"/>
      <c r="ROM13" s="321"/>
      <c r="RON13" s="321"/>
      <c r="ROO13" s="321"/>
      <c r="ROP13" s="321"/>
      <c r="ROQ13" s="321"/>
      <c r="ROR13" s="321"/>
      <c r="ROS13" s="321"/>
      <c r="ROT13" s="321"/>
      <c r="ROU13" s="321"/>
      <c r="ROV13" s="321"/>
      <c r="ROW13" s="321"/>
      <c r="ROX13" s="321"/>
      <c r="ROY13" s="321"/>
      <c r="ROZ13" s="321"/>
      <c r="RPA13" s="321"/>
      <c r="RPB13" s="321"/>
      <c r="RPC13" s="321"/>
      <c r="RPD13" s="321"/>
      <c r="RPE13" s="321"/>
      <c r="RPF13" s="321"/>
      <c r="RPG13" s="321"/>
      <c r="RPH13" s="321"/>
      <c r="RPI13" s="321"/>
      <c r="RPJ13" s="321"/>
      <c r="RPK13" s="321"/>
      <c r="RPL13" s="321"/>
      <c r="RPM13" s="321"/>
      <c r="RPN13" s="321"/>
      <c r="RPO13" s="321"/>
      <c r="RPP13" s="321"/>
      <c r="RPQ13" s="321"/>
      <c r="RPR13" s="321"/>
      <c r="RPS13" s="321"/>
      <c r="RPT13" s="321"/>
      <c r="RPU13" s="321"/>
      <c r="RPV13" s="321"/>
      <c r="RPW13" s="321"/>
      <c r="RPX13" s="321"/>
      <c r="RPY13" s="321"/>
      <c r="RPZ13" s="321"/>
      <c r="RQA13" s="321"/>
      <c r="RQB13" s="321"/>
      <c r="RQC13" s="321"/>
      <c r="RQD13" s="321"/>
      <c r="RQE13" s="321"/>
      <c r="RQF13" s="321"/>
      <c r="RQG13" s="321"/>
      <c r="RQH13" s="321"/>
      <c r="RQI13" s="321"/>
      <c r="RQJ13" s="321"/>
      <c r="RQK13" s="321"/>
      <c r="RQL13" s="321"/>
      <c r="RQM13" s="321"/>
      <c r="RQN13" s="321"/>
      <c r="RQO13" s="321"/>
      <c r="RQP13" s="321"/>
      <c r="RQQ13" s="321"/>
      <c r="RQR13" s="321"/>
      <c r="RQS13" s="321"/>
      <c r="RQT13" s="321"/>
      <c r="RQU13" s="321"/>
      <c r="RQV13" s="321"/>
      <c r="RQW13" s="321"/>
      <c r="RQX13" s="321"/>
      <c r="RQY13" s="321"/>
      <c r="RQZ13" s="321"/>
      <c r="RRA13" s="321"/>
      <c r="RRB13" s="321"/>
      <c r="RRC13" s="321"/>
      <c r="RRD13" s="321"/>
      <c r="RRE13" s="321"/>
      <c r="RRF13" s="321"/>
      <c r="RRG13" s="321"/>
      <c r="RRH13" s="321"/>
      <c r="RRI13" s="321"/>
      <c r="RRJ13" s="321"/>
      <c r="RRK13" s="321"/>
      <c r="RRL13" s="321"/>
      <c r="RRM13" s="321"/>
      <c r="RRN13" s="321"/>
      <c r="RRO13" s="321"/>
      <c r="RRP13" s="321"/>
      <c r="RRQ13" s="321"/>
      <c r="RRR13" s="321"/>
      <c r="RRS13" s="321"/>
      <c r="RRT13" s="321"/>
      <c r="RRU13" s="321"/>
      <c r="RRV13" s="321"/>
      <c r="RRW13" s="321"/>
      <c r="RRX13" s="321"/>
      <c r="RRY13" s="321"/>
      <c r="RRZ13" s="321"/>
      <c r="RSA13" s="321"/>
      <c r="RSB13" s="321"/>
      <c r="RSC13" s="321"/>
      <c r="RSD13" s="321"/>
      <c r="RSE13" s="321"/>
      <c r="RSF13" s="321"/>
      <c r="RSG13" s="321"/>
      <c r="RSH13" s="321"/>
      <c r="RSI13" s="321"/>
      <c r="RSJ13" s="321"/>
      <c r="RSK13" s="321"/>
      <c r="RSL13" s="321"/>
      <c r="RSM13" s="321"/>
      <c r="RSN13" s="321"/>
      <c r="RSO13" s="321"/>
      <c r="RSP13" s="321"/>
      <c r="RSQ13" s="321"/>
      <c r="RSR13" s="321"/>
      <c r="RSS13" s="321"/>
      <c r="RST13" s="321"/>
      <c r="RSU13" s="321"/>
      <c r="RSV13" s="321"/>
      <c r="RSW13" s="321"/>
      <c r="RSX13" s="321"/>
      <c r="RSY13" s="321"/>
      <c r="RSZ13" s="321"/>
      <c r="RTA13" s="321"/>
      <c r="RTB13" s="321"/>
      <c r="RTC13" s="321"/>
      <c r="RTD13" s="321"/>
      <c r="RTE13" s="321"/>
      <c r="RTF13" s="321"/>
      <c r="RTG13" s="321"/>
      <c r="RTH13" s="321"/>
      <c r="RTI13" s="321"/>
      <c r="RTJ13" s="321"/>
      <c r="RTK13" s="321"/>
      <c r="RTL13" s="321"/>
      <c r="RTM13" s="321"/>
      <c r="RTN13" s="321"/>
      <c r="RTO13" s="321"/>
      <c r="RTP13" s="321"/>
      <c r="RTQ13" s="321"/>
      <c r="RTR13" s="321"/>
      <c r="RTS13" s="321"/>
      <c r="RTT13" s="321"/>
      <c r="RTU13" s="321"/>
      <c r="RTV13" s="321"/>
      <c r="RTW13" s="321"/>
      <c r="RTX13" s="321"/>
      <c r="RTY13" s="321"/>
      <c r="RTZ13" s="321"/>
      <c r="RUA13" s="321"/>
      <c r="RUB13" s="321"/>
      <c r="RUC13" s="321"/>
      <c r="RUD13" s="321"/>
      <c r="RUE13" s="321"/>
      <c r="RUF13" s="321"/>
      <c r="RUG13" s="321"/>
      <c r="RUH13" s="321"/>
      <c r="RUI13" s="321"/>
      <c r="RUJ13" s="321"/>
      <c r="RUK13" s="321"/>
      <c r="RUL13" s="321"/>
      <c r="RUM13" s="321"/>
      <c r="RUN13" s="321"/>
      <c r="RUO13" s="321"/>
      <c r="RUP13" s="321"/>
      <c r="RUQ13" s="321"/>
      <c r="RUR13" s="321"/>
      <c r="RUS13" s="321"/>
      <c r="RUT13" s="321"/>
      <c r="RUU13" s="321"/>
      <c r="RUV13" s="321"/>
      <c r="RUW13" s="321"/>
      <c r="RUX13" s="321"/>
      <c r="RUY13" s="321"/>
      <c r="RUZ13" s="321"/>
      <c r="RVA13" s="321"/>
      <c r="RVB13" s="321"/>
      <c r="RVC13" s="321"/>
      <c r="RVD13" s="321"/>
      <c r="RVE13" s="321"/>
      <c r="RVF13" s="321"/>
      <c r="RVG13" s="321"/>
      <c r="RVH13" s="321"/>
      <c r="RVI13" s="321"/>
      <c r="RVJ13" s="321"/>
      <c r="RVK13" s="321"/>
      <c r="RVL13" s="321"/>
      <c r="RVM13" s="321"/>
      <c r="RVN13" s="321"/>
      <c r="RVO13" s="321"/>
      <c r="RVP13" s="321"/>
      <c r="RVQ13" s="321"/>
      <c r="RVR13" s="321"/>
      <c r="RVS13" s="321"/>
      <c r="RVT13" s="321"/>
      <c r="RVU13" s="321"/>
      <c r="RVV13" s="321"/>
      <c r="RVW13" s="321"/>
      <c r="RVX13" s="321"/>
      <c r="RVY13" s="321"/>
      <c r="RVZ13" s="321"/>
      <c r="RWA13" s="321"/>
      <c r="RWB13" s="321"/>
      <c r="RWC13" s="321"/>
      <c r="RWD13" s="321"/>
      <c r="RWE13" s="321"/>
      <c r="RWF13" s="321"/>
      <c r="RWG13" s="321"/>
      <c r="RWH13" s="321"/>
      <c r="RWI13" s="321"/>
      <c r="RWJ13" s="321"/>
      <c r="RWK13" s="321"/>
      <c r="RWL13" s="321"/>
      <c r="RWM13" s="321"/>
      <c r="RWN13" s="321"/>
      <c r="RWO13" s="321"/>
      <c r="RWP13" s="321"/>
      <c r="RWQ13" s="321"/>
      <c r="RWR13" s="321"/>
      <c r="RWS13" s="321"/>
      <c r="RWT13" s="321"/>
      <c r="RWU13" s="321"/>
      <c r="RWV13" s="321"/>
      <c r="RWW13" s="321"/>
      <c r="RWX13" s="321"/>
      <c r="RWY13" s="321"/>
      <c r="RWZ13" s="321"/>
      <c r="RXA13" s="321"/>
      <c r="RXB13" s="321"/>
      <c r="RXC13" s="321"/>
      <c r="RXD13" s="321"/>
      <c r="RXE13" s="321"/>
      <c r="RXF13" s="321"/>
      <c r="RXG13" s="321"/>
      <c r="RXH13" s="321"/>
      <c r="RXI13" s="321"/>
      <c r="RXJ13" s="321"/>
      <c r="RXK13" s="321"/>
      <c r="RXL13" s="321"/>
      <c r="RXM13" s="321"/>
      <c r="RXN13" s="321"/>
      <c r="RXO13" s="321"/>
      <c r="RXP13" s="321"/>
      <c r="RXQ13" s="321"/>
      <c r="RXR13" s="321"/>
      <c r="RXS13" s="321"/>
      <c r="RXT13" s="321"/>
      <c r="RXU13" s="321"/>
      <c r="RXV13" s="321"/>
      <c r="RXW13" s="321"/>
      <c r="RXX13" s="321"/>
      <c r="RXY13" s="321"/>
      <c r="RXZ13" s="321"/>
      <c r="RYA13" s="321"/>
      <c r="RYB13" s="321"/>
      <c r="RYC13" s="321"/>
      <c r="RYD13" s="321"/>
      <c r="RYE13" s="321"/>
      <c r="RYF13" s="321"/>
      <c r="RYG13" s="321"/>
      <c r="RYH13" s="321"/>
      <c r="RYI13" s="321"/>
      <c r="RYJ13" s="321"/>
      <c r="RYK13" s="321"/>
      <c r="RYL13" s="321"/>
      <c r="RYM13" s="321"/>
      <c r="RYN13" s="321"/>
      <c r="RYO13" s="321"/>
      <c r="RYP13" s="321"/>
      <c r="RYQ13" s="321"/>
      <c r="RYR13" s="321"/>
      <c r="RYS13" s="321"/>
      <c r="RYT13" s="321"/>
      <c r="RYU13" s="321"/>
      <c r="RYV13" s="321"/>
      <c r="RYW13" s="321"/>
      <c r="RYX13" s="321"/>
      <c r="RYY13" s="321"/>
      <c r="RYZ13" s="321"/>
      <c r="RZA13" s="321"/>
      <c r="RZB13" s="321"/>
      <c r="RZC13" s="321"/>
      <c r="RZD13" s="321"/>
      <c r="RZE13" s="321"/>
      <c r="RZF13" s="321"/>
      <c r="RZG13" s="321"/>
      <c r="RZH13" s="321"/>
      <c r="RZI13" s="321"/>
      <c r="RZJ13" s="321"/>
      <c r="RZK13" s="321"/>
      <c r="RZL13" s="321"/>
      <c r="RZM13" s="321"/>
      <c r="RZN13" s="321"/>
      <c r="RZO13" s="321"/>
      <c r="RZP13" s="321"/>
      <c r="RZQ13" s="321"/>
      <c r="RZR13" s="321"/>
      <c r="RZS13" s="321"/>
      <c r="RZT13" s="321"/>
      <c r="RZU13" s="321"/>
      <c r="RZV13" s="321"/>
      <c r="RZW13" s="321"/>
      <c r="RZX13" s="321"/>
      <c r="RZY13" s="321"/>
      <c r="RZZ13" s="321"/>
      <c r="SAA13" s="321"/>
      <c r="SAB13" s="321"/>
      <c r="SAC13" s="321"/>
      <c r="SAD13" s="321"/>
      <c r="SAE13" s="321"/>
      <c r="SAF13" s="321"/>
      <c r="SAG13" s="321"/>
      <c r="SAH13" s="321"/>
      <c r="SAI13" s="321"/>
      <c r="SAJ13" s="321"/>
      <c r="SAK13" s="321"/>
      <c r="SAL13" s="321"/>
      <c r="SAM13" s="321"/>
      <c r="SAN13" s="321"/>
      <c r="SAO13" s="321"/>
      <c r="SAP13" s="321"/>
      <c r="SAQ13" s="321"/>
      <c r="SAR13" s="321"/>
      <c r="SAS13" s="321"/>
      <c r="SAT13" s="321"/>
      <c r="SAU13" s="321"/>
      <c r="SAV13" s="321"/>
      <c r="SAW13" s="321"/>
      <c r="SAX13" s="321"/>
      <c r="SAY13" s="321"/>
      <c r="SAZ13" s="321"/>
      <c r="SBA13" s="321"/>
      <c r="SBB13" s="321"/>
      <c r="SBC13" s="321"/>
      <c r="SBD13" s="321"/>
      <c r="SBE13" s="321"/>
      <c r="SBF13" s="321"/>
      <c r="SBG13" s="321"/>
      <c r="SBH13" s="321"/>
      <c r="SBI13" s="321"/>
      <c r="SBJ13" s="321"/>
      <c r="SBK13" s="321"/>
      <c r="SBL13" s="321"/>
      <c r="SBM13" s="321"/>
      <c r="SBN13" s="321"/>
      <c r="SBO13" s="321"/>
      <c r="SBP13" s="321"/>
      <c r="SBQ13" s="321"/>
      <c r="SBR13" s="321"/>
      <c r="SBS13" s="321"/>
      <c r="SBT13" s="321"/>
      <c r="SBU13" s="321"/>
      <c r="SBV13" s="321"/>
      <c r="SBW13" s="321"/>
      <c r="SBX13" s="321"/>
      <c r="SBY13" s="321"/>
      <c r="SBZ13" s="321"/>
      <c r="SCA13" s="321"/>
      <c r="SCB13" s="321"/>
      <c r="SCC13" s="321"/>
      <c r="SCD13" s="321"/>
      <c r="SCE13" s="321"/>
      <c r="SCF13" s="321"/>
      <c r="SCG13" s="321"/>
      <c r="SCH13" s="321"/>
      <c r="SCI13" s="321"/>
      <c r="SCJ13" s="321"/>
      <c r="SCK13" s="321"/>
      <c r="SCL13" s="321"/>
      <c r="SCM13" s="321"/>
      <c r="SCN13" s="321"/>
      <c r="SCO13" s="321"/>
      <c r="SCP13" s="321"/>
      <c r="SCQ13" s="321"/>
      <c r="SCR13" s="321"/>
      <c r="SCS13" s="321"/>
      <c r="SCT13" s="321"/>
      <c r="SCU13" s="321"/>
      <c r="SCV13" s="321"/>
      <c r="SCW13" s="321"/>
      <c r="SCX13" s="321"/>
      <c r="SCY13" s="321"/>
      <c r="SCZ13" s="321"/>
      <c r="SDA13" s="321"/>
      <c r="SDB13" s="321"/>
      <c r="SDC13" s="321"/>
      <c r="SDD13" s="321"/>
      <c r="SDE13" s="321"/>
      <c r="SDF13" s="321"/>
      <c r="SDG13" s="321"/>
      <c r="SDH13" s="321"/>
      <c r="SDI13" s="321"/>
      <c r="SDJ13" s="321"/>
      <c r="SDK13" s="321"/>
      <c r="SDL13" s="321"/>
      <c r="SDM13" s="321"/>
      <c r="SDN13" s="321"/>
      <c r="SDO13" s="321"/>
      <c r="SDP13" s="321"/>
      <c r="SDQ13" s="321"/>
      <c r="SDR13" s="321"/>
      <c r="SDS13" s="321"/>
      <c r="SDT13" s="321"/>
      <c r="SDU13" s="321"/>
      <c r="SDV13" s="321"/>
      <c r="SDW13" s="321"/>
      <c r="SDX13" s="321"/>
      <c r="SDY13" s="321"/>
      <c r="SDZ13" s="321"/>
      <c r="SEA13" s="321"/>
      <c r="SEB13" s="321"/>
      <c r="SEC13" s="321"/>
      <c r="SED13" s="321"/>
      <c r="SEE13" s="321"/>
      <c r="SEF13" s="321"/>
      <c r="SEG13" s="321"/>
      <c r="SEH13" s="321"/>
      <c r="SEI13" s="321"/>
      <c r="SEJ13" s="321"/>
      <c r="SEK13" s="321"/>
      <c r="SEL13" s="321"/>
      <c r="SEM13" s="321"/>
      <c r="SEN13" s="321"/>
      <c r="SEO13" s="321"/>
      <c r="SEP13" s="321"/>
      <c r="SEQ13" s="321"/>
      <c r="SER13" s="321"/>
      <c r="SES13" s="321"/>
      <c r="SET13" s="321"/>
      <c r="SEU13" s="321"/>
      <c r="SEV13" s="321"/>
      <c r="SEW13" s="321"/>
      <c r="SEX13" s="321"/>
      <c r="SEY13" s="321"/>
      <c r="SEZ13" s="321"/>
      <c r="SFA13" s="321"/>
      <c r="SFB13" s="321"/>
      <c r="SFC13" s="321"/>
      <c r="SFD13" s="321"/>
      <c r="SFE13" s="321"/>
      <c r="SFF13" s="321"/>
      <c r="SFG13" s="321"/>
      <c r="SFH13" s="321"/>
      <c r="SFI13" s="321"/>
      <c r="SFJ13" s="321"/>
      <c r="SFK13" s="321"/>
      <c r="SFL13" s="321"/>
      <c r="SFM13" s="321"/>
      <c r="SFN13" s="321"/>
      <c r="SFO13" s="321"/>
      <c r="SFP13" s="321"/>
      <c r="SFQ13" s="321"/>
      <c r="SFR13" s="321"/>
      <c r="SFS13" s="321"/>
      <c r="SFT13" s="321"/>
      <c r="SFU13" s="321"/>
      <c r="SFV13" s="321"/>
      <c r="SFW13" s="321"/>
      <c r="SFX13" s="321"/>
      <c r="SFY13" s="321"/>
      <c r="SFZ13" s="321"/>
      <c r="SGA13" s="321"/>
      <c r="SGB13" s="321"/>
      <c r="SGC13" s="321"/>
      <c r="SGD13" s="321"/>
      <c r="SGE13" s="321"/>
      <c r="SGF13" s="321"/>
      <c r="SGG13" s="321"/>
      <c r="SGH13" s="321"/>
      <c r="SGI13" s="321"/>
      <c r="SGJ13" s="321"/>
      <c r="SGK13" s="321"/>
      <c r="SGL13" s="321"/>
      <c r="SGM13" s="321"/>
      <c r="SGN13" s="321"/>
      <c r="SGO13" s="321"/>
      <c r="SGP13" s="321"/>
      <c r="SGQ13" s="321"/>
      <c r="SGR13" s="321"/>
      <c r="SGS13" s="321"/>
      <c r="SGT13" s="321"/>
      <c r="SGU13" s="321"/>
      <c r="SGV13" s="321"/>
      <c r="SGW13" s="321"/>
      <c r="SGX13" s="321"/>
      <c r="SGY13" s="321"/>
      <c r="SGZ13" s="321"/>
      <c r="SHA13" s="321"/>
      <c r="SHB13" s="321"/>
      <c r="SHC13" s="321"/>
      <c r="SHD13" s="321"/>
      <c r="SHE13" s="321"/>
      <c r="SHF13" s="321"/>
      <c r="SHG13" s="321"/>
      <c r="SHH13" s="321"/>
      <c r="SHI13" s="321"/>
      <c r="SHJ13" s="321"/>
      <c r="SHK13" s="321"/>
      <c r="SHL13" s="321"/>
      <c r="SHM13" s="321"/>
      <c r="SHN13" s="321"/>
      <c r="SHO13" s="321"/>
      <c r="SHP13" s="321"/>
      <c r="SHQ13" s="321"/>
      <c r="SHR13" s="321"/>
      <c r="SHS13" s="321"/>
      <c r="SHT13" s="321"/>
      <c r="SHU13" s="321"/>
      <c r="SHV13" s="321"/>
      <c r="SHW13" s="321"/>
      <c r="SHX13" s="321"/>
      <c r="SHY13" s="321"/>
      <c r="SHZ13" s="321"/>
      <c r="SIA13" s="321"/>
      <c r="SIB13" s="321"/>
      <c r="SIC13" s="321"/>
      <c r="SID13" s="321"/>
      <c r="SIE13" s="321"/>
      <c r="SIF13" s="321"/>
      <c r="SIG13" s="321"/>
      <c r="SIH13" s="321"/>
      <c r="SII13" s="321"/>
      <c r="SIJ13" s="321"/>
      <c r="SIK13" s="321"/>
      <c r="SIL13" s="321"/>
      <c r="SIM13" s="321"/>
      <c r="SIN13" s="321"/>
      <c r="SIO13" s="321"/>
      <c r="SIP13" s="321"/>
      <c r="SIQ13" s="321"/>
      <c r="SIR13" s="321"/>
      <c r="SIS13" s="321"/>
      <c r="SIT13" s="321"/>
      <c r="SIU13" s="321"/>
      <c r="SIV13" s="321"/>
      <c r="SIW13" s="321"/>
      <c r="SIX13" s="321"/>
      <c r="SIY13" s="321"/>
      <c r="SIZ13" s="321"/>
      <c r="SJA13" s="321"/>
      <c r="SJB13" s="321"/>
      <c r="SJC13" s="321"/>
      <c r="SJD13" s="321"/>
      <c r="SJE13" s="321"/>
      <c r="SJF13" s="321"/>
      <c r="SJG13" s="321"/>
      <c r="SJH13" s="321"/>
      <c r="SJI13" s="321"/>
      <c r="SJJ13" s="321"/>
      <c r="SJK13" s="321"/>
      <c r="SJL13" s="321"/>
      <c r="SJM13" s="321"/>
      <c r="SJN13" s="321"/>
      <c r="SJO13" s="321"/>
      <c r="SJP13" s="321"/>
      <c r="SJQ13" s="321"/>
      <c r="SJR13" s="321"/>
      <c r="SJS13" s="321"/>
      <c r="SJT13" s="321"/>
      <c r="SJU13" s="321"/>
      <c r="SJV13" s="321"/>
      <c r="SJW13" s="321"/>
      <c r="SJX13" s="321"/>
      <c r="SJY13" s="321"/>
      <c r="SJZ13" s="321"/>
      <c r="SKA13" s="321"/>
      <c r="SKB13" s="321"/>
      <c r="SKC13" s="321"/>
      <c r="SKD13" s="321"/>
      <c r="SKE13" s="321"/>
      <c r="SKF13" s="321"/>
      <c r="SKG13" s="321"/>
      <c r="SKH13" s="321"/>
      <c r="SKI13" s="321"/>
      <c r="SKJ13" s="321"/>
      <c r="SKK13" s="321"/>
      <c r="SKL13" s="321"/>
      <c r="SKM13" s="321"/>
      <c r="SKN13" s="321"/>
      <c r="SKO13" s="321"/>
      <c r="SKP13" s="321"/>
      <c r="SKQ13" s="321"/>
      <c r="SKR13" s="321"/>
      <c r="SKS13" s="321"/>
      <c r="SKT13" s="321"/>
      <c r="SKU13" s="321"/>
      <c r="SKV13" s="321"/>
      <c r="SKW13" s="321"/>
      <c r="SKX13" s="321"/>
      <c r="SKY13" s="321"/>
      <c r="SKZ13" s="321"/>
      <c r="SLA13" s="321"/>
      <c r="SLB13" s="321"/>
      <c r="SLC13" s="321"/>
      <c r="SLD13" s="321"/>
      <c r="SLE13" s="321"/>
      <c r="SLF13" s="321"/>
      <c r="SLG13" s="321"/>
      <c r="SLH13" s="321"/>
      <c r="SLI13" s="321"/>
      <c r="SLJ13" s="321"/>
      <c r="SLK13" s="321"/>
      <c r="SLL13" s="321"/>
      <c r="SLM13" s="321"/>
      <c r="SLN13" s="321"/>
      <c r="SLO13" s="321"/>
      <c r="SLP13" s="321"/>
      <c r="SLQ13" s="321"/>
      <c r="SLR13" s="321"/>
      <c r="SLS13" s="321"/>
      <c r="SLT13" s="321"/>
      <c r="SLU13" s="321"/>
      <c r="SLV13" s="321"/>
      <c r="SLW13" s="321"/>
      <c r="SLX13" s="321"/>
      <c r="SLY13" s="321"/>
      <c r="SLZ13" s="321"/>
      <c r="SMA13" s="321"/>
      <c r="SMB13" s="321"/>
      <c r="SMC13" s="321"/>
      <c r="SMD13" s="321"/>
      <c r="SME13" s="321"/>
      <c r="SMF13" s="321"/>
      <c r="SMG13" s="321"/>
      <c r="SMH13" s="321"/>
      <c r="SMI13" s="321"/>
      <c r="SMJ13" s="321"/>
      <c r="SMK13" s="321"/>
      <c r="SML13" s="321"/>
      <c r="SMM13" s="321"/>
      <c r="SMN13" s="321"/>
      <c r="SMO13" s="321"/>
      <c r="SMP13" s="321"/>
      <c r="SMQ13" s="321"/>
      <c r="SMR13" s="321"/>
      <c r="SMS13" s="321"/>
      <c r="SMT13" s="321"/>
      <c r="SMU13" s="321"/>
      <c r="SMV13" s="321"/>
      <c r="SMW13" s="321"/>
      <c r="SMX13" s="321"/>
      <c r="SMY13" s="321"/>
      <c r="SMZ13" s="321"/>
      <c r="SNA13" s="321"/>
      <c r="SNB13" s="321"/>
      <c r="SNC13" s="321"/>
      <c r="SND13" s="321"/>
      <c r="SNE13" s="321"/>
      <c r="SNF13" s="321"/>
      <c r="SNG13" s="321"/>
      <c r="SNH13" s="321"/>
      <c r="SNI13" s="321"/>
      <c r="SNJ13" s="321"/>
      <c r="SNK13" s="321"/>
      <c r="SNL13" s="321"/>
      <c r="SNM13" s="321"/>
      <c r="SNN13" s="321"/>
      <c r="SNO13" s="321"/>
      <c r="SNP13" s="321"/>
      <c r="SNQ13" s="321"/>
      <c r="SNR13" s="321"/>
      <c r="SNS13" s="321"/>
      <c r="SNT13" s="321"/>
      <c r="SNU13" s="321"/>
      <c r="SNV13" s="321"/>
      <c r="SNW13" s="321"/>
      <c r="SNX13" s="321"/>
      <c r="SNY13" s="321"/>
      <c r="SNZ13" s="321"/>
      <c r="SOA13" s="321"/>
      <c r="SOB13" s="321"/>
      <c r="SOC13" s="321"/>
      <c r="SOD13" s="321"/>
      <c r="SOE13" s="321"/>
      <c r="SOF13" s="321"/>
      <c r="SOG13" s="321"/>
      <c r="SOH13" s="321"/>
      <c r="SOI13" s="321"/>
      <c r="SOJ13" s="321"/>
      <c r="SOK13" s="321"/>
      <c r="SOL13" s="321"/>
      <c r="SOM13" s="321"/>
      <c r="SON13" s="321"/>
      <c r="SOO13" s="321"/>
      <c r="SOP13" s="321"/>
      <c r="SOQ13" s="321"/>
      <c r="SOR13" s="321"/>
      <c r="SOS13" s="321"/>
      <c r="SOT13" s="321"/>
      <c r="SOU13" s="321"/>
      <c r="SOV13" s="321"/>
      <c r="SOW13" s="321"/>
      <c r="SOX13" s="321"/>
      <c r="SOY13" s="321"/>
      <c r="SOZ13" s="321"/>
      <c r="SPA13" s="321"/>
      <c r="SPB13" s="321"/>
      <c r="SPC13" s="321"/>
      <c r="SPD13" s="321"/>
      <c r="SPE13" s="321"/>
      <c r="SPF13" s="321"/>
      <c r="SPG13" s="321"/>
      <c r="SPH13" s="321"/>
      <c r="SPI13" s="321"/>
      <c r="SPJ13" s="321"/>
      <c r="SPK13" s="321"/>
      <c r="SPL13" s="321"/>
      <c r="SPM13" s="321"/>
      <c r="SPN13" s="321"/>
      <c r="SPO13" s="321"/>
      <c r="SPP13" s="321"/>
      <c r="SPQ13" s="321"/>
      <c r="SPR13" s="321"/>
      <c r="SPS13" s="321"/>
      <c r="SPT13" s="321"/>
      <c r="SPU13" s="321"/>
      <c r="SPV13" s="321"/>
      <c r="SPW13" s="321"/>
      <c r="SPX13" s="321"/>
      <c r="SPY13" s="321"/>
      <c r="SPZ13" s="321"/>
      <c r="SQA13" s="321"/>
      <c r="SQB13" s="321"/>
      <c r="SQC13" s="321"/>
      <c r="SQD13" s="321"/>
      <c r="SQE13" s="321"/>
      <c r="SQF13" s="321"/>
      <c r="SQG13" s="321"/>
      <c r="SQH13" s="321"/>
      <c r="SQI13" s="321"/>
      <c r="SQJ13" s="321"/>
      <c r="SQK13" s="321"/>
      <c r="SQL13" s="321"/>
      <c r="SQM13" s="321"/>
      <c r="SQN13" s="321"/>
      <c r="SQO13" s="321"/>
      <c r="SQP13" s="321"/>
      <c r="SQQ13" s="321"/>
      <c r="SQR13" s="321"/>
      <c r="SQS13" s="321"/>
      <c r="SQT13" s="321"/>
      <c r="SQU13" s="321"/>
      <c r="SQV13" s="321"/>
      <c r="SQW13" s="321"/>
      <c r="SQX13" s="321"/>
      <c r="SQY13" s="321"/>
      <c r="SQZ13" s="321"/>
      <c r="SRA13" s="321"/>
      <c r="SRB13" s="321"/>
      <c r="SRC13" s="321"/>
      <c r="SRD13" s="321"/>
      <c r="SRE13" s="321"/>
      <c r="SRF13" s="321"/>
      <c r="SRG13" s="321"/>
      <c r="SRH13" s="321"/>
      <c r="SRI13" s="321"/>
      <c r="SRJ13" s="321"/>
      <c r="SRK13" s="321"/>
      <c r="SRL13" s="321"/>
      <c r="SRM13" s="321"/>
      <c r="SRN13" s="321"/>
      <c r="SRO13" s="321"/>
      <c r="SRP13" s="321"/>
      <c r="SRQ13" s="321"/>
      <c r="SRR13" s="321"/>
      <c r="SRS13" s="321"/>
      <c r="SRT13" s="321"/>
      <c r="SRU13" s="321"/>
      <c r="SRV13" s="321"/>
      <c r="SRW13" s="321"/>
      <c r="SRX13" s="321"/>
      <c r="SRY13" s="321"/>
      <c r="SRZ13" s="321"/>
      <c r="SSA13" s="321"/>
      <c r="SSB13" s="321"/>
      <c r="SSC13" s="321"/>
      <c r="SSD13" s="321"/>
      <c r="SSE13" s="321"/>
      <c r="SSF13" s="321"/>
      <c r="SSG13" s="321"/>
      <c r="SSH13" s="321"/>
      <c r="SSI13" s="321"/>
      <c r="SSJ13" s="321"/>
      <c r="SSK13" s="321"/>
      <c r="SSL13" s="321"/>
      <c r="SSM13" s="321"/>
      <c r="SSN13" s="321"/>
      <c r="SSO13" s="321"/>
      <c r="SSP13" s="321"/>
      <c r="SSQ13" s="321"/>
      <c r="SSR13" s="321"/>
      <c r="SSS13" s="321"/>
      <c r="SST13" s="321"/>
      <c r="SSU13" s="321"/>
      <c r="SSV13" s="321"/>
      <c r="SSW13" s="321"/>
      <c r="SSX13" s="321"/>
      <c r="SSY13" s="321"/>
      <c r="SSZ13" s="321"/>
      <c r="STA13" s="321"/>
      <c r="STB13" s="321"/>
      <c r="STC13" s="321"/>
      <c r="STD13" s="321"/>
      <c r="STE13" s="321"/>
      <c r="STF13" s="321"/>
      <c r="STG13" s="321"/>
      <c r="STH13" s="321"/>
      <c r="STI13" s="321"/>
      <c r="STJ13" s="321"/>
      <c r="STK13" s="321"/>
      <c r="STL13" s="321"/>
      <c r="STM13" s="321"/>
      <c r="STN13" s="321"/>
      <c r="STO13" s="321"/>
      <c r="STP13" s="321"/>
      <c r="STQ13" s="321"/>
      <c r="STR13" s="321"/>
      <c r="STS13" s="321"/>
      <c r="STT13" s="321"/>
      <c r="STU13" s="321"/>
      <c r="STV13" s="321"/>
      <c r="STW13" s="321"/>
      <c r="STX13" s="321"/>
      <c r="STY13" s="321"/>
      <c r="STZ13" s="321"/>
      <c r="SUA13" s="321"/>
      <c r="SUB13" s="321"/>
      <c r="SUC13" s="321"/>
      <c r="SUD13" s="321"/>
      <c r="SUE13" s="321"/>
      <c r="SUF13" s="321"/>
      <c r="SUG13" s="321"/>
      <c r="SUH13" s="321"/>
      <c r="SUI13" s="321"/>
      <c r="SUJ13" s="321"/>
      <c r="SUK13" s="321"/>
      <c r="SUL13" s="321"/>
      <c r="SUM13" s="321"/>
      <c r="SUN13" s="321"/>
      <c r="SUO13" s="321"/>
      <c r="SUP13" s="321"/>
      <c r="SUQ13" s="321"/>
      <c r="SUR13" s="321"/>
      <c r="SUS13" s="321"/>
      <c r="SUT13" s="321"/>
      <c r="SUU13" s="321"/>
      <c r="SUV13" s="321"/>
      <c r="SUW13" s="321"/>
      <c r="SUX13" s="321"/>
      <c r="SUY13" s="321"/>
      <c r="SUZ13" s="321"/>
      <c r="SVA13" s="321"/>
      <c r="SVB13" s="321"/>
      <c r="SVC13" s="321"/>
      <c r="SVD13" s="321"/>
      <c r="SVE13" s="321"/>
      <c r="SVF13" s="321"/>
      <c r="SVG13" s="321"/>
      <c r="SVH13" s="321"/>
      <c r="SVI13" s="321"/>
      <c r="SVJ13" s="321"/>
      <c r="SVK13" s="321"/>
      <c r="SVL13" s="321"/>
      <c r="SVM13" s="321"/>
      <c r="SVN13" s="321"/>
      <c r="SVO13" s="321"/>
      <c r="SVP13" s="321"/>
      <c r="SVQ13" s="321"/>
      <c r="SVR13" s="321"/>
      <c r="SVS13" s="321"/>
      <c r="SVT13" s="321"/>
      <c r="SVU13" s="321"/>
      <c r="SVV13" s="321"/>
      <c r="SVW13" s="321"/>
      <c r="SVX13" s="321"/>
      <c r="SVY13" s="321"/>
      <c r="SVZ13" s="321"/>
      <c r="SWA13" s="321"/>
      <c r="SWB13" s="321"/>
      <c r="SWC13" s="321"/>
      <c r="SWD13" s="321"/>
      <c r="SWE13" s="321"/>
      <c r="SWF13" s="321"/>
      <c r="SWG13" s="321"/>
      <c r="SWH13" s="321"/>
      <c r="SWI13" s="321"/>
      <c r="SWJ13" s="321"/>
      <c r="SWK13" s="321"/>
      <c r="SWL13" s="321"/>
      <c r="SWM13" s="321"/>
      <c r="SWN13" s="321"/>
      <c r="SWO13" s="321"/>
      <c r="SWP13" s="321"/>
      <c r="SWQ13" s="321"/>
      <c r="SWR13" s="321"/>
      <c r="SWS13" s="321"/>
      <c r="SWT13" s="321"/>
      <c r="SWU13" s="321"/>
      <c r="SWV13" s="321"/>
      <c r="SWW13" s="321"/>
      <c r="SWX13" s="321"/>
      <c r="SWY13" s="321"/>
      <c r="SWZ13" s="321"/>
      <c r="SXA13" s="321"/>
      <c r="SXB13" s="321"/>
      <c r="SXC13" s="321"/>
      <c r="SXD13" s="321"/>
      <c r="SXE13" s="321"/>
      <c r="SXF13" s="321"/>
      <c r="SXG13" s="321"/>
      <c r="SXH13" s="321"/>
      <c r="SXI13" s="321"/>
      <c r="SXJ13" s="321"/>
      <c r="SXK13" s="321"/>
      <c r="SXL13" s="321"/>
      <c r="SXM13" s="321"/>
      <c r="SXN13" s="321"/>
      <c r="SXO13" s="321"/>
      <c r="SXP13" s="321"/>
      <c r="SXQ13" s="321"/>
      <c r="SXR13" s="321"/>
      <c r="SXS13" s="321"/>
      <c r="SXT13" s="321"/>
      <c r="SXU13" s="321"/>
      <c r="SXV13" s="321"/>
      <c r="SXW13" s="321"/>
      <c r="SXX13" s="321"/>
      <c r="SXY13" s="321"/>
      <c r="SXZ13" s="321"/>
      <c r="SYA13" s="321"/>
      <c r="SYB13" s="321"/>
      <c r="SYC13" s="321"/>
      <c r="SYD13" s="321"/>
      <c r="SYE13" s="321"/>
      <c r="SYF13" s="321"/>
      <c r="SYG13" s="321"/>
      <c r="SYH13" s="321"/>
      <c r="SYI13" s="321"/>
      <c r="SYJ13" s="321"/>
      <c r="SYK13" s="321"/>
      <c r="SYL13" s="321"/>
      <c r="SYM13" s="321"/>
      <c r="SYN13" s="321"/>
      <c r="SYO13" s="321"/>
      <c r="SYP13" s="321"/>
      <c r="SYQ13" s="321"/>
      <c r="SYR13" s="321"/>
      <c r="SYS13" s="321"/>
      <c r="SYT13" s="321"/>
      <c r="SYU13" s="321"/>
      <c r="SYV13" s="321"/>
      <c r="SYW13" s="321"/>
      <c r="SYX13" s="321"/>
      <c r="SYY13" s="321"/>
      <c r="SYZ13" s="321"/>
      <c r="SZA13" s="321"/>
      <c r="SZB13" s="321"/>
      <c r="SZC13" s="321"/>
      <c r="SZD13" s="321"/>
      <c r="SZE13" s="321"/>
      <c r="SZF13" s="321"/>
      <c r="SZG13" s="321"/>
      <c r="SZH13" s="321"/>
      <c r="SZI13" s="321"/>
      <c r="SZJ13" s="321"/>
      <c r="SZK13" s="321"/>
      <c r="SZL13" s="321"/>
      <c r="SZM13" s="321"/>
      <c r="SZN13" s="321"/>
      <c r="SZO13" s="321"/>
      <c r="SZP13" s="321"/>
      <c r="SZQ13" s="321"/>
      <c r="SZR13" s="321"/>
      <c r="SZS13" s="321"/>
      <c r="SZT13" s="321"/>
      <c r="SZU13" s="321"/>
      <c r="SZV13" s="321"/>
      <c r="SZW13" s="321"/>
      <c r="SZX13" s="321"/>
      <c r="SZY13" s="321"/>
      <c r="SZZ13" s="321"/>
      <c r="TAA13" s="321"/>
      <c r="TAB13" s="321"/>
      <c r="TAC13" s="321"/>
      <c r="TAD13" s="321"/>
      <c r="TAE13" s="321"/>
      <c r="TAF13" s="321"/>
      <c r="TAG13" s="321"/>
      <c r="TAH13" s="321"/>
      <c r="TAI13" s="321"/>
      <c r="TAJ13" s="321"/>
      <c r="TAK13" s="321"/>
      <c r="TAL13" s="321"/>
      <c r="TAM13" s="321"/>
      <c r="TAN13" s="321"/>
      <c r="TAO13" s="321"/>
      <c r="TAP13" s="321"/>
      <c r="TAQ13" s="321"/>
      <c r="TAR13" s="321"/>
      <c r="TAS13" s="321"/>
      <c r="TAT13" s="321"/>
      <c r="TAU13" s="321"/>
      <c r="TAV13" s="321"/>
      <c r="TAW13" s="321"/>
      <c r="TAX13" s="321"/>
      <c r="TAY13" s="321"/>
      <c r="TAZ13" s="321"/>
      <c r="TBA13" s="321"/>
      <c r="TBB13" s="321"/>
      <c r="TBC13" s="321"/>
      <c r="TBD13" s="321"/>
      <c r="TBE13" s="321"/>
      <c r="TBF13" s="321"/>
      <c r="TBG13" s="321"/>
      <c r="TBH13" s="321"/>
      <c r="TBI13" s="321"/>
      <c r="TBJ13" s="321"/>
      <c r="TBK13" s="321"/>
      <c r="TBL13" s="321"/>
      <c r="TBM13" s="321"/>
      <c r="TBN13" s="321"/>
      <c r="TBO13" s="321"/>
      <c r="TBP13" s="321"/>
      <c r="TBQ13" s="321"/>
      <c r="TBR13" s="321"/>
      <c r="TBS13" s="321"/>
      <c r="TBT13" s="321"/>
      <c r="TBU13" s="321"/>
      <c r="TBV13" s="321"/>
      <c r="TBW13" s="321"/>
      <c r="TBX13" s="321"/>
      <c r="TBY13" s="321"/>
      <c r="TBZ13" s="321"/>
      <c r="TCA13" s="321"/>
      <c r="TCB13" s="321"/>
      <c r="TCC13" s="321"/>
      <c r="TCD13" s="321"/>
      <c r="TCE13" s="321"/>
      <c r="TCF13" s="321"/>
      <c r="TCG13" s="321"/>
      <c r="TCH13" s="321"/>
      <c r="TCI13" s="321"/>
      <c r="TCJ13" s="321"/>
      <c r="TCK13" s="321"/>
      <c r="TCL13" s="321"/>
      <c r="TCM13" s="321"/>
      <c r="TCN13" s="321"/>
      <c r="TCO13" s="321"/>
      <c r="TCP13" s="321"/>
      <c r="TCQ13" s="321"/>
      <c r="TCR13" s="321"/>
      <c r="TCS13" s="321"/>
      <c r="TCT13" s="321"/>
      <c r="TCU13" s="321"/>
      <c r="TCV13" s="321"/>
      <c r="TCW13" s="321"/>
      <c r="TCX13" s="321"/>
      <c r="TCY13" s="321"/>
      <c r="TCZ13" s="321"/>
      <c r="TDA13" s="321"/>
      <c r="TDB13" s="321"/>
      <c r="TDC13" s="321"/>
      <c r="TDD13" s="321"/>
      <c r="TDE13" s="321"/>
      <c r="TDF13" s="321"/>
      <c r="TDG13" s="321"/>
      <c r="TDH13" s="321"/>
      <c r="TDI13" s="321"/>
      <c r="TDJ13" s="321"/>
      <c r="TDK13" s="321"/>
      <c r="TDL13" s="321"/>
      <c r="TDM13" s="321"/>
      <c r="TDN13" s="321"/>
      <c r="TDO13" s="321"/>
      <c r="TDP13" s="321"/>
      <c r="TDQ13" s="321"/>
      <c r="TDR13" s="321"/>
      <c r="TDS13" s="321"/>
      <c r="TDT13" s="321"/>
      <c r="TDU13" s="321"/>
      <c r="TDV13" s="321"/>
      <c r="TDW13" s="321"/>
      <c r="TDX13" s="321"/>
      <c r="TDY13" s="321"/>
      <c r="TDZ13" s="321"/>
      <c r="TEA13" s="321"/>
      <c r="TEB13" s="321"/>
      <c r="TEC13" s="321"/>
      <c r="TED13" s="321"/>
      <c r="TEE13" s="321"/>
      <c r="TEF13" s="321"/>
      <c r="TEG13" s="321"/>
      <c r="TEH13" s="321"/>
      <c r="TEI13" s="321"/>
      <c r="TEJ13" s="321"/>
      <c r="TEK13" s="321"/>
      <c r="TEL13" s="321"/>
      <c r="TEM13" s="321"/>
      <c r="TEN13" s="321"/>
      <c r="TEO13" s="321"/>
      <c r="TEP13" s="321"/>
      <c r="TEQ13" s="321"/>
      <c r="TER13" s="321"/>
      <c r="TES13" s="321"/>
      <c r="TET13" s="321"/>
      <c r="TEU13" s="321"/>
      <c r="TEV13" s="321"/>
      <c r="TEW13" s="321"/>
      <c r="TEX13" s="321"/>
      <c r="TEY13" s="321"/>
      <c r="TEZ13" s="321"/>
      <c r="TFA13" s="321"/>
      <c r="TFB13" s="321"/>
      <c r="TFC13" s="321"/>
      <c r="TFD13" s="321"/>
      <c r="TFE13" s="321"/>
      <c r="TFF13" s="321"/>
      <c r="TFG13" s="321"/>
      <c r="TFH13" s="321"/>
      <c r="TFI13" s="321"/>
      <c r="TFJ13" s="321"/>
      <c r="TFK13" s="321"/>
      <c r="TFL13" s="321"/>
      <c r="TFM13" s="321"/>
      <c r="TFN13" s="321"/>
      <c r="TFO13" s="321"/>
      <c r="TFP13" s="321"/>
      <c r="TFQ13" s="321"/>
      <c r="TFR13" s="321"/>
      <c r="TFS13" s="321"/>
      <c r="TFT13" s="321"/>
      <c r="TFU13" s="321"/>
      <c r="TFV13" s="321"/>
      <c r="TFW13" s="321"/>
      <c r="TFX13" s="321"/>
      <c r="TFY13" s="321"/>
      <c r="TFZ13" s="321"/>
      <c r="TGA13" s="321"/>
      <c r="TGB13" s="321"/>
      <c r="TGC13" s="321"/>
      <c r="TGD13" s="321"/>
      <c r="TGE13" s="321"/>
      <c r="TGF13" s="321"/>
      <c r="TGG13" s="321"/>
      <c r="TGH13" s="321"/>
      <c r="TGI13" s="321"/>
      <c r="TGJ13" s="321"/>
      <c r="TGK13" s="321"/>
      <c r="TGL13" s="321"/>
      <c r="TGM13" s="321"/>
      <c r="TGN13" s="321"/>
      <c r="TGO13" s="321"/>
      <c r="TGP13" s="321"/>
      <c r="TGQ13" s="321"/>
      <c r="TGR13" s="321"/>
      <c r="TGS13" s="321"/>
      <c r="TGT13" s="321"/>
      <c r="TGU13" s="321"/>
      <c r="TGV13" s="321"/>
      <c r="TGW13" s="321"/>
      <c r="TGX13" s="321"/>
      <c r="TGY13" s="321"/>
      <c r="TGZ13" s="321"/>
      <c r="THA13" s="321"/>
      <c r="THB13" s="321"/>
      <c r="THC13" s="321"/>
      <c r="THD13" s="321"/>
      <c r="THE13" s="321"/>
      <c r="THF13" s="321"/>
      <c r="THG13" s="321"/>
      <c r="THH13" s="321"/>
      <c r="THI13" s="321"/>
      <c r="THJ13" s="321"/>
      <c r="THK13" s="321"/>
      <c r="THL13" s="321"/>
      <c r="THM13" s="321"/>
      <c r="THN13" s="321"/>
      <c r="THO13" s="321"/>
      <c r="THP13" s="321"/>
      <c r="THQ13" s="321"/>
      <c r="THR13" s="321"/>
      <c r="THS13" s="321"/>
      <c r="THT13" s="321"/>
      <c r="THU13" s="321"/>
      <c r="THV13" s="321"/>
      <c r="THW13" s="321"/>
      <c r="THX13" s="321"/>
      <c r="THY13" s="321"/>
      <c r="THZ13" s="321"/>
      <c r="TIA13" s="321"/>
      <c r="TIB13" s="321"/>
      <c r="TIC13" s="321"/>
      <c r="TID13" s="321"/>
      <c r="TIE13" s="321"/>
      <c r="TIF13" s="321"/>
      <c r="TIG13" s="321"/>
      <c r="TIH13" s="321"/>
      <c r="TII13" s="321"/>
      <c r="TIJ13" s="321"/>
      <c r="TIK13" s="321"/>
      <c r="TIL13" s="321"/>
      <c r="TIM13" s="321"/>
      <c r="TIN13" s="321"/>
      <c r="TIO13" s="321"/>
      <c r="TIP13" s="321"/>
      <c r="TIQ13" s="321"/>
      <c r="TIR13" s="321"/>
      <c r="TIS13" s="321"/>
      <c r="TIT13" s="321"/>
      <c r="TIU13" s="321"/>
      <c r="TIV13" s="321"/>
      <c r="TIW13" s="321"/>
      <c r="TIX13" s="321"/>
      <c r="TIY13" s="321"/>
      <c r="TIZ13" s="321"/>
      <c r="TJA13" s="321"/>
      <c r="TJB13" s="321"/>
      <c r="TJC13" s="321"/>
      <c r="TJD13" s="321"/>
      <c r="TJE13" s="321"/>
      <c r="TJF13" s="321"/>
      <c r="TJG13" s="321"/>
      <c r="TJH13" s="321"/>
      <c r="TJI13" s="321"/>
      <c r="TJJ13" s="321"/>
      <c r="TJK13" s="321"/>
      <c r="TJL13" s="321"/>
      <c r="TJM13" s="321"/>
      <c r="TJN13" s="321"/>
      <c r="TJO13" s="321"/>
      <c r="TJP13" s="321"/>
      <c r="TJQ13" s="321"/>
      <c r="TJR13" s="321"/>
      <c r="TJS13" s="321"/>
      <c r="TJT13" s="321"/>
      <c r="TJU13" s="321"/>
      <c r="TJV13" s="321"/>
      <c r="TJW13" s="321"/>
      <c r="TJX13" s="321"/>
      <c r="TJY13" s="321"/>
      <c r="TJZ13" s="321"/>
      <c r="TKA13" s="321"/>
      <c r="TKB13" s="321"/>
      <c r="TKC13" s="321"/>
      <c r="TKD13" s="321"/>
      <c r="TKE13" s="321"/>
      <c r="TKF13" s="321"/>
      <c r="TKG13" s="321"/>
      <c r="TKH13" s="321"/>
      <c r="TKI13" s="321"/>
      <c r="TKJ13" s="321"/>
      <c r="TKK13" s="321"/>
      <c r="TKL13" s="321"/>
      <c r="TKM13" s="321"/>
      <c r="TKN13" s="321"/>
      <c r="TKO13" s="321"/>
      <c r="TKP13" s="321"/>
      <c r="TKQ13" s="321"/>
      <c r="TKR13" s="321"/>
      <c r="TKS13" s="321"/>
      <c r="TKT13" s="321"/>
      <c r="TKU13" s="321"/>
      <c r="TKV13" s="321"/>
      <c r="TKW13" s="321"/>
      <c r="TKX13" s="321"/>
      <c r="TKY13" s="321"/>
      <c r="TKZ13" s="321"/>
      <c r="TLA13" s="321"/>
      <c r="TLB13" s="321"/>
      <c r="TLC13" s="321"/>
      <c r="TLD13" s="321"/>
      <c r="TLE13" s="321"/>
      <c r="TLF13" s="321"/>
      <c r="TLG13" s="321"/>
      <c r="TLH13" s="321"/>
      <c r="TLI13" s="321"/>
      <c r="TLJ13" s="321"/>
      <c r="TLK13" s="321"/>
      <c r="TLL13" s="321"/>
      <c r="TLM13" s="321"/>
      <c r="TLN13" s="321"/>
      <c r="TLO13" s="321"/>
      <c r="TLP13" s="321"/>
      <c r="TLQ13" s="321"/>
      <c r="TLR13" s="321"/>
      <c r="TLS13" s="321"/>
      <c r="TLT13" s="321"/>
      <c r="TLU13" s="321"/>
      <c r="TLV13" s="321"/>
      <c r="TLW13" s="321"/>
      <c r="TLX13" s="321"/>
      <c r="TLY13" s="321"/>
      <c r="TLZ13" s="321"/>
      <c r="TMA13" s="321"/>
      <c r="TMB13" s="321"/>
      <c r="TMC13" s="321"/>
      <c r="TMD13" s="321"/>
      <c r="TME13" s="321"/>
      <c r="TMF13" s="321"/>
      <c r="TMG13" s="321"/>
      <c r="TMH13" s="321"/>
      <c r="TMI13" s="321"/>
      <c r="TMJ13" s="321"/>
      <c r="TMK13" s="321"/>
      <c r="TML13" s="321"/>
      <c r="TMM13" s="321"/>
      <c r="TMN13" s="321"/>
      <c r="TMO13" s="321"/>
      <c r="TMP13" s="321"/>
      <c r="TMQ13" s="321"/>
      <c r="TMR13" s="321"/>
      <c r="TMS13" s="321"/>
      <c r="TMT13" s="321"/>
      <c r="TMU13" s="321"/>
      <c r="TMV13" s="321"/>
      <c r="TMW13" s="321"/>
      <c r="TMX13" s="321"/>
      <c r="TMY13" s="321"/>
      <c r="TMZ13" s="321"/>
      <c r="TNA13" s="321"/>
      <c r="TNB13" s="321"/>
      <c r="TNC13" s="321"/>
      <c r="TND13" s="321"/>
      <c r="TNE13" s="321"/>
      <c r="TNF13" s="321"/>
      <c r="TNG13" s="321"/>
      <c r="TNH13" s="321"/>
      <c r="TNI13" s="321"/>
      <c r="TNJ13" s="321"/>
      <c r="TNK13" s="321"/>
      <c r="TNL13" s="321"/>
      <c r="TNM13" s="321"/>
      <c r="TNN13" s="321"/>
      <c r="TNO13" s="321"/>
      <c r="TNP13" s="321"/>
      <c r="TNQ13" s="321"/>
      <c r="TNR13" s="321"/>
      <c r="TNS13" s="321"/>
      <c r="TNT13" s="321"/>
      <c r="TNU13" s="321"/>
      <c r="TNV13" s="321"/>
      <c r="TNW13" s="321"/>
      <c r="TNX13" s="321"/>
      <c r="TNY13" s="321"/>
      <c r="TNZ13" s="321"/>
      <c r="TOA13" s="321"/>
      <c r="TOB13" s="321"/>
      <c r="TOC13" s="321"/>
      <c r="TOD13" s="321"/>
      <c r="TOE13" s="321"/>
      <c r="TOF13" s="321"/>
      <c r="TOG13" s="321"/>
      <c r="TOH13" s="321"/>
      <c r="TOI13" s="321"/>
      <c r="TOJ13" s="321"/>
      <c r="TOK13" s="321"/>
      <c r="TOL13" s="321"/>
      <c r="TOM13" s="321"/>
      <c r="TON13" s="321"/>
      <c r="TOO13" s="321"/>
      <c r="TOP13" s="321"/>
      <c r="TOQ13" s="321"/>
      <c r="TOR13" s="321"/>
      <c r="TOS13" s="321"/>
      <c r="TOT13" s="321"/>
      <c r="TOU13" s="321"/>
      <c r="TOV13" s="321"/>
      <c r="TOW13" s="321"/>
      <c r="TOX13" s="321"/>
      <c r="TOY13" s="321"/>
      <c r="TOZ13" s="321"/>
      <c r="TPA13" s="321"/>
      <c r="TPB13" s="321"/>
      <c r="TPC13" s="321"/>
      <c r="TPD13" s="321"/>
      <c r="TPE13" s="321"/>
      <c r="TPF13" s="321"/>
      <c r="TPG13" s="321"/>
      <c r="TPH13" s="321"/>
      <c r="TPI13" s="321"/>
      <c r="TPJ13" s="321"/>
      <c r="TPK13" s="321"/>
      <c r="TPL13" s="321"/>
      <c r="TPM13" s="321"/>
      <c r="TPN13" s="321"/>
      <c r="TPO13" s="321"/>
      <c r="TPP13" s="321"/>
      <c r="TPQ13" s="321"/>
      <c r="TPR13" s="321"/>
      <c r="TPS13" s="321"/>
      <c r="TPT13" s="321"/>
      <c r="TPU13" s="321"/>
      <c r="TPV13" s="321"/>
      <c r="TPW13" s="321"/>
      <c r="TPX13" s="321"/>
      <c r="TPY13" s="321"/>
      <c r="TPZ13" s="321"/>
      <c r="TQA13" s="321"/>
      <c r="TQB13" s="321"/>
      <c r="TQC13" s="321"/>
      <c r="TQD13" s="321"/>
      <c r="TQE13" s="321"/>
      <c r="TQF13" s="321"/>
      <c r="TQG13" s="321"/>
      <c r="TQH13" s="321"/>
      <c r="TQI13" s="321"/>
      <c r="TQJ13" s="321"/>
      <c r="TQK13" s="321"/>
      <c r="TQL13" s="321"/>
      <c r="TQM13" s="321"/>
      <c r="TQN13" s="321"/>
      <c r="TQO13" s="321"/>
      <c r="TQP13" s="321"/>
      <c r="TQQ13" s="321"/>
      <c r="TQR13" s="321"/>
      <c r="TQS13" s="321"/>
      <c r="TQT13" s="321"/>
      <c r="TQU13" s="321"/>
      <c r="TQV13" s="321"/>
      <c r="TQW13" s="321"/>
      <c r="TQX13" s="321"/>
      <c r="TQY13" s="321"/>
      <c r="TQZ13" s="321"/>
      <c r="TRA13" s="321"/>
      <c r="TRB13" s="321"/>
      <c r="TRC13" s="321"/>
      <c r="TRD13" s="321"/>
      <c r="TRE13" s="321"/>
      <c r="TRF13" s="321"/>
      <c r="TRG13" s="321"/>
      <c r="TRH13" s="321"/>
      <c r="TRI13" s="321"/>
      <c r="TRJ13" s="321"/>
      <c r="TRK13" s="321"/>
      <c r="TRL13" s="321"/>
      <c r="TRM13" s="321"/>
      <c r="TRN13" s="321"/>
      <c r="TRO13" s="321"/>
      <c r="TRP13" s="321"/>
      <c r="TRQ13" s="321"/>
      <c r="TRR13" s="321"/>
      <c r="TRS13" s="321"/>
      <c r="TRT13" s="321"/>
      <c r="TRU13" s="321"/>
      <c r="TRV13" s="321"/>
      <c r="TRW13" s="321"/>
      <c r="TRX13" s="321"/>
      <c r="TRY13" s="321"/>
      <c r="TRZ13" s="321"/>
      <c r="TSA13" s="321"/>
      <c r="TSB13" s="321"/>
      <c r="TSC13" s="321"/>
      <c r="TSD13" s="321"/>
      <c r="TSE13" s="321"/>
      <c r="TSF13" s="321"/>
      <c r="TSG13" s="321"/>
      <c r="TSH13" s="321"/>
      <c r="TSI13" s="321"/>
      <c r="TSJ13" s="321"/>
      <c r="TSK13" s="321"/>
      <c r="TSL13" s="321"/>
      <c r="TSM13" s="321"/>
      <c r="TSN13" s="321"/>
      <c r="TSO13" s="321"/>
      <c r="TSP13" s="321"/>
      <c r="TSQ13" s="321"/>
      <c r="TSR13" s="321"/>
      <c r="TSS13" s="321"/>
      <c r="TST13" s="321"/>
      <c r="TSU13" s="321"/>
      <c r="TSV13" s="321"/>
      <c r="TSW13" s="321"/>
      <c r="TSX13" s="321"/>
      <c r="TSY13" s="321"/>
      <c r="TSZ13" s="321"/>
      <c r="TTA13" s="321"/>
      <c r="TTB13" s="321"/>
      <c r="TTC13" s="321"/>
      <c r="TTD13" s="321"/>
      <c r="TTE13" s="321"/>
      <c r="TTF13" s="321"/>
      <c r="TTG13" s="321"/>
      <c r="TTH13" s="321"/>
      <c r="TTI13" s="321"/>
      <c r="TTJ13" s="321"/>
      <c r="TTK13" s="321"/>
      <c r="TTL13" s="321"/>
      <c r="TTM13" s="321"/>
      <c r="TTN13" s="321"/>
      <c r="TTO13" s="321"/>
      <c r="TTP13" s="321"/>
      <c r="TTQ13" s="321"/>
      <c r="TTR13" s="321"/>
      <c r="TTS13" s="321"/>
      <c r="TTT13" s="321"/>
      <c r="TTU13" s="321"/>
      <c r="TTV13" s="321"/>
      <c r="TTW13" s="321"/>
      <c r="TTX13" s="321"/>
      <c r="TTY13" s="321"/>
      <c r="TTZ13" s="321"/>
      <c r="TUA13" s="321"/>
      <c r="TUB13" s="321"/>
      <c r="TUC13" s="321"/>
      <c r="TUD13" s="321"/>
      <c r="TUE13" s="321"/>
      <c r="TUF13" s="321"/>
      <c r="TUG13" s="321"/>
      <c r="TUH13" s="321"/>
      <c r="TUI13" s="321"/>
      <c r="TUJ13" s="321"/>
      <c r="TUK13" s="321"/>
      <c r="TUL13" s="321"/>
      <c r="TUM13" s="321"/>
      <c r="TUN13" s="321"/>
      <c r="TUO13" s="321"/>
      <c r="TUP13" s="321"/>
      <c r="TUQ13" s="321"/>
      <c r="TUR13" s="321"/>
      <c r="TUS13" s="321"/>
      <c r="TUT13" s="321"/>
      <c r="TUU13" s="321"/>
      <c r="TUV13" s="321"/>
      <c r="TUW13" s="321"/>
      <c r="TUX13" s="321"/>
      <c r="TUY13" s="321"/>
      <c r="TUZ13" s="321"/>
      <c r="TVA13" s="321"/>
      <c r="TVB13" s="321"/>
      <c r="TVC13" s="321"/>
      <c r="TVD13" s="321"/>
      <c r="TVE13" s="321"/>
      <c r="TVF13" s="321"/>
      <c r="TVG13" s="321"/>
      <c r="TVH13" s="321"/>
      <c r="TVI13" s="321"/>
      <c r="TVJ13" s="321"/>
      <c r="TVK13" s="321"/>
      <c r="TVL13" s="321"/>
      <c r="TVM13" s="321"/>
      <c r="TVN13" s="321"/>
      <c r="TVO13" s="321"/>
      <c r="TVP13" s="321"/>
      <c r="TVQ13" s="321"/>
      <c r="TVR13" s="321"/>
      <c r="TVS13" s="321"/>
      <c r="TVT13" s="321"/>
      <c r="TVU13" s="321"/>
      <c r="TVV13" s="321"/>
      <c r="TVW13" s="321"/>
      <c r="TVX13" s="321"/>
      <c r="TVY13" s="321"/>
      <c r="TVZ13" s="321"/>
      <c r="TWA13" s="321"/>
      <c r="TWB13" s="321"/>
      <c r="TWC13" s="321"/>
      <c r="TWD13" s="321"/>
      <c r="TWE13" s="321"/>
      <c r="TWF13" s="321"/>
      <c r="TWG13" s="321"/>
      <c r="TWH13" s="321"/>
      <c r="TWI13" s="321"/>
      <c r="TWJ13" s="321"/>
      <c r="TWK13" s="321"/>
      <c r="TWL13" s="321"/>
      <c r="TWM13" s="321"/>
      <c r="TWN13" s="321"/>
      <c r="TWO13" s="321"/>
      <c r="TWP13" s="321"/>
      <c r="TWQ13" s="321"/>
      <c r="TWR13" s="321"/>
      <c r="TWS13" s="321"/>
      <c r="TWT13" s="321"/>
      <c r="TWU13" s="321"/>
      <c r="TWV13" s="321"/>
      <c r="TWW13" s="321"/>
      <c r="TWX13" s="321"/>
      <c r="TWY13" s="321"/>
      <c r="TWZ13" s="321"/>
      <c r="TXA13" s="321"/>
      <c r="TXB13" s="321"/>
      <c r="TXC13" s="321"/>
      <c r="TXD13" s="321"/>
      <c r="TXE13" s="321"/>
      <c r="TXF13" s="321"/>
      <c r="TXG13" s="321"/>
      <c r="TXH13" s="321"/>
      <c r="TXI13" s="321"/>
      <c r="TXJ13" s="321"/>
      <c r="TXK13" s="321"/>
      <c r="TXL13" s="321"/>
      <c r="TXM13" s="321"/>
      <c r="TXN13" s="321"/>
      <c r="TXO13" s="321"/>
      <c r="TXP13" s="321"/>
      <c r="TXQ13" s="321"/>
      <c r="TXR13" s="321"/>
      <c r="TXS13" s="321"/>
      <c r="TXT13" s="321"/>
      <c r="TXU13" s="321"/>
      <c r="TXV13" s="321"/>
      <c r="TXW13" s="321"/>
      <c r="TXX13" s="321"/>
      <c r="TXY13" s="321"/>
      <c r="TXZ13" s="321"/>
      <c r="TYA13" s="321"/>
      <c r="TYB13" s="321"/>
      <c r="TYC13" s="321"/>
      <c r="TYD13" s="321"/>
      <c r="TYE13" s="321"/>
      <c r="TYF13" s="321"/>
      <c r="TYG13" s="321"/>
      <c r="TYH13" s="321"/>
      <c r="TYI13" s="321"/>
      <c r="TYJ13" s="321"/>
      <c r="TYK13" s="321"/>
      <c r="TYL13" s="321"/>
      <c r="TYM13" s="321"/>
      <c r="TYN13" s="321"/>
      <c r="TYO13" s="321"/>
      <c r="TYP13" s="321"/>
      <c r="TYQ13" s="321"/>
      <c r="TYR13" s="321"/>
      <c r="TYS13" s="321"/>
      <c r="TYT13" s="321"/>
      <c r="TYU13" s="321"/>
      <c r="TYV13" s="321"/>
      <c r="TYW13" s="321"/>
      <c r="TYX13" s="321"/>
      <c r="TYY13" s="321"/>
      <c r="TYZ13" s="321"/>
      <c r="TZA13" s="321"/>
      <c r="TZB13" s="321"/>
      <c r="TZC13" s="321"/>
      <c r="TZD13" s="321"/>
      <c r="TZE13" s="321"/>
      <c r="TZF13" s="321"/>
      <c r="TZG13" s="321"/>
      <c r="TZH13" s="321"/>
      <c r="TZI13" s="321"/>
      <c r="TZJ13" s="321"/>
      <c r="TZK13" s="321"/>
      <c r="TZL13" s="321"/>
      <c r="TZM13" s="321"/>
      <c r="TZN13" s="321"/>
      <c r="TZO13" s="321"/>
      <c r="TZP13" s="321"/>
      <c r="TZQ13" s="321"/>
      <c r="TZR13" s="321"/>
      <c r="TZS13" s="321"/>
      <c r="TZT13" s="321"/>
      <c r="TZU13" s="321"/>
      <c r="TZV13" s="321"/>
      <c r="TZW13" s="321"/>
      <c r="TZX13" s="321"/>
      <c r="TZY13" s="321"/>
      <c r="TZZ13" s="321"/>
      <c r="UAA13" s="321"/>
      <c r="UAB13" s="321"/>
      <c r="UAC13" s="321"/>
      <c r="UAD13" s="321"/>
      <c r="UAE13" s="321"/>
      <c r="UAF13" s="321"/>
      <c r="UAG13" s="321"/>
      <c r="UAH13" s="321"/>
      <c r="UAI13" s="321"/>
      <c r="UAJ13" s="321"/>
      <c r="UAK13" s="321"/>
      <c r="UAL13" s="321"/>
      <c r="UAM13" s="321"/>
      <c r="UAN13" s="321"/>
      <c r="UAO13" s="321"/>
      <c r="UAP13" s="321"/>
      <c r="UAQ13" s="321"/>
      <c r="UAR13" s="321"/>
      <c r="UAS13" s="321"/>
      <c r="UAT13" s="321"/>
      <c r="UAU13" s="321"/>
      <c r="UAV13" s="321"/>
      <c r="UAW13" s="321"/>
      <c r="UAX13" s="321"/>
      <c r="UAY13" s="321"/>
      <c r="UAZ13" s="321"/>
      <c r="UBA13" s="321"/>
      <c r="UBB13" s="321"/>
      <c r="UBC13" s="321"/>
      <c r="UBD13" s="321"/>
      <c r="UBE13" s="321"/>
      <c r="UBF13" s="321"/>
      <c r="UBG13" s="321"/>
      <c r="UBH13" s="321"/>
      <c r="UBI13" s="321"/>
      <c r="UBJ13" s="321"/>
      <c r="UBK13" s="321"/>
      <c r="UBL13" s="321"/>
      <c r="UBM13" s="321"/>
      <c r="UBN13" s="321"/>
      <c r="UBO13" s="321"/>
      <c r="UBP13" s="321"/>
      <c r="UBQ13" s="321"/>
      <c r="UBR13" s="321"/>
      <c r="UBS13" s="321"/>
      <c r="UBT13" s="321"/>
      <c r="UBU13" s="321"/>
      <c r="UBV13" s="321"/>
      <c r="UBW13" s="321"/>
      <c r="UBX13" s="321"/>
      <c r="UBY13" s="321"/>
      <c r="UBZ13" s="321"/>
      <c r="UCA13" s="321"/>
      <c r="UCB13" s="321"/>
      <c r="UCC13" s="321"/>
      <c r="UCD13" s="321"/>
      <c r="UCE13" s="321"/>
      <c r="UCF13" s="321"/>
      <c r="UCG13" s="321"/>
      <c r="UCH13" s="321"/>
      <c r="UCI13" s="321"/>
      <c r="UCJ13" s="321"/>
      <c r="UCK13" s="321"/>
      <c r="UCL13" s="321"/>
      <c r="UCM13" s="321"/>
      <c r="UCN13" s="321"/>
      <c r="UCO13" s="321"/>
      <c r="UCP13" s="321"/>
      <c r="UCQ13" s="321"/>
      <c r="UCR13" s="321"/>
      <c r="UCS13" s="321"/>
      <c r="UCT13" s="321"/>
      <c r="UCU13" s="321"/>
      <c r="UCV13" s="321"/>
      <c r="UCW13" s="321"/>
      <c r="UCX13" s="321"/>
      <c r="UCY13" s="321"/>
      <c r="UCZ13" s="321"/>
      <c r="UDA13" s="321"/>
      <c r="UDB13" s="321"/>
      <c r="UDC13" s="321"/>
      <c r="UDD13" s="321"/>
      <c r="UDE13" s="321"/>
      <c r="UDF13" s="321"/>
      <c r="UDG13" s="321"/>
      <c r="UDH13" s="321"/>
      <c r="UDI13" s="321"/>
      <c r="UDJ13" s="321"/>
      <c r="UDK13" s="321"/>
      <c r="UDL13" s="321"/>
      <c r="UDM13" s="321"/>
      <c r="UDN13" s="321"/>
      <c r="UDO13" s="321"/>
      <c r="UDP13" s="321"/>
      <c r="UDQ13" s="321"/>
      <c r="UDR13" s="321"/>
      <c r="UDS13" s="321"/>
      <c r="UDT13" s="321"/>
      <c r="UDU13" s="321"/>
      <c r="UDV13" s="321"/>
      <c r="UDW13" s="321"/>
      <c r="UDX13" s="321"/>
      <c r="UDY13" s="321"/>
      <c r="UDZ13" s="321"/>
      <c r="UEA13" s="321"/>
      <c r="UEB13" s="321"/>
      <c r="UEC13" s="321"/>
      <c r="UED13" s="321"/>
      <c r="UEE13" s="321"/>
      <c r="UEF13" s="321"/>
      <c r="UEG13" s="321"/>
      <c r="UEH13" s="321"/>
      <c r="UEI13" s="321"/>
      <c r="UEJ13" s="321"/>
      <c r="UEK13" s="321"/>
      <c r="UEL13" s="321"/>
      <c r="UEM13" s="321"/>
      <c r="UEN13" s="321"/>
      <c r="UEO13" s="321"/>
      <c r="UEP13" s="321"/>
      <c r="UEQ13" s="321"/>
      <c r="UER13" s="321"/>
      <c r="UES13" s="321"/>
      <c r="UET13" s="321"/>
      <c r="UEU13" s="321"/>
      <c r="UEV13" s="321"/>
      <c r="UEW13" s="321"/>
      <c r="UEX13" s="321"/>
      <c r="UEY13" s="321"/>
      <c r="UEZ13" s="321"/>
      <c r="UFA13" s="321"/>
      <c r="UFB13" s="321"/>
      <c r="UFC13" s="321"/>
      <c r="UFD13" s="321"/>
      <c r="UFE13" s="321"/>
      <c r="UFF13" s="321"/>
      <c r="UFG13" s="321"/>
      <c r="UFH13" s="321"/>
      <c r="UFI13" s="321"/>
      <c r="UFJ13" s="321"/>
      <c r="UFK13" s="321"/>
      <c r="UFL13" s="321"/>
      <c r="UFM13" s="321"/>
      <c r="UFN13" s="321"/>
      <c r="UFO13" s="321"/>
      <c r="UFP13" s="321"/>
      <c r="UFQ13" s="321"/>
      <c r="UFR13" s="321"/>
      <c r="UFS13" s="321"/>
      <c r="UFT13" s="321"/>
      <c r="UFU13" s="321"/>
      <c r="UFV13" s="321"/>
      <c r="UFW13" s="321"/>
      <c r="UFX13" s="321"/>
      <c r="UFY13" s="321"/>
      <c r="UFZ13" s="321"/>
      <c r="UGA13" s="321"/>
      <c r="UGB13" s="321"/>
      <c r="UGC13" s="321"/>
      <c r="UGD13" s="321"/>
      <c r="UGE13" s="321"/>
      <c r="UGF13" s="321"/>
      <c r="UGG13" s="321"/>
      <c r="UGH13" s="321"/>
      <c r="UGI13" s="321"/>
      <c r="UGJ13" s="321"/>
      <c r="UGK13" s="321"/>
      <c r="UGL13" s="321"/>
      <c r="UGM13" s="321"/>
      <c r="UGN13" s="321"/>
      <c r="UGO13" s="321"/>
      <c r="UGP13" s="321"/>
      <c r="UGQ13" s="321"/>
      <c r="UGR13" s="321"/>
      <c r="UGS13" s="321"/>
      <c r="UGT13" s="321"/>
      <c r="UGU13" s="321"/>
      <c r="UGV13" s="321"/>
      <c r="UGW13" s="321"/>
      <c r="UGX13" s="321"/>
      <c r="UGY13" s="321"/>
      <c r="UGZ13" s="321"/>
      <c r="UHA13" s="321"/>
      <c r="UHB13" s="321"/>
      <c r="UHC13" s="321"/>
      <c r="UHD13" s="321"/>
      <c r="UHE13" s="321"/>
      <c r="UHF13" s="321"/>
      <c r="UHG13" s="321"/>
      <c r="UHH13" s="321"/>
      <c r="UHI13" s="321"/>
      <c r="UHJ13" s="321"/>
      <c r="UHK13" s="321"/>
      <c r="UHL13" s="321"/>
      <c r="UHM13" s="321"/>
      <c r="UHN13" s="321"/>
      <c r="UHO13" s="321"/>
      <c r="UHP13" s="321"/>
      <c r="UHQ13" s="321"/>
      <c r="UHR13" s="321"/>
      <c r="UHS13" s="321"/>
      <c r="UHT13" s="321"/>
      <c r="UHU13" s="321"/>
      <c r="UHV13" s="321"/>
      <c r="UHW13" s="321"/>
      <c r="UHX13" s="321"/>
      <c r="UHY13" s="321"/>
      <c r="UHZ13" s="321"/>
      <c r="UIA13" s="321"/>
      <c r="UIB13" s="321"/>
      <c r="UIC13" s="321"/>
      <c r="UID13" s="321"/>
      <c r="UIE13" s="321"/>
      <c r="UIF13" s="321"/>
      <c r="UIG13" s="321"/>
      <c r="UIH13" s="321"/>
      <c r="UII13" s="321"/>
      <c r="UIJ13" s="321"/>
      <c r="UIK13" s="321"/>
      <c r="UIL13" s="321"/>
      <c r="UIM13" s="321"/>
      <c r="UIN13" s="321"/>
      <c r="UIO13" s="321"/>
      <c r="UIP13" s="321"/>
      <c r="UIQ13" s="321"/>
      <c r="UIR13" s="321"/>
      <c r="UIS13" s="321"/>
      <c r="UIT13" s="321"/>
      <c r="UIU13" s="321"/>
      <c r="UIV13" s="321"/>
      <c r="UIW13" s="321"/>
      <c r="UIX13" s="321"/>
      <c r="UIY13" s="321"/>
      <c r="UIZ13" s="321"/>
      <c r="UJA13" s="321"/>
      <c r="UJB13" s="321"/>
      <c r="UJC13" s="321"/>
      <c r="UJD13" s="321"/>
      <c r="UJE13" s="321"/>
      <c r="UJF13" s="321"/>
      <c r="UJG13" s="321"/>
      <c r="UJH13" s="321"/>
      <c r="UJI13" s="321"/>
      <c r="UJJ13" s="321"/>
      <c r="UJK13" s="321"/>
      <c r="UJL13" s="321"/>
      <c r="UJM13" s="321"/>
      <c r="UJN13" s="321"/>
      <c r="UJO13" s="321"/>
      <c r="UJP13" s="321"/>
      <c r="UJQ13" s="321"/>
      <c r="UJR13" s="321"/>
      <c r="UJS13" s="321"/>
      <c r="UJT13" s="321"/>
      <c r="UJU13" s="321"/>
      <c r="UJV13" s="321"/>
      <c r="UJW13" s="321"/>
      <c r="UJX13" s="321"/>
      <c r="UJY13" s="321"/>
      <c r="UJZ13" s="321"/>
      <c r="UKA13" s="321"/>
      <c r="UKB13" s="321"/>
      <c r="UKC13" s="321"/>
      <c r="UKD13" s="321"/>
      <c r="UKE13" s="321"/>
      <c r="UKF13" s="321"/>
      <c r="UKG13" s="321"/>
      <c r="UKH13" s="321"/>
      <c r="UKI13" s="321"/>
      <c r="UKJ13" s="321"/>
      <c r="UKK13" s="321"/>
      <c r="UKL13" s="321"/>
      <c r="UKM13" s="321"/>
      <c r="UKN13" s="321"/>
      <c r="UKO13" s="321"/>
      <c r="UKP13" s="321"/>
      <c r="UKQ13" s="321"/>
      <c r="UKR13" s="321"/>
      <c r="UKS13" s="321"/>
      <c r="UKT13" s="321"/>
      <c r="UKU13" s="321"/>
      <c r="UKV13" s="321"/>
      <c r="UKW13" s="321"/>
      <c r="UKX13" s="321"/>
      <c r="UKY13" s="321"/>
      <c r="UKZ13" s="321"/>
      <c r="ULA13" s="321"/>
      <c r="ULB13" s="321"/>
      <c r="ULC13" s="321"/>
      <c r="ULD13" s="321"/>
      <c r="ULE13" s="321"/>
      <c r="ULF13" s="321"/>
      <c r="ULG13" s="321"/>
      <c r="ULH13" s="321"/>
      <c r="ULI13" s="321"/>
      <c r="ULJ13" s="321"/>
      <c r="ULK13" s="321"/>
      <c r="ULL13" s="321"/>
      <c r="ULM13" s="321"/>
      <c r="ULN13" s="321"/>
      <c r="ULO13" s="321"/>
      <c r="ULP13" s="321"/>
      <c r="ULQ13" s="321"/>
      <c r="ULR13" s="321"/>
      <c r="ULS13" s="321"/>
      <c r="ULT13" s="321"/>
      <c r="ULU13" s="321"/>
      <c r="ULV13" s="321"/>
      <c r="ULW13" s="321"/>
      <c r="ULX13" s="321"/>
      <c r="ULY13" s="321"/>
      <c r="ULZ13" s="321"/>
      <c r="UMA13" s="321"/>
      <c r="UMB13" s="321"/>
      <c r="UMC13" s="321"/>
      <c r="UMD13" s="321"/>
      <c r="UME13" s="321"/>
      <c r="UMF13" s="321"/>
      <c r="UMG13" s="321"/>
      <c r="UMH13" s="321"/>
      <c r="UMI13" s="321"/>
      <c r="UMJ13" s="321"/>
      <c r="UMK13" s="321"/>
      <c r="UML13" s="321"/>
      <c r="UMM13" s="321"/>
      <c r="UMN13" s="321"/>
      <c r="UMO13" s="321"/>
      <c r="UMP13" s="321"/>
      <c r="UMQ13" s="321"/>
      <c r="UMR13" s="321"/>
      <c r="UMS13" s="321"/>
      <c r="UMT13" s="321"/>
      <c r="UMU13" s="321"/>
      <c r="UMV13" s="321"/>
      <c r="UMW13" s="321"/>
      <c r="UMX13" s="321"/>
      <c r="UMY13" s="321"/>
      <c r="UMZ13" s="321"/>
      <c r="UNA13" s="321"/>
      <c r="UNB13" s="321"/>
      <c r="UNC13" s="321"/>
      <c r="UND13" s="321"/>
      <c r="UNE13" s="321"/>
      <c r="UNF13" s="321"/>
      <c r="UNG13" s="321"/>
      <c r="UNH13" s="321"/>
      <c r="UNI13" s="321"/>
      <c r="UNJ13" s="321"/>
      <c r="UNK13" s="321"/>
      <c r="UNL13" s="321"/>
      <c r="UNM13" s="321"/>
      <c r="UNN13" s="321"/>
      <c r="UNO13" s="321"/>
      <c r="UNP13" s="321"/>
      <c r="UNQ13" s="321"/>
      <c r="UNR13" s="321"/>
      <c r="UNS13" s="321"/>
      <c r="UNT13" s="321"/>
      <c r="UNU13" s="321"/>
      <c r="UNV13" s="321"/>
      <c r="UNW13" s="321"/>
      <c r="UNX13" s="321"/>
      <c r="UNY13" s="321"/>
      <c r="UNZ13" s="321"/>
      <c r="UOA13" s="321"/>
      <c r="UOB13" s="321"/>
      <c r="UOC13" s="321"/>
      <c r="UOD13" s="321"/>
      <c r="UOE13" s="321"/>
      <c r="UOF13" s="321"/>
      <c r="UOG13" s="321"/>
      <c r="UOH13" s="321"/>
      <c r="UOI13" s="321"/>
      <c r="UOJ13" s="321"/>
      <c r="UOK13" s="321"/>
      <c r="UOL13" s="321"/>
      <c r="UOM13" s="321"/>
      <c r="UON13" s="321"/>
      <c r="UOO13" s="321"/>
      <c r="UOP13" s="321"/>
      <c r="UOQ13" s="321"/>
      <c r="UOR13" s="321"/>
      <c r="UOS13" s="321"/>
      <c r="UOT13" s="321"/>
      <c r="UOU13" s="321"/>
      <c r="UOV13" s="321"/>
      <c r="UOW13" s="321"/>
      <c r="UOX13" s="321"/>
      <c r="UOY13" s="321"/>
      <c r="UOZ13" s="321"/>
      <c r="UPA13" s="321"/>
      <c r="UPB13" s="321"/>
      <c r="UPC13" s="321"/>
      <c r="UPD13" s="321"/>
      <c r="UPE13" s="321"/>
      <c r="UPF13" s="321"/>
      <c r="UPG13" s="321"/>
      <c r="UPH13" s="321"/>
      <c r="UPI13" s="321"/>
      <c r="UPJ13" s="321"/>
      <c r="UPK13" s="321"/>
      <c r="UPL13" s="321"/>
      <c r="UPM13" s="321"/>
      <c r="UPN13" s="321"/>
      <c r="UPO13" s="321"/>
      <c r="UPP13" s="321"/>
      <c r="UPQ13" s="321"/>
      <c r="UPR13" s="321"/>
      <c r="UPS13" s="321"/>
      <c r="UPT13" s="321"/>
      <c r="UPU13" s="321"/>
      <c r="UPV13" s="321"/>
      <c r="UPW13" s="321"/>
      <c r="UPX13" s="321"/>
      <c r="UPY13" s="321"/>
      <c r="UPZ13" s="321"/>
      <c r="UQA13" s="321"/>
      <c r="UQB13" s="321"/>
      <c r="UQC13" s="321"/>
      <c r="UQD13" s="321"/>
      <c r="UQE13" s="321"/>
      <c r="UQF13" s="321"/>
      <c r="UQG13" s="321"/>
      <c r="UQH13" s="321"/>
      <c r="UQI13" s="321"/>
      <c r="UQJ13" s="321"/>
      <c r="UQK13" s="321"/>
      <c r="UQL13" s="321"/>
      <c r="UQM13" s="321"/>
      <c r="UQN13" s="321"/>
      <c r="UQO13" s="321"/>
      <c r="UQP13" s="321"/>
      <c r="UQQ13" s="321"/>
      <c r="UQR13" s="321"/>
      <c r="UQS13" s="321"/>
      <c r="UQT13" s="321"/>
      <c r="UQU13" s="321"/>
      <c r="UQV13" s="321"/>
      <c r="UQW13" s="321"/>
      <c r="UQX13" s="321"/>
      <c r="UQY13" s="321"/>
      <c r="UQZ13" s="321"/>
      <c r="URA13" s="321"/>
      <c r="URB13" s="321"/>
      <c r="URC13" s="321"/>
      <c r="URD13" s="321"/>
      <c r="URE13" s="321"/>
      <c r="URF13" s="321"/>
      <c r="URG13" s="321"/>
      <c r="URH13" s="321"/>
      <c r="URI13" s="321"/>
      <c r="URJ13" s="321"/>
      <c r="URK13" s="321"/>
      <c r="URL13" s="321"/>
      <c r="URM13" s="321"/>
      <c r="URN13" s="321"/>
      <c r="URO13" s="321"/>
      <c r="URP13" s="321"/>
      <c r="URQ13" s="321"/>
      <c r="URR13" s="321"/>
      <c r="URS13" s="321"/>
      <c r="URT13" s="321"/>
      <c r="URU13" s="321"/>
      <c r="URV13" s="321"/>
      <c r="URW13" s="321"/>
      <c r="URX13" s="321"/>
      <c r="URY13" s="321"/>
      <c r="URZ13" s="321"/>
      <c r="USA13" s="321"/>
      <c r="USB13" s="321"/>
      <c r="USC13" s="321"/>
      <c r="USD13" s="321"/>
      <c r="USE13" s="321"/>
      <c r="USF13" s="321"/>
      <c r="USG13" s="321"/>
      <c r="USH13" s="321"/>
      <c r="USI13" s="321"/>
      <c r="USJ13" s="321"/>
      <c r="USK13" s="321"/>
      <c r="USL13" s="321"/>
      <c r="USM13" s="321"/>
      <c r="USN13" s="321"/>
      <c r="USO13" s="321"/>
      <c r="USP13" s="321"/>
      <c r="USQ13" s="321"/>
      <c r="USR13" s="321"/>
      <c r="USS13" s="321"/>
      <c r="UST13" s="321"/>
      <c r="USU13" s="321"/>
      <c r="USV13" s="321"/>
      <c r="USW13" s="321"/>
      <c r="USX13" s="321"/>
      <c r="USY13" s="321"/>
      <c r="USZ13" s="321"/>
      <c r="UTA13" s="321"/>
      <c r="UTB13" s="321"/>
      <c r="UTC13" s="321"/>
      <c r="UTD13" s="321"/>
      <c r="UTE13" s="321"/>
      <c r="UTF13" s="321"/>
      <c r="UTG13" s="321"/>
      <c r="UTH13" s="321"/>
      <c r="UTI13" s="321"/>
      <c r="UTJ13" s="321"/>
      <c r="UTK13" s="321"/>
      <c r="UTL13" s="321"/>
      <c r="UTM13" s="321"/>
      <c r="UTN13" s="321"/>
      <c r="UTO13" s="321"/>
      <c r="UTP13" s="321"/>
      <c r="UTQ13" s="321"/>
      <c r="UTR13" s="321"/>
      <c r="UTS13" s="321"/>
      <c r="UTT13" s="321"/>
      <c r="UTU13" s="321"/>
      <c r="UTV13" s="321"/>
      <c r="UTW13" s="321"/>
      <c r="UTX13" s="321"/>
      <c r="UTY13" s="321"/>
      <c r="UTZ13" s="321"/>
      <c r="UUA13" s="321"/>
      <c r="UUB13" s="321"/>
      <c r="UUC13" s="321"/>
      <c r="UUD13" s="321"/>
      <c r="UUE13" s="321"/>
      <c r="UUF13" s="321"/>
      <c r="UUG13" s="321"/>
      <c r="UUH13" s="321"/>
      <c r="UUI13" s="321"/>
      <c r="UUJ13" s="321"/>
      <c r="UUK13" s="321"/>
      <c r="UUL13" s="321"/>
      <c r="UUM13" s="321"/>
      <c r="UUN13" s="321"/>
      <c r="UUO13" s="321"/>
      <c r="UUP13" s="321"/>
      <c r="UUQ13" s="321"/>
      <c r="UUR13" s="321"/>
      <c r="UUS13" s="321"/>
      <c r="UUT13" s="321"/>
      <c r="UUU13" s="321"/>
      <c r="UUV13" s="321"/>
      <c r="UUW13" s="321"/>
      <c r="UUX13" s="321"/>
      <c r="UUY13" s="321"/>
      <c r="UUZ13" s="321"/>
      <c r="UVA13" s="321"/>
      <c r="UVB13" s="321"/>
      <c r="UVC13" s="321"/>
      <c r="UVD13" s="321"/>
      <c r="UVE13" s="321"/>
      <c r="UVF13" s="321"/>
      <c r="UVG13" s="321"/>
      <c r="UVH13" s="321"/>
      <c r="UVI13" s="321"/>
      <c r="UVJ13" s="321"/>
      <c r="UVK13" s="321"/>
      <c r="UVL13" s="321"/>
      <c r="UVM13" s="321"/>
      <c r="UVN13" s="321"/>
      <c r="UVO13" s="321"/>
      <c r="UVP13" s="321"/>
      <c r="UVQ13" s="321"/>
      <c r="UVR13" s="321"/>
      <c r="UVS13" s="321"/>
      <c r="UVT13" s="321"/>
      <c r="UVU13" s="321"/>
      <c r="UVV13" s="321"/>
      <c r="UVW13" s="321"/>
      <c r="UVX13" s="321"/>
      <c r="UVY13" s="321"/>
      <c r="UVZ13" s="321"/>
      <c r="UWA13" s="321"/>
      <c r="UWB13" s="321"/>
      <c r="UWC13" s="321"/>
      <c r="UWD13" s="321"/>
      <c r="UWE13" s="321"/>
      <c r="UWF13" s="321"/>
      <c r="UWG13" s="321"/>
      <c r="UWH13" s="321"/>
      <c r="UWI13" s="321"/>
      <c r="UWJ13" s="321"/>
      <c r="UWK13" s="321"/>
      <c r="UWL13" s="321"/>
      <c r="UWM13" s="321"/>
      <c r="UWN13" s="321"/>
      <c r="UWO13" s="321"/>
      <c r="UWP13" s="321"/>
      <c r="UWQ13" s="321"/>
      <c r="UWR13" s="321"/>
      <c r="UWS13" s="321"/>
      <c r="UWT13" s="321"/>
      <c r="UWU13" s="321"/>
      <c r="UWV13" s="321"/>
      <c r="UWW13" s="321"/>
      <c r="UWX13" s="321"/>
      <c r="UWY13" s="321"/>
      <c r="UWZ13" s="321"/>
      <c r="UXA13" s="321"/>
      <c r="UXB13" s="321"/>
      <c r="UXC13" s="321"/>
      <c r="UXD13" s="321"/>
      <c r="UXE13" s="321"/>
      <c r="UXF13" s="321"/>
      <c r="UXG13" s="321"/>
      <c r="UXH13" s="321"/>
      <c r="UXI13" s="321"/>
      <c r="UXJ13" s="321"/>
      <c r="UXK13" s="321"/>
      <c r="UXL13" s="321"/>
      <c r="UXM13" s="321"/>
      <c r="UXN13" s="321"/>
      <c r="UXO13" s="321"/>
      <c r="UXP13" s="321"/>
      <c r="UXQ13" s="321"/>
      <c r="UXR13" s="321"/>
      <c r="UXS13" s="321"/>
      <c r="UXT13" s="321"/>
      <c r="UXU13" s="321"/>
      <c r="UXV13" s="321"/>
      <c r="UXW13" s="321"/>
      <c r="UXX13" s="321"/>
      <c r="UXY13" s="321"/>
      <c r="UXZ13" s="321"/>
      <c r="UYA13" s="321"/>
      <c r="UYB13" s="321"/>
      <c r="UYC13" s="321"/>
      <c r="UYD13" s="321"/>
      <c r="UYE13" s="321"/>
      <c r="UYF13" s="321"/>
      <c r="UYG13" s="321"/>
      <c r="UYH13" s="321"/>
      <c r="UYI13" s="321"/>
      <c r="UYJ13" s="321"/>
      <c r="UYK13" s="321"/>
      <c r="UYL13" s="321"/>
      <c r="UYM13" s="321"/>
      <c r="UYN13" s="321"/>
      <c r="UYO13" s="321"/>
      <c r="UYP13" s="321"/>
      <c r="UYQ13" s="321"/>
      <c r="UYR13" s="321"/>
      <c r="UYS13" s="321"/>
      <c r="UYT13" s="321"/>
      <c r="UYU13" s="321"/>
      <c r="UYV13" s="321"/>
      <c r="UYW13" s="321"/>
      <c r="UYX13" s="321"/>
      <c r="UYY13" s="321"/>
      <c r="UYZ13" s="321"/>
      <c r="UZA13" s="321"/>
      <c r="UZB13" s="321"/>
      <c r="UZC13" s="321"/>
      <c r="UZD13" s="321"/>
      <c r="UZE13" s="321"/>
      <c r="UZF13" s="321"/>
      <c r="UZG13" s="321"/>
      <c r="UZH13" s="321"/>
      <c r="UZI13" s="321"/>
      <c r="UZJ13" s="321"/>
      <c r="UZK13" s="321"/>
      <c r="UZL13" s="321"/>
      <c r="UZM13" s="321"/>
      <c r="UZN13" s="321"/>
      <c r="UZO13" s="321"/>
      <c r="UZP13" s="321"/>
      <c r="UZQ13" s="321"/>
      <c r="UZR13" s="321"/>
      <c r="UZS13" s="321"/>
      <c r="UZT13" s="321"/>
      <c r="UZU13" s="321"/>
      <c r="UZV13" s="321"/>
      <c r="UZW13" s="321"/>
      <c r="UZX13" s="321"/>
      <c r="UZY13" s="321"/>
      <c r="UZZ13" s="321"/>
      <c r="VAA13" s="321"/>
      <c r="VAB13" s="321"/>
      <c r="VAC13" s="321"/>
      <c r="VAD13" s="321"/>
      <c r="VAE13" s="321"/>
      <c r="VAF13" s="321"/>
      <c r="VAG13" s="321"/>
      <c r="VAH13" s="321"/>
      <c r="VAI13" s="321"/>
      <c r="VAJ13" s="321"/>
      <c r="VAK13" s="321"/>
      <c r="VAL13" s="321"/>
      <c r="VAM13" s="321"/>
      <c r="VAN13" s="321"/>
      <c r="VAO13" s="321"/>
      <c r="VAP13" s="321"/>
      <c r="VAQ13" s="321"/>
      <c r="VAR13" s="321"/>
      <c r="VAS13" s="321"/>
      <c r="VAT13" s="321"/>
      <c r="VAU13" s="321"/>
      <c r="VAV13" s="321"/>
      <c r="VAW13" s="321"/>
      <c r="VAX13" s="321"/>
      <c r="VAY13" s="321"/>
      <c r="VAZ13" s="321"/>
      <c r="VBA13" s="321"/>
      <c r="VBB13" s="321"/>
      <c r="VBC13" s="321"/>
      <c r="VBD13" s="321"/>
      <c r="VBE13" s="321"/>
      <c r="VBF13" s="321"/>
      <c r="VBG13" s="321"/>
      <c r="VBH13" s="321"/>
      <c r="VBI13" s="321"/>
      <c r="VBJ13" s="321"/>
      <c r="VBK13" s="321"/>
      <c r="VBL13" s="321"/>
      <c r="VBM13" s="321"/>
      <c r="VBN13" s="321"/>
      <c r="VBO13" s="321"/>
      <c r="VBP13" s="321"/>
      <c r="VBQ13" s="321"/>
      <c r="VBR13" s="321"/>
      <c r="VBS13" s="321"/>
      <c r="VBT13" s="321"/>
      <c r="VBU13" s="321"/>
      <c r="VBV13" s="321"/>
      <c r="VBW13" s="321"/>
      <c r="VBX13" s="321"/>
      <c r="VBY13" s="321"/>
      <c r="VBZ13" s="321"/>
      <c r="VCA13" s="321"/>
      <c r="VCB13" s="321"/>
      <c r="VCC13" s="321"/>
      <c r="VCD13" s="321"/>
      <c r="VCE13" s="321"/>
      <c r="VCF13" s="321"/>
      <c r="VCG13" s="321"/>
      <c r="VCH13" s="321"/>
      <c r="VCI13" s="321"/>
      <c r="VCJ13" s="321"/>
      <c r="VCK13" s="321"/>
      <c r="VCL13" s="321"/>
      <c r="VCM13" s="321"/>
      <c r="VCN13" s="321"/>
      <c r="VCO13" s="321"/>
      <c r="VCP13" s="321"/>
      <c r="VCQ13" s="321"/>
      <c r="VCR13" s="321"/>
      <c r="VCS13" s="321"/>
      <c r="VCT13" s="321"/>
      <c r="VCU13" s="321"/>
      <c r="VCV13" s="321"/>
      <c r="VCW13" s="321"/>
      <c r="VCX13" s="321"/>
      <c r="VCY13" s="321"/>
      <c r="VCZ13" s="321"/>
      <c r="VDA13" s="321"/>
      <c r="VDB13" s="321"/>
      <c r="VDC13" s="321"/>
      <c r="VDD13" s="321"/>
      <c r="VDE13" s="321"/>
      <c r="VDF13" s="321"/>
      <c r="VDG13" s="321"/>
      <c r="VDH13" s="321"/>
      <c r="VDI13" s="321"/>
      <c r="VDJ13" s="321"/>
      <c r="VDK13" s="321"/>
      <c r="VDL13" s="321"/>
      <c r="VDM13" s="321"/>
      <c r="VDN13" s="321"/>
      <c r="VDO13" s="321"/>
      <c r="VDP13" s="321"/>
      <c r="VDQ13" s="321"/>
      <c r="VDR13" s="321"/>
      <c r="VDS13" s="321"/>
      <c r="VDT13" s="321"/>
      <c r="VDU13" s="321"/>
      <c r="VDV13" s="321"/>
      <c r="VDW13" s="321"/>
      <c r="VDX13" s="321"/>
      <c r="VDY13" s="321"/>
      <c r="VDZ13" s="321"/>
      <c r="VEA13" s="321"/>
      <c r="VEB13" s="321"/>
      <c r="VEC13" s="321"/>
      <c r="VED13" s="321"/>
      <c r="VEE13" s="321"/>
      <c r="VEF13" s="321"/>
      <c r="VEG13" s="321"/>
      <c r="VEH13" s="321"/>
      <c r="VEI13" s="321"/>
      <c r="VEJ13" s="321"/>
      <c r="VEK13" s="321"/>
      <c r="VEL13" s="321"/>
      <c r="VEM13" s="321"/>
      <c r="VEN13" s="321"/>
      <c r="VEO13" s="321"/>
      <c r="VEP13" s="321"/>
      <c r="VEQ13" s="321"/>
      <c r="VER13" s="321"/>
      <c r="VES13" s="321"/>
      <c r="VET13" s="321"/>
      <c r="VEU13" s="321"/>
      <c r="VEV13" s="321"/>
      <c r="VEW13" s="321"/>
      <c r="VEX13" s="321"/>
      <c r="VEY13" s="321"/>
      <c r="VEZ13" s="321"/>
      <c r="VFA13" s="321"/>
      <c r="VFB13" s="321"/>
      <c r="VFC13" s="321"/>
      <c r="VFD13" s="321"/>
      <c r="VFE13" s="321"/>
      <c r="VFF13" s="321"/>
      <c r="VFG13" s="321"/>
      <c r="VFH13" s="321"/>
      <c r="VFI13" s="321"/>
      <c r="VFJ13" s="321"/>
      <c r="VFK13" s="321"/>
      <c r="VFL13" s="321"/>
      <c r="VFM13" s="321"/>
      <c r="VFN13" s="321"/>
      <c r="VFO13" s="321"/>
      <c r="VFP13" s="321"/>
      <c r="VFQ13" s="321"/>
      <c r="VFR13" s="321"/>
      <c r="VFS13" s="321"/>
      <c r="VFT13" s="321"/>
      <c r="VFU13" s="321"/>
      <c r="VFV13" s="321"/>
      <c r="VFW13" s="321"/>
      <c r="VFX13" s="321"/>
      <c r="VFY13" s="321"/>
      <c r="VFZ13" s="321"/>
      <c r="VGA13" s="321"/>
      <c r="VGB13" s="321"/>
      <c r="VGC13" s="321"/>
      <c r="VGD13" s="321"/>
      <c r="VGE13" s="321"/>
      <c r="VGF13" s="321"/>
      <c r="VGG13" s="321"/>
      <c r="VGH13" s="321"/>
      <c r="VGI13" s="321"/>
      <c r="VGJ13" s="321"/>
      <c r="VGK13" s="321"/>
      <c r="VGL13" s="321"/>
      <c r="VGM13" s="321"/>
      <c r="VGN13" s="321"/>
      <c r="VGO13" s="321"/>
      <c r="VGP13" s="321"/>
      <c r="VGQ13" s="321"/>
      <c r="VGR13" s="321"/>
      <c r="VGS13" s="321"/>
      <c r="VGT13" s="321"/>
      <c r="VGU13" s="321"/>
      <c r="VGV13" s="321"/>
      <c r="VGW13" s="321"/>
      <c r="VGX13" s="321"/>
      <c r="VGY13" s="321"/>
      <c r="VGZ13" s="321"/>
      <c r="VHA13" s="321"/>
      <c r="VHB13" s="321"/>
      <c r="VHC13" s="321"/>
      <c r="VHD13" s="321"/>
      <c r="VHE13" s="321"/>
      <c r="VHF13" s="321"/>
      <c r="VHG13" s="321"/>
      <c r="VHH13" s="321"/>
      <c r="VHI13" s="321"/>
      <c r="VHJ13" s="321"/>
      <c r="VHK13" s="321"/>
      <c r="VHL13" s="321"/>
      <c r="VHM13" s="321"/>
      <c r="VHN13" s="321"/>
      <c r="VHO13" s="321"/>
      <c r="VHP13" s="321"/>
      <c r="VHQ13" s="321"/>
      <c r="VHR13" s="321"/>
      <c r="VHS13" s="321"/>
      <c r="VHT13" s="321"/>
      <c r="VHU13" s="321"/>
      <c r="VHV13" s="321"/>
      <c r="VHW13" s="321"/>
      <c r="VHX13" s="321"/>
      <c r="VHY13" s="321"/>
      <c r="VHZ13" s="321"/>
      <c r="VIA13" s="321"/>
      <c r="VIB13" s="321"/>
      <c r="VIC13" s="321"/>
      <c r="VID13" s="321"/>
      <c r="VIE13" s="321"/>
      <c r="VIF13" s="321"/>
      <c r="VIG13" s="321"/>
      <c r="VIH13" s="321"/>
      <c r="VII13" s="321"/>
      <c r="VIJ13" s="321"/>
      <c r="VIK13" s="321"/>
      <c r="VIL13" s="321"/>
      <c r="VIM13" s="321"/>
      <c r="VIN13" s="321"/>
      <c r="VIO13" s="321"/>
      <c r="VIP13" s="321"/>
      <c r="VIQ13" s="321"/>
      <c r="VIR13" s="321"/>
      <c r="VIS13" s="321"/>
      <c r="VIT13" s="321"/>
      <c r="VIU13" s="321"/>
      <c r="VIV13" s="321"/>
      <c r="VIW13" s="321"/>
      <c r="VIX13" s="321"/>
      <c r="VIY13" s="321"/>
      <c r="VIZ13" s="321"/>
      <c r="VJA13" s="321"/>
      <c r="VJB13" s="321"/>
      <c r="VJC13" s="321"/>
      <c r="VJD13" s="321"/>
      <c r="VJE13" s="321"/>
      <c r="VJF13" s="321"/>
      <c r="VJG13" s="321"/>
      <c r="VJH13" s="321"/>
      <c r="VJI13" s="321"/>
      <c r="VJJ13" s="321"/>
      <c r="VJK13" s="321"/>
      <c r="VJL13" s="321"/>
      <c r="VJM13" s="321"/>
      <c r="VJN13" s="321"/>
      <c r="VJO13" s="321"/>
      <c r="VJP13" s="321"/>
      <c r="VJQ13" s="321"/>
      <c r="VJR13" s="321"/>
      <c r="VJS13" s="321"/>
      <c r="VJT13" s="321"/>
      <c r="VJU13" s="321"/>
      <c r="VJV13" s="321"/>
      <c r="VJW13" s="321"/>
      <c r="VJX13" s="321"/>
      <c r="VJY13" s="321"/>
      <c r="VJZ13" s="321"/>
      <c r="VKA13" s="321"/>
      <c r="VKB13" s="321"/>
      <c r="VKC13" s="321"/>
      <c r="VKD13" s="321"/>
      <c r="VKE13" s="321"/>
      <c r="VKF13" s="321"/>
      <c r="VKG13" s="321"/>
      <c r="VKH13" s="321"/>
      <c r="VKI13" s="321"/>
      <c r="VKJ13" s="321"/>
      <c r="VKK13" s="321"/>
      <c r="VKL13" s="321"/>
      <c r="VKM13" s="321"/>
      <c r="VKN13" s="321"/>
      <c r="VKO13" s="321"/>
      <c r="VKP13" s="321"/>
      <c r="VKQ13" s="321"/>
      <c r="VKR13" s="321"/>
      <c r="VKS13" s="321"/>
      <c r="VKT13" s="321"/>
      <c r="VKU13" s="321"/>
      <c r="VKV13" s="321"/>
      <c r="VKW13" s="321"/>
      <c r="VKX13" s="321"/>
      <c r="VKY13" s="321"/>
      <c r="VKZ13" s="321"/>
      <c r="VLA13" s="321"/>
      <c r="VLB13" s="321"/>
      <c r="VLC13" s="321"/>
      <c r="VLD13" s="321"/>
      <c r="VLE13" s="321"/>
      <c r="VLF13" s="321"/>
      <c r="VLG13" s="321"/>
      <c r="VLH13" s="321"/>
      <c r="VLI13" s="321"/>
      <c r="VLJ13" s="321"/>
      <c r="VLK13" s="321"/>
      <c r="VLL13" s="321"/>
      <c r="VLM13" s="321"/>
      <c r="VLN13" s="321"/>
      <c r="VLO13" s="321"/>
      <c r="VLP13" s="321"/>
      <c r="VLQ13" s="321"/>
      <c r="VLR13" s="321"/>
      <c r="VLS13" s="321"/>
      <c r="VLT13" s="321"/>
      <c r="VLU13" s="321"/>
      <c r="VLV13" s="321"/>
      <c r="VLW13" s="321"/>
      <c r="VLX13" s="321"/>
      <c r="VLY13" s="321"/>
      <c r="VLZ13" s="321"/>
      <c r="VMA13" s="321"/>
      <c r="VMB13" s="321"/>
      <c r="VMC13" s="321"/>
      <c r="VMD13" s="321"/>
      <c r="VME13" s="321"/>
      <c r="VMF13" s="321"/>
      <c r="VMG13" s="321"/>
      <c r="VMH13" s="321"/>
      <c r="VMI13" s="321"/>
      <c r="VMJ13" s="321"/>
      <c r="VMK13" s="321"/>
      <c r="VML13" s="321"/>
      <c r="VMM13" s="321"/>
      <c r="VMN13" s="321"/>
      <c r="VMO13" s="321"/>
      <c r="VMP13" s="321"/>
      <c r="VMQ13" s="321"/>
      <c r="VMR13" s="321"/>
      <c r="VMS13" s="321"/>
      <c r="VMT13" s="321"/>
      <c r="VMU13" s="321"/>
      <c r="VMV13" s="321"/>
      <c r="VMW13" s="321"/>
      <c r="VMX13" s="321"/>
      <c r="VMY13" s="321"/>
      <c r="VMZ13" s="321"/>
      <c r="VNA13" s="321"/>
      <c r="VNB13" s="321"/>
      <c r="VNC13" s="321"/>
      <c r="VND13" s="321"/>
      <c r="VNE13" s="321"/>
      <c r="VNF13" s="321"/>
      <c r="VNG13" s="321"/>
      <c r="VNH13" s="321"/>
      <c r="VNI13" s="321"/>
      <c r="VNJ13" s="321"/>
      <c r="VNK13" s="321"/>
      <c r="VNL13" s="321"/>
      <c r="VNM13" s="321"/>
      <c r="VNN13" s="321"/>
      <c r="VNO13" s="321"/>
      <c r="VNP13" s="321"/>
      <c r="VNQ13" s="321"/>
      <c r="VNR13" s="321"/>
      <c r="VNS13" s="321"/>
      <c r="VNT13" s="321"/>
      <c r="VNU13" s="321"/>
      <c r="VNV13" s="321"/>
      <c r="VNW13" s="321"/>
      <c r="VNX13" s="321"/>
      <c r="VNY13" s="321"/>
      <c r="VNZ13" s="321"/>
      <c r="VOA13" s="321"/>
      <c r="VOB13" s="321"/>
      <c r="VOC13" s="321"/>
      <c r="VOD13" s="321"/>
      <c r="VOE13" s="321"/>
      <c r="VOF13" s="321"/>
      <c r="VOG13" s="321"/>
      <c r="VOH13" s="321"/>
      <c r="VOI13" s="321"/>
      <c r="VOJ13" s="321"/>
      <c r="VOK13" s="321"/>
      <c r="VOL13" s="321"/>
      <c r="VOM13" s="321"/>
      <c r="VON13" s="321"/>
      <c r="VOO13" s="321"/>
      <c r="VOP13" s="321"/>
      <c r="VOQ13" s="321"/>
      <c r="VOR13" s="321"/>
      <c r="VOS13" s="321"/>
      <c r="VOT13" s="321"/>
      <c r="VOU13" s="321"/>
      <c r="VOV13" s="321"/>
      <c r="VOW13" s="321"/>
      <c r="VOX13" s="321"/>
      <c r="VOY13" s="321"/>
      <c r="VOZ13" s="321"/>
      <c r="VPA13" s="321"/>
      <c r="VPB13" s="321"/>
      <c r="VPC13" s="321"/>
      <c r="VPD13" s="321"/>
      <c r="VPE13" s="321"/>
      <c r="VPF13" s="321"/>
      <c r="VPG13" s="321"/>
      <c r="VPH13" s="321"/>
      <c r="VPI13" s="321"/>
      <c r="VPJ13" s="321"/>
      <c r="VPK13" s="321"/>
      <c r="VPL13" s="321"/>
      <c r="VPM13" s="321"/>
      <c r="VPN13" s="321"/>
      <c r="VPO13" s="321"/>
      <c r="VPP13" s="321"/>
      <c r="VPQ13" s="321"/>
      <c r="VPR13" s="321"/>
      <c r="VPS13" s="321"/>
      <c r="VPT13" s="321"/>
      <c r="VPU13" s="321"/>
      <c r="VPV13" s="321"/>
      <c r="VPW13" s="321"/>
      <c r="VPX13" s="321"/>
    </row>
    <row r="14" spans="1:15312">
      <c r="A14" s="312" t="s">
        <v>541</v>
      </c>
      <c r="B14" s="6">
        <f>SUM(B7:B13)</f>
        <v>4750</v>
      </c>
      <c r="C14" s="6">
        <f>SUM(C7:C13)</f>
        <v>5650</v>
      </c>
      <c r="D14" s="6">
        <f>SUM(D7:D13)</f>
        <v>6450</v>
      </c>
      <c r="E14" s="6">
        <f>SUM(E7:E13)</f>
        <v>7350</v>
      </c>
      <c r="G14" s="320"/>
    </row>
    <row r="15" spans="1:15312">
      <c r="A15" s="317" t="s">
        <v>601</v>
      </c>
      <c r="B15" s="319"/>
      <c r="C15" s="319"/>
      <c r="D15" s="319"/>
      <c r="E15" s="319"/>
      <c r="K15" s="318"/>
      <c r="L15" s="318"/>
    </row>
    <row r="16" spans="1:15312">
      <c r="A16" s="313" t="s">
        <v>600</v>
      </c>
      <c r="B16" s="302">
        <v>5</v>
      </c>
      <c r="C16" s="302">
        <v>5</v>
      </c>
      <c r="D16" s="302">
        <v>5</v>
      </c>
      <c r="E16" s="302">
        <v>5</v>
      </c>
    </row>
    <row r="17" spans="1:5">
      <c r="A17" s="313" t="s">
        <v>599</v>
      </c>
      <c r="B17" s="302">
        <v>10</v>
      </c>
      <c r="C17" s="302">
        <v>10</v>
      </c>
      <c r="D17" s="302">
        <v>10</v>
      </c>
      <c r="E17" s="302">
        <v>10</v>
      </c>
    </row>
    <row r="18" spans="1:5">
      <c r="A18" s="313" t="s">
        <v>598</v>
      </c>
      <c r="B18" s="302">
        <v>8</v>
      </c>
      <c r="C18" s="302">
        <v>8</v>
      </c>
      <c r="D18" s="302">
        <v>8</v>
      </c>
      <c r="E18" s="302">
        <v>8</v>
      </c>
    </row>
    <row r="19" spans="1:5">
      <c r="A19" s="313" t="s">
        <v>597</v>
      </c>
      <c r="B19" s="302">
        <v>9</v>
      </c>
      <c r="C19" s="302">
        <v>9</v>
      </c>
      <c r="D19" s="302">
        <v>9</v>
      </c>
      <c r="E19" s="302">
        <v>9</v>
      </c>
    </row>
    <row r="20" spans="1:5">
      <c r="A20" s="313" t="s">
        <v>596</v>
      </c>
      <c r="B20" s="302">
        <v>1</v>
      </c>
      <c r="C20" s="302">
        <v>1</v>
      </c>
      <c r="D20" s="302">
        <v>1</v>
      </c>
      <c r="E20" s="302">
        <v>1</v>
      </c>
    </row>
    <row r="21" spans="1:5">
      <c r="A21" s="313" t="s">
        <v>595</v>
      </c>
      <c r="B21" s="302">
        <v>1</v>
      </c>
      <c r="C21" s="302">
        <v>1</v>
      </c>
      <c r="D21" s="302">
        <v>1</v>
      </c>
      <c r="E21" s="302">
        <v>1</v>
      </c>
    </row>
    <row r="22" spans="1:5">
      <c r="A22" s="313" t="s">
        <v>594</v>
      </c>
      <c r="B22" s="302">
        <v>1</v>
      </c>
      <c r="C22" s="302">
        <v>1</v>
      </c>
      <c r="D22" s="302">
        <v>1</v>
      </c>
      <c r="E22" s="302">
        <v>1</v>
      </c>
    </row>
    <row r="23" spans="1:5">
      <c r="A23" s="313" t="s">
        <v>573</v>
      </c>
      <c r="B23" s="302">
        <v>4</v>
      </c>
      <c r="C23" s="302">
        <v>4</v>
      </c>
      <c r="D23" s="302">
        <v>4</v>
      </c>
      <c r="E23" s="302">
        <v>4</v>
      </c>
    </row>
    <row r="24" spans="1:5">
      <c r="A24" s="313" t="s">
        <v>593</v>
      </c>
      <c r="B24" s="302">
        <v>1</v>
      </c>
      <c r="C24" s="302">
        <v>1</v>
      </c>
      <c r="D24" s="302">
        <v>1</v>
      </c>
      <c r="E24" s="302">
        <v>1</v>
      </c>
    </row>
    <row r="25" spans="1:5">
      <c r="A25" s="312" t="s">
        <v>541</v>
      </c>
      <c r="B25" s="6">
        <f>SUM(B16:B24)</f>
        <v>40</v>
      </c>
      <c r="C25" s="6">
        <f>SUM(C16:C24)</f>
        <v>40</v>
      </c>
      <c r="D25" s="6">
        <f>SUM(D16:D24)</f>
        <v>40</v>
      </c>
      <c r="E25" s="6">
        <f>SUM(E16:E24)</f>
        <v>40</v>
      </c>
    </row>
    <row r="26" spans="1:5">
      <c r="A26" s="312" t="s">
        <v>592</v>
      </c>
      <c r="B26" s="6">
        <f>B14+B25</f>
        <v>4790</v>
      </c>
      <c r="C26" s="6">
        <f>C14+C25</f>
        <v>5690</v>
      </c>
      <c r="D26" s="6">
        <f>D14+D25</f>
        <v>6490</v>
      </c>
      <c r="E26" s="6">
        <f>E14+E25</f>
        <v>7390</v>
      </c>
    </row>
    <row r="27" spans="1:5">
      <c r="A27" s="317" t="s">
        <v>591</v>
      </c>
      <c r="B27" s="302"/>
      <c r="C27" s="302"/>
      <c r="D27" s="302"/>
      <c r="E27" s="302"/>
    </row>
    <row r="28" spans="1:5" ht="16.5" customHeight="1">
      <c r="A28" s="313" t="s">
        <v>567</v>
      </c>
      <c r="B28" s="302">
        <v>330</v>
      </c>
      <c r="C28" s="302">
        <v>330</v>
      </c>
      <c r="D28" s="302">
        <v>330</v>
      </c>
      <c r="E28" s="302">
        <v>330</v>
      </c>
    </row>
    <row r="29" spans="1:5">
      <c r="A29" s="313" t="s">
        <v>590</v>
      </c>
      <c r="B29" s="302">
        <v>260</v>
      </c>
      <c r="C29" s="302">
        <v>345</v>
      </c>
      <c r="D29" s="302">
        <v>446</v>
      </c>
      <c r="E29" s="302">
        <v>535</v>
      </c>
    </row>
    <row r="30" spans="1:5">
      <c r="A30" s="313" t="s">
        <v>589</v>
      </c>
      <c r="B30" s="302">
        <v>102</v>
      </c>
      <c r="C30" s="302">
        <v>175</v>
      </c>
      <c r="D30" s="302">
        <v>262</v>
      </c>
      <c r="E30" s="302">
        <v>340</v>
      </c>
    </row>
    <row r="31" spans="1:5" ht="15.75" customHeight="1">
      <c r="A31" s="313" t="s">
        <v>588</v>
      </c>
      <c r="B31" s="302">
        <v>75</v>
      </c>
      <c r="C31" s="302">
        <v>100</v>
      </c>
      <c r="D31" s="302">
        <v>125</v>
      </c>
      <c r="E31" s="302">
        <v>150</v>
      </c>
    </row>
    <row r="32" spans="1:5">
      <c r="A32" s="313" t="s">
        <v>587</v>
      </c>
      <c r="B32" s="302">
        <v>5</v>
      </c>
      <c r="C32" s="302">
        <v>5</v>
      </c>
      <c r="D32" s="302">
        <v>5</v>
      </c>
      <c r="E32" s="302">
        <v>5</v>
      </c>
    </row>
    <row r="33" spans="1:10">
      <c r="A33" s="313" t="s">
        <v>574</v>
      </c>
      <c r="B33" s="302">
        <v>190</v>
      </c>
      <c r="C33" s="302">
        <v>190</v>
      </c>
      <c r="D33" s="302">
        <v>190</v>
      </c>
      <c r="E33" s="302">
        <v>190</v>
      </c>
    </row>
    <row r="34" spans="1:10">
      <c r="A34" s="313" t="s">
        <v>586</v>
      </c>
      <c r="B34" s="302">
        <v>150</v>
      </c>
      <c r="C34" s="302">
        <v>275</v>
      </c>
      <c r="D34" s="302">
        <v>385</v>
      </c>
      <c r="E34" s="302">
        <v>510</v>
      </c>
    </row>
    <row r="35" spans="1:10">
      <c r="A35" s="313" t="s">
        <v>585</v>
      </c>
      <c r="B35" s="302">
        <v>20</v>
      </c>
      <c r="C35" s="302">
        <v>50</v>
      </c>
      <c r="D35" s="302">
        <v>70</v>
      </c>
      <c r="E35" s="302">
        <v>90</v>
      </c>
    </row>
    <row r="36" spans="1:10">
      <c r="A36" s="313" t="s">
        <v>584</v>
      </c>
      <c r="B36" s="302">
        <v>15</v>
      </c>
      <c r="C36" s="302">
        <v>20</v>
      </c>
      <c r="D36" s="302">
        <v>25</v>
      </c>
      <c r="E36" s="302">
        <v>30</v>
      </c>
    </row>
    <row r="37" spans="1:10">
      <c r="A37" s="313" t="s">
        <v>573</v>
      </c>
      <c r="B37" s="302">
        <v>15</v>
      </c>
      <c r="C37" s="302">
        <v>15</v>
      </c>
      <c r="D37" s="302">
        <v>15</v>
      </c>
      <c r="E37" s="302">
        <v>15</v>
      </c>
    </row>
    <row r="38" spans="1:10">
      <c r="A38" s="313" t="s">
        <v>583</v>
      </c>
      <c r="B38" s="302">
        <v>30</v>
      </c>
      <c r="C38" s="302">
        <v>40</v>
      </c>
      <c r="D38" s="302">
        <v>50</v>
      </c>
      <c r="E38" s="302">
        <v>60</v>
      </c>
    </row>
    <row r="39" spans="1:10">
      <c r="A39" s="313" t="s">
        <v>582</v>
      </c>
      <c r="B39" s="302">
        <v>20</v>
      </c>
      <c r="C39" s="302">
        <v>30</v>
      </c>
      <c r="D39" s="302">
        <v>35</v>
      </c>
      <c r="E39" s="302">
        <v>45</v>
      </c>
    </row>
    <row r="40" spans="1:10">
      <c r="A40" s="313" t="s">
        <v>581</v>
      </c>
      <c r="B40" s="302">
        <v>15</v>
      </c>
      <c r="C40" s="302">
        <v>20</v>
      </c>
      <c r="D40" s="302">
        <v>25</v>
      </c>
      <c r="E40" s="302">
        <v>30</v>
      </c>
    </row>
    <row r="41" spans="1:10">
      <c r="A41" s="313" t="s">
        <v>580</v>
      </c>
      <c r="B41" s="302">
        <v>3</v>
      </c>
      <c r="C41" s="302">
        <v>5</v>
      </c>
      <c r="D41" s="302">
        <v>7</v>
      </c>
      <c r="E41" s="302">
        <v>10</v>
      </c>
    </row>
    <row r="42" spans="1:10">
      <c r="A42" s="316" t="s">
        <v>579</v>
      </c>
      <c r="B42" s="302">
        <v>15</v>
      </c>
      <c r="C42" s="302">
        <v>25</v>
      </c>
      <c r="D42" s="302">
        <v>35</v>
      </c>
      <c r="E42" s="302">
        <v>45</v>
      </c>
    </row>
    <row r="43" spans="1:10">
      <c r="A43" s="316" t="s">
        <v>578</v>
      </c>
      <c r="B43" s="302">
        <v>25</v>
      </c>
      <c r="C43" s="302">
        <v>30</v>
      </c>
      <c r="D43" s="302">
        <v>35</v>
      </c>
      <c r="E43" s="302">
        <v>40</v>
      </c>
    </row>
    <row r="44" spans="1:10">
      <c r="A44" s="316" t="s">
        <v>577</v>
      </c>
      <c r="B44" s="302">
        <v>20</v>
      </c>
      <c r="C44" s="302">
        <v>30</v>
      </c>
      <c r="D44" s="302">
        <v>40</v>
      </c>
      <c r="E44" s="302">
        <v>50</v>
      </c>
    </row>
    <row r="45" spans="1:10">
      <c r="A45" s="316" t="s">
        <v>576</v>
      </c>
      <c r="B45" s="302">
        <v>10</v>
      </c>
      <c r="C45" s="302">
        <v>15</v>
      </c>
      <c r="D45" s="302">
        <v>20</v>
      </c>
      <c r="E45" s="302">
        <v>25</v>
      </c>
    </row>
    <row r="46" spans="1:10" s="2" customFormat="1">
      <c r="A46" s="315" t="s">
        <v>541</v>
      </c>
      <c r="B46" s="6">
        <f>SUM(B28:B45)</f>
        <v>1300</v>
      </c>
      <c r="C46" s="6">
        <f>SUM(C28:C45)</f>
        <v>1700</v>
      </c>
      <c r="D46" s="6">
        <f>SUM(D28:D45)</f>
        <v>2100</v>
      </c>
      <c r="E46" s="6">
        <f>SUM(E28:E45)</f>
        <v>2500</v>
      </c>
      <c r="H46" s="299"/>
      <c r="J46" s="299"/>
    </row>
    <row r="47" spans="1:10">
      <c r="A47" s="314" t="s">
        <v>575</v>
      </c>
      <c r="B47" s="302"/>
      <c r="C47" s="302"/>
      <c r="D47" s="302"/>
      <c r="E47" s="302"/>
    </row>
    <row r="48" spans="1:10">
      <c r="A48" s="313" t="s">
        <v>574</v>
      </c>
      <c r="B48" s="302">
        <v>6</v>
      </c>
      <c r="C48" s="302">
        <v>6</v>
      </c>
      <c r="D48" s="302">
        <v>6</v>
      </c>
      <c r="E48" s="302">
        <v>6</v>
      </c>
    </row>
    <row r="49" spans="1:12902">
      <c r="A49" s="313" t="s">
        <v>573</v>
      </c>
      <c r="B49" s="302">
        <v>2</v>
      </c>
      <c r="C49" s="302">
        <v>2</v>
      </c>
      <c r="D49" s="302">
        <v>2</v>
      </c>
      <c r="E49" s="302">
        <v>2</v>
      </c>
    </row>
    <row r="50" spans="1:12902">
      <c r="A50" s="313" t="s">
        <v>567</v>
      </c>
      <c r="B50" s="302">
        <v>2</v>
      </c>
      <c r="C50" s="302">
        <v>2</v>
      </c>
      <c r="D50" s="302">
        <v>2</v>
      </c>
      <c r="E50" s="302">
        <v>2</v>
      </c>
    </row>
    <row r="51" spans="1:12902">
      <c r="A51" s="312" t="s">
        <v>541</v>
      </c>
      <c r="B51" s="6">
        <f>SUM(B48:B50)</f>
        <v>10</v>
      </c>
      <c r="C51" s="6">
        <f>SUM(C48:C50)</f>
        <v>10</v>
      </c>
      <c r="D51" s="6">
        <f>SUM(D48:D50)</f>
        <v>10</v>
      </c>
      <c r="E51" s="6">
        <f>SUM(E48:E50)</f>
        <v>10</v>
      </c>
    </row>
    <row r="52" spans="1:12902" s="2" customFormat="1">
      <c r="A52" s="311" t="s">
        <v>572</v>
      </c>
      <c r="B52" s="6">
        <f>B46+B51</f>
        <v>1310</v>
      </c>
      <c r="C52" s="6">
        <f>C46+C51</f>
        <v>1710</v>
      </c>
      <c r="D52" s="6">
        <f>D46+D51</f>
        <v>2110</v>
      </c>
      <c r="E52" s="6">
        <f>E46+E51</f>
        <v>2510</v>
      </c>
      <c r="H52" s="299"/>
      <c r="J52" s="299"/>
    </row>
    <row r="53" spans="1:12902" s="2" customFormat="1">
      <c r="A53" s="311" t="s">
        <v>23</v>
      </c>
      <c r="B53" s="6">
        <f>B26+B52</f>
        <v>6100</v>
      </c>
      <c r="C53" s="6">
        <f>C26+C52</f>
        <v>7400</v>
      </c>
      <c r="D53" s="6">
        <f>D26+D52</f>
        <v>8600</v>
      </c>
      <c r="E53" s="6">
        <f>E26+E52</f>
        <v>9900</v>
      </c>
      <c r="H53" s="299"/>
      <c r="J53" s="299"/>
    </row>
    <row r="54" spans="1:12902">
      <c r="A54" s="305" t="s">
        <v>571</v>
      </c>
      <c r="B54" s="310"/>
      <c r="C54" s="310"/>
      <c r="D54" s="310"/>
      <c r="E54" s="310"/>
    </row>
    <row r="55" spans="1:12902">
      <c r="A55" s="303" t="s">
        <v>570</v>
      </c>
      <c r="B55" s="302">
        <v>50</v>
      </c>
      <c r="C55" s="302">
        <v>50</v>
      </c>
      <c r="D55" s="302">
        <v>50</v>
      </c>
      <c r="E55" s="302">
        <v>50</v>
      </c>
    </row>
    <row r="56" spans="1:12902">
      <c r="A56" s="303" t="s">
        <v>569</v>
      </c>
      <c r="B56" s="302">
        <v>25</v>
      </c>
      <c r="C56" s="302">
        <v>25</v>
      </c>
      <c r="D56" s="302">
        <v>25</v>
      </c>
      <c r="E56" s="302">
        <v>25</v>
      </c>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c r="IW56" s="2"/>
      <c r="IX56" s="2"/>
      <c r="IY56" s="2"/>
      <c r="IZ56" s="2"/>
      <c r="JA56" s="2"/>
      <c r="JB56" s="2"/>
      <c r="JC56" s="2"/>
      <c r="JD56" s="2"/>
      <c r="JE56" s="2"/>
      <c r="JF56" s="2"/>
      <c r="JG56" s="2"/>
      <c r="JH56" s="2"/>
      <c r="JI56" s="2"/>
      <c r="JJ56" s="2"/>
      <c r="JK56" s="2"/>
      <c r="JL56" s="2"/>
      <c r="JM56" s="2"/>
      <c r="JN56" s="2"/>
      <c r="JO56" s="2"/>
      <c r="JP56" s="2"/>
      <c r="JQ56" s="2"/>
      <c r="JR56" s="2"/>
      <c r="JS56" s="2"/>
      <c r="JT56" s="2"/>
      <c r="JU56" s="2"/>
      <c r="JV56" s="2"/>
      <c r="JW56" s="2"/>
      <c r="JX56" s="2"/>
      <c r="JY56" s="2"/>
      <c r="JZ56" s="2"/>
      <c r="KA56" s="2"/>
      <c r="KB56" s="2"/>
      <c r="KC56" s="2"/>
      <c r="KD56" s="2"/>
      <c r="KE56" s="2"/>
      <c r="KF56" s="2"/>
      <c r="KG56" s="2"/>
      <c r="KH56" s="2"/>
      <c r="KI56" s="2"/>
      <c r="KJ56" s="2"/>
      <c r="KK56" s="2"/>
      <c r="KL56" s="2"/>
      <c r="KM56" s="2"/>
      <c r="KN56" s="2"/>
      <c r="KO56" s="2"/>
      <c r="KP56" s="2"/>
      <c r="KQ56" s="2"/>
      <c r="KR56" s="2"/>
      <c r="KS56" s="2"/>
      <c r="KT56" s="2"/>
      <c r="KU56" s="2"/>
      <c r="KV56" s="2"/>
      <c r="KW56" s="2"/>
      <c r="KX56" s="2"/>
      <c r="KY56" s="2"/>
      <c r="KZ56" s="2"/>
      <c r="LA56" s="2"/>
      <c r="LB56" s="2"/>
      <c r="LC56" s="2"/>
      <c r="LD56" s="2"/>
      <c r="LE56" s="2"/>
      <c r="LF56" s="2"/>
      <c r="LG56" s="2"/>
      <c r="LH56" s="2"/>
      <c r="LI56" s="2"/>
      <c r="LJ56" s="2"/>
      <c r="LK56" s="2"/>
      <c r="LL56" s="2"/>
      <c r="LM56" s="2"/>
      <c r="LN56" s="2"/>
      <c r="LO56" s="2"/>
      <c r="LP56" s="2"/>
      <c r="LQ56" s="2"/>
      <c r="LR56" s="2"/>
      <c r="LS56" s="2"/>
      <c r="LT56" s="2"/>
      <c r="LU56" s="2"/>
      <c r="LV56" s="2"/>
      <c r="LW56" s="2"/>
      <c r="LX56" s="2"/>
      <c r="LY56" s="2"/>
      <c r="LZ56" s="2"/>
      <c r="MA56" s="2"/>
      <c r="MB56" s="2"/>
      <c r="MC56" s="2"/>
      <c r="MD56" s="2"/>
      <c r="ME56" s="2"/>
      <c r="MF56" s="2"/>
      <c r="MG56" s="2"/>
      <c r="MH56" s="2"/>
      <c r="MI56" s="2"/>
      <c r="MJ56" s="2"/>
      <c r="MK56" s="2"/>
      <c r="ML56" s="2"/>
      <c r="MM56" s="2"/>
      <c r="MN56" s="2"/>
      <c r="MO56" s="2"/>
      <c r="MP56" s="2"/>
      <c r="MQ56" s="2"/>
      <c r="MR56" s="2"/>
      <c r="MS56" s="2"/>
      <c r="MT56" s="2"/>
      <c r="MU56" s="2"/>
      <c r="MV56" s="2"/>
      <c r="MW56" s="2"/>
      <c r="MX56" s="2"/>
      <c r="MY56" s="2"/>
      <c r="MZ56" s="2"/>
      <c r="NA56" s="2"/>
      <c r="NB56" s="2"/>
      <c r="NC56" s="2"/>
      <c r="ND56" s="2"/>
      <c r="NE56" s="2"/>
      <c r="NF56" s="2"/>
      <c r="NG56" s="2"/>
      <c r="NH56" s="2"/>
      <c r="NI56" s="2"/>
      <c r="NJ56" s="2"/>
      <c r="NK56" s="2"/>
      <c r="NL56" s="2"/>
      <c r="NM56" s="2"/>
      <c r="NN56" s="2"/>
      <c r="NO56" s="2"/>
      <c r="NP56" s="2"/>
      <c r="NQ56" s="2"/>
      <c r="NR56" s="2"/>
      <c r="NS56" s="2"/>
      <c r="NT56" s="2"/>
      <c r="NU56" s="2"/>
      <c r="NV56" s="2"/>
      <c r="NW56" s="2"/>
      <c r="NX56" s="2"/>
      <c r="NY56" s="2"/>
      <c r="NZ56" s="2"/>
      <c r="OA56" s="2"/>
      <c r="OB56" s="2"/>
      <c r="OC56" s="2"/>
      <c r="OD56" s="2"/>
      <c r="OE56" s="2"/>
      <c r="OF56" s="2"/>
      <c r="OG56" s="2"/>
      <c r="OH56" s="2"/>
      <c r="OI56" s="2"/>
      <c r="OJ56" s="2"/>
      <c r="OK56" s="2"/>
      <c r="OL56" s="2"/>
      <c r="OM56" s="2"/>
      <c r="ON56" s="2"/>
      <c r="OO56" s="2"/>
      <c r="OP56" s="2"/>
      <c r="OQ56" s="2"/>
      <c r="OR56" s="2"/>
      <c r="OS56" s="2"/>
      <c r="OT56" s="2"/>
      <c r="OU56" s="2"/>
      <c r="OV56" s="2"/>
      <c r="OW56" s="2"/>
      <c r="OX56" s="2"/>
      <c r="OY56" s="2"/>
      <c r="OZ56" s="2"/>
      <c r="PA56" s="2"/>
      <c r="PB56" s="2"/>
      <c r="PC56" s="2"/>
      <c r="PD56" s="2"/>
      <c r="PE56" s="2"/>
      <c r="PF56" s="2"/>
      <c r="PG56" s="2"/>
      <c r="PH56" s="2"/>
      <c r="PI56" s="2"/>
      <c r="PJ56" s="2"/>
      <c r="PK56" s="2"/>
      <c r="PL56" s="2"/>
      <c r="PM56" s="2"/>
      <c r="PN56" s="2"/>
      <c r="PO56" s="2"/>
      <c r="PP56" s="2"/>
      <c r="PQ56" s="2"/>
      <c r="PR56" s="2"/>
      <c r="PS56" s="2"/>
      <c r="PT56" s="2"/>
      <c r="PU56" s="2"/>
      <c r="PV56" s="2"/>
      <c r="PW56" s="2"/>
      <c r="PX56" s="2"/>
      <c r="PY56" s="2"/>
      <c r="PZ56" s="2"/>
      <c r="QA56" s="2"/>
      <c r="QB56" s="2"/>
      <c r="QC56" s="2"/>
      <c r="QD56" s="2"/>
      <c r="QE56" s="2"/>
      <c r="QF56" s="2"/>
      <c r="QG56" s="2"/>
      <c r="QH56" s="2"/>
      <c r="QI56" s="2"/>
      <c r="QJ56" s="2"/>
      <c r="QK56" s="2"/>
      <c r="QL56" s="2"/>
      <c r="QM56" s="2"/>
      <c r="QN56" s="2"/>
      <c r="QO56" s="2"/>
      <c r="QP56" s="2"/>
      <c r="QQ56" s="2"/>
      <c r="QR56" s="2"/>
      <c r="QS56" s="2"/>
      <c r="QT56" s="2"/>
      <c r="QU56" s="2"/>
      <c r="QV56" s="2"/>
      <c r="QW56" s="2"/>
      <c r="QX56" s="2"/>
      <c r="QY56" s="2"/>
      <c r="QZ56" s="2"/>
      <c r="RA56" s="2"/>
      <c r="RB56" s="2"/>
      <c r="RC56" s="2"/>
      <c r="RD56" s="2"/>
      <c r="RE56" s="2"/>
      <c r="RF56" s="2"/>
      <c r="RG56" s="2"/>
      <c r="RH56" s="2"/>
      <c r="RI56" s="2"/>
      <c r="RJ56" s="2"/>
      <c r="RK56" s="2"/>
      <c r="RL56" s="2"/>
      <c r="RM56" s="2"/>
      <c r="RN56" s="2"/>
      <c r="RO56" s="2"/>
      <c r="RP56" s="2"/>
      <c r="RQ56" s="2"/>
      <c r="RR56" s="2"/>
      <c r="RS56" s="2"/>
      <c r="RT56" s="2"/>
      <c r="RU56" s="2"/>
      <c r="RV56" s="2"/>
      <c r="RW56" s="2"/>
      <c r="RX56" s="2"/>
      <c r="RY56" s="2"/>
      <c r="RZ56" s="2"/>
      <c r="SA56" s="2"/>
      <c r="SB56" s="2"/>
      <c r="SC56" s="2"/>
      <c r="SD56" s="2"/>
      <c r="SE56" s="2"/>
      <c r="SF56" s="2"/>
      <c r="SG56" s="2"/>
      <c r="SH56" s="2"/>
      <c r="SI56" s="2"/>
      <c r="SJ56" s="2"/>
      <c r="SK56" s="2"/>
      <c r="SL56" s="2"/>
      <c r="SM56" s="2"/>
      <c r="SN56" s="2"/>
      <c r="SO56" s="2"/>
      <c r="SP56" s="2"/>
      <c r="SQ56" s="2"/>
      <c r="SR56" s="2"/>
      <c r="SS56" s="2"/>
      <c r="ST56" s="2"/>
      <c r="SU56" s="2"/>
      <c r="SV56" s="2"/>
      <c r="SW56" s="2"/>
      <c r="SX56" s="2"/>
      <c r="SY56" s="2"/>
      <c r="SZ56" s="2"/>
      <c r="TA56" s="2"/>
      <c r="TB56" s="2"/>
      <c r="TC56" s="2"/>
      <c r="TD56" s="2"/>
      <c r="TE56" s="2"/>
      <c r="TF56" s="2"/>
      <c r="TG56" s="2"/>
      <c r="TH56" s="2"/>
      <c r="TI56" s="2"/>
      <c r="TJ56" s="2"/>
      <c r="TK56" s="2"/>
      <c r="TL56" s="2"/>
      <c r="TM56" s="2"/>
      <c r="TN56" s="2"/>
      <c r="TO56" s="2"/>
      <c r="TP56" s="2"/>
      <c r="TQ56" s="2"/>
      <c r="TR56" s="2"/>
      <c r="TS56" s="2"/>
      <c r="TT56" s="2"/>
      <c r="TU56" s="2"/>
      <c r="TV56" s="2"/>
      <c r="TW56" s="2"/>
      <c r="TX56" s="2"/>
      <c r="TY56" s="2"/>
      <c r="TZ56" s="2"/>
      <c r="UA56" s="2"/>
      <c r="UB56" s="2"/>
      <c r="UC56" s="2"/>
      <c r="UD56" s="2"/>
      <c r="UE56" s="2"/>
      <c r="UF56" s="2"/>
      <c r="UG56" s="2"/>
      <c r="UH56" s="2"/>
      <c r="UI56" s="2"/>
      <c r="UJ56" s="2"/>
      <c r="UK56" s="2"/>
      <c r="UL56" s="2"/>
      <c r="UM56" s="2"/>
      <c r="UN56" s="2"/>
      <c r="UO56" s="2"/>
      <c r="UP56" s="2"/>
      <c r="UQ56" s="2"/>
      <c r="UR56" s="2"/>
      <c r="US56" s="2"/>
      <c r="UT56" s="2"/>
      <c r="UU56" s="2"/>
      <c r="UV56" s="2"/>
      <c r="UW56" s="2"/>
      <c r="UX56" s="2"/>
      <c r="UY56" s="2"/>
      <c r="UZ56" s="2"/>
      <c r="VA56" s="2"/>
      <c r="VB56" s="2"/>
      <c r="VC56" s="2"/>
      <c r="VD56" s="2"/>
      <c r="VE56" s="2"/>
      <c r="VF56" s="2"/>
      <c r="VG56" s="2"/>
      <c r="VH56" s="2"/>
      <c r="VI56" s="2"/>
      <c r="VJ56" s="2"/>
      <c r="VK56" s="2"/>
      <c r="VL56" s="2"/>
      <c r="VM56" s="2"/>
      <c r="VN56" s="2"/>
      <c r="VO56" s="2"/>
      <c r="VP56" s="2"/>
      <c r="VQ56" s="2"/>
      <c r="VR56" s="2"/>
      <c r="VS56" s="2"/>
      <c r="VT56" s="2"/>
      <c r="VU56" s="2"/>
      <c r="VV56" s="2"/>
      <c r="VW56" s="2"/>
      <c r="VX56" s="2"/>
      <c r="VY56" s="2"/>
      <c r="VZ56" s="2"/>
      <c r="WA56" s="2"/>
      <c r="WB56" s="2"/>
      <c r="WC56" s="2"/>
      <c r="WD56" s="2"/>
      <c r="WE56" s="2"/>
      <c r="WF56" s="2"/>
      <c r="WG56" s="2"/>
      <c r="WH56" s="2"/>
      <c r="WI56" s="2"/>
      <c r="WJ56" s="2"/>
      <c r="WK56" s="2"/>
      <c r="WL56" s="2"/>
      <c r="WM56" s="2"/>
      <c r="WN56" s="2"/>
      <c r="WO56" s="2"/>
      <c r="WP56" s="2"/>
      <c r="WQ56" s="2"/>
      <c r="WR56" s="2"/>
      <c r="WS56" s="2"/>
      <c r="WT56" s="2"/>
      <c r="WU56" s="2"/>
      <c r="WV56" s="2"/>
      <c r="WW56" s="2"/>
      <c r="WX56" s="2"/>
      <c r="WY56" s="2"/>
      <c r="WZ56" s="2"/>
      <c r="XA56" s="2"/>
      <c r="XB56" s="2"/>
      <c r="XC56" s="2"/>
      <c r="XD56" s="2"/>
      <c r="XE56" s="2"/>
      <c r="XF56" s="2"/>
      <c r="XG56" s="2"/>
      <c r="XH56" s="2"/>
      <c r="XI56" s="2"/>
      <c r="XJ56" s="2"/>
      <c r="XK56" s="2"/>
      <c r="XL56" s="2"/>
      <c r="XM56" s="2"/>
      <c r="XN56" s="2"/>
      <c r="XO56" s="2"/>
      <c r="XP56" s="2"/>
      <c r="XQ56" s="2"/>
      <c r="XR56" s="2"/>
      <c r="XS56" s="2"/>
      <c r="XT56" s="2"/>
      <c r="XU56" s="2"/>
      <c r="XV56" s="2"/>
      <c r="XW56" s="2"/>
      <c r="XX56" s="2"/>
      <c r="XY56" s="2"/>
      <c r="XZ56" s="2"/>
      <c r="YA56" s="2"/>
      <c r="YB56" s="2"/>
      <c r="YC56" s="2"/>
      <c r="YD56" s="2"/>
      <c r="YE56" s="2"/>
      <c r="YF56" s="2"/>
      <c r="YG56" s="2"/>
      <c r="YH56" s="2"/>
      <c r="YI56" s="2"/>
      <c r="YJ56" s="2"/>
      <c r="YK56" s="2"/>
      <c r="YL56" s="2"/>
      <c r="YM56" s="2"/>
      <c r="YN56" s="2"/>
      <c r="YO56" s="2"/>
      <c r="YP56" s="2"/>
      <c r="YQ56" s="2"/>
      <c r="YR56" s="2"/>
      <c r="YS56" s="2"/>
      <c r="YT56" s="2"/>
      <c r="YU56" s="2"/>
      <c r="YV56" s="2"/>
      <c r="YW56" s="2"/>
      <c r="YX56" s="2"/>
      <c r="YY56" s="2"/>
      <c r="YZ56" s="2"/>
      <c r="ZA56" s="2"/>
      <c r="ZB56" s="2"/>
      <c r="ZC56" s="2"/>
      <c r="ZD56" s="2"/>
      <c r="ZE56" s="2"/>
      <c r="ZF56" s="2"/>
      <c r="ZG56" s="2"/>
      <c r="ZH56" s="2"/>
      <c r="ZI56" s="2"/>
      <c r="ZJ56" s="2"/>
      <c r="ZK56" s="2"/>
      <c r="ZL56" s="2"/>
      <c r="ZM56" s="2"/>
      <c r="ZN56" s="2"/>
      <c r="ZO56" s="2"/>
      <c r="ZP56" s="2"/>
      <c r="ZQ56" s="2"/>
      <c r="ZR56" s="2"/>
      <c r="ZS56" s="2"/>
      <c r="ZT56" s="2"/>
      <c r="ZU56" s="2"/>
      <c r="ZV56" s="2"/>
      <c r="ZW56" s="2"/>
      <c r="ZX56" s="2"/>
      <c r="ZY56" s="2"/>
      <c r="ZZ56" s="2"/>
      <c r="AAA56" s="2"/>
      <c r="AAB56" s="2"/>
      <c r="AAC56" s="2"/>
      <c r="AAD56" s="2"/>
      <c r="AAE56" s="2"/>
      <c r="AAF56" s="2"/>
      <c r="AAG56" s="2"/>
      <c r="AAH56" s="2"/>
      <c r="AAI56" s="2"/>
      <c r="AAJ56" s="2"/>
      <c r="AAK56" s="2"/>
      <c r="AAL56" s="2"/>
      <c r="AAM56" s="2"/>
      <c r="AAN56" s="2"/>
      <c r="AAO56" s="2"/>
      <c r="AAP56" s="2"/>
      <c r="AAQ56" s="2"/>
      <c r="AAR56" s="2"/>
      <c r="AAS56" s="2"/>
      <c r="AAT56" s="2"/>
      <c r="AAU56" s="2"/>
      <c r="AAV56" s="2"/>
      <c r="AAW56" s="2"/>
      <c r="AAX56" s="2"/>
      <c r="AAY56" s="2"/>
      <c r="AAZ56" s="2"/>
      <c r="ABA56" s="2"/>
      <c r="ABB56" s="2"/>
      <c r="ABC56" s="2"/>
      <c r="ABD56" s="2"/>
      <c r="ABE56" s="2"/>
      <c r="ABF56" s="2"/>
      <c r="ABG56" s="2"/>
      <c r="ABH56" s="2"/>
      <c r="ABI56" s="2"/>
      <c r="ABJ56" s="2"/>
      <c r="ABK56" s="2"/>
      <c r="ABL56" s="2"/>
      <c r="ABM56" s="2"/>
      <c r="ABN56" s="2"/>
      <c r="ABO56" s="2"/>
      <c r="ABP56" s="2"/>
      <c r="ABQ56" s="2"/>
      <c r="ABR56" s="2"/>
      <c r="ABS56" s="2"/>
      <c r="ABT56" s="2"/>
      <c r="ABU56" s="2"/>
      <c r="ABV56" s="2"/>
      <c r="ABW56" s="2"/>
      <c r="ABX56" s="2"/>
      <c r="ABY56" s="2"/>
      <c r="ABZ56" s="2"/>
      <c r="ACA56" s="2"/>
      <c r="ACB56" s="2"/>
      <c r="ACC56" s="2"/>
      <c r="ACD56" s="2"/>
      <c r="ACE56" s="2"/>
      <c r="ACF56" s="2"/>
      <c r="ACG56" s="2"/>
      <c r="ACH56" s="2"/>
      <c r="ACI56" s="2"/>
      <c r="ACJ56" s="2"/>
      <c r="ACK56" s="2"/>
      <c r="ACL56" s="2"/>
      <c r="ACM56" s="2"/>
      <c r="ACN56" s="2"/>
      <c r="ACO56" s="2"/>
      <c r="ACP56" s="2"/>
      <c r="ACQ56" s="2"/>
      <c r="ACR56" s="2"/>
      <c r="ACS56" s="2"/>
      <c r="ACT56" s="2"/>
      <c r="ACU56" s="2"/>
      <c r="ACV56" s="2"/>
      <c r="ACW56" s="2"/>
      <c r="ACX56" s="2"/>
      <c r="ACY56" s="2"/>
      <c r="ACZ56" s="2"/>
      <c r="ADA56" s="2"/>
      <c r="ADB56" s="2"/>
      <c r="ADC56" s="2"/>
      <c r="ADD56" s="2"/>
      <c r="ADE56" s="2"/>
      <c r="ADF56" s="2"/>
      <c r="ADG56" s="2"/>
      <c r="ADH56" s="2"/>
      <c r="ADI56" s="2"/>
      <c r="ADJ56" s="2"/>
      <c r="ADK56" s="2"/>
      <c r="ADL56" s="2"/>
      <c r="ADM56" s="2"/>
      <c r="ADN56" s="2"/>
      <c r="ADO56" s="2"/>
      <c r="ADP56" s="2"/>
      <c r="ADQ56" s="2"/>
      <c r="ADR56" s="2"/>
      <c r="ADS56" s="2"/>
      <c r="ADT56" s="2"/>
      <c r="ADU56" s="2"/>
      <c r="ADV56" s="2"/>
      <c r="ADW56" s="2"/>
      <c r="ADX56" s="2"/>
      <c r="ADY56" s="2"/>
      <c r="ADZ56" s="2"/>
      <c r="AEA56" s="2"/>
      <c r="AEB56" s="2"/>
      <c r="AEC56" s="2"/>
      <c r="AED56" s="2"/>
      <c r="AEE56" s="2"/>
      <c r="AEF56" s="2"/>
      <c r="AEG56" s="2"/>
      <c r="AEH56" s="2"/>
      <c r="AEI56" s="2"/>
      <c r="AEJ56" s="2"/>
      <c r="AEK56" s="2"/>
      <c r="AEL56" s="2"/>
      <c r="AEM56" s="2"/>
      <c r="AEN56" s="2"/>
      <c r="AEO56" s="2"/>
      <c r="AEP56" s="2"/>
      <c r="AEQ56" s="2"/>
      <c r="AER56" s="2"/>
      <c r="AES56" s="2"/>
      <c r="AET56" s="2"/>
      <c r="AEU56" s="2"/>
      <c r="AEV56" s="2"/>
      <c r="AEW56" s="2"/>
      <c r="AEX56" s="2"/>
      <c r="AEY56" s="2"/>
      <c r="AEZ56" s="2"/>
      <c r="AFA56" s="2"/>
      <c r="AFB56" s="2"/>
      <c r="AFC56" s="2"/>
      <c r="AFD56" s="2"/>
      <c r="AFE56" s="2"/>
      <c r="AFF56" s="2"/>
      <c r="AFG56" s="2"/>
      <c r="AFH56" s="2"/>
      <c r="AFI56" s="2"/>
      <c r="AFJ56" s="2"/>
      <c r="AFK56" s="2"/>
      <c r="AFL56" s="2"/>
      <c r="AFM56" s="2"/>
      <c r="AFN56" s="2"/>
      <c r="AFO56" s="2"/>
      <c r="AFP56" s="2"/>
      <c r="AFQ56" s="2"/>
      <c r="AFR56" s="2"/>
      <c r="AFS56" s="2"/>
      <c r="AFT56" s="2"/>
      <c r="AFU56" s="2"/>
      <c r="AFV56" s="2"/>
      <c r="AFW56" s="2"/>
      <c r="AFX56" s="2"/>
      <c r="AFY56" s="2"/>
      <c r="AFZ56" s="2"/>
      <c r="AGA56" s="2"/>
      <c r="AGB56" s="2"/>
      <c r="AGC56" s="2"/>
      <c r="AGD56" s="2"/>
      <c r="AGE56" s="2"/>
      <c r="AGF56" s="2"/>
      <c r="AGG56" s="2"/>
      <c r="AGH56" s="2"/>
      <c r="AGI56" s="2"/>
      <c r="AGJ56" s="2"/>
      <c r="AGK56" s="2"/>
      <c r="AGL56" s="2"/>
      <c r="AGM56" s="2"/>
      <c r="AGN56" s="2"/>
      <c r="AGO56" s="2"/>
      <c r="AGP56" s="2"/>
      <c r="AGQ56" s="2"/>
      <c r="AGR56" s="2"/>
      <c r="AGS56" s="2"/>
      <c r="AGT56" s="2"/>
      <c r="AGU56" s="2"/>
      <c r="AGV56" s="2"/>
      <c r="AGW56" s="2"/>
      <c r="AGX56" s="2"/>
      <c r="AGY56" s="2"/>
      <c r="AGZ56" s="2"/>
      <c r="AHA56" s="2"/>
      <c r="AHB56" s="2"/>
      <c r="AHC56" s="2"/>
      <c r="AHD56" s="2"/>
      <c r="AHE56" s="2"/>
      <c r="AHF56" s="2"/>
      <c r="AHG56" s="2"/>
      <c r="AHH56" s="2"/>
      <c r="AHI56" s="2"/>
      <c r="AHJ56" s="2"/>
      <c r="AHK56" s="2"/>
      <c r="AHL56" s="2"/>
      <c r="AHM56" s="2"/>
      <c r="AHN56" s="2"/>
      <c r="AHO56" s="2"/>
      <c r="AHP56" s="2"/>
      <c r="AHQ56" s="2"/>
      <c r="AHR56" s="2"/>
      <c r="AHS56" s="2"/>
      <c r="AHT56" s="2"/>
      <c r="AHU56" s="2"/>
      <c r="AHV56" s="2"/>
      <c r="AHW56" s="2"/>
      <c r="AHX56" s="2"/>
      <c r="AHY56" s="2"/>
      <c r="AHZ56" s="2"/>
      <c r="AIA56" s="2"/>
      <c r="AIB56" s="2"/>
      <c r="AIC56" s="2"/>
      <c r="AID56" s="2"/>
      <c r="AIE56" s="2"/>
      <c r="AIF56" s="2"/>
      <c r="AIG56" s="2"/>
      <c r="AIH56" s="2"/>
      <c r="AII56" s="2"/>
      <c r="AIJ56" s="2"/>
      <c r="AIK56" s="2"/>
      <c r="AIL56" s="2"/>
      <c r="AIM56" s="2"/>
      <c r="AIN56" s="2"/>
      <c r="AIO56" s="2"/>
      <c r="AIP56" s="2"/>
      <c r="AIQ56" s="2"/>
      <c r="AIR56" s="2"/>
      <c r="AIS56" s="2"/>
      <c r="AIT56" s="2"/>
      <c r="AIU56" s="2"/>
      <c r="AIV56" s="2"/>
      <c r="AIW56" s="2"/>
      <c r="AIX56" s="2"/>
      <c r="AIY56" s="2"/>
      <c r="AIZ56" s="2"/>
      <c r="AJA56" s="2"/>
      <c r="AJB56" s="2"/>
      <c r="AJC56" s="2"/>
      <c r="AJD56" s="2"/>
      <c r="AJE56" s="2"/>
      <c r="AJF56" s="2"/>
      <c r="AJG56" s="2"/>
      <c r="AJH56" s="2"/>
      <c r="AJI56" s="2"/>
      <c r="AJJ56" s="2"/>
      <c r="AJK56" s="2"/>
      <c r="AJL56" s="2"/>
      <c r="AJM56" s="2"/>
      <c r="AJN56" s="2"/>
      <c r="AJO56" s="2"/>
      <c r="AJP56" s="2"/>
      <c r="AJQ56" s="2"/>
      <c r="AJR56" s="2"/>
      <c r="AJS56" s="2"/>
      <c r="AJT56" s="2"/>
      <c r="AJU56" s="2"/>
      <c r="AJV56" s="2"/>
      <c r="AJW56" s="2"/>
      <c r="AJX56" s="2"/>
      <c r="AJY56" s="2"/>
      <c r="AJZ56" s="2"/>
      <c r="AKA56" s="2"/>
      <c r="AKB56" s="2"/>
      <c r="AKC56" s="2"/>
      <c r="AKD56" s="2"/>
      <c r="AKE56" s="2"/>
      <c r="AKF56" s="2"/>
      <c r="AKG56" s="2"/>
      <c r="AKH56" s="2"/>
      <c r="AKI56" s="2"/>
      <c r="AKJ56" s="2"/>
      <c r="AKK56" s="2"/>
      <c r="AKL56" s="2"/>
      <c r="AKM56" s="2"/>
      <c r="AKN56" s="2"/>
      <c r="AKO56" s="2"/>
      <c r="AKP56" s="2"/>
      <c r="AKQ56" s="2"/>
      <c r="AKR56" s="2"/>
      <c r="AKS56" s="2"/>
      <c r="AKT56" s="2"/>
      <c r="AKU56" s="2"/>
      <c r="AKV56" s="2"/>
      <c r="AKW56" s="2"/>
      <c r="AKX56" s="2"/>
      <c r="AKY56" s="2"/>
      <c r="AKZ56" s="2"/>
      <c r="ALA56" s="2"/>
      <c r="ALB56" s="2"/>
      <c r="ALC56" s="2"/>
      <c r="ALD56" s="2"/>
      <c r="ALE56" s="2"/>
      <c r="ALF56" s="2"/>
      <c r="ALG56" s="2"/>
      <c r="ALH56" s="2"/>
      <c r="ALI56" s="2"/>
      <c r="ALJ56" s="2"/>
      <c r="ALK56" s="2"/>
      <c r="ALL56" s="2"/>
      <c r="ALM56" s="2"/>
      <c r="ALN56" s="2"/>
      <c r="ALO56" s="2"/>
      <c r="ALP56" s="2"/>
      <c r="ALQ56" s="2"/>
      <c r="ALR56" s="2"/>
      <c r="ALS56" s="2"/>
      <c r="ALT56" s="2"/>
      <c r="ALU56" s="2"/>
      <c r="ALV56" s="2"/>
      <c r="ALW56" s="2"/>
      <c r="ALX56" s="2"/>
      <c r="ALY56" s="2"/>
      <c r="ALZ56" s="2"/>
      <c r="AMA56" s="2"/>
      <c r="AMB56" s="2"/>
      <c r="AMC56" s="2"/>
      <c r="AMD56" s="2"/>
      <c r="AME56" s="2"/>
      <c r="AMF56" s="2"/>
      <c r="AMG56" s="2"/>
      <c r="AMH56" s="2"/>
      <c r="AMI56" s="2"/>
      <c r="AMJ56" s="2"/>
      <c r="AMK56" s="2"/>
      <c r="AML56" s="2"/>
      <c r="AMM56" s="2"/>
      <c r="AMN56" s="2"/>
      <c r="AMO56" s="2"/>
      <c r="AMP56" s="2"/>
      <c r="AMQ56" s="2"/>
      <c r="AMR56" s="2"/>
      <c r="AMS56" s="2"/>
      <c r="AMT56" s="2"/>
      <c r="AMU56" s="2"/>
      <c r="AMV56" s="2"/>
      <c r="AMW56" s="2"/>
      <c r="AMX56" s="2"/>
      <c r="AMY56" s="2"/>
      <c r="AMZ56" s="2"/>
      <c r="ANA56" s="2"/>
      <c r="ANB56" s="2"/>
      <c r="ANC56" s="2"/>
      <c r="AND56" s="2"/>
      <c r="ANE56" s="2"/>
      <c r="ANF56" s="2"/>
      <c r="ANG56" s="2"/>
      <c r="ANH56" s="2"/>
      <c r="ANI56" s="2"/>
      <c r="ANJ56" s="2"/>
      <c r="ANK56" s="2"/>
      <c r="ANL56" s="2"/>
      <c r="ANM56" s="2"/>
      <c r="ANN56" s="2"/>
      <c r="ANO56" s="2"/>
      <c r="ANP56" s="2"/>
      <c r="ANQ56" s="2"/>
      <c r="ANR56" s="2"/>
      <c r="ANS56" s="2"/>
      <c r="ANT56" s="2"/>
      <c r="ANU56" s="2"/>
      <c r="ANV56" s="2"/>
      <c r="ANW56" s="2"/>
      <c r="ANX56" s="2"/>
      <c r="ANY56" s="2"/>
      <c r="ANZ56" s="2"/>
      <c r="AOA56" s="2"/>
      <c r="AOB56" s="2"/>
      <c r="AOC56" s="2"/>
      <c r="AOD56" s="2"/>
      <c r="AOE56" s="2"/>
      <c r="AOF56" s="2"/>
      <c r="AOG56" s="2"/>
      <c r="AOH56" s="2"/>
      <c r="AOI56" s="2"/>
      <c r="AOJ56" s="2"/>
      <c r="AOK56" s="2"/>
      <c r="AOL56" s="2"/>
      <c r="AOM56" s="2"/>
      <c r="AON56" s="2"/>
      <c r="AOO56" s="2"/>
      <c r="AOP56" s="2"/>
      <c r="AOQ56" s="2"/>
      <c r="AOR56" s="2"/>
      <c r="AOS56" s="2"/>
      <c r="AOT56" s="2"/>
      <c r="AOU56" s="2"/>
      <c r="AOV56" s="2"/>
      <c r="AOW56" s="2"/>
      <c r="AOX56" s="2"/>
      <c r="AOY56" s="2"/>
      <c r="AOZ56" s="2"/>
      <c r="APA56" s="2"/>
      <c r="APB56" s="2"/>
      <c r="APC56" s="2"/>
      <c r="APD56" s="2"/>
      <c r="APE56" s="2"/>
      <c r="APF56" s="2"/>
      <c r="APG56" s="2"/>
      <c r="APH56" s="2"/>
      <c r="API56" s="2"/>
      <c r="APJ56" s="2"/>
      <c r="APK56" s="2"/>
      <c r="APL56" s="2"/>
      <c r="APM56" s="2"/>
      <c r="APN56" s="2"/>
      <c r="APO56" s="2"/>
      <c r="APP56" s="2"/>
      <c r="APQ56" s="2"/>
      <c r="APR56" s="2"/>
      <c r="APS56" s="2"/>
      <c r="APT56" s="2"/>
      <c r="APU56" s="2"/>
      <c r="APV56" s="2"/>
      <c r="APW56" s="2"/>
      <c r="APX56" s="2"/>
      <c r="APY56" s="2"/>
      <c r="APZ56" s="2"/>
      <c r="AQA56" s="2"/>
      <c r="AQB56" s="2"/>
      <c r="AQC56" s="2"/>
      <c r="AQD56" s="2"/>
      <c r="AQE56" s="2"/>
      <c r="AQF56" s="2"/>
      <c r="AQG56" s="2"/>
      <c r="AQH56" s="2"/>
      <c r="AQI56" s="2"/>
      <c r="AQJ56" s="2"/>
      <c r="AQK56" s="2"/>
      <c r="AQL56" s="2"/>
      <c r="AQM56" s="2"/>
      <c r="AQN56" s="2"/>
      <c r="AQO56" s="2"/>
      <c r="AQP56" s="2"/>
      <c r="AQQ56" s="2"/>
      <c r="AQR56" s="2"/>
      <c r="AQS56" s="2"/>
      <c r="AQT56" s="2"/>
      <c r="AQU56" s="2"/>
      <c r="AQV56" s="2"/>
      <c r="AQW56" s="2"/>
      <c r="AQX56" s="2"/>
      <c r="AQY56" s="2"/>
      <c r="AQZ56" s="2"/>
      <c r="ARA56" s="2"/>
      <c r="ARB56" s="2"/>
      <c r="ARC56" s="2"/>
      <c r="ARD56" s="2"/>
      <c r="ARE56" s="2"/>
      <c r="ARF56" s="2"/>
      <c r="ARG56" s="2"/>
      <c r="ARH56" s="2"/>
      <c r="ARI56" s="2"/>
      <c r="ARJ56" s="2"/>
      <c r="ARK56" s="2"/>
      <c r="ARL56" s="2"/>
      <c r="ARM56" s="2"/>
      <c r="ARN56" s="2"/>
      <c r="ARO56" s="2"/>
      <c r="ARP56" s="2"/>
      <c r="ARQ56" s="2"/>
      <c r="ARR56" s="2"/>
      <c r="ARS56" s="2"/>
      <c r="ART56" s="2"/>
      <c r="ARU56" s="2"/>
      <c r="ARV56" s="2"/>
      <c r="ARW56" s="2"/>
      <c r="ARX56" s="2"/>
      <c r="ARY56" s="2"/>
      <c r="ARZ56" s="2"/>
      <c r="ASA56" s="2"/>
      <c r="ASB56" s="2"/>
      <c r="ASC56" s="2"/>
      <c r="ASD56" s="2"/>
      <c r="ASE56" s="2"/>
      <c r="ASF56" s="2"/>
      <c r="ASG56" s="2"/>
      <c r="ASH56" s="2"/>
      <c r="ASI56" s="2"/>
      <c r="ASJ56" s="2"/>
      <c r="ASK56" s="2"/>
      <c r="ASL56" s="2"/>
      <c r="ASM56" s="2"/>
      <c r="ASN56" s="2"/>
      <c r="ASO56" s="2"/>
      <c r="ASP56" s="2"/>
      <c r="ASQ56" s="2"/>
      <c r="ASR56" s="2"/>
      <c r="ASS56" s="2"/>
      <c r="AST56" s="2"/>
      <c r="ASU56" s="2"/>
      <c r="ASV56" s="2"/>
      <c r="ASW56" s="2"/>
      <c r="ASX56" s="2"/>
      <c r="ASY56" s="2"/>
      <c r="ASZ56" s="2"/>
      <c r="ATA56" s="2"/>
      <c r="ATB56" s="2"/>
      <c r="ATC56" s="2"/>
      <c r="ATD56" s="2"/>
      <c r="ATE56" s="2"/>
      <c r="ATF56" s="2"/>
      <c r="ATG56" s="2"/>
      <c r="ATH56" s="2"/>
      <c r="ATI56" s="2"/>
      <c r="ATJ56" s="2"/>
      <c r="ATK56" s="2"/>
      <c r="ATL56" s="2"/>
      <c r="ATM56" s="2"/>
      <c r="ATN56" s="2"/>
      <c r="ATO56" s="2"/>
      <c r="ATP56" s="2"/>
      <c r="ATQ56" s="2"/>
      <c r="ATR56" s="2"/>
      <c r="ATS56" s="2"/>
      <c r="ATT56" s="2"/>
      <c r="ATU56" s="2"/>
      <c r="ATV56" s="2"/>
      <c r="ATW56" s="2"/>
      <c r="ATX56" s="2"/>
      <c r="ATY56" s="2"/>
      <c r="ATZ56" s="2"/>
      <c r="AUA56" s="2"/>
      <c r="AUB56" s="2"/>
      <c r="AUC56" s="2"/>
      <c r="AUD56" s="2"/>
      <c r="AUE56" s="2"/>
      <c r="AUF56" s="2"/>
      <c r="AUG56" s="2"/>
      <c r="AUH56" s="2"/>
      <c r="AUI56" s="2"/>
      <c r="AUJ56" s="2"/>
      <c r="AUK56" s="2"/>
      <c r="AUL56" s="2"/>
      <c r="AUM56" s="2"/>
      <c r="AUN56" s="2"/>
      <c r="AUO56" s="2"/>
      <c r="AUP56" s="2"/>
      <c r="AUQ56" s="2"/>
      <c r="AUR56" s="2"/>
      <c r="AUS56" s="2"/>
      <c r="AUT56" s="2"/>
      <c r="AUU56" s="2"/>
      <c r="AUV56" s="2"/>
      <c r="AUW56" s="2"/>
      <c r="AUX56" s="2"/>
      <c r="AUY56" s="2"/>
      <c r="AUZ56" s="2"/>
      <c r="AVA56" s="2"/>
      <c r="AVB56" s="2"/>
      <c r="AVC56" s="2"/>
      <c r="AVD56" s="2"/>
      <c r="AVE56" s="2"/>
      <c r="AVF56" s="2"/>
      <c r="AVG56" s="2"/>
      <c r="AVH56" s="2"/>
      <c r="AVI56" s="2"/>
      <c r="AVJ56" s="2"/>
      <c r="AVK56" s="2"/>
      <c r="AVL56" s="2"/>
      <c r="AVM56" s="2"/>
      <c r="AVN56" s="2"/>
      <c r="AVO56" s="2"/>
      <c r="AVP56" s="2"/>
      <c r="AVQ56" s="2"/>
      <c r="AVR56" s="2"/>
      <c r="AVS56" s="2"/>
      <c r="AVT56" s="2"/>
      <c r="AVU56" s="2"/>
      <c r="AVV56" s="2"/>
      <c r="AVW56" s="2"/>
      <c r="AVX56" s="2"/>
      <c r="AVY56" s="2"/>
      <c r="AVZ56" s="2"/>
      <c r="AWA56" s="2"/>
      <c r="AWB56" s="2"/>
      <c r="AWC56" s="2"/>
      <c r="AWD56" s="2"/>
      <c r="AWE56" s="2"/>
      <c r="AWF56" s="2"/>
      <c r="AWG56" s="2"/>
      <c r="AWH56" s="2"/>
      <c r="AWI56" s="2"/>
      <c r="AWJ56" s="2"/>
      <c r="AWK56" s="2"/>
      <c r="AWL56" s="2"/>
      <c r="AWM56" s="2"/>
      <c r="AWN56" s="2"/>
      <c r="AWO56" s="2"/>
      <c r="AWP56" s="2"/>
      <c r="AWQ56" s="2"/>
      <c r="AWR56" s="2"/>
      <c r="AWS56" s="2"/>
      <c r="AWT56" s="2"/>
      <c r="AWU56" s="2"/>
      <c r="AWV56" s="2"/>
      <c r="AWW56" s="2"/>
      <c r="AWX56" s="2"/>
      <c r="AWY56" s="2"/>
      <c r="AWZ56" s="2"/>
      <c r="AXA56" s="2"/>
      <c r="AXB56" s="2"/>
      <c r="AXC56" s="2"/>
      <c r="AXD56" s="2"/>
      <c r="AXE56" s="2"/>
      <c r="AXF56" s="2"/>
      <c r="AXG56" s="2"/>
      <c r="AXH56" s="2"/>
      <c r="AXI56" s="2"/>
      <c r="AXJ56" s="2"/>
      <c r="AXK56" s="2"/>
      <c r="AXL56" s="2"/>
      <c r="AXM56" s="2"/>
      <c r="AXN56" s="2"/>
      <c r="AXO56" s="2"/>
      <c r="AXP56" s="2"/>
      <c r="AXQ56" s="2"/>
      <c r="AXR56" s="2"/>
      <c r="AXS56" s="2"/>
      <c r="AXT56" s="2"/>
      <c r="AXU56" s="2"/>
      <c r="AXV56" s="2"/>
      <c r="AXW56" s="2"/>
      <c r="AXX56" s="2"/>
      <c r="AXY56" s="2"/>
      <c r="AXZ56" s="2"/>
      <c r="AYA56" s="2"/>
      <c r="AYB56" s="2"/>
      <c r="AYC56" s="2"/>
      <c r="AYD56" s="2"/>
      <c r="AYE56" s="2"/>
      <c r="AYF56" s="2"/>
      <c r="AYG56" s="2"/>
      <c r="AYH56" s="2"/>
      <c r="AYI56" s="2"/>
      <c r="AYJ56" s="2"/>
      <c r="AYK56" s="2"/>
      <c r="AYL56" s="2"/>
      <c r="AYM56" s="2"/>
      <c r="AYN56" s="2"/>
      <c r="AYO56" s="2"/>
      <c r="AYP56" s="2"/>
      <c r="AYQ56" s="2"/>
      <c r="AYR56" s="2"/>
      <c r="AYS56" s="2"/>
      <c r="AYT56" s="2"/>
      <c r="AYU56" s="2"/>
      <c r="AYV56" s="2"/>
      <c r="AYW56" s="2"/>
      <c r="AYX56" s="2"/>
      <c r="AYY56" s="2"/>
      <c r="AYZ56" s="2"/>
      <c r="AZA56" s="2"/>
      <c r="AZB56" s="2"/>
      <c r="AZC56" s="2"/>
      <c r="AZD56" s="2"/>
      <c r="AZE56" s="2"/>
      <c r="AZF56" s="2"/>
      <c r="AZG56" s="2"/>
      <c r="AZH56" s="2"/>
      <c r="AZI56" s="2"/>
      <c r="AZJ56" s="2"/>
      <c r="AZK56" s="2"/>
      <c r="AZL56" s="2"/>
      <c r="AZM56" s="2"/>
      <c r="AZN56" s="2"/>
      <c r="AZO56" s="2"/>
      <c r="AZP56" s="2"/>
      <c r="AZQ56" s="2"/>
      <c r="AZR56" s="2"/>
      <c r="AZS56" s="2"/>
      <c r="AZT56" s="2"/>
      <c r="AZU56" s="2"/>
      <c r="AZV56" s="2"/>
      <c r="AZW56" s="2"/>
      <c r="AZX56" s="2"/>
      <c r="AZY56" s="2"/>
      <c r="AZZ56" s="2"/>
      <c r="BAA56" s="2"/>
      <c r="BAB56" s="2"/>
      <c r="BAC56" s="2"/>
      <c r="BAD56" s="2"/>
      <c r="BAE56" s="2"/>
      <c r="BAF56" s="2"/>
      <c r="BAG56" s="2"/>
      <c r="BAH56" s="2"/>
      <c r="BAI56" s="2"/>
      <c r="BAJ56" s="2"/>
      <c r="BAK56" s="2"/>
      <c r="BAL56" s="2"/>
      <c r="BAM56" s="2"/>
      <c r="BAN56" s="2"/>
      <c r="BAO56" s="2"/>
      <c r="BAP56" s="2"/>
      <c r="BAQ56" s="2"/>
      <c r="BAR56" s="2"/>
      <c r="BAS56" s="2"/>
      <c r="BAT56" s="2"/>
      <c r="BAU56" s="2"/>
      <c r="BAV56" s="2"/>
      <c r="BAW56" s="2"/>
      <c r="BAX56" s="2"/>
      <c r="BAY56" s="2"/>
      <c r="BAZ56" s="2"/>
      <c r="BBA56" s="2"/>
      <c r="BBB56" s="2"/>
      <c r="BBC56" s="2"/>
      <c r="BBD56" s="2"/>
      <c r="BBE56" s="2"/>
      <c r="BBF56" s="2"/>
      <c r="BBG56" s="2"/>
      <c r="BBH56" s="2"/>
      <c r="BBI56" s="2"/>
      <c r="BBJ56" s="2"/>
      <c r="BBK56" s="2"/>
      <c r="BBL56" s="2"/>
      <c r="BBM56" s="2"/>
      <c r="BBN56" s="2"/>
      <c r="BBO56" s="2"/>
      <c r="BBP56" s="2"/>
      <c r="BBQ56" s="2"/>
      <c r="BBR56" s="2"/>
      <c r="BBS56" s="2"/>
      <c r="BBT56" s="2"/>
      <c r="BBU56" s="2"/>
      <c r="BBV56" s="2"/>
      <c r="BBW56" s="2"/>
      <c r="BBX56" s="2"/>
      <c r="BBY56" s="2"/>
      <c r="BBZ56" s="2"/>
      <c r="BCA56" s="2"/>
      <c r="BCB56" s="2"/>
      <c r="BCC56" s="2"/>
      <c r="BCD56" s="2"/>
      <c r="BCE56" s="2"/>
      <c r="BCF56" s="2"/>
      <c r="BCG56" s="2"/>
      <c r="BCH56" s="2"/>
      <c r="BCI56" s="2"/>
      <c r="BCJ56" s="2"/>
      <c r="BCK56" s="2"/>
      <c r="BCL56" s="2"/>
      <c r="BCM56" s="2"/>
      <c r="BCN56" s="2"/>
      <c r="BCO56" s="2"/>
      <c r="BCP56" s="2"/>
      <c r="BCQ56" s="2"/>
      <c r="BCR56" s="2"/>
      <c r="BCS56" s="2"/>
      <c r="BCT56" s="2"/>
      <c r="BCU56" s="2"/>
      <c r="BCV56" s="2"/>
      <c r="BCW56" s="2"/>
      <c r="BCX56" s="2"/>
      <c r="BCY56" s="2"/>
      <c r="BCZ56" s="2"/>
      <c r="BDA56" s="2"/>
      <c r="BDB56" s="2"/>
      <c r="BDC56" s="2"/>
      <c r="BDD56" s="2"/>
      <c r="BDE56" s="2"/>
      <c r="BDF56" s="2"/>
      <c r="BDG56" s="2"/>
      <c r="BDH56" s="2"/>
      <c r="BDI56" s="2"/>
      <c r="BDJ56" s="2"/>
      <c r="BDK56" s="2"/>
      <c r="BDL56" s="2"/>
      <c r="BDM56" s="2"/>
      <c r="BDN56" s="2"/>
      <c r="BDO56" s="2"/>
      <c r="BDP56" s="2"/>
      <c r="BDQ56" s="2"/>
      <c r="BDR56" s="2"/>
      <c r="BDS56" s="2"/>
      <c r="BDT56" s="2"/>
      <c r="BDU56" s="2"/>
      <c r="BDV56" s="2"/>
      <c r="BDW56" s="2"/>
      <c r="BDX56" s="2"/>
      <c r="BDY56" s="2"/>
      <c r="BDZ56" s="2"/>
      <c r="BEA56" s="2"/>
      <c r="BEB56" s="2"/>
      <c r="BEC56" s="2"/>
      <c r="BED56" s="2"/>
      <c r="BEE56" s="2"/>
      <c r="BEF56" s="2"/>
      <c r="BEG56" s="2"/>
      <c r="BEH56" s="2"/>
      <c r="BEI56" s="2"/>
      <c r="BEJ56" s="2"/>
      <c r="BEK56" s="2"/>
      <c r="BEL56" s="2"/>
      <c r="BEM56" s="2"/>
      <c r="BEN56" s="2"/>
      <c r="BEO56" s="2"/>
      <c r="BEP56" s="2"/>
      <c r="BEQ56" s="2"/>
      <c r="BER56" s="2"/>
      <c r="BES56" s="2"/>
      <c r="BET56" s="2"/>
      <c r="BEU56" s="2"/>
      <c r="BEV56" s="2"/>
      <c r="BEW56" s="2"/>
      <c r="BEX56" s="2"/>
      <c r="BEY56" s="2"/>
      <c r="BEZ56" s="2"/>
      <c r="BFA56" s="2"/>
      <c r="BFB56" s="2"/>
      <c r="BFC56" s="2"/>
      <c r="BFD56" s="2"/>
      <c r="BFE56" s="2"/>
      <c r="BFF56" s="2"/>
      <c r="BFG56" s="2"/>
      <c r="BFH56" s="2"/>
      <c r="BFI56" s="2"/>
      <c r="BFJ56" s="2"/>
      <c r="BFK56" s="2"/>
      <c r="BFL56" s="2"/>
      <c r="BFM56" s="2"/>
      <c r="BFN56" s="2"/>
      <c r="BFO56" s="2"/>
      <c r="BFP56" s="2"/>
      <c r="BFQ56" s="2"/>
      <c r="BFR56" s="2"/>
      <c r="BFS56" s="2"/>
      <c r="BFT56" s="2"/>
      <c r="BFU56" s="2"/>
      <c r="BFV56" s="2"/>
      <c r="BFW56" s="2"/>
      <c r="BFX56" s="2"/>
      <c r="BFY56" s="2"/>
      <c r="BFZ56" s="2"/>
      <c r="BGA56" s="2"/>
      <c r="BGB56" s="2"/>
      <c r="BGC56" s="2"/>
      <c r="BGD56" s="2"/>
      <c r="BGE56" s="2"/>
      <c r="BGF56" s="2"/>
      <c r="BGG56" s="2"/>
      <c r="BGH56" s="2"/>
      <c r="BGI56" s="2"/>
      <c r="BGJ56" s="2"/>
      <c r="BGK56" s="2"/>
      <c r="BGL56" s="2"/>
      <c r="BGM56" s="2"/>
      <c r="BGN56" s="2"/>
      <c r="BGO56" s="2"/>
      <c r="BGP56" s="2"/>
      <c r="BGQ56" s="2"/>
      <c r="BGR56" s="2"/>
      <c r="BGS56" s="2"/>
      <c r="BGT56" s="2"/>
      <c r="BGU56" s="2"/>
      <c r="BGV56" s="2"/>
      <c r="BGW56" s="2"/>
      <c r="BGX56" s="2"/>
      <c r="BGY56" s="2"/>
      <c r="BGZ56" s="2"/>
      <c r="BHA56" s="2"/>
      <c r="BHB56" s="2"/>
      <c r="BHC56" s="2"/>
      <c r="BHD56" s="2"/>
      <c r="BHE56" s="2"/>
      <c r="BHF56" s="2"/>
      <c r="BHG56" s="2"/>
      <c r="BHH56" s="2"/>
      <c r="BHI56" s="2"/>
      <c r="BHJ56" s="2"/>
      <c r="BHK56" s="2"/>
      <c r="BHL56" s="2"/>
      <c r="BHM56" s="2"/>
      <c r="BHN56" s="2"/>
      <c r="BHO56" s="2"/>
      <c r="BHP56" s="2"/>
      <c r="BHQ56" s="2"/>
      <c r="BHR56" s="2"/>
      <c r="BHS56" s="2"/>
      <c r="BHT56" s="2"/>
      <c r="BHU56" s="2"/>
      <c r="BHV56" s="2"/>
      <c r="BHW56" s="2"/>
      <c r="BHX56" s="2"/>
      <c r="BHY56" s="2"/>
      <c r="BHZ56" s="2"/>
      <c r="BIA56" s="2"/>
      <c r="BIB56" s="2"/>
      <c r="BIC56" s="2"/>
      <c r="BID56" s="2"/>
      <c r="BIE56" s="2"/>
      <c r="BIF56" s="2"/>
      <c r="BIG56" s="2"/>
      <c r="BIH56" s="2"/>
      <c r="BII56" s="2"/>
      <c r="BIJ56" s="2"/>
      <c r="BIK56" s="2"/>
      <c r="BIL56" s="2"/>
      <c r="BIM56" s="2"/>
      <c r="BIN56" s="2"/>
      <c r="BIO56" s="2"/>
      <c r="BIP56" s="2"/>
      <c r="BIQ56" s="2"/>
      <c r="BIR56" s="2"/>
      <c r="BIS56" s="2"/>
      <c r="BIT56" s="2"/>
      <c r="BIU56" s="2"/>
      <c r="BIV56" s="2"/>
      <c r="BIW56" s="2"/>
      <c r="BIX56" s="2"/>
      <c r="BIY56" s="2"/>
      <c r="BIZ56" s="2"/>
      <c r="BJA56" s="2"/>
      <c r="BJB56" s="2"/>
      <c r="BJC56" s="2"/>
      <c r="BJD56" s="2"/>
      <c r="BJE56" s="2"/>
      <c r="BJF56" s="2"/>
      <c r="BJG56" s="2"/>
      <c r="BJH56" s="2"/>
      <c r="BJI56" s="2"/>
      <c r="BJJ56" s="2"/>
      <c r="BJK56" s="2"/>
      <c r="BJL56" s="2"/>
      <c r="BJM56" s="2"/>
      <c r="BJN56" s="2"/>
      <c r="BJO56" s="2"/>
      <c r="BJP56" s="2"/>
      <c r="BJQ56" s="2"/>
      <c r="BJR56" s="2"/>
      <c r="BJS56" s="2"/>
      <c r="BJT56" s="2"/>
      <c r="BJU56" s="2"/>
      <c r="BJV56" s="2"/>
      <c r="BJW56" s="2"/>
      <c r="BJX56" s="2"/>
      <c r="BJY56" s="2"/>
      <c r="BJZ56" s="2"/>
      <c r="BKA56" s="2"/>
      <c r="BKB56" s="2"/>
      <c r="BKC56" s="2"/>
      <c r="BKD56" s="2"/>
      <c r="BKE56" s="2"/>
      <c r="BKF56" s="2"/>
      <c r="BKG56" s="2"/>
      <c r="BKH56" s="2"/>
      <c r="BKI56" s="2"/>
      <c r="BKJ56" s="2"/>
      <c r="BKK56" s="2"/>
      <c r="BKL56" s="2"/>
      <c r="BKM56" s="2"/>
      <c r="BKN56" s="2"/>
      <c r="BKO56" s="2"/>
      <c r="BKP56" s="2"/>
      <c r="BKQ56" s="2"/>
      <c r="BKR56" s="2"/>
      <c r="BKS56" s="2"/>
      <c r="BKT56" s="2"/>
      <c r="BKU56" s="2"/>
      <c r="BKV56" s="2"/>
      <c r="BKW56" s="2"/>
      <c r="BKX56" s="2"/>
      <c r="BKY56" s="2"/>
      <c r="BKZ56" s="2"/>
      <c r="BLA56" s="2"/>
      <c r="BLB56" s="2"/>
      <c r="BLC56" s="2"/>
      <c r="BLD56" s="2"/>
      <c r="BLE56" s="2"/>
      <c r="BLF56" s="2"/>
      <c r="BLG56" s="2"/>
      <c r="BLH56" s="2"/>
      <c r="BLI56" s="2"/>
      <c r="BLJ56" s="2"/>
      <c r="BLK56" s="2"/>
      <c r="BLL56" s="2"/>
      <c r="BLM56" s="2"/>
      <c r="BLN56" s="2"/>
      <c r="BLO56" s="2"/>
      <c r="BLP56" s="2"/>
      <c r="BLQ56" s="2"/>
      <c r="BLR56" s="2"/>
      <c r="BLS56" s="2"/>
      <c r="BLT56" s="2"/>
      <c r="BLU56" s="2"/>
      <c r="BLV56" s="2"/>
      <c r="BLW56" s="2"/>
      <c r="BLX56" s="2"/>
      <c r="BLY56" s="2"/>
      <c r="BLZ56" s="2"/>
      <c r="BMA56" s="2"/>
      <c r="BMB56" s="2"/>
      <c r="BMC56" s="2"/>
      <c r="BMD56" s="2"/>
      <c r="BME56" s="2"/>
      <c r="BMF56" s="2"/>
      <c r="BMG56" s="2"/>
      <c r="BMH56" s="2"/>
      <c r="BMI56" s="2"/>
      <c r="BMJ56" s="2"/>
      <c r="BMK56" s="2"/>
      <c r="BML56" s="2"/>
      <c r="BMM56" s="2"/>
      <c r="BMN56" s="2"/>
      <c r="BMO56" s="2"/>
      <c r="BMP56" s="2"/>
      <c r="BMQ56" s="2"/>
      <c r="BMR56" s="2"/>
      <c r="BMS56" s="2"/>
      <c r="BMT56" s="2"/>
      <c r="BMU56" s="2"/>
      <c r="BMV56" s="2"/>
      <c r="BMW56" s="2"/>
      <c r="BMX56" s="2"/>
      <c r="BMY56" s="2"/>
      <c r="BMZ56" s="2"/>
      <c r="BNA56" s="2"/>
      <c r="BNB56" s="2"/>
      <c r="BNC56" s="2"/>
      <c r="BND56" s="2"/>
      <c r="BNE56" s="2"/>
      <c r="BNF56" s="2"/>
      <c r="BNG56" s="2"/>
      <c r="BNH56" s="2"/>
      <c r="BNI56" s="2"/>
      <c r="BNJ56" s="2"/>
      <c r="BNK56" s="2"/>
      <c r="BNL56" s="2"/>
      <c r="BNM56" s="2"/>
      <c r="BNN56" s="2"/>
      <c r="BNO56" s="2"/>
      <c r="BNP56" s="2"/>
      <c r="BNQ56" s="2"/>
      <c r="BNR56" s="2"/>
      <c r="BNS56" s="2"/>
      <c r="BNT56" s="2"/>
      <c r="BNU56" s="2"/>
      <c r="BNV56" s="2"/>
      <c r="BNW56" s="2"/>
      <c r="BNX56" s="2"/>
      <c r="BNY56" s="2"/>
      <c r="BNZ56" s="2"/>
      <c r="BOA56" s="2"/>
      <c r="BOB56" s="2"/>
      <c r="BOC56" s="2"/>
      <c r="BOD56" s="2"/>
      <c r="BOE56" s="2"/>
      <c r="BOF56" s="2"/>
      <c r="BOG56" s="2"/>
      <c r="BOH56" s="2"/>
      <c r="BOI56" s="2"/>
      <c r="BOJ56" s="2"/>
      <c r="BOK56" s="2"/>
      <c r="BOL56" s="2"/>
      <c r="BOM56" s="2"/>
      <c r="BON56" s="2"/>
      <c r="BOO56" s="2"/>
      <c r="BOP56" s="2"/>
      <c r="BOQ56" s="2"/>
      <c r="BOR56" s="2"/>
      <c r="BOS56" s="2"/>
      <c r="BOT56" s="2"/>
      <c r="BOU56" s="2"/>
      <c r="BOV56" s="2"/>
      <c r="BOW56" s="2"/>
      <c r="BOX56" s="2"/>
      <c r="BOY56" s="2"/>
      <c r="BOZ56" s="2"/>
      <c r="BPA56" s="2"/>
      <c r="BPB56" s="2"/>
      <c r="BPC56" s="2"/>
      <c r="BPD56" s="2"/>
      <c r="BPE56" s="2"/>
      <c r="BPF56" s="2"/>
      <c r="BPG56" s="2"/>
      <c r="BPH56" s="2"/>
      <c r="BPI56" s="2"/>
      <c r="BPJ56" s="2"/>
      <c r="BPK56" s="2"/>
      <c r="BPL56" s="2"/>
      <c r="BPM56" s="2"/>
      <c r="BPN56" s="2"/>
      <c r="BPO56" s="2"/>
      <c r="BPP56" s="2"/>
      <c r="BPQ56" s="2"/>
      <c r="BPR56" s="2"/>
      <c r="BPS56" s="2"/>
      <c r="BPT56" s="2"/>
      <c r="BPU56" s="2"/>
      <c r="BPV56" s="2"/>
      <c r="BPW56" s="2"/>
      <c r="BPX56" s="2"/>
      <c r="BPY56" s="2"/>
      <c r="BPZ56" s="2"/>
      <c r="BQA56" s="2"/>
      <c r="BQB56" s="2"/>
      <c r="BQC56" s="2"/>
      <c r="BQD56" s="2"/>
      <c r="BQE56" s="2"/>
      <c r="BQF56" s="2"/>
      <c r="BQG56" s="2"/>
      <c r="BQH56" s="2"/>
      <c r="BQI56" s="2"/>
      <c r="BQJ56" s="2"/>
      <c r="BQK56" s="2"/>
      <c r="BQL56" s="2"/>
      <c r="BQM56" s="2"/>
      <c r="BQN56" s="2"/>
      <c r="BQO56" s="2"/>
      <c r="BQP56" s="2"/>
      <c r="BQQ56" s="2"/>
      <c r="BQR56" s="2"/>
      <c r="BQS56" s="2"/>
      <c r="BQT56" s="2"/>
      <c r="BQU56" s="2"/>
      <c r="BQV56" s="2"/>
      <c r="BQW56" s="2"/>
      <c r="BQX56" s="2"/>
      <c r="BQY56" s="2"/>
      <c r="BQZ56" s="2"/>
      <c r="BRA56" s="2"/>
      <c r="BRB56" s="2"/>
      <c r="BRC56" s="2"/>
      <c r="BRD56" s="2"/>
      <c r="BRE56" s="2"/>
      <c r="BRF56" s="2"/>
      <c r="BRG56" s="2"/>
      <c r="BRH56" s="2"/>
      <c r="BRI56" s="2"/>
      <c r="BRJ56" s="2"/>
      <c r="BRK56" s="2"/>
      <c r="BRL56" s="2"/>
      <c r="BRM56" s="2"/>
      <c r="BRN56" s="2"/>
      <c r="BRO56" s="2"/>
      <c r="BRP56" s="2"/>
      <c r="BRQ56" s="2"/>
      <c r="BRR56" s="2"/>
      <c r="BRS56" s="2"/>
      <c r="BRT56" s="2"/>
      <c r="BRU56" s="2"/>
      <c r="BRV56" s="2"/>
      <c r="BRW56" s="2"/>
      <c r="BRX56" s="2"/>
      <c r="BRY56" s="2"/>
      <c r="BRZ56" s="2"/>
      <c r="BSA56" s="2"/>
      <c r="BSB56" s="2"/>
      <c r="BSC56" s="2"/>
      <c r="BSD56" s="2"/>
      <c r="BSE56" s="2"/>
      <c r="BSF56" s="2"/>
      <c r="BSG56" s="2"/>
      <c r="BSH56" s="2"/>
      <c r="BSI56" s="2"/>
      <c r="BSJ56" s="2"/>
      <c r="BSK56" s="2"/>
      <c r="BSL56" s="2"/>
      <c r="BSM56" s="2"/>
      <c r="BSN56" s="2"/>
      <c r="BSO56" s="2"/>
      <c r="BSP56" s="2"/>
      <c r="BSQ56" s="2"/>
      <c r="BSR56" s="2"/>
      <c r="BSS56" s="2"/>
      <c r="BST56" s="2"/>
      <c r="BSU56" s="2"/>
      <c r="BSV56" s="2"/>
      <c r="BSW56" s="2"/>
      <c r="BSX56" s="2"/>
      <c r="BSY56" s="2"/>
      <c r="BSZ56" s="2"/>
      <c r="BTA56" s="2"/>
      <c r="BTB56" s="2"/>
      <c r="BTC56" s="2"/>
      <c r="BTD56" s="2"/>
      <c r="BTE56" s="2"/>
      <c r="BTF56" s="2"/>
      <c r="BTG56" s="2"/>
      <c r="BTH56" s="2"/>
      <c r="BTI56" s="2"/>
      <c r="BTJ56" s="2"/>
      <c r="BTK56" s="2"/>
      <c r="BTL56" s="2"/>
      <c r="BTM56" s="2"/>
      <c r="BTN56" s="2"/>
      <c r="BTO56" s="2"/>
      <c r="BTP56" s="2"/>
      <c r="BTQ56" s="2"/>
      <c r="BTR56" s="2"/>
      <c r="BTS56" s="2"/>
      <c r="BTT56" s="2"/>
      <c r="BTU56" s="2"/>
      <c r="BTV56" s="2"/>
      <c r="BTW56" s="2"/>
      <c r="BTX56" s="2"/>
      <c r="BTY56" s="2"/>
      <c r="BTZ56" s="2"/>
      <c r="BUA56" s="2"/>
      <c r="BUB56" s="2"/>
      <c r="BUC56" s="2"/>
      <c r="BUD56" s="2"/>
      <c r="BUE56" s="2"/>
      <c r="BUF56" s="2"/>
      <c r="BUG56" s="2"/>
      <c r="BUH56" s="2"/>
      <c r="BUI56" s="2"/>
      <c r="BUJ56" s="2"/>
      <c r="BUK56" s="2"/>
      <c r="BUL56" s="2"/>
      <c r="BUM56" s="2"/>
      <c r="BUN56" s="2"/>
      <c r="BUO56" s="2"/>
      <c r="BUP56" s="2"/>
      <c r="BUQ56" s="2"/>
      <c r="BUR56" s="2"/>
      <c r="BUS56" s="2"/>
      <c r="BUT56" s="2"/>
      <c r="BUU56" s="2"/>
      <c r="BUV56" s="2"/>
      <c r="BUW56" s="2"/>
      <c r="BUX56" s="2"/>
      <c r="BUY56" s="2"/>
      <c r="BUZ56" s="2"/>
      <c r="BVA56" s="2"/>
      <c r="BVB56" s="2"/>
      <c r="BVC56" s="2"/>
      <c r="BVD56" s="2"/>
      <c r="BVE56" s="2"/>
      <c r="BVF56" s="2"/>
      <c r="BVG56" s="2"/>
      <c r="BVH56" s="2"/>
      <c r="BVI56" s="2"/>
      <c r="BVJ56" s="2"/>
      <c r="BVK56" s="2"/>
      <c r="BVL56" s="2"/>
      <c r="BVM56" s="2"/>
      <c r="BVN56" s="2"/>
      <c r="BVO56" s="2"/>
      <c r="BVP56" s="2"/>
      <c r="BVQ56" s="2"/>
      <c r="BVR56" s="2"/>
      <c r="BVS56" s="2"/>
      <c r="BVT56" s="2"/>
      <c r="BVU56" s="2"/>
      <c r="BVV56" s="2"/>
      <c r="BVW56" s="2"/>
      <c r="BVX56" s="2"/>
      <c r="BVY56" s="2"/>
      <c r="BVZ56" s="2"/>
      <c r="BWA56" s="2"/>
      <c r="BWB56" s="2"/>
      <c r="BWC56" s="2"/>
      <c r="BWD56" s="2"/>
      <c r="BWE56" s="2"/>
      <c r="BWF56" s="2"/>
      <c r="BWG56" s="2"/>
      <c r="BWH56" s="2"/>
      <c r="BWI56" s="2"/>
      <c r="BWJ56" s="2"/>
      <c r="BWK56" s="2"/>
      <c r="BWL56" s="2"/>
      <c r="BWM56" s="2"/>
      <c r="BWN56" s="2"/>
      <c r="BWO56" s="2"/>
      <c r="BWP56" s="2"/>
      <c r="BWQ56" s="2"/>
      <c r="BWR56" s="2"/>
      <c r="BWS56" s="2"/>
      <c r="BWT56" s="2"/>
      <c r="BWU56" s="2"/>
      <c r="BWV56" s="2"/>
      <c r="BWW56" s="2"/>
      <c r="BWX56" s="2"/>
      <c r="BWY56" s="2"/>
      <c r="BWZ56" s="2"/>
      <c r="BXA56" s="2"/>
      <c r="BXB56" s="2"/>
      <c r="BXC56" s="2"/>
      <c r="BXD56" s="2"/>
      <c r="BXE56" s="2"/>
      <c r="BXF56" s="2"/>
      <c r="BXG56" s="2"/>
      <c r="BXH56" s="2"/>
      <c r="BXI56" s="2"/>
      <c r="BXJ56" s="2"/>
      <c r="BXK56" s="2"/>
      <c r="BXL56" s="2"/>
      <c r="BXM56" s="2"/>
      <c r="BXN56" s="2"/>
      <c r="BXO56" s="2"/>
      <c r="BXP56" s="2"/>
      <c r="BXQ56" s="2"/>
      <c r="BXR56" s="2"/>
      <c r="BXS56" s="2"/>
      <c r="BXT56" s="2"/>
      <c r="BXU56" s="2"/>
      <c r="BXV56" s="2"/>
      <c r="BXW56" s="2"/>
      <c r="BXX56" s="2"/>
      <c r="BXY56" s="2"/>
      <c r="BXZ56" s="2"/>
      <c r="BYA56" s="2"/>
      <c r="BYB56" s="2"/>
      <c r="BYC56" s="2"/>
      <c r="BYD56" s="2"/>
      <c r="BYE56" s="2"/>
      <c r="BYF56" s="2"/>
      <c r="BYG56" s="2"/>
      <c r="BYH56" s="2"/>
      <c r="BYI56" s="2"/>
      <c r="BYJ56" s="2"/>
      <c r="BYK56" s="2"/>
      <c r="BYL56" s="2"/>
      <c r="BYM56" s="2"/>
      <c r="BYN56" s="2"/>
      <c r="BYO56" s="2"/>
      <c r="BYP56" s="2"/>
      <c r="BYQ56" s="2"/>
      <c r="BYR56" s="2"/>
      <c r="BYS56" s="2"/>
      <c r="BYT56" s="2"/>
      <c r="BYU56" s="2"/>
      <c r="BYV56" s="2"/>
      <c r="BYW56" s="2"/>
      <c r="BYX56" s="2"/>
      <c r="BYY56" s="2"/>
      <c r="BYZ56" s="2"/>
      <c r="BZA56" s="2"/>
      <c r="BZB56" s="2"/>
      <c r="BZC56" s="2"/>
      <c r="BZD56" s="2"/>
      <c r="BZE56" s="2"/>
      <c r="BZF56" s="2"/>
      <c r="BZG56" s="2"/>
      <c r="BZH56" s="2"/>
      <c r="BZI56" s="2"/>
      <c r="BZJ56" s="2"/>
      <c r="BZK56" s="2"/>
      <c r="BZL56" s="2"/>
      <c r="BZM56" s="2"/>
      <c r="BZN56" s="2"/>
      <c r="BZO56" s="2"/>
      <c r="BZP56" s="2"/>
      <c r="BZQ56" s="2"/>
      <c r="BZR56" s="2"/>
      <c r="BZS56" s="2"/>
      <c r="BZT56" s="2"/>
      <c r="BZU56" s="2"/>
      <c r="BZV56" s="2"/>
      <c r="BZW56" s="2"/>
      <c r="BZX56" s="2"/>
      <c r="BZY56" s="2"/>
      <c r="BZZ56" s="2"/>
      <c r="CAA56" s="2"/>
      <c r="CAB56" s="2"/>
      <c r="CAC56" s="2"/>
      <c r="CAD56" s="2"/>
      <c r="CAE56" s="2"/>
      <c r="CAF56" s="2"/>
      <c r="CAG56" s="2"/>
      <c r="CAH56" s="2"/>
      <c r="CAI56" s="2"/>
      <c r="CAJ56" s="2"/>
      <c r="CAK56" s="2"/>
      <c r="CAL56" s="2"/>
      <c r="CAM56" s="2"/>
      <c r="CAN56" s="2"/>
      <c r="CAO56" s="2"/>
      <c r="CAP56" s="2"/>
      <c r="CAQ56" s="2"/>
      <c r="CAR56" s="2"/>
      <c r="CAS56" s="2"/>
      <c r="CAT56" s="2"/>
      <c r="CAU56" s="2"/>
      <c r="CAV56" s="2"/>
      <c r="CAW56" s="2"/>
      <c r="CAX56" s="2"/>
      <c r="CAY56" s="2"/>
      <c r="CAZ56" s="2"/>
      <c r="CBA56" s="2"/>
      <c r="CBB56" s="2"/>
      <c r="CBC56" s="2"/>
      <c r="CBD56" s="2"/>
      <c r="CBE56" s="2"/>
      <c r="CBF56" s="2"/>
      <c r="CBG56" s="2"/>
      <c r="CBH56" s="2"/>
      <c r="CBI56" s="2"/>
      <c r="CBJ56" s="2"/>
      <c r="CBK56" s="2"/>
      <c r="CBL56" s="2"/>
      <c r="CBM56" s="2"/>
      <c r="CBN56" s="2"/>
      <c r="CBO56" s="2"/>
      <c r="CBP56" s="2"/>
      <c r="CBQ56" s="2"/>
      <c r="CBR56" s="2"/>
      <c r="CBS56" s="2"/>
      <c r="CBT56" s="2"/>
      <c r="CBU56" s="2"/>
      <c r="CBV56" s="2"/>
      <c r="CBW56" s="2"/>
      <c r="CBX56" s="2"/>
      <c r="CBY56" s="2"/>
      <c r="CBZ56" s="2"/>
      <c r="CCA56" s="2"/>
      <c r="CCB56" s="2"/>
      <c r="CCC56" s="2"/>
      <c r="CCD56" s="2"/>
      <c r="CCE56" s="2"/>
      <c r="CCF56" s="2"/>
      <c r="CCG56" s="2"/>
      <c r="CCH56" s="2"/>
      <c r="CCI56" s="2"/>
      <c r="CCJ56" s="2"/>
      <c r="CCK56" s="2"/>
      <c r="CCL56" s="2"/>
      <c r="CCM56" s="2"/>
      <c r="CCN56" s="2"/>
      <c r="CCO56" s="2"/>
      <c r="CCP56" s="2"/>
      <c r="CCQ56" s="2"/>
      <c r="CCR56" s="2"/>
      <c r="CCS56" s="2"/>
      <c r="CCT56" s="2"/>
      <c r="CCU56" s="2"/>
      <c r="CCV56" s="2"/>
      <c r="CCW56" s="2"/>
      <c r="CCX56" s="2"/>
      <c r="CCY56" s="2"/>
      <c r="CCZ56" s="2"/>
      <c r="CDA56" s="2"/>
      <c r="CDB56" s="2"/>
      <c r="CDC56" s="2"/>
      <c r="CDD56" s="2"/>
      <c r="CDE56" s="2"/>
      <c r="CDF56" s="2"/>
      <c r="CDG56" s="2"/>
      <c r="CDH56" s="2"/>
      <c r="CDI56" s="2"/>
      <c r="CDJ56" s="2"/>
      <c r="CDK56" s="2"/>
      <c r="CDL56" s="2"/>
      <c r="CDM56" s="2"/>
      <c r="CDN56" s="2"/>
      <c r="CDO56" s="2"/>
      <c r="CDP56" s="2"/>
      <c r="CDQ56" s="2"/>
      <c r="CDR56" s="2"/>
      <c r="CDS56" s="2"/>
      <c r="CDT56" s="2"/>
      <c r="CDU56" s="2"/>
      <c r="CDV56" s="2"/>
      <c r="CDW56" s="2"/>
      <c r="CDX56" s="2"/>
      <c r="CDY56" s="2"/>
      <c r="CDZ56" s="2"/>
      <c r="CEA56" s="2"/>
      <c r="CEB56" s="2"/>
      <c r="CEC56" s="2"/>
      <c r="CED56" s="2"/>
      <c r="CEE56" s="2"/>
      <c r="CEF56" s="2"/>
      <c r="CEG56" s="2"/>
      <c r="CEH56" s="2"/>
      <c r="CEI56" s="2"/>
      <c r="CEJ56" s="2"/>
      <c r="CEK56" s="2"/>
      <c r="CEL56" s="2"/>
      <c r="CEM56" s="2"/>
      <c r="CEN56" s="2"/>
      <c r="CEO56" s="2"/>
      <c r="CEP56" s="2"/>
      <c r="CEQ56" s="2"/>
      <c r="CER56" s="2"/>
      <c r="CES56" s="2"/>
      <c r="CET56" s="2"/>
      <c r="CEU56" s="2"/>
      <c r="CEV56" s="2"/>
      <c r="CEW56" s="2"/>
      <c r="CEX56" s="2"/>
      <c r="CEY56" s="2"/>
      <c r="CEZ56" s="2"/>
      <c r="CFA56" s="2"/>
      <c r="CFB56" s="2"/>
      <c r="CFC56" s="2"/>
      <c r="CFD56" s="2"/>
      <c r="CFE56" s="2"/>
      <c r="CFF56" s="2"/>
      <c r="CFG56" s="2"/>
      <c r="CFH56" s="2"/>
      <c r="CFI56" s="2"/>
      <c r="CFJ56" s="2"/>
      <c r="CFK56" s="2"/>
      <c r="CFL56" s="2"/>
      <c r="CFM56" s="2"/>
      <c r="CFN56" s="2"/>
      <c r="CFO56" s="2"/>
      <c r="CFP56" s="2"/>
      <c r="CFQ56" s="2"/>
      <c r="CFR56" s="2"/>
      <c r="CFS56" s="2"/>
      <c r="CFT56" s="2"/>
      <c r="CFU56" s="2"/>
      <c r="CFV56" s="2"/>
      <c r="CFW56" s="2"/>
      <c r="CFX56" s="2"/>
      <c r="CFY56" s="2"/>
      <c r="CFZ56" s="2"/>
      <c r="CGA56" s="2"/>
      <c r="CGB56" s="2"/>
      <c r="CGC56" s="2"/>
      <c r="CGD56" s="2"/>
      <c r="CGE56" s="2"/>
      <c r="CGF56" s="2"/>
      <c r="CGG56" s="2"/>
      <c r="CGH56" s="2"/>
      <c r="CGI56" s="2"/>
      <c r="CGJ56" s="2"/>
      <c r="CGK56" s="2"/>
      <c r="CGL56" s="2"/>
      <c r="CGM56" s="2"/>
      <c r="CGN56" s="2"/>
      <c r="CGO56" s="2"/>
      <c r="CGP56" s="2"/>
      <c r="CGQ56" s="2"/>
      <c r="CGR56" s="2"/>
      <c r="CGS56" s="2"/>
      <c r="CGT56" s="2"/>
      <c r="CGU56" s="2"/>
      <c r="CGV56" s="2"/>
      <c r="CGW56" s="2"/>
      <c r="CGX56" s="2"/>
      <c r="CGY56" s="2"/>
      <c r="CGZ56" s="2"/>
      <c r="CHA56" s="2"/>
      <c r="CHB56" s="2"/>
      <c r="CHC56" s="2"/>
      <c r="CHD56" s="2"/>
      <c r="CHE56" s="2"/>
      <c r="CHF56" s="2"/>
      <c r="CHG56" s="2"/>
      <c r="CHH56" s="2"/>
      <c r="CHI56" s="2"/>
      <c r="CHJ56" s="2"/>
      <c r="CHK56" s="2"/>
      <c r="CHL56" s="2"/>
      <c r="CHM56" s="2"/>
      <c r="CHN56" s="2"/>
      <c r="CHO56" s="2"/>
      <c r="CHP56" s="2"/>
      <c r="CHQ56" s="2"/>
      <c r="CHR56" s="2"/>
      <c r="CHS56" s="2"/>
      <c r="CHT56" s="2"/>
      <c r="CHU56" s="2"/>
      <c r="CHV56" s="2"/>
      <c r="CHW56" s="2"/>
      <c r="CHX56" s="2"/>
      <c r="CHY56" s="2"/>
      <c r="CHZ56" s="2"/>
      <c r="CIA56" s="2"/>
      <c r="CIB56" s="2"/>
      <c r="CIC56" s="2"/>
      <c r="CID56" s="2"/>
      <c r="CIE56" s="2"/>
      <c r="CIF56" s="2"/>
      <c r="CIG56" s="2"/>
      <c r="CIH56" s="2"/>
      <c r="CII56" s="2"/>
      <c r="CIJ56" s="2"/>
      <c r="CIK56" s="2"/>
      <c r="CIL56" s="2"/>
      <c r="CIM56" s="2"/>
      <c r="CIN56" s="2"/>
      <c r="CIO56" s="2"/>
      <c r="CIP56" s="2"/>
      <c r="CIQ56" s="2"/>
      <c r="CIR56" s="2"/>
      <c r="CIS56" s="2"/>
      <c r="CIT56" s="2"/>
      <c r="CIU56" s="2"/>
      <c r="CIV56" s="2"/>
      <c r="CIW56" s="2"/>
      <c r="CIX56" s="2"/>
      <c r="CIY56" s="2"/>
      <c r="CIZ56" s="2"/>
      <c r="CJA56" s="2"/>
      <c r="CJB56" s="2"/>
      <c r="CJC56" s="2"/>
      <c r="CJD56" s="2"/>
      <c r="CJE56" s="2"/>
      <c r="CJF56" s="2"/>
      <c r="CJG56" s="2"/>
      <c r="CJH56" s="2"/>
      <c r="CJI56" s="2"/>
      <c r="CJJ56" s="2"/>
      <c r="CJK56" s="2"/>
      <c r="CJL56" s="2"/>
      <c r="CJM56" s="2"/>
      <c r="CJN56" s="2"/>
      <c r="CJO56" s="2"/>
      <c r="CJP56" s="2"/>
      <c r="CJQ56" s="2"/>
      <c r="CJR56" s="2"/>
      <c r="CJS56" s="2"/>
      <c r="CJT56" s="2"/>
      <c r="CJU56" s="2"/>
      <c r="CJV56" s="2"/>
      <c r="CJW56" s="2"/>
      <c r="CJX56" s="2"/>
      <c r="CJY56" s="2"/>
      <c r="CJZ56" s="2"/>
      <c r="CKA56" s="2"/>
      <c r="CKB56" s="2"/>
      <c r="CKC56" s="2"/>
      <c r="CKD56" s="2"/>
      <c r="CKE56" s="2"/>
      <c r="CKF56" s="2"/>
      <c r="CKG56" s="2"/>
      <c r="CKH56" s="2"/>
      <c r="CKI56" s="2"/>
      <c r="CKJ56" s="2"/>
      <c r="CKK56" s="2"/>
      <c r="CKL56" s="2"/>
      <c r="CKM56" s="2"/>
      <c r="CKN56" s="2"/>
      <c r="CKO56" s="2"/>
      <c r="CKP56" s="2"/>
      <c r="CKQ56" s="2"/>
      <c r="CKR56" s="2"/>
      <c r="CKS56" s="2"/>
      <c r="CKT56" s="2"/>
      <c r="CKU56" s="2"/>
      <c r="CKV56" s="2"/>
      <c r="CKW56" s="2"/>
      <c r="CKX56" s="2"/>
      <c r="CKY56" s="2"/>
      <c r="CKZ56" s="2"/>
      <c r="CLA56" s="2"/>
      <c r="CLB56" s="2"/>
      <c r="CLC56" s="2"/>
      <c r="CLD56" s="2"/>
      <c r="CLE56" s="2"/>
      <c r="CLF56" s="2"/>
      <c r="CLG56" s="2"/>
      <c r="CLH56" s="2"/>
      <c r="CLI56" s="2"/>
      <c r="CLJ56" s="2"/>
      <c r="CLK56" s="2"/>
      <c r="CLL56" s="2"/>
      <c r="CLM56" s="2"/>
      <c r="CLN56" s="2"/>
      <c r="CLO56" s="2"/>
      <c r="CLP56" s="2"/>
      <c r="CLQ56" s="2"/>
      <c r="CLR56" s="2"/>
      <c r="CLS56" s="2"/>
      <c r="CLT56" s="2"/>
      <c r="CLU56" s="2"/>
      <c r="CLV56" s="2"/>
      <c r="CLW56" s="2"/>
      <c r="CLX56" s="2"/>
      <c r="CLY56" s="2"/>
      <c r="CLZ56" s="2"/>
      <c r="CMA56" s="2"/>
      <c r="CMB56" s="2"/>
      <c r="CMC56" s="2"/>
      <c r="CMD56" s="2"/>
      <c r="CME56" s="2"/>
      <c r="CMF56" s="2"/>
      <c r="CMG56" s="2"/>
      <c r="CMH56" s="2"/>
      <c r="CMI56" s="2"/>
      <c r="CMJ56" s="2"/>
      <c r="CMK56" s="2"/>
      <c r="CML56" s="2"/>
      <c r="CMM56" s="2"/>
      <c r="CMN56" s="2"/>
      <c r="CMO56" s="2"/>
      <c r="CMP56" s="2"/>
      <c r="CMQ56" s="2"/>
      <c r="CMR56" s="2"/>
      <c r="CMS56" s="2"/>
      <c r="CMT56" s="2"/>
      <c r="CMU56" s="2"/>
      <c r="CMV56" s="2"/>
      <c r="CMW56" s="2"/>
      <c r="CMX56" s="2"/>
      <c r="CMY56" s="2"/>
      <c r="CMZ56" s="2"/>
      <c r="CNA56" s="2"/>
      <c r="CNB56" s="2"/>
      <c r="CNC56" s="2"/>
      <c r="CND56" s="2"/>
      <c r="CNE56" s="2"/>
      <c r="CNF56" s="2"/>
      <c r="CNG56" s="2"/>
      <c r="CNH56" s="2"/>
      <c r="CNI56" s="2"/>
      <c r="CNJ56" s="2"/>
      <c r="CNK56" s="2"/>
      <c r="CNL56" s="2"/>
      <c r="CNM56" s="2"/>
      <c r="CNN56" s="2"/>
      <c r="CNO56" s="2"/>
      <c r="CNP56" s="2"/>
      <c r="CNQ56" s="2"/>
      <c r="CNR56" s="2"/>
      <c r="CNS56" s="2"/>
      <c r="CNT56" s="2"/>
      <c r="CNU56" s="2"/>
      <c r="CNV56" s="2"/>
      <c r="CNW56" s="2"/>
      <c r="CNX56" s="2"/>
      <c r="CNY56" s="2"/>
      <c r="CNZ56" s="2"/>
      <c r="COA56" s="2"/>
      <c r="COB56" s="2"/>
      <c r="COC56" s="2"/>
      <c r="COD56" s="2"/>
      <c r="COE56" s="2"/>
      <c r="COF56" s="2"/>
      <c r="COG56" s="2"/>
      <c r="COH56" s="2"/>
      <c r="COI56" s="2"/>
      <c r="COJ56" s="2"/>
      <c r="COK56" s="2"/>
      <c r="COL56" s="2"/>
      <c r="COM56" s="2"/>
      <c r="CON56" s="2"/>
      <c r="COO56" s="2"/>
      <c r="COP56" s="2"/>
      <c r="COQ56" s="2"/>
      <c r="COR56" s="2"/>
      <c r="COS56" s="2"/>
      <c r="COT56" s="2"/>
      <c r="COU56" s="2"/>
      <c r="COV56" s="2"/>
      <c r="COW56" s="2"/>
      <c r="COX56" s="2"/>
      <c r="COY56" s="2"/>
      <c r="COZ56" s="2"/>
      <c r="CPA56" s="2"/>
      <c r="CPB56" s="2"/>
      <c r="CPC56" s="2"/>
      <c r="CPD56" s="2"/>
      <c r="CPE56" s="2"/>
      <c r="CPF56" s="2"/>
      <c r="CPG56" s="2"/>
      <c r="CPH56" s="2"/>
      <c r="CPI56" s="2"/>
      <c r="CPJ56" s="2"/>
      <c r="CPK56" s="2"/>
      <c r="CPL56" s="2"/>
      <c r="CPM56" s="2"/>
      <c r="CPN56" s="2"/>
      <c r="CPO56" s="2"/>
      <c r="CPP56" s="2"/>
      <c r="CPQ56" s="2"/>
      <c r="CPR56" s="2"/>
      <c r="CPS56" s="2"/>
      <c r="CPT56" s="2"/>
      <c r="CPU56" s="2"/>
      <c r="CPV56" s="2"/>
      <c r="CPW56" s="2"/>
      <c r="CPX56" s="2"/>
      <c r="CPY56" s="2"/>
      <c r="CPZ56" s="2"/>
      <c r="CQA56" s="2"/>
      <c r="CQB56" s="2"/>
      <c r="CQC56" s="2"/>
      <c r="CQD56" s="2"/>
      <c r="CQE56" s="2"/>
      <c r="CQF56" s="2"/>
      <c r="CQG56" s="2"/>
      <c r="CQH56" s="2"/>
      <c r="CQI56" s="2"/>
      <c r="CQJ56" s="2"/>
      <c r="CQK56" s="2"/>
      <c r="CQL56" s="2"/>
      <c r="CQM56" s="2"/>
      <c r="CQN56" s="2"/>
      <c r="CQO56" s="2"/>
      <c r="CQP56" s="2"/>
      <c r="CQQ56" s="2"/>
      <c r="CQR56" s="2"/>
      <c r="CQS56" s="2"/>
      <c r="CQT56" s="2"/>
      <c r="CQU56" s="2"/>
      <c r="CQV56" s="2"/>
      <c r="CQW56" s="2"/>
      <c r="CQX56" s="2"/>
      <c r="CQY56" s="2"/>
      <c r="CQZ56" s="2"/>
      <c r="CRA56" s="2"/>
      <c r="CRB56" s="2"/>
      <c r="CRC56" s="2"/>
      <c r="CRD56" s="2"/>
      <c r="CRE56" s="2"/>
      <c r="CRF56" s="2"/>
      <c r="CRG56" s="2"/>
      <c r="CRH56" s="2"/>
      <c r="CRI56" s="2"/>
      <c r="CRJ56" s="2"/>
      <c r="CRK56" s="2"/>
      <c r="CRL56" s="2"/>
      <c r="CRM56" s="2"/>
      <c r="CRN56" s="2"/>
      <c r="CRO56" s="2"/>
      <c r="CRP56" s="2"/>
      <c r="CRQ56" s="2"/>
      <c r="CRR56" s="2"/>
      <c r="CRS56" s="2"/>
      <c r="CRT56" s="2"/>
      <c r="CRU56" s="2"/>
      <c r="CRV56" s="2"/>
      <c r="CRW56" s="2"/>
      <c r="CRX56" s="2"/>
      <c r="CRY56" s="2"/>
      <c r="CRZ56" s="2"/>
      <c r="CSA56" s="2"/>
      <c r="CSB56" s="2"/>
      <c r="CSC56" s="2"/>
      <c r="CSD56" s="2"/>
      <c r="CSE56" s="2"/>
      <c r="CSF56" s="2"/>
      <c r="CSG56" s="2"/>
      <c r="CSH56" s="2"/>
      <c r="CSI56" s="2"/>
      <c r="CSJ56" s="2"/>
      <c r="CSK56" s="2"/>
      <c r="CSL56" s="2"/>
      <c r="CSM56" s="2"/>
      <c r="CSN56" s="2"/>
      <c r="CSO56" s="2"/>
      <c r="CSP56" s="2"/>
      <c r="CSQ56" s="2"/>
      <c r="CSR56" s="2"/>
      <c r="CSS56" s="2"/>
      <c r="CST56" s="2"/>
      <c r="CSU56" s="2"/>
      <c r="CSV56" s="2"/>
      <c r="CSW56" s="2"/>
      <c r="CSX56" s="2"/>
      <c r="CSY56" s="2"/>
      <c r="CSZ56" s="2"/>
      <c r="CTA56" s="2"/>
      <c r="CTB56" s="2"/>
      <c r="CTC56" s="2"/>
      <c r="CTD56" s="2"/>
      <c r="CTE56" s="2"/>
      <c r="CTF56" s="2"/>
      <c r="CTG56" s="2"/>
      <c r="CTH56" s="2"/>
      <c r="CTI56" s="2"/>
      <c r="CTJ56" s="2"/>
      <c r="CTK56" s="2"/>
      <c r="CTL56" s="2"/>
      <c r="CTM56" s="2"/>
      <c r="CTN56" s="2"/>
      <c r="CTO56" s="2"/>
      <c r="CTP56" s="2"/>
      <c r="CTQ56" s="2"/>
      <c r="CTR56" s="2"/>
      <c r="CTS56" s="2"/>
      <c r="CTT56" s="2"/>
      <c r="CTU56" s="2"/>
      <c r="CTV56" s="2"/>
      <c r="CTW56" s="2"/>
      <c r="CTX56" s="2"/>
      <c r="CTY56" s="2"/>
      <c r="CTZ56" s="2"/>
      <c r="CUA56" s="2"/>
      <c r="CUB56" s="2"/>
      <c r="CUC56" s="2"/>
      <c r="CUD56" s="2"/>
      <c r="CUE56" s="2"/>
      <c r="CUF56" s="2"/>
      <c r="CUG56" s="2"/>
      <c r="CUH56" s="2"/>
      <c r="CUI56" s="2"/>
      <c r="CUJ56" s="2"/>
      <c r="CUK56" s="2"/>
      <c r="CUL56" s="2"/>
      <c r="CUM56" s="2"/>
      <c r="CUN56" s="2"/>
      <c r="CUO56" s="2"/>
      <c r="CUP56" s="2"/>
      <c r="CUQ56" s="2"/>
      <c r="CUR56" s="2"/>
      <c r="CUS56" s="2"/>
      <c r="CUT56" s="2"/>
      <c r="CUU56" s="2"/>
      <c r="CUV56" s="2"/>
      <c r="CUW56" s="2"/>
      <c r="CUX56" s="2"/>
      <c r="CUY56" s="2"/>
      <c r="CUZ56" s="2"/>
      <c r="CVA56" s="2"/>
      <c r="CVB56" s="2"/>
      <c r="CVC56" s="2"/>
      <c r="CVD56" s="2"/>
      <c r="CVE56" s="2"/>
      <c r="CVF56" s="2"/>
      <c r="CVG56" s="2"/>
      <c r="CVH56" s="2"/>
      <c r="CVI56" s="2"/>
      <c r="CVJ56" s="2"/>
      <c r="CVK56" s="2"/>
      <c r="CVL56" s="2"/>
      <c r="CVM56" s="2"/>
      <c r="CVN56" s="2"/>
      <c r="CVO56" s="2"/>
      <c r="CVP56" s="2"/>
      <c r="CVQ56" s="2"/>
      <c r="CVR56" s="2"/>
      <c r="CVS56" s="2"/>
      <c r="CVT56" s="2"/>
      <c r="CVU56" s="2"/>
      <c r="CVV56" s="2"/>
      <c r="CVW56" s="2"/>
      <c r="CVX56" s="2"/>
      <c r="CVY56" s="2"/>
      <c r="CVZ56" s="2"/>
      <c r="CWA56" s="2"/>
      <c r="CWB56" s="2"/>
      <c r="CWC56" s="2"/>
      <c r="CWD56" s="2"/>
      <c r="CWE56" s="2"/>
      <c r="CWF56" s="2"/>
      <c r="CWG56" s="2"/>
      <c r="CWH56" s="2"/>
      <c r="CWI56" s="2"/>
      <c r="CWJ56" s="2"/>
      <c r="CWK56" s="2"/>
      <c r="CWL56" s="2"/>
      <c r="CWM56" s="2"/>
      <c r="CWN56" s="2"/>
      <c r="CWO56" s="2"/>
      <c r="CWP56" s="2"/>
      <c r="CWQ56" s="2"/>
      <c r="CWR56" s="2"/>
      <c r="CWS56" s="2"/>
      <c r="CWT56" s="2"/>
      <c r="CWU56" s="2"/>
      <c r="CWV56" s="2"/>
      <c r="CWW56" s="2"/>
      <c r="CWX56" s="2"/>
      <c r="CWY56" s="2"/>
      <c r="CWZ56" s="2"/>
      <c r="CXA56" s="2"/>
      <c r="CXB56" s="2"/>
      <c r="CXC56" s="2"/>
      <c r="CXD56" s="2"/>
      <c r="CXE56" s="2"/>
      <c r="CXF56" s="2"/>
      <c r="CXG56" s="2"/>
      <c r="CXH56" s="2"/>
      <c r="CXI56" s="2"/>
      <c r="CXJ56" s="2"/>
      <c r="CXK56" s="2"/>
      <c r="CXL56" s="2"/>
      <c r="CXM56" s="2"/>
      <c r="CXN56" s="2"/>
      <c r="CXO56" s="2"/>
      <c r="CXP56" s="2"/>
      <c r="CXQ56" s="2"/>
      <c r="CXR56" s="2"/>
      <c r="CXS56" s="2"/>
      <c r="CXT56" s="2"/>
      <c r="CXU56" s="2"/>
      <c r="CXV56" s="2"/>
      <c r="CXW56" s="2"/>
      <c r="CXX56" s="2"/>
      <c r="CXY56" s="2"/>
      <c r="CXZ56" s="2"/>
      <c r="CYA56" s="2"/>
      <c r="CYB56" s="2"/>
      <c r="CYC56" s="2"/>
      <c r="CYD56" s="2"/>
      <c r="CYE56" s="2"/>
      <c r="CYF56" s="2"/>
      <c r="CYG56" s="2"/>
      <c r="CYH56" s="2"/>
      <c r="CYI56" s="2"/>
      <c r="CYJ56" s="2"/>
      <c r="CYK56" s="2"/>
      <c r="CYL56" s="2"/>
      <c r="CYM56" s="2"/>
      <c r="CYN56" s="2"/>
      <c r="CYO56" s="2"/>
      <c r="CYP56" s="2"/>
      <c r="CYQ56" s="2"/>
      <c r="CYR56" s="2"/>
      <c r="CYS56" s="2"/>
      <c r="CYT56" s="2"/>
      <c r="CYU56" s="2"/>
      <c r="CYV56" s="2"/>
      <c r="CYW56" s="2"/>
      <c r="CYX56" s="2"/>
      <c r="CYY56" s="2"/>
      <c r="CYZ56" s="2"/>
      <c r="CZA56" s="2"/>
      <c r="CZB56" s="2"/>
      <c r="CZC56" s="2"/>
      <c r="CZD56" s="2"/>
      <c r="CZE56" s="2"/>
      <c r="CZF56" s="2"/>
      <c r="CZG56" s="2"/>
      <c r="CZH56" s="2"/>
      <c r="CZI56" s="2"/>
      <c r="CZJ56" s="2"/>
      <c r="CZK56" s="2"/>
      <c r="CZL56" s="2"/>
      <c r="CZM56" s="2"/>
      <c r="CZN56" s="2"/>
      <c r="CZO56" s="2"/>
      <c r="CZP56" s="2"/>
      <c r="CZQ56" s="2"/>
      <c r="CZR56" s="2"/>
      <c r="CZS56" s="2"/>
      <c r="CZT56" s="2"/>
      <c r="CZU56" s="2"/>
      <c r="CZV56" s="2"/>
      <c r="CZW56" s="2"/>
      <c r="CZX56" s="2"/>
      <c r="CZY56" s="2"/>
      <c r="CZZ56" s="2"/>
      <c r="DAA56" s="2"/>
      <c r="DAB56" s="2"/>
      <c r="DAC56" s="2"/>
      <c r="DAD56" s="2"/>
      <c r="DAE56" s="2"/>
      <c r="DAF56" s="2"/>
      <c r="DAG56" s="2"/>
      <c r="DAH56" s="2"/>
      <c r="DAI56" s="2"/>
      <c r="DAJ56" s="2"/>
      <c r="DAK56" s="2"/>
      <c r="DAL56" s="2"/>
      <c r="DAM56" s="2"/>
      <c r="DAN56" s="2"/>
      <c r="DAO56" s="2"/>
      <c r="DAP56" s="2"/>
      <c r="DAQ56" s="2"/>
      <c r="DAR56" s="2"/>
      <c r="DAS56" s="2"/>
      <c r="DAT56" s="2"/>
      <c r="DAU56" s="2"/>
      <c r="DAV56" s="2"/>
      <c r="DAW56" s="2"/>
      <c r="DAX56" s="2"/>
      <c r="DAY56" s="2"/>
      <c r="DAZ56" s="2"/>
      <c r="DBA56" s="2"/>
      <c r="DBB56" s="2"/>
      <c r="DBC56" s="2"/>
      <c r="DBD56" s="2"/>
      <c r="DBE56" s="2"/>
      <c r="DBF56" s="2"/>
      <c r="DBG56" s="2"/>
      <c r="DBH56" s="2"/>
      <c r="DBI56" s="2"/>
      <c r="DBJ56" s="2"/>
      <c r="DBK56" s="2"/>
      <c r="DBL56" s="2"/>
      <c r="DBM56" s="2"/>
      <c r="DBN56" s="2"/>
      <c r="DBO56" s="2"/>
      <c r="DBP56" s="2"/>
      <c r="DBQ56" s="2"/>
      <c r="DBR56" s="2"/>
      <c r="DBS56" s="2"/>
      <c r="DBT56" s="2"/>
      <c r="DBU56" s="2"/>
      <c r="DBV56" s="2"/>
      <c r="DBW56" s="2"/>
      <c r="DBX56" s="2"/>
      <c r="DBY56" s="2"/>
      <c r="DBZ56" s="2"/>
      <c r="DCA56" s="2"/>
      <c r="DCB56" s="2"/>
      <c r="DCC56" s="2"/>
      <c r="DCD56" s="2"/>
      <c r="DCE56" s="2"/>
      <c r="DCF56" s="2"/>
      <c r="DCG56" s="2"/>
      <c r="DCH56" s="2"/>
      <c r="DCI56" s="2"/>
      <c r="DCJ56" s="2"/>
      <c r="DCK56" s="2"/>
      <c r="DCL56" s="2"/>
      <c r="DCM56" s="2"/>
      <c r="DCN56" s="2"/>
      <c r="DCO56" s="2"/>
      <c r="DCP56" s="2"/>
      <c r="DCQ56" s="2"/>
      <c r="DCR56" s="2"/>
      <c r="DCS56" s="2"/>
      <c r="DCT56" s="2"/>
      <c r="DCU56" s="2"/>
      <c r="DCV56" s="2"/>
      <c r="DCW56" s="2"/>
      <c r="DCX56" s="2"/>
      <c r="DCY56" s="2"/>
      <c r="DCZ56" s="2"/>
      <c r="DDA56" s="2"/>
      <c r="DDB56" s="2"/>
      <c r="DDC56" s="2"/>
      <c r="DDD56" s="2"/>
      <c r="DDE56" s="2"/>
      <c r="DDF56" s="2"/>
      <c r="DDG56" s="2"/>
      <c r="DDH56" s="2"/>
      <c r="DDI56" s="2"/>
      <c r="DDJ56" s="2"/>
      <c r="DDK56" s="2"/>
      <c r="DDL56" s="2"/>
      <c r="DDM56" s="2"/>
      <c r="DDN56" s="2"/>
      <c r="DDO56" s="2"/>
      <c r="DDP56" s="2"/>
      <c r="DDQ56" s="2"/>
      <c r="DDR56" s="2"/>
      <c r="DDS56" s="2"/>
      <c r="DDT56" s="2"/>
      <c r="DDU56" s="2"/>
      <c r="DDV56" s="2"/>
      <c r="DDW56" s="2"/>
      <c r="DDX56" s="2"/>
      <c r="DDY56" s="2"/>
      <c r="DDZ56" s="2"/>
      <c r="DEA56" s="2"/>
      <c r="DEB56" s="2"/>
      <c r="DEC56" s="2"/>
      <c r="DED56" s="2"/>
      <c r="DEE56" s="2"/>
      <c r="DEF56" s="2"/>
      <c r="DEG56" s="2"/>
      <c r="DEH56" s="2"/>
      <c r="DEI56" s="2"/>
      <c r="DEJ56" s="2"/>
      <c r="DEK56" s="2"/>
      <c r="DEL56" s="2"/>
      <c r="DEM56" s="2"/>
      <c r="DEN56" s="2"/>
      <c r="DEO56" s="2"/>
      <c r="DEP56" s="2"/>
      <c r="DEQ56" s="2"/>
      <c r="DER56" s="2"/>
      <c r="DES56" s="2"/>
      <c r="DET56" s="2"/>
      <c r="DEU56" s="2"/>
      <c r="DEV56" s="2"/>
      <c r="DEW56" s="2"/>
      <c r="DEX56" s="2"/>
      <c r="DEY56" s="2"/>
      <c r="DEZ56" s="2"/>
      <c r="DFA56" s="2"/>
      <c r="DFB56" s="2"/>
      <c r="DFC56" s="2"/>
      <c r="DFD56" s="2"/>
      <c r="DFE56" s="2"/>
      <c r="DFF56" s="2"/>
      <c r="DFG56" s="2"/>
      <c r="DFH56" s="2"/>
      <c r="DFI56" s="2"/>
      <c r="DFJ56" s="2"/>
      <c r="DFK56" s="2"/>
      <c r="DFL56" s="2"/>
      <c r="DFM56" s="2"/>
      <c r="DFN56" s="2"/>
      <c r="DFO56" s="2"/>
      <c r="DFP56" s="2"/>
      <c r="DFQ56" s="2"/>
      <c r="DFR56" s="2"/>
      <c r="DFS56" s="2"/>
      <c r="DFT56" s="2"/>
      <c r="DFU56" s="2"/>
      <c r="DFV56" s="2"/>
      <c r="DFW56" s="2"/>
      <c r="DFX56" s="2"/>
      <c r="DFY56" s="2"/>
      <c r="DFZ56" s="2"/>
      <c r="DGA56" s="2"/>
      <c r="DGB56" s="2"/>
      <c r="DGC56" s="2"/>
      <c r="DGD56" s="2"/>
      <c r="DGE56" s="2"/>
      <c r="DGF56" s="2"/>
      <c r="DGG56" s="2"/>
      <c r="DGH56" s="2"/>
      <c r="DGI56" s="2"/>
      <c r="DGJ56" s="2"/>
      <c r="DGK56" s="2"/>
      <c r="DGL56" s="2"/>
      <c r="DGM56" s="2"/>
      <c r="DGN56" s="2"/>
      <c r="DGO56" s="2"/>
      <c r="DGP56" s="2"/>
      <c r="DGQ56" s="2"/>
      <c r="DGR56" s="2"/>
      <c r="DGS56" s="2"/>
      <c r="DGT56" s="2"/>
      <c r="DGU56" s="2"/>
      <c r="DGV56" s="2"/>
      <c r="DGW56" s="2"/>
      <c r="DGX56" s="2"/>
      <c r="DGY56" s="2"/>
      <c r="DGZ56" s="2"/>
      <c r="DHA56" s="2"/>
      <c r="DHB56" s="2"/>
      <c r="DHC56" s="2"/>
      <c r="DHD56" s="2"/>
      <c r="DHE56" s="2"/>
      <c r="DHF56" s="2"/>
      <c r="DHG56" s="2"/>
      <c r="DHH56" s="2"/>
      <c r="DHI56" s="2"/>
      <c r="DHJ56" s="2"/>
      <c r="DHK56" s="2"/>
      <c r="DHL56" s="2"/>
      <c r="DHM56" s="2"/>
      <c r="DHN56" s="2"/>
      <c r="DHO56" s="2"/>
      <c r="DHP56" s="2"/>
      <c r="DHQ56" s="2"/>
      <c r="DHR56" s="2"/>
      <c r="DHS56" s="2"/>
      <c r="DHT56" s="2"/>
      <c r="DHU56" s="2"/>
      <c r="DHV56" s="2"/>
      <c r="DHW56" s="2"/>
      <c r="DHX56" s="2"/>
      <c r="DHY56" s="2"/>
      <c r="DHZ56" s="2"/>
      <c r="DIA56" s="2"/>
      <c r="DIB56" s="2"/>
      <c r="DIC56" s="2"/>
      <c r="DID56" s="2"/>
      <c r="DIE56" s="2"/>
      <c r="DIF56" s="2"/>
      <c r="DIG56" s="2"/>
      <c r="DIH56" s="2"/>
      <c r="DII56" s="2"/>
      <c r="DIJ56" s="2"/>
      <c r="DIK56" s="2"/>
      <c r="DIL56" s="2"/>
      <c r="DIM56" s="2"/>
      <c r="DIN56" s="2"/>
      <c r="DIO56" s="2"/>
      <c r="DIP56" s="2"/>
      <c r="DIQ56" s="2"/>
      <c r="DIR56" s="2"/>
      <c r="DIS56" s="2"/>
      <c r="DIT56" s="2"/>
      <c r="DIU56" s="2"/>
      <c r="DIV56" s="2"/>
      <c r="DIW56" s="2"/>
      <c r="DIX56" s="2"/>
      <c r="DIY56" s="2"/>
      <c r="DIZ56" s="2"/>
      <c r="DJA56" s="2"/>
      <c r="DJB56" s="2"/>
      <c r="DJC56" s="2"/>
      <c r="DJD56" s="2"/>
      <c r="DJE56" s="2"/>
      <c r="DJF56" s="2"/>
      <c r="DJG56" s="2"/>
      <c r="DJH56" s="2"/>
      <c r="DJI56" s="2"/>
      <c r="DJJ56" s="2"/>
      <c r="DJK56" s="2"/>
      <c r="DJL56" s="2"/>
      <c r="DJM56" s="2"/>
      <c r="DJN56" s="2"/>
      <c r="DJO56" s="2"/>
      <c r="DJP56" s="2"/>
      <c r="DJQ56" s="2"/>
      <c r="DJR56" s="2"/>
      <c r="DJS56" s="2"/>
      <c r="DJT56" s="2"/>
      <c r="DJU56" s="2"/>
      <c r="DJV56" s="2"/>
      <c r="DJW56" s="2"/>
      <c r="DJX56" s="2"/>
      <c r="DJY56" s="2"/>
      <c r="DJZ56" s="2"/>
      <c r="DKA56" s="2"/>
      <c r="DKB56" s="2"/>
      <c r="DKC56" s="2"/>
      <c r="DKD56" s="2"/>
      <c r="DKE56" s="2"/>
      <c r="DKF56" s="2"/>
      <c r="DKG56" s="2"/>
      <c r="DKH56" s="2"/>
      <c r="DKI56" s="2"/>
      <c r="DKJ56" s="2"/>
      <c r="DKK56" s="2"/>
      <c r="DKL56" s="2"/>
      <c r="DKM56" s="2"/>
      <c r="DKN56" s="2"/>
      <c r="DKO56" s="2"/>
      <c r="DKP56" s="2"/>
      <c r="DKQ56" s="2"/>
      <c r="DKR56" s="2"/>
      <c r="DKS56" s="2"/>
      <c r="DKT56" s="2"/>
      <c r="DKU56" s="2"/>
      <c r="DKV56" s="2"/>
      <c r="DKW56" s="2"/>
      <c r="DKX56" s="2"/>
      <c r="DKY56" s="2"/>
      <c r="DKZ56" s="2"/>
      <c r="DLA56" s="2"/>
      <c r="DLB56" s="2"/>
      <c r="DLC56" s="2"/>
      <c r="DLD56" s="2"/>
      <c r="DLE56" s="2"/>
      <c r="DLF56" s="2"/>
      <c r="DLG56" s="2"/>
      <c r="DLH56" s="2"/>
      <c r="DLI56" s="2"/>
      <c r="DLJ56" s="2"/>
      <c r="DLK56" s="2"/>
      <c r="DLL56" s="2"/>
      <c r="DLM56" s="2"/>
      <c r="DLN56" s="2"/>
      <c r="DLO56" s="2"/>
      <c r="DLP56" s="2"/>
      <c r="DLQ56" s="2"/>
      <c r="DLR56" s="2"/>
      <c r="DLS56" s="2"/>
      <c r="DLT56" s="2"/>
      <c r="DLU56" s="2"/>
      <c r="DLV56" s="2"/>
      <c r="DLW56" s="2"/>
      <c r="DLX56" s="2"/>
      <c r="DLY56" s="2"/>
      <c r="DLZ56" s="2"/>
      <c r="DMA56" s="2"/>
      <c r="DMB56" s="2"/>
      <c r="DMC56" s="2"/>
      <c r="DMD56" s="2"/>
      <c r="DME56" s="2"/>
      <c r="DMF56" s="2"/>
      <c r="DMG56" s="2"/>
      <c r="DMH56" s="2"/>
      <c r="DMI56" s="2"/>
      <c r="DMJ56" s="2"/>
      <c r="DMK56" s="2"/>
      <c r="DML56" s="2"/>
      <c r="DMM56" s="2"/>
      <c r="DMN56" s="2"/>
      <c r="DMO56" s="2"/>
      <c r="DMP56" s="2"/>
      <c r="DMQ56" s="2"/>
      <c r="DMR56" s="2"/>
      <c r="DMS56" s="2"/>
      <c r="DMT56" s="2"/>
      <c r="DMU56" s="2"/>
      <c r="DMV56" s="2"/>
      <c r="DMW56" s="2"/>
      <c r="DMX56" s="2"/>
      <c r="DMY56" s="2"/>
      <c r="DMZ56" s="2"/>
      <c r="DNA56" s="2"/>
      <c r="DNB56" s="2"/>
      <c r="DNC56" s="2"/>
      <c r="DND56" s="2"/>
      <c r="DNE56" s="2"/>
      <c r="DNF56" s="2"/>
      <c r="DNG56" s="2"/>
      <c r="DNH56" s="2"/>
      <c r="DNI56" s="2"/>
      <c r="DNJ56" s="2"/>
      <c r="DNK56" s="2"/>
      <c r="DNL56" s="2"/>
      <c r="DNM56" s="2"/>
      <c r="DNN56" s="2"/>
      <c r="DNO56" s="2"/>
      <c r="DNP56" s="2"/>
      <c r="DNQ56" s="2"/>
      <c r="DNR56" s="2"/>
      <c r="DNS56" s="2"/>
      <c r="DNT56" s="2"/>
      <c r="DNU56" s="2"/>
      <c r="DNV56" s="2"/>
      <c r="DNW56" s="2"/>
      <c r="DNX56" s="2"/>
      <c r="DNY56" s="2"/>
      <c r="DNZ56" s="2"/>
      <c r="DOA56" s="2"/>
      <c r="DOB56" s="2"/>
      <c r="DOC56" s="2"/>
      <c r="DOD56" s="2"/>
      <c r="DOE56" s="2"/>
      <c r="DOF56" s="2"/>
      <c r="DOG56" s="2"/>
      <c r="DOH56" s="2"/>
      <c r="DOI56" s="2"/>
      <c r="DOJ56" s="2"/>
      <c r="DOK56" s="2"/>
      <c r="DOL56" s="2"/>
      <c r="DOM56" s="2"/>
      <c r="DON56" s="2"/>
      <c r="DOO56" s="2"/>
      <c r="DOP56" s="2"/>
      <c r="DOQ56" s="2"/>
      <c r="DOR56" s="2"/>
      <c r="DOS56" s="2"/>
      <c r="DOT56" s="2"/>
      <c r="DOU56" s="2"/>
      <c r="DOV56" s="2"/>
      <c r="DOW56" s="2"/>
      <c r="DOX56" s="2"/>
      <c r="DOY56" s="2"/>
      <c r="DOZ56" s="2"/>
      <c r="DPA56" s="2"/>
      <c r="DPB56" s="2"/>
      <c r="DPC56" s="2"/>
      <c r="DPD56" s="2"/>
      <c r="DPE56" s="2"/>
      <c r="DPF56" s="2"/>
      <c r="DPG56" s="2"/>
      <c r="DPH56" s="2"/>
      <c r="DPI56" s="2"/>
      <c r="DPJ56" s="2"/>
      <c r="DPK56" s="2"/>
      <c r="DPL56" s="2"/>
      <c r="DPM56" s="2"/>
      <c r="DPN56" s="2"/>
      <c r="DPO56" s="2"/>
      <c r="DPP56" s="2"/>
      <c r="DPQ56" s="2"/>
      <c r="DPR56" s="2"/>
      <c r="DPS56" s="2"/>
      <c r="DPT56" s="2"/>
      <c r="DPU56" s="2"/>
      <c r="DPV56" s="2"/>
      <c r="DPW56" s="2"/>
      <c r="DPX56" s="2"/>
      <c r="DPY56" s="2"/>
      <c r="DPZ56" s="2"/>
      <c r="DQA56" s="2"/>
      <c r="DQB56" s="2"/>
      <c r="DQC56" s="2"/>
      <c r="DQD56" s="2"/>
      <c r="DQE56" s="2"/>
      <c r="DQF56" s="2"/>
      <c r="DQG56" s="2"/>
      <c r="DQH56" s="2"/>
      <c r="DQI56" s="2"/>
      <c r="DQJ56" s="2"/>
      <c r="DQK56" s="2"/>
      <c r="DQL56" s="2"/>
      <c r="DQM56" s="2"/>
      <c r="DQN56" s="2"/>
      <c r="DQO56" s="2"/>
      <c r="DQP56" s="2"/>
      <c r="DQQ56" s="2"/>
      <c r="DQR56" s="2"/>
      <c r="DQS56" s="2"/>
      <c r="DQT56" s="2"/>
      <c r="DQU56" s="2"/>
      <c r="DQV56" s="2"/>
      <c r="DQW56" s="2"/>
      <c r="DQX56" s="2"/>
      <c r="DQY56" s="2"/>
      <c r="DQZ56" s="2"/>
      <c r="DRA56" s="2"/>
      <c r="DRB56" s="2"/>
      <c r="DRC56" s="2"/>
      <c r="DRD56" s="2"/>
      <c r="DRE56" s="2"/>
      <c r="DRF56" s="2"/>
      <c r="DRG56" s="2"/>
      <c r="DRH56" s="2"/>
      <c r="DRI56" s="2"/>
      <c r="DRJ56" s="2"/>
      <c r="DRK56" s="2"/>
      <c r="DRL56" s="2"/>
      <c r="DRM56" s="2"/>
      <c r="DRN56" s="2"/>
      <c r="DRO56" s="2"/>
      <c r="DRP56" s="2"/>
      <c r="DRQ56" s="2"/>
      <c r="DRR56" s="2"/>
      <c r="DRS56" s="2"/>
      <c r="DRT56" s="2"/>
      <c r="DRU56" s="2"/>
      <c r="DRV56" s="2"/>
      <c r="DRW56" s="2"/>
      <c r="DRX56" s="2"/>
      <c r="DRY56" s="2"/>
      <c r="DRZ56" s="2"/>
      <c r="DSA56" s="2"/>
      <c r="DSB56" s="2"/>
      <c r="DSC56" s="2"/>
      <c r="DSD56" s="2"/>
      <c r="DSE56" s="2"/>
      <c r="DSF56" s="2"/>
      <c r="DSG56" s="2"/>
      <c r="DSH56" s="2"/>
      <c r="DSI56" s="2"/>
      <c r="DSJ56" s="2"/>
      <c r="DSK56" s="2"/>
      <c r="DSL56" s="2"/>
      <c r="DSM56" s="2"/>
      <c r="DSN56" s="2"/>
      <c r="DSO56" s="2"/>
      <c r="DSP56" s="2"/>
      <c r="DSQ56" s="2"/>
      <c r="DSR56" s="2"/>
      <c r="DSS56" s="2"/>
      <c r="DST56" s="2"/>
      <c r="DSU56" s="2"/>
      <c r="DSV56" s="2"/>
      <c r="DSW56" s="2"/>
      <c r="DSX56" s="2"/>
      <c r="DSY56" s="2"/>
      <c r="DSZ56" s="2"/>
      <c r="DTA56" s="2"/>
      <c r="DTB56" s="2"/>
      <c r="DTC56" s="2"/>
      <c r="DTD56" s="2"/>
      <c r="DTE56" s="2"/>
      <c r="DTF56" s="2"/>
      <c r="DTG56" s="2"/>
      <c r="DTH56" s="2"/>
      <c r="DTI56" s="2"/>
      <c r="DTJ56" s="2"/>
      <c r="DTK56" s="2"/>
      <c r="DTL56" s="2"/>
      <c r="DTM56" s="2"/>
      <c r="DTN56" s="2"/>
      <c r="DTO56" s="2"/>
      <c r="DTP56" s="2"/>
      <c r="DTQ56" s="2"/>
      <c r="DTR56" s="2"/>
      <c r="DTS56" s="2"/>
      <c r="DTT56" s="2"/>
      <c r="DTU56" s="2"/>
      <c r="DTV56" s="2"/>
      <c r="DTW56" s="2"/>
      <c r="DTX56" s="2"/>
      <c r="DTY56" s="2"/>
      <c r="DTZ56" s="2"/>
      <c r="DUA56" s="2"/>
      <c r="DUB56" s="2"/>
      <c r="DUC56" s="2"/>
      <c r="DUD56" s="2"/>
      <c r="DUE56" s="2"/>
      <c r="DUF56" s="2"/>
      <c r="DUG56" s="2"/>
      <c r="DUH56" s="2"/>
      <c r="DUI56" s="2"/>
      <c r="DUJ56" s="2"/>
      <c r="DUK56" s="2"/>
      <c r="DUL56" s="2"/>
      <c r="DUM56" s="2"/>
      <c r="DUN56" s="2"/>
      <c r="DUO56" s="2"/>
      <c r="DUP56" s="2"/>
      <c r="DUQ56" s="2"/>
      <c r="DUR56" s="2"/>
      <c r="DUS56" s="2"/>
      <c r="DUT56" s="2"/>
      <c r="DUU56" s="2"/>
      <c r="DUV56" s="2"/>
      <c r="DUW56" s="2"/>
      <c r="DUX56" s="2"/>
      <c r="DUY56" s="2"/>
      <c r="DUZ56" s="2"/>
      <c r="DVA56" s="2"/>
      <c r="DVB56" s="2"/>
      <c r="DVC56" s="2"/>
      <c r="DVD56" s="2"/>
      <c r="DVE56" s="2"/>
      <c r="DVF56" s="2"/>
      <c r="DVG56" s="2"/>
      <c r="DVH56" s="2"/>
      <c r="DVI56" s="2"/>
      <c r="DVJ56" s="2"/>
      <c r="DVK56" s="2"/>
      <c r="DVL56" s="2"/>
      <c r="DVM56" s="2"/>
      <c r="DVN56" s="2"/>
      <c r="DVO56" s="2"/>
      <c r="DVP56" s="2"/>
      <c r="DVQ56" s="2"/>
      <c r="DVR56" s="2"/>
      <c r="DVS56" s="2"/>
      <c r="DVT56" s="2"/>
      <c r="DVU56" s="2"/>
      <c r="DVV56" s="2"/>
      <c r="DVW56" s="2"/>
      <c r="DVX56" s="2"/>
      <c r="DVY56" s="2"/>
      <c r="DVZ56" s="2"/>
      <c r="DWA56" s="2"/>
      <c r="DWB56" s="2"/>
      <c r="DWC56" s="2"/>
      <c r="DWD56" s="2"/>
      <c r="DWE56" s="2"/>
      <c r="DWF56" s="2"/>
      <c r="DWG56" s="2"/>
      <c r="DWH56" s="2"/>
      <c r="DWI56" s="2"/>
      <c r="DWJ56" s="2"/>
      <c r="DWK56" s="2"/>
      <c r="DWL56" s="2"/>
      <c r="DWM56" s="2"/>
      <c r="DWN56" s="2"/>
      <c r="DWO56" s="2"/>
      <c r="DWP56" s="2"/>
      <c r="DWQ56" s="2"/>
      <c r="DWR56" s="2"/>
      <c r="DWS56" s="2"/>
      <c r="DWT56" s="2"/>
      <c r="DWU56" s="2"/>
      <c r="DWV56" s="2"/>
      <c r="DWW56" s="2"/>
      <c r="DWX56" s="2"/>
      <c r="DWY56" s="2"/>
      <c r="DWZ56" s="2"/>
      <c r="DXA56" s="2"/>
      <c r="DXB56" s="2"/>
      <c r="DXC56" s="2"/>
      <c r="DXD56" s="2"/>
      <c r="DXE56" s="2"/>
      <c r="DXF56" s="2"/>
      <c r="DXG56" s="2"/>
      <c r="DXH56" s="2"/>
      <c r="DXI56" s="2"/>
      <c r="DXJ56" s="2"/>
      <c r="DXK56" s="2"/>
      <c r="DXL56" s="2"/>
      <c r="DXM56" s="2"/>
      <c r="DXN56" s="2"/>
      <c r="DXO56" s="2"/>
      <c r="DXP56" s="2"/>
      <c r="DXQ56" s="2"/>
      <c r="DXR56" s="2"/>
      <c r="DXS56" s="2"/>
      <c r="DXT56" s="2"/>
      <c r="DXU56" s="2"/>
      <c r="DXV56" s="2"/>
      <c r="DXW56" s="2"/>
      <c r="DXX56" s="2"/>
      <c r="DXY56" s="2"/>
      <c r="DXZ56" s="2"/>
      <c r="DYA56" s="2"/>
      <c r="DYB56" s="2"/>
      <c r="DYC56" s="2"/>
      <c r="DYD56" s="2"/>
      <c r="DYE56" s="2"/>
      <c r="DYF56" s="2"/>
      <c r="DYG56" s="2"/>
      <c r="DYH56" s="2"/>
      <c r="DYI56" s="2"/>
      <c r="DYJ56" s="2"/>
      <c r="DYK56" s="2"/>
      <c r="DYL56" s="2"/>
      <c r="DYM56" s="2"/>
      <c r="DYN56" s="2"/>
      <c r="DYO56" s="2"/>
      <c r="DYP56" s="2"/>
      <c r="DYQ56" s="2"/>
      <c r="DYR56" s="2"/>
      <c r="DYS56" s="2"/>
      <c r="DYT56" s="2"/>
      <c r="DYU56" s="2"/>
      <c r="DYV56" s="2"/>
      <c r="DYW56" s="2"/>
      <c r="DYX56" s="2"/>
      <c r="DYY56" s="2"/>
      <c r="DYZ56" s="2"/>
      <c r="DZA56" s="2"/>
      <c r="DZB56" s="2"/>
      <c r="DZC56" s="2"/>
      <c r="DZD56" s="2"/>
      <c r="DZE56" s="2"/>
      <c r="DZF56" s="2"/>
      <c r="DZG56" s="2"/>
      <c r="DZH56" s="2"/>
      <c r="DZI56" s="2"/>
      <c r="DZJ56" s="2"/>
      <c r="DZK56" s="2"/>
      <c r="DZL56" s="2"/>
      <c r="DZM56" s="2"/>
      <c r="DZN56" s="2"/>
      <c r="DZO56" s="2"/>
      <c r="DZP56" s="2"/>
      <c r="DZQ56" s="2"/>
      <c r="DZR56" s="2"/>
      <c r="DZS56" s="2"/>
      <c r="DZT56" s="2"/>
      <c r="DZU56" s="2"/>
      <c r="DZV56" s="2"/>
      <c r="DZW56" s="2"/>
      <c r="DZX56" s="2"/>
      <c r="DZY56" s="2"/>
      <c r="DZZ56" s="2"/>
      <c r="EAA56" s="2"/>
      <c r="EAB56" s="2"/>
      <c r="EAC56" s="2"/>
      <c r="EAD56" s="2"/>
      <c r="EAE56" s="2"/>
      <c r="EAF56" s="2"/>
      <c r="EAG56" s="2"/>
      <c r="EAH56" s="2"/>
      <c r="EAI56" s="2"/>
      <c r="EAJ56" s="2"/>
      <c r="EAK56" s="2"/>
      <c r="EAL56" s="2"/>
      <c r="EAM56" s="2"/>
      <c r="EAN56" s="2"/>
      <c r="EAO56" s="2"/>
      <c r="EAP56" s="2"/>
      <c r="EAQ56" s="2"/>
      <c r="EAR56" s="2"/>
      <c r="EAS56" s="2"/>
      <c r="EAT56" s="2"/>
      <c r="EAU56" s="2"/>
      <c r="EAV56" s="2"/>
      <c r="EAW56" s="2"/>
      <c r="EAX56" s="2"/>
      <c r="EAY56" s="2"/>
      <c r="EAZ56" s="2"/>
      <c r="EBA56" s="2"/>
      <c r="EBB56" s="2"/>
      <c r="EBC56" s="2"/>
      <c r="EBD56" s="2"/>
      <c r="EBE56" s="2"/>
      <c r="EBF56" s="2"/>
      <c r="EBG56" s="2"/>
      <c r="EBH56" s="2"/>
      <c r="EBI56" s="2"/>
      <c r="EBJ56" s="2"/>
      <c r="EBK56" s="2"/>
      <c r="EBL56" s="2"/>
      <c r="EBM56" s="2"/>
      <c r="EBN56" s="2"/>
      <c r="EBO56" s="2"/>
      <c r="EBP56" s="2"/>
      <c r="EBQ56" s="2"/>
      <c r="EBR56" s="2"/>
      <c r="EBS56" s="2"/>
      <c r="EBT56" s="2"/>
      <c r="EBU56" s="2"/>
      <c r="EBV56" s="2"/>
      <c r="EBW56" s="2"/>
      <c r="EBX56" s="2"/>
      <c r="EBY56" s="2"/>
      <c r="EBZ56" s="2"/>
      <c r="ECA56" s="2"/>
      <c r="ECB56" s="2"/>
      <c r="ECC56" s="2"/>
      <c r="ECD56" s="2"/>
      <c r="ECE56" s="2"/>
      <c r="ECF56" s="2"/>
      <c r="ECG56" s="2"/>
      <c r="ECH56" s="2"/>
      <c r="ECI56" s="2"/>
      <c r="ECJ56" s="2"/>
      <c r="ECK56" s="2"/>
      <c r="ECL56" s="2"/>
      <c r="ECM56" s="2"/>
      <c r="ECN56" s="2"/>
      <c r="ECO56" s="2"/>
      <c r="ECP56" s="2"/>
      <c r="ECQ56" s="2"/>
      <c r="ECR56" s="2"/>
      <c r="ECS56" s="2"/>
      <c r="ECT56" s="2"/>
      <c r="ECU56" s="2"/>
      <c r="ECV56" s="2"/>
      <c r="ECW56" s="2"/>
      <c r="ECX56" s="2"/>
      <c r="ECY56" s="2"/>
      <c r="ECZ56" s="2"/>
      <c r="EDA56" s="2"/>
      <c r="EDB56" s="2"/>
      <c r="EDC56" s="2"/>
      <c r="EDD56" s="2"/>
      <c r="EDE56" s="2"/>
      <c r="EDF56" s="2"/>
      <c r="EDG56" s="2"/>
      <c r="EDH56" s="2"/>
      <c r="EDI56" s="2"/>
      <c r="EDJ56" s="2"/>
      <c r="EDK56" s="2"/>
      <c r="EDL56" s="2"/>
      <c r="EDM56" s="2"/>
      <c r="EDN56" s="2"/>
      <c r="EDO56" s="2"/>
      <c r="EDP56" s="2"/>
      <c r="EDQ56" s="2"/>
      <c r="EDR56" s="2"/>
      <c r="EDS56" s="2"/>
      <c r="EDT56" s="2"/>
      <c r="EDU56" s="2"/>
      <c r="EDV56" s="2"/>
      <c r="EDW56" s="2"/>
      <c r="EDX56" s="2"/>
      <c r="EDY56" s="2"/>
      <c r="EDZ56" s="2"/>
      <c r="EEA56" s="2"/>
      <c r="EEB56" s="2"/>
      <c r="EEC56" s="2"/>
      <c r="EED56" s="2"/>
      <c r="EEE56" s="2"/>
      <c r="EEF56" s="2"/>
      <c r="EEG56" s="2"/>
      <c r="EEH56" s="2"/>
      <c r="EEI56" s="2"/>
      <c r="EEJ56" s="2"/>
      <c r="EEK56" s="2"/>
      <c r="EEL56" s="2"/>
      <c r="EEM56" s="2"/>
      <c r="EEN56" s="2"/>
      <c r="EEO56" s="2"/>
      <c r="EEP56" s="2"/>
      <c r="EEQ56" s="2"/>
      <c r="EER56" s="2"/>
      <c r="EES56" s="2"/>
      <c r="EET56" s="2"/>
      <c r="EEU56" s="2"/>
      <c r="EEV56" s="2"/>
      <c r="EEW56" s="2"/>
      <c r="EEX56" s="2"/>
      <c r="EEY56" s="2"/>
      <c r="EEZ56" s="2"/>
      <c r="EFA56" s="2"/>
      <c r="EFB56" s="2"/>
      <c r="EFC56" s="2"/>
      <c r="EFD56" s="2"/>
      <c r="EFE56" s="2"/>
      <c r="EFF56" s="2"/>
      <c r="EFG56" s="2"/>
      <c r="EFH56" s="2"/>
      <c r="EFI56" s="2"/>
      <c r="EFJ56" s="2"/>
      <c r="EFK56" s="2"/>
      <c r="EFL56" s="2"/>
      <c r="EFM56" s="2"/>
      <c r="EFN56" s="2"/>
      <c r="EFO56" s="2"/>
      <c r="EFP56" s="2"/>
      <c r="EFQ56" s="2"/>
      <c r="EFR56" s="2"/>
      <c r="EFS56" s="2"/>
      <c r="EFT56" s="2"/>
      <c r="EFU56" s="2"/>
      <c r="EFV56" s="2"/>
      <c r="EFW56" s="2"/>
      <c r="EFX56" s="2"/>
      <c r="EFY56" s="2"/>
      <c r="EFZ56" s="2"/>
      <c r="EGA56" s="2"/>
      <c r="EGB56" s="2"/>
      <c r="EGC56" s="2"/>
      <c r="EGD56" s="2"/>
      <c r="EGE56" s="2"/>
      <c r="EGF56" s="2"/>
      <c r="EGG56" s="2"/>
      <c r="EGH56" s="2"/>
      <c r="EGI56" s="2"/>
      <c r="EGJ56" s="2"/>
      <c r="EGK56" s="2"/>
      <c r="EGL56" s="2"/>
      <c r="EGM56" s="2"/>
      <c r="EGN56" s="2"/>
      <c r="EGO56" s="2"/>
      <c r="EGP56" s="2"/>
      <c r="EGQ56" s="2"/>
      <c r="EGR56" s="2"/>
      <c r="EGS56" s="2"/>
      <c r="EGT56" s="2"/>
      <c r="EGU56" s="2"/>
      <c r="EGV56" s="2"/>
      <c r="EGW56" s="2"/>
      <c r="EGX56" s="2"/>
      <c r="EGY56" s="2"/>
      <c r="EGZ56" s="2"/>
      <c r="EHA56" s="2"/>
      <c r="EHB56" s="2"/>
      <c r="EHC56" s="2"/>
      <c r="EHD56" s="2"/>
      <c r="EHE56" s="2"/>
      <c r="EHF56" s="2"/>
      <c r="EHG56" s="2"/>
      <c r="EHH56" s="2"/>
      <c r="EHI56" s="2"/>
      <c r="EHJ56" s="2"/>
      <c r="EHK56" s="2"/>
      <c r="EHL56" s="2"/>
      <c r="EHM56" s="2"/>
      <c r="EHN56" s="2"/>
      <c r="EHO56" s="2"/>
      <c r="EHP56" s="2"/>
      <c r="EHQ56" s="2"/>
      <c r="EHR56" s="2"/>
      <c r="EHS56" s="2"/>
      <c r="EHT56" s="2"/>
      <c r="EHU56" s="2"/>
      <c r="EHV56" s="2"/>
      <c r="EHW56" s="2"/>
      <c r="EHX56" s="2"/>
      <c r="EHY56" s="2"/>
      <c r="EHZ56" s="2"/>
      <c r="EIA56" s="2"/>
      <c r="EIB56" s="2"/>
      <c r="EIC56" s="2"/>
      <c r="EID56" s="2"/>
      <c r="EIE56" s="2"/>
      <c r="EIF56" s="2"/>
      <c r="EIG56" s="2"/>
      <c r="EIH56" s="2"/>
      <c r="EII56" s="2"/>
      <c r="EIJ56" s="2"/>
      <c r="EIK56" s="2"/>
      <c r="EIL56" s="2"/>
      <c r="EIM56" s="2"/>
      <c r="EIN56" s="2"/>
      <c r="EIO56" s="2"/>
      <c r="EIP56" s="2"/>
      <c r="EIQ56" s="2"/>
      <c r="EIR56" s="2"/>
      <c r="EIS56" s="2"/>
      <c r="EIT56" s="2"/>
      <c r="EIU56" s="2"/>
      <c r="EIV56" s="2"/>
      <c r="EIW56" s="2"/>
      <c r="EIX56" s="2"/>
      <c r="EIY56" s="2"/>
      <c r="EIZ56" s="2"/>
      <c r="EJA56" s="2"/>
      <c r="EJB56" s="2"/>
      <c r="EJC56" s="2"/>
      <c r="EJD56" s="2"/>
      <c r="EJE56" s="2"/>
      <c r="EJF56" s="2"/>
      <c r="EJG56" s="2"/>
      <c r="EJH56" s="2"/>
      <c r="EJI56" s="2"/>
      <c r="EJJ56" s="2"/>
      <c r="EJK56" s="2"/>
      <c r="EJL56" s="2"/>
      <c r="EJM56" s="2"/>
      <c r="EJN56" s="2"/>
      <c r="EJO56" s="2"/>
      <c r="EJP56" s="2"/>
      <c r="EJQ56" s="2"/>
      <c r="EJR56" s="2"/>
      <c r="EJS56" s="2"/>
      <c r="EJT56" s="2"/>
      <c r="EJU56" s="2"/>
      <c r="EJV56" s="2"/>
      <c r="EJW56" s="2"/>
      <c r="EJX56" s="2"/>
      <c r="EJY56" s="2"/>
      <c r="EJZ56" s="2"/>
      <c r="EKA56" s="2"/>
      <c r="EKB56" s="2"/>
      <c r="EKC56" s="2"/>
      <c r="EKD56" s="2"/>
      <c r="EKE56" s="2"/>
      <c r="EKF56" s="2"/>
      <c r="EKG56" s="2"/>
      <c r="EKH56" s="2"/>
      <c r="EKI56" s="2"/>
      <c r="EKJ56" s="2"/>
      <c r="EKK56" s="2"/>
      <c r="EKL56" s="2"/>
      <c r="EKM56" s="2"/>
      <c r="EKN56" s="2"/>
      <c r="EKO56" s="2"/>
      <c r="EKP56" s="2"/>
      <c r="EKQ56" s="2"/>
      <c r="EKR56" s="2"/>
      <c r="EKS56" s="2"/>
      <c r="EKT56" s="2"/>
      <c r="EKU56" s="2"/>
      <c r="EKV56" s="2"/>
      <c r="EKW56" s="2"/>
      <c r="EKX56" s="2"/>
      <c r="EKY56" s="2"/>
      <c r="EKZ56" s="2"/>
      <c r="ELA56" s="2"/>
      <c r="ELB56" s="2"/>
      <c r="ELC56" s="2"/>
      <c r="ELD56" s="2"/>
      <c r="ELE56" s="2"/>
      <c r="ELF56" s="2"/>
      <c r="ELG56" s="2"/>
      <c r="ELH56" s="2"/>
      <c r="ELI56" s="2"/>
      <c r="ELJ56" s="2"/>
      <c r="ELK56" s="2"/>
      <c r="ELL56" s="2"/>
      <c r="ELM56" s="2"/>
      <c r="ELN56" s="2"/>
      <c r="ELO56" s="2"/>
      <c r="ELP56" s="2"/>
      <c r="ELQ56" s="2"/>
      <c r="ELR56" s="2"/>
      <c r="ELS56" s="2"/>
      <c r="ELT56" s="2"/>
      <c r="ELU56" s="2"/>
      <c r="ELV56" s="2"/>
      <c r="ELW56" s="2"/>
      <c r="ELX56" s="2"/>
      <c r="ELY56" s="2"/>
      <c r="ELZ56" s="2"/>
      <c r="EMA56" s="2"/>
      <c r="EMB56" s="2"/>
      <c r="EMC56" s="2"/>
      <c r="EMD56" s="2"/>
      <c r="EME56" s="2"/>
      <c r="EMF56" s="2"/>
      <c r="EMG56" s="2"/>
      <c r="EMH56" s="2"/>
      <c r="EMI56" s="2"/>
      <c r="EMJ56" s="2"/>
      <c r="EMK56" s="2"/>
      <c r="EML56" s="2"/>
      <c r="EMM56" s="2"/>
      <c r="EMN56" s="2"/>
      <c r="EMO56" s="2"/>
      <c r="EMP56" s="2"/>
      <c r="EMQ56" s="2"/>
      <c r="EMR56" s="2"/>
      <c r="EMS56" s="2"/>
      <c r="EMT56" s="2"/>
      <c r="EMU56" s="2"/>
      <c r="EMV56" s="2"/>
      <c r="EMW56" s="2"/>
      <c r="EMX56" s="2"/>
      <c r="EMY56" s="2"/>
      <c r="EMZ56" s="2"/>
      <c r="ENA56" s="2"/>
      <c r="ENB56" s="2"/>
      <c r="ENC56" s="2"/>
      <c r="END56" s="2"/>
      <c r="ENE56" s="2"/>
      <c r="ENF56" s="2"/>
      <c r="ENG56" s="2"/>
      <c r="ENH56" s="2"/>
      <c r="ENI56" s="2"/>
      <c r="ENJ56" s="2"/>
      <c r="ENK56" s="2"/>
      <c r="ENL56" s="2"/>
      <c r="ENM56" s="2"/>
      <c r="ENN56" s="2"/>
      <c r="ENO56" s="2"/>
      <c r="ENP56" s="2"/>
      <c r="ENQ56" s="2"/>
      <c r="ENR56" s="2"/>
      <c r="ENS56" s="2"/>
      <c r="ENT56" s="2"/>
      <c r="ENU56" s="2"/>
      <c r="ENV56" s="2"/>
      <c r="ENW56" s="2"/>
      <c r="ENX56" s="2"/>
      <c r="ENY56" s="2"/>
      <c r="ENZ56" s="2"/>
      <c r="EOA56" s="2"/>
      <c r="EOB56" s="2"/>
      <c r="EOC56" s="2"/>
      <c r="EOD56" s="2"/>
      <c r="EOE56" s="2"/>
      <c r="EOF56" s="2"/>
      <c r="EOG56" s="2"/>
      <c r="EOH56" s="2"/>
      <c r="EOI56" s="2"/>
      <c r="EOJ56" s="2"/>
      <c r="EOK56" s="2"/>
      <c r="EOL56" s="2"/>
      <c r="EOM56" s="2"/>
      <c r="EON56" s="2"/>
      <c r="EOO56" s="2"/>
      <c r="EOP56" s="2"/>
      <c r="EOQ56" s="2"/>
      <c r="EOR56" s="2"/>
      <c r="EOS56" s="2"/>
      <c r="EOT56" s="2"/>
      <c r="EOU56" s="2"/>
      <c r="EOV56" s="2"/>
      <c r="EOW56" s="2"/>
      <c r="EOX56" s="2"/>
      <c r="EOY56" s="2"/>
      <c r="EOZ56" s="2"/>
      <c r="EPA56" s="2"/>
      <c r="EPB56" s="2"/>
      <c r="EPC56" s="2"/>
      <c r="EPD56" s="2"/>
      <c r="EPE56" s="2"/>
      <c r="EPF56" s="2"/>
      <c r="EPG56" s="2"/>
      <c r="EPH56" s="2"/>
      <c r="EPI56" s="2"/>
      <c r="EPJ56" s="2"/>
      <c r="EPK56" s="2"/>
      <c r="EPL56" s="2"/>
      <c r="EPM56" s="2"/>
      <c r="EPN56" s="2"/>
      <c r="EPO56" s="2"/>
      <c r="EPP56" s="2"/>
      <c r="EPQ56" s="2"/>
      <c r="EPR56" s="2"/>
      <c r="EPS56" s="2"/>
      <c r="EPT56" s="2"/>
      <c r="EPU56" s="2"/>
      <c r="EPV56" s="2"/>
      <c r="EPW56" s="2"/>
      <c r="EPX56" s="2"/>
      <c r="EPY56" s="2"/>
      <c r="EPZ56" s="2"/>
      <c r="EQA56" s="2"/>
      <c r="EQB56" s="2"/>
      <c r="EQC56" s="2"/>
      <c r="EQD56" s="2"/>
      <c r="EQE56" s="2"/>
      <c r="EQF56" s="2"/>
      <c r="EQG56" s="2"/>
      <c r="EQH56" s="2"/>
      <c r="EQI56" s="2"/>
      <c r="EQJ56" s="2"/>
      <c r="EQK56" s="2"/>
      <c r="EQL56" s="2"/>
      <c r="EQM56" s="2"/>
      <c r="EQN56" s="2"/>
      <c r="EQO56" s="2"/>
      <c r="EQP56" s="2"/>
      <c r="EQQ56" s="2"/>
      <c r="EQR56" s="2"/>
      <c r="EQS56" s="2"/>
      <c r="EQT56" s="2"/>
      <c r="EQU56" s="2"/>
      <c r="EQV56" s="2"/>
      <c r="EQW56" s="2"/>
      <c r="EQX56" s="2"/>
      <c r="EQY56" s="2"/>
      <c r="EQZ56" s="2"/>
      <c r="ERA56" s="2"/>
      <c r="ERB56" s="2"/>
      <c r="ERC56" s="2"/>
      <c r="ERD56" s="2"/>
      <c r="ERE56" s="2"/>
      <c r="ERF56" s="2"/>
      <c r="ERG56" s="2"/>
      <c r="ERH56" s="2"/>
      <c r="ERI56" s="2"/>
      <c r="ERJ56" s="2"/>
      <c r="ERK56" s="2"/>
      <c r="ERL56" s="2"/>
      <c r="ERM56" s="2"/>
      <c r="ERN56" s="2"/>
      <c r="ERO56" s="2"/>
      <c r="ERP56" s="2"/>
      <c r="ERQ56" s="2"/>
      <c r="ERR56" s="2"/>
      <c r="ERS56" s="2"/>
      <c r="ERT56" s="2"/>
      <c r="ERU56" s="2"/>
      <c r="ERV56" s="2"/>
      <c r="ERW56" s="2"/>
      <c r="ERX56" s="2"/>
      <c r="ERY56" s="2"/>
      <c r="ERZ56" s="2"/>
      <c r="ESA56" s="2"/>
      <c r="ESB56" s="2"/>
      <c r="ESC56" s="2"/>
      <c r="ESD56" s="2"/>
      <c r="ESE56" s="2"/>
      <c r="ESF56" s="2"/>
      <c r="ESG56" s="2"/>
      <c r="ESH56" s="2"/>
      <c r="ESI56" s="2"/>
      <c r="ESJ56" s="2"/>
      <c r="ESK56" s="2"/>
      <c r="ESL56" s="2"/>
      <c r="ESM56" s="2"/>
      <c r="ESN56" s="2"/>
      <c r="ESO56" s="2"/>
      <c r="ESP56" s="2"/>
      <c r="ESQ56" s="2"/>
      <c r="ESR56" s="2"/>
      <c r="ESS56" s="2"/>
      <c r="EST56" s="2"/>
      <c r="ESU56" s="2"/>
      <c r="ESV56" s="2"/>
      <c r="ESW56" s="2"/>
      <c r="ESX56" s="2"/>
      <c r="ESY56" s="2"/>
      <c r="ESZ56" s="2"/>
      <c r="ETA56" s="2"/>
      <c r="ETB56" s="2"/>
      <c r="ETC56" s="2"/>
      <c r="ETD56" s="2"/>
      <c r="ETE56" s="2"/>
      <c r="ETF56" s="2"/>
      <c r="ETG56" s="2"/>
      <c r="ETH56" s="2"/>
      <c r="ETI56" s="2"/>
      <c r="ETJ56" s="2"/>
      <c r="ETK56" s="2"/>
      <c r="ETL56" s="2"/>
      <c r="ETM56" s="2"/>
      <c r="ETN56" s="2"/>
      <c r="ETO56" s="2"/>
      <c r="ETP56" s="2"/>
      <c r="ETQ56" s="2"/>
      <c r="ETR56" s="2"/>
      <c r="ETS56" s="2"/>
      <c r="ETT56" s="2"/>
      <c r="ETU56" s="2"/>
      <c r="ETV56" s="2"/>
      <c r="ETW56" s="2"/>
      <c r="ETX56" s="2"/>
      <c r="ETY56" s="2"/>
      <c r="ETZ56" s="2"/>
      <c r="EUA56" s="2"/>
      <c r="EUB56" s="2"/>
      <c r="EUC56" s="2"/>
      <c r="EUD56" s="2"/>
      <c r="EUE56" s="2"/>
      <c r="EUF56" s="2"/>
      <c r="EUG56" s="2"/>
      <c r="EUH56" s="2"/>
      <c r="EUI56" s="2"/>
      <c r="EUJ56" s="2"/>
      <c r="EUK56" s="2"/>
      <c r="EUL56" s="2"/>
      <c r="EUM56" s="2"/>
      <c r="EUN56" s="2"/>
      <c r="EUO56" s="2"/>
      <c r="EUP56" s="2"/>
      <c r="EUQ56" s="2"/>
      <c r="EUR56" s="2"/>
      <c r="EUS56" s="2"/>
      <c r="EUT56" s="2"/>
      <c r="EUU56" s="2"/>
      <c r="EUV56" s="2"/>
      <c r="EUW56" s="2"/>
      <c r="EUX56" s="2"/>
      <c r="EUY56" s="2"/>
      <c r="EUZ56" s="2"/>
      <c r="EVA56" s="2"/>
      <c r="EVB56" s="2"/>
      <c r="EVC56" s="2"/>
      <c r="EVD56" s="2"/>
      <c r="EVE56" s="2"/>
      <c r="EVF56" s="2"/>
      <c r="EVG56" s="2"/>
      <c r="EVH56" s="2"/>
      <c r="EVI56" s="2"/>
      <c r="EVJ56" s="2"/>
      <c r="EVK56" s="2"/>
      <c r="EVL56" s="2"/>
      <c r="EVM56" s="2"/>
      <c r="EVN56" s="2"/>
      <c r="EVO56" s="2"/>
      <c r="EVP56" s="2"/>
      <c r="EVQ56" s="2"/>
      <c r="EVR56" s="2"/>
      <c r="EVS56" s="2"/>
      <c r="EVT56" s="2"/>
      <c r="EVU56" s="2"/>
      <c r="EVV56" s="2"/>
      <c r="EVW56" s="2"/>
      <c r="EVX56" s="2"/>
      <c r="EVY56" s="2"/>
      <c r="EVZ56" s="2"/>
      <c r="EWA56" s="2"/>
      <c r="EWB56" s="2"/>
      <c r="EWC56" s="2"/>
      <c r="EWD56" s="2"/>
      <c r="EWE56" s="2"/>
      <c r="EWF56" s="2"/>
      <c r="EWG56" s="2"/>
      <c r="EWH56" s="2"/>
      <c r="EWI56" s="2"/>
      <c r="EWJ56" s="2"/>
      <c r="EWK56" s="2"/>
      <c r="EWL56" s="2"/>
      <c r="EWM56" s="2"/>
      <c r="EWN56" s="2"/>
      <c r="EWO56" s="2"/>
      <c r="EWP56" s="2"/>
      <c r="EWQ56" s="2"/>
      <c r="EWR56" s="2"/>
      <c r="EWS56" s="2"/>
      <c r="EWT56" s="2"/>
      <c r="EWU56" s="2"/>
      <c r="EWV56" s="2"/>
      <c r="EWW56" s="2"/>
      <c r="EWX56" s="2"/>
      <c r="EWY56" s="2"/>
      <c r="EWZ56" s="2"/>
      <c r="EXA56" s="2"/>
      <c r="EXB56" s="2"/>
      <c r="EXC56" s="2"/>
      <c r="EXD56" s="2"/>
      <c r="EXE56" s="2"/>
      <c r="EXF56" s="2"/>
      <c r="EXG56" s="2"/>
      <c r="EXH56" s="2"/>
      <c r="EXI56" s="2"/>
      <c r="EXJ56" s="2"/>
      <c r="EXK56" s="2"/>
      <c r="EXL56" s="2"/>
      <c r="EXM56" s="2"/>
      <c r="EXN56" s="2"/>
      <c r="EXO56" s="2"/>
      <c r="EXP56" s="2"/>
      <c r="EXQ56" s="2"/>
      <c r="EXR56" s="2"/>
      <c r="EXS56" s="2"/>
      <c r="EXT56" s="2"/>
      <c r="EXU56" s="2"/>
      <c r="EXV56" s="2"/>
      <c r="EXW56" s="2"/>
      <c r="EXX56" s="2"/>
      <c r="EXY56" s="2"/>
      <c r="EXZ56" s="2"/>
      <c r="EYA56" s="2"/>
      <c r="EYB56" s="2"/>
      <c r="EYC56" s="2"/>
      <c r="EYD56" s="2"/>
      <c r="EYE56" s="2"/>
      <c r="EYF56" s="2"/>
      <c r="EYG56" s="2"/>
      <c r="EYH56" s="2"/>
      <c r="EYI56" s="2"/>
      <c r="EYJ56" s="2"/>
      <c r="EYK56" s="2"/>
      <c r="EYL56" s="2"/>
      <c r="EYM56" s="2"/>
      <c r="EYN56" s="2"/>
      <c r="EYO56" s="2"/>
      <c r="EYP56" s="2"/>
      <c r="EYQ56" s="2"/>
      <c r="EYR56" s="2"/>
      <c r="EYS56" s="2"/>
      <c r="EYT56" s="2"/>
      <c r="EYU56" s="2"/>
      <c r="EYV56" s="2"/>
      <c r="EYW56" s="2"/>
      <c r="EYX56" s="2"/>
      <c r="EYY56" s="2"/>
      <c r="EYZ56" s="2"/>
      <c r="EZA56" s="2"/>
      <c r="EZB56" s="2"/>
      <c r="EZC56" s="2"/>
      <c r="EZD56" s="2"/>
      <c r="EZE56" s="2"/>
      <c r="EZF56" s="2"/>
      <c r="EZG56" s="2"/>
      <c r="EZH56" s="2"/>
      <c r="EZI56" s="2"/>
      <c r="EZJ56" s="2"/>
      <c r="EZK56" s="2"/>
      <c r="EZL56" s="2"/>
      <c r="EZM56" s="2"/>
      <c r="EZN56" s="2"/>
      <c r="EZO56" s="2"/>
      <c r="EZP56" s="2"/>
      <c r="EZQ56" s="2"/>
      <c r="EZR56" s="2"/>
      <c r="EZS56" s="2"/>
      <c r="EZT56" s="2"/>
      <c r="EZU56" s="2"/>
      <c r="EZV56" s="2"/>
      <c r="EZW56" s="2"/>
      <c r="EZX56" s="2"/>
      <c r="EZY56" s="2"/>
      <c r="EZZ56" s="2"/>
      <c r="FAA56" s="2"/>
      <c r="FAB56" s="2"/>
      <c r="FAC56" s="2"/>
      <c r="FAD56" s="2"/>
      <c r="FAE56" s="2"/>
      <c r="FAF56" s="2"/>
      <c r="FAG56" s="2"/>
      <c r="FAH56" s="2"/>
      <c r="FAI56" s="2"/>
      <c r="FAJ56" s="2"/>
      <c r="FAK56" s="2"/>
      <c r="FAL56" s="2"/>
      <c r="FAM56" s="2"/>
      <c r="FAN56" s="2"/>
      <c r="FAO56" s="2"/>
      <c r="FAP56" s="2"/>
      <c r="FAQ56" s="2"/>
      <c r="FAR56" s="2"/>
      <c r="FAS56" s="2"/>
      <c r="FAT56" s="2"/>
      <c r="FAU56" s="2"/>
      <c r="FAV56" s="2"/>
      <c r="FAW56" s="2"/>
      <c r="FAX56" s="2"/>
      <c r="FAY56" s="2"/>
      <c r="FAZ56" s="2"/>
      <c r="FBA56" s="2"/>
      <c r="FBB56" s="2"/>
      <c r="FBC56" s="2"/>
      <c r="FBD56" s="2"/>
      <c r="FBE56" s="2"/>
      <c r="FBF56" s="2"/>
      <c r="FBG56" s="2"/>
      <c r="FBH56" s="2"/>
      <c r="FBI56" s="2"/>
      <c r="FBJ56" s="2"/>
      <c r="FBK56" s="2"/>
      <c r="FBL56" s="2"/>
      <c r="FBM56" s="2"/>
      <c r="FBN56" s="2"/>
      <c r="FBO56" s="2"/>
      <c r="FBP56" s="2"/>
      <c r="FBQ56" s="2"/>
      <c r="FBR56" s="2"/>
      <c r="FBS56" s="2"/>
      <c r="FBT56" s="2"/>
      <c r="FBU56" s="2"/>
      <c r="FBV56" s="2"/>
      <c r="FBW56" s="2"/>
      <c r="FBX56" s="2"/>
      <c r="FBY56" s="2"/>
      <c r="FBZ56" s="2"/>
      <c r="FCA56" s="2"/>
      <c r="FCB56" s="2"/>
      <c r="FCC56" s="2"/>
      <c r="FCD56" s="2"/>
      <c r="FCE56" s="2"/>
      <c r="FCF56" s="2"/>
      <c r="FCG56" s="2"/>
      <c r="FCH56" s="2"/>
      <c r="FCI56" s="2"/>
      <c r="FCJ56" s="2"/>
      <c r="FCK56" s="2"/>
      <c r="FCL56" s="2"/>
      <c r="FCM56" s="2"/>
      <c r="FCN56" s="2"/>
      <c r="FCO56" s="2"/>
      <c r="FCP56" s="2"/>
      <c r="FCQ56" s="2"/>
      <c r="FCR56" s="2"/>
      <c r="FCS56" s="2"/>
      <c r="FCT56" s="2"/>
      <c r="FCU56" s="2"/>
      <c r="FCV56" s="2"/>
      <c r="FCW56" s="2"/>
      <c r="FCX56" s="2"/>
      <c r="FCY56" s="2"/>
      <c r="FCZ56" s="2"/>
      <c r="FDA56" s="2"/>
      <c r="FDB56" s="2"/>
      <c r="FDC56" s="2"/>
      <c r="FDD56" s="2"/>
      <c r="FDE56" s="2"/>
      <c r="FDF56" s="2"/>
      <c r="FDG56" s="2"/>
      <c r="FDH56" s="2"/>
      <c r="FDI56" s="2"/>
      <c r="FDJ56" s="2"/>
      <c r="FDK56" s="2"/>
      <c r="FDL56" s="2"/>
      <c r="FDM56" s="2"/>
      <c r="FDN56" s="2"/>
      <c r="FDO56" s="2"/>
      <c r="FDP56" s="2"/>
      <c r="FDQ56" s="2"/>
      <c r="FDR56" s="2"/>
      <c r="FDS56" s="2"/>
      <c r="FDT56" s="2"/>
      <c r="FDU56" s="2"/>
      <c r="FDV56" s="2"/>
      <c r="FDW56" s="2"/>
      <c r="FDX56" s="2"/>
      <c r="FDY56" s="2"/>
      <c r="FDZ56" s="2"/>
      <c r="FEA56" s="2"/>
      <c r="FEB56" s="2"/>
      <c r="FEC56" s="2"/>
      <c r="FED56" s="2"/>
      <c r="FEE56" s="2"/>
      <c r="FEF56" s="2"/>
      <c r="FEG56" s="2"/>
      <c r="FEH56" s="2"/>
      <c r="FEI56" s="2"/>
      <c r="FEJ56" s="2"/>
      <c r="FEK56" s="2"/>
      <c r="FEL56" s="2"/>
      <c r="FEM56" s="2"/>
      <c r="FEN56" s="2"/>
      <c r="FEO56" s="2"/>
      <c r="FEP56" s="2"/>
      <c r="FEQ56" s="2"/>
      <c r="FER56" s="2"/>
      <c r="FES56" s="2"/>
      <c r="FET56" s="2"/>
      <c r="FEU56" s="2"/>
      <c r="FEV56" s="2"/>
      <c r="FEW56" s="2"/>
      <c r="FEX56" s="2"/>
      <c r="FEY56" s="2"/>
      <c r="FEZ56" s="2"/>
      <c r="FFA56" s="2"/>
      <c r="FFB56" s="2"/>
      <c r="FFC56" s="2"/>
      <c r="FFD56" s="2"/>
      <c r="FFE56" s="2"/>
      <c r="FFF56" s="2"/>
      <c r="FFG56" s="2"/>
      <c r="FFH56" s="2"/>
      <c r="FFI56" s="2"/>
      <c r="FFJ56" s="2"/>
      <c r="FFK56" s="2"/>
      <c r="FFL56" s="2"/>
      <c r="FFM56" s="2"/>
      <c r="FFN56" s="2"/>
      <c r="FFO56" s="2"/>
      <c r="FFP56" s="2"/>
      <c r="FFQ56" s="2"/>
      <c r="FFR56" s="2"/>
      <c r="FFS56" s="2"/>
      <c r="FFT56" s="2"/>
      <c r="FFU56" s="2"/>
      <c r="FFV56" s="2"/>
      <c r="FFW56" s="2"/>
      <c r="FFX56" s="2"/>
      <c r="FFY56" s="2"/>
      <c r="FFZ56" s="2"/>
      <c r="FGA56" s="2"/>
      <c r="FGB56" s="2"/>
      <c r="FGC56" s="2"/>
      <c r="FGD56" s="2"/>
      <c r="FGE56" s="2"/>
      <c r="FGF56" s="2"/>
      <c r="FGG56" s="2"/>
      <c r="FGH56" s="2"/>
      <c r="FGI56" s="2"/>
      <c r="FGJ56" s="2"/>
      <c r="FGK56" s="2"/>
      <c r="FGL56" s="2"/>
      <c r="FGM56" s="2"/>
      <c r="FGN56" s="2"/>
      <c r="FGO56" s="2"/>
      <c r="FGP56" s="2"/>
      <c r="FGQ56" s="2"/>
      <c r="FGR56" s="2"/>
      <c r="FGS56" s="2"/>
      <c r="FGT56" s="2"/>
      <c r="FGU56" s="2"/>
      <c r="FGV56" s="2"/>
      <c r="FGW56" s="2"/>
      <c r="FGX56" s="2"/>
      <c r="FGY56" s="2"/>
      <c r="FGZ56" s="2"/>
      <c r="FHA56" s="2"/>
      <c r="FHB56" s="2"/>
      <c r="FHC56" s="2"/>
      <c r="FHD56" s="2"/>
      <c r="FHE56" s="2"/>
      <c r="FHF56" s="2"/>
      <c r="FHG56" s="2"/>
      <c r="FHH56" s="2"/>
      <c r="FHI56" s="2"/>
      <c r="FHJ56" s="2"/>
      <c r="FHK56" s="2"/>
      <c r="FHL56" s="2"/>
      <c r="FHM56" s="2"/>
      <c r="FHN56" s="2"/>
      <c r="FHO56" s="2"/>
      <c r="FHP56" s="2"/>
      <c r="FHQ56" s="2"/>
      <c r="FHR56" s="2"/>
      <c r="FHS56" s="2"/>
      <c r="FHT56" s="2"/>
      <c r="FHU56" s="2"/>
      <c r="FHV56" s="2"/>
      <c r="FHW56" s="2"/>
      <c r="FHX56" s="2"/>
      <c r="FHY56" s="2"/>
      <c r="FHZ56" s="2"/>
      <c r="FIA56" s="2"/>
      <c r="FIB56" s="2"/>
      <c r="FIC56" s="2"/>
      <c r="FID56" s="2"/>
      <c r="FIE56" s="2"/>
      <c r="FIF56" s="2"/>
      <c r="FIG56" s="2"/>
      <c r="FIH56" s="2"/>
      <c r="FII56" s="2"/>
      <c r="FIJ56" s="2"/>
      <c r="FIK56" s="2"/>
      <c r="FIL56" s="2"/>
      <c r="FIM56" s="2"/>
      <c r="FIN56" s="2"/>
      <c r="FIO56" s="2"/>
      <c r="FIP56" s="2"/>
      <c r="FIQ56" s="2"/>
      <c r="FIR56" s="2"/>
      <c r="FIS56" s="2"/>
      <c r="FIT56" s="2"/>
      <c r="FIU56" s="2"/>
      <c r="FIV56" s="2"/>
      <c r="FIW56" s="2"/>
      <c r="FIX56" s="2"/>
      <c r="FIY56" s="2"/>
      <c r="FIZ56" s="2"/>
      <c r="FJA56" s="2"/>
      <c r="FJB56" s="2"/>
      <c r="FJC56" s="2"/>
      <c r="FJD56" s="2"/>
      <c r="FJE56" s="2"/>
      <c r="FJF56" s="2"/>
      <c r="FJG56" s="2"/>
      <c r="FJH56" s="2"/>
      <c r="FJI56" s="2"/>
      <c r="FJJ56" s="2"/>
      <c r="FJK56" s="2"/>
      <c r="FJL56" s="2"/>
      <c r="FJM56" s="2"/>
      <c r="FJN56" s="2"/>
      <c r="FJO56" s="2"/>
      <c r="FJP56" s="2"/>
      <c r="FJQ56" s="2"/>
      <c r="FJR56" s="2"/>
      <c r="FJS56" s="2"/>
      <c r="FJT56" s="2"/>
      <c r="FJU56" s="2"/>
      <c r="FJV56" s="2"/>
      <c r="FJW56" s="2"/>
      <c r="FJX56" s="2"/>
      <c r="FJY56" s="2"/>
      <c r="FJZ56" s="2"/>
      <c r="FKA56" s="2"/>
      <c r="FKB56" s="2"/>
      <c r="FKC56" s="2"/>
      <c r="FKD56" s="2"/>
      <c r="FKE56" s="2"/>
      <c r="FKF56" s="2"/>
      <c r="FKG56" s="2"/>
      <c r="FKH56" s="2"/>
      <c r="FKI56" s="2"/>
      <c r="FKJ56" s="2"/>
      <c r="FKK56" s="2"/>
      <c r="FKL56" s="2"/>
      <c r="FKM56" s="2"/>
      <c r="FKN56" s="2"/>
      <c r="FKO56" s="2"/>
      <c r="FKP56" s="2"/>
      <c r="FKQ56" s="2"/>
      <c r="FKR56" s="2"/>
      <c r="FKS56" s="2"/>
      <c r="FKT56" s="2"/>
      <c r="FKU56" s="2"/>
      <c r="FKV56" s="2"/>
      <c r="FKW56" s="2"/>
      <c r="FKX56" s="2"/>
      <c r="FKY56" s="2"/>
      <c r="FKZ56" s="2"/>
      <c r="FLA56" s="2"/>
      <c r="FLB56" s="2"/>
      <c r="FLC56" s="2"/>
      <c r="FLD56" s="2"/>
      <c r="FLE56" s="2"/>
      <c r="FLF56" s="2"/>
      <c r="FLG56" s="2"/>
      <c r="FLH56" s="2"/>
      <c r="FLI56" s="2"/>
      <c r="FLJ56" s="2"/>
      <c r="FLK56" s="2"/>
      <c r="FLL56" s="2"/>
      <c r="FLM56" s="2"/>
      <c r="FLN56" s="2"/>
      <c r="FLO56" s="2"/>
      <c r="FLP56" s="2"/>
      <c r="FLQ56" s="2"/>
      <c r="FLR56" s="2"/>
      <c r="FLS56" s="2"/>
      <c r="FLT56" s="2"/>
      <c r="FLU56" s="2"/>
      <c r="FLV56" s="2"/>
      <c r="FLW56" s="2"/>
      <c r="FLX56" s="2"/>
      <c r="FLY56" s="2"/>
      <c r="FLZ56" s="2"/>
      <c r="FMA56" s="2"/>
      <c r="FMB56" s="2"/>
      <c r="FMC56" s="2"/>
      <c r="FMD56" s="2"/>
      <c r="FME56" s="2"/>
      <c r="FMF56" s="2"/>
      <c r="FMG56" s="2"/>
      <c r="FMH56" s="2"/>
      <c r="FMI56" s="2"/>
      <c r="FMJ56" s="2"/>
      <c r="FMK56" s="2"/>
      <c r="FML56" s="2"/>
      <c r="FMM56" s="2"/>
      <c r="FMN56" s="2"/>
      <c r="FMO56" s="2"/>
      <c r="FMP56" s="2"/>
      <c r="FMQ56" s="2"/>
      <c r="FMR56" s="2"/>
      <c r="FMS56" s="2"/>
      <c r="FMT56" s="2"/>
      <c r="FMU56" s="2"/>
      <c r="FMV56" s="2"/>
      <c r="FMW56" s="2"/>
      <c r="FMX56" s="2"/>
      <c r="FMY56" s="2"/>
      <c r="FMZ56" s="2"/>
      <c r="FNA56" s="2"/>
      <c r="FNB56" s="2"/>
      <c r="FNC56" s="2"/>
      <c r="FND56" s="2"/>
      <c r="FNE56" s="2"/>
      <c r="FNF56" s="2"/>
      <c r="FNG56" s="2"/>
      <c r="FNH56" s="2"/>
      <c r="FNI56" s="2"/>
      <c r="FNJ56" s="2"/>
      <c r="FNK56" s="2"/>
      <c r="FNL56" s="2"/>
      <c r="FNM56" s="2"/>
      <c r="FNN56" s="2"/>
      <c r="FNO56" s="2"/>
      <c r="FNP56" s="2"/>
      <c r="FNQ56" s="2"/>
      <c r="FNR56" s="2"/>
      <c r="FNS56" s="2"/>
      <c r="FNT56" s="2"/>
      <c r="FNU56" s="2"/>
      <c r="FNV56" s="2"/>
      <c r="FNW56" s="2"/>
      <c r="FNX56" s="2"/>
      <c r="FNY56" s="2"/>
      <c r="FNZ56" s="2"/>
      <c r="FOA56" s="2"/>
      <c r="FOB56" s="2"/>
      <c r="FOC56" s="2"/>
      <c r="FOD56" s="2"/>
      <c r="FOE56" s="2"/>
      <c r="FOF56" s="2"/>
      <c r="FOG56" s="2"/>
      <c r="FOH56" s="2"/>
      <c r="FOI56" s="2"/>
      <c r="FOJ56" s="2"/>
      <c r="FOK56" s="2"/>
      <c r="FOL56" s="2"/>
      <c r="FOM56" s="2"/>
      <c r="FON56" s="2"/>
      <c r="FOO56" s="2"/>
      <c r="FOP56" s="2"/>
      <c r="FOQ56" s="2"/>
      <c r="FOR56" s="2"/>
      <c r="FOS56" s="2"/>
      <c r="FOT56" s="2"/>
      <c r="FOU56" s="2"/>
      <c r="FOV56" s="2"/>
      <c r="FOW56" s="2"/>
      <c r="FOX56" s="2"/>
      <c r="FOY56" s="2"/>
      <c r="FOZ56" s="2"/>
      <c r="FPA56" s="2"/>
      <c r="FPB56" s="2"/>
      <c r="FPC56" s="2"/>
      <c r="FPD56" s="2"/>
      <c r="FPE56" s="2"/>
      <c r="FPF56" s="2"/>
      <c r="FPG56" s="2"/>
      <c r="FPH56" s="2"/>
      <c r="FPI56" s="2"/>
      <c r="FPJ56" s="2"/>
      <c r="FPK56" s="2"/>
      <c r="FPL56" s="2"/>
      <c r="FPM56" s="2"/>
      <c r="FPN56" s="2"/>
      <c r="FPO56" s="2"/>
      <c r="FPP56" s="2"/>
      <c r="FPQ56" s="2"/>
      <c r="FPR56" s="2"/>
      <c r="FPS56" s="2"/>
      <c r="FPT56" s="2"/>
      <c r="FPU56" s="2"/>
      <c r="FPV56" s="2"/>
      <c r="FPW56" s="2"/>
      <c r="FPX56" s="2"/>
      <c r="FPY56" s="2"/>
      <c r="FPZ56" s="2"/>
      <c r="FQA56" s="2"/>
      <c r="FQB56" s="2"/>
      <c r="FQC56" s="2"/>
      <c r="FQD56" s="2"/>
      <c r="FQE56" s="2"/>
      <c r="FQF56" s="2"/>
      <c r="FQG56" s="2"/>
      <c r="FQH56" s="2"/>
      <c r="FQI56" s="2"/>
      <c r="FQJ56" s="2"/>
      <c r="FQK56" s="2"/>
      <c r="FQL56" s="2"/>
      <c r="FQM56" s="2"/>
      <c r="FQN56" s="2"/>
      <c r="FQO56" s="2"/>
      <c r="FQP56" s="2"/>
      <c r="FQQ56" s="2"/>
      <c r="FQR56" s="2"/>
      <c r="FQS56" s="2"/>
      <c r="FQT56" s="2"/>
      <c r="FQU56" s="2"/>
      <c r="FQV56" s="2"/>
      <c r="FQW56" s="2"/>
      <c r="FQX56" s="2"/>
      <c r="FQY56" s="2"/>
      <c r="FQZ56" s="2"/>
      <c r="FRA56" s="2"/>
      <c r="FRB56" s="2"/>
      <c r="FRC56" s="2"/>
      <c r="FRD56" s="2"/>
      <c r="FRE56" s="2"/>
      <c r="FRF56" s="2"/>
      <c r="FRG56" s="2"/>
      <c r="FRH56" s="2"/>
      <c r="FRI56" s="2"/>
      <c r="FRJ56" s="2"/>
      <c r="FRK56" s="2"/>
      <c r="FRL56" s="2"/>
      <c r="FRM56" s="2"/>
      <c r="FRN56" s="2"/>
      <c r="FRO56" s="2"/>
      <c r="FRP56" s="2"/>
      <c r="FRQ56" s="2"/>
      <c r="FRR56" s="2"/>
      <c r="FRS56" s="2"/>
      <c r="FRT56" s="2"/>
      <c r="FRU56" s="2"/>
      <c r="FRV56" s="2"/>
      <c r="FRW56" s="2"/>
      <c r="FRX56" s="2"/>
      <c r="FRY56" s="2"/>
      <c r="FRZ56" s="2"/>
      <c r="FSA56" s="2"/>
      <c r="FSB56" s="2"/>
      <c r="FSC56" s="2"/>
      <c r="FSD56" s="2"/>
      <c r="FSE56" s="2"/>
      <c r="FSF56" s="2"/>
      <c r="FSG56" s="2"/>
      <c r="FSH56" s="2"/>
      <c r="FSI56" s="2"/>
      <c r="FSJ56" s="2"/>
      <c r="FSK56" s="2"/>
      <c r="FSL56" s="2"/>
      <c r="FSM56" s="2"/>
      <c r="FSN56" s="2"/>
      <c r="FSO56" s="2"/>
      <c r="FSP56" s="2"/>
      <c r="FSQ56" s="2"/>
      <c r="FSR56" s="2"/>
      <c r="FSS56" s="2"/>
      <c r="FST56" s="2"/>
      <c r="FSU56" s="2"/>
      <c r="FSV56" s="2"/>
      <c r="FSW56" s="2"/>
      <c r="FSX56" s="2"/>
      <c r="FSY56" s="2"/>
      <c r="FSZ56" s="2"/>
      <c r="FTA56" s="2"/>
      <c r="FTB56" s="2"/>
      <c r="FTC56" s="2"/>
      <c r="FTD56" s="2"/>
      <c r="FTE56" s="2"/>
      <c r="FTF56" s="2"/>
      <c r="FTG56" s="2"/>
      <c r="FTH56" s="2"/>
      <c r="FTI56" s="2"/>
      <c r="FTJ56" s="2"/>
      <c r="FTK56" s="2"/>
      <c r="FTL56" s="2"/>
      <c r="FTM56" s="2"/>
      <c r="FTN56" s="2"/>
      <c r="FTO56" s="2"/>
      <c r="FTP56" s="2"/>
      <c r="FTQ56" s="2"/>
      <c r="FTR56" s="2"/>
      <c r="FTS56" s="2"/>
      <c r="FTT56" s="2"/>
      <c r="FTU56" s="2"/>
      <c r="FTV56" s="2"/>
      <c r="FTW56" s="2"/>
      <c r="FTX56" s="2"/>
      <c r="FTY56" s="2"/>
      <c r="FTZ56" s="2"/>
      <c r="FUA56" s="2"/>
      <c r="FUB56" s="2"/>
      <c r="FUC56" s="2"/>
      <c r="FUD56" s="2"/>
      <c r="FUE56" s="2"/>
      <c r="FUF56" s="2"/>
      <c r="FUG56" s="2"/>
      <c r="FUH56" s="2"/>
      <c r="FUI56" s="2"/>
      <c r="FUJ56" s="2"/>
      <c r="FUK56" s="2"/>
      <c r="FUL56" s="2"/>
      <c r="FUM56" s="2"/>
      <c r="FUN56" s="2"/>
      <c r="FUO56" s="2"/>
      <c r="FUP56" s="2"/>
      <c r="FUQ56" s="2"/>
      <c r="FUR56" s="2"/>
      <c r="FUS56" s="2"/>
      <c r="FUT56" s="2"/>
      <c r="FUU56" s="2"/>
      <c r="FUV56" s="2"/>
      <c r="FUW56" s="2"/>
      <c r="FUX56" s="2"/>
      <c r="FUY56" s="2"/>
      <c r="FUZ56" s="2"/>
      <c r="FVA56" s="2"/>
      <c r="FVB56" s="2"/>
      <c r="FVC56" s="2"/>
      <c r="FVD56" s="2"/>
      <c r="FVE56" s="2"/>
      <c r="FVF56" s="2"/>
      <c r="FVG56" s="2"/>
      <c r="FVH56" s="2"/>
      <c r="FVI56" s="2"/>
      <c r="FVJ56" s="2"/>
      <c r="FVK56" s="2"/>
      <c r="FVL56" s="2"/>
      <c r="FVM56" s="2"/>
      <c r="FVN56" s="2"/>
      <c r="FVO56" s="2"/>
      <c r="FVP56" s="2"/>
      <c r="FVQ56" s="2"/>
      <c r="FVR56" s="2"/>
      <c r="FVS56" s="2"/>
      <c r="FVT56" s="2"/>
      <c r="FVU56" s="2"/>
      <c r="FVV56" s="2"/>
      <c r="FVW56" s="2"/>
      <c r="FVX56" s="2"/>
      <c r="FVY56" s="2"/>
      <c r="FVZ56" s="2"/>
      <c r="FWA56" s="2"/>
      <c r="FWB56" s="2"/>
      <c r="FWC56" s="2"/>
      <c r="FWD56" s="2"/>
      <c r="FWE56" s="2"/>
      <c r="FWF56" s="2"/>
      <c r="FWG56" s="2"/>
      <c r="FWH56" s="2"/>
      <c r="FWI56" s="2"/>
      <c r="FWJ56" s="2"/>
      <c r="FWK56" s="2"/>
      <c r="FWL56" s="2"/>
      <c r="FWM56" s="2"/>
      <c r="FWN56" s="2"/>
      <c r="FWO56" s="2"/>
      <c r="FWP56" s="2"/>
      <c r="FWQ56" s="2"/>
      <c r="FWR56" s="2"/>
      <c r="FWS56" s="2"/>
      <c r="FWT56" s="2"/>
      <c r="FWU56" s="2"/>
      <c r="FWV56" s="2"/>
      <c r="FWW56" s="2"/>
      <c r="FWX56" s="2"/>
      <c r="FWY56" s="2"/>
      <c r="FWZ56" s="2"/>
      <c r="FXA56" s="2"/>
      <c r="FXB56" s="2"/>
      <c r="FXC56" s="2"/>
      <c r="FXD56" s="2"/>
      <c r="FXE56" s="2"/>
      <c r="FXF56" s="2"/>
      <c r="FXG56" s="2"/>
      <c r="FXH56" s="2"/>
      <c r="FXI56" s="2"/>
      <c r="FXJ56" s="2"/>
      <c r="FXK56" s="2"/>
      <c r="FXL56" s="2"/>
      <c r="FXM56" s="2"/>
      <c r="FXN56" s="2"/>
      <c r="FXO56" s="2"/>
      <c r="FXP56" s="2"/>
      <c r="FXQ56" s="2"/>
      <c r="FXR56" s="2"/>
      <c r="FXS56" s="2"/>
      <c r="FXT56" s="2"/>
      <c r="FXU56" s="2"/>
      <c r="FXV56" s="2"/>
      <c r="FXW56" s="2"/>
      <c r="FXX56" s="2"/>
      <c r="FXY56" s="2"/>
      <c r="FXZ56" s="2"/>
      <c r="FYA56" s="2"/>
      <c r="FYB56" s="2"/>
      <c r="FYC56" s="2"/>
      <c r="FYD56" s="2"/>
      <c r="FYE56" s="2"/>
      <c r="FYF56" s="2"/>
      <c r="FYG56" s="2"/>
      <c r="FYH56" s="2"/>
      <c r="FYI56" s="2"/>
      <c r="FYJ56" s="2"/>
      <c r="FYK56" s="2"/>
      <c r="FYL56" s="2"/>
      <c r="FYM56" s="2"/>
      <c r="FYN56" s="2"/>
      <c r="FYO56" s="2"/>
      <c r="FYP56" s="2"/>
      <c r="FYQ56" s="2"/>
      <c r="FYR56" s="2"/>
      <c r="FYS56" s="2"/>
      <c r="FYT56" s="2"/>
      <c r="FYU56" s="2"/>
      <c r="FYV56" s="2"/>
      <c r="FYW56" s="2"/>
      <c r="FYX56" s="2"/>
      <c r="FYY56" s="2"/>
      <c r="FYZ56" s="2"/>
      <c r="FZA56" s="2"/>
      <c r="FZB56" s="2"/>
      <c r="FZC56" s="2"/>
      <c r="FZD56" s="2"/>
      <c r="FZE56" s="2"/>
      <c r="FZF56" s="2"/>
      <c r="FZG56" s="2"/>
      <c r="FZH56" s="2"/>
      <c r="FZI56" s="2"/>
      <c r="FZJ56" s="2"/>
      <c r="FZK56" s="2"/>
      <c r="FZL56" s="2"/>
      <c r="FZM56" s="2"/>
      <c r="FZN56" s="2"/>
      <c r="FZO56" s="2"/>
      <c r="FZP56" s="2"/>
      <c r="FZQ56" s="2"/>
      <c r="FZR56" s="2"/>
      <c r="FZS56" s="2"/>
      <c r="FZT56" s="2"/>
      <c r="FZU56" s="2"/>
      <c r="FZV56" s="2"/>
      <c r="FZW56" s="2"/>
      <c r="FZX56" s="2"/>
      <c r="FZY56" s="2"/>
      <c r="FZZ56" s="2"/>
      <c r="GAA56" s="2"/>
      <c r="GAB56" s="2"/>
      <c r="GAC56" s="2"/>
      <c r="GAD56" s="2"/>
      <c r="GAE56" s="2"/>
      <c r="GAF56" s="2"/>
      <c r="GAG56" s="2"/>
      <c r="GAH56" s="2"/>
      <c r="GAI56" s="2"/>
      <c r="GAJ56" s="2"/>
      <c r="GAK56" s="2"/>
      <c r="GAL56" s="2"/>
      <c r="GAM56" s="2"/>
      <c r="GAN56" s="2"/>
      <c r="GAO56" s="2"/>
      <c r="GAP56" s="2"/>
      <c r="GAQ56" s="2"/>
      <c r="GAR56" s="2"/>
      <c r="GAS56" s="2"/>
      <c r="GAT56" s="2"/>
      <c r="GAU56" s="2"/>
      <c r="GAV56" s="2"/>
      <c r="GAW56" s="2"/>
      <c r="GAX56" s="2"/>
      <c r="GAY56" s="2"/>
      <c r="GAZ56" s="2"/>
      <c r="GBA56" s="2"/>
      <c r="GBB56" s="2"/>
      <c r="GBC56" s="2"/>
      <c r="GBD56" s="2"/>
      <c r="GBE56" s="2"/>
      <c r="GBF56" s="2"/>
      <c r="GBG56" s="2"/>
      <c r="GBH56" s="2"/>
      <c r="GBI56" s="2"/>
      <c r="GBJ56" s="2"/>
      <c r="GBK56" s="2"/>
      <c r="GBL56" s="2"/>
      <c r="GBM56" s="2"/>
      <c r="GBN56" s="2"/>
      <c r="GBO56" s="2"/>
      <c r="GBP56" s="2"/>
      <c r="GBQ56" s="2"/>
      <c r="GBR56" s="2"/>
      <c r="GBS56" s="2"/>
      <c r="GBT56" s="2"/>
      <c r="GBU56" s="2"/>
      <c r="GBV56" s="2"/>
      <c r="GBW56" s="2"/>
      <c r="GBX56" s="2"/>
      <c r="GBY56" s="2"/>
      <c r="GBZ56" s="2"/>
      <c r="GCA56" s="2"/>
      <c r="GCB56" s="2"/>
      <c r="GCC56" s="2"/>
      <c r="GCD56" s="2"/>
      <c r="GCE56" s="2"/>
      <c r="GCF56" s="2"/>
      <c r="GCG56" s="2"/>
      <c r="GCH56" s="2"/>
      <c r="GCI56" s="2"/>
      <c r="GCJ56" s="2"/>
      <c r="GCK56" s="2"/>
      <c r="GCL56" s="2"/>
      <c r="GCM56" s="2"/>
      <c r="GCN56" s="2"/>
      <c r="GCO56" s="2"/>
      <c r="GCP56" s="2"/>
      <c r="GCQ56" s="2"/>
      <c r="GCR56" s="2"/>
      <c r="GCS56" s="2"/>
      <c r="GCT56" s="2"/>
      <c r="GCU56" s="2"/>
      <c r="GCV56" s="2"/>
      <c r="GCW56" s="2"/>
      <c r="GCX56" s="2"/>
      <c r="GCY56" s="2"/>
      <c r="GCZ56" s="2"/>
      <c r="GDA56" s="2"/>
      <c r="GDB56" s="2"/>
      <c r="GDC56" s="2"/>
      <c r="GDD56" s="2"/>
      <c r="GDE56" s="2"/>
      <c r="GDF56" s="2"/>
      <c r="GDG56" s="2"/>
      <c r="GDH56" s="2"/>
      <c r="GDI56" s="2"/>
      <c r="GDJ56" s="2"/>
      <c r="GDK56" s="2"/>
      <c r="GDL56" s="2"/>
      <c r="GDM56" s="2"/>
      <c r="GDN56" s="2"/>
      <c r="GDO56" s="2"/>
      <c r="GDP56" s="2"/>
      <c r="GDQ56" s="2"/>
      <c r="GDR56" s="2"/>
      <c r="GDS56" s="2"/>
      <c r="GDT56" s="2"/>
      <c r="GDU56" s="2"/>
      <c r="GDV56" s="2"/>
      <c r="GDW56" s="2"/>
      <c r="GDX56" s="2"/>
      <c r="GDY56" s="2"/>
      <c r="GDZ56" s="2"/>
      <c r="GEA56" s="2"/>
      <c r="GEB56" s="2"/>
      <c r="GEC56" s="2"/>
      <c r="GED56" s="2"/>
      <c r="GEE56" s="2"/>
      <c r="GEF56" s="2"/>
      <c r="GEG56" s="2"/>
      <c r="GEH56" s="2"/>
      <c r="GEI56" s="2"/>
      <c r="GEJ56" s="2"/>
      <c r="GEK56" s="2"/>
      <c r="GEL56" s="2"/>
      <c r="GEM56" s="2"/>
      <c r="GEN56" s="2"/>
      <c r="GEO56" s="2"/>
      <c r="GEP56" s="2"/>
      <c r="GEQ56" s="2"/>
      <c r="GER56" s="2"/>
      <c r="GES56" s="2"/>
      <c r="GET56" s="2"/>
      <c r="GEU56" s="2"/>
      <c r="GEV56" s="2"/>
      <c r="GEW56" s="2"/>
      <c r="GEX56" s="2"/>
      <c r="GEY56" s="2"/>
      <c r="GEZ56" s="2"/>
      <c r="GFA56" s="2"/>
      <c r="GFB56" s="2"/>
      <c r="GFC56" s="2"/>
      <c r="GFD56" s="2"/>
      <c r="GFE56" s="2"/>
      <c r="GFF56" s="2"/>
      <c r="GFG56" s="2"/>
      <c r="GFH56" s="2"/>
      <c r="GFI56" s="2"/>
      <c r="GFJ56" s="2"/>
      <c r="GFK56" s="2"/>
      <c r="GFL56" s="2"/>
      <c r="GFM56" s="2"/>
      <c r="GFN56" s="2"/>
      <c r="GFO56" s="2"/>
      <c r="GFP56" s="2"/>
      <c r="GFQ56" s="2"/>
      <c r="GFR56" s="2"/>
      <c r="GFS56" s="2"/>
      <c r="GFT56" s="2"/>
      <c r="GFU56" s="2"/>
      <c r="GFV56" s="2"/>
      <c r="GFW56" s="2"/>
      <c r="GFX56" s="2"/>
      <c r="GFY56" s="2"/>
      <c r="GFZ56" s="2"/>
      <c r="GGA56" s="2"/>
      <c r="GGB56" s="2"/>
      <c r="GGC56" s="2"/>
      <c r="GGD56" s="2"/>
      <c r="GGE56" s="2"/>
      <c r="GGF56" s="2"/>
      <c r="GGG56" s="2"/>
      <c r="GGH56" s="2"/>
      <c r="GGI56" s="2"/>
      <c r="GGJ56" s="2"/>
      <c r="GGK56" s="2"/>
      <c r="GGL56" s="2"/>
      <c r="GGM56" s="2"/>
      <c r="GGN56" s="2"/>
      <c r="GGO56" s="2"/>
      <c r="GGP56" s="2"/>
      <c r="GGQ56" s="2"/>
      <c r="GGR56" s="2"/>
      <c r="GGS56" s="2"/>
      <c r="GGT56" s="2"/>
      <c r="GGU56" s="2"/>
      <c r="GGV56" s="2"/>
      <c r="GGW56" s="2"/>
      <c r="GGX56" s="2"/>
      <c r="GGY56" s="2"/>
      <c r="GGZ56" s="2"/>
      <c r="GHA56" s="2"/>
      <c r="GHB56" s="2"/>
      <c r="GHC56" s="2"/>
      <c r="GHD56" s="2"/>
      <c r="GHE56" s="2"/>
      <c r="GHF56" s="2"/>
      <c r="GHG56" s="2"/>
      <c r="GHH56" s="2"/>
      <c r="GHI56" s="2"/>
      <c r="GHJ56" s="2"/>
      <c r="GHK56" s="2"/>
      <c r="GHL56" s="2"/>
      <c r="GHM56" s="2"/>
      <c r="GHN56" s="2"/>
      <c r="GHO56" s="2"/>
      <c r="GHP56" s="2"/>
      <c r="GHQ56" s="2"/>
      <c r="GHR56" s="2"/>
      <c r="GHS56" s="2"/>
      <c r="GHT56" s="2"/>
      <c r="GHU56" s="2"/>
      <c r="GHV56" s="2"/>
      <c r="GHW56" s="2"/>
      <c r="GHX56" s="2"/>
      <c r="GHY56" s="2"/>
      <c r="GHZ56" s="2"/>
      <c r="GIA56" s="2"/>
      <c r="GIB56" s="2"/>
      <c r="GIC56" s="2"/>
      <c r="GID56" s="2"/>
      <c r="GIE56" s="2"/>
      <c r="GIF56" s="2"/>
      <c r="GIG56" s="2"/>
      <c r="GIH56" s="2"/>
      <c r="GII56" s="2"/>
      <c r="GIJ56" s="2"/>
      <c r="GIK56" s="2"/>
      <c r="GIL56" s="2"/>
      <c r="GIM56" s="2"/>
      <c r="GIN56" s="2"/>
      <c r="GIO56" s="2"/>
      <c r="GIP56" s="2"/>
      <c r="GIQ56" s="2"/>
      <c r="GIR56" s="2"/>
      <c r="GIS56" s="2"/>
      <c r="GIT56" s="2"/>
      <c r="GIU56" s="2"/>
      <c r="GIV56" s="2"/>
      <c r="GIW56" s="2"/>
      <c r="GIX56" s="2"/>
      <c r="GIY56" s="2"/>
      <c r="GIZ56" s="2"/>
      <c r="GJA56" s="2"/>
      <c r="GJB56" s="2"/>
      <c r="GJC56" s="2"/>
      <c r="GJD56" s="2"/>
      <c r="GJE56" s="2"/>
      <c r="GJF56" s="2"/>
      <c r="GJG56" s="2"/>
      <c r="GJH56" s="2"/>
      <c r="GJI56" s="2"/>
      <c r="GJJ56" s="2"/>
      <c r="GJK56" s="2"/>
      <c r="GJL56" s="2"/>
      <c r="GJM56" s="2"/>
      <c r="GJN56" s="2"/>
      <c r="GJO56" s="2"/>
      <c r="GJP56" s="2"/>
      <c r="GJQ56" s="2"/>
      <c r="GJR56" s="2"/>
      <c r="GJS56" s="2"/>
      <c r="GJT56" s="2"/>
      <c r="GJU56" s="2"/>
      <c r="GJV56" s="2"/>
      <c r="GJW56" s="2"/>
      <c r="GJX56" s="2"/>
      <c r="GJY56" s="2"/>
      <c r="GJZ56" s="2"/>
      <c r="GKA56" s="2"/>
      <c r="GKB56" s="2"/>
      <c r="GKC56" s="2"/>
      <c r="GKD56" s="2"/>
      <c r="GKE56" s="2"/>
      <c r="GKF56" s="2"/>
      <c r="GKG56" s="2"/>
      <c r="GKH56" s="2"/>
      <c r="GKI56" s="2"/>
      <c r="GKJ56" s="2"/>
      <c r="GKK56" s="2"/>
      <c r="GKL56" s="2"/>
      <c r="GKM56" s="2"/>
      <c r="GKN56" s="2"/>
      <c r="GKO56" s="2"/>
      <c r="GKP56" s="2"/>
      <c r="GKQ56" s="2"/>
      <c r="GKR56" s="2"/>
      <c r="GKS56" s="2"/>
      <c r="GKT56" s="2"/>
      <c r="GKU56" s="2"/>
      <c r="GKV56" s="2"/>
      <c r="GKW56" s="2"/>
      <c r="GKX56" s="2"/>
      <c r="GKY56" s="2"/>
      <c r="GKZ56" s="2"/>
      <c r="GLA56" s="2"/>
      <c r="GLB56" s="2"/>
      <c r="GLC56" s="2"/>
      <c r="GLD56" s="2"/>
      <c r="GLE56" s="2"/>
      <c r="GLF56" s="2"/>
      <c r="GLG56" s="2"/>
      <c r="GLH56" s="2"/>
      <c r="GLI56" s="2"/>
      <c r="GLJ56" s="2"/>
      <c r="GLK56" s="2"/>
      <c r="GLL56" s="2"/>
      <c r="GLM56" s="2"/>
      <c r="GLN56" s="2"/>
      <c r="GLO56" s="2"/>
      <c r="GLP56" s="2"/>
      <c r="GLQ56" s="2"/>
      <c r="GLR56" s="2"/>
      <c r="GLS56" s="2"/>
      <c r="GLT56" s="2"/>
      <c r="GLU56" s="2"/>
      <c r="GLV56" s="2"/>
      <c r="GLW56" s="2"/>
      <c r="GLX56" s="2"/>
      <c r="GLY56" s="2"/>
      <c r="GLZ56" s="2"/>
      <c r="GMA56" s="2"/>
      <c r="GMB56" s="2"/>
      <c r="GMC56" s="2"/>
      <c r="GMD56" s="2"/>
      <c r="GME56" s="2"/>
      <c r="GMF56" s="2"/>
      <c r="GMG56" s="2"/>
      <c r="GMH56" s="2"/>
      <c r="GMI56" s="2"/>
      <c r="GMJ56" s="2"/>
      <c r="GMK56" s="2"/>
      <c r="GML56" s="2"/>
      <c r="GMM56" s="2"/>
      <c r="GMN56" s="2"/>
      <c r="GMO56" s="2"/>
      <c r="GMP56" s="2"/>
      <c r="GMQ56" s="2"/>
      <c r="GMR56" s="2"/>
      <c r="GMS56" s="2"/>
      <c r="GMT56" s="2"/>
      <c r="GMU56" s="2"/>
      <c r="GMV56" s="2"/>
      <c r="GMW56" s="2"/>
      <c r="GMX56" s="2"/>
      <c r="GMY56" s="2"/>
      <c r="GMZ56" s="2"/>
      <c r="GNA56" s="2"/>
      <c r="GNB56" s="2"/>
      <c r="GNC56" s="2"/>
      <c r="GND56" s="2"/>
      <c r="GNE56" s="2"/>
      <c r="GNF56" s="2"/>
      <c r="GNG56" s="2"/>
      <c r="GNH56" s="2"/>
      <c r="GNI56" s="2"/>
      <c r="GNJ56" s="2"/>
      <c r="GNK56" s="2"/>
      <c r="GNL56" s="2"/>
      <c r="GNM56" s="2"/>
      <c r="GNN56" s="2"/>
      <c r="GNO56" s="2"/>
      <c r="GNP56" s="2"/>
      <c r="GNQ56" s="2"/>
      <c r="GNR56" s="2"/>
      <c r="GNS56" s="2"/>
      <c r="GNT56" s="2"/>
      <c r="GNU56" s="2"/>
      <c r="GNV56" s="2"/>
      <c r="GNW56" s="2"/>
      <c r="GNX56" s="2"/>
      <c r="GNY56" s="2"/>
      <c r="GNZ56" s="2"/>
      <c r="GOA56" s="2"/>
      <c r="GOB56" s="2"/>
      <c r="GOC56" s="2"/>
      <c r="GOD56" s="2"/>
      <c r="GOE56" s="2"/>
      <c r="GOF56" s="2"/>
      <c r="GOG56" s="2"/>
      <c r="GOH56" s="2"/>
      <c r="GOI56" s="2"/>
      <c r="GOJ56" s="2"/>
      <c r="GOK56" s="2"/>
      <c r="GOL56" s="2"/>
      <c r="GOM56" s="2"/>
      <c r="GON56" s="2"/>
      <c r="GOO56" s="2"/>
      <c r="GOP56" s="2"/>
      <c r="GOQ56" s="2"/>
      <c r="GOR56" s="2"/>
      <c r="GOS56" s="2"/>
      <c r="GOT56" s="2"/>
      <c r="GOU56" s="2"/>
      <c r="GOV56" s="2"/>
      <c r="GOW56" s="2"/>
      <c r="GOX56" s="2"/>
      <c r="GOY56" s="2"/>
      <c r="GOZ56" s="2"/>
      <c r="GPA56" s="2"/>
      <c r="GPB56" s="2"/>
      <c r="GPC56" s="2"/>
      <c r="GPD56" s="2"/>
      <c r="GPE56" s="2"/>
      <c r="GPF56" s="2"/>
      <c r="GPG56" s="2"/>
      <c r="GPH56" s="2"/>
      <c r="GPI56" s="2"/>
      <c r="GPJ56" s="2"/>
      <c r="GPK56" s="2"/>
      <c r="GPL56" s="2"/>
      <c r="GPM56" s="2"/>
      <c r="GPN56" s="2"/>
      <c r="GPO56" s="2"/>
      <c r="GPP56" s="2"/>
      <c r="GPQ56" s="2"/>
      <c r="GPR56" s="2"/>
      <c r="GPS56" s="2"/>
      <c r="GPT56" s="2"/>
      <c r="GPU56" s="2"/>
      <c r="GPV56" s="2"/>
      <c r="GPW56" s="2"/>
      <c r="GPX56" s="2"/>
      <c r="GPY56" s="2"/>
      <c r="GPZ56" s="2"/>
      <c r="GQA56" s="2"/>
      <c r="GQB56" s="2"/>
      <c r="GQC56" s="2"/>
      <c r="GQD56" s="2"/>
      <c r="GQE56" s="2"/>
      <c r="GQF56" s="2"/>
      <c r="GQG56" s="2"/>
      <c r="GQH56" s="2"/>
      <c r="GQI56" s="2"/>
      <c r="GQJ56" s="2"/>
      <c r="GQK56" s="2"/>
      <c r="GQL56" s="2"/>
      <c r="GQM56" s="2"/>
      <c r="GQN56" s="2"/>
      <c r="GQO56" s="2"/>
      <c r="GQP56" s="2"/>
      <c r="GQQ56" s="2"/>
      <c r="GQR56" s="2"/>
      <c r="GQS56" s="2"/>
      <c r="GQT56" s="2"/>
      <c r="GQU56" s="2"/>
      <c r="GQV56" s="2"/>
      <c r="GQW56" s="2"/>
      <c r="GQX56" s="2"/>
      <c r="GQY56" s="2"/>
      <c r="GQZ56" s="2"/>
      <c r="GRA56" s="2"/>
      <c r="GRB56" s="2"/>
      <c r="GRC56" s="2"/>
      <c r="GRD56" s="2"/>
      <c r="GRE56" s="2"/>
      <c r="GRF56" s="2"/>
      <c r="GRG56" s="2"/>
      <c r="GRH56" s="2"/>
      <c r="GRI56" s="2"/>
      <c r="GRJ56" s="2"/>
      <c r="GRK56" s="2"/>
      <c r="GRL56" s="2"/>
      <c r="GRM56" s="2"/>
      <c r="GRN56" s="2"/>
      <c r="GRO56" s="2"/>
      <c r="GRP56" s="2"/>
      <c r="GRQ56" s="2"/>
      <c r="GRR56" s="2"/>
      <c r="GRS56" s="2"/>
      <c r="GRT56" s="2"/>
      <c r="GRU56" s="2"/>
      <c r="GRV56" s="2"/>
      <c r="GRW56" s="2"/>
      <c r="GRX56" s="2"/>
      <c r="GRY56" s="2"/>
      <c r="GRZ56" s="2"/>
      <c r="GSA56" s="2"/>
      <c r="GSB56" s="2"/>
      <c r="GSC56" s="2"/>
      <c r="GSD56" s="2"/>
      <c r="GSE56" s="2"/>
      <c r="GSF56" s="2"/>
      <c r="GSG56" s="2"/>
      <c r="GSH56" s="2"/>
      <c r="GSI56" s="2"/>
      <c r="GSJ56" s="2"/>
      <c r="GSK56" s="2"/>
      <c r="GSL56" s="2"/>
      <c r="GSM56" s="2"/>
      <c r="GSN56" s="2"/>
      <c r="GSO56" s="2"/>
      <c r="GSP56" s="2"/>
      <c r="GSQ56" s="2"/>
      <c r="GSR56" s="2"/>
      <c r="GSS56" s="2"/>
      <c r="GST56" s="2"/>
      <c r="GSU56" s="2"/>
      <c r="GSV56" s="2"/>
      <c r="GSW56" s="2"/>
      <c r="GSX56" s="2"/>
      <c r="GSY56" s="2"/>
      <c r="GSZ56" s="2"/>
      <c r="GTA56" s="2"/>
      <c r="GTB56" s="2"/>
      <c r="GTC56" s="2"/>
      <c r="GTD56" s="2"/>
      <c r="GTE56" s="2"/>
      <c r="GTF56" s="2"/>
      <c r="GTG56" s="2"/>
      <c r="GTH56" s="2"/>
      <c r="GTI56" s="2"/>
      <c r="GTJ56" s="2"/>
      <c r="GTK56" s="2"/>
      <c r="GTL56" s="2"/>
      <c r="GTM56" s="2"/>
      <c r="GTN56" s="2"/>
      <c r="GTO56" s="2"/>
      <c r="GTP56" s="2"/>
      <c r="GTQ56" s="2"/>
      <c r="GTR56" s="2"/>
      <c r="GTS56" s="2"/>
      <c r="GTT56" s="2"/>
      <c r="GTU56" s="2"/>
      <c r="GTV56" s="2"/>
      <c r="GTW56" s="2"/>
      <c r="GTX56" s="2"/>
      <c r="GTY56" s="2"/>
      <c r="GTZ56" s="2"/>
      <c r="GUA56" s="2"/>
      <c r="GUB56" s="2"/>
      <c r="GUC56" s="2"/>
      <c r="GUD56" s="2"/>
      <c r="GUE56" s="2"/>
      <c r="GUF56" s="2"/>
      <c r="GUG56" s="2"/>
      <c r="GUH56" s="2"/>
      <c r="GUI56" s="2"/>
      <c r="GUJ56" s="2"/>
      <c r="GUK56" s="2"/>
      <c r="GUL56" s="2"/>
      <c r="GUM56" s="2"/>
      <c r="GUN56" s="2"/>
      <c r="GUO56" s="2"/>
      <c r="GUP56" s="2"/>
      <c r="GUQ56" s="2"/>
      <c r="GUR56" s="2"/>
      <c r="GUS56" s="2"/>
      <c r="GUT56" s="2"/>
      <c r="GUU56" s="2"/>
      <c r="GUV56" s="2"/>
      <c r="GUW56" s="2"/>
      <c r="GUX56" s="2"/>
      <c r="GUY56" s="2"/>
      <c r="GUZ56" s="2"/>
      <c r="GVA56" s="2"/>
      <c r="GVB56" s="2"/>
      <c r="GVC56" s="2"/>
      <c r="GVD56" s="2"/>
      <c r="GVE56" s="2"/>
      <c r="GVF56" s="2"/>
      <c r="GVG56" s="2"/>
      <c r="GVH56" s="2"/>
      <c r="GVI56" s="2"/>
      <c r="GVJ56" s="2"/>
      <c r="GVK56" s="2"/>
      <c r="GVL56" s="2"/>
      <c r="GVM56" s="2"/>
      <c r="GVN56" s="2"/>
      <c r="GVO56" s="2"/>
      <c r="GVP56" s="2"/>
      <c r="GVQ56" s="2"/>
      <c r="GVR56" s="2"/>
      <c r="GVS56" s="2"/>
      <c r="GVT56" s="2"/>
      <c r="GVU56" s="2"/>
      <c r="GVV56" s="2"/>
      <c r="GVW56" s="2"/>
      <c r="GVX56" s="2"/>
      <c r="GVY56" s="2"/>
      <c r="GVZ56" s="2"/>
      <c r="GWA56" s="2"/>
      <c r="GWB56" s="2"/>
      <c r="GWC56" s="2"/>
      <c r="GWD56" s="2"/>
      <c r="GWE56" s="2"/>
      <c r="GWF56" s="2"/>
      <c r="GWG56" s="2"/>
      <c r="GWH56" s="2"/>
      <c r="GWI56" s="2"/>
      <c r="GWJ56" s="2"/>
      <c r="GWK56" s="2"/>
      <c r="GWL56" s="2"/>
      <c r="GWM56" s="2"/>
      <c r="GWN56" s="2"/>
      <c r="GWO56" s="2"/>
      <c r="GWP56" s="2"/>
      <c r="GWQ56" s="2"/>
      <c r="GWR56" s="2"/>
      <c r="GWS56" s="2"/>
      <c r="GWT56" s="2"/>
      <c r="GWU56" s="2"/>
      <c r="GWV56" s="2"/>
      <c r="GWW56" s="2"/>
      <c r="GWX56" s="2"/>
      <c r="GWY56" s="2"/>
      <c r="GWZ56" s="2"/>
      <c r="GXA56" s="2"/>
      <c r="GXB56" s="2"/>
      <c r="GXC56" s="2"/>
      <c r="GXD56" s="2"/>
      <c r="GXE56" s="2"/>
      <c r="GXF56" s="2"/>
      <c r="GXG56" s="2"/>
      <c r="GXH56" s="2"/>
      <c r="GXI56" s="2"/>
      <c r="GXJ56" s="2"/>
      <c r="GXK56" s="2"/>
      <c r="GXL56" s="2"/>
      <c r="GXM56" s="2"/>
      <c r="GXN56" s="2"/>
      <c r="GXO56" s="2"/>
      <c r="GXP56" s="2"/>
      <c r="GXQ56" s="2"/>
      <c r="GXR56" s="2"/>
      <c r="GXS56" s="2"/>
      <c r="GXT56" s="2"/>
      <c r="GXU56" s="2"/>
      <c r="GXV56" s="2"/>
      <c r="GXW56" s="2"/>
      <c r="GXX56" s="2"/>
      <c r="GXY56" s="2"/>
      <c r="GXZ56" s="2"/>
      <c r="GYA56" s="2"/>
      <c r="GYB56" s="2"/>
      <c r="GYC56" s="2"/>
      <c r="GYD56" s="2"/>
      <c r="GYE56" s="2"/>
      <c r="GYF56" s="2"/>
      <c r="GYG56" s="2"/>
      <c r="GYH56" s="2"/>
      <c r="GYI56" s="2"/>
      <c r="GYJ56" s="2"/>
      <c r="GYK56" s="2"/>
      <c r="GYL56" s="2"/>
      <c r="GYM56" s="2"/>
      <c r="GYN56" s="2"/>
      <c r="GYO56" s="2"/>
      <c r="GYP56" s="2"/>
      <c r="GYQ56" s="2"/>
      <c r="GYR56" s="2"/>
      <c r="GYS56" s="2"/>
      <c r="GYT56" s="2"/>
      <c r="GYU56" s="2"/>
      <c r="GYV56" s="2"/>
      <c r="GYW56" s="2"/>
      <c r="GYX56" s="2"/>
      <c r="GYY56" s="2"/>
      <c r="GYZ56" s="2"/>
      <c r="GZA56" s="2"/>
      <c r="GZB56" s="2"/>
      <c r="GZC56" s="2"/>
      <c r="GZD56" s="2"/>
      <c r="GZE56" s="2"/>
      <c r="GZF56" s="2"/>
      <c r="GZG56" s="2"/>
      <c r="GZH56" s="2"/>
      <c r="GZI56" s="2"/>
      <c r="GZJ56" s="2"/>
      <c r="GZK56" s="2"/>
      <c r="GZL56" s="2"/>
      <c r="GZM56" s="2"/>
      <c r="GZN56" s="2"/>
      <c r="GZO56" s="2"/>
      <c r="GZP56" s="2"/>
      <c r="GZQ56" s="2"/>
      <c r="GZR56" s="2"/>
      <c r="GZS56" s="2"/>
      <c r="GZT56" s="2"/>
      <c r="GZU56" s="2"/>
      <c r="GZV56" s="2"/>
      <c r="GZW56" s="2"/>
      <c r="GZX56" s="2"/>
      <c r="GZY56" s="2"/>
      <c r="GZZ56" s="2"/>
      <c r="HAA56" s="2"/>
      <c r="HAB56" s="2"/>
      <c r="HAC56" s="2"/>
      <c r="HAD56" s="2"/>
      <c r="HAE56" s="2"/>
      <c r="HAF56" s="2"/>
      <c r="HAG56" s="2"/>
      <c r="HAH56" s="2"/>
      <c r="HAI56" s="2"/>
      <c r="HAJ56" s="2"/>
      <c r="HAK56" s="2"/>
      <c r="HAL56" s="2"/>
      <c r="HAM56" s="2"/>
      <c r="HAN56" s="2"/>
      <c r="HAO56" s="2"/>
      <c r="HAP56" s="2"/>
      <c r="HAQ56" s="2"/>
      <c r="HAR56" s="2"/>
      <c r="HAS56" s="2"/>
      <c r="HAT56" s="2"/>
      <c r="HAU56" s="2"/>
      <c r="HAV56" s="2"/>
      <c r="HAW56" s="2"/>
      <c r="HAX56" s="2"/>
      <c r="HAY56" s="2"/>
      <c r="HAZ56" s="2"/>
      <c r="HBA56" s="2"/>
      <c r="HBB56" s="2"/>
      <c r="HBC56" s="2"/>
      <c r="HBD56" s="2"/>
      <c r="HBE56" s="2"/>
      <c r="HBF56" s="2"/>
      <c r="HBG56" s="2"/>
      <c r="HBH56" s="2"/>
      <c r="HBI56" s="2"/>
      <c r="HBJ56" s="2"/>
      <c r="HBK56" s="2"/>
      <c r="HBL56" s="2"/>
      <c r="HBM56" s="2"/>
      <c r="HBN56" s="2"/>
      <c r="HBO56" s="2"/>
      <c r="HBP56" s="2"/>
      <c r="HBQ56" s="2"/>
      <c r="HBR56" s="2"/>
      <c r="HBS56" s="2"/>
      <c r="HBT56" s="2"/>
      <c r="HBU56" s="2"/>
      <c r="HBV56" s="2"/>
      <c r="HBW56" s="2"/>
      <c r="HBX56" s="2"/>
      <c r="HBY56" s="2"/>
      <c r="HBZ56" s="2"/>
      <c r="HCA56" s="2"/>
      <c r="HCB56" s="2"/>
      <c r="HCC56" s="2"/>
      <c r="HCD56" s="2"/>
      <c r="HCE56" s="2"/>
      <c r="HCF56" s="2"/>
      <c r="HCG56" s="2"/>
      <c r="HCH56" s="2"/>
      <c r="HCI56" s="2"/>
      <c r="HCJ56" s="2"/>
      <c r="HCK56" s="2"/>
      <c r="HCL56" s="2"/>
      <c r="HCM56" s="2"/>
      <c r="HCN56" s="2"/>
      <c r="HCO56" s="2"/>
      <c r="HCP56" s="2"/>
      <c r="HCQ56" s="2"/>
      <c r="HCR56" s="2"/>
      <c r="HCS56" s="2"/>
      <c r="HCT56" s="2"/>
      <c r="HCU56" s="2"/>
      <c r="HCV56" s="2"/>
      <c r="HCW56" s="2"/>
      <c r="HCX56" s="2"/>
      <c r="HCY56" s="2"/>
      <c r="HCZ56" s="2"/>
      <c r="HDA56" s="2"/>
      <c r="HDB56" s="2"/>
      <c r="HDC56" s="2"/>
      <c r="HDD56" s="2"/>
      <c r="HDE56" s="2"/>
      <c r="HDF56" s="2"/>
      <c r="HDG56" s="2"/>
      <c r="HDH56" s="2"/>
      <c r="HDI56" s="2"/>
      <c r="HDJ56" s="2"/>
      <c r="HDK56" s="2"/>
      <c r="HDL56" s="2"/>
      <c r="HDM56" s="2"/>
      <c r="HDN56" s="2"/>
      <c r="HDO56" s="2"/>
      <c r="HDP56" s="2"/>
      <c r="HDQ56" s="2"/>
      <c r="HDR56" s="2"/>
      <c r="HDS56" s="2"/>
      <c r="HDT56" s="2"/>
      <c r="HDU56" s="2"/>
      <c r="HDV56" s="2"/>
      <c r="HDW56" s="2"/>
      <c r="HDX56" s="2"/>
      <c r="HDY56" s="2"/>
      <c r="HDZ56" s="2"/>
      <c r="HEA56" s="2"/>
      <c r="HEB56" s="2"/>
      <c r="HEC56" s="2"/>
      <c r="HED56" s="2"/>
      <c r="HEE56" s="2"/>
      <c r="HEF56" s="2"/>
      <c r="HEG56" s="2"/>
      <c r="HEH56" s="2"/>
      <c r="HEI56" s="2"/>
      <c r="HEJ56" s="2"/>
      <c r="HEK56" s="2"/>
      <c r="HEL56" s="2"/>
      <c r="HEM56" s="2"/>
      <c r="HEN56" s="2"/>
      <c r="HEO56" s="2"/>
      <c r="HEP56" s="2"/>
      <c r="HEQ56" s="2"/>
      <c r="HER56" s="2"/>
      <c r="HES56" s="2"/>
      <c r="HET56" s="2"/>
      <c r="HEU56" s="2"/>
      <c r="HEV56" s="2"/>
      <c r="HEW56" s="2"/>
      <c r="HEX56" s="2"/>
      <c r="HEY56" s="2"/>
      <c r="HEZ56" s="2"/>
      <c r="HFA56" s="2"/>
      <c r="HFB56" s="2"/>
      <c r="HFC56" s="2"/>
      <c r="HFD56" s="2"/>
      <c r="HFE56" s="2"/>
      <c r="HFF56" s="2"/>
      <c r="HFG56" s="2"/>
      <c r="HFH56" s="2"/>
      <c r="HFI56" s="2"/>
      <c r="HFJ56" s="2"/>
      <c r="HFK56" s="2"/>
      <c r="HFL56" s="2"/>
      <c r="HFM56" s="2"/>
      <c r="HFN56" s="2"/>
      <c r="HFO56" s="2"/>
      <c r="HFP56" s="2"/>
      <c r="HFQ56" s="2"/>
      <c r="HFR56" s="2"/>
      <c r="HFS56" s="2"/>
      <c r="HFT56" s="2"/>
      <c r="HFU56" s="2"/>
      <c r="HFV56" s="2"/>
      <c r="HFW56" s="2"/>
      <c r="HFX56" s="2"/>
      <c r="HFY56" s="2"/>
      <c r="HFZ56" s="2"/>
      <c r="HGA56" s="2"/>
      <c r="HGB56" s="2"/>
      <c r="HGC56" s="2"/>
      <c r="HGD56" s="2"/>
      <c r="HGE56" s="2"/>
      <c r="HGF56" s="2"/>
      <c r="HGG56" s="2"/>
      <c r="HGH56" s="2"/>
      <c r="HGI56" s="2"/>
      <c r="HGJ56" s="2"/>
      <c r="HGK56" s="2"/>
      <c r="HGL56" s="2"/>
      <c r="HGM56" s="2"/>
      <c r="HGN56" s="2"/>
      <c r="HGO56" s="2"/>
      <c r="HGP56" s="2"/>
      <c r="HGQ56" s="2"/>
      <c r="HGR56" s="2"/>
      <c r="HGS56" s="2"/>
      <c r="HGT56" s="2"/>
      <c r="HGU56" s="2"/>
      <c r="HGV56" s="2"/>
      <c r="HGW56" s="2"/>
      <c r="HGX56" s="2"/>
      <c r="HGY56" s="2"/>
      <c r="HGZ56" s="2"/>
      <c r="HHA56" s="2"/>
      <c r="HHB56" s="2"/>
      <c r="HHC56" s="2"/>
      <c r="HHD56" s="2"/>
      <c r="HHE56" s="2"/>
      <c r="HHF56" s="2"/>
      <c r="HHG56" s="2"/>
      <c r="HHH56" s="2"/>
      <c r="HHI56" s="2"/>
      <c r="HHJ56" s="2"/>
      <c r="HHK56" s="2"/>
      <c r="HHL56" s="2"/>
      <c r="HHM56" s="2"/>
      <c r="HHN56" s="2"/>
      <c r="HHO56" s="2"/>
      <c r="HHP56" s="2"/>
      <c r="HHQ56" s="2"/>
      <c r="HHR56" s="2"/>
      <c r="HHS56" s="2"/>
      <c r="HHT56" s="2"/>
      <c r="HHU56" s="2"/>
      <c r="HHV56" s="2"/>
      <c r="HHW56" s="2"/>
      <c r="HHX56" s="2"/>
      <c r="HHY56" s="2"/>
      <c r="HHZ56" s="2"/>
      <c r="HIA56" s="2"/>
      <c r="HIB56" s="2"/>
      <c r="HIC56" s="2"/>
      <c r="HID56" s="2"/>
      <c r="HIE56" s="2"/>
      <c r="HIF56" s="2"/>
      <c r="HIG56" s="2"/>
      <c r="HIH56" s="2"/>
      <c r="HII56" s="2"/>
      <c r="HIJ56" s="2"/>
      <c r="HIK56" s="2"/>
      <c r="HIL56" s="2"/>
      <c r="HIM56" s="2"/>
      <c r="HIN56" s="2"/>
      <c r="HIO56" s="2"/>
      <c r="HIP56" s="2"/>
      <c r="HIQ56" s="2"/>
      <c r="HIR56" s="2"/>
      <c r="HIS56" s="2"/>
      <c r="HIT56" s="2"/>
      <c r="HIU56" s="2"/>
      <c r="HIV56" s="2"/>
      <c r="HIW56" s="2"/>
      <c r="HIX56" s="2"/>
      <c r="HIY56" s="2"/>
      <c r="HIZ56" s="2"/>
      <c r="HJA56" s="2"/>
      <c r="HJB56" s="2"/>
      <c r="HJC56" s="2"/>
      <c r="HJD56" s="2"/>
      <c r="HJE56" s="2"/>
      <c r="HJF56" s="2"/>
      <c r="HJG56" s="2"/>
      <c r="HJH56" s="2"/>
      <c r="HJI56" s="2"/>
      <c r="HJJ56" s="2"/>
      <c r="HJK56" s="2"/>
      <c r="HJL56" s="2"/>
      <c r="HJM56" s="2"/>
      <c r="HJN56" s="2"/>
      <c r="HJO56" s="2"/>
      <c r="HJP56" s="2"/>
      <c r="HJQ56" s="2"/>
      <c r="HJR56" s="2"/>
      <c r="HJS56" s="2"/>
      <c r="HJT56" s="2"/>
      <c r="HJU56" s="2"/>
      <c r="HJV56" s="2"/>
      <c r="HJW56" s="2"/>
      <c r="HJX56" s="2"/>
      <c r="HJY56" s="2"/>
      <c r="HJZ56" s="2"/>
      <c r="HKA56" s="2"/>
      <c r="HKB56" s="2"/>
      <c r="HKC56" s="2"/>
      <c r="HKD56" s="2"/>
      <c r="HKE56" s="2"/>
      <c r="HKF56" s="2"/>
      <c r="HKG56" s="2"/>
      <c r="HKH56" s="2"/>
      <c r="HKI56" s="2"/>
      <c r="HKJ56" s="2"/>
      <c r="HKK56" s="2"/>
      <c r="HKL56" s="2"/>
      <c r="HKM56" s="2"/>
      <c r="HKN56" s="2"/>
      <c r="HKO56" s="2"/>
      <c r="HKP56" s="2"/>
      <c r="HKQ56" s="2"/>
      <c r="HKR56" s="2"/>
      <c r="HKS56" s="2"/>
      <c r="HKT56" s="2"/>
      <c r="HKU56" s="2"/>
      <c r="HKV56" s="2"/>
      <c r="HKW56" s="2"/>
      <c r="HKX56" s="2"/>
      <c r="HKY56" s="2"/>
      <c r="HKZ56" s="2"/>
      <c r="HLA56" s="2"/>
      <c r="HLB56" s="2"/>
      <c r="HLC56" s="2"/>
      <c r="HLD56" s="2"/>
      <c r="HLE56" s="2"/>
      <c r="HLF56" s="2"/>
      <c r="HLG56" s="2"/>
      <c r="HLH56" s="2"/>
      <c r="HLI56" s="2"/>
      <c r="HLJ56" s="2"/>
      <c r="HLK56" s="2"/>
      <c r="HLL56" s="2"/>
      <c r="HLM56" s="2"/>
      <c r="HLN56" s="2"/>
      <c r="HLO56" s="2"/>
      <c r="HLP56" s="2"/>
      <c r="HLQ56" s="2"/>
      <c r="HLR56" s="2"/>
      <c r="HLS56" s="2"/>
      <c r="HLT56" s="2"/>
      <c r="HLU56" s="2"/>
      <c r="HLV56" s="2"/>
      <c r="HLW56" s="2"/>
      <c r="HLX56" s="2"/>
      <c r="HLY56" s="2"/>
      <c r="HLZ56" s="2"/>
      <c r="HMA56" s="2"/>
      <c r="HMB56" s="2"/>
      <c r="HMC56" s="2"/>
      <c r="HMD56" s="2"/>
      <c r="HME56" s="2"/>
      <c r="HMF56" s="2"/>
      <c r="HMG56" s="2"/>
      <c r="HMH56" s="2"/>
      <c r="HMI56" s="2"/>
      <c r="HMJ56" s="2"/>
      <c r="HMK56" s="2"/>
      <c r="HML56" s="2"/>
      <c r="HMM56" s="2"/>
      <c r="HMN56" s="2"/>
      <c r="HMO56" s="2"/>
      <c r="HMP56" s="2"/>
      <c r="HMQ56" s="2"/>
      <c r="HMR56" s="2"/>
      <c r="HMS56" s="2"/>
      <c r="HMT56" s="2"/>
      <c r="HMU56" s="2"/>
      <c r="HMV56" s="2"/>
      <c r="HMW56" s="2"/>
      <c r="HMX56" s="2"/>
      <c r="HMY56" s="2"/>
      <c r="HMZ56" s="2"/>
      <c r="HNA56" s="2"/>
      <c r="HNB56" s="2"/>
      <c r="HNC56" s="2"/>
      <c r="HND56" s="2"/>
      <c r="HNE56" s="2"/>
      <c r="HNF56" s="2"/>
      <c r="HNG56" s="2"/>
      <c r="HNH56" s="2"/>
      <c r="HNI56" s="2"/>
      <c r="HNJ56" s="2"/>
      <c r="HNK56" s="2"/>
      <c r="HNL56" s="2"/>
      <c r="HNM56" s="2"/>
      <c r="HNN56" s="2"/>
      <c r="HNO56" s="2"/>
      <c r="HNP56" s="2"/>
      <c r="HNQ56" s="2"/>
      <c r="HNR56" s="2"/>
      <c r="HNS56" s="2"/>
      <c r="HNT56" s="2"/>
      <c r="HNU56" s="2"/>
      <c r="HNV56" s="2"/>
      <c r="HNW56" s="2"/>
      <c r="HNX56" s="2"/>
      <c r="HNY56" s="2"/>
      <c r="HNZ56" s="2"/>
      <c r="HOA56" s="2"/>
      <c r="HOB56" s="2"/>
      <c r="HOC56" s="2"/>
      <c r="HOD56" s="2"/>
      <c r="HOE56" s="2"/>
      <c r="HOF56" s="2"/>
      <c r="HOG56" s="2"/>
      <c r="HOH56" s="2"/>
      <c r="HOI56" s="2"/>
      <c r="HOJ56" s="2"/>
      <c r="HOK56" s="2"/>
      <c r="HOL56" s="2"/>
      <c r="HOM56" s="2"/>
      <c r="HON56" s="2"/>
      <c r="HOO56" s="2"/>
      <c r="HOP56" s="2"/>
      <c r="HOQ56" s="2"/>
      <c r="HOR56" s="2"/>
      <c r="HOS56" s="2"/>
      <c r="HOT56" s="2"/>
      <c r="HOU56" s="2"/>
      <c r="HOV56" s="2"/>
      <c r="HOW56" s="2"/>
      <c r="HOX56" s="2"/>
      <c r="HOY56" s="2"/>
      <c r="HOZ56" s="2"/>
      <c r="HPA56" s="2"/>
      <c r="HPB56" s="2"/>
      <c r="HPC56" s="2"/>
      <c r="HPD56" s="2"/>
      <c r="HPE56" s="2"/>
      <c r="HPF56" s="2"/>
      <c r="HPG56" s="2"/>
      <c r="HPH56" s="2"/>
      <c r="HPI56" s="2"/>
      <c r="HPJ56" s="2"/>
      <c r="HPK56" s="2"/>
      <c r="HPL56" s="2"/>
      <c r="HPM56" s="2"/>
      <c r="HPN56" s="2"/>
      <c r="HPO56" s="2"/>
      <c r="HPP56" s="2"/>
      <c r="HPQ56" s="2"/>
      <c r="HPR56" s="2"/>
      <c r="HPS56" s="2"/>
      <c r="HPT56" s="2"/>
      <c r="HPU56" s="2"/>
      <c r="HPV56" s="2"/>
      <c r="HPW56" s="2"/>
      <c r="HPX56" s="2"/>
      <c r="HPY56" s="2"/>
      <c r="HPZ56" s="2"/>
      <c r="HQA56" s="2"/>
      <c r="HQB56" s="2"/>
      <c r="HQC56" s="2"/>
      <c r="HQD56" s="2"/>
      <c r="HQE56" s="2"/>
      <c r="HQF56" s="2"/>
      <c r="HQG56" s="2"/>
      <c r="HQH56" s="2"/>
      <c r="HQI56" s="2"/>
      <c r="HQJ56" s="2"/>
      <c r="HQK56" s="2"/>
      <c r="HQL56" s="2"/>
      <c r="HQM56" s="2"/>
      <c r="HQN56" s="2"/>
      <c r="HQO56" s="2"/>
      <c r="HQP56" s="2"/>
      <c r="HQQ56" s="2"/>
      <c r="HQR56" s="2"/>
      <c r="HQS56" s="2"/>
      <c r="HQT56" s="2"/>
      <c r="HQU56" s="2"/>
      <c r="HQV56" s="2"/>
      <c r="HQW56" s="2"/>
      <c r="HQX56" s="2"/>
      <c r="HQY56" s="2"/>
      <c r="HQZ56" s="2"/>
      <c r="HRA56" s="2"/>
      <c r="HRB56" s="2"/>
      <c r="HRC56" s="2"/>
      <c r="HRD56" s="2"/>
      <c r="HRE56" s="2"/>
      <c r="HRF56" s="2"/>
      <c r="HRG56" s="2"/>
      <c r="HRH56" s="2"/>
      <c r="HRI56" s="2"/>
      <c r="HRJ56" s="2"/>
      <c r="HRK56" s="2"/>
      <c r="HRL56" s="2"/>
      <c r="HRM56" s="2"/>
      <c r="HRN56" s="2"/>
      <c r="HRO56" s="2"/>
      <c r="HRP56" s="2"/>
      <c r="HRQ56" s="2"/>
      <c r="HRR56" s="2"/>
      <c r="HRS56" s="2"/>
      <c r="HRT56" s="2"/>
      <c r="HRU56" s="2"/>
      <c r="HRV56" s="2"/>
      <c r="HRW56" s="2"/>
      <c r="HRX56" s="2"/>
      <c r="HRY56" s="2"/>
      <c r="HRZ56" s="2"/>
      <c r="HSA56" s="2"/>
      <c r="HSB56" s="2"/>
      <c r="HSC56" s="2"/>
      <c r="HSD56" s="2"/>
      <c r="HSE56" s="2"/>
      <c r="HSF56" s="2"/>
      <c r="HSG56" s="2"/>
      <c r="HSH56" s="2"/>
      <c r="HSI56" s="2"/>
      <c r="HSJ56" s="2"/>
      <c r="HSK56" s="2"/>
      <c r="HSL56" s="2"/>
      <c r="HSM56" s="2"/>
      <c r="HSN56" s="2"/>
      <c r="HSO56" s="2"/>
      <c r="HSP56" s="2"/>
      <c r="HSQ56" s="2"/>
      <c r="HSR56" s="2"/>
      <c r="HSS56" s="2"/>
      <c r="HST56" s="2"/>
      <c r="HSU56" s="2"/>
      <c r="HSV56" s="2"/>
      <c r="HSW56" s="2"/>
      <c r="HSX56" s="2"/>
      <c r="HSY56" s="2"/>
      <c r="HSZ56" s="2"/>
      <c r="HTA56" s="2"/>
      <c r="HTB56" s="2"/>
      <c r="HTC56" s="2"/>
      <c r="HTD56" s="2"/>
      <c r="HTE56" s="2"/>
      <c r="HTF56" s="2"/>
      <c r="HTG56" s="2"/>
      <c r="HTH56" s="2"/>
      <c r="HTI56" s="2"/>
      <c r="HTJ56" s="2"/>
      <c r="HTK56" s="2"/>
      <c r="HTL56" s="2"/>
      <c r="HTM56" s="2"/>
      <c r="HTN56" s="2"/>
      <c r="HTO56" s="2"/>
      <c r="HTP56" s="2"/>
      <c r="HTQ56" s="2"/>
      <c r="HTR56" s="2"/>
      <c r="HTS56" s="2"/>
      <c r="HTT56" s="2"/>
      <c r="HTU56" s="2"/>
      <c r="HTV56" s="2"/>
      <c r="HTW56" s="2"/>
      <c r="HTX56" s="2"/>
      <c r="HTY56" s="2"/>
      <c r="HTZ56" s="2"/>
      <c r="HUA56" s="2"/>
      <c r="HUB56" s="2"/>
      <c r="HUC56" s="2"/>
      <c r="HUD56" s="2"/>
      <c r="HUE56" s="2"/>
      <c r="HUF56" s="2"/>
      <c r="HUG56" s="2"/>
      <c r="HUH56" s="2"/>
      <c r="HUI56" s="2"/>
      <c r="HUJ56" s="2"/>
      <c r="HUK56" s="2"/>
      <c r="HUL56" s="2"/>
      <c r="HUM56" s="2"/>
      <c r="HUN56" s="2"/>
      <c r="HUO56" s="2"/>
      <c r="HUP56" s="2"/>
      <c r="HUQ56" s="2"/>
      <c r="HUR56" s="2"/>
      <c r="HUS56" s="2"/>
      <c r="HUT56" s="2"/>
      <c r="HUU56" s="2"/>
      <c r="HUV56" s="2"/>
      <c r="HUW56" s="2"/>
      <c r="HUX56" s="2"/>
      <c r="HUY56" s="2"/>
      <c r="HUZ56" s="2"/>
      <c r="HVA56" s="2"/>
      <c r="HVB56" s="2"/>
      <c r="HVC56" s="2"/>
      <c r="HVD56" s="2"/>
      <c r="HVE56" s="2"/>
      <c r="HVF56" s="2"/>
      <c r="HVG56" s="2"/>
      <c r="HVH56" s="2"/>
      <c r="HVI56" s="2"/>
      <c r="HVJ56" s="2"/>
      <c r="HVK56" s="2"/>
      <c r="HVL56" s="2"/>
      <c r="HVM56" s="2"/>
      <c r="HVN56" s="2"/>
      <c r="HVO56" s="2"/>
      <c r="HVP56" s="2"/>
      <c r="HVQ56" s="2"/>
      <c r="HVR56" s="2"/>
      <c r="HVS56" s="2"/>
      <c r="HVT56" s="2"/>
      <c r="HVU56" s="2"/>
      <c r="HVV56" s="2"/>
      <c r="HVW56" s="2"/>
      <c r="HVX56" s="2"/>
      <c r="HVY56" s="2"/>
      <c r="HVZ56" s="2"/>
      <c r="HWA56" s="2"/>
      <c r="HWB56" s="2"/>
      <c r="HWC56" s="2"/>
      <c r="HWD56" s="2"/>
      <c r="HWE56" s="2"/>
      <c r="HWF56" s="2"/>
      <c r="HWG56" s="2"/>
      <c r="HWH56" s="2"/>
      <c r="HWI56" s="2"/>
      <c r="HWJ56" s="2"/>
      <c r="HWK56" s="2"/>
      <c r="HWL56" s="2"/>
      <c r="HWM56" s="2"/>
      <c r="HWN56" s="2"/>
      <c r="HWO56" s="2"/>
      <c r="HWP56" s="2"/>
      <c r="HWQ56" s="2"/>
      <c r="HWR56" s="2"/>
      <c r="HWS56" s="2"/>
      <c r="HWT56" s="2"/>
      <c r="HWU56" s="2"/>
      <c r="HWV56" s="2"/>
      <c r="HWW56" s="2"/>
      <c r="HWX56" s="2"/>
      <c r="HWY56" s="2"/>
      <c r="HWZ56" s="2"/>
      <c r="HXA56" s="2"/>
      <c r="HXB56" s="2"/>
      <c r="HXC56" s="2"/>
      <c r="HXD56" s="2"/>
      <c r="HXE56" s="2"/>
      <c r="HXF56" s="2"/>
      <c r="HXG56" s="2"/>
      <c r="HXH56" s="2"/>
      <c r="HXI56" s="2"/>
      <c r="HXJ56" s="2"/>
      <c r="HXK56" s="2"/>
      <c r="HXL56" s="2"/>
      <c r="HXM56" s="2"/>
      <c r="HXN56" s="2"/>
      <c r="HXO56" s="2"/>
      <c r="HXP56" s="2"/>
      <c r="HXQ56" s="2"/>
      <c r="HXR56" s="2"/>
      <c r="HXS56" s="2"/>
      <c r="HXT56" s="2"/>
      <c r="HXU56" s="2"/>
      <c r="HXV56" s="2"/>
      <c r="HXW56" s="2"/>
      <c r="HXX56" s="2"/>
      <c r="HXY56" s="2"/>
      <c r="HXZ56" s="2"/>
      <c r="HYA56" s="2"/>
      <c r="HYB56" s="2"/>
      <c r="HYC56" s="2"/>
      <c r="HYD56" s="2"/>
      <c r="HYE56" s="2"/>
      <c r="HYF56" s="2"/>
      <c r="HYG56" s="2"/>
      <c r="HYH56" s="2"/>
      <c r="HYI56" s="2"/>
      <c r="HYJ56" s="2"/>
      <c r="HYK56" s="2"/>
      <c r="HYL56" s="2"/>
      <c r="HYM56" s="2"/>
      <c r="HYN56" s="2"/>
      <c r="HYO56" s="2"/>
      <c r="HYP56" s="2"/>
      <c r="HYQ56" s="2"/>
      <c r="HYR56" s="2"/>
      <c r="HYS56" s="2"/>
      <c r="HYT56" s="2"/>
      <c r="HYU56" s="2"/>
      <c r="HYV56" s="2"/>
      <c r="HYW56" s="2"/>
      <c r="HYX56" s="2"/>
      <c r="HYY56" s="2"/>
      <c r="HYZ56" s="2"/>
      <c r="HZA56" s="2"/>
      <c r="HZB56" s="2"/>
      <c r="HZC56" s="2"/>
      <c r="HZD56" s="2"/>
      <c r="HZE56" s="2"/>
      <c r="HZF56" s="2"/>
      <c r="HZG56" s="2"/>
      <c r="HZH56" s="2"/>
      <c r="HZI56" s="2"/>
      <c r="HZJ56" s="2"/>
      <c r="HZK56" s="2"/>
      <c r="HZL56" s="2"/>
      <c r="HZM56" s="2"/>
      <c r="HZN56" s="2"/>
      <c r="HZO56" s="2"/>
      <c r="HZP56" s="2"/>
      <c r="HZQ56" s="2"/>
      <c r="HZR56" s="2"/>
      <c r="HZS56" s="2"/>
      <c r="HZT56" s="2"/>
      <c r="HZU56" s="2"/>
      <c r="HZV56" s="2"/>
      <c r="HZW56" s="2"/>
      <c r="HZX56" s="2"/>
      <c r="HZY56" s="2"/>
      <c r="HZZ56" s="2"/>
      <c r="IAA56" s="2"/>
      <c r="IAB56" s="2"/>
      <c r="IAC56" s="2"/>
      <c r="IAD56" s="2"/>
      <c r="IAE56" s="2"/>
      <c r="IAF56" s="2"/>
      <c r="IAG56" s="2"/>
      <c r="IAH56" s="2"/>
      <c r="IAI56" s="2"/>
      <c r="IAJ56" s="2"/>
      <c r="IAK56" s="2"/>
      <c r="IAL56" s="2"/>
      <c r="IAM56" s="2"/>
      <c r="IAN56" s="2"/>
      <c r="IAO56" s="2"/>
      <c r="IAP56" s="2"/>
      <c r="IAQ56" s="2"/>
      <c r="IAR56" s="2"/>
      <c r="IAS56" s="2"/>
      <c r="IAT56" s="2"/>
      <c r="IAU56" s="2"/>
      <c r="IAV56" s="2"/>
      <c r="IAW56" s="2"/>
      <c r="IAX56" s="2"/>
      <c r="IAY56" s="2"/>
      <c r="IAZ56" s="2"/>
      <c r="IBA56" s="2"/>
      <c r="IBB56" s="2"/>
      <c r="IBC56" s="2"/>
      <c r="IBD56" s="2"/>
      <c r="IBE56" s="2"/>
      <c r="IBF56" s="2"/>
      <c r="IBG56" s="2"/>
      <c r="IBH56" s="2"/>
      <c r="IBI56" s="2"/>
      <c r="IBJ56" s="2"/>
      <c r="IBK56" s="2"/>
      <c r="IBL56" s="2"/>
      <c r="IBM56" s="2"/>
      <c r="IBN56" s="2"/>
      <c r="IBO56" s="2"/>
      <c r="IBP56" s="2"/>
      <c r="IBQ56" s="2"/>
      <c r="IBR56" s="2"/>
      <c r="IBS56" s="2"/>
      <c r="IBT56" s="2"/>
      <c r="IBU56" s="2"/>
      <c r="IBV56" s="2"/>
      <c r="IBW56" s="2"/>
      <c r="IBX56" s="2"/>
      <c r="IBY56" s="2"/>
      <c r="IBZ56" s="2"/>
      <c r="ICA56" s="2"/>
      <c r="ICB56" s="2"/>
      <c r="ICC56" s="2"/>
      <c r="ICD56" s="2"/>
      <c r="ICE56" s="2"/>
      <c r="ICF56" s="2"/>
      <c r="ICG56" s="2"/>
      <c r="ICH56" s="2"/>
      <c r="ICI56" s="2"/>
      <c r="ICJ56" s="2"/>
      <c r="ICK56" s="2"/>
      <c r="ICL56" s="2"/>
      <c r="ICM56" s="2"/>
      <c r="ICN56" s="2"/>
      <c r="ICO56" s="2"/>
      <c r="ICP56" s="2"/>
      <c r="ICQ56" s="2"/>
      <c r="ICR56" s="2"/>
      <c r="ICS56" s="2"/>
      <c r="ICT56" s="2"/>
      <c r="ICU56" s="2"/>
      <c r="ICV56" s="2"/>
      <c r="ICW56" s="2"/>
      <c r="ICX56" s="2"/>
      <c r="ICY56" s="2"/>
      <c r="ICZ56" s="2"/>
      <c r="IDA56" s="2"/>
      <c r="IDB56" s="2"/>
      <c r="IDC56" s="2"/>
      <c r="IDD56" s="2"/>
      <c r="IDE56" s="2"/>
      <c r="IDF56" s="2"/>
      <c r="IDG56" s="2"/>
      <c r="IDH56" s="2"/>
      <c r="IDI56" s="2"/>
      <c r="IDJ56" s="2"/>
      <c r="IDK56" s="2"/>
      <c r="IDL56" s="2"/>
      <c r="IDM56" s="2"/>
      <c r="IDN56" s="2"/>
      <c r="IDO56" s="2"/>
      <c r="IDP56" s="2"/>
      <c r="IDQ56" s="2"/>
      <c r="IDR56" s="2"/>
      <c r="IDS56" s="2"/>
      <c r="IDT56" s="2"/>
      <c r="IDU56" s="2"/>
      <c r="IDV56" s="2"/>
      <c r="IDW56" s="2"/>
      <c r="IDX56" s="2"/>
      <c r="IDY56" s="2"/>
      <c r="IDZ56" s="2"/>
      <c r="IEA56" s="2"/>
      <c r="IEB56" s="2"/>
      <c r="IEC56" s="2"/>
      <c r="IED56" s="2"/>
      <c r="IEE56" s="2"/>
      <c r="IEF56" s="2"/>
      <c r="IEG56" s="2"/>
      <c r="IEH56" s="2"/>
      <c r="IEI56" s="2"/>
      <c r="IEJ56" s="2"/>
      <c r="IEK56" s="2"/>
      <c r="IEL56" s="2"/>
      <c r="IEM56" s="2"/>
      <c r="IEN56" s="2"/>
      <c r="IEO56" s="2"/>
      <c r="IEP56" s="2"/>
      <c r="IEQ56" s="2"/>
      <c r="IER56" s="2"/>
      <c r="IES56" s="2"/>
      <c r="IET56" s="2"/>
      <c r="IEU56" s="2"/>
      <c r="IEV56" s="2"/>
      <c r="IEW56" s="2"/>
      <c r="IEX56" s="2"/>
      <c r="IEY56" s="2"/>
      <c r="IEZ56" s="2"/>
      <c r="IFA56" s="2"/>
      <c r="IFB56" s="2"/>
      <c r="IFC56" s="2"/>
      <c r="IFD56" s="2"/>
      <c r="IFE56" s="2"/>
      <c r="IFF56" s="2"/>
      <c r="IFG56" s="2"/>
      <c r="IFH56" s="2"/>
      <c r="IFI56" s="2"/>
      <c r="IFJ56" s="2"/>
      <c r="IFK56" s="2"/>
      <c r="IFL56" s="2"/>
      <c r="IFM56" s="2"/>
      <c r="IFN56" s="2"/>
      <c r="IFO56" s="2"/>
      <c r="IFP56" s="2"/>
      <c r="IFQ56" s="2"/>
      <c r="IFR56" s="2"/>
      <c r="IFS56" s="2"/>
      <c r="IFT56" s="2"/>
      <c r="IFU56" s="2"/>
      <c r="IFV56" s="2"/>
      <c r="IFW56" s="2"/>
      <c r="IFX56" s="2"/>
      <c r="IFY56" s="2"/>
      <c r="IFZ56" s="2"/>
      <c r="IGA56" s="2"/>
      <c r="IGB56" s="2"/>
      <c r="IGC56" s="2"/>
      <c r="IGD56" s="2"/>
      <c r="IGE56" s="2"/>
      <c r="IGF56" s="2"/>
      <c r="IGG56" s="2"/>
      <c r="IGH56" s="2"/>
      <c r="IGI56" s="2"/>
      <c r="IGJ56" s="2"/>
      <c r="IGK56" s="2"/>
      <c r="IGL56" s="2"/>
      <c r="IGM56" s="2"/>
      <c r="IGN56" s="2"/>
      <c r="IGO56" s="2"/>
      <c r="IGP56" s="2"/>
      <c r="IGQ56" s="2"/>
      <c r="IGR56" s="2"/>
      <c r="IGS56" s="2"/>
      <c r="IGT56" s="2"/>
      <c r="IGU56" s="2"/>
      <c r="IGV56" s="2"/>
      <c r="IGW56" s="2"/>
      <c r="IGX56" s="2"/>
      <c r="IGY56" s="2"/>
      <c r="IGZ56" s="2"/>
      <c r="IHA56" s="2"/>
      <c r="IHB56" s="2"/>
      <c r="IHC56" s="2"/>
      <c r="IHD56" s="2"/>
      <c r="IHE56" s="2"/>
      <c r="IHF56" s="2"/>
      <c r="IHG56" s="2"/>
      <c r="IHH56" s="2"/>
      <c r="IHI56" s="2"/>
      <c r="IHJ56" s="2"/>
      <c r="IHK56" s="2"/>
      <c r="IHL56" s="2"/>
      <c r="IHM56" s="2"/>
      <c r="IHN56" s="2"/>
      <c r="IHO56" s="2"/>
      <c r="IHP56" s="2"/>
      <c r="IHQ56" s="2"/>
      <c r="IHR56" s="2"/>
      <c r="IHS56" s="2"/>
      <c r="IHT56" s="2"/>
      <c r="IHU56" s="2"/>
      <c r="IHV56" s="2"/>
      <c r="IHW56" s="2"/>
      <c r="IHX56" s="2"/>
      <c r="IHY56" s="2"/>
      <c r="IHZ56" s="2"/>
      <c r="IIA56" s="2"/>
      <c r="IIB56" s="2"/>
      <c r="IIC56" s="2"/>
      <c r="IID56" s="2"/>
      <c r="IIE56" s="2"/>
      <c r="IIF56" s="2"/>
      <c r="IIG56" s="2"/>
      <c r="IIH56" s="2"/>
      <c r="III56" s="2"/>
      <c r="IIJ56" s="2"/>
      <c r="IIK56" s="2"/>
      <c r="IIL56" s="2"/>
      <c r="IIM56" s="2"/>
      <c r="IIN56" s="2"/>
      <c r="IIO56" s="2"/>
      <c r="IIP56" s="2"/>
      <c r="IIQ56" s="2"/>
      <c r="IIR56" s="2"/>
      <c r="IIS56" s="2"/>
      <c r="IIT56" s="2"/>
      <c r="IIU56" s="2"/>
      <c r="IIV56" s="2"/>
      <c r="IIW56" s="2"/>
      <c r="IIX56" s="2"/>
      <c r="IIY56" s="2"/>
      <c r="IIZ56" s="2"/>
      <c r="IJA56" s="2"/>
      <c r="IJB56" s="2"/>
      <c r="IJC56" s="2"/>
      <c r="IJD56" s="2"/>
      <c r="IJE56" s="2"/>
      <c r="IJF56" s="2"/>
      <c r="IJG56" s="2"/>
      <c r="IJH56" s="2"/>
      <c r="IJI56" s="2"/>
      <c r="IJJ56" s="2"/>
      <c r="IJK56" s="2"/>
      <c r="IJL56" s="2"/>
      <c r="IJM56" s="2"/>
      <c r="IJN56" s="2"/>
      <c r="IJO56" s="2"/>
      <c r="IJP56" s="2"/>
      <c r="IJQ56" s="2"/>
      <c r="IJR56" s="2"/>
      <c r="IJS56" s="2"/>
      <c r="IJT56" s="2"/>
      <c r="IJU56" s="2"/>
      <c r="IJV56" s="2"/>
      <c r="IJW56" s="2"/>
      <c r="IJX56" s="2"/>
      <c r="IJY56" s="2"/>
      <c r="IJZ56" s="2"/>
      <c r="IKA56" s="2"/>
      <c r="IKB56" s="2"/>
      <c r="IKC56" s="2"/>
      <c r="IKD56" s="2"/>
      <c r="IKE56" s="2"/>
      <c r="IKF56" s="2"/>
      <c r="IKG56" s="2"/>
      <c r="IKH56" s="2"/>
      <c r="IKI56" s="2"/>
      <c r="IKJ56" s="2"/>
      <c r="IKK56" s="2"/>
      <c r="IKL56" s="2"/>
      <c r="IKM56" s="2"/>
      <c r="IKN56" s="2"/>
      <c r="IKO56" s="2"/>
      <c r="IKP56" s="2"/>
      <c r="IKQ56" s="2"/>
      <c r="IKR56" s="2"/>
      <c r="IKS56" s="2"/>
      <c r="IKT56" s="2"/>
      <c r="IKU56" s="2"/>
      <c r="IKV56" s="2"/>
      <c r="IKW56" s="2"/>
      <c r="IKX56" s="2"/>
      <c r="IKY56" s="2"/>
      <c r="IKZ56" s="2"/>
      <c r="ILA56" s="2"/>
      <c r="ILB56" s="2"/>
      <c r="ILC56" s="2"/>
      <c r="ILD56" s="2"/>
      <c r="ILE56" s="2"/>
      <c r="ILF56" s="2"/>
      <c r="ILG56" s="2"/>
      <c r="ILH56" s="2"/>
      <c r="ILI56" s="2"/>
      <c r="ILJ56" s="2"/>
      <c r="ILK56" s="2"/>
      <c r="ILL56" s="2"/>
      <c r="ILM56" s="2"/>
      <c r="ILN56" s="2"/>
      <c r="ILO56" s="2"/>
      <c r="ILP56" s="2"/>
      <c r="ILQ56" s="2"/>
      <c r="ILR56" s="2"/>
      <c r="ILS56" s="2"/>
      <c r="ILT56" s="2"/>
      <c r="ILU56" s="2"/>
      <c r="ILV56" s="2"/>
      <c r="ILW56" s="2"/>
      <c r="ILX56" s="2"/>
      <c r="ILY56" s="2"/>
      <c r="ILZ56" s="2"/>
      <c r="IMA56" s="2"/>
      <c r="IMB56" s="2"/>
      <c r="IMC56" s="2"/>
      <c r="IMD56" s="2"/>
      <c r="IME56" s="2"/>
      <c r="IMF56" s="2"/>
      <c r="IMG56" s="2"/>
      <c r="IMH56" s="2"/>
      <c r="IMI56" s="2"/>
      <c r="IMJ56" s="2"/>
      <c r="IMK56" s="2"/>
      <c r="IML56" s="2"/>
      <c r="IMM56" s="2"/>
      <c r="IMN56" s="2"/>
      <c r="IMO56" s="2"/>
      <c r="IMP56" s="2"/>
      <c r="IMQ56" s="2"/>
      <c r="IMR56" s="2"/>
      <c r="IMS56" s="2"/>
      <c r="IMT56" s="2"/>
      <c r="IMU56" s="2"/>
      <c r="IMV56" s="2"/>
      <c r="IMW56" s="2"/>
      <c r="IMX56" s="2"/>
      <c r="IMY56" s="2"/>
      <c r="IMZ56" s="2"/>
      <c r="INA56" s="2"/>
      <c r="INB56" s="2"/>
      <c r="INC56" s="2"/>
      <c r="IND56" s="2"/>
      <c r="INE56" s="2"/>
      <c r="INF56" s="2"/>
      <c r="ING56" s="2"/>
      <c r="INH56" s="2"/>
      <c r="INI56" s="2"/>
      <c r="INJ56" s="2"/>
      <c r="INK56" s="2"/>
      <c r="INL56" s="2"/>
      <c r="INM56" s="2"/>
      <c r="INN56" s="2"/>
      <c r="INO56" s="2"/>
      <c r="INP56" s="2"/>
      <c r="INQ56" s="2"/>
      <c r="INR56" s="2"/>
      <c r="INS56" s="2"/>
      <c r="INT56" s="2"/>
      <c r="INU56" s="2"/>
      <c r="INV56" s="2"/>
      <c r="INW56" s="2"/>
      <c r="INX56" s="2"/>
      <c r="INY56" s="2"/>
      <c r="INZ56" s="2"/>
      <c r="IOA56" s="2"/>
      <c r="IOB56" s="2"/>
      <c r="IOC56" s="2"/>
      <c r="IOD56" s="2"/>
      <c r="IOE56" s="2"/>
      <c r="IOF56" s="2"/>
      <c r="IOG56" s="2"/>
      <c r="IOH56" s="2"/>
      <c r="IOI56" s="2"/>
      <c r="IOJ56" s="2"/>
      <c r="IOK56" s="2"/>
      <c r="IOL56" s="2"/>
      <c r="IOM56" s="2"/>
      <c r="ION56" s="2"/>
      <c r="IOO56" s="2"/>
      <c r="IOP56" s="2"/>
      <c r="IOQ56" s="2"/>
      <c r="IOR56" s="2"/>
      <c r="IOS56" s="2"/>
      <c r="IOT56" s="2"/>
      <c r="IOU56" s="2"/>
      <c r="IOV56" s="2"/>
      <c r="IOW56" s="2"/>
      <c r="IOX56" s="2"/>
      <c r="IOY56" s="2"/>
      <c r="IOZ56" s="2"/>
      <c r="IPA56" s="2"/>
      <c r="IPB56" s="2"/>
      <c r="IPC56" s="2"/>
      <c r="IPD56" s="2"/>
      <c r="IPE56" s="2"/>
      <c r="IPF56" s="2"/>
      <c r="IPG56" s="2"/>
      <c r="IPH56" s="2"/>
      <c r="IPI56" s="2"/>
      <c r="IPJ56" s="2"/>
      <c r="IPK56" s="2"/>
      <c r="IPL56" s="2"/>
      <c r="IPM56" s="2"/>
      <c r="IPN56" s="2"/>
      <c r="IPO56" s="2"/>
      <c r="IPP56" s="2"/>
      <c r="IPQ56" s="2"/>
      <c r="IPR56" s="2"/>
      <c r="IPS56" s="2"/>
      <c r="IPT56" s="2"/>
      <c r="IPU56" s="2"/>
      <c r="IPV56" s="2"/>
      <c r="IPW56" s="2"/>
      <c r="IPX56" s="2"/>
      <c r="IPY56" s="2"/>
      <c r="IPZ56" s="2"/>
      <c r="IQA56" s="2"/>
      <c r="IQB56" s="2"/>
      <c r="IQC56" s="2"/>
      <c r="IQD56" s="2"/>
      <c r="IQE56" s="2"/>
      <c r="IQF56" s="2"/>
      <c r="IQG56" s="2"/>
      <c r="IQH56" s="2"/>
      <c r="IQI56" s="2"/>
      <c r="IQJ56" s="2"/>
      <c r="IQK56" s="2"/>
      <c r="IQL56" s="2"/>
      <c r="IQM56" s="2"/>
      <c r="IQN56" s="2"/>
      <c r="IQO56" s="2"/>
      <c r="IQP56" s="2"/>
      <c r="IQQ56" s="2"/>
      <c r="IQR56" s="2"/>
      <c r="IQS56" s="2"/>
      <c r="IQT56" s="2"/>
      <c r="IQU56" s="2"/>
      <c r="IQV56" s="2"/>
      <c r="IQW56" s="2"/>
      <c r="IQX56" s="2"/>
      <c r="IQY56" s="2"/>
      <c r="IQZ56" s="2"/>
      <c r="IRA56" s="2"/>
      <c r="IRB56" s="2"/>
      <c r="IRC56" s="2"/>
      <c r="IRD56" s="2"/>
      <c r="IRE56" s="2"/>
      <c r="IRF56" s="2"/>
      <c r="IRG56" s="2"/>
      <c r="IRH56" s="2"/>
      <c r="IRI56" s="2"/>
      <c r="IRJ56" s="2"/>
      <c r="IRK56" s="2"/>
      <c r="IRL56" s="2"/>
      <c r="IRM56" s="2"/>
      <c r="IRN56" s="2"/>
      <c r="IRO56" s="2"/>
      <c r="IRP56" s="2"/>
      <c r="IRQ56" s="2"/>
      <c r="IRR56" s="2"/>
      <c r="IRS56" s="2"/>
      <c r="IRT56" s="2"/>
      <c r="IRU56" s="2"/>
      <c r="IRV56" s="2"/>
      <c r="IRW56" s="2"/>
      <c r="IRX56" s="2"/>
      <c r="IRY56" s="2"/>
      <c r="IRZ56" s="2"/>
      <c r="ISA56" s="2"/>
      <c r="ISB56" s="2"/>
      <c r="ISC56" s="2"/>
      <c r="ISD56" s="2"/>
      <c r="ISE56" s="2"/>
      <c r="ISF56" s="2"/>
      <c r="ISG56" s="2"/>
      <c r="ISH56" s="2"/>
      <c r="ISI56" s="2"/>
      <c r="ISJ56" s="2"/>
      <c r="ISK56" s="2"/>
      <c r="ISL56" s="2"/>
      <c r="ISM56" s="2"/>
      <c r="ISN56" s="2"/>
      <c r="ISO56" s="2"/>
      <c r="ISP56" s="2"/>
      <c r="ISQ56" s="2"/>
      <c r="ISR56" s="2"/>
      <c r="ISS56" s="2"/>
      <c r="IST56" s="2"/>
      <c r="ISU56" s="2"/>
      <c r="ISV56" s="2"/>
      <c r="ISW56" s="2"/>
      <c r="ISX56" s="2"/>
      <c r="ISY56" s="2"/>
      <c r="ISZ56" s="2"/>
      <c r="ITA56" s="2"/>
      <c r="ITB56" s="2"/>
      <c r="ITC56" s="2"/>
      <c r="ITD56" s="2"/>
      <c r="ITE56" s="2"/>
      <c r="ITF56" s="2"/>
      <c r="ITG56" s="2"/>
      <c r="ITH56" s="2"/>
      <c r="ITI56" s="2"/>
      <c r="ITJ56" s="2"/>
      <c r="ITK56" s="2"/>
      <c r="ITL56" s="2"/>
      <c r="ITM56" s="2"/>
      <c r="ITN56" s="2"/>
      <c r="ITO56" s="2"/>
      <c r="ITP56" s="2"/>
      <c r="ITQ56" s="2"/>
      <c r="ITR56" s="2"/>
      <c r="ITS56" s="2"/>
      <c r="ITT56" s="2"/>
      <c r="ITU56" s="2"/>
      <c r="ITV56" s="2"/>
      <c r="ITW56" s="2"/>
      <c r="ITX56" s="2"/>
      <c r="ITY56" s="2"/>
      <c r="ITZ56" s="2"/>
      <c r="IUA56" s="2"/>
      <c r="IUB56" s="2"/>
      <c r="IUC56" s="2"/>
      <c r="IUD56" s="2"/>
      <c r="IUE56" s="2"/>
      <c r="IUF56" s="2"/>
      <c r="IUG56" s="2"/>
      <c r="IUH56" s="2"/>
      <c r="IUI56" s="2"/>
      <c r="IUJ56" s="2"/>
      <c r="IUK56" s="2"/>
      <c r="IUL56" s="2"/>
      <c r="IUM56" s="2"/>
      <c r="IUN56" s="2"/>
      <c r="IUO56" s="2"/>
      <c r="IUP56" s="2"/>
      <c r="IUQ56" s="2"/>
      <c r="IUR56" s="2"/>
      <c r="IUS56" s="2"/>
      <c r="IUT56" s="2"/>
      <c r="IUU56" s="2"/>
      <c r="IUV56" s="2"/>
      <c r="IUW56" s="2"/>
      <c r="IUX56" s="2"/>
      <c r="IUY56" s="2"/>
      <c r="IUZ56" s="2"/>
      <c r="IVA56" s="2"/>
      <c r="IVB56" s="2"/>
      <c r="IVC56" s="2"/>
      <c r="IVD56" s="2"/>
      <c r="IVE56" s="2"/>
      <c r="IVF56" s="2"/>
      <c r="IVG56" s="2"/>
      <c r="IVH56" s="2"/>
      <c r="IVI56" s="2"/>
      <c r="IVJ56" s="2"/>
      <c r="IVK56" s="2"/>
      <c r="IVL56" s="2"/>
      <c r="IVM56" s="2"/>
      <c r="IVN56" s="2"/>
      <c r="IVO56" s="2"/>
      <c r="IVP56" s="2"/>
      <c r="IVQ56" s="2"/>
      <c r="IVR56" s="2"/>
      <c r="IVS56" s="2"/>
      <c r="IVT56" s="2"/>
      <c r="IVU56" s="2"/>
      <c r="IVV56" s="2"/>
      <c r="IVW56" s="2"/>
      <c r="IVX56" s="2"/>
      <c r="IVY56" s="2"/>
      <c r="IVZ56" s="2"/>
      <c r="IWA56" s="2"/>
      <c r="IWB56" s="2"/>
      <c r="IWC56" s="2"/>
      <c r="IWD56" s="2"/>
      <c r="IWE56" s="2"/>
      <c r="IWF56" s="2"/>
      <c r="IWG56" s="2"/>
      <c r="IWH56" s="2"/>
      <c r="IWI56" s="2"/>
      <c r="IWJ56" s="2"/>
      <c r="IWK56" s="2"/>
      <c r="IWL56" s="2"/>
      <c r="IWM56" s="2"/>
      <c r="IWN56" s="2"/>
      <c r="IWO56" s="2"/>
      <c r="IWP56" s="2"/>
      <c r="IWQ56" s="2"/>
      <c r="IWR56" s="2"/>
      <c r="IWS56" s="2"/>
      <c r="IWT56" s="2"/>
      <c r="IWU56" s="2"/>
      <c r="IWV56" s="2"/>
      <c r="IWW56" s="2"/>
      <c r="IWX56" s="2"/>
      <c r="IWY56" s="2"/>
      <c r="IWZ56" s="2"/>
      <c r="IXA56" s="2"/>
      <c r="IXB56" s="2"/>
      <c r="IXC56" s="2"/>
      <c r="IXD56" s="2"/>
      <c r="IXE56" s="2"/>
      <c r="IXF56" s="2"/>
      <c r="IXG56" s="2"/>
      <c r="IXH56" s="2"/>
      <c r="IXI56" s="2"/>
      <c r="IXJ56" s="2"/>
      <c r="IXK56" s="2"/>
      <c r="IXL56" s="2"/>
      <c r="IXM56" s="2"/>
      <c r="IXN56" s="2"/>
      <c r="IXO56" s="2"/>
      <c r="IXP56" s="2"/>
      <c r="IXQ56" s="2"/>
      <c r="IXR56" s="2"/>
      <c r="IXS56" s="2"/>
      <c r="IXT56" s="2"/>
      <c r="IXU56" s="2"/>
      <c r="IXV56" s="2"/>
      <c r="IXW56" s="2"/>
      <c r="IXX56" s="2"/>
      <c r="IXY56" s="2"/>
      <c r="IXZ56" s="2"/>
      <c r="IYA56" s="2"/>
      <c r="IYB56" s="2"/>
      <c r="IYC56" s="2"/>
      <c r="IYD56" s="2"/>
      <c r="IYE56" s="2"/>
      <c r="IYF56" s="2"/>
      <c r="IYG56" s="2"/>
      <c r="IYH56" s="2"/>
      <c r="IYI56" s="2"/>
      <c r="IYJ56" s="2"/>
      <c r="IYK56" s="2"/>
      <c r="IYL56" s="2"/>
      <c r="IYM56" s="2"/>
      <c r="IYN56" s="2"/>
      <c r="IYO56" s="2"/>
      <c r="IYP56" s="2"/>
      <c r="IYQ56" s="2"/>
      <c r="IYR56" s="2"/>
      <c r="IYS56" s="2"/>
      <c r="IYT56" s="2"/>
      <c r="IYU56" s="2"/>
      <c r="IYV56" s="2"/>
      <c r="IYW56" s="2"/>
      <c r="IYX56" s="2"/>
      <c r="IYY56" s="2"/>
      <c r="IYZ56" s="2"/>
      <c r="IZA56" s="2"/>
      <c r="IZB56" s="2"/>
      <c r="IZC56" s="2"/>
      <c r="IZD56" s="2"/>
      <c r="IZE56" s="2"/>
      <c r="IZF56" s="2"/>
      <c r="IZG56" s="2"/>
      <c r="IZH56" s="2"/>
      <c r="IZI56" s="2"/>
      <c r="IZJ56" s="2"/>
      <c r="IZK56" s="2"/>
      <c r="IZL56" s="2"/>
      <c r="IZM56" s="2"/>
      <c r="IZN56" s="2"/>
      <c r="IZO56" s="2"/>
      <c r="IZP56" s="2"/>
      <c r="IZQ56" s="2"/>
      <c r="IZR56" s="2"/>
      <c r="IZS56" s="2"/>
      <c r="IZT56" s="2"/>
      <c r="IZU56" s="2"/>
      <c r="IZV56" s="2"/>
      <c r="IZW56" s="2"/>
      <c r="IZX56" s="2"/>
      <c r="IZY56" s="2"/>
      <c r="IZZ56" s="2"/>
      <c r="JAA56" s="2"/>
      <c r="JAB56" s="2"/>
      <c r="JAC56" s="2"/>
      <c r="JAD56" s="2"/>
      <c r="JAE56" s="2"/>
      <c r="JAF56" s="2"/>
      <c r="JAG56" s="2"/>
      <c r="JAH56" s="2"/>
      <c r="JAI56" s="2"/>
      <c r="JAJ56" s="2"/>
      <c r="JAK56" s="2"/>
      <c r="JAL56" s="2"/>
      <c r="JAM56" s="2"/>
      <c r="JAN56" s="2"/>
      <c r="JAO56" s="2"/>
      <c r="JAP56" s="2"/>
      <c r="JAQ56" s="2"/>
      <c r="JAR56" s="2"/>
      <c r="JAS56" s="2"/>
      <c r="JAT56" s="2"/>
      <c r="JAU56" s="2"/>
      <c r="JAV56" s="2"/>
      <c r="JAW56" s="2"/>
      <c r="JAX56" s="2"/>
      <c r="JAY56" s="2"/>
      <c r="JAZ56" s="2"/>
      <c r="JBA56" s="2"/>
      <c r="JBB56" s="2"/>
      <c r="JBC56" s="2"/>
      <c r="JBD56" s="2"/>
      <c r="JBE56" s="2"/>
      <c r="JBF56" s="2"/>
      <c r="JBG56" s="2"/>
      <c r="JBH56" s="2"/>
      <c r="JBI56" s="2"/>
      <c r="JBJ56" s="2"/>
      <c r="JBK56" s="2"/>
      <c r="JBL56" s="2"/>
      <c r="JBM56" s="2"/>
      <c r="JBN56" s="2"/>
      <c r="JBO56" s="2"/>
      <c r="JBP56" s="2"/>
      <c r="JBQ56" s="2"/>
      <c r="JBR56" s="2"/>
      <c r="JBS56" s="2"/>
      <c r="JBT56" s="2"/>
      <c r="JBU56" s="2"/>
      <c r="JBV56" s="2"/>
      <c r="JBW56" s="2"/>
      <c r="JBX56" s="2"/>
      <c r="JBY56" s="2"/>
      <c r="JBZ56" s="2"/>
      <c r="JCA56" s="2"/>
      <c r="JCB56" s="2"/>
      <c r="JCC56" s="2"/>
      <c r="JCD56" s="2"/>
      <c r="JCE56" s="2"/>
      <c r="JCF56" s="2"/>
      <c r="JCG56" s="2"/>
      <c r="JCH56" s="2"/>
      <c r="JCI56" s="2"/>
      <c r="JCJ56" s="2"/>
      <c r="JCK56" s="2"/>
      <c r="JCL56" s="2"/>
      <c r="JCM56" s="2"/>
      <c r="JCN56" s="2"/>
      <c r="JCO56" s="2"/>
      <c r="JCP56" s="2"/>
      <c r="JCQ56" s="2"/>
      <c r="JCR56" s="2"/>
      <c r="JCS56" s="2"/>
      <c r="JCT56" s="2"/>
      <c r="JCU56" s="2"/>
      <c r="JCV56" s="2"/>
      <c r="JCW56" s="2"/>
      <c r="JCX56" s="2"/>
      <c r="JCY56" s="2"/>
      <c r="JCZ56" s="2"/>
      <c r="JDA56" s="2"/>
      <c r="JDB56" s="2"/>
      <c r="JDC56" s="2"/>
      <c r="JDD56" s="2"/>
      <c r="JDE56" s="2"/>
      <c r="JDF56" s="2"/>
      <c r="JDG56" s="2"/>
      <c r="JDH56" s="2"/>
      <c r="JDI56" s="2"/>
      <c r="JDJ56" s="2"/>
      <c r="JDK56" s="2"/>
      <c r="JDL56" s="2"/>
      <c r="JDM56" s="2"/>
      <c r="JDN56" s="2"/>
      <c r="JDO56" s="2"/>
      <c r="JDP56" s="2"/>
      <c r="JDQ56" s="2"/>
      <c r="JDR56" s="2"/>
      <c r="JDS56" s="2"/>
      <c r="JDT56" s="2"/>
      <c r="JDU56" s="2"/>
      <c r="JDV56" s="2"/>
      <c r="JDW56" s="2"/>
      <c r="JDX56" s="2"/>
      <c r="JDY56" s="2"/>
      <c r="JDZ56" s="2"/>
      <c r="JEA56" s="2"/>
      <c r="JEB56" s="2"/>
      <c r="JEC56" s="2"/>
      <c r="JED56" s="2"/>
      <c r="JEE56" s="2"/>
      <c r="JEF56" s="2"/>
      <c r="JEG56" s="2"/>
      <c r="JEH56" s="2"/>
      <c r="JEI56" s="2"/>
      <c r="JEJ56" s="2"/>
      <c r="JEK56" s="2"/>
      <c r="JEL56" s="2"/>
      <c r="JEM56" s="2"/>
      <c r="JEN56" s="2"/>
      <c r="JEO56" s="2"/>
      <c r="JEP56" s="2"/>
      <c r="JEQ56" s="2"/>
      <c r="JER56" s="2"/>
      <c r="JES56" s="2"/>
      <c r="JET56" s="2"/>
      <c r="JEU56" s="2"/>
      <c r="JEV56" s="2"/>
      <c r="JEW56" s="2"/>
      <c r="JEX56" s="2"/>
      <c r="JEY56" s="2"/>
      <c r="JEZ56" s="2"/>
      <c r="JFA56" s="2"/>
      <c r="JFB56" s="2"/>
      <c r="JFC56" s="2"/>
      <c r="JFD56" s="2"/>
      <c r="JFE56" s="2"/>
      <c r="JFF56" s="2"/>
      <c r="JFG56" s="2"/>
      <c r="JFH56" s="2"/>
      <c r="JFI56" s="2"/>
      <c r="JFJ56" s="2"/>
      <c r="JFK56" s="2"/>
      <c r="JFL56" s="2"/>
      <c r="JFM56" s="2"/>
      <c r="JFN56" s="2"/>
      <c r="JFO56" s="2"/>
      <c r="JFP56" s="2"/>
      <c r="JFQ56" s="2"/>
      <c r="JFR56" s="2"/>
      <c r="JFS56" s="2"/>
      <c r="JFT56" s="2"/>
      <c r="JFU56" s="2"/>
      <c r="JFV56" s="2"/>
      <c r="JFW56" s="2"/>
      <c r="JFX56" s="2"/>
      <c r="JFY56" s="2"/>
      <c r="JFZ56" s="2"/>
      <c r="JGA56" s="2"/>
      <c r="JGB56" s="2"/>
      <c r="JGC56" s="2"/>
      <c r="JGD56" s="2"/>
      <c r="JGE56" s="2"/>
      <c r="JGF56" s="2"/>
      <c r="JGG56" s="2"/>
      <c r="JGH56" s="2"/>
      <c r="JGI56" s="2"/>
      <c r="JGJ56" s="2"/>
      <c r="JGK56" s="2"/>
      <c r="JGL56" s="2"/>
      <c r="JGM56" s="2"/>
      <c r="JGN56" s="2"/>
      <c r="JGO56" s="2"/>
      <c r="JGP56" s="2"/>
      <c r="JGQ56" s="2"/>
      <c r="JGR56" s="2"/>
      <c r="JGS56" s="2"/>
      <c r="JGT56" s="2"/>
      <c r="JGU56" s="2"/>
      <c r="JGV56" s="2"/>
      <c r="JGW56" s="2"/>
      <c r="JGX56" s="2"/>
      <c r="JGY56" s="2"/>
      <c r="JGZ56" s="2"/>
      <c r="JHA56" s="2"/>
      <c r="JHB56" s="2"/>
      <c r="JHC56" s="2"/>
      <c r="JHD56" s="2"/>
      <c r="JHE56" s="2"/>
      <c r="JHF56" s="2"/>
      <c r="JHG56" s="2"/>
      <c r="JHH56" s="2"/>
      <c r="JHI56" s="2"/>
      <c r="JHJ56" s="2"/>
      <c r="JHK56" s="2"/>
      <c r="JHL56" s="2"/>
      <c r="JHM56" s="2"/>
      <c r="JHN56" s="2"/>
      <c r="JHO56" s="2"/>
      <c r="JHP56" s="2"/>
      <c r="JHQ56" s="2"/>
      <c r="JHR56" s="2"/>
      <c r="JHS56" s="2"/>
      <c r="JHT56" s="2"/>
      <c r="JHU56" s="2"/>
      <c r="JHV56" s="2"/>
      <c r="JHW56" s="2"/>
      <c r="JHX56" s="2"/>
      <c r="JHY56" s="2"/>
      <c r="JHZ56" s="2"/>
      <c r="JIA56" s="2"/>
      <c r="JIB56" s="2"/>
      <c r="JIC56" s="2"/>
      <c r="JID56" s="2"/>
      <c r="JIE56" s="2"/>
      <c r="JIF56" s="2"/>
      <c r="JIG56" s="2"/>
      <c r="JIH56" s="2"/>
      <c r="JII56" s="2"/>
      <c r="JIJ56" s="2"/>
      <c r="JIK56" s="2"/>
      <c r="JIL56" s="2"/>
      <c r="JIM56" s="2"/>
      <c r="JIN56" s="2"/>
      <c r="JIO56" s="2"/>
      <c r="JIP56" s="2"/>
      <c r="JIQ56" s="2"/>
      <c r="JIR56" s="2"/>
      <c r="JIS56" s="2"/>
      <c r="JIT56" s="2"/>
      <c r="JIU56" s="2"/>
      <c r="JIV56" s="2"/>
      <c r="JIW56" s="2"/>
      <c r="JIX56" s="2"/>
      <c r="JIY56" s="2"/>
      <c r="JIZ56" s="2"/>
      <c r="JJA56" s="2"/>
      <c r="JJB56" s="2"/>
      <c r="JJC56" s="2"/>
      <c r="JJD56" s="2"/>
      <c r="JJE56" s="2"/>
      <c r="JJF56" s="2"/>
      <c r="JJG56" s="2"/>
      <c r="JJH56" s="2"/>
      <c r="JJI56" s="2"/>
      <c r="JJJ56" s="2"/>
      <c r="JJK56" s="2"/>
      <c r="JJL56" s="2"/>
      <c r="JJM56" s="2"/>
      <c r="JJN56" s="2"/>
      <c r="JJO56" s="2"/>
      <c r="JJP56" s="2"/>
      <c r="JJQ56" s="2"/>
      <c r="JJR56" s="2"/>
      <c r="JJS56" s="2"/>
      <c r="JJT56" s="2"/>
      <c r="JJU56" s="2"/>
      <c r="JJV56" s="2"/>
      <c r="JJW56" s="2"/>
      <c r="JJX56" s="2"/>
      <c r="JJY56" s="2"/>
      <c r="JJZ56" s="2"/>
      <c r="JKA56" s="2"/>
      <c r="JKB56" s="2"/>
      <c r="JKC56" s="2"/>
      <c r="JKD56" s="2"/>
      <c r="JKE56" s="2"/>
      <c r="JKF56" s="2"/>
      <c r="JKG56" s="2"/>
      <c r="JKH56" s="2"/>
      <c r="JKI56" s="2"/>
      <c r="JKJ56" s="2"/>
      <c r="JKK56" s="2"/>
      <c r="JKL56" s="2"/>
      <c r="JKM56" s="2"/>
      <c r="JKN56" s="2"/>
      <c r="JKO56" s="2"/>
      <c r="JKP56" s="2"/>
      <c r="JKQ56" s="2"/>
      <c r="JKR56" s="2"/>
      <c r="JKS56" s="2"/>
      <c r="JKT56" s="2"/>
      <c r="JKU56" s="2"/>
      <c r="JKV56" s="2"/>
      <c r="JKW56" s="2"/>
      <c r="JKX56" s="2"/>
      <c r="JKY56" s="2"/>
      <c r="JKZ56" s="2"/>
      <c r="JLA56" s="2"/>
      <c r="JLB56" s="2"/>
      <c r="JLC56" s="2"/>
      <c r="JLD56" s="2"/>
      <c r="JLE56" s="2"/>
      <c r="JLF56" s="2"/>
      <c r="JLG56" s="2"/>
      <c r="JLH56" s="2"/>
      <c r="JLI56" s="2"/>
      <c r="JLJ56" s="2"/>
      <c r="JLK56" s="2"/>
      <c r="JLL56" s="2"/>
      <c r="JLM56" s="2"/>
      <c r="JLN56" s="2"/>
      <c r="JLO56" s="2"/>
      <c r="JLP56" s="2"/>
      <c r="JLQ56" s="2"/>
      <c r="JLR56" s="2"/>
      <c r="JLS56" s="2"/>
      <c r="JLT56" s="2"/>
      <c r="JLU56" s="2"/>
      <c r="JLV56" s="2"/>
      <c r="JLW56" s="2"/>
      <c r="JLX56" s="2"/>
      <c r="JLY56" s="2"/>
      <c r="JLZ56" s="2"/>
      <c r="JMA56" s="2"/>
      <c r="JMB56" s="2"/>
      <c r="JMC56" s="2"/>
      <c r="JMD56" s="2"/>
      <c r="JME56" s="2"/>
      <c r="JMF56" s="2"/>
      <c r="JMG56" s="2"/>
      <c r="JMH56" s="2"/>
      <c r="JMI56" s="2"/>
      <c r="JMJ56" s="2"/>
      <c r="JMK56" s="2"/>
      <c r="JML56" s="2"/>
      <c r="JMM56" s="2"/>
      <c r="JMN56" s="2"/>
      <c r="JMO56" s="2"/>
      <c r="JMP56" s="2"/>
      <c r="JMQ56" s="2"/>
      <c r="JMR56" s="2"/>
      <c r="JMS56" s="2"/>
      <c r="JMT56" s="2"/>
      <c r="JMU56" s="2"/>
      <c r="JMV56" s="2"/>
      <c r="JMW56" s="2"/>
      <c r="JMX56" s="2"/>
      <c r="JMY56" s="2"/>
      <c r="JMZ56" s="2"/>
      <c r="JNA56" s="2"/>
      <c r="JNB56" s="2"/>
      <c r="JNC56" s="2"/>
      <c r="JND56" s="2"/>
      <c r="JNE56" s="2"/>
      <c r="JNF56" s="2"/>
      <c r="JNG56" s="2"/>
      <c r="JNH56" s="2"/>
      <c r="JNI56" s="2"/>
      <c r="JNJ56" s="2"/>
      <c r="JNK56" s="2"/>
      <c r="JNL56" s="2"/>
      <c r="JNM56" s="2"/>
      <c r="JNN56" s="2"/>
      <c r="JNO56" s="2"/>
      <c r="JNP56" s="2"/>
      <c r="JNQ56" s="2"/>
      <c r="JNR56" s="2"/>
      <c r="JNS56" s="2"/>
      <c r="JNT56" s="2"/>
      <c r="JNU56" s="2"/>
      <c r="JNV56" s="2"/>
      <c r="JNW56" s="2"/>
      <c r="JNX56" s="2"/>
      <c r="JNY56" s="2"/>
      <c r="JNZ56" s="2"/>
      <c r="JOA56" s="2"/>
      <c r="JOB56" s="2"/>
      <c r="JOC56" s="2"/>
      <c r="JOD56" s="2"/>
      <c r="JOE56" s="2"/>
      <c r="JOF56" s="2"/>
      <c r="JOG56" s="2"/>
      <c r="JOH56" s="2"/>
      <c r="JOI56" s="2"/>
      <c r="JOJ56" s="2"/>
      <c r="JOK56" s="2"/>
      <c r="JOL56" s="2"/>
      <c r="JOM56" s="2"/>
      <c r="JON56" s="2"/>
      <c r="JOO56" s="2"/>
      <c r="JOP56" s="2"/>
      <c r="JOQ56" s="2"/>
      <c r="JOR56" s="2"/>
      <c r="JOS56" s="2"/>
      <c r="JOT56" s="2"/>
      <c r="JOU56" s="2"/>
      <c r="JOV56" s="2"/>
      <c r="JOW56" s="2"/>
      <c r="JOX56" s="2"/>
      <c r="JOY56" s="2"/>
      <c r="JOZ56" s="2"/>
      <c r="JPA56" s="2"/>
      <c r="JPB56" s="2"/>
      <c r="JPC56" s="2"/>
      <c r="JPD56" s="2"/>
      <c r="JPE56" s="2"/>
      <c r="JPF56" s="2"/>
      <c r="JPG56" s="2"/>
      <c r="JPH56" s="2"/>
      <c r="JPI56" s="2"/>
      <c r="JPJ56" s="2"/>
      <c r="JPK56" s="2"/>
      <c r="JPL56" s="2"/>
      <c r="JPM56" s="2"/>
      <c r="JPN56" s="2"/>
      <c r="JPO56" s="2"/>
      <c r="JPP56" s="2"/>
      <c r="JPQ56" s="2"/>
      <c r="JPR56" s="2"/>
      <c r="JPS56" s="2"/>
      <c r="JPT56" s="2"/>
      <c r="JPU56" s="2"/>
      <c r="JPV56" s="2"/>
      <c r="JPW56" s="2"/>
      <c r="JPX56" s="2"/>
      <c r="JPY56" s="2"/>
      <c r="JPZ56" s="2"/>
      <c r="JQA56" s="2"/>
      <c r="JQB56" s="2"/>
      <c r="JQC56" s="2"/>
      <c r="JQD56" s="2"/>
      <c r="JQE56" s="2"/>
      <c r="JQF56" s="2"/>
      <c r="JQG56" s="2"/>
      <c r="JQH56" s="2"/>
      <c r="JQI56" s="2"/>
      <c r="JQJ56" s="2"/>
      <c r="JQK56" s="2"/>
      <c r="JQL56" s="2"/>
      <c r="JQM56" s="2"/>
      <c r="JQN56" s="2"/>
      <c r="JQO56" s="2"/>
      <c r="JQP56" s="2"/>
      <c r="JQQ56" s="2"/>
      <c r="JQR56" s="2"/>
      <c r="JQS56" s="2"/>
      <c r="JQT56" s="2"/>
      <c r="JQU56" s="2"/>
      <c r="JQV56" s="2"/>
      <c r="JQW56" s="2"/>
      <c r="JQX56" s="2"/>
      <c r="JQY56" s="2"/>
      <c r="JQZ56" s="2"/>
      <c r="JRA56" s="2"/>
      <c r="JRB56" s="2"/>
      <c r="JRC56" s="2"/>
      <c r="JRD56" s="2"/>
      <c r="JRE56" s="2"/>
      <c r="JRF56" s="2"/>
      <c r="JRG56" s="2"/>
      <c r="JRH56" s="2"/>
      <c r="JRI56" s="2"/>
      <c r="JRJ56" s="2"/>
      <c r="JRK56" s="2"/>
      <c r="JRL56" s="2"/>
      <c r="JRM56" s="2"/>
      <c r="JRN56" s="2"/>
      <c r="JRO56" s="2"/>
      <c r="JRP56" s="2"/>
      <c r="JRQ56" s="2"/>
      <c r="JRR56" s="2"/>
      <c r="JRS56" s="2"/>
      <c r="JRT56" s="2"/>
      <c r="JRU56" s="2"/>
      <c r="JRV56" s="2"/>
      <c r="JRW56" s="2"/>
      <c r="JRX56" s="2"/>
      <c r="JRY56" s="2"/>
      <c r="JRZ56" s="2"/>
      <c r="JSA56" s="2"/>
      <c r="JSB56" s="2"/>
      <c r="JSC56" s="2"/>
      <c r="JSD56" s="2"/>
      <c r="JSE56" s="2"/>
      <c r="JSF56" s="2"/>
      <c r="JSG56" s="2"/>
      <c r="JSH56" s="2"/>
      <c r="JSI56" s="2"/>
      <c r="JSJ56" s="2"/>
      <c r="JSK56" s="2"/>
      <c r="JSL56" s="2"/>
      <c r="JSM56" s="2"/>
      <c r="JSN56" s="2"/>
      <c r="JSO56" s="2"/>
      <c r="JSP56" s="2"/>
      <c r="JSQ56" s="2"/>
      <c r="JSR56" s="2"/>
      <c r="JSS56" s="2"/>
      <c r="JST56" s="2"/>
      <c r="JSU56" s="2"/>
      <c r="JSV56" s="2"/>
      <c r="JSW56" s="2"/>
      <c r="JSX56" s="2"/>
      <c r="JSY56" s="2"/>
      <c r="JSZ56" s="2"/>
      <c r="JTA56" s="2"/>
      <c r="JTB56" s="2"/>
      <c r="JTC56" s="2"/>
      <c r="JTD56" s="2"/>
      <c r="JTE56" s="2"/>
      <c r="JTF56" s="2"/>
      <c r="JTG56" s="2"/>
      <c r="JTH56" s="2"/>
      <c r="JTI56" s="2"/>
      <c r="JTJ56" s="2"/>
      <c r="JTK56" s="2"/>
      <c r="JTL56" s="2"/>
      <c r="JTM56" s="2"/>
      <c r="JTN56" s="2"/>
      <c r="JTO56" s="2"/>
      <c r="JTP56" s="2"/>
      <c r="JTQ56" s="2"/>
      <c r="JTR56" s="2"/>
      <c r="JTS56" s="2"/>
      <c r="JTT56" s="2"/>
      <c r="JTU56" s="2"/>
      <c r="JTV56" s="2"/>
      <c r="JTW56" s="2"/>
      <c r="JTX56" s="2"/>
      <c r="JTY56" s="2"/>
      <c r="JTZ56" s="2"/>
      <c r="JUA56" s="2"/>
      <c r="JUB56" s="2"/>
      <c r="JUC56" s="2"/>
      <c r="JUD56" s="2"/>
      <c r="JUE56" s="2"/>
      <c r="JUF56" s="2"/>
      <c r="JUG56" s="2"/>
      <c r="JUH56" s="2"/>
      <c r="JUI56" s="2"/>
      <c r="JUJ56" s="2"/>
      <c r="JUK56" s="2"/>
      <c r="JUL56" s="2"/>
      <c r="JUM56" s="2"/>
      <c r="JUN56" s="2"/>
      <c r="JUO56" s="2"/>
      <c r="JUP56" s="2"/>
      <c r="JUQ56" s="2"/>
      <c r="JUR56" s="2"/>
      <c r="JUS56" s="2"/>
      <c r="JUT56" s="2"/>
      <c r="JUU56" s="2"/>
      <c r="JUV56" s="2"/>
      <c r="JUW56" s="2"/>
      <c r="JUX56" s="2"/>
      <c r="JUY56" s="2"/>
      <c r="JUZ56" s="2"/>
      <c r="JVA56" s="2"/>
      <c r="JVB56" s="2"/>
      <c r="JVC56" s="2"/>
      <c r="JVD56" s="2"/>
      <c r="JVE56" s="2"/>
      <c r="JVF56" s="2"/>
      <c r="JVG56" s="2"/>
      <c r="JVH56" s="2"/>
      <c r="JVI56" s="2"/>
      <c r="JVJ56" s="2"/>
      <c r="JVK56" s="2"/>
      <c r="JVL56" s="2"/>
      <c r="JVM56" s="2"/>
      <c r="JVN56" s="2"/>
      <c r="JVO56" s="2"/>
      <c r="JVP56" s="2"/>
      <c r="JVQ56" s="2"/>
      <c r="JVR56" s="2"/>
      <c r="JVS56" s="2"/>
      <c r="JVT56" s="2"/>
      <c r="JVU56" s="2"/>
      <c r="JVV56" s="2"/>
      <c r="JVW56" s="2"/>
      <c r="JVX56" s="2"/>
      <c r="JVY56" s="2"/>
      <c r="JVZ56" s="2"/>
      <c r="JWA56" s="2"/>
      <c r="JWB56" s="2"/>
      <c r="JWC56" s="2"/>
      <c r="JWD56" s="2"/>
      <c r="JWE56" s="2"/>
      <c r="JWF56" s="2"/>
      <c r="JWG56" s="2"/>
      <c r="JWH56" s="2"/>
      <c r="JWI56" s="2"/>
      <c r="JWJ56" s="2"/>
      <c r="JWK56" s="2"/>
      <c r="JWL56" s="2"/>
      <c r="JWM56" s="2"/>
      <c r="JWN56" s="2"/>
      <c r="JWO56" s="2"/>
      <c r="JWP56" s="2"/>
      <c r="JWQ56" s="2"/>
      <c r="JWR56" s="2"/>
      <c r="JWS56" s="2"/>
      <c r="JWT56" s="2"/>
      <c r="JWU56" s="2"/>
      <c r="JWV56" s="2"/>
      <c r="JWW56" s="2"/>
      <c r="JWX56" s="2"/>
      <c r="JWY56" s="2"/>
      <c r="JWZ56" s="2"/>
      <c r="JXA56" s="2"/>
      <c r="JXB56" s="2"/>
      <c r="JXC56" s="2"/>
      <c r="JXD56" s="2"/>
      <c r="JXE56" s="2"/>
      <c r="JXF56" s="2"/>
      <c r="JXG56" s="2"/>
      <c r="JXH56" s="2"/>
      <c r="JXI56" s="2"/>
      <c r="JXJ56" s="2"/>
      <c r="JXK56" s="2"/>
      <c r="JXL56" s="2"/>
      <c r="JXM56" s="2"/>
      <c r="JXN56" s="2"/>
      <c r="JXO56" s="2"/>
      <c r="JXP56" s="2"/>
      <c r="JXQ56" s="2"/>
      <c r="JXR56" s="2"/>
      <c r="JXS56" s="2"/>
      <c r="JXT56" s="2"/>
      <c r="JXU56" s="2"/>
      <c r="JXV56" s="2"/>
      <c r="JXW56" s="2"/>
      <c r="JXX56" s="2"/>
      <c r="JXY56" s="2"/>
      <c r="JXZ56" s="2"/>
      <c r="JYA56" s="2"/>
      <c r="JYB56" s="2"/>
      <c r="JYC56" s="2"/>
      <c r="JYD56" s="2"/>
      <c r="JYE56" s="2"/>
      <c r="JYF56" s="2"/>
      <c r="JYG56" s="2"/>
      <c r="JYH56" s="2"/>
      <c r="JYI56" s="2"/>
      <c r="JYJ56" s="2"/>
      <c r="JYK56" s="2"/>
      <c r="JYL56" s="2"/>
      <c r="JYM56" s="2"/>
      <c r="JYN56" s="2"/>
      <c r="JYO56" s="2"/>
      <c r="JYP56" s="2"/>
      <c r="JYQ56" s="2"/>
      <c r="JYR56" s="2"/>
      <c r="JYS56" s="2"/>
      <c r="JYT56" s="2"/>
      <c r="JYU56" s="2"/>
      <c r="JYV56" s="2"/>
      <c r="JYW56" s="2"/>
      <c r="JYX56" s="2"/>
      <c r="JYY56" s="2"/>
      <c r="JYZ56" s="2"/>
      <c r="JZA56" s="2"/>
      <c r="JZB56" s="2"/>
      <c r="JZC56" s="2"/>
      <c r="JZD56" s="2"/>
      <c r="JZE56" s="2"/>
      <c r="JZF56" s="2"/>
      <c r="JZG56" s="2"/>
      <c r="JZH56" s="2"/>
      <c r="JZI56" s="2"/>
      <c r="JZJ56" s="2"/>
      <c r="JZK56" s="2"/>
      <c r="JZL56" s="2"/>
      <c r="JZM56" s="2"/>
      <c r="JZN56" s="2"/>
      <c r="JZO56" s="2"/>
      <c r="JZP56" s="2"/>
      <c r="JZQ56" s="2"/>
      <c r="JZR56" s="2"/>
      <c r="JZS56" s="2"/>
      <c r="JZT56" s="2"/>
      <c r="JZU56" s="2"/>
      <c r="JZV56" s="2"/>
      <c r="JZW56" s="2"/>
      <c r="JZX56" s="2"/>
      <c r="JZY56" s="2"/>
      <c r="JZZ56" s="2"/>
      <c r="KAA56" s="2"/>
      <c r="KAB56" s="2"/>
      <c r="KAC56" s="2"/>
      <c r="KAD56" s="2"/>
      <c r="KAE56" s="2"/>
      <c r="KAF56" s="2"/>
      <c r="KAG56" s="2"/>
      <c r="KAH56" s="2"/>
      <c r="KAI56" s="2"/>
      <c r="KAJ56" s="2"/>
      <c r="KAK56" s="2"/>
      <c r="KAL56" s="2"/>
      <c r="KAM56" s="2"/>
      <c r="KAN56" s="2"/>
      <c r="KAO56" s="2"/>
      <c r="KAP56" s="2"/>
      <c r="KAQ56" s="2"/>
      <c r="KAR56" s="2"/>
      <c r="KAS56" s="2"/>
      <c r="KAT56" s="2"/>
      <c r="KAU56" s="2"/>
      <c r="KAV56" s="2"/>
      <c r="KAW56" s="2"/>
      <c r="KAX56" s="2"/>
      <c r="KAY56" s="2"/>
      <c r="KAZ56" s="2"/>
      <c r="KBA56" s="2"/>
      <c r="KBB56" s="2"/>
      <c r="KBC56" s="2"/>
      <c r="KBD56" s="2"/>
      <c r="KBE56" s="2"/>
      <c r="KBF56" s="2"/>
      <c r="KBG56" s="2"/>
      <c r="KBH56" s="2"/>
      <c r="KBI56" s="2"/>
      <c r="KBJ56" s="2"/>
      <c r="KBK56" s="2"/>
      <c r="KBL56" s="2"/>
      <c r="KBM56" s="2"/>
      <c r="KBN56" s="2"/>
      <c r="KBO56" s="2"/>
      <c r="KBP56" s="2"/>
      <c r="KBQ56" s="2"/>
      <c r="KBR56" s="2"/>
      <c r="KBS56" s="2"/>
      <c r="KBT56" s="2"/>
      <c r="KBU56" s="2"/>
      <c r="KBV56" s="2"/>
      <c r="KBW56" s="2"/>
      <c r="KBX56" s="2"/>
      <c r="KBY56" s="2"/>
      <c r="KBZ56" s="2"/>
      <c r="KCA56" s="2"/>
      <c r="KCB56" s="2"/>
      <c r="KCC56" s="2"/>
      <c r="KCD56" s="2"/>
      <c r="KCE56" s="2"/>
      <c r="KCF56" s="2"/>
      <c r="KCG56" s="2"/>
      <c r="KCH56" s="2"/>
      <c r="KCI56" s="2"/>
      <c r="KCJ56" s="2"/>
      <c r="KCK56" s="2"/>
      <c r="KCL56" s="2"/>
      <c r="KCM56" s="2"/>
      <c r="KCN56" s="2"/>
      <c r="KCO56" s="2"/>
      <c r="KCP56" s="2"/>
      <c r="KCQ56" s="2"/>
      <c r="KCR56" s="2"/>
      <c r="KCS56" s="2"/>
      <c r="KCT56" s="2"/>
      <c r="KCU56" s="2"/>
      <c r="KCV56" s="2"/>
      <c r="KCW56" s="2"/>
      <c r="KCX56" s="2"/>
      <c r="KCY56" s="2"/>
      <c r="KCZ56" s="2"/>
      <c r="KDA56" s="2"/>
      <c r="KDB56" s="2"/>
      <c r="KDC56" s="2"/>
      <c r="KDD56" s="2"/>
      <c r="KDE56" s="2"/>
      <c r="KDF56" s="2"/>
      <c r="KDG56" s="2"/>
      <c r="KDH56" s="2"/>
      <c r="KDI56" s="2"/>
      <c r="KDJ56" s="2"/>
      <c r="KDK56" s="2"/>
      <c r="KDL56" s="2"/>
      <c r="KDM56" s="2"/>
      <c r="KDN56" s="2"/>
      <c r="KDO56" s="2"/>
      <c r="KDP56" s="2"/>
      <c r="KDQ56" s="2"/>
      <c r="KDR56" s="2"/>
      <c r="KDS56" s="2"/>
      <c r="KDT56" s="2"/>
      <c r="KDU56" s="2"/>
      <c r="KDV56" s="2"/>
      <c r="KDW56" s="2"/>
      <c r="KDX56" s="2"/>
      <c r="KDY56" s="2"/>
      <c r="KDZ56" s="2"/>
      <c r="KEA56" s="2"/>
      <c r="KEB56" s="2"/>
      <c r="KEC56" s="2"/>
      <c r="KED56" s="2"/>
      <c r="KEE56" s="2"/>
      <c r="KEF56" s="2"/>
      <c r="KEG56" s="2"/>
      <c r="KEH56" s="2"/>
      <c r="KEI56" s="2"/>
      <c r="KEJ56" s="2"/>
      <c r="KEK56" s="2"/>
      <c r="KEL56" s="2"/>
      <c r="KEM56" s="2"/>
      <c r="KEN56" s="2"/>
      <c r="KEO56" s="2"/>
      <c r="KEP56" s="2"/>
      <c r="KEQ56" s="2"/>
      <c r="KER56" s="2"/>
      <c r="KES56" s="2"/>
      <c r="KET56" s="2"/>
      <c r="KEU56" s="2"/>
      <c r="KEV56" s="2"/>
      <c r="KEW56" s="2"/>
      <c r="KEX56" s="2"/>
      <c r="KEY56" s="2"/>
      <c r="KEZ56" s="2"/>
      <c r="KFA56" s="2"/>
      <c r="KFB56" s="2"/>
      <c r="KFC56" s="2"/>
      <c r="KFD56" s="2"/>
      <c r="KFE56" s="2"/>
      <c r="KFF56" s="2"/>
      <c r="KFG56" s="2"/>
      <c r="KFH56" s="2"/>
      <c r="KFI56" s="2"/>
      <c r="KFJ56" s="2"/>
      <c r="KFK56" s="2"/>
      <c r="KFL56" s="2"/>
      <c r="KFM56" s="2"/>
      <c r="KFN56" s="2"/>
      <c r="KFO56" s="2"/>
      <c r="KFP56" s="2"/>
      <c r="KFQ56" s="2"/>
      <c r="KFR56" s="2"/>
      <c r="KFS56" s="2"/>
      <c r="KFT56" s="2"/>
      <c r="KFU56" s="2"/>
      <c r="KFV56" s="2"/>
      <c r="KFW56" s="2"/>
      <c r="KFX56" s="2"/>
      <c r="KFY56" s="2"/>
      <c r="KFZ56" s="2"/>
      <c r="KGA56" s="2"/>
      <c r="KGB56" s="2"/>
      <c r="KGC56" s="2"/>
      <c r="KGD56" s="2"/>
      <c r="KGE56" s="2"/>
      <c r="KGF56" s="2"/>
      <c r="KGG56" s="2"/>
      <c r="KGH56" s="2"/>
      <c r="KGI56" s="2"/>
      <c r="KGJ56" s="2"/>
      <c r="KGK56" s="2"/>
      <c r="KGL56" s="2"/>
      <c r="KGM56" s="2"/>
      <c r="KGN56" s="2"/>
      <c r="KGO56" s="2"/>
      <c r="KGP56" s="2"/>
      <c r="KGQ56" s="2"/>
      <c r="KGR56" s="2"/>
      <c r="KGS56" s="2"/>
      <c r="KGT56" s="2"/>
      <c r="KGU56" s="2"/>
      <c r="KGV56" s="2"/>
      <c r="KGW56" s="2"/>
      <c r="KGX56" s="2"/>
      <c r="KGY56" s="2"/>
      <c r="KGZ56" s="2"/>
      <c r="KHA56" s="2"/>
      <c r="KHB56" s="2"/>
      <c r="KHC56" s="2"/>
      <c r="KHD56" s="2"/>
      <c r="KHE56" s="2"/>
      <c r="KHF56" s="2"/>
      <c r="KHG56" s="2"/>
      <c r="KHH56" s="2"/>
      <c r="KHI56" s="2"/>
      <c r="KHJ56" s="2"/>
      <c r="KHK56" s="2"/>
      <c r="KHL56" s="2"/>
      <c r="KHM56" s="2"/>
      <c r="KHN56" s="2"/>
      <c r="KHO56" s="2"/>
      <c r="KHP56" s="2"/>
      <c r="KHQ56" s="2"/>
      <c r="KHR56" s="2"/>
      <c r="KHS56" s="2"/>
      <c r="KHT56" s="2"/>
      <c r="KHU56" s="2"/>
      <c r="KHV56" s="2"/>
      <c r="KHW56" s="2"/>
      <c r="KHX56" s="2"/>
      <c r="KHY56" s="2"/>
      <c r="KHZ56" s="2"/>
      <c r="KIA56" s="2"/>
      <c r="KIB56" s="2"/>
      <c r="KIC56" s="2"/>
      <c r="KID56" s="2"/>
      <c r="KIE56" s="2"/>
      <c r="KIF56" s="2"/>
      <c r="KIG56" s="2"/>
      <c r="KIH56" s="2"/>
      <c r="KII56" s="2"/>
      <c r="KIJ56" s="2"/>
      <c r="KIK56" s="2"/>
      <c r="KIL56" s="2"/>
      <c r="KIM56" s="2"/>
      <c r="KIN56" s="2"/>
      <c r="KIO56" s="2"/>
      <c r="KIP56" s="2"/>
      <c r="KIQ56" s="2"/>
      <c r="KIR56" s="2"/>
      <c r="KIS56" s="2"/>
      <c r="KIT56" s="2"/>
      <c r="KIU56" s="2"/>
      <c r="KIV56" s="2"/>
      <c r="KIW56" s="2"/>
      <c r="KIX56" s="2"/>
      <c r="KIY56" s="2"/>
      <c r="KIZ56" s="2"/>
      <c r="KJA56" s="2"/>
      <c r="KJB56" s="2"/>
      <c r="KJC56" s="2"/>
      <c r="KJD56" s="2"/>
      <c r="KJE56" s="2"/>
      <c r="KJF56" s="2"/>
      <c r="KJG56" s="2"/>
      <c r="KJH56" s="2"/>
      <c r="KJI56" s="2"/>
      <c r="KJJ56" s="2"/>
      <c r="KJK56" s="2"/>
      <c r="KJL56" s="2"/>
      <c r="KJM56" s="2"/>
      <c r="KJN56" s="2"/>
      <c r="KJO56" s="2"/>
      <c r="KJP56" s="2"/>
      <c r="KJQ56" s="2"/>
      <c r="KJR56" s="2"/>
      <c r="KJS56" s="2"/>
      <c r="KJT56" s="2"/>
      <c r="KJU56" s="2"/>
      <c r="KJV56" s="2"/>
      <c r="KJW56" s="2"/>
      <c r="KJX56" s="2"/>
      <c r="KJY56" s="2"/>
      <c r="KJZ56" s="2"/>
      <c r="KKA56" s="2"/>
      <c r="KKB56" s="2"/>
      <c r="KKC56" s="2"/>
      <c r="KKD56" s="2"/>
      <c r="KKE56" s="2"/>
      <c r="KKF56" s="2"/>
      <c r="KKG56" s="2"/>
      <c r="KKH56" s="2"/>
      <c r="KKI56" s="2"/>
      <c r="KKJ56" s="2"/>
      <c r="KKK56" s="2"/>
      <c r="KKL56" s="2"/>
      <c r="KKM56" s="2"/>
      <c r="KKN56" s="2"/>
      <c r="KKO56" s="2"/>
      <c r="KKP56" s="2"/>
      <c r="KKQ56" s="2"/>
      <c r="KKR56" s="2"/>
      <c r="KKS56" s="2"/>
      <c r="KKT56" s="2"/>
      <c r="KKU56" s="2"/>
      <c r="KKV56" s="2"/>
      <c r="KKW56" s="2"/>
      <c r="KKX56" s="2"/>
      <c r="KKY56" s="2"/>
      <c r="KKZ56" s="2"/>
      <c r="KLA56" s="2"/>
      <c r="KLB56" s="2"/>
      <c r="KLC56" s="2"/>
      <c r="KLD56" s="2"/>
      <c r="KLE56" s="2"/>
      <c r="KLF56" s="2"/>
      <c r="KLG56" s="2"/>
      <c r="KLH56" s="2"/>
      <c r="KLI56" s="2"/>
      <c r="KLJ56" s="2"/>
      <c r="KLK56" s="2"/>
      <c r="KLL56" s="2"/>
      <c r="KLM56" s="2"/>
      <c r="KLN56" s="2"/>
      <c r="KLO56" s="2"/>
      <c r="KLP56" s="2"/>
      <c r="KLQ56" s="2"/>
      <c r="KLR56" s="2"/>
      <c r="KLS56" s="2"/>
      <c r="KLT56" s="2"/>
      <c r="KLU56" s="2"/>
      <c r="KLV56" s="2"/>
      <c r="KLW56" s="2"/>
      <c r="KLX56" s="2"/>
      <c r="KLY56" s="2"/>
      <c r="KLZ56" s="2"/>
      <c r="KMA56" s="2"/>
      <c r="KMB56" s="2"/>
      <c r="KMC56" s="2"/>
      <c r="KMD56" s="2"/>
      <c r="KME56" s="2"/>
      <c r="KMF56" s="2"/>
      <c r="KMG56" s="2"/>
      <c r="KMH56" s="2"/>
      <c r="KMI56" s="2"/>
      <c r="KMJ56" s="2"/>
      <c r="KMK56" s="2"/>
      <c r="KML56" s="2"/>
      <c r="KMM56" s="2"/>
      <c r="KMN56" s="2"/>
      <c r="KMO56" s="2"/>
      <c r="KMP56" s="2"/>
      <c r="KMQ56" s="2"/>
      <c r="KMR56" s="2"/>
      <c r="KMS56" s="2"/>
      <c r="KMT56" s="2"/>
      <c r="KMU56" s="2"/>
      <c r="KMV56" s="2"/>
      <c r="KMW56" s="2"/>
      <c r="KMX56" s="2"/>
      <c r="KMY56" s="2"/>
      <c r="KMZ56" s="2"/>
      <c r="KNA56" s="2"/>
      <c r="KNB56" s="2"/>
      <c r="KNC56" s="2"/>
      <c r="KND56" s="2"/>
      <c r="KNE56" s="2"/>
      <c r="KNF56" s="2"/>
      <c r="KNG56" s="2"/>
      <c r="KNH56" s="2"/>
      <c r="KNI56" s="2"/>
      <c r="KNJ56" s="2"/>
      <c r="KNK56" s="2"/>
      <c r="KNL56" s="2"/>
      <c r="KNM56" s="2"/>
      <c r="KNN56" s="2"/>
      <c r="KNO56" s="2"/>
      <c r="KNP56" s="2"/>
      <c r="KNQ56" s="2"/>
      <c r="KNR56" s="2"/>
      <c r="KNS56" s="2"/>
      <c r="KNT56" s="2"/>
      <c r="KNU56" s="2"/>
      <c r="KNV56" s="2"/>
      <c r="KNW56" s="2"/>
      <c r="KNX56" s="2"/>
      <c r="KNY56" s="2"/>
      <c r="KNZ56" s="2"/>
      <c r="KOA56" s="2"/>
      <c r="KOB56" s="2"/>
      <c r="KOC56" s="2"/>
      <c r="KOD56" s="2"/>
      <c r="KOE56" s="2"/>
      <c r="KOF56" s="2"/>
      <c r="KOG56" s="2"/>
      <c r="KOH56" s="2"/>
      <c r="KOI56" s="2"/>
      <c r="KOJ56" s="2"/>
      <c r="KOK56" s="2"/>
      <c r="KOL56" s="2"/>
      <c r="KOM56" s="2"/>
      <c r="KON56" s="2"/>
      <c r="KOO56" s="2"/>
      <c r="KOP56" s="2"/>
      <c r="KOQ56" s="2"/>
      <c r="KOR56" s="2"/>
      <c r="KOS56" s="2"/>
      <c r="KOT56" s="2"/>
      <c r="KOU56" s="2"/>
      <c r="KOV56" s="2"/>
      <c r="KOW56" s="2"/>
      <c r="KOX56" s="2"/>
      <c r="KOY56" s="2"/>
      <c r="KOZ56" s="2"/>
      <c r="KPA56" s="2"/>
      <c r="KPB56" s="2"/>
      <c r="KPC56" s="2"/>
      <c r="KPD56" s="2"/>
      <c r="KPE56" s="2"/>
      <c r="KPF56" s="2"/>
      <c r="KPG56" s="2"/>
      <c r="KPH56" s="2"/>
      <c r="KPI56" s="2"/>
      <c r="KPJ56" s="2"/>
      <c r="KPK56" s="2"/>
      <c r="KPL56" s="2"/>
      <c r="KPM56" s="2"/>
      <c r="KPN56" s="2"/>
      <c r="KPO56" s="2"/>
      <c r="KPP56" s="2"/>
      <c r="KPQ56" s="2"/>
      <c r="KPR56" s="2"/>
      <c r="KPS56" s="2"/>
      <c r="KPT56" s="2"/>
      <c r="KPU56" s="2"/>
      <c r="KPV56" s="2"/>
      <c r="KPW56" s="2"/>
      <c r="KPX56" s="2"/>
      <c r="KPY56" s="2"/>
      <c r="KPZ56" s="2"/>
      <c r="KQA56" s="2"/>
      <c r="KQB56" s="2"/>
      <c r="KQC56" s="2"/>
      <c r="KQD56" s="2"/>
      <c r="KQE56" s="2"/>
      <c r="KQF56" s="2"/>
      <c r="KQG56" s="2"/>
      <c r="KQH56" s="2"/>
      <c r="KQI56" s="2"/>
      <c r="KQJ56" s="2"/>
      <c r="KQK56" s="2"/>
      <c r="KQL56" s="2"/>
      <c r="KQM56" s="2"/>
      <c r="KQN56" s="2"/>
      <c r="KQO56" s="2"/>
      <c r="KQP56" s="2"/>
      <c r="KQQ56" s="2"/>
      <c r="KQR56" s="2"/>
      <c r="KQS56" s="2"/>
      <c r="KQT56" s="2"/>
      <c r="KQU56" s="2"/>
      <c r="KQV56" s="2"/>
      <c r="KQW56" s="2"/>
      <c r="KQX56" s="2"/>
      <c r="KQY56" s="2"/>
      <c r="KQZ56" s="2"/>
      <c r="KRA56" s="2"/>
      <c r="KRB56" s="2"/>
      <c r="KRC56" s="2"/>
      <c r="KRD56" s="2"/>
      <c r="KRE56" s="2"/>
      <c r="KRF56" s="2"/>
      <c r="KRG56" s="2"/>
      <c r="KRH56" s="2"/>
      <c r="KRI56" s="2"/>
      <c r="KRJ56" s="2"/>
      <c r="KRK56" s="2"/>
      <c r="KRL56" s="2"/>
      <c r="KRM56" s="2"/>
      <c r="KRN56" s="2"/>
      <c r="KRO56" s="2"/>
      <c r="KRP56" s="2"/>
      <c r="KRQ56" s="2"/>
      <c r="KRR56" s="2"/>
      <c r="KRS56" s="2"/>
      <c r="KRT56" s="2"/>
      <c r="KRU56" s="2"/>
      <c r="KRV56" s="2"/>
      <c r="KRW56" s="2"/>
      <c r="KRX56" s="2"/>
      <c r="KRY56" s="2"/>
      <c r="KRZ56" s="2"/>
      <c r="KSA56" s="2"/>
      <c r="KSB56" s="2"/>
      <c r="KSC56" s="2"/>
      <c r="KSD56" s="2"/>
      <c r="KSE56" s="2"/>
      <c r="KSF56" s="2"/>
      <c r="KSG56" s="2"/>
      <c r="KSH56" s="2"/>
      <c r="KSI56" s="2"/>
      <c r="KSJ56" s="2"/>
      <c r="KSK56" s="2"/>
      <c r="KSL56" s="2"/>
      <c r="KSM56" s="2"/>
      <c r="KSN56" s="2"/>
      <c r="KSO56" s="2"/>
      <c r="KSP56" s="2"/>
      <c r="KSQ56" s="2"/>
      <c r="KSR56" s="2"/>
      <c r="KSS56" s="2"/>
      <c r="KST56" s="2"/>
      <c r="KSU56" s="2"/>
      <c r="KSV56" s="2"/>
      <c r="KSW56" s="2"/>
      <c r="KSX56" s="2"/>
      <c r="KSY56" s="2"/>
      <c r="KSZ56" s="2"/>
      <c r="KTA56" s="2"/>
      <c r="KTB56" s="2"/>
      <c r="KTC56" s="2"/>
      <c r="KTD56" s="2"/>
      <c r="KTE56" s="2"/>
      <c r="KTF56" s="2"/>
      <c r="KTG56" s="2"/>
      <c r="KTH56" s="2"/>
      <c r="KTI56" s="2"/>
      <c r="KTJ56" s="2"/>
      <c r="KTK56" s="2"/>
      <c r="KTL56" s="2"/>
      <c r="KTM56" s="2"/>
      <c r="KTN56" s="2"/>
      <c r="KTO56" s="2"/>
      <c r="KTP56" s="2"/>
      <c r="KTQ56" s="2"/>
      <c r="KTR56" s="2"/>
      <c r="KTS56" s="2"/>
      <c r="KTT56" s="2"/>
      <c r="KTU56" s="2"/>
      <c r="KTV56" s="2"/>
      <c r="KTW56" s="2"/>
      <c r="KTX56" s="2"/>
      <c r="KTY56" s="2"/>
      <c r="KTZ56" s="2"/>
      <c r="KUA56" s="2"/>
      <c r="KUB56" s="2"/>
      <c r="KUC56" s="2"/>
      <c r="KUD56" s="2"/>
      <c r="KUE56" s="2"/>
      <c r="KUF56" s="2"/>
      <c r="KUG56" s="2"/>
      <c r="KUH56" s="2"/>
      <c r="KUI56" s="2"/>
      <c r="KUJ56" s="2"/>
      <c r="KUK56" s="2"/>
      <c r="KUL56" s="2"/>
      <c r="KUM56" s="2"/>
      <c r="KUN56" s="2"/>
      <c r="KUO56" s="2"/>
      <c r="KUP56" s="2"/>
      <c r="KUQ56" s="2"/>
      <c r="KUR56" s="2"/>
      <c r="KUS56" s="2"/>
      <c r="KUT56" s="2"/>
      <c r="KUU56" s="2"/>
      <c r="KUV56" s="2"/>
      <c r="KUW56" s="2"/>
      <c r="KUX56" s="2"/>
      <c r="KUY56" s="2"/>
      <c r="KUZ56" s="2"/>
      <c r="KVA56" s="2"/>
      <c r="KVB56" s="2"/>
      <c r="KVC56" s="2"/>
      <c r="KVD56" s="2"/>
      <c r="KVE56" s="2"/>
      <c r="KVF56" s="2"/>
      <c r="KVG56" s="2"/>
      <c r="KVH56" s="2"/>
      <c r="KVI56" s="2"/>
      <c r="KVJ56" s="2"/>
      <c r="KVK56" s="2"/>
      <c r="KVL56" s="2"/>
      <c r="KVM56" s="2"/>
      <c r="KVN56" s="2"/>
      <c r="KVO56" s="2"/>
      <c r="KVP56" s="2"/>
      <c r="KVQ56" s="2"/>
      <c r="KVR56" s="2"/>
      <c r="KVS56" s="2"/>
      <c r="KVT56" s="2"/>
      <c r="KVU56" s="2"/>
      <c r="KVV56" s="2"/>
      <c r="KVW56" s="2"/>
      <c r="KVX56" s="2"/>
      <c r="KVY56" s="2"/>
      <c r="KVZ56" s="2"/>
      <c r="KWA56" s="2"/>
      <c r="KWB56" s="2"/>
      <c r="KWC56" s="2"/>
      <c r="KWD56" s="2"/>
      <c r="KWE56" s="2"/>
      <c r="KWF56" s="2"/>
      <c r="KWG56" s="2"/>
      <c r="KWH56" s="2"/>
      <c r="KWI56" s="2"/>
      <c r="KWJ56" s="2"/>
      <c r="KWK56" s="2"/>
      <c r="KWL56" s="2"/>
      <c r="KWM56" s="2"/>
      <c r="KWN56" s="2"/>
      <c r="KWO56" s="2"/>
      <c r="KWP56" s="2"/>
      <c r="KWQ56" s="2"/>
      <c r="KWR56" s="2"/>
      <c r="KWS56" s="2"/>
      <c r="KWT56" s="2"/>
      <c r="KWU56" s="2"/>
      <c r="KWV56" s="2"/>
      <c r="KWW56" s="2"/>
      <c r="KWX56" s="2"/>
      <c r="KWY56" s="2"/>
      <c r="KWZ56" s="2"/>
      <c r="KXA56" s="2"/>
      <c r="KXB56" s="2"/>
      <c r="KXC56" s="2"/>
      <c r="KXD56" s="2"/>
      <c r="KXE56" s="2"/>
      <c r="KXF56" s="2"/>
      <c r="KXG56" s="2"/>
      <c r="KXH56" s="2"/>
      <c r="KXI56" s="2"/>
      <c r="KXJ56" s="2"/>
      <c r="KXK56" s="2"/>
      <c r="KXL56" s="2"/>
      <c r="KXM56" s="2"/>
      <c r="KXN56" s="2"/>
      <c r="KXO56" s="2"/>
      <c r="KXP56" s="2"/>
      <c r="KXQ56" s="2"/>
      <c r="KXR56" s="2"/>
      <c r="KXS56" s="2"/>
      <c r="KXT56" s="2"/>
      <c r="KXU56" s="2"/>
      <c r="KXV56" s="2"/>
      <c r="KXW56" s="2"/>
      <c r="KXX56" s="2"/>
      <c r="KXY56" s="2"/>
      <c r="KXZ56" s="2"/>
      <c r="KYA56" s="2"/>
      <c r="KYB56" s="2"/>
      <c r="KYC56" s="2"/>
      <c r="KYD56" s="2"/>
      <c r="KYE56" s="2"/>
      <c r="KYF56" s="2"/>
      <c r="KYG56" s="2"/>
      <c r="KYH56" s="2"/>
      <c r="KYI56" s="2"/>
      <c r="KYJ56" s="2"/>
      <c r="KYK56" s="2"/>
      <c r="KYL56" s="2"/>
      <c r="KYM56" s="2"/>
      <c r="KYN56" s="2"/>
      <c r="KYO56" s="2"/>
      <c r="KYP56" s="2"/>
      <c r="KYQ56" s="2"/>
      <c r="KYR56" s="2"/>
      <c r="KYS56" s="2"/>
      <c r="KYT56" s="2"/>
      <c r="KYU56" s="2"/>
      <c r="KYV56" s="2"/>
      <c r="KYW56" s="2"/>
      <c r="KYX56" s="2"/>
      <c r="KYY56" s="2"/>
      <c r="KYZ56" s="2"/>
      <c r="KZA56" s="2"/>
      <c r="KZB56" s="2"/>
      <c r="KZC56" s="2"/>
      <c r="KZD56" s="2"/>
      <c r="KZE56" s="2"/>
      <c r="KZF56" s="2"/>
      <c r="KZG56" s="2"/>
      <c r="KZH56" s="2"/>
      <c r="KZI56" s="2"/>
      <c r="KZJ56" s="2"/>
      <c r="KZK56" s="2"/>
      <c r="KZL56" s="2"/>
      <c r="KZM56" s="2"/>
      <c r="KZN56" s="2"/>
      <c r="KZO56" s="2"/>
      <c r="KZP56" s="2"/>
      <c r="KZQ56" s="2"/>
      <c r="KZR56" s="2"/>
      <c r="KZS56" s="2"/>
      <c r="KZT56" s="2"/>
      <c r="KZU56" s="2"/>
      <c r="KZV56" s="2"/>
      <c r="KZW56" s="2"/>
      <c r="KZX56" s="2"/>
      <c r="KZY56" s="2"/>
      <c r="KZZ56" s="2"/>
      <c r="LAA56" s="2"/>
      <c r="LAB56" s="2"/>
      <c r="LAC56" s="2"/>
      <c r="LAD56" s="2"/>
      <c r="LAE56" s="2"/>
      <c r="LAF56" s="2"/>
      <c r="LAG56" s="2"/>
      <c r="LAH56" s="2"/>
      <c r="LAI56" s="2"/>
      <c r="LAJ56" s="2"/>
      <c r="LAK56" s="2"/>
      <c r="LAL56" s="2"/>
      <c r="LAM56" s="2"/>
      <c r="LAN56" s="2"/>
      <c r="LAO56" s="2"/>
      <c r="LAP56" s="2"/>
      <c r="LAQ56" s="2"/>
      <c r="LAR56" s="2"/>
      <c r="LAS56" s="2"/>
      <c r="LAT56" s="2"/>
      <c r="LAU56" s="2"/>
      <c r="LAV56" s="2"/>
      <c r="LAW56" s="2"/>
      <c r="LAX56" s="2"/>
      <c r="LAY56" s="2"/>
      <c r="LAZ56" s="2"/>
      <c r="LBA56" s="2"/>
      <c r="LBB56" s="2"/>
      <c r="LBC56" s="2"/>
      <c r="LBD56" s="2"/>
      <c r="LBE56" s="2"/>
      <c r="LBF56" s="2"/>
      <c r="LBG56" s="2"/>
      <c r="LBH56" s="2"/>
      <c r="LBI56" s="2"/>
      <c r="LBJ56" s="2"/>
      <c r="LBK56" s="2"/>
      <c r="LBL56" s="2"/>
      <c r="LBM56" s="2"/>
      <c r="LBN56" s="2"/>
      <c r="LBO56" s="2"/>
      <c r="LBP56" s="2"/>
      <c r="LBQ56" s="2"/>
      <c r="LBR56" s="2"/>
      <c r="LBS56" s="2"/>
      <c r="LBT56" s="2"/>
      <c r="LBU56" s="2"/>
      <c r="LBV56" s="2"/>
      <c r="LBW56" s="2"/>
      <c r="LBX56" s="2"/>
      <c r="LBY56" s="2"/>
      <c r="LBZ56" s="2"/>
      <c r="LCA56" s="2"/>
      <c r="LCB56" s="2"/>
      <c r="LCC56" s="2"/>
      <c r="LCD56" s="2"/>
      <c r="LCE56" s="2"/>
      <c r="LCF56" s="2"/>
      <c r="LCG56" s="2"/>
      <c r="LCH56" s="2"/>
      <c r="LCI56" s="2"/>
      <c r="LCJ56" s="2"/>
      <c r="LCK56" s="2"/>
      <c r="LCL56" s="2"/>
      <c r="LCM56" s="2"/>
      <c r="LCN56" s="2"/>
      <c r="LCO56" s="2"/>
      <c r="LCP56" s="2"/>
      <c r="LCQ56" s="2"/>
      <c r="LCR56" s="2"/>
      <c r="LCS56" s="2"/>
      <c r="LCT56" s="2"/>
      <c r="LCU56" s="2"/>
      <c r="LCV56" s="2"/>
      <c r="LCW56" s="2"/>
      <c r="LCX56" s="2"/>
      <c r="LCY56" s="2"/>
      <c r="LCZ56" s="2"/>
      <c r="LDA56" s="2"/>
      <c r="LDB56" s="2"/>
      <c r="LDC56" s="2"/>
      <c r="LDD56" s="2"/>
      <c r="LDE56" s="2"/>
      <c r="LDF56" s="2"/>
      <c r="LDG56" s="2"/>
      <c r="LDH56" s="2"/>
      <c r="LDI56" s="2"/>
      <c r="LDJ56" s="2"/>
      <c r="LDK56" s="2"/>
      <c r="LDL56" s="2"/>
      <c r="LDM56" s="2"/>
      <c r="LDN56" s="2"/>
      <c r="LDO56" s="2"/>
      <c r="LDP56" s="2"/>
      <c r="LDQ56" s="2"/>
      <c r="LDR56" s="2"/>
      <c r="LDS56" s="2"/>
      <c r="LDT56" s="2"/>
      <c r="LDU56" s="2"/>
      <c r="LDV56" s="2"/>
      <c r="LDW56" s="2"/>
      <c r="LDX56" s="2"/>
      <c r="LDY56" s="2"/>
      <c r="LDZ56" s="2"/>
      <c r="LEA56" s="2"/>
      <c r="LEB56" s="2"/>
      <c r="LEC56" s="2"/>
      <c r="LED56" s="2"/>
      <c r="LEE56" s="2"/>
      <c r="LEF56" s="2"/>
      <c r="LEG56" s="2"/>
      <c r="LEH56" s="2"/>
      <c r="LEI56" s="2"/>
      <c r="LEJ56" s="2"/>
      <c r="LEK56" s="2"/>
      <c r="LEL56" s="2"/>
      <c r="LEM56" s="2"/>
      <c r="LEN56" s="2"/>
      <c r="LEO56" s="2"/>
      <c r="LEP56" s="2"/>
      <c r="LEQ56" s="2"/>
      <c r="LER56" s="2"/>
      <c r="LES56" s="2"/>
      <c r="LET56" s="2"/>
      <c r="LEU56" s="2"/>
      <c r="LEV56" s="2"/>
      <c r="LEW56" s="2"/>
      <c r="LEX56" s="2"/>
      <c r="LEY56" s="2"/>
      <c r="LEZ56" s="2"/>
      <c r="LFA56" s="2"/>
      <c r="LFB56" s="2"/>
      <c r="LFC56" s="2"/>
      <c r="LFD56" s="2"/>
      <c r="LFE56" s="2"/>
      <c r="LFF56" s="2"/>
      <c r="LFG56" s="2"/>
      <c r="LFH56" s="2"/>
      <c r="LFI56" s="2"/>
      <c r="LFJ56" s="2"/>
      <c r="LFK56" s="2"/>
      <c r="LFL56" s="2"/>
      <c r="LFM56" s="2"/>
      <c r="LFN56" s="2"/>
      <c r="LFO56" s="2"/>
      <c r="LFP56" s="2"/>
      <c r="LFQ56" s="2"/>
      <c r="LFR56" s="2"/>
      <c r="LFS56" s="2"/>
      <c r="LFT56" s="2"/>
      <c r="LFU56" s="2"/>
      <c r="LFV56" s="2"/>
      <c r="LFW56" s="2"/>
      <c r="LFX56" s="2"/>
      <c r="LFY56" s="2"/>
      <c r="LFZ56" s="2"/>
      <c r="LGA56" s="2"/>
      <c r="LGB56" s="2"/>
      <c r="LGC56" s="2"/>
      <c r="LGD56" s="2"/>
      <c r="LGE56" s="2"/>
      <c r="LGF56" s="2"/>
      <c r="LGG56" s="2"/>
      <c r="LGH56" s="2"/>
      <c r="LGI56" s="2"/>
      <c r="LGJ56" s="2"/>
      <c r="LGK56" s="2"/>
      <c r="LGL56" s="2"/>
      <c r="LGM56" s="2"/>
      <c r="LGN56" s="2"/>
      <c r="LGO56" s="2"/>
      <c r="LGP56" s="2"/>
      <c r="LGQ56" s="2"/>
      <c r="LGR56" s="2"/>
      <c r="LGS56" s="2"/>
      <c r="LGT56" s="2"/>
      <c r="LGU56" s="2"/>
      <c r="LGV56" s="2"/>
      <c r="LGW56" s="2"/>
      <c r="LGX56" s="2"/>
      <c r="LGY56" s="2"/>
      <c r="LGZ56" s="2"/>
      <c r="LHA56" s="2"/>
      <c r="LHB56" s="2"/>
      <c r="LHC56" s="2"/>
      <c r="LHD56" s="2"/>
      <c r="LHE56" s="2"/>
      <c r="LHF56" s="2"/>
      <c r="LHG56" s="2"/>
      <c r="LHH56" s="2"/>
      <c r="LHI56" s="2"/>
      <c r="LHJ56" s="2"/>
      <c r="LHK56" s="2"/>
      <c r="LHL56" s="2"/>
      <c r="LHM56" s="2"/>
      <c r="LHN56" s="2"/>
      <c r="LHO56" s="2"/>
      <c r="LHP56" s="2"/>
      <c r="LHQ56" s="2"/>
      <c r="LHR56" s="2"/>
      <c r="LHS56" s="2"/>
      <c r="LHT56" s="2"/>
      <c r="LHU56" s="2"/>
      <c r="LHV56" s="2"/>
      <c r="LHW56" s="2"/>
      <c r="LHX56" s="2"/>
      <c r="LHY56" s="2"/>
      <c r="LHZ56" s="2"/>
      <c r="LIA56" s="2"/>
      <c r="LIB56" s="2"/>
      <c r="LIC56" s="2"/>
      <c r="LID56" s="2"/>
      <c r="LIE56" s="2"/>
      <c r="LIF56" s="2"/>
      <c r="LIG56" s="2"/>
      <c r="LIH56" s="2"/>
      <c r="LII56" s="2"/>
      <c r="LIJ56" s="2"/>
      <c r="LIK56" s="2"/>
      <c r="LIL56" s="2"/>
      <c r="LIM56" s="2"/>
      <c r="LIN56" s="2"/>
      <c r="LIO56" s="2"/>
      <c r="LIP56" s="2"/>
      <c r="LIQ56" s="2"/>
      <c r="LIR56" s="2"/>
      <c r="LIS56" s="2"/>
      <c r="LIT56" s="2"/>
      <c r="LIU56" s="2"/>
      <c r="LIV56" s="2"/>
      <c r="LIW56" s="2"/>
      <c r="LIX56" s="2"/>
      <c r="LIY56" s="2"/>
      <c r="LIZ56" s="2"/>
      <c r="LJA56" s="2"/>
      <c r="LJB56" s="2"/>
      <c r="LJC56" s="2"/>
      <c r="LJD56" s="2"/>
      <c r="LJE56" s="2"/>
      <c r="LJF56" s="2"/>
      <c r="LJG56" s="2"/>
      <c r="LJH56" s="2"/>
      <c r="LJI56" s="2"/>
      <c r="LJJ56" s="2"/>
      <c r="LJK56" s="2"/>
      <c r="LJL56" s="2"/>
      <c r="LJM56" s="2"/>
      <c r="LJN56" s="2"/>
      <c r="LJO56" s="2"/>
      <c r="LJP56" s="2"/>
      <c r="LJQ56" s="2"/>
      <c r="LJR56" s="2"/>
      <c r="LJS56" s="2"/>
      <c r="LJT56" s="2"/>
      <c r="LJU56" s="2"/>
      <c r="LJV56" s="2"/>
      <c r="LJW56" s="2"/>
      <c r="LJX56" s="2"/>
      <c r="LJY56" s="2"/>
      <c r="LJZ56" s="2"/>
      <c r="LKA56" s="2"/>
      <c r="LKB56" s="2"/>
      <c r="LKC56" s="2"/>
      <c r="LKD56" s="2"/>
      <c r="LKE56" s="2"/>
      <c r="LKF56" s="2"/>
      <c r="LKG56" s="2"/>
      <c r="LKH56" s="2"/>
      <c r="LKI56" s="2"/>
      <c r="LKJ56" s="2"/>
      <c r="LKK56" s="2"/>
      <c r="LKL56" s="2"/>
      <c r="LKM56" s="2"/>
      <c r="LKN56" s="2"/>
      <c r="LKO56" s="2"/>
      <c r="LKP56" s="2"/>
      <c r="LKQ56" s="2"/>
      <c r="LKR56" s="2"/>
      <c r="LKS56" s="2"/>
      <c r="LKT56" s="2"/>
      <c r="LKU56" s="2"/>
      <c r="LKV56" s="2"/>
      <c r="LKW56" s="2"/>
      <c r="LKX56" s="2"/>
      <c r="LKY56" s="2"/>
      <c r="LKZ56" s="2"/>
      <c r="LLA56" s="2"/>
      <c r="LLB56" s="2"/>
      <c r="LLC56" s="2"/>
      <c r="LLD56" s="2"/>
      <c r="LLE56" s="2"/>
      <c r="LLF56" s="2"/>
      <c r="LLG56" s="2"/>
      <c r="LLH56" s="2"/>
      <c r="LLI56" s="2"/>
      <c r="LLJ56" s="2"/>
      <c r="LLK56" s="2"/>
      <c r="LLL56" s="2"/>
      <c r="LLM56" s="2"/>
      <c r="LLN56" s="2"/>
      <c r="LLO56" s="2"/>
      <c r="LLP56" s="2"/>
      <c r="LLQ56" s="2"/>
      <c r="LLR56" s="2"/>
      <c r="LLS56" s="2"/>
      <c r="LLT56" s="2"/>
      <c r="LLU56" s="2"/>
      <c r="LLV56" s="2"/>
      <c r="LLW56" s="2"/>
      <c r="LLX56" s="2"/>
      <c r="LLY56" s="2"/>
      <c r="LLZ56" s="2"/>
      <c r="LMA56" s="2"/>
      <c r="LMB56" s="2"/>
      <c r="LMC56" s="2"/>
      <c r="LMD56" s="2"/>
      <c r="LME56" s="2"/>
      <c r="LMF56" s="2"/>
      <c r="LMG56" s="2"/>
      <c r="LMH56" s="2"/>
      <c r="LMI56" s="2"/>
      <c r="LMJ56" s="2"/>
      <c r="LMK56" s="2"/>
      <c r="LML56" s="2"/>
      <c r="LMM56" s="2"/>
      <c r="LMN56" s="2"/>
      <c r="LMO56" s="2"/>
      <c r="LMP56" s="2"/>
      <c r="LMQ56" s="2"/>
      <c r="LMR56" s="2"/>
      <c r="LMS56" s="2"/>
      <c r="LMT56" s="2"/>
      <c r="LMU56" s="2"/>
      <c r="LMV56" s="2"/>
      <c r="LMW56" s="2"/>
      <c r="LMX56" s="2"/>
      <c r="LMY56" s="2"/>
      <c r="LMZ56" s="2"/>
      <c r="LNA56" s="2"/>
      <c r="LNB56" s="2"/>
      <c r="LNC56" s="2"/>
      <c r="LND56" s="2"/>
      <c r="LNE56" s="2"/>
      <c r="LNF56" s="2"/>
      <c r="LNG56" s="2"/>
      <c r="LNH56" s="2"/>
      <c r="LNI56" s="2"/>
      <c r="LNJ56" s="2"/>
      <c r="LNK56" s="2"/>
      <c r="LNL56" s="2"/>
      <c r="LNM56" s="2"/>
      <c r="LNN56" s="2"/>
      <c r="LNO56" s="2"/>
      <c r="LNP56" s="2"/>
      <c r="LNQ56" s="2"/>
      <c r="LNR56" s="2"/>
      <c r="LNS56" s="2"/>
      <c r="LNT56" s="2"/>
      <c r="LNU56" s="2"/>
      <c r="LNV56" s="2"/>
      <c r="LNW56" s="2"/>
      <c r="LNX56" s="2"/>
      <c r="LNY56" s="2"/>
      <c r="LNZ56" s="2"/>
      <c r="LOA56" s="2"/>
      <c r="LOB56" s="2"/>
      <c r="LOC56" s="2"/>
      <c r="LOD56" s="2"/>
      <c r="LOE56" s="2"/>
      <c r="LOF56" s="2"/>
      <c r="LOG56" s="2"/>
      <c r="LOH56" s="2"/>
      <c r="LOI56" s="2"/>
      <c r="LOJ56" s="2"/>
      <c r="LOK56" s="2"/>
      <c r="LOL56" s="2"/>
      <c r="LOM56" s="2"/>
      <c r="LON56" s="2"/>
      <c r="LOO56" s="2"/>
      <c r="LOP56" s="2"/>
      <c r="LOQ56" s="2"/>
      <c r="LOR56" s="2"/>
      <c r="LOS56" s="2"/>
      <c r="LOT56" s="2"/>
      <c r="LOU56" s="2"/>
      <c r="LOV56" s="2"/>
      <c r="LOW56" s="2"/>
      <c r="LOX56" s="2"/>
      <c r="LOY56" s="2"/>
      <c r="LOZ56" s="2"/>
      <c r="LPA56" s="2"/>
      <c r="LPB56" s="2"/>
      <c r="LPC56" s="2"/>
      <c r="LPD56" s="2"/>
      <c r="LPE56" s="2"/>
      <c r="LPF56" s="2"/>
      <c r="LPG56" s="2"/>
      <c r="LPH56" s="2"/>
      <c r="LPI56" s="2"/>
      <c r="LPJ56" s="2"/>
      <c r="LPK56" s="2"/>
      <c r="LPL56" s="2"/>
      <c r="LPM56" s="2"/>
      <c r="LPN56" s="2"/>
      <c r="LPO56" s="2"/>
      <c r="LPP56" s="2"/>
      <c r="LPQ56" s="2"/>
      <c r="LPR56" s="2"/>
      <c r="LPS56" s="2"/>
      <c r="LPT56" s="2"/>
      <c r="LPU56" s="2"/>
      <c r="LPV56" s="2"/>
      <c r="LPW56" s="2"/>
      <c r="LPX56" s="2"/>
      <c r="LPY56" s="2"/>
      <c r="LPZ56" s="2"/>
      <c r="LQA56" s="2"/>
      <c r="LQB56" s="2"/>
      <c r="LQC56" s="2"/>
      <c r="LQD56" s="2"/>
      <c r="LQE56" s="2"/>
      <c r="LQF56" s="2"/>
      <c r="LQG56" s="2"/>
      <c r="LQH56" s="2"/>
      <c r="LQI56" s="2"/>
      <c r="LQJ56" s="2"/>
      <c r="LQK56" s="2"/>
      <c r="LQL56" s="2"/>
      <c r="LQM56" s="2"/>
      <c r="LQN56" s="2"/>
      <c r="LQO56" s="2"/>
      <c r="LQP56" s="2"/>
      <c r="LQQ56" s="2"/>
      <c r="LQR56" s="2"/>
      <c r="LQS56" s="2"/>
      <c r="LQT56" s="2"/>
      <c r="LQU56" s="2"/>
      <c r="LQV56" s="2"/>
      <c r="LQW56" s="2"/>
      <c r="LQX56" s="2"/>
      <c r="LQY56" s="2"/>
      <c r="LQZ56" s="2"/>
      <c r="LRA56" s="2"/>
      <c r="LRB56" s="2"/>
      <c r="LRC56" s="2"/>
      <c r="LRD56" s="2"/>
      <c r="LRE56" s="2"/>
      <c r="LRF56" s="2"/>
      <c r="LRG56" s="2"/>
      <c r="LRH56" s="2"/>
      <c r="LRI56" s="2"/>
      <c r="LRJ56" s="2"/>
      <c r="LRK56" s="2"/>
      <c r="LRL56" s="2"/>
      <c r="LRM56" s="2"/>
      <c r="LRN56" s="2"/>
      <c r="LRO56" s="2"/>
      <c r="LRP56" s="2"/>
      <c r="LRQ56" s="2"/>
      <c r="LRR56" s="2"/>
      <c r="LRS56" s="2"/>
      <c r="LRT56" s="2"/>
      <c r="LRU56" s="2"/>
      <c r="LRV56" s="2"/>
      <c r="LRW56" s="2"/>
      <c r="LRX56" s="2"/>
      <c r="LRY56" s="2"/>
      <c r="LRZ56" s="2"/>
      <c r="LSA56" s="2"/>
      <c r="LSB56" s="2"/>
      <c r="LSC56" s="2"/>
      <c r="LSD56" s="2"/>
      <c r="LSE56" s="2"/>
      <c r="LSF56" s="2"/>
      <c r="LSG56" s="2"/>
      <c r="LSH56" s="2"/>
      <c r="LSI56" s="2"/>
      <c r="LSJ56" s="2"/>
      <c r="LSK56" s="2"/>
      <c r="LSL56" s="2"/>
      <c r="LSM56" s="2"/>
      <c r="LSN56" s="2"/>
      <c r="LSO56" s="2"/>
      <c r="LSP56" s="2"/>
      <c r="LSQ56" s="2"/>
      <c r="LSR56" s="2"/>
      <c r="LSS56" s="2"/>
      <c r="LST56" s="2"/>
      <c r="LSU56" s="2"/>
      <c r="LSV56" s="2"/>
      <c r="LSW56" s="2"/>
      <c r="LSX56" s="2"/>
      <c r="LSY56" s="2"/>
      <c r="LSZ56" s="2"/>
      <c r="LTA56" s="2"/>
      <c r="LTB56" s="2"/>
      <c r="LTC56" s="2"/>
      <c r="LTD56" s="2"/>
      <c r="LTE56" s="2"/>
      <c r="LTF56" s="2"/>
      <c r="LTG56" s="2"/>
      <c r="LTH56" s="2"/>
      <c r="LTI56" s="2"/>
      <c r="LTJ56" s="2"/>
      <c r="LTK56" s="2"/>
      <c r="LTL56" s="2"/>
      <c r="LTM56" s="2"/>
      <c r="LTN56" s="2"/>
      <c r="LTO56" s="2"/>
      <c r="LTP56" s="2"/>
      <c r="LTQ56" s="2"/>
      <c r="LTR56" s="2"/>
      <c r="LTS56" s="2"/>
      <c r="LTT56" s="2"/>
      <c r="LTU56" s="2"/>
      <c r="LTV56" s="2"/>
      <c r="LTW56" s="2"/>
      <c r="LTX56" s="2"/>
      <c r="LTY56" s="2"/>
      <c r="LTZ56" s="2"/>
      <c r="LUA56" s="2"/>
      <c r="LUB56" s="2"/>
      <c r="LUC56" s="2"/>
      <c r="LUD56" s="2"/>
      <c r="LUE56" s="2"/>
      <c r="LUF56" s="2"/>
      <c r="LUG56" s="2"/>
      <c r="LUH56" s="2"/>
      <c r="LUI56" s="2"/>
      <c r="LUJ56" s="2"/>
      <c r="LUK56" s="2"/>
      <c r="LUL56" s="2"/>
      <c r="LUM56" s="2"/>
      <c r="LUN56" s="2"/>
      <c r="LUO56" s="2"/>
      <c r="LUP56" s="2"/>
      <c r="LUQ56" s="2"/>
      <c r="LUR56" s="2"/>
      <c r="LUS56" s="2"/>
      <c r="LUT56" s="2"/>
      <c r="LUU56" s="2"/>
      <c r="LUV56" s="2"/>
      <c r="LUW56" s="2"/>
      <c r="LUX56" s="2"/>
      <c r="LUY56" s="2"/>
      <c r="LUZ56" s="2"/>
      <c r="LVA56" s="2"/>
      <c r="LVB56" s="2"/>
      <c r="LVC56" s="2"/>
      <c r="LVD56" s="2"/>
      <c r="LVE56" s="2"/>
      <c r="LVF56" s="2"/>
      <c r="LVG56" s="2"/>
      <c r="LVH56" s="2"/>
      <c r="LVI56" s="2"/>
      <c r="LVJ56" s="2"/>
      <c r="LVK56" s="2"/>
      <c r="LVL56" s="2"/>
      <c r="LVM56" s="2"/>
      <c r="LVN56" s="2"/>
      <c r="LVO56" s="2"/>
      <c r="LVP56" s="2"/>
      <c r="LVQ56" s="2"/>
      <c r="LVR56" s="2"/>
      <c r="LVS56" s="2"/>
      <c r="LVT56" s="2"/>
      <c r="LVU56" s="2"/>
      <c r="LVV56" s="2"/>
      <c r="LVW56" s="2"/>
      <c r="LVX56" s="2"/>
      <c r="LVY56" s="2"/>
      <c r="LVZ56" s="2"/>
      <c r="LWA56" s="2"/>
      <c r="LWB56" s="2"/>
      <c r="LWC56" s="2"/>
      <c r="LWD56" s="2"/>
      <c r="LWE56" s="2"/>
      <c r="LWF56" s="2"/>
      <c r="LWG56" s="2"/>
      <c r="LWH56" s="2"/>
      <c r="LWI56" s="2"/>
      <c r="LWJ56" s="2"/>
      <c r="LWK56" s="2"/>
      <c r="LWL56" s="2"/>
      <c r="LWM56" s="2"/>
      <c r="LWN56" s="2"/>
      <c r="LWO56" s="2"/>
      <c r="LWP56" s="2"/>
      <c r="LWQ56" s="2"/>
      <c r="LWR56" s="2"/>
      <c r="LWS56" s="2"/>
      <c r="LWT56" s="2"/>
      <c r="LWU56" s="2"/>
      <c r="LWV56" s="2"/>
      <c r="LWW56" s="2"/>
      <c r="LWX56" s="2"/>
      <c r="LWY56" s="2"/>
      <c r="LWZ56" s="2"/>
      <c r="LXA56" s="2"/>
      <c r="LXB56" s="2"/>
      <c r="LXC56" s="2"/>
      <c r="LXD56" s="2"/>
      <c r="LXE56" s="2"/>
      <c r="LXF56" s="2"/>
      <c r="LXG56" s="2"/>
      <c r="LXH56" s="2"/>
      <c r="LXI56" s="2"/>
      <c r="LXJ56" s="2"/>
      <c r="LXK56" s="2"/>
      <c r="LXL56" s="2"/>
      <c r="LXM56" s="2"/>
      <c r="LXN56" s="2"/>
      <c r="LXO56" s="2"/>
      <c r="LXP56" s="2"/>
      <c r="LXQ56" s="2"/>
      <c r="LXR56" s="2"/>
      <c r="LXS56" s="2"/>
      <c r="LXT56" s="2"/>
      <c r="LXU56" s="2"/>
      <c r="LXV56" s="2"/>
      <c r="LXW56" s="2"/>
      <c r="LXX56" s="2"/>
      <c r="LXY56" s="2"/>
      <c r="LXZ56" s="2"/>
      <c r="LYA56" s="2"/>
      <c r="LYB56" s="2"/>
      <c r="LYC56" s="2"/>
      <c r="LYD56" s="2"/>
      <c r="LYE56" s="2"/>
      <c r="LYF56" s="2"/>
      <c r="LYG56" s="2"/>
      <c r="LYH56" s="2"/>
      <c r="LYI56" s="2"/>
      <c r="LYJ56" s="2"/>
      <c r="LYK56" s="2"/>
      <c r="LYL56" s="2"/>
      <c r="LYM56" s="2"/>
      <c r="LYN56" s="2"/>
      <c r="LYO56" s="2"/>
      <c r="LYP56" s="2"/>
      <c r="LYQ56" s="2"/>
      <c r="LYR56" s="2"/>
      <c r="LYS56" s="2"/>
      <c r="LYT56" s="2"/>
      <c r="LYU56" s="2"/>
      <c r="LYV56" s="2"/>
      <c r="LYW56" s="2"/>
      <c r="LYX56" s="2"/>
      <c r="LYY56" s="2"/>
      <c r="LYZ56" s="2"/>
      <c r="LZA56" s="2"/>
      <c r="LZB56" s="2"/>
      <c r="LZC56" s="2"/>
      <c r="LZD56" s="2"/>
      <c r="LZE56" s="2"/>
      <c r="LZF56" s="2"/>
      <c r="LZG56" s="2"/>
      <c r="LZH56" s="2"/>
      <c r="LZI56" s="2"/>
      <c r="LZJ56" s="2"/>
      <c r="LZK56" s="2"/>
      <c r="LZL56" s="2"/>
      <c r="LZM56" s="2"/>
      <c r="LZN56" s="2"/>
      <c r="LZO56" s="2"/>
      <c r="LZP56" s="2"/>
      <c r="LZQ56" s="2"/>
      <c r="LZR56" s="2"/>
      <c r="LZS56" s="2"/>
      <c r="LZT56" s="2"/>
      <c r="LZU56" s="2"/>
      <c r="LZV56" s="2"/>
      <c r="LZW56" s="2"/>
      <c r="LZX56" s="2"/>
      <c r="LZY56" s="2"/>
      <c r="LZZ56" s="2"/>
      <c r="MAA56" s="2"/>
      <c r="MAB56" s="2"/>
      <c r="MAC56" s="2"/>
      <c r="MAD56" s="2"/>
      <c r="MAE56" s="2"/>
      <c r="MAF56" s="2"/>
      <c r="MAG56" s="2"/>
      <c r="MAH56" s="2"/>
      <c r="MAI56" s="2"/>
      <c r="MAJ56" s="2"/>
      <c r="MAK56" s="2"/>
      <c r="MAL56" s="2"/>
      <c r="MAM56" s="2"/>
      <c r="MAN56" s="2"/>
      <c r="MAO56" s="2"/>
      <c r="MAP56" s="2"/>
      <c r="MAQ56" s="2"/>
      <c r="MAR56" s="2"/>
      <c r="MAS56" s="2"/>
      <c r="MAT56" s="2"/>
      <c r="MAU56" s="2"/>
      <c r="MAV56" s="2"/>
      <c r="MAW56" s="2"/>
      <c r="MAX56" s="2"/>
      <c r="MAY56" s="2"/>
      <c r="MAZ56" s="2"/>
      <c r="MBA56" s="2"/>
      <c r="MBB56" s="2"/>
      <c r="MBC56" s="2"/>
      <c r="MBD56" s="2"/>
      <c r="MBE56" s="2"/>
      <c r="MBF56" s="2"/>
      <c r="MBG56" s="2"/>
      <c r="MBH56" s="2"/>
      <c r="MBI56" s="2"/>
      <c r="MBJ56" s="2"/>
      <c r="MBK56" s="2"/>
      <c r="MBL56" s="2"/>
      <c r="MBM56" s="2"/>
      <c r="MBN56" s="2"/>
      <c r="MBO56" s="2"/>
      <c r="MBP56" s="2"/>
      <c r="MBQ56" s="2"/>
      <c r="MBR56" s="2"/>
      <c r="MBS56" s="2"/>
      <c r="MBT56" s="2"/>
      <c r="MBU56" s="2"/>
      <c r="MBV56" s="2"/>
      <c r="MBW56" s="2"/>
      <c r="MBX56" s="2"/>
      <c r="MBY56" s="2"/>
      <c r="MBZ56" s="2"/>
      <c r="MCA56" s="2"/>
      <c r="MCB56" s="2"/>
      <c r="MCC56" s="2"/>
      <c r="MCD56" s="2"/>
      <c r="MCE56" s="2"/>
      <c r="MCF56" s="2"/>
      <c r="MCG56" s="2"/>
      <c r="MCH56" s="2"/>
      <c r="MCI56" s="2"/>
      <c r="MCJ56" s="2"/>
      <c r="MCK56" s="2"/>
      <c r="MCL56" s="2"/>
      <c r="MCM56" s="2"/>
      <c r="MCN56" s="2"/>
      <c r="MCO56" s="2"/>
      <c r="MCP56" s="2"/>
      <c r="MCQ56" s="2"/>
      <c r="MCR56" s="2"/>
      <c r="MCS56" s="2"/>
      <c r="MCT56" s="2"/>
      <c r="MCU56" s="2"/>
      <c r="MCV56" s="2"/>
      <c r="MCW56" s="2"/>
      <c r="MCX56" s="2"/>
      <c r="MCY56" s="2"/>
      <c r="MCZ56" s="2"/>
      <c r="MDA56" s="2"/>
      <c r="MDB56" s="2"/>
      <c r="MDC56" s="2"/>
      <c r="MDD56" s="2"/>
      <c r="MDE56" s="2"/>
      <c r="MDF56" s="2"/>
      <c r="MDG56" s="2"/>
      <c r="MDH56" s="2"/>
      <c r="MDI56" s="2"/>
      <c r="MDJ56" s="2"/>
      <c r="MDK56" s="2"/>
      <c r="MDL56" s="2"/>
      <c r="MDM56" s="2"/>
      <c r="MDN56" s="2"/>
      <c r="MDO56" s="2"/>
      <c r="MDP56" s="2"/>
      <c r="MDQ56" s="2"/>
      <c r="MDR56" s="2"/>
      <c r="MDS56" s="2"/>
      <c r="MDT56" s="2"/>
      <c r="MDU56" s="2"/>
      <c r="MDV56" s="2"/>
      <c r="MDW56" s="2"/>
      <c r="MDX56" s="2"/>
      <c r="MDY56" s="2"/>
      <c r="MDZ56" s="2"/>
      <c r="MEA56" s="2"/>
      <c r="MEB56" s="2"/>
      <c r="MEC56" s="2"/>
      <c r="MED56" s="2"/>
      <c r="MEE56" s="2"/>
      <c r="MEF56" s="2"/>
      <c r="MEG56" s="2"/>
      <c r="MEH56" s="2"/>
      <c r="MEI56" s="2"/>
      <c r="MEJ56" s="2"/>
      <c r="MEK56" s="2"/>
      <c r="MEL56" s="2"/>
      <c r="MEM56" s="2"/>
      <c r="MEN56" s="2"/>
      <c r="MEO56" s="2"/>
      <c r="MEP56" s="2"/>
      <c r="MEQ56" s="2"/>
      <c r="MER56" s="2"/>
      <c r="MES56" s="2"/>
      <c r="MET56" s="2"/>
      <c r="MEU56" s="2"/>
      <c r="MEV56" s="2"/>
      <c r="MEW56" s="2"/>
      <c r="MEX56" s="2"/>
      <c r="MEY56" s="2"/>
      <c r="MEZ56" s="2"/>
      <c r="MFA56" s="2"/>
      <c r="MFB56" s="2"/>
      <c r="MFC56" s="2"/>
      <c r="MFD56" s="2"/>
      <c r="MFE56" s="2"/>
      <c r="MFF56" s="2"/>
      <c r="MFG56" s="2"/>
      <c r="MFH56" s="2"/>
      <c r="MFI56" s="2"/>
      <c r="MFJ56" s="2"/>
      <c r="MFK56" s="2"/>
      <c r="MFL56" s="2"/>
      <c r="MFM56" s="2"/>
      <c r="MFN56" s="2"/>
      <c r="MFO56" s="2"/>
      <c r="MFP56" s="2"/>
      <c r="MFQ56" s="2"/>
      <c r="MFR56" s="2"/>
      <c r="MFS56" s="2"/>
      <c r="MFT56" s="2"/>
      <c r="MFU56" s="2"/>
      <c r="MFV56" s="2"/>
      <c r="MFW56" s="2"/>
      <c r="MFX56" s="2"/>
      <c r="MFY56" s="2"/>
      <c r="MFZ56" s="2"/>
      <c r="MGA56" s="2"/>
      <c r="MGB56" s="2"/>
      <c r="MGC56" s="2"/>
      <c r="MGD56" s="2"/>
      <c r="MGE56" s="2"/>
      <c r="MGF56" s="2"/>
      <c r="MGG56" s="2"/>
      <c r="MGH56" s="2"/>
      <c r="MGI56" s="2"/>
      <c r="MGJ56" s="2"/>
      <c r="MGK56" s="2"/>
      <c r="MGL56" s="2"/>
      <c r="MGM56" s="2"/>
      <c r="MGN56" s="2"/>
      <c r="MGO56" s="2"/>
      <c r="MGP56" s="2"/>
      <c r="MGQ56" s="2"/>
      <c r="MGR56" s="2"/>
      <c r="MGS56" s="2"/>
      <c r="MGT56" s="2"/>
      <c r="MGU56" s="2"/>
      <c r="MGV56" s="2"/>
      <c r="MGW56" s="2"/>
      <c r="MGX56" s="2"/>
      <c r="MGY56" s="2"/>
      <c r="MGZ56" s="2"/>
      <c r="MHA56" s="2"/>
      <c r="MHB56" s="2"/>
      <c r="MHC56" s="2"/>
      <c r="MHD56" s="2"/>
      <c r="MHE56" s="2"/>
      <c r="MHF56" s="2"/>
      <c r="MHG56" s="2"/>
      <c r="MHH56" s="2"/>
      <c r="MHI56" s="2"/>
      <c r="MHJ56" s="2"/>
      <c r="MHK56" s="2"/>
      <c r="MHL56" s="2"/>
      <c r="MHM56" s="2"/>
      <c r="MHN56" s="2"/>
      <c r="MHO56" s="2"/>
      <c r="MHP56" s="2"/>
      <c r="MHQ56" s="2"/>
      <c r="MHR56" s="2"/>
      <c r="MHS56" s="2"/>
      <c r="MHT56" s="2"/>
      <c r="MHU56" s="2"/>
      <c r="MHV56" s="2"/>
      <c r="MHW56" s="2"/>
      <c r="MHX56" s="2"/>
      <c r="MHY56" s="2"/>
      <c r="MHZ56" s="2"/>
      <c r="MIA56" s="2"/>
      <c r="MIB56" s="2"/>
      <c r="MIC56" s="2"/>
      <c r="MID56" s="2"/>
      <c r="MIE56" s="2"/>
      <c r="MIF56" s="2"/>
      <c r="MIG56" s="2"/>
      <c r="MIH56" s="2"/>
      <c r="MII56" s="2"/>
      <c r="MIJ56" s="2"/>
      <c r="MIK56" s="2"/>
      <c r="MIL56" s="2"/>
      <c r="MIM56" s="2"/>
      <c r="MIN56" s="2"/>
      <c r="MIO56" s="2"/>
      <c r="MIP56" s="2"/>
      <c r="MIQ56" s="2"/>
      <c r="MIR56" s="2"/>
      <c r="MIS56" s="2"/>
      <c r="MIT56" s="2"/>
      <c r="MIU56" s="2"/>
      <c r="MIV56" s="2"/>
      <c r="MIW56" s="2"/>
      <c r="MIX56" s="2"/>
      <c r="MIY56" s="2"/>
      <c r="MIZ56" s="2"/>
      <c r="MJA56" s="2"/>
      <c r="MJB56" s="2"/>
      <c r="MJC56" s="2"/>
      <c r="MJD56" s="2"/>
      <c r="MJE56" s="2"/>
      <c r="MJF56" s="2"/>
      <c r="MJG56" s="2"/>
      <c r="MJH56" s="2"/>
      <c r="MJI56" s="2"/>
      <c r="MJJ56" s="2"/>
      <c r="MJK56" s="2"/>
      <c r="MJL56" s="2"/>
      <c r="MJM56" s="2"/>
      <c r="MJN56" s="2"/>
      <c r="MJO56" s="2"/>
      <c r="MJP56" s="2"/>
      <c r="MJQ56" s="2"/>
      <c r="MJR56" s="2"/>
      <c r="MJS56" s="2"/>
      <c r="MJT56" s="2"/>
      <c r="MJU56" s="2"/>
      <c r="MJV56" s="2"/>
      <c r="MJW56" s="2"/>
      <c r="MJX56" s="2"/>
      <c r="MJY56" s="2"/>
      <c r="MJZ56" s="2"/>
      <c r="MKA56" s="2"/>
      <c r="MKB56" s="2"/>
      <c r="MKC56" s="2"/>
      <c r="MKD56" s="2"/>
      <c r="MKE56" s="2"/>
      <c r="MKF56" s="2"/>
      <c r="MKG56" s="2"/>
      <c r="MKH56" s="2"/>
      <c r="MKI56" s="2"/>
      <c r="MKJ56" s="2"/>
      <c r="MKK56" s="2"/>
      <c r="MKL56" s="2"/>
      <c r="MKM56" s="2"/>
      <c r="MKN56" s="2"/>
      <c r="MKO56" s="2"/>
      <c r="MKP56" s="2"/>
      <c r="MKQ56" s="2"/>
      <c r="MKR56" s="2"/>
      <c r="MKS56" s="2"/>
      <c r="MKT56" s="2"/>
      <c r="MKU56" s="2"/>
      <c r="MKV56" s="2"/>
      <c r="MKW56" s="2"/>
      <c r="MKX56" s="2"/>
      <c r="MKY56" s="2"/>
      <c r="MKZ56" s="2"/>
      <c r="MLA56" s="2"/>
      <c r="MLB56" s="2"/>
      <c r="MLC56" s="2"/>
      <c r="MLD56" s="2"/>
      <c r="MLE56" s="2"/>
      <c r="MLF56" s="2"/>
      <c r="MLG56" s="2"/>
      <c r="MLH56" s="2"/>
      <c r="MLI56" s="2"/>
      <c r="MLJ56" s="2"/>
      <c r="MLK56" s="2"/>
      <c r="MLL56" s="2"/>
      <c r="MLM56" s="2"/>
      <c r="MLN56" s="2"/>
      <c r="MLO56" s="2"/>
      <c r="MLP56" s="2"/>
      <c r="MLQ56" s="2"/>
      <c r="MLR56" s="2"/>
      <c r="MLS56" s="2"/>
      <c r="MLT56" s="2"/>
      <c r="MLU56" s="2"/>
      <c r="MLV56" s="2"/>
      <c r="MLW56" s="2"/>
      <c r="MLX56" s="2"/>
      <c r="MLY56" s="2"/>
      <c r="MLZ56" s="2"/>
      <c r="MMA56" s="2"/>
      <c r="MMB56" s="2"/>
      <c r="MMC56" s="2"/>
      <c r="MMD56" s="2"/>
      <c r="MME56" s="2"/>
      <c r="MMF56" s="2"/>
      <c r="MMG56" s="2"/>
      <c r="MMH56" s="2"/>
      <c r="MMI56" s="2"/>
      <c r="MMJ56" s="2"/>
      <c r="MMK56" s="2"/>
      <c r="MML56" s="2"/>
      <c r="MMM56" s="2"/>
      <c r="MMN56" s="2"/>
      <c r="MMO56" s="2"/>
      <c r="MMP56" s="2"/>
      <c r="MMQ56" s="2"/>
      <c r="MMR56" s="2"/>
      <c r="MMS56" s="2"/>
      <c r="MMT56" s="2"/>
      <c r="MMU56" s="2"/>
      <c r="MMV56" s="2"/>
      <c r="MMW56" s="2"/>
      <c r="MMX56" s="2"/>
      <c r="MMY56" s="2"/>
      <c r="MMZ56" s="2"/>
      <c r="MNA56" s="2"/>
      <c r="MNB56" s="2"/>
      <c r="MNC56" s="2"/>
      <c r="MND56" s="2"/>
      <c r="MNE56" s="2"/>
      <c r="MNF56" s="2"/>
      <c r="MNG56" s="2"/>
      <c r="MNH56" s="2"/>
      <c r="MNI56" s="2"/>
      <c r="MNJ56" s="2"/>
      <c r="MNK56" s="2"/>
      <c r="MNL56" s="2"/>
      <c r="MNM56" s="2"/>
      <c r="MNN56" s="2"/>
      <c r="MNO56" s="2"/>
      <c r="MNP56" s="2"/>
      <c r="MNQ56" s="2"/>
      <c r="MNR56" s="2"/>
      <c r="MNS56" s="2"/>
      <c r="MNT56" s="2"/>
      <c r="MNU56" s="2"/>
      <c r="MNV56" s="2"/>
      <c r="MNW56" s="2"/>
      <c r="MNX56" s="2"/>
      <c r="MNY56" s="2"/>
      <c r="MNZ56" s="2"/>
      <c r="MOA56" s="2"/>
      <c r="MOB56" s="2"/>
      <c r="MOC56" s="2"/>
      <c r="MOD56" s="2"/>
      <c r="MOE56" s="2"/>
      <c r="MOF56" s="2"/>
      <c r="MOG56" s="2"/>
      <c r="MOH56" s="2"/>
      <c r="MOI56" s="2"/>
      <c r="MOJ56" s="2"/>
      <c r="MOK56" s="2"/>
      <c r="MOL56" s="2"/>
      <c r="MOM56" s="2"/>
      <c r="MON56" s="2"/>
      <c r="MOO56" s="2"/>
      <c r="MOP56" s="2"/>
      <c r="MOQ56" s="2"/>
      <c r="MOR56" s="2"/>
      <c r="MOS56" s="2"/>
      <c r="MOT56" s="2"/>
      <c r="MOU56" s="2"/>
      <c r="MOV56" s="2"/>
      <c r="MOW56" s="2"/>
      <c r="MOX56" s="2"/>
      <c r="MOY56" s="2"/>
      <c r="MOZ56" s="2"/>
      <c r="MPA56" s="2"/>
      <c r="MPB56" s="2"/>
      <c r="MPC56" s="2"/>
      <c r="MPD56" s="2"/>
      <c r="MPE56" s="2"/>
      <c r="MPF56" s="2"/>
      <c r="MPG56" s="2"/>
      <c r="MPH56" s="2"/>
      <c r="MPI56" s="2"/>
      <c r="MPJ56" s="2"/>
      <c r="MPK56" s="2"/>
      <c r="MPL56" s="2"/>
      <c r="MPM56" s="2"/>
      <c r="MPN56" s="2"/>
      <c r="MPO56" s="2"/>
      <c r="MPP56" s="2"/>
      <c r="MPQ56" s="2"/>
      <c r="MPR56" s="2"/>
      <c r="MPS56" s="2"/>
      <c r="MPT56" s="2"/>
      <c r="MPU56" s="2"/>
      <c r="MPV56" s="2"/>
      <c r="MPW56" s="2"/>
      <c r="MPX56" s="2"/>
      <c r="MPY56" s="2"/>
      <c r="MPZ56" s="2"/>
      <c r="MQA56" s="2"/>
      <c r="MQB56" s="2"/>
      <c r="MQC56" s="2"/>
      <c r="MQD56" s="2"/>
      <c r="MQE56" s="2"/>
      <c r="MQF56" s="2"/>
      <c r="MQG56" s="2"/>
      <c r="MQH56" s="2"/>
      <c r="MQI56" s="2"/>
      <c r="MQJ56" s="2"/>
      <c r="MQK56" s="2"/>
      <c r="MQL56" s="2"/>
      <c r="MQM56" s="2"/>
      <c r="MQN56" s="2"/>
      <c r="MQO56" s="2"/>
      <c r="MQP56" s="2"/>
      <c r="MQQ56" s="2"/>
      <c r="MQR56" s="2"/>
      <c r="MQS56" s="2"/>
      <c r="MQT56" s="2"/>
      <c r="MQU56" s="2"/>
      <c r="MQV56" s="2"/>
      <c r="MQW56" s="2"/>
      <c r="MQX56" s="2"/>
      <c r="MQY56" s="2"/>
      <c r="MQZ56" s="2"/>
      <c r="MRA56" s="2"/>
      <c r="MRB56" s="2"/>
      <c r="MRC56" s="2"/>
      <c r="MRD56" s="2"/>
      <c r="MRE56" s="2"/>
      <c r="MRF56" s="2"/>
      <c r="MRG56" s="2"/>
      <c r="MRH56" s="2"/>
      <c r="MRI56" s="2"/>
      <c r="MRJ56" s="2"/>
      <c r="MRK56" s="2"/>
      <c r="MRL56" s="2"/>
      <c r="MRM56" s="2"/>
      <c r="MRN56" s="2"/>
      <c r="MRO56" s="2"/>
      <c r="MRP56" s="2"/>
      <c r="MRQ56" s="2"/>
      <c r="MRR56" s="2"/>
      <c r="MRS56" s="2"/>
      <c r="MRT56" s="2"/>
      <c r="MRU56" s="2"/>
      <c r="MRV56" s="2"/>
      <c r="MRW56" s="2"/>
      <c r="MRX56" s="2"/>
      <c r="MRY56" s="2"/>
      <c r="MRZ56" s="2"/>
      <c r="MSA56" s="2"/>
      <c r="MSB56" s="2"/>
      <c r="MSC56" s="2"/>
      <c r="MSD56" s="2"/>
      <c r="MSE56" s="2"/>
      <c r="MSF56" s="2"/>
      <c r="MSG56" s="2"/>
      <c r="MSH56" s="2"/>
      <c r="MSI56" s="2"/>
      <c r="MSJ56" s="2"/>
      <c r="MSK56" s="2"/>
      <c r="MSL56" s="2"/>
      <c r="MSM56" s="2"/>
      <c r="MSN56" s="2"/>
      <c r="MSO56" s="2"/>
      <c r="MSP56" s="2"/>
      <c r="MSQ56" s="2"/>
      <c r="MSR56" s="2"/>
      <c r="MSS56" s="2"/>
      <c r="MST56" s="2"/>
      <c r="MSU56" s="2"/>
      <c r="MSV56" s="2"/>
      <c r="MSW56" s="2"/>
      <c r="MSX56" s="2"/>
      <c r="MSY56" s="2"/>
      <c r="MSZ56" s="2"/>
      <c r="MTA56" s="2"/>
      <c r="MTB56" s="2"/>
      <c r="MTC56" s="2"/>
      <c r="MTD56" s="2"/>
      <c r="MTE56" s="2"/>
      <c r="MTF56" s="2"/>
      <c r="MTG56" s="2"/>
      <c r="MTH56" s="2"/>
      <c r="MTI56" s="2"/>
      <c r="MTJ56" s="2"/>
      <c r="MTK56" s="2"/>
      <c r="MTL56" s="2"/>
      <c r="MTM56" s="2"/>
      <c r="MTN56" s="2"/>
      <c r="MTO56" s="2"/>
      <c r="MTP56" s="2"/>
      <c r="MTQ56" s="2"/>
      <c r="MTR56" s="2"/>
      <c r="MTS56" s="2"/>
      <c r="MTT56" s="2"/>
      <c r="MTU56" s="2"/>
      <c r="MTV56" s="2"/>
      <c r="MTW56" s="2"/>
      <c r="MTX56" s="2"/>
      <c r="MTY56" s="2"/>
      <c r="MTZ56" s="2"/>
      <c r="MUA56" s="2"/>
      <c r="MUB56" s="2"/>
      <c r="MUC56" s="2"/>
      <c r="MUD56" s="2"/>
      <c r="MUE56" s="2"/>
      <c r="MUF56" s="2"/>
      <c r="MUG56" s="2"/>
      <c r="MUH56" s="2"/>
      <c r="MUI56" s="2"/>
      <c r="MUJ56" s="2"/>
      <c r="MUK56" s="2"/>
      <c r="MUL56" s="2"/>
      <c r="MUM56" s="2"/>
      <c r="MUN56" s="2"/>
      <c r="MUO56" s="2"/>
      <c r="MUP56" s="2"/>
      <c r="MUQ56" s="2"/>
      <c r="MUR56" s="2"/>
      <c r="MUS56" s="2"/>
      <c r="MUT56" s="2"/>
      <c r="MUU56" s="2"/>
      <c r="MUV56" s="2"/>
      <c r="MUW56" s="2"/>
      <c r="MUX56" s="2"/>
      <c r="MUY56" s="2"/>
      <c r="MUZ56" s="2"/>
      <c r="MVA56" s="2"/>
      <c r="MVB56" s="2"/>
      <c r="MVC56" s="2"/>
      <c r="MVD56" s="2"/>
      <c r="MVE56" s="2"/>
      <c r="MVF56" s="2"/>
      <c r="MVG56" s="2"/>
      <c r="MVH56" s="2"/>
      <c r="MVI56" s="2"/>
      <c r="MVJ56" s="2"/>
      <c r="MVK56" s="2"/>
      <c r="MVL56" s="2"/>
      <c r="MVM56" s="2"/>
      <c r="MVN56" s="2"/>
      <c r="MVO56" s="2"/>
      <c r="MVP56" s="2"/>
      <c r="MVQ56" s="2"/>
      <c r="MVR56" s="2"/>
      <c r="MVS56" s="2"/>
      <c r="MVT56" s="2"/>
      <c r="MVU56" s="2"/>
      <c r="MVV56" s="2"/>
      <c r="MVW56" s="2"/>
      <c r="MVX56" s="2"/>
      <c r="MVY56" s="2"/>
      <c r="MVZ56" s="2"/>
      <c r="MWA56" s="2"/>
      <c r="MWB56" s="2"/>
      <c r="MWC56" s="2"/>
      <c r="MWD56" s="2"/>
      <c r="MWE56" s="2"/>
      <c r="MWF56" s="2"/>
      <c r="MWG56" s="2"/>
      <c r="MWH56" s="2"/>
      <c r="MWI56" s="2"/>
      <c r="MWJ56" s="2"/>
      <c r="MWK56" s="2"/>
      <c r="MWL56" s="2"/>
      <c r="MWM56" s="2"/>
      <c r="MWN56" s="2"/>
      <c r="MWO56" s="2"/>
      <c r="MWP56" s="2"/>
      <c r="MWQ56" s="2"/>
      <c r="MWR56" s="2"/>
      <c r="MWS56" s="2"/>
      <c r="MWT56" s="2"/>
      <c r="MWU56" s="2"/>
      <c r="MWV56" s="2"/>
      <c r="MWW56" s="2"/>
      <c r="MWX56" s="2"/>
      <c r="MWY56" s="2"/>
      <c r="MWZ56" s="2"/>
      <c r="MXA56" s="2"/>
      <c r="MXB56" s="2"/>
      <c r="MXC56" s="2"/>
      <c r="MXD56" s="2"/>
      <c r="MXE56" s="2"/>
      <c r="MXF56" s="2"/>
      <c r="MXG56" s="2"/>
      <c r="MXH56" s="2"/>
      <c r="MXI56" s="2"/>
      <c r="MXJ56" s="2"/>
      <c r="MXK56" s="2"/>
      <c r="MXL56" s="2"/>
      <c r="MXM56" s="2"/>
      <c r="MXN56" s="2"/>
      <c r="MXO56" s="2"/>
      <c r="MXP56" s="2"/>
      <c r="MXQ56" s="2"/>
      <c r="MXR56" s="2"/>
      <c r="MXS56" s="2"/>
      <c r="MXT56" s="2"/>
      <c r="MXU56" s="2"/>
      <c r="MXV56" s="2"/>
      <c r="MXW56" s="2"/>
      <c r="MXX56" s="2"/>
      <c r="MXY56" s="2"/>
      <c r="MXZ56" s="2"/>
      <c r="MYA56" s="2"/>
      <c r="MYB56" s="2"/>
      <c r="MYC56" s="2"/>
      <c r="MYD56" s="2"/>
      <c r="MYE56" s="2"/>
      <c r="MYF56" s="2"/>
      <c r="MYG56" s="2"/>
      <c r="MYH56" s="2"/>
      <c r="MYI56" s="2"/>
      <c r="MYJ56" s="2"/>
      <c r="MYK56" s="2"/>
      <c r="MYL56" s="2"/>
      <c r="MYM56" s="2"/>
      <c r="MYN56" s="2"/>
      <c r="MYO56" s="2"/>
      <c r="MYP56" s="2"/>
      <c r="MYQ56" s="2"/>
      <c r="MYR56" s="2"/>
      <c r="MYS56" s="2"/>
      <c r="MYT56" s="2"/>
      <c r="MYU56" s="2"/>
      <c r="MYV56" s="2"/>
      <c r="MYW56" s="2"/>
      <c r="MYX56" s="2"/>
      <c r="MYY56" s="2"/>
      <c r="MYZ56" s="2"/>
      <c r="MZA56" s="2"/>
      <c r="MZB56" s="2"/>
      <c r="MZC56" s="2"/>
      <c r="MZD56" s="2"/>
      <c r="MZE56" s="2"/>
      <c r="MZF56" s="2"/>
      <c r="MZG56" s="2"/>
      <c r="MZH56" s="2"/>
      <c r="MZI56" s="2"/>
      <c r="MZJ56" s="2"/>
      <c r="MZK56" s="2"/>
      <c r="MZL56" s="2"/>
      <c r="MZM56" s="2"/>
      <c r="MZN56" s="2"/>
      <c r="MZO56" s="2"/>
      <c r="MZP56" s="2"/>
      <c r="MZQ56" s="2"/>
      <c r="MZR56" s="2"/>
      <c r="MZS56" s="2"/>
      <c r="MZT56" s="2"/>
      <c r="MZU56" s="2"/>
      <c r="MZV56" s="2"/>
      <c r="MZW56" s="2"/>
      <c r="MZX56" s="2"/>
      <c r="MZY56" s="2"/>
      <c r="MZZ56" s="2"/>
      <c r="NAA56" s="2"/>
      <c r="NAB56" s="2"/>
      <c r="NAC56" s="2"/>
      <c r="NAD56" s="2"/>
      <c r="NAE56" s="2"/>
      <c r="NAF56" s="2"/>
      <c r="NAG56" s="2"/>
      <c r="NAH56" s="2"/>
      <c r="NAI56" s="2"/>
      <c r="NAJ56" s="2"/>
      <c r="NAK56" s="2"/>
      <c r="NAL56" s="2"/>
      <c r="NAM56" s="2"/>
      <c r="NAN56" s="2"/>
      <c r="NAO56" s="2"/>
      <c r="NAP56" s="2"/>
      <c r="NAQ56" s="2"/>
      <c r="NAR56" s="2"/>
      <c r="NAS56" s="2"/>
      <c r="NAT56" s="2"/>
      <c r="NAU56" s="2"/>
      <c r="NAV56" s="2"/>
      <c r="NAW56" s="2"/>
      <c r="NAX56" s="2"/>
      <c r="NAY56" s="2"/>
      <c r="NAZ56" s="2"/>
      <c r="NBA56" s="2"/>
      <c r="NBB56" s="2"/>
      <c r="NBC56" s="2"/>
      <c r="NBD56" s="2"/>
      <c r="NBE56" s="2"/>
      <c r="NBF56" s="2"/>
      <c r="NBG56" s="2"/>
      <c r="NBH56" s="2"/>
      <c r="NBI56" s="2"/>
      <c r="NBJ56" s="2"/>
      <c r="NBK56" s="2"/>
      <c r="NBL56" s="2"/>
      <c r="NBM56" s="2"/>
      <c r="NBN56" s="2"/>
      <c r="NBO56" s="2"/>
      <c r="NBP56" s="2"/>
      <c r="NBQ56" s="2"/>
      <c r="NBR56" s="2"/>
      <c r="NBS56" s="2"/>
      <c r="NBT56" s="2"/>
      <c r="NBU56" s="2"/>
      <c r="NBV56" s="2"/>
      <c r="NBW56" s="2"/>
      <c r="NBX56" s="2"/>
      <c r="NBY56" s="2"/>
      <c r="NBZ56" s="2"/>
      <c r="NCA56" s="2"/>
      <c r="NCB56" s="2"/>
      <c r="NCC56" s="2"/>
      <c r="NCD56" s="2"/>
      <c r="NCE56" s="2"/>
      <c r="NCF56" s="2"/>
      <c r="NCG56" s="2"/>
      <c r="NCH56" s="2"/>
      <c r="NCI56" s="2"/>
      <c r="NCJ56" s="2"/>
      <c r="NCK56" s="2"/>
      <c r="NCL56" s="2"/>
      <c r="NCM56" s="2"/>
      <c r="NCN56" s="2"/>
      <c r="NCO56" s="2"/>
      <c r="NCP56" s="2"/>
      <c r="NCQ56" s="2"/>
      <c r="NCR56" s="2"/>
      <c r="NCS56" s="2"/>
      <c r="NCT56" s="2"/>
      <c r="NCU56" s="2"/>
      <c r="NCV56" s="2"/>
      <c r="NCW56" s="2"/>
      <c r="NCX56" s="2"/>
      <c r="NCY56" s="2"/>
      <c r="NCZ56" s="2"/>
      <c r="NDA56" s="2"/>
      <c r="NDB56" s="2"/>
      <c r="NDC56" s="2"/>
      <c r="NDD56" s="2"/>
      <c r="NDE56" s="2"/>
      <c r="NDF56" s="2"/>
      <c r="NDG56" s="2"/>
      <c r="NDH56" s="2"/>
      <c r="NDI56" s="2"/>
      <c r="NDJ56" s="2"/>
      <c r="NDK56" s="2"/>
      <c r="NDL56" s="2"/>
      <c r="NDM56" s="2"/>
      <c r="NDN56" s="2"/>
      <c r="NDO56" s="2"/>
      <c r="NDP56" s="2"/>
      <c r="NDQ56" s="2"/>
      <c r="NDR56" s="2"/>
      <c r="NDS56" s="2"/>
      <c r="NDT56" s="2"/>
      <c r="NDU56" s="2"/>
      <c r="NDV56" s="2"/>
      <c r="NDW56" s="2"/>
      <c r="NDX56" s="2"/>
      <c r="NDY56" s="2"/>
      <c r="NDZ56" s="2"/>
      <c r="NEA56" s="2"/>
      <c r="NEB56" s="2"/>
      <c r="NEC56" s="2"/>
      <c r="NED56" s="2"/>
      <c r="NEE56" s="2"/>
      <c r="NEF56" s="2"/>
      <c r="NEG56" s="2"/>
      <c r="NEH56" s="2"/>
      <c r="NEI56" s="2"/>
      <c r="NEJ56" s="2"/>
      <c r="NEK56" s="2"/>
      <c r="NEL56" s="2"/>
      <c r="NEM56" s="2"/>
      <c r="NEN56" s="2"/>
      <c r="NEO56" s="2"/>
      <c r="NEP56" s="2"/>
      <c r="NEQ56" s="2"/>
      <c r="NER56" s="2"/>
      <c r="NES56" s="2"/>
      <c r="NET56" s="2"/>
      <c r="NEU56" s="2"/>
      <c r="NEV56" s="2"/>
      <c r="NEW56" s="2"/>
      <c r="NEX56" s="2"/>
      <c r="NEY56" s="2"/>
      <c r="NEZ56" s="2"/>
      <c r="NFA56" s="2"/>
      <c r="NFB56" s="2"/>
      <c r="NFC56" s="2"/>
      <c r="NFD56" s="2"/>
      <c r="NFE56" s="2"/>
      <c r="NFF56" s="2"/>
      <c r="NFG56" s="2"/>
      <c r="NFH56" s="2"/>
      <c r="NFI56" s="2"/>
      <c r="NFJ56" s="2"/>
      <c r="NFK56" s="2"/>
      <c r="NFL56" s="2"/>
      <c r="NFM56" s="2"/>
      <c r="NFN56" s="2"/>
      <c r="NFO56" s="2"/>
      <c r="NFP56" s="2"/>
      <c r="NFQ56" s="2"/>
      <c r="NFR56" s="2"/>
      <c r="NFS56" s="2"/>
      <c r="NFT56" s="2"/>
      <c r="NFU56" s="2"/>
      <c r="NFV56" s="2"/>
      <c r="NFW56" s="2"/>
      <c r="NFX56" s="2"/>
      <c r="NFY56" s="2"/>
      <c r="NFZ56" s="2"/>
      <c r="NGA56" s="2"/>
      <c r="NGB56" s="2"/>
      <c r="NGC56" s="2"/>
      <c r="NGD56" s="2"/>
      <c r="NGE56" s="2"/>
      <c r="NGF56" s="2"/>
      <c r="NGG56" s="2"/>
      <c r="NGH56" s="2"/>
      <c r="NGI56" s="2"/>
      <c r="NGJ56" s="2"/>
      <c r="NGK56" s="2"/>
      <c r="NGL56" s="2"/>
      <c r="NGM56" s="2"/>
      <c r="NGN56" s="2"/>
      <c r="NGO56" s="2"/>
      <c r="NGP56" s="2"/>
      <c r="NGQ56" s="2"/>
      <c r="NGR56" s="2"/>
      <c r="NGS56" s="2"/>
      <c r="NGT56" s="2"/>
      <c r="NGU56" s="2"/>
      <c r="NGV56" s="2"/>
      <c r="NGW56" s="2"/>
      <c r="NGX56" s="2"/>
      <c r="NGY56" s="2"/>
      <c r="NGZ56" s="2"/>
      <c r="NHA56" s="2"/>
      <c r="NHB56" s="2"/>
      <c r="NHC56" s="2"/>
      <c r="NHD56" s="2"/>
      <c r="NHE56" s="2"/>
      <c r="NHF56" s="2"/>
      <c r="NHG56" s="2"/>
      <c r="NHH56" s="2"/>
      <c r="NHI56" s="2"/>
      <c r="NHJ56" s="2"/>
      <c r="NHK56" s="2"/>
      <c r="NHL56" s="2"/>
      <c r="NHM56" s="2"/>
      <c r="NHN56" s="2"/>
      <c r="NHO56" s="2"/>
      <c r="NHP56" s="2"/>
      <c r="NHQ56" s="2"/>
      <c r="NHR56" s="2"/>
      <c r="NHS56" s="2"/>
      <c r="NHT56" s="2"/>
      <c r="NHU56" s="2"/>
      <c r="NHV56" s="2"/>
      <c r="NHW56" s="2"/>
      <c r="NHX56" s="2"/>
      <c r="NHY56" s="2"/>
      <c r="NHZ56" s="2"/>
      <c r="NIA56" s="2"/>
      <c r="NIB56" s="2"/>
      <c r="NIC56" s="2"/>
      <c r="NID56" s="2"/>
      <c r="NIE56" s="2"/>
      <c r="NIF56" s="2"/>
      <c r="NIG56" s="2"/>
      <c r="NIH56" s="2"/>
      <c r="NII56" s="2"/>
      <c r="NIJ56" s="2"/>
      <c r="NIK56" s="2"/>
      <c r="NIL56" s="2"/>
      <c r="NIM56" s="2"/>
      <c r="NIN56" s="2"/>
      <c r="NIO56" s="2"/>
      <c r="NIP56" s="2"/>
      <c r="NIQ56" s="2"/>
      <c r="NIR56" s="2"/>
      <c r="NIS56" s="2"/>
      <c r="NIT56" s="2"/>
      <c r="NIU56" s="2"/>
      <c r="NIV56" s="2"/>
      <c r="NIW56" s="2"/>
      <c r="NIX56" s="2"/>
      <c r="NIY56" s="2"/>
      <c r="NIZ56" s="2"/>
      <c r="NJA56" s="2"/>
      <c r="NJB56" s="2"/>
      <c r="NJC56" s="2"/>
      <c r="NJD56" s="2"/>
      <c r="NJE56" s="2"/>
      <c r="NJF56" s="2"/>
      <c r="NJG56" s="2"/>
      <c r="NJH56" s="2"/>
      <c r="NJI56" s="2"/>
      <c r="NJJ56" s="2"/>
      <c r="NJK56" s="2"/>
      <c r="NJL56" s="2"/>
      <c r="NJM56" s="2"/>
      <c r="NJN56" s="2"/>
      <c r="NJO56" s="2"/>
      <c r="NJP56" s="2"/>
      <c r="NJQ56" s="2"/>
      <c r="NJR56" s="2"/>
      <c r="NJS56" s="2"/>
      <c r="NJT56" s="2"/>
      <c r="NJU56" s="2"/>
      <c r="NJV56" s="2"/>
      <c r="NJW56" s="2"/>
      <c r="NJX56" s="2"/>
      <c r="NJY56" s="2"/>
      <c r="NJZ56" s="2"/>
      <c r="NKA56" s="2"/>
      <c r="NKB56" s="2"/>
      <c r="NKC56" s="2"/>
      <c r="NKD56" s="2"/>
      <c r="NKE56" s="2"/>
      <c r="NKF56" s="2"/>
      <c r="NKG56" s="2"/>
      <c r="NKH56" s="2"/>
      <c r="NKI56" s="2"/>
      <c r="NKJ56" s="2"/>
      <c r="NKK56" s="2"/>
      <c r="NKL56" s="2"/>
      <c r="NKM56" s="2"/>
      <c r="NKN56" s="2"/>
      <c r="NKO56" s="2"/>
      <c r="NKP56" s="2"/>
      <c r="NKQ56" s="2"/>
      <c r="NKR56" s="2"/>
      <c r="NKS56" s="2"/>
      <c r="NKT56" s="2"/>
      <c r="NKU56" s="2"/>
      <c r="NKV56" s="2"/>
      <c r="NKW56" s="2"/>
      <c r="NKX56" s="2"/>
      <c r="NKY56" s="2"/>
      <c r="NKZ56" s="2"/>
      <c r="NLA56" s="2"/>
      <c r="NLB56" s="2"/>
      <c r="NLC56" s="2"/>
      <c r="NLD56" s="2"/>
      <c r="NLE56" s="2"/>
      <c r="NLF56" s="2"/>
      <c r="NLG56" s="2"/>
      <c r="NLH56" s="2"/>
      <c r="NLI56" s="2"/>
      <c r="NLJ56" s="2"/>
      <c r="NLK56" s="2"/>
      <c r="NLL56" s="2"/>
      <c r="NLM56" s="2"/>
      <c r="NLN56" s="2"/>
      <c r="NLO56" s="2"/>
      <c r="NLP56" s="2"/>
      <c r="NLQ56" s="2"/>
      <c r="NLR56" s="2"/>
      <c r="NLS56" s="2"/>
      <c r="NLT56" s="2"/>
      <c r="NLU56" s="2"/>
      <c r="NLV56" s="2"/>
      <c r="NLW56" s="2"/>
      <c r="NLX56" s="2"/>
      <c r="NLY56" s="2"/>
      <c r="NLZ56" s="2"/>
      <c r="NMA56" s="2"/>
      <c r="NMB56" s="2"/>
      <c r="NMC56" s="2"/>
      <c r="NMD56" s="2"/>
      <c r="NME56" s="2"/>
      <c r="NMF56" s="2"/>
      <c r="NMG56" s="2"/>
      <c r="NMH56" s="2"/>
      <c r="NMI56" s="2"/>
      <c r="NMJ56" s="2"/>
      <c r="NMK56" s="2"/>
      <c r="NML56" s="2"/>
      <c r="NMM56" s="2"/>
      <c r="NMN56" s="2"/>
      <c r="NMO56" s="2"/>
      <c r="NMP56" s="2"/>
      <c r="NMQ56" s="2"/>
      <c r="NMR56" s="2"/>
      <c r="NMS56" s="2"/>
      <c r="NMT56" s="2"/>
      <c r="NMU56" s="2"/>
      <c r="NMV56" s="2"/>
      <c r="NMW56" s="2"/>
      <c r="NMX56" s="2"/>
      <c r="NMY56" s="2"/>
      <c r="NMZ56" s="2"/>
      <c r="NNA56" s="2"/>
      <c r="NNB56" s="2"/>
      <c r="NNC56" s="2"/>
      <c r="NND56" s="2"/>
      <c r="NNE56" s="2"/>
      <c r="NNF56" s="2"/>
      <c r="NNG56" s="2"/>
      <c r="NNH56" s="2"/>
      <c r="NNI56" s="2"/>
      <c r="NNJ56" s="2"/>
      <c r="NNK56" s="2"/>
      <c r="NNL56" s="2"/>
      <c r="NNM56" s="2"/>
      <c r="NNN56" s="2"/>
      <c r="NNO56" s="2"/>
      <c r="NNP56" s="2"/>
      <c r="NNQ56" s="2"/>
      <c r="NNR56" s="2"/>
      <c r="NNS56" s="2"/>
      <c r="NNT56" s="2"/>
      <c r="NNU56" s="2"/>
      <c r="NNV56" s="2"/>
      <c r="NNW56" s="2"/>
      <c r="NNX56" s="2"/>
      <c r="NNY56" s="2"/>
      <c r="NNZ56" s="2"/>
      <c r="NOA56" s="2"/>
      <c r="NOB56" s="2"/>
      <c r="NOC56" s="2"/>
      <c r="NOD56" s="2"/>
      <c r="NOE56" s="2"/>
      <c r="NOF56" s="2"/>
      <c r="NOG56" s="2"/>
      <c r="NOH56" s="2"/>
      <c r="NOI56" s="2"/>
      <c r="NOJ56" s="2"/>
      <c r="NOK56" s="2"/>
      <c r="NOL56" s="2"/>
      <c r="NOM56" s="2"/>
      <c r="NON56" s="2"/>
      <c r="NOO56" s="2"/>
      <c r="NOP56" s="2"/>
      <c r="NOQ56" s="2"/>
      <c r="NOR56" s="2"/>
      <c r="NOS56" s="2"/>
      <c r="NOT56" s="2"/>
      <c r="NOU56" s="2"/>
      <c r="NOV56" s="2"/>
      <c r="NOW56" s="2"/>
      <c r="NOX56" s="2"/>
      <c r="NOY56" s="2"/>
      <c r="NOZ56" s="2"/>
      <c r="NPA56" s="2"/>
      <c r="NPB56" s="2"/>
      <c r="NPC56" s="2"/>
      <c r="NPD56" s="2"/>
      <c r="NPE56" s="2"/>
      <c r="NPF56" s="2"/>
      <c r="NPG56" s="2"/>
      <c r="NPH56" s="2"/>
      <c r="NPI56" s="2"/>
      <c r="NPJ56" s="2"/>
      <c r="NPK56" s="2"/>
      <c r="NPL56" s="2"/>
      <c r="NPM56" s="2"/>
      <c r="NPN56" s="2"/>
      <c r="NPO56" s="2"/>
      <c r="NPP56" s="2"/>
      <c r="NPQ56" s="2"/>
      <c r="NPR56" s="2"/>
      <c r="NPS56" s="2"/>
      <c r="NPT56" s="2"/>
      <c r="NPU56" s="2"/>
      <c r="NPV56" s="2"/>
      <c r="NPW56" s="2"/>
      <c r="NPX56" s="2"/>
      <c r="NPY56" s="2"/>
      <c r="NPZ56" s="2"/>
      <c r="NQA56" s="2"/>
      <c r="NQB56" s="2"/>
      <c r="NQC56" s="2"/>
      <c r="NQD56" s="2"/>
      <c r="NQE56" s="2"/>
      <c r="NQF56" s="2"/>
      <c r="NQG56" s="2"/>
      <c r="NQH56" s="2"/>
      <c r="NQI56" s="2"/>
      <c r="NQJ56" s="2"/>
      <c r="NQK56" s="2"/>
      <c r="NQL56" s="2"/>
      <c r="NQM56" s="2"/>
      <c r="NQN56" s="2"/>
      <c r="NQO56" s="2"/>
      <c r="NQP56" s="2"/>
      <c r="NQQ56" s="2"/>
      <c r="NQR56" s="2"/>
      <c r="NQS56" s="2"/>
      <c r="NQT56" s="2"/>
      <c r="NQU56" s="2"/>
      <c r="NQV56" s="2"/>
      <c r="NQW56" s="2"/>
      <c r="NQX56" s="2"/>
      <c r="NQY56" s="2"/>
      <c r="NQZ56" s="2"/>
      <c r="NRA56" s="2"/>
      <c r="NRB56" s="2"/>
      <c r="NRC56" s="2"/>
      <c r="NRD56" s="2"/>
      <c r="NRE56" s="2"/>
      <c r="NRF56" s="2"/>
      <c r="NRG56" s="2"/>
      <c r="NRH56" s="2"/>
      <c r="NRI56" s="2"/>
      <c r="NRJ56" s="2"/>
      <c r="NRK56" s="2"/>
      <c r="NRL56" s="2"/>
      <c r="NRM56" s="2"/>
      <c r="NRN56" s="2"/>
      <c r="NRO56" s="2"/>
      <c r="NRP56" s="2"/>
      <c r="NRQ56" s="2"/>
      <c r="NRR56" s="2"/>
      <c r="NRS56" s="2"/>
      <c r="NRT56" s="2"/>
      <c r="NRU56" s="2"/>
      <c r="NRV56" s="2"/>
      <c r="NRW56" s="2"/>
      <c r="NRX56" s="2"/>
      <c r="NRY56" s="2"/>
      <c r="NRZ56" s="2"/>
      <c r="NSA56" s="2"/>
      <c r="NSB56" s="2"/>
      <c r="NSC56" s="2"/>
      <c r="NSD56" s="2"/>
      <c r="NSE56" s="2"/>
      <c r="NSF56" s="2"/>
      <c r="NSG56" s="2"/>
      <c r="NSH56" s="2"/>
      <c r="NSI56" s="2"/>
      <c r="NSJ56" s="2"/>
      <c r="NSK56" s="2"/>
      <c r="NSL56" s="2"/>
      <c r="NSM56" s="2"/>
      <c r="NSN56" s="2"/>
      <c r="NSO56" s="2"/>
      <c r="NSP56" s="2"/>
      <c r="NSQ56" s="2"/>
      <c r="NSR56" s="2"/>
      <c r="NSS56" s="2"/>
      <c r="NST56" s="2"/>
      <c r="NSU56" s="2"/>
      <c r="NSV56" s="2"/>
      <c r="NSW56" s="2"/>
      <c r="NSX56" s="2"/>
      <c r="NSY56" s="2"/>
      <c r="NSZ56" s="2"/>
      <c r="NTA56" s="2"/>
      <c r="NTB56" s="2"/>
      <c r="NTC56" s="2"/>
      <c r="NTD56" s="2"/>
      <c r="NTE56" s="2"/>
      <c r="NTF56" s="2"/>
      <c r="NTG56" s="2"/>
      <c r="NTH56" s="2"/>
      <c r="NTI56" s="2"/>
      <c r="NTJ56" s="2"/>
      <c r="NTK56" s="2"/>
      <c r="NTL56" s="2"/>
      <c r="NTM56" s="2"/>
      <c r="NTN56" s="2"/>
      <c r="NTO56" s="2"/>
      <c r="NTP56" s="2"/>
      <c r="NTQ56" s="2"/>
      <c r="NTR56" s="2"/>
      <c r="NTS56" s="2"/>
      <c r="NTT56" s="2"/>
      <c r="NTU56" s="2"/>
      <c r="NTV56" s="2"/>
      <c r="NTW56" s="2"/>
      <c r="NTX56" s="2"/>
      <c r="NTY56" s="2"/>
      <c r="NTZ56" s="2"/>
      <c r="NUA56" s="2"/>
      <c r="NUB56" s="2"/>
      <c r="NUC56" s="2"/>
      <c r="NUD56" s="2"/>
      <c r="NUE56" s="2"/>
      <c r="NUF56" s="2"/>
      <c r="NUG56" s="2"/>
      <c r="NUH56" s="2"/>
      <c r="NUI56" s="2"/>
      <c r="NUJ56" s="2"/>
      <c r="NUK56" s="2"/>
      <c r="NUL56" s="2"/>
      <c r="NUM56" s="2"/>
      <c r="NUN56" s="2"/>
      <c r="NUO56" s="2"/>
      <c r="NUP56" s="2"/>
      <c r="NUQ56" s="2"/>
      <c r="NUR56" s="2"/>
      <c r="NUS56" s="2"/>
      <c r="NUT56" s="2"/>
      <c r="NUU56" s="2"/>
      <c r="NUV56" s="2"/>
      <c r="NUW56" s="2"/>
      <c r="NUX56" s="2"/>
      <c r="NUY56" s="2"/>
      <c r="NUZ56" s="2"/>
      <c r="NVA56" s="2"/>
      <c r="NVB56" s="2"/>
      <c r="NVC56" s="2"/>
      <c r="NVD56" s="2"/>
      <c r="NVE56" s="2"/>
      <c r="NVF56" s="2"/>
      <c r="NVG56" s="2"/>
      <c r="NVH56" s="2"/>
      <c r="NVI56" s="2"/>
      <c r="NVJ56" s="2"/>
      <c r="NVK56" s="2"/>
      <c r="NVL56" s="2"/>
      <c r="NVM56" s="2"/>
      <c r="NVN56" s="2"/>
      <c r="NVO56" s="2"/>
      <c r="NVP56" s="2"/>
      <c r="NVQ56" s="2"/>
      <c r="NVR56" s="2"/>
      <c r="NVS56" s="2"/>
      <c r="NVT56" s="2"/>
      <c r="NVU56" s="2"/>
      <c r="NVV56" s="2"/>
      <c r="NVW56" s="2"/>
      <c r="NVX56" s="2"/>
      <c r="NVY56" s="2"/>
      <c r="NVZ56" s="2"/>
      <c r="NWA56" s="2"/>
      <c r="NWB56" s="2"/>
      <c r="NWC56" s="2"/>
      <c r="NWD56" s="2"/>
      <c r="NWE56" s="2"/>
      <c r="NWF56" s="2"/>
      <c r="NWG56" s="2"/>
      <c r="NWH56" s="2"/>
      <c r="NWI56" s="2"/>
      <c r="NWJ56" s="2"/>
      <c r="NWK56" s="2"/>
      <c r="NWL56" s="2"/>
      <c r="NWM56" s="2"/>
      <c r="NWN56" s="2"/>
      <c r="NWO56" s="2"/>
      <c r="NWP56" s="2"/>
      <c r="NWQ56" s="2"/>
      <c r="NWR56" s="2"/>
      <c r="NWS56" s="2"/>
      <c r="NWT56" s="2"/>
      <c r="NWU56" s="2"/>
      <c r="NWV56" s="2"/>
      <c r="NWW56" s="2"/>
      <c r="NWX56" s="2"/>
      <c r="NWY56" s="2"/>
      <c r="NWZ56" s="2"/>
      <c r="NXA56" s="2"/>
      <c r="NXB56" s="2"/>
      <c r="NXC56" s="2"/>
      <c r="NXD56" s="2"/>
      <c r="NXE56" s="2"/>
      <c r="NXF56" s="2"/>
      <c r="NXG56" s="2"/>
      <c r="NXH56" s="2"/>
      <c r="NXI56" s="2"/>
      <c r="NXJ56" s="2"/>
      <c r="NXK56" s="2"/>
      <c r="NXL56" s="2"/>
      <c r="NXM56" s="2"/>
      <c r="NXN56" s="2"/>
      <c r="NXO56" s="2"/>
      <c r="NXP56" s="2"/>
      <c r="NXQ56" s="2"/>
      <c r="NXR56" s="2"/>
      <c r="NXS56" s="2"/>
      <c r="NXT56" s="2"/>
      <c r="NXU56" s="2"/>
      <c r="NXV56" s="2"/>
      <c r="NXW56" s="2"/>
      <c r="NXX56" s="2"/>
      <c r="NXY56" s="2"/>
      <c r="NXZ56" s="2"/>
      <c r="NYA56" s="2"/>
      <c r="NYB56" s="2"/>
      <c r="NYC56" s="2"/>
      <c r="NYD56" s="2"/>
      <c r="NYE56" s="2"/>
      <c r="NYF56" s="2"/>
      <c r="NYG56" s="2"/>
      <c r="NYH56" s="2"/>
      <c r="NYI56" s="2"/>
      <c r="NYJ56" s="2"/>
      <c r="NYK56" s="2"/>
      <c r="NYL56" s="2"/>
      <c r="NYM56" s="2"/>
      <c r="NYN56" s="2"/>
      <c r="NYO56" s="2"/>
      <c r="NYP56" s="2"/>
      <c r="NYQ56" s="2"/>
      <c r="NYR56" s="2"/>
      <c r="NYS56" s="2"/>
      <c r="NYT56" s="2"/>
      <c r="NYU56" s="2"/>
      <c r="NYV56" s="2"/>
      <c r="NYW56" s="2"/>
      <c r="NYX56" s="2"/>
      <c r="NYY56" s="2"/>
      <c r="NYZ56" s="2"/>
      <c r="NZA56" s="2"/>
      <c r="NZB56" s="2"/>
      <c r="NZC56" s="2"/>
      <c r="NZD56" s="2"/>
      <c r="NZE56" s="2"/>
      <c r="NZF56" s="2"/>
      <c r="NZG56" s="2"/>
      <c r="NZH56" s="2"/>
      <c r="NZI56" s="2"/>
      <c r="NZJ56" s="2"/>
      <c r="NZK56" s="2"/>
      <c r="NZL56" s="2"/>
      <c r="NZM56" s="2"/>
      <c r="NZN56" s="2"/>
      <c r="NZO56" s="2"/>
      <c r="NZP56" s="2"/>
      <c r="NZQ56" s="2"/>
      <c r="NZR56" s="2"/>
      <c r="NZS56" s="2"/>
      <c r="NZT56" s="2"/>
      <c r="NZU56" s="2"/>
      <c r="NZV56" s="2"/>
      <c r="NZW56" s="2"/>
      <c r="NZX56" s="2"/>
      <c r="NZY56" s="2"/>
      <c r="NZZ56" s="2"/>
      <c r="OAA56" s="2"/>
      <c r="OAB56" s="2"/>
      <c r="OAC56" s="2"/>
      <c r="OAD56" s="2"/>
      <c r="OAE56" s="2"/>
      <c r="OAF56" s="2"/>
      <c r="OAG56" s="2"/>
      <c r="OAH56" s="2"/>
      <c r="OAI56" s="2"/>
      <c r="OAJ56" s="2"/>
      <c r="OAK56" s="2"/>
      <c r="OAL56" s="2"/>
      <c r="OAM56" s="2"/>
      <c r="OAN56" s="2"/>
      <c r="OAO56" s="2"/>
      <c r="OAP56" s="2"/>
      <c r="OAQ56" s="2"/>
      <c r="OAR56" s="2"/>
      <c r="OAS56" s="2"/>
      <c r="OAT56" s="2"/>
      <c r="OAU56" s="2"/>
      <c r="OAV56" s="2"/>
      <c r="OAW56" s="2"/>
      <c r="OAX56" s="2"/>
      <c r="OAY56" s="2"/>
      <c r="OAZ56" s="2"/>
      <c r="OBA56" s="2"/>
      <c r="OBB56" s="2"/>
      <c r="OBC56" s="2"/>
      <c r="OBD56" s="2"/>
      <c r="OBE56" s="2"/>
      <c r="OBF56" s="2"/>
      <c r="OBG56" s="2"/>
      <c r="OBH56" s="2"/>
      <c r="OBI56" s="2"/>
      <c r="OBJ56" s="2"/>
      <c r="OBK56" s="2"/>
      <c r="OBL56" s="2"/>
      <c r="OBM56" s="2"/>
      <c r="OBN56" s="2"/>
      <c r="OBO56" s="2"/>
      <c r="OBP56" s="2"/>
      <c r="OBQ56" s="2"/>
      <c r="OBR56" s="2"/>
      <c r="OBS56" s="2"/>
      <c r="OBT56" s="2"/>
      <c r="OBU56" s="2"/>
      <c r="OBV56" s="2"/>
      <c r="OBW56" s="2"/>
      <c r="OBX56" s="2"/>
      <c r="OBY56" s="2"/>
      <c r="OBZ56" s="2"/>
      <c r="OCA56" s="2"/>
      <c r="OCB56" s="2"/>
      <c r="OCC56" s="2"/>
      <c r="OCD56" s="2"/>
      <c r="OCE56" s="2"/>
      <c r="OCF56" s="2"/>
      <c r="OCG56" s="2"/>
      <c r="OCH56" s="2"/>
      <c r="OCI56" s="2"/>
      <c r="OCJ56" s="2"/>
      <c r="OCK56" s="2"/>
      <c r="OCL56" s="2"/>
      <c r="OCM56" s="2"/>
      <c r="OCN56" s="2"/>
      <c r="OCO56" s="2"/>
      <c r="OCP56" s="2"/>
      <c r="OCQ56" s="2"/>
      <c r="OCR56" s="2"/>
      <c r="OCS56" s="2"/>
      <c r="OCT56" s="2"/>
      <c r="OCU56" s="2"/>
      <c r="OCV56" s="2"/>
      <c r="OCW56" s="2"/>
      <c r="OCX56" s="2"/>
      <c r="OCY56" s="2"/>
      <c r="OCZ56" s="2"/>
      <c r="ODA56" s="2"/>
      <c r="ODB56" s="2"/>
      <c r="ODC56" s="2"/>
      <c r="ODD56" s="2"/>
      <c r="ODE56" s="2"/>
      <c r="ODF56" s="2"/>
      <c r="ODG56" s="2"/>
      <c r="ODH56" s="2"/>
      <c r="ODI56" s="2"/>
      <c r="ODJ56" s="2"/>
      <c r="ODK56" s="2"/>
      <c r="ODL56" s="2"/>
      <c r="ODM56" s="2"/>
      <c r="ODN56" s="2"/>
      <c r="ODO56" s="2"/>
      <c r="ODP56" s="2"/>
      <c r="ODQ56" s="2"/>
      <c r="ODR56" s="2"/>
      <c r="ODS56" s="2"/>
      <c r="ODT56" s="2"/>
      <c r="ODU56" s="2"/>
      <c r="ODV56" s="2"/>
      <c r="ODW56" s="2"/>
      <c r="ODX56" s="2"/>
      <c r="ODY56" s="2"/>
      <c r="ODZ56" s="2"/>
      <c r="OEA56" s="2"/>
      <c r="OEB56" s="2"/>
      <c r="OEC56" s="2"/>
      <c r="OED56" s="2"/>
      <c r="OEE56" s="2"/>
      <c r="OEF56" s="2"/>
      <c r="OEG56" s="2"/>
      <c r="OEH56" s="2"/>
      <c r="OEI56" s="2"/>
      <c r="OEJ56" s="2"/>
      <c r="OEK56" s="2"/>
      <c r="OEL56" s="2"/>
      <c r="OEM56" s="2"/>
      <c r="OEN56" s="2"/>
      <c r="OEO56" s="2"/>
      <c r="OEP56" s="2"/>
      <c r="OEQ56" s="2"/>
      <c r="OER56" s="2"/>
      <c r="OES56" s="2"/>
      <c r="OET56" s="2"/>
      <c r="OEU56" s="2"/>
      <c r="OEV56" s="2"/>
      <c r="OEW56" s="2"/>
      <c r="OEX56" s="2"/>
      <c r="OEY56" s="2"/>
      <c r="OEZ56" s="2"/>
      <c r="OFA56" s="2"/>
      <c r="OFB56" s="2"/>
      <c r="OFC56" s="2"/>
      <c r="OFD56" s="2"/>
      <c r="OFE56" s="2"/>
      <c r="OFF56" s="2"/>
      <c r="OFG56" s="2"/>
      <c r="OFH56" s="2"/>
      <c r="OFI56" s="2"/>
      <c r="OFJ56" s="2"/>
      <c r="OFK56" s="2"/>
      <c r="OFL56" s="2"/>
      <c r="OFM56" s="2"/>
      <c r="OFN56" s="2"/>
      <c r="OFO56" s="2"/>
      <c r="OFP56" s="2"/>
      <c r="OFQ56" s="2"/>
      <c r="OFR56" s="2"/>
      <c r="OFS56" s="2"/>
      <c r="OFT56" s="2"/>
      <c r="OFU56" s="2"/>
      <c r="OFV56" s="2"/>
      <c r="OFW56" s="2"/>
      <c r="OFX56" s="2"/>
      <c r="OFY56" s="2"/>
      <c r="OFZ56" s="2"/>
      <c r="OGA56" s="2"/>
      <c r="OGB56" s="2"/>
      <c r="OGC56" s="2"/>
      <c r="OGD56" s="2"/>
      <c r="OGE56" s="2"/>
      <c r="OGF56" s="2"/>
      <c r="OGG56" s="2"/>
      <c r="OGH56" s="2"/>
      <c r="OGI56" s="2"/>
      <c r="OGJ56" s="2"/>
      <c r="OGK56" s="2"/>
      <c r="OGL56" s="2"/>
      <c r="OGM56" s="2"/>
      <c r="OGN56" s="2"/>
      <c r="OGO56" s="2"/>
      <c r="OGP56" s="2"/>
      <c r="OGQ56" s="2"/>
      <c r="OGR56" s="2"/>
      <c r="OGS56" s="2"/>
      <c r="OGT56" s="2"/>
      <c r="OGU56" s="2"/>
      <c r="OGV56" s="2"/>
      <c r="OGW56" s="2"/>
      <c r="OGX56" s="2"/>
      <c r="OGY56" s="2"/>
      <c r="OGZ56" s="2"/>
      <c r="OHA56" s="2"/>
      <c r="OHB56" s="2"/>
      <c r="OHC56" s="2"/>
      <c r="OHD56" s="2"/>
      <c r="OHE56" s="2"/>
      <c r="OHF56" s="2"/>
      <c r="OHG56" s="2"/>
      <c r="OHH56" s="2"/>
      <c r="OHI56" s="2"/>
      <c r="OHJ56" s="2"/>
      <c r="OHK56" s="2"/>
      <c r="OHL56" s="2"/>
      <c r="OHM56" s="2"/>
      <c r="OHN56" s="2"/>
      <c r="OHO56" s="2"/>
      <c r="OHP56" s="2"/>
      <c r="OHQ56" s="2"/>
      <c r="OHR56" s="2"/>
      <c r="OHS56" s="2"/>
      <c r="OHT56" s="2"/>
      <c r="OHU56" s="2"/>
      <c r="OHV56" s="2"/>
      <c r="OHW56" s="2"/>
      <c r="OHX56" s="2"/>
      <c r="OHY56" s="2"/>
      <c r="OHZ56" s="2"/>
      <c r="OIA56" s="2"/>
      <c r="OIB56" s="2"/>
      <c r="OIC56" s="2"/>
      <c r="OID56" s="2"/>
      <c r="OIE56" s="2"/>
      <c r="OIF56" s="2"/>
      <c r="OIG56" s="2"/>
      <c r="OIH56" s="2"/>
      <c r="OII56" s="2"/>
      <c r="OIJ56" s="2"/>
      <c r="OIK56" s="2"/>
      <c r="OIL56" s="2"/>
      <c r="OIM56" s="2"/>
      <c r="OIN56" s="2"/>
      <c r="OIO56" s="2"/>
      <c r="OIP56" s="2"/>
      <c r="OIQ56" s="2"/>
      <c r="OIR56" s="2"/>
      <c r="OIS56" s="2"/>
      <c r="OIT56" s="2"/>
      <c r="OIU56" s="2"/>
      <c r="OIV56" s="2"/>
      <c r="OIW56" s="2"/>
      <c r="OIX56" s="2"/>
      <c r="OIY56" s="2"/>
      <c r="OIZ56" s="2"/>
      <c r="OJA56" s="2"/>
      <c r="OJB56" s="2"/>
      <c r="OJC56" s="2"/>
      <c r="OJD56" s="2"/>
      <c r="OJE56" s="2"/>
      <c r="OJF56" s="2"/>
      <c r="OJG56" s="2"/>
      <c r="OJH56" s="2"/>
      <c r="OJI56" s="2"/>
      <c r="OJJ56" s="2"/>
      <c r="OJK56" s="2"/>
      <c r="OJL56" s="2"/>
      <c r="OJM56" s="2"/>
      <c r="OJN56" s="2"/>
      <c r="OJO56" s="2"/>
      <c r="OJP56" s="2"/>
      <c r="OJQ56" s="2"/>
      <c r="OJR56" s="2"/>
      <c r="OJS56" s="2"/>
      <c r="OJT56" s="2"/>
      <c r="OJU56" s="2"/>
      <c r="OJV56" s="2"/>
      <c r="OJW56" s="2"/>
      <c r="OJX56" s="2"/>
      <c r="OJY56" s="2"/>
      <c r="OJZ56" s="2"/>
      <c r="OKA56" s="2"/>
      <c r="OKB56" s="2"/>
      <c r="OKC56" s="2"/>
      <c r="OKD56" s="2"/>
      <c r="OKE56" s="2"/>
      <c r="OKF56" s="2"/>
      <c r="OKG56" s="2"/>
      <c r="OKH56" s="2"/>
      <c r="OKI56" s="2"/>
      <c r="OKJ56" s="2"/>
      <c r="OKK56" s="2"/>
      <c r="OKL56" s="2"/>
      <c r="OKM56" s="2"/>
      <c r="OKN56" s="2"/>
      <c r="OKO56" s="2"/>
      <c r="OKP56" s="2"/>
      <c r="OKQ56" s="2"/>
      <c r="OKR56" s="2"/>
      <c r="OKS56" s="2"/>
      <c r="OKT56" s="2"/>
      <c r="OKU56" s="2"/>
      <c r="OKV56" s="2"/>
      <c r="OKW56" s="2"/>
      <c r="OKX56" s="2"/>
      <c r="OKY56" s="2"/>
      <c r="OKZ56" s="2"/>
      <c r="OLA56" s="2"/>
      <c r="OLB56" s="2"/>
      <c r="OLC56" s="2"/>
      <c r="OLD56" s="2"/>
      <c r="OLE56" s="2"/>
      <c r="OLF56" s="2"/>
      <c r="OLG56" s="2"/>
      <c r="OLH56" s="2"/>
      <c r="OLI56" s="2"/>
      <c r="OLJ56" s="2"/>
      <c r="OLK56" s="2"/>
      <c r="OLL56" s="2"/>
      <c r="OLM56" s="2"/>
      <c r="OLN56" s="2"/>
      <c r="OLO56" s="2"/>
      <c r="OLP56" s="2"/>
      <c r="OLQ56" s="2"/>
      <c r="OLR56" s="2"/>
      <c r="OLS56" s="2"/>
      <c r="OLT56" s="2"/>
      <c r="OLU56" s="2"/>
      <c r="OLV56" s="2"/>
      <c r="OLW56" s="2"/>
      <c r="OLX56" s="2"/>
      <c r="OLY56" s="2"/>
      <c r="OLZ56" s="2"/>
      <c r="OMA56" s="2"/>
      <c r="OMB56" s="2"/>
      <c r="OMC56" s="2"/>
      <c r="OMD56" s="2"/>
      <c r="OME56" s="2"/>
      <c r="OMF56" s="2"/>
      <c r="OMG56" s="2"/>
      <c r="OMH56" s="2"/>
      <c r="OMI56" s="2"/>
      <c r="OMJ56" s="2"/>
      <c r="OMK56" s="2"/>
      <c r="OML56" s="2"/>
      <c r="OMM56" s="2"/>
      <c r="OMN56" s="2"/>
      <c r="OMO56" s="2"/>
      <c r="OMP56" s="2"/>
      <c r="OMQ56" s="2"/>
      <c r="OMR56" s="2"/>
      <c r="OMS56" s="2"/>
      <c r="OMT56" s="2"/>
      <c r="OMU56" s="2"/>
      <c r="OMV56" s="2"/>
      <c r="OMW56" s="2"/>
      <c r="OMX56" s="2"/>
      <c r="OMY56" s="2"/>
      <c r="OMZ56" s="2"/>
      <c r="ONA56" s="2"/>
      <c r="ONB56" s="2"/>
      <c r="ONC56" s="2"/>
      <c r="OND56" s="2"/>
      <c r="ONE56" s="2"/>
      <c r="ONF56" s="2"/>
      <c r="ONG56" s="2"/>
      <c r="ONH56" s="2"/>
      <c r="ONI56" s="2"/>
      <c r="ONJ56" s="2"/>
      <c r="ONK56" s="2"/>
      <c r="ONL56" s="2"/>
      <c r="ONM56" s="2"/>
      <c r="ONN56" s="2"/>
      <c r="ONO56" s="2"/>
      <c r="ONP56" s="2"/>
      <c r="ONQ56" s="2"/>
      <c r="ONR56" s="2"/>
      <c r="ONS56" s="2"/>
      <c r="ONT56" s="2"/>
      <c r="ONU56" s="2"/>
      <c r="ONV56" s="2"/>
      <c r="ONW56" s="2"/>
      <c r="ONX56" s="2"/>
      <c r="ONY56" s="2"/>
      <c r="ONZ56" s="2"/>
      <c r="OOA56" s="2"/>
      <c r="OOB56" s="2"/>
      <c r="OOC56" s="2"/>
      <c r="OOD56" s="2"/>
      <c r="OOE56" s="2"/>
      <c r="OOF56" s="2"/>
      <c r="OOG56" s="2"/>
      <c r="OOH56" s="2"/>
      <c r="OOI56" s="2"/>
      <c r="OOJ56" s="2"/>
      <c r="OOK56" s="2"/>
      <c r="OOL56" s="2"/>
      <c r="OOM56" s="2"/>
      <c r="OON56" s="2"/>
      <c r="OOO56" s="2"/>
      <c r="OOP56" s="2"/>
      <c r="OOQ56" s="2"/>
      <c r="OOR56" s="2"/>
      <c r="OOS56" s="2"/>
      <c r="OOT56" s="2"/>
      <c r="OOU56" s="2"/>
      <c r="OOV56" s="2"/>
      <c r="OOW56" s="2"/>
      <c r="OOX56" s="2"/>
      <c r="OOY56" s="2"/>
      <c r="OOZ56" s="2"/>
      <c r="OPA56" s="2"/>
      <c r="OPB56" s="2"/>
      <c r="OPC56" s="2"/>
      <c r="OPD56" s="2"/>
      <c r="OPE56" s="2"/>
      <c r="OPF56" s="2"/>
      <c r="OPG56" s="2"/>
      <c r="OPH56" s="2"/>
      <c r="OPI56" s="2"/>
      <c r="OPJ56" s="2"/>
      <c r="OPK56" s="2"/>
      <c r="OPL56" s="2"/>
      <c r="OPM56" s="2"/>
      <c r="OPN56" s="2"/>
      <c r="OPO56" s="2"/>
      <c r="OPP56" s="2"/>
      <c r="OPQ56" s="2"/>
      <c r="OPR56" s="2"/>
      <c r="OPS56" s="2"/>
      <c r="OPT56" s="2"/>
      <c r="OPU56" s="2"/>
      <c r="OPV56" s="2"/>
      <c r="OPW56" s="2"/>
      <c r="OPX56" s="2"/>
      <c r="OPY56" s="2"/>
      <c r="OPZ56" s="2"/>
      <c r="OQA56" s="2"/>
      <c r="OQB56" s="2"/>
      <c r="OQC56" s="2"/>
      <c r="OQD56" s="2"/>
      <c r="OQE56" s="2"/>
      <c r="OQF56" s="2"/>
      <c r="OQG56" s="2"/>
      <c r="OQH56" s="2"/>
      <c r="OQI56" s="2"/>
      <c r="OQJ56" s="2"/>
      <c r="OQK56" s="2"/>
      <c r="OQL56" s="2"/>
      <c r="OQM56" s="2"/>
      <c r="OQN56" s="2"/>
      <c r="OQO56" s="2"/>
      <c r="OQP56" s="2"/>
      <c r="OQQ56" s="2"/>
      <c r="OQR56" s="2"/>
      <c r="OQS56" s="2"/>
      <c r="OQT56" s="2"/>
      <c r="OQU56" s="2"/>
      <c r="OQV56" s="2"/>
      <c r="OQW56" s="2"/>
      <c r="OQX56" s="2"/>
      <c r="OQY56" s="2"/>
      <c r="OQZ56" s="2"/>
      <c r="ORA56" s="2"/>
      <c r="ORB56" s="2"/>
      <c r="ORC56" s="2"/>
      <c r="ORD56" s="2"/>
      <c r="ORE56" s="2"/>
      <c r="ORF56" s="2"/>
      <c r="ORG56" s="2"/>
      <c r="ORH56" s="2"/>
      <c r="ORI56" s="2"/>
      <c r="ORJ56" s="2"/>
      <c r="ORK56" s="2"/>
      <c r="ORL56" s="2"/>
      <c r="ORM56" s="2"/>
      <c r="ORN56" s="2"/>
      <c r="ORO56" s="2"/>
      <c r="ORP56" s="2"/>
      <c r="ORQ56" s="2"/>
      <c r="ORR56" s="2"/>
      <c r="ORS56" s="2"/>
      <c r="ORT56" s="2"/>
      <c r="ORU56" s="2"/>
      <c r="ORV56" s="2"/>
      <c r="ORW56" s="2"/>
      <c r="ORX56" s="2"/>
      <c r="ORY56" s="2"/>
      <c r="ORZ56" s="2"/>
      <c r="OSA56" s="2"/>
      <c r="OSB56" s="2"/>
      <c r="OSC56" s="2"/>
      <c r="OSD56" s="2"/>
      <c r="OSE56" s="2"/>
      <c r="OSF56" s="2"/>
      <c r="OSG56" s="2"/>
      <c r="OSH56" s="2"/>
      <c r="OSI56" s="2"/>
      <c r="OSJ56" s="2"/>
      <c r="OSK56" s="2"/>
      <c r="OSL56" s="2"/>
      <c r="OSM56" s="2"/>
      <c r="OSN56" s="2"/>
      <c r="OSO56" s="2"/>
      <c r="OSP56" s="2"/>
      <c r="OSQ56" s="2"/>
      <c r="OSR56" s="2"/>
      <c r="OSS56" s="2"/>
      <c r="OST56" s="2"/>
      <c r="OSU56" s="2"/>
      <c r="OSV56" s="2"/>
      <c r="OSW56" s="2"/>
      <c r="OSX56" s="2"/>
      <c r="OSY56" s="2"/>
      <c r="OSZ56" s="2"/>
      <c r="OTA56" s="2"/>
      <c r="OTB56" s="2"/>
      <c r="OTC56" s="2"/>
      <c r="OTD56" s="2"/>
      <c r="OTE56" s="2"/>
      <c r="OTF56" s="2"/>
      <c r="OTG56" s="2"/>
      <c r="OTH56" s="2"/>
      <c r="OTI56" s="2"/>
      <c r="OTJ56" s="2"/>
      <c r="OTK56" s="2"/>
      <c r="OTL56" s="2"/>
      <c r="OTM56" s="2"/>
      <c r="OTN56" s="2"/>
      <c r="OTO56" s="2"/>
      <c r="OTP56" s="2"/>
      <c r="OTQ56" s="2"/>
      <c r="OTR56" s="2"/>
      <c r="OTS56" s="2"/>
      <c r="OTT56" s="2"/>
      <c r="OTU56" s="2"/>
      <c r="OTV56" s="2"/>
      <c r="OTW56" s="2"/>
      <c r="OTX56" s="2"/>
      <c r="OTY56" s="2"/>
      <c r="OTZ56" s="2"/>
      <c r="OUA56" s="2"/>
      <c r="OUB56" s="2"/>
      <c r="OUC56" s="2"/>
      <c r="OUD56" s="2"/>
      <c r="OUE56" s="2"/>
      <c r="OUF56" s="2"/>
      <c r="OUG56" s="2"/>
      <c r="OUH56" s="2"/>
      <c r="OUI56" s="2"/>
      <c r="OUJ56" s="2"/>
      <c r="OUK56" s="2"/>
      <c r="OUL56" s="2"/>
      <c r="OUM56" s="2"/>
      <c r="OUN56" s="2"/>
      <c r="OUO56" s="2"/>
      <c r="OUP56" s="2"/>
      <c r="OUQ56" s="2"/>
      <c r="OUR56" s="2"/>
      <c r="OUS56" s="2"/>
      <c r="OUT56" s="2"/>
      <c r="OUU56" s="2"/>
      <c r="OUV56" s="2"/>
      <c r="OUW56" s="2"/>
      <c r="OUX56" s="2"/>
      <c r="OUY56" s="2"/>
      <c r="OUZ56" s="2"/>
      <c r="OVA56" s="2"/>
      <c r="OVB56" s="2"/>
      <c r="OVC56" s="2"/>
      <c r="OVD56" s="2"/>
      <c r="OVE56" s="2"/>
      <c r="OVF56" s="2"/>
      <c r="OVG56" s="2"/>
      <c r="OVH56" s="2"/>
      <c r="OVI56" s="2"/>
      <c r="OVJ56" s="2"/>
      <c r="OVK56" s="2"/>
      <c r="OVL56" s="2"/>
      <c r="OVM56" s="2"/>
      <c r="OVN56" s="2"/>
      <c r="OVO56" s="2"/>
      <c r="OVP56" s="2"/>
      <c r="OVQ56" s="2"/>
      <c r="OVR56" s="2"/>
      <c r="OVS56" s="2"/>
      <c r="OVT56" s="2"/>
      <c r="OVU56" s="2"/>
      <c r="OVV56" s="2"/>
      <c r="OVW56" s="2"/>
      <c r="OVX56" s="2"/>
      <c r="OVY56" s="2"/>
      <c r="OVZ56" s="2"/>
      <c r="OWA56" s="2"/>
      <c r="OWB56" s="2"/>
      <c r="OWC56" s="2"/>
      <c r="OWD56" s="2"/>
      <c r="OWE56" s="2"/>
      <c r="OWF56" s="2"/>
      <c r="OWG56" s="2"/>
      <c r="OWH56" s="2"/>
      <c r="OWI56" s="2"/>
      <c r="OWJ56" s="2"/>
      <c r="OWK56" s="2"/>
      <c r="OWL56" s="2"/>
      <c r="OWM56" s="2"/>
      <c r="OWN56" s="2"/>
      <c r="OWO56" s="2"/>
      <c r="OWP56" s="2"/>
      <c r="OWQ56" s="2"/>
      <c r="OWR56" s="2"/>
      <c r="OWS56" s="2"/>
      <c r="OWT56" s="2"/>
      <c r="OWU56" s="2"/>
      <c r="OWV56" s="2"/>
      <c r="OWW56" s="2"/>
      <c r="OWX56" s="2"/>
      <c r="OWY56" s="2"/>
      <c r="OWZ56" s="2"/>
      <c r="OXA56" s="2"/>
      <c r="OXB56" s="2"/>
      <c r="OXC56" s="2"/>
      <c r="OXD56" s="2"/>
      <c r="OXE56" s="2"/>
      <c r="OXF56" s="2"/>
      <c r="OXG56" s="2"/>
      <c r="OXH56" s="2"/>
      <c r="OXI56" s="2"/>
      <c r="OXJ56" s="2"/>
      <c r="OXK56" s="2"/>
      <c r="OXL56" s="2"/>
      <c r="OXM56" s="2"/>
      <c r="OXN56" s="2"/>
      <c r="OXO56" s="2"/>
      <c r="OXP56" s="2"/>
      <c r="OXQ56" s="2"/>
      <c r="OXR56" s="2"/>
      <c r="OXS56" s="2"/>
      <c r="OXT56" s="2"/>
      <c r="OXU56" s="2"/>
      <c r="OXV56" s="2"/>
      <c r="OXW56" s="2"/>
      <c r="OXX56" s="2"/>
      <c r="OXY56" s="2"/>
      <c r="OXZ56" s="2"/>
      <c r="OYA56" s="2"/>
      <c r="OYB56" s="2"/>
      <c r="OYC56" s="2"/>
      <c r="OYD56" s="2"/>
      <c r="OYE56" s="2"/>
      <c r="OYF56" s="2"/>
      <c r="OYG56" s="2"/>
      <c r="OYH56" s="2"/>
      <c r="OYI56" s="2"/>
      <c r="OYJ56" s="2"/>
      <c r="OYK56" s="2"/>
      <c r="OYL56" s="2"/>
      <c r="OYM56" s="2"/>
      <c r="OYN56" s="2"/>
      <c r="OYO56" s="2"/>
      <c r="OYP56" s="2"/>
      <c r="OYQ56" s="2"/>
      <c r="OYR56" s="2"/>
      <c r="OYS56" s="2"/>
      <c r="OYT56" s="2"/>
      <c r="OYU56" s="2"/>
      <c r="OYV56" s="2"/>
      <c r="OYW56" s="2"/>
      <c r="OYX56" s="2"/>
      <c r="OYY56" s="2"/>
      <c r="OYZ56" s="2"/>
      <c r="OZA56" s="2"/>
      <c r="OZB56" s="2"/>
      <c r="OZC56" s="2"/>
      <c r="OZD56" s="2"/>
      <c r="OZE56" s="2"/>
      <c r="OZF56" s="2"/>
      <c r="OZG56" s="2"/>
      <c r="OZH56" s="2"/>
      <c r="OZI56" s="2"/>
      <c r="OZJ56" s="2"/>
      <c r="OZK56" s="2"/>
      <c r="OZL56" s="2"/>
      <c r="OZM56" s="2"/>
      <c r="OZN56" s="2"/>
      <c r="OZO56" s="2"/>
      <c r="OZP56" s="2"/>
      <c r="OZQ56" s="2"/>
      <c r="OZR56" s="2"/>
      <c r="OZS56" s="2"/>
      <c r="OZT56" s="2"/>
      <c r="OZU56" s="2"/>
      <c r="OZV56" s="2"/>
      <c r="OZW56" s="2"/>
      <c r="OZX56" s="2"/>
      <c r="OZY56" s="2"/>
      <c r="OZZ56" s="2"/>
      <c r="PAA56" s="2"/>
      <c r="PAB56" s="2"/>
      <c r="PAC56" s="2"/>
      <c r="PAD56" s="2"/>
      <c r="PAE56" s="2"/>
      <c r="PAF56" s="2"/>
      <c r="PAG56" s="2"/>
      <c r="PAH56" s="2"/>
      <c r="PAI56" s="2"/>
      <c r="PAJ56" s="2"/>
      <c r="PAK56" s="2"/>
      <c r="PAL56" s="2"/>
      <c r="PAM56" s="2"/>
      <c r="PAN56" s="2"/>
      <c r="PAO56" s="2"/>
      <c r="PAP56" s="2"/>
      <c r="PAQ56" s="2"/>
      <c r="PAR56" s="2"/>
      <c r="PAS56" s="2"/>
      <c r="PAT56" s="2"/>
      <c r="PAU56" s="2"/>
      <c r="PAV56" s="2"/>
      <c r="PAW56" s="2"/>
      <c r="PAX56" s="2"/>
      <c r="PAY56" s="2"/>
      <c r="PAZ56" s="2"/>
      <c r="PBA56" s="2"/>
      <c r="PBB56" s="2"/>
      <c r="PBC56" s="2"/>
      <c r="PBD56" s="2"/>
      <c r="PBE56" s="2"/>
      <c r="PBF56" s="2"/>
      <c r="PBG56" s="2"/>
      <c r="PBH56" s="2"/>
      <c r="PBI56" s="2"/>
      <c r="PBJ56" s="2"/>
      <c r="PBK56" s="2"/>
      <c r="PBL56" s="2"/>
      <c r="PBM56" s="2"/>
      <c r="PBN56" s="2"/>
      <c r="PBO56" s="2"/>
      <c r="PBP56" s="2"/>
      <c r="PBQ56" s="2"/>
      <c r="PBR56" s="2"/>
      <c r="PBS56" s="2"/>
      <c r="PBT56" s="2"/>
      <c r="PBU56" s="2"/>
      <c r="PBV56" s="2"/>
      <c r="PBW56" s="2"/>
      <c r="PBX56" s="2"/>
      <c r="PBY56" s="2"/>
      <c r="PBZ56" s="2"/>
      <c r="PCA56" s="2"/>
      <c r="PCB56" s="2"/>
      <c r="PCC56" s="2"/>
      <c r="PCD56" s="2"/>
      <c r="PCE56" s="2"/>
      <c r="PCF56" s="2"/>
      <c r="PCG56" s="2"/>
      <c r="PCH56" s="2"/>
      <c r="PCI56" s="2"/>
      <c r="PCJ56" s="2"/>
      <c r="PCK56" s="2"/>
      <c r="PCL56" s="2"/>
      <c r="PCM56" s="2"/>
      <c r="PCN56" s="2"/>
      <c r="PCO56" s="2"/>
      <c r="PCP56" s="2"/>
      <c r="PCQ56" s="2"/>
      <c r="PCR56" s="2"/>
      <c r="PCS56" s="2"/>
      <c r="PCT56" s="2"/>
      <c r="PCU56" s="2"/>
      <c r="PCV56" s="2"/>
      <c r="PCW56" s="2"/>
      <c r="PCX56" s="2"/>
      <c r="PCY56" s="2"/>
      <c r="PCZ56" s="2"/>
      <c r="PDA56" s="2"/>
      <c r="PDB56" s="2"/>
      <c r="PDC56" s="2"/>
      <c r="PDD56" s="2"/>
      <c r="PDE56" s="2"/>
      <c r="PDF56" s="2"/>
      <c r="PDG56" s="2"/>
      <c r="PDH56" s="2"/>
      <c r="PDI56" s="2"/>
      <c r="PDJ56" s="2"/>
      <c r="PDK56" s="2"/>
      <c r="PDL56" s="2"/>
      <c r="PDM56" s="2"/>
      <c r="PDN56" s="2"/>
      <c r="PDO56" s="2"/>
      <c r="PDP56" s="2"/>
      <c r="PDQ56" s="2"/>
      <c r="PDR56" s="2"/>
      <c r="PDS56" s="2"/>
      <c r="PDT56" s="2"/>
      <c r="PDU56" s="2"/>
      <c r="PDV56" s="2"/>
      <c r="PDW56" s="2"/>
      <c r="PDX56" s="2"/>
      <c r="PDY56" s="2"/>
      <c r="PDZ56" s="2"/>
      <c r="PEA56" s="2"/>
      <c r="PEB56" s="2"/>
      <c r="PEC56" s="2"/>
      <c r="PED56" s="2"/>
      <c r="PEE56" s="2"/>
      <c r="PEF56" s="2"/>
      <c r="PEG56" s="2"/>
      <c r="PEH56" s="2"/>
      <c r="PEI56" s="2"/>
      <c r="PEJ56" s="2"/>
      <c r="PEK56" s="2"/>
      <c r="PEL56" s="2"/>
      <c r="PEM56" s="2"/>
      <c r="PEN56" s="2"/>
      <c r="PEO56" s="2"/>
      <c r="PEP56" s="2"/>
      <c r="PEQ56" s="2"/>
      <c r="PER56" s="2"/>
      <c r="PES56" s="2"/>
      <c r="PET56" s="2"/>
      <c r="PEU56" s="2"/>
      <c r="PEV56" s="2"/>
      <c r="PEW56" s="2"/>
      <c r="PEX56" s="2"/>
      <c r="PEY56" s="2"/>
      <c r="PEZ56" s="2"/>
      <c r="PFA56" s="2"/>
      <c r="PFB56" s="2"/>
      <c r="PFC56" s="2"/>
      <c r="PFD56" s="2"/>
      <c r="PFE56" s="2"/>
      <c r="PFF56" s="2"/>
      <c r="PFG56" s="2"/>
      <c r="PFH56" s="2"/>
      <c r="PFI56" s="2"/>
      <c r="PFJ56" s="2"/>
      <c r="PFK56" s="2"/>
      <c r="PFL56" s="2"/>
      <c r="PFM56" s="2"/>
      <c r="PFN56" s="2"/>
      <c r="PFO56" s="2"/>
      <c r="PFP56" s="2"/>
      <c r="PFQ56" s="2"/>
      <c r="PFR56" s="2"/>
      <c r="PFS56" s="2"/>
      <c r="PFT56" s="2"/>
      <c r="PFU56" s="2"/>
      <c r="PFV56" s="2"/>
      <c r="PFW56" s="2"/>
      <c r="PFX56" s="2"/>
      <c r="PFY56" s="2"/>
      <c r="PFZ56" s="2"/>
      <c r="PGA56" s="2"/>
      <c r="PGB56" s="2"/>
      <c r="PGC56" s="2"/>
      <c r="PGD56" s="2"/>
      <c r="PGE56" s="2"/>
      <c r="PGF56" s="2"/>
      <c r="PGG56" s="2"/>
      <c r="PGH56" s="2"/>
      <c r="PGI56" s="2"/>
      <c r="PGJ56" s="2"/>
      <c r="PGK56" s="2"/>
      <c r="PGL56" s="2"/>
      <c r="PGM56" s="2"/>
      <c r="PGN56" s="2"/>
      <c r="PGO56" s="2"/>
      <c r="PGP56" s="2"/>
      <c r="PGQ56" s="2"/>
      <c r="PGR56" s="2"/>
      <c r="PGS56" s="2"/>
      <c r="PGT56" s="2"/>
      <c r="PGU56" s="2"/>
      <c r="PGV56" s="2"/>
      <c r="PGW56" s="2"/>
      <c r="PGX56" s="2"/>
      <c r="PGY56" s="2"/>
      <c r="PGZ56" s="2"/>
      <c r="PHA56" s="2"/>
      <c r="PHB56" s="2"/>
      <c r="PHC56" s="2"/>
      <c r="PHD56" s="2"/>
      <c r="PHE56" s="2"/>
      <c r="PHF56" s="2"/>
      <c r="PHG56" s="2"/>
      <c r="PHH56" s="2"/>
      <c r="PHI56" s="2"/>
      <c r="PHJ56" s="2"/>
      <c r="PHK56" s="2"/>
      <c r="PHL56" s="2"/>
      <c r="PHM56" s="2"/>
      <c r="PHN56" s="2"/>
      <c r="PHO56" s="2"/>
      <c r="PHP56" s="2"/>
      <c r="PHQ56" s="2"/>
      <c r="PHR56" s="2"/>
      <c r="PHS56" s="2"/>
      <c r="PHT56" s="2"/>
      <c r="PHU56" s="2"/>
      <c r="PHV56" s="2"/>
      <c r="PHW56" s="2"/>
      <c r="PHX56" s="2"/>
      <c r="PHY56" s="2"/>
      <c r="PHZ56" s="2"/>
      <c r="PIA56" s="2"/>
      <c r="PIB56" s="2"/>
      <c r="PIC56" s="2"/>
      <c r="PID56" s="2"/>
      <c r="PIE56" s="2"/>
      <c r="PIF56" s="2"/>
      <c r="PIG56" s="2"/>
      <c r="PIH56" s="2"/>
      <c r="PII56" s="2"/>
      <c r="PIJ56" s="2"/>
      <c r="PIK56" s="2"/>
      <c r="PIL56" s="2"/>
      <c r="PIM56" s="2"/>
      <c r="PIN56" s="2"/>
      <c r="PIO56" s="2"/>
      <c r="PIP56" s="2"/>
      <c r="PIQ56" s="2"/>
      <c r="PIR56" s="2"/>
      <c r="PIS56" s="2"/>
      <c r="PIT56" s="2"/>
      <c r="PIU56" s="2"/>
      <c r="PIV56" s="2"/>
      <c r="PIW56" s="2"/>
      <c r="PIX56" s="2"/>
      <c r="PIY56" s="2"/>
      <c r="PIZ56" s="2"/>
      <c r="PJA56" s="2"/>
      <c r="PJB56" s="2"/>
      <c r="PJC56" s="2"/>
      <c r="PJD56" s="2"/>
      <c r="PJE56" s="2"/>
      <c r="PJF56" s="2"/>
      <c r="PJG56" s="2"/>
      <c r="PJH56" s="2"/>
      <c r="PJI56" s="2"/>
      <c r="PJJ56" s="2"/>
      <c r="PJK56" s="2"/>
      <c r="PJL56" s="2"/>
      <c r="PJM56" s="2"/>
      <c r="PJN56" s="2"/>
      <c r="PJO56" s="2"/>
      <c r="PJP56" s="2"/>
      <c r="PJQ56" s="2"/>
      <c r="PJR56" s="2"/>
      <c r="PJS56" s="2"/>
      <c r="PJT56" s="2"/>
      <c r="PJU56" s="2"/>
      <c r="PJV56" s="2"/>
      <c r="PJW56" s="2"/>
      <c r="PJX56" s="2"/>
      <c r="PJY56" s="2"/>
      <c r="PJZ56" s="2"/>
      <c r="PKA56" s="2"/>
      <c r="PKB56" s="2"/>
      <c r="PKC56" s="2"/>
      <c r="PKD56" s="2"/>
      <c r="PKE56" s="2"/>
      <c r="PKF56" s="2"/>
      <c r="PKG56" s="2"/>
      <c r="PKH56" s="2"/>
      <c r="PKI56" s="2"/>
      <c r="PKJ56" s="2"/>
      <c r="PKK56" s="2"/>
      <c r="PKL56" s="2"/>
      <c r="PKM56" s="2"/>
      <c r="PKN56" s="2"/>
      <c r="PKO56" s="2"/>
      <c r="PKP56" s="2"/>
      <c r="PKQ56" s="2"/>
      <c r="PKR56" s="2"/>
      <c r="PKS56" s="2"/>
      <c r="PKT56" s="2"/>
      <c r="PKU56" s="2"/>
      <c r="PKV56" s="2"/>
      <c r="PKW56" s="2"/>
      <c r="PKX56" s="2"/>
      <c r="PKY56" s="2"/>
      <c r="PKZ56" s="2"/>
      <c r="PLA56" s="2"/>
      <c r="PLB56" s="2"/>
      <c r="PLC56" s="2"/>
      <c r="PLD56" s="2"/>
      <c r="PLE56" s="2"/>
      <c r="PLF56" s="2"/>
      <c r="PLG56" s="2"/>
      <c r="PLH56" s="2"/>
      <c r="PLI56" s="2"/>
      <c r="PLJ56" s="2"/>
      <c r="PLK56" s="2"/>
      <c r="PLL56" s="2"/>
      <c r="PLM56" s="2"/>
      <c r="PLN56" s="2"/>
      <c r="PLO56" s="2"/>
      <c r="PLP56" s="2"/>
      <c r="PLQ56" s="2"/>
      <c r="PLR56" s="2"/>
      <c r="PLS56" s="2"/>
      <c r="PLT56" s="2"/>
      <c r="PLU56" s="2"/>
      <c r="PLV56" s="2"/>
      <c r="PLW56" s="2"/>
      <c r="PLX56" s="2"/>
      <c r="PLY56" s="2"/>
      <c r="PLZ56" s="2"/>
      <c r="PMA56" s="2"/>
      <c r="PMB56" s="2"/>
      <c r="PMC56" s="2"/>
      <c r="PMD56" s="2"/>
      <c r="PME56" s="2"/>
      <c r="PMF56" s="2"/>
      <c r="PMG56" s="2"/>
      <c r="PMH56" s="2"/>
      <c r="PMI56" s="2"/>
      <c r="PMJ56" s="2"/>
      <c r="PMK56" s="2"/>
      <c r="PML56" s="2"/>
      <c r="PMM56" s="2"/>
      <c r="PMN56" s="2"/>
      <c r="PMO56" s="2"/>
      <c r="PMP56" s="2"/>
      <c r="PMQ56" s="2"/>
      <c r="PMR56" s="2"/>
      <c r="PMS56" s="2"/>
      <c r="PMT56" s="2"/>
      <c r="PMU56" s="2"/>
      <c r="PMV56" s="2"/>
      <c r="PMW56" s="2"/>
      <c r="PMX56" s="2"/>
      <c r="PMY56" s="2"/>
      <c r="PMZ56" s="2"/>
      <c r="PNA56" s="2"/>
      <c r="PNB56" s="2"/>
      <c r="PNC56" s="2"/>
      <c r="PND56" s="2"/>
      <c r="PNE56" s="2"/>
      <c r="PNF56" s="2"/>
      <c r="PNG56" s="2"/>
      <c r="PNH56" s="2"/>
      <c r="PNI56" s="2"/>
      <c r="PNJ56" s="2"/>
      <c r="PNK56" s="2"/>
      <c r="PNL56" s="2"/>
      <c r="PNM56" s="2"/>
      <c r="PNN56" s="2"/>
      <c r="PNO56" s="2"/>
      <c r="PNP56" s="2"/>
      <c r="PNQ56" s="2"/>
      <c r="PNR56" s="2"/>
      <c r="PNS56" s="2"/>
      <c r="PNT56" s="2"/>
      <c r="PNU56" s="2"/>
      <c r="PNV56" s="2"/>
      <c r="PNW56" s="2"/>
      <c r="PNX56" s="2"/>
      <c r="PNY56" s="2"/>
      <c r="PNZ56" s="2"/>
      <c r="POA56" s="2"/>
      <c r="POB56" s="2"/>
      <c r="POC56" s="2"/>
      <c r="POD56" s="2"/>
      <c r="POE56" s="2"/>
      <c r="POF56" s="2"/>
      <c r="POG56" s="2"/>
      <c r="POH56" s="2"/>
      <c r="POI56" s="2"/>
      <c r="POJ56" s="2"/>
      <c r="POK56" s="2"/>
      <c r="POL56" s="2"/>
      <c r="POM56" s="2"/>
      <c r="PON56" s="2"/>
      <c r="POO56" s="2"/>
      <c r="POP56" s="2"/>
      <c r="POQ56" s="2"/>
      <c r="POR56" s="2"/>
      <c r="POS56" s="2"/>
      <c r="POT56" s="2"/>
      <c r="POU56" s="2"/>
      <c r="POV56" s="2"/>
      <c r="POW56" s="2"/>
      <c r="POX56" s="2"/>
      <c r="POY56" s="2"/>
      <c r="POZ56" s="2"/>
      <c r="PPA56" s="2"/>
      <c r="PPB56" s="2"/>
      <c r="PPC56" s="2"/>
      <c r="PPD56" s="2"/>
      <c r="PPE56" s="2"/>
      <c r="PPF56" s="2"/>
      <c r="PPG56" s="2"/>
      <c r="PPH56" s="2"/>
      <c r="PPI56" s="2"/>
      <c r="PPJ56" s="2"/>
      <c r="PPK56" s="2"/>
      <c r="PPL56" s="2"/>
      <c r="PPM56" s="2"/>
      <c r="PPN56" s="2"/>
      <c r="PPO56" s="2"/>
      <c r="PPP56" s="2"/>
      <c r="PPQ56" s="2"/>
      <c r="PPR56" s="2"/>
      <c r="PPS56" s="2"/>
      <c r="PPT56" s="2"/>
      <c r="PPU56" s="2"/>
      <c r="PPV56" s="2"/>
      <c r="PPW56" s="2"/>
      <c r="PPX56" s="2"/>
      <c r="PPY56" s="2"/>
      <c r="PPZ56" s="2"/>
      <c r="PQA56" s="2"/>
      <c r="PQB56" s="2"/>
      <c r="PQC56" s="2"/>
      <c r="PQD56" s="2"/>
      <c r="PQE56" s="2"/>
      <c r="PQF56" s="2"/>
      <c r="PQG56" s="2"/>
      <c r="PQH56" s="2"/>
      <c r="PQI56" s="2"/>
      <c r="PQJ56" s="2"/>
      <c r="PQK56" s="2"/>
      <c r="PQL56" s="2"/>
      <c r="PQM56" s="2"/>
      <c r="PQN56" s="2"/>
      <c r="PQO56" s="2"/>
      <c r="PQP56" s="2"/>
      <c r="PQQ56" s="2"/>
      <c r="PQR56" s="2"/>
      <c r="PQS56" s="2"/>
      <c r="PQT56" s="2"/>
      <c r="PQU56" s="2"/>
      <c r="PQV56" s="2"/>
      <c r="PQW56" s="2"/>
      <c r="PQX56" s="2"/>
      <c r="PQY56" s="2"/>
      <c r="PQZ56" s="2"/>
      <c r="PRA56" s="2"/>
      <c r="PRB56" s="2"/>
      <c r="PRC56" s="2"/>
      <c r="PRD56" s="2"/>
      <c r="PRE56" s="2"/>
      <c r="PRF56" s="2"/>
      <c r="PRG56" s="2"/>
      <c r="PRH56" s="2"/>
      <c r="PRI56" s="2"/>
      <c r="PRJ56" s="2"/>
      <c r="PRK56" s="2"/>
      <c r="PRL56" s="2"/>
      <c r="PRM56" s="2"/>
      <c r="PRN56" s="2"/>
      <c r="PRO56" s="2"/>
      <c r="PRP56" s="2"/>
      <c r="PRQ56" s="2"/>
      <c r="PRR56" s="2"/>
      <c r="PRS56" s="2"/>
      <c r="PRT56" s="2"/>
      <c r="PRU56" s="2"/>
      <c r="PRV56" s="2"/>
      <c r="PRW56" s="2"/>
      <c r="PRX56" s="2"/>
      <c r="PRY56" s="2"/>
      <c r="PRZ56" s="2"/>
      <c r="PSA56" s="2"/>
      <c r="PSB56" s="2"/>
      <c r="PSC56" s="2"/>
      <c r="PSD56" s="2"/>
      <c r="PSE56" s="2"/>
      <c r="PSF56" s="2"/>
      <c r="PSG56" s="2"/>
      <c r="PSH56" s="2"/>
      <c r="PSI56" s="2"/>
      <c r="PSJ56" s="2"/>
      <c r="PSK56" s="2"/>
      <c r="PSL56" s="2"/>
      <c r="PSM56" s="2"/>
      <c r="PSN56" s="2"/>
      <c r="PSO56" s="2"/>
      <c r="PSP56" s="2"/>
      <c r="PSQ56" s="2"/>
      <c r="PSR56" s="2"/>
      <c r="PSS56" s="2"/>
      <c r="PST56" s="2"/>
      <c r="PSU56" s="2"/>
      <c r="PSV56" s="2"/>
      <c r="PSW56" s="2"/>
      <c r="PSX56" s="2"/>
      <c r="PSY56" s="2"/>
      <c r="PSZ56" s="2"/>
      <c r="PTA56" s="2"/>
      <c r="PTB56" s="2"/>
      <c r="PTC56" s="2"/>
      <c r="PTD56" s="2"/>
      <c r="PTE56" s="2"/>
      <c r="PTF56" s="2"/>
      <c r="PTG56" s="2"/>
      <c r="PTH56" s="2"/>
      <c r="PTI56" s="2"/>
      <c r="PTJ56" s="2"/>
      <c r="PTK56" s="2"/>
      <c r="PTL56" s="2"/>
      <c r="PTM56" s="2"/>
      <c r="PTN56" s="2"/>
      <c r="PTO56" s="2"/>
      <c r="PTP56" s="2"/>
      <c r="PTQ56" s="2"/>
      <c r="PTR56" s="2"/>
      <c r="PTS56" s="2"/>
      <c r="PTT56" s="2"/>
      <c r="PTU56" s="2"/>
      <c r="PTV56" s="2"/>
      <c r="PTW56" s="2"/>
      <c r="PTX56" s="2"/>
      <c r="PTY56" s="2"/>
      <c r="PTZ56" s="2"/>
      <c r="PUA56" s="2"/>
      <c r="PUB56" s="2"/>
      <c r="PUC56" s="2"/>
      <c r="PUD56" s="2"/>
      <c r="PUE56" s="2"/>
      <c r="PUF56" s="2"/>
      <c r="PUG56" s="2"/>
      <c r="PUH56" s="2"/>
      <c r="PUI56" s="2"/>
      <c r="PUJ56" s="2"/>
      <c r="PUK56" s="2"/>
      <c r="PUL56" s="2"/>
      <c r="PUM56" s="2"/>
      <c r="PUN56" s="2"/>
      <c r="PUO56" s="2"/>
      <c r="PUP56" s="2"/>
      <c r="PUQ56" s="2"/>
      <c r="PUR56" s="2"/>
      <c r="PUS56" s="2"/>
      <c r="PUT56" s="2"/>
      <c r="PUU56" s="2"/>
      <c r="PUV56" s="2"/>
      <c r="PUW56" s="2"/>
      <c r="PUX56" s="2"/>
      <c r="PUY56" s="2"/>
      <c r="PUZ56" s="2"/>
      <c r="PVA56" s="2"/>
      <c r="PVB56" s="2"/>
      <c r="PVC56" s="2"/>
      <c r="PVD56" s="2"/>
      <c r="PVE56" s="2"/>
      <c r="PVF56" s="2"/>
      <c r="PVG56" s="2"/>
      <c r="PVH56" s="2"/>
      <c r="PVI56" s="2"/>
      <c r="PVJ56" s="2"/>
      <c r="PVK56" s="2"/>
      <c r="PVL56" s="2"/>
      <c r="PVM56" s="2"/>
      <c r="PVN56" s="2"/>
      <c r="PVO56" s="2"/>
      <c r="PVP56" s="2"/>
      <c r="PVQ56" s="2"/>
      <c r="PVR56" s="2"/>
      <c r="PVS56" s="2"/>
      <c r="PVT56" s="2"/>
      <c r="PVU56" s="2"/>
      <c r="PVV56" s="2"/>
      <c r="PVW56" s="2"/>
      <c r="PVX56" s="2"/>
      <c r="PVY56" s="2"/>
      <c r="PVZ56" s="2"/>
      <c r="PWA56" s="2"/>
      <c r="PWB56" s="2"/>
      <c r="PWC56" s="2"/>
      <c r="PWD56" s="2"/>
      <c r="PWE56" s="2"/>
      <c r="PWF56" s="2"/>
      <c r="PWG56" s="2"/>
      <c r="PWH56" s="2"/>
      <c r="PWI56" s="2"/>
      <c r="PWJ56" s="2"/>
      <c r="PWK56" s="2"/>
      <c r="PWL56" s="2"/>
      <c r="PWM56" s="2"/>
      <c r="PWN56" s="2"/>
      <c r="PWO56" s="2"/>
      <c r="PWP56" s="2"/>
      <c r="PWQ56" s="2"/>
      <c r="PWR56" s="2"/>
      <c r="PWS56" s="2"/>
      <c r="PWT56" s="2"/>
      <c r="PWU56" s="2"/>
      <c r="PWV56" s="2"/>
      <c r="PWW56" s="2"/>
      <c r="PWX56" s="2"/>
      <c r="PWY56" s="2"/>
      <c r="PWZ56" s="2"/>
      <c r="PXA56" s="2"/>
      <c r="PXB56" s="2"/>
      <c r="PXC56" s="2"/>
      <c r="PXD56" s="2"/>
      <c r="PXE56" s="2"/>
      <c r="PXF56" s="2"/>
      <c r="PXG56" s="2"/>
      <c r="PXH56" s="2"/>
      <c r="PXI56" s="2"/>
      <c r="PXJ56" s="2"/>
      <c r="PXK56" s="2"/>
      <c r="PXL56" s="2"/>
      <c r="PXM56" s="2"/>
      <c r="PXN56" s="2"/>
      <c r="PXO56" s="2"/>
      <c r="PXP56" s="2"/>
      <c r="PXQ56" s="2"/>
      <c r="PXR56" s="2"/>
      <c r="PXS56" s="2"/>
      <c r="PXT56" s="2"/>
      <c r="PXU56" s="2"/>
      <c r="PXV56" s="2"/>
      <c r="PXW56" s="2"/>
      <c r="PXX56" s="2"/>
      <c r="PXY56" s="2"/>
      <c r="PXZ56" s="2"/>
      <c r="PYA56" s="2"/>
      <c r="PYB56" s="2"/>
      <c r="PYC56" s="2"/>
      <c r="PYD56" s="2"/>
      <c r="PYE56" s="2"/>
      <c r="PYF56" s="2"/>
      <c r="PYG56" s="2"/>
      <c r="PYH56" s="2"/>
      <c r="PYI56" s="2"/>
      <c r="PYJ56" s="2"/>
      <c r="PYK56" s="2"/>
      <c r="PYL56" s="2"/>
      <c r="PYM56" s="2"/>
      <c r="PYN56" s="2"/>
      <c r="PYO56" s="2"/>
      <c r="PYP56" s="2"/>
      <c r="PYQ56" s="2"/>
      <c r="PYR56" s="2"/>
      <c r="PYS56" s="2"/>
      <c r="PYT56" s="2"/>
      <c r="PYU56" s="2"/>
      <c r="PYV56" s="2"/>
      <c r="PYW56" s="2"/>
      <c r="PYX56" s="2"/>
      <c r="PYY56" s="2"/>
      <c r="PYZ56" s="2"/>
      <c r="PZA56" s="2"/>
      <c r="PZB56" s="2"/>
      <c r="PZC56" s="2"/>
      <c r="PZD56" s="2"/>
      <c r="PZE56" s="2"/>
      <c r="PZF56" s="2"/>
      <c r="PZG56" s="2"/>
      <c r="PZH56" s="2"/>
      <c r="PZI56" s="2"/>
      <c r="PZJ56" s="2"/>
      <c r="PZK56" s="2"/>
      <c r="PZL56" s="2"/>
      <c r="PZM56" s="2"/>
      <c r="PZN56" s="2"/>
      <c r="PZO56" s="2"/>
      <c r="PZP56" s="2"/>
      <c r="PZQ56" s="2"/>
      <c r="PZR56" s="2"/>
      <c r="PZS56" s="2"/>
      <c r="PZT56" s="2"/>
      <c r="PZU56" s="2"/>
      <c r="PZV56" s="2"/>
      <c r="PZW56" s="2"/>
      <c r="PZX56" s="2"/>
      <c r="PZY56" s="2"/>
      <c r="PZZ56" s="2"/>
      <c r="QAA56" s="2"/>
      <c r="QAB56" s="2"/>
      <c r="QAC56" s="2"/>
      <c r="QAD56" s="2"/>
      <c r="QAE56" s="2"/>
      <c r="QAF56" s="2"/>
      <c r="QAG56" s="2"/>
      <c r="QAH56" s="2"/>
      <c r="QAI56" s="2"/>
      <c r="QAJ56" s="2"/>
      <c r="QAK56" s="2"/>
      <c r="QAL56" s="2"/>
      <c r="QAM56" s="2"/>
      <c r="QAN56" s="2"/>
      <c r="QAO56" s="2"/>
      <c r="QAP56" s="2"/>
      <c r="QAQ56" s="2"/>
      <c r="QAR56" s="2"/>
      <c r="QAS56" s="2"/>
      <c r="QAT56" s="2"/>
      <c r="QAU56" s="2"/>
      <c r="QAV56" s="2"/>
      <c r="QAW56" s="2"/>
      <c r="QAX56" s="2"/>
      <c r="QAY56" s="2"/>
      <c r="QAZ56" s="2"/>
      <c r="QBA56" s="2"/>
      <c r="QBB56" s="2"/>
      <c r="QBC56" s="2"/>
      <c r="QBD56" s="2"/>
      <c r="QBE56" s="2"/>
      <c r="QBF56" s="2"/>
      <c r="QBG56" s="2"/>
      <c r="QBH56" s="2"/>
      <c r="QBI56" s="2"/>
      <c r="QBJ56" s="2"/>
      <c r="QBK56" s="2"/>
      <c r="QBL56" s="2"/>
      <c r="QBM56" s="2"/>
      <c r="QBN56" s="2"/>
      <c r="QBO56" s="2"/>
      <c r="QBP56" s="2"/>
      <c r="QBQ56" s="2"/>
      <c r="QBR56" s="2"/>
      <c r="QBS56" s="2"/>
      <c r="QBT56" s="2"/>
      <c r="QBU56" s="2"/>
      <c r="QBV56" s="2"/>
      <c r="QBW56" s="2"/>
      <c r="QBX56" s="2"/>
      <c r="QBY56" s="2"/>
      <c r="QBZ56" s="2"/>
      <c r="QCA56" s="2"/>
      <c r="QCB56" s="2"/>
      <c r="QCC56" s="2"/>
      <c r="QCD56" s="2"/>
      <c r="QCE56" s="2"/>
      <c r="QCF56" s="2"/>
      <c r="QCG56" s="2"/>
      <c r="QCH56" s="2"/>
      <c r="QCI56" s="2"/>
      <c r="QCJ56" s="2"/>
      <c r="QCK56" s="2"/>
      <c r="QCL56" s="2"/>
      <c r="QCM56" s="2"/>
      <c r="QCN56" s="2"/>
      <c r="QCO56" s="2"/>
      <c r="QCP56" s="2"/>
      <c r="QCQ56" s="2"/>
      <c r="QCR56" s="2"/>
      <c r="QCS56" s="2"/>
      <c r="QCT56" s="2"/>
      <c r="QCU56" s="2"/>
      <c r="QCV56" s="2"/>
      <c r="QCW56" s="2"/>
      <c r="QCX56" s="2"/>
      <c r="QCY56" s="2"/>
      <c r="QCZ56" s="2"/>
      <c r="QDA56" s="2"/>
      <c r="QDB56" s="2"/>
      <c r="QDC56" s="2"/>
      <c r="QDD56" s="2"/>
      <c r="QDE56" s="2"/>
      <c r="QDF56" s="2"/>
      <c r="QDG56" s="2"/>
      <c r="QDH56" s="2"/>
      <c r="QDI56" s="2"/>
      <c r="QDJ56" s="2"/>
      <c r="QDK56" s="2"/>
      <c r="QDL56" s="2"/>
      <c r="QDM56" s="2"/>
      <c r="QDN56" s="2"/>
      <c r="QDO56" s="2"/>
      <c r="QDP56" s="2"/>
      <c r="QDQ56" s="2"/>
      <c r="QDR56" s="2"/>
      <c r="QDS56" s="2"/>
      <c r="QDT56" s="2"/>
      <c r="QDU56" s="2"/>
      <c r="QDV56" s="2"/>
      <c r="QDW56" s="2"/>
      <c r="QDX56" s="2"/>
      <c r="QDY56" s="2"/>
      <c r="QDZ56" s="2"/>
      <c r="QEA56" s="2"/>
      <c r="QEB56" s="2"/>
      <c r="QEC56" s="2"/>
      <c r="QED56" s="2"/>
      <c r="QEE56" s="2"/>
      <c r="QEF56" s="2"/>
      <c r="QEG56" s="2"/>
      <c r="QEH56" s="2"/>
      <c r="QEI56" s="2"/>
      <c r="QEJ56" s="2"/>
      <c r="QEK56" s="2"/>
      <c r="QEL56" s="2"/>
      <c r="QEM56" s="2"/>
      <c r="QEN56" s="2"/>
      <c r="QEO56" s="2"/>
      <c r="QEP56" s="2"/>
      <c r="QEQ56" s="2"/>
      <c r="QER56" s="2"/>
      <c r="QES56" s="2"/>
      <c r="QET56" s="2"/>
      <c r="QEU56" s="2"/>
      <c r="QEV56" s="2"/>
      <c r="QEW56" s="2"/>
      <c r="QEX56" s="2"/>
      <c r="QEY56" s="2"/>
      <c r="QEZ56" s="2"/>
      <c r="QFA56" s="2"/>
      <c r="QFB56" s="2"/>
      <c r="QFC56" s="2"/>
      <c r="QFD56" s="2"/>
      <c r="QFE56" s="2"/>
      <c r="QFF56" s="2"/>
      <c r="QFG56" s="2"/>
      <c r="QFH56" s="2"/>
      <c r="QFI56" s="2"/>
      <c r="QFJ56" s="2"/>
      <c r="QFK56" s="2"/>
      <c r="QFL56" s="2"/>
      <c r="QFM56" s="2"/>
      <c r="QFN56" s="2"/>
      <c r="QFO56" s="2"/>
      <c r="QFP56" s="2"/>
      <c r="QFQ56" s="2"/>
      <c r="QFR56" s="2"/>
      <c r="QFS56" s="2"/>
      <c r="QFT56" s="2"/>
      <c r="QFU56" s="2"/>
      <c r="QFV56" s="2"/>
      <c r="QFW56" s="2"/>
      <c r="QFX56" s="2"/>
      <c r="QFY56" s="2"/>
      <c r="QFZ56" s="2"/>
      <c r="QGA56" s="2"/>
      <c r="QGB56" s="2"/>
      <c r="QGC56" s="2"/>
      <c r="QGD56" s="2"/>
      <c r="QGE56" s="2"/>
      <c r="QGF56" s="2"/>
      <c r="QGG56" s="2"/>
      <c r="QGH56" s="2"/>
      <c r="QGI56" s="2"/>
      <c r="QGJ56" s="2"/>
      <c r="QGK56" s="2"/>
      <c r="QGL56" s="2"/>
      <c r="QGM56" s="2"/>
      <c r="QGN56" s="2"/>
      <c r="QGO56" s="2"/>
      <c r="QGP56" s="2"/>
      <c r="QGQ56" s="2"/>
      <c r="QGR56" s="2"/>
      <c r="QGS56" s="2"/>
      <c r="QGT56" s="2"/>
      <c r="QGU56" s="2"/>
      <c r="QGV56" s="2"/>
      <c r="QGW56" s="2"/>
      <c r="QGX56" s="2"/>
      <c r="QGY56" s="2"/>
      <c r="QGZ56" s="2"/>
      <c r="QHA56" s="2"/>
      <c r="QHB56" s="2"/>
      <c r="QHC56" s="2"/>
      <c r="QHD56" s="2"/>
      <c r="QHE56" s="2"/>
      <c r="QHF56" s="2"/>
      <c r="QHG56" s="2"/>
      <c r="QHH56" s="2"/>
      <c r="QHI56" s="2"/>
      <c r="QHJ56" s="2"/>
      <c r="QHK56" s="2"/>
      <c r="QHL56" s="2"/>
      <c r="QHM56" s="2"/>
      <c r="QHN56" s="2"/>
      <c r="QHO56" s="2"/>
      <c r="QHP56" s="2"/>
      <c r="QHQ56" s="2"/>
      <c r="QHR56" s="2"/>
      <c r="QHS56" s="2"/>
      <c r="QHT56" s="2"/>
      <c r="QHU56" s="2"/>
      <c r="QHV56" s="2"/>
      <c r="QHW56" s="2"/>
      <c r="QHX56" s="2"/>
      <c r="QHY56" s="2"/>
      <c r="QHZ56" s="2"/>
      <c r="QIA56" s="2"/>
      <c r="QIB56" s="2"/>
      <c r="QIC56" s="2"/>
      <c r="QID56" s="2"/>
      <c r="QIE56" s="2"/>
      <c r="QIF56" s="2"/>
      <c r="QIG56" s="2"/>
      <c r="QIH56" s="2"/>
      <c r="QII56" s="2"/>
      <c r="QIJ56" s="2"/>
      <c r="QIK56" s="2"/>
      <c r="QIL56" s="2"/>
      <c r="QIM56" s="2"/>
      <c r="QIN56" s="2"/>
      <c r="QIO56" s="2"/>
      <c r="QIP56" s="2"/>
      <c r="QIQ56" s="2"/>
      <c r="QIR56" s="2"/>
      <c r="QIS56" s="2"/>
      <c r="QIT56" s="2"/>
      <c r="QIU56" s="2"/>
      <c r="QIV56" s="2"/>
      <c r="QIW56" s="2"/>
      <c r="QIX56" s="2"/>
      <c r="QIY56" s="2"/>
      <c r="QIZ56" s="2"/>
      <c r="QJA56" s="2"/>
      <c r="QJB56" s="2"/>
      <c r="QJC56" s="2"/>
      <c r="QJD56" s="2"/>
      <c r="QJE56" s="2"/>
      <c r="QJF56" s="2"/>
      <c r="QJG56" s="2"/>
      <c r="QJH56" s="2"/>
      <c r="QJI56" s="2"/>
      <c r="QJJ56" s="2"/>
      <c r="QJK56" s="2"/>
      <c r="QJL56" s="2"/>
      <c r="QJM56" s="2"/>
      <c r="QJN56" s="2"/>
      <c r="QJO56" s="2"/>
      <c r="QJP56" s="2"/>
      <c r="QJQ56" s="2"/>
      <c r="QJR56" s="2"/>
      <c r="QJS56" s="2"/>
      <c r="QJT56" s="2"/>
      <c r="QJU56" s="2"/>
      <c r="QJV56" s="2"/>
      <c r="QJW56" s="2"/>
      <c r="QJX56" s="2"/>
      <c r="QJY56" s="2"/>
      <c r="QJZ56" s="2"/>
      <c r="QKA56" s="2"/>
      <c r="QKB56" s="2"/>
      <c r="QKC56" s="2"/>
      <c r="QKD56" s="2"/>
      <c r="QKE56" s="2"/>
      <c r="QKF56" s="2"/>
      <c r="QKG56" s="2"/>
      <c r="QKH56" s="2"/>
      <c r="QKI56" s="2"/>
      <c r="QKJ56" s="2"/>
      <c r="QKK56" s="2"/>
      <c r="QKL56" s="2"/>
      <c r="QKM56" s="2"/>
      <c r="QKN56" s="2"/>
      <c r="QKO56" s="2"/>
      <c r="QKP56" s="2"/>
      <c r="QKQ56" s="2"/>
      <c r="QKR56" s="2"/>
      <c r="QKS56" s="2"/>
      <c r="QKT56" s="2"/>
      <c r="QKU56" s="2"/>
      <c r="QKV56" s="2"/>
      <c r="QKW56" s="2"/>
      <c r="QKX56" s="2"/>
      <c r="QKY56" s="2"/>
      <c r="QKZ56" s="2"/>
      <c r="QLA56" s="2"/>
      <c r="QLB56" s="2"/>
      <c r="QLC56" s="2"/>
      <c r="QLD56" s="2"/>
      <c r="QLE56" s="2"/>
      <c r="QLF56" s="2"/>
      <c r="QLG56" s="2"/>
      <c r="QLH56" s="2"/>
      <c r="QLI56" s="2"/>
      <c r="QLJ56" s="2"/>
      <c r="QLK56" s="2"/>
      <c r="QLL56" s="2"/>
      <c r="QLM56" s="2"/>
      <c r="QLN56" s="2"/>
      <c r="QLO56" s="2"/>
      <c r="QLP56" s="2"/>
      <c r="QLQ56" s="2"/>
      <c r="QLR56" s="2"/>
      <c r="QLS56" s="2"/>
      <c r="QLT56" s="2"/>
      <c r="QLU56" s="2"/>
      <c r="QLV56" s="2"/>
      <c r="QLW56" s="2"/>
      <c r="QLX56" s="2"/>
      <c r="QLY56" s="2"/>
      <c r="QLZ56" s="2"/>
      <c r="QMA56" s="2"/>
      <c r="QMB56" s="2"/>
      <c r="QMC56" s="2"/>
      <c r="QMD56" s="2"/>
      <c r="QME56" s="2"/>
      <c r="QMF56" s="2"/>
      <c r="QMG56" s="2"/>
      <c r="QMH56" s="2"/>
      <c r="QMI56" s="2"/>
      <c r="QMJ56" s="2"/>
      <c r="QMK56" s="2"/>
      <c r="QML56" s="2"/>
      <c r="QMM56" s="2"/>
      <c r="QMN56" s="2"/>
      <c r="QMO56" s="2"/>
      <c r="QMP56" s="2"/>
      <c r="QMQ56" s="2"/>
      <c r="QMR56" s="2"/>
      <c r="QMS56" s="2"/>
      <c r="QMT56" s="2"/>
      <c r="QMU56" s="2"/>
      <c r="QMV56" s="2"/>
      <c r="QMW56" s="2"/>
      <c r="QMX56" s="2"/>
      <c r="QMY56" s="2"/>
      <c r="QMZ56" s="2"/>
      <c r="QNA56" s="2"/>
      <c r="QNB56" s="2"/>
      <c r="QNC56" s="2"/>
      <c r="QND56" s="2"/>
      <c r="QNE56" s="2"/>
      <c r="QNF56" s="2"/>
      <c r="QNG56" s="2"/>
      <c r="QNH56" s="2"/>
      <c r="QNI56" s="2"/>
      <c r="QNJ56" s="2"/>
      <c r="QNK56" s="2"/>
      <c r="QNL56" s="2"/>
      <c r="QNM56" s="2"/>
      <c r="QNN56" s="2"/>
      <c r="QNO56" s="2"/>
      <c r="QNP56" s="2"/>
      <c r="QNQ56" s="2"/>
      <c r="QNR56" s="2"/>
      <c r="QNS56" s="2"/>
      <c r="QNT56" s="2"/>
      <c r="QNU56" s="2"/>
      <c r="QNV56" s="2"/>
      <c r="QNW56" s="2"/>
      <c r="QNX56" s="2"/>
      <c r="QNY56" s="2"/>
      <c r="QNZ56" s="2"/>
      <c r="QOA56" s="2"/>
      <c r="QOB56" s="2"/>
      <c r="QOC56" s="2"/>
      <c r="QOD56" s="2"/>
      <c r="QOE56" s="2"/>
      <c r="QOF56" s="2"/>
      <c r="QOG56" s="2"/>
      <c r="QOH56" s="2"/>
      <c r="QOI56" s="2"/>
      <c r="QOJ56" s="2"/>
      <c r="QOK56" s="2"/>
      <c r="QOL56" s="2"/>
      <c r="QOM56" s="2"/>
      <c r="QON56" s="2"/>
      <c r="QOO56" s="2"/>
      <c r="QOP56" s="2"/>
      <c r="QOQ56" s="2"/>
      <c r="QOR56" s="2"/>
      <c r="QOS56" s="2"/>
      <c r="QOT56" s="2"/>
      <c r="QOU56" s="2"/>
      <c r="QOV56" s="2"/>
      <c r="QOW56" s="2"/>
      <c r="QOX56" s="2"/>
      <c r="QOY56" s="2"/>
      <c r="QOZ56" s="2"/>
      <c r="QPA56" s="2"/>
      <c r="QPB56" s="2"/>
      <c r="QPC56" s="2"/>
      <c r="QPD56" s="2"/>
      <c r="QPE56" s="2"/>
      <c r="QPF56" s="2"/>
      <c r="QPG56" s="2"/>
      <c r="QPH56" s="2"/>
      <c r="QPI56" s="2"/>
      <c r="QPJ56" s="2"/>
      <c r="QPK56" s="2"/>
      <c r="QPL56" s="2"/>
      <c r="QPM56" s="2"/>
      <c r="QPN56" s="2"/>
      <c r="QPO56" s="2"/>
      <c r="QPP56" s="2"/>
      <c r="QPQ56" s="2"/>
      <c r="QPR56" s="2"/>
      <c r="QPS56" s="2"/>
      <c r="QPT56" s="2"/>
      <c r="QPU56" s="2"/>
      <c r="QPV56" s="2"/>
      <c r="QPW56" s="2"/>
      <c r="QPX56" s="2"/>
      <c r="QPY56" s="2"/>
      <c r="QPZ56" s="2"/>
      <c r="QQA56" s="2"/>
      <c r="QQB56" s="2"/>
      <c r="QQC56" s="2"/>
      <c r="QQD56" s="2"/>
      <c r="QQE56" s="2"/>
      <c r="QQF56" s="2"/>
      <c r="QQG56" s="2"/>
      <c r="QQH56" s="2"/>
      <c r="QQI56" s="2"/>
      <c r="QQJ56" s="2"/>
      <c r="QQK56" s="2"/>
      <c r="QQL56" s="2"/>
      <c r="QQM56" s="2"/>
      <c r="QQN56" s="2"/>
      <c r="QQO56" s="2"/>
      <c r="QQP56" s="2"/>
      <c r="QQQ56" s="2"/>
      <c r="QQR56" s="2"/>
      <c r="QQS56" s="2"/>
      <c r="QQT56" s="2"/>
      <c r="QQU56" s="2"/>
      <c r="QQV56" s="2"/>
      <c r="QQW56" s="2"/>
      <c r="QQX56" s="2"/>
      <c r="QQY56" s="2"/>
      <c r="QQZ56" s="2"/>
      <c r="QRA56" s="2"/>
      <c r="QRB56" s="2"/>
      <c r="QRC56" s="2"/>
      <c r="QRD56" s="2"/>
      <c r="QRE56" s="2"/>
      <c r="QRF56" s="2"/>
      <c r="QRG56" s="2"/>
      <c r="QRH56" s="2"/>
      <c r="QRI56" s="2"/>
      <c r="QRJ56" s="2"/>
      <c r="QRK56" s="2"/>
      <c r="QRL56" s="2"/>
      <c r="QRM56" s="2"/>
      <c r="QRN56" s="2"/>
      <c r="QRO56" s="2"/>
      <c r="QRP56" s="2"/>
      <c r="QRQ56" s="2"/>
      <c r="QRR56" s="2"/>
      <c r="QRS56" s="2"/>
      <c r="QRT56" s="2"/>
      <c r="QRU56" s="2"/>
      <c r="QRV56" s="2"/>
      <c r="QRW56" s="2"/>
      <c r="QRX56" s="2"/>
      <c r="QRY56" s="2"/>
      <c r="QRZ56" s="2"/>
      <c r="QSA56" s="2"/>
      <c r="QSB56" s="2"/>
      <c r="QSC56" s="2"/>
      <c r="QSD56" s="2"/>
      <c r="QSE56" s="2"/>
      <c r="QSF56" s="2"/>
      <c r="QSG56" s="2"/>
      <c r="QSH56" s="2"/>
      <c r="QSI56" s="2"/>
      <c r="QSJ56" s="2"/>
      <c r="QSK56" s="2"/>
      <c r="QSL56" s="2"/>
      <c r="QSM56" s="2"/>
      <c r="QSN56" s="2"/>
      <c r="QSO56" s="2"/>
      <c r="QSP56" s="2"/>
      <c r="QSQ56" s="2"/>
      <c r="QSR56" s="2"/>
      <c r="QSS56" s="2"/>
      <c r="QST56" s="2"/>
      <c r="QSU56" s="2"/>
      <c r="QSV56" s="2"/>
      <c r="QSW56" s="2"/>
      <c r="QSX56" s="2"/>
      <c r="QSY56" s="2"/>
      <c r="QSZ56" s="2"/>
      <c r="QTA56" s="2"/>
      <c r="QTB56" s="2"/>
      <c r="QTC56" s="2"/>
      <c r="QTD56" s="2"/>
      <c r="QTE56" s="2"/>
      <c r="QTF56" s="2"/>
      <c r="QTG56" s="2"/>
      <c r="QTH56" s="2"/>
      <c r="QTI56" s="2"/>
      <c r="QTJ56" s="2"/>
      <c r="QTK56" s="2"/>
      <c r="QTL56" s="2"/>
      <c r="QTM56" s="2"/>
      <c r="QTN56" s="2"/>
      <c r="QTO56" s="2"/>
      <c r="QTP56" s="2"/>
      <c r="QTQ56" s="2"/>
      <c r="QTR56" s="2"/>
      <c r="QTS56" s="2"/>
      <c r="QTT56" s="2"/>
      <c r="QTU56" s="2"/>
      <c r="QTV56" s="2"/>
      <c r="QTW56" s="2"/>
      <c r="QTX56" s="2"/>
      <c r="QTY56" s="2"/>
      <c r="QTZ56" s="2"/>
      <c r="QUA56" s="2"/>
      <c r="QUB56" s="2"/>
      <c r="QUC56" s="2"/>
      <c r="QUD56" s="2"/>
      <c r="QUE56" s="2"/>
      <c r="QUF56" s="2"/>
      <c r="QUG56" s="2"/>
      <c r="QUH56" s="2"/>
      <c r="QUI56" s="2"/>
      <c r="QUJ56" s="2"/>
      <c r="QUK56" s="2"/>
      <c r="QUL56" s="2"/>
      <c r="QUM56" s="2"/>
      <c r="QUN56" s="2"/>
      <c r="QUO56" s="2"/>
      <c r="QUP56" s="2"/>
      <c r="QUQ56" s="2"/>
      <c r="QUR56" s="2"/>
      <c r="QUS56" s="2"/>
      <c r="QUT56" s="2"/>
      <c r="QUU56" s="2"/>
      <c r="QUV56" s="2"/>
      <c r="QUW56" s="2"/>
      <c r="QUX56" s="2"/>
      <c r="QUY56" s="2"/>
      <c r="QUZ56" s="2"/>
      <c r="QVA56" s="2"/>
      <c r="QVB56" s="2"/>
      <c r="QVC56" s="2"/>
      <c r="QVD56" s="2"/>
      <c r="QVE56" s="2"/>
      <c r="QVF56" s="2"/>
      <c r="QVG56" s="2"/>
      <c r="QVH56" s="2"/>
      <c r="QVI56" s="2"/>
      <c r="QVJ56" s="2"/>
      <c r="QVK56" s="2"/>
      <c r="QVL56" s="2"/>
      <c r="QVM56" s="2"/>
      <c r="QVN56" s="2"/>
      <c r="QVO56" s="2"/>
      <c r="QVP56" s="2"/>
      <c r="QVQ56" s="2"/>
      <c r="QVR56" s="2"/>
      <c r="QVS56" s="2"/>
      <c r="QVT56" s="2"/>
      <c r="QVU56" s="2"/>
      <c r="QVV56" s="2"/>
      <c r="QVW56" s="2"/>
      <c r="QVX56" s="2"/>
      <c r="QVY56" s="2"/>
      <c r="QVZ56" s="2"/>
      <c r="QWA56" s="2"/>
      <c r="QWB56" s="2"/>
      <c r="QWC56" s="2"/>
      <c r="QWD56" s="2"/>
      <c r="QWE56" s="2"/>
      <c r="QWF56" s="2"/>
      <c r="QWG56" s="2"/>
      <c r="QWH56" s="2"/>
      <c r="QWI56" s="2"/>
      <c r="QWJ56" s="2"/>
      <c r="QWK56" s="2"/>
      <c r="QWL56" s="2"/>
      <c r="QWM56" s="2"/>
      <c r="QWN56" s="2"/>
      <c r="QWO56" s="2"/>
      <c r="QWP56" s="2"/>
      <c r="QWQ56" s="2"/>
      <c r="QWR56" s="2"/>
      <c r="QWS56" s="2"/>
      <c r="QWT56" s="2"/>
      <c r="QWU56" s="2"/>
      <c r="QWV56" s="2"/>
      <c r="QWW56" s="2"/>
      <c r="QWX56" s="2"/>
      <c r="QWY56" s="2"/>
      <c r="QWZ56" s="2"/>
      <c r="QXA56" s="2"/>
      <c r="QXB56" s="2"/>
      <c r="QXC56" s="2"/>
      <c r="QXD56" s="2"/>
      <c r="QXE56" s="2"/>
      <c r="QXF56" s="2"/>
      <c r="QXG56" s="2"/>
      <c r="QXH56" s="2"/>
      <c r="QXI56" s="2"/>
      <c r="QXJ56" s="2"/>
      <c r="QXK56" s="2"/>
      <c r="QXL56" s="2"/>
      <c r="QXM56" s="2"/>
      <c r="QXN56" s="2"/>
      <c r="QXO56" s="2"/>
      <c r="QXP56" s="2"/>
      <c r="QXQ56" s="2"/>
      <c r="QXR56" s="2"/>
      <c r="QXS56" s="2"/>
      <c r="QXT56" s="2"/>
      <c r="QXU56" s="2"/>
      <c r="QXV56" s="2"/>
      <c r="QXW56" s="2"/>
      <c r="QXX56" s="2"/>
      <c r="QXY56" s="2"/>
      <c r="QXZ56" s="2"/>
      <c r="QYA56" s="2"/>
      <c r="QYB56" s="2"/>
      <c r="QYC56" s="2"/>
      <c r="QYD56" s="2"/>
      <c r="QYE56" s="2"/>
      <c r="QYF56" s="2"/>
      <c r="QYG56" s="2"/>
      <c r="QYH56" s="2"/>
      <c r="QYI56" s="2"/>
      <c r="QYJ56" s="2"/>
      <c r="QYK56" s="2"/>
      <c r="QYL56" s="2"/>
      <c r="QYM56" s="2"/>
      <c r="QYN56" s="2"/>
      <c r="QYO56" s="2"/>
      <c r="QYP56" s="2"/>
      <c r="QYQ56" s="2"/>
      <c r="QYR56" s="2"/>
      <c r="QYS56" s="2"/>
      <c r="QYT56" s="2"/>
      <c r="QYU56" s="2"/>
      <c r="QYV56" s="2"/>
      <c r="QYW56" s="2"/>
      <c r="QYX56" s="2"/>
      <c r="QYY56" s="2"/>
      <c r="QYZ56" s="2"/>
      <c r="QZA56" s="2"/>
      <c r="QZB56" s="2"/>
      <c r="QZC56" s="2"/>
      <c r="QZD56" s="2"/>
      <c r="QZE56" s="2"/>
      <c r="QZF56" s="2"/>
      <c r="QZG56" s="2"/>
      <c r="QZH56" s="2"/>
      <c r="QZI56" s="2"/>
      <c r="QZJ56" s="2"/>
      <c r="QZK56" s="2"/>
      <c r="QZL56" s="2"/>
      <c r="QZM56" s="2"/>
      <c r="QZN56" s="2"/>
      <c r="QZO56" s="2"/>
      <c r="QZP56" s="2"/>
      <c r="QZQ56" s="2"/>
      <c r="QZR56" s="2"/>
      <c r="QZS56" s="2"/>
      <c r="QZT56" s="2"/>
      <c r="QZU56" s="2"/>
      <c r="QZV56" s="2"/>
      <c r="QZW56" s="2"/>
      <c r="QZX56" s="2"/>
      <c r="QZY56" s="2"/>
      <c r="QZZ56" s="2"/>
      <c r="RAA56" s="2"/>
      <c r="RAB56" s="2"/>
      <c r="RAC56" s="2"/>
      <c r="RAD56" s="2"/>
      <c r="RAE56" s="2"/>
      <c r="RAF56" s="2"/>
      <c r="RAG56" s="2"/>
      <c r="RAH56" s="2"/>
      <c r="RAI56" s="2"/>
      <c r="RAJ56" s="2"/>
      <c r="RAK56" s="2"/>
      <c r="RAL56" s="2"/>
      <c r="RAM56" s="2"/>
      <c r="RAN56" s="2"/>
      <c r="RAO56" s="2"/>
      <c r="RAP56" s="2"/>
      <c r="RAQ56" s="2"/>
      <c r="RAR56" s="2"/>
      <c r="RAS56" s="2"/>
      <c r="RAT56" s="2"/>
      <c r="RAU56" s="2"/>
      <c r="RAV56" s="2"/>
      <c r="RAW56" s="2"/>
      <c r="RAX56" s="2"/>
      <c r="RAY56" s="2"/>
      <c r="RAZ56" s="2"/>
      <c r="RBA56" s="2"/>
      <c r="RBB56" s="2"/>
      <c r="RBC56" s="2"/>
      <c r="RBD56" s="2"/>
      <c r="RBE56" s="2"/>
      <c r="RBF56" s="2"/>
      <c r="RBG56" s="2"/>
      <c r="RBH56" s="2"/>
      <c r="RBI56" s="2"/>
      <c r="RBJ56" s="2"/>
      <c r="RBK56" s="2"/>
      <c r="RBL56" s="2"/>
      <c r="RBM56" s="2"/>
      <c r="RBN56" s="2"/>
      <c r="RBO56" s="2"/>
      <c r="RBP56" s="2"/>
      <c r="RBQ56" s="2"/>
      <c r="RBR56" s="2"/>
      <c r="RBS56" s="2"/>
      <c r="RBT56" s="2"/>
      <c r="RBU56" s="2"/>
      <c r="RBV56" s="2"/>
      <c r="RBW56" s="2"/>
      <c r="RBX56" s="2"/>
      <c r="RBY56" s="2"/>
      <c r="RBZ56" s="2"/>
      <c r="RCA56" s="2"/>
      <c r="RCB56" s="2"/>
      <c r="RCC56" s="2"/>
      <c r="RCD56" s="2"/>
      <c r="RCE56" s="2"/>
      <c r="RCF56" s="2"/>
      <c r="RCG56" s="2"/>
      <c r="RCH56" s="2"/>
      <c r="RCI56" s="2"/>
      <c r="RCJ56" s="2"/>
      <c r="RCK56" s="2"/>
      <c r="RCL56" s="2"/>
      <c r="RCM56" s="2"/>
      <c r="RCN56" s="2"/>
      <c r="RCO56" s="2"/>
      <c r="RCP56" s="2"/>
      <c r="RCQ56" s="2"/>
      <c r="RCR56" s="2"/>
      <c r="RCS56" s="2"/>
      <c r="RCT56" s="2"/>
      <c r="RCU56" s="2"/>
      <c r="RCV56" s="2"/>
      <c r="RCW56" s="2"/>
      <c r="RCX56" s="2"/>
      <c r="RCY56" s="2"/>
      <c r="RCZ56" s="2"/>
      <c r="RDA56" s="2"/>
      <c r="RDB56" s="2"/>
      <c r="RDC56" s="2"/>
      <c r="RDD56" s="2"/>
      <c r="RDE56" s="2"/>
      <c r="RDF56" s="2"/>
      <c r="RDG56" s="2"/>
      <c r="RDH56" s="2"/>
      <c r="RDI56" s="2"/>
      <c r="RDJ56" s="2"/>
      <c r="RDK56" s="2"/>
      <c r="RDL56" s="2"/>
      <c r="RDM56" s="2"/>
      <c r="RDN56" s="2"/>
      <c r="RDO56" s="2"/>
      <c r="RDP56" s="2"/>
      <c r="RDQ56" s="2"/>
      <c r="RDR56" s="2"/>
      <c r="RDS56" s="2"/>
      <c r="RDT56" s="2"/>
      <c r="RDU56" s="2"/>
      <c r="RDV56" s="2"/>
      <c r="RDW56" s="2"/>
      <c r="RDX56" s="2"/>
      <c r="RDY56" s="2"/>
      <c r="RDZ56" s="2"/>
      <c r="REA56" s="2"/>
      <c r="REB56" s="2"/>
      <c r="REC56" s="2"/>
      <c r="RED56" s="2"/>
      <c r="REE56" s="2"/>
      <c r="REF56" s="2"/>
      <c r="REG56" s="2"/>
      <c r="REH56" s="2"/>
      <c r="REI56" s="2"/>
      <c r="REJ56" s="2"/>
      <c r="REK56" s="2"/>
      <c r="REL56" s="2"/>
      <c r="REM56" s="2"/>
      <c r="REN56" s="2"/>
      <c r="REO56" s="2"/>
      <c r="REP56" s="2"/>
      <c r="REQ56" s="2"/>
      <c r="RER56" s="2"/>
      <c r="RES56" s="2"/>
      <c r="RET56" s="2"/>
      <c r="REU56" s="2"/>
      <c r="REV56" s="2"/>
      <c r="REW56" s="2"/>
      <c r="REX56" s="2"/>
      <c r="REY56" s="2"/>
      <c r="REZ56" s="2"/>
      <c r="RFA56" s="2"/>
      <c r="RFB56" s="2"/>
      <c r="RFC56" s="2"/>
      <c r="RFD56" s="2"/>
      <c r="RFE56" s="2"/>
      <c r="RFF56" s="2"/>
      <c r="RFG56" s="2"/>
      <c r="RFH56" s="2"/>
      <c r="RFI56" s="2"/>
      <c r="RFJ56" s="2"/>
      <c r="RFK56" s="2"/>
      <c r="RFL56" s="2"/>
      <c r="RFM56" s="2"/>
      <c r="RFN56" s="2"/>
      <c r="RFO56" s="2"/>
      <c r="RFP56" s="2"/>
      <c r="RFQ56" s="2"/>
      <c r="RFR56" s="2"/>
      <c r="RFS56" s="2"/>
      <c r="RFT56" s="2"/>
      <c r="RFU56" s="2"/>
      <c r="RFV56" s="2"/>
      <c r="RFW56" s="2"/>
      <c r="RFX56" s="2"/>
      <c r="RFY56" s="2"/>
      <c r="RFZ56" s="2"/>
      <c r="RGA56" s="2"/>
      <c r="RGB56" s="2"/>
      <c r="RGC56" s="2"/>
      <c r="RGD56" s="2"/>
      <c r="RGE56" s="2"/>
      <c r="RGF56" s="2"/>
      <c r="RGG56" s="2"/>
      <c r="RGH56" s="2"/>
      <c r="RGI56" s="2"/>
      <c r="RGJ56" s="2"/>
      <c r="RGK56" s="2"/>
      <c r="RGL56" s="2"/>
      <c r="RGM56" s="2"/>
      <c r="RGN56" s="2"/>
      <c r="RGO56" s="2"/>
      <c r="RGP56" s="2"/>
      <c r="RGQ56" s="2"/>
      <c r="RGR56" s="2"/>
      <c r="RGS56" s="2"/>
      <c r="RGT56" s="2"/>
      <c r="RGU56" s="2"/>
      <c r="RGV56" s="2"/>
      <c r="RGW56" s="2"/>
      <c r="RGX56" s="2"/>
      <c r="RGY56" s="2"/>
      <c r="RGZ56" s="2"/>
      <c r="RHA56" s="2"/>
      <c r="RHB56" s="2"/>
      <c r="RHC56" s="2"/>
      <c r="RHD56" s="2"/>
      <c r="RHE56" s="2"/>
      <c r="RHF56" s="2"/>
      <c r="RHG56" s="2"/>
      <c r="RHH56" s="2"/>
      <c r="RHI56" s="2"/>
      <c r="RHJ56" s="2"/>
      <c r="RHK56" s="2"/>
      <c r="RHL56" s="2"/>
      <c r="RHM56" s="2"/>
      <c r="RHN56" s="2"/>
      <c r="RHO56" s="2"/>
      <c r="RHP56" s="2"/>
      <c r="RHQ56" s="2"/>
      <c r="RHR56" s="2"/>
      <c r="RHS56" s="2"/>
      <c r="RHT56" s="2"/>
      <c r="RHU56" s="2"/>
      <c r="RHV56" s="2"/>
      <c r="RHW56" s="2"/>
      <c r="RHX56" s="2"/>
      <c r="RHY56" s="2"/>
      <c r="RHZ56" s="2"/>
      <c r="RIA56" s="2"/>
      <c r="RIB56" s="2"/>
      <c r="RIC56" s="2"/>
      <c r="RID56" s="2"/>
      <c r="RIE56" s="2"/>
      <c r="RIF56" s="2"/>
      <c r="RIG56" s="2"/>
      <c r="RIH56" s="2"/>
      <c r="RII56" s="2"/>
      <c r="RIJ56" s="2"/>
      <c r="RIK56" s="2"/>
      <c r="RIL56" s="2"/>
      <c r="RIM56" s="2"/>
      <c r="RIN56" s="2"/>
      <c r="RIO56" s="2"/>
      <c r="RIP56" s="2"/>
      <c r="RIQ56" s="2"/>
      <c r="RIR56" s="2"/>
      <c r="RIS56" s="2"/>
      <c r="RIT56" s="2"/>
      <c r="RIU56" s="2"/>
      <c r="RIV56" s="2"/>
      <c r="RIW56" s="2"/>
      <c r="RIX56" s="2"/>
      <c r="RIY56" s="2"/>
      <c r="RIZ56" s="2"/>
      <c r="RJA56" s="2"/>
      <c r="RJB56" s="2"/>
      <c r="RJC56" s="2"/>
      <c r="RJD56" s="2"/>
      <c r="RJE56" s="2"/>
      <c r="RJF56" s="2"/>
      <c r="RJG56" s="2"/>
      <c r="RJH56" s="2"/>
      <c r="RJI56" s="2"/>
      <c r="RJJ56" s="2"/>
      <c r="RJK56" s="2"/>
      <c r="RJL56" s="2"/>
      <c r="RJM56" s="2"/>
      <c r="RJN56" s="2"/>
      <c r="RJO56" s="2"/>
      <c r="RJP56" s="2"/>
      <c r="RJQ56" s="2"/>
      <c r="RJR56" s="2"/>
      <c r="RJS56" s="2"/>
      <c r="RJT56" s="2"/>
      <c r="RJU56" s="2"/>
      <c r="RJV56" s="2"/>
      <c r="RJW56" s="2"/>
      <c r="RJX56" s="2"/>
      <c r="RJY56" s="2"/>
      <c r="RJZ56" s="2"/>
      <c r="RKA56" s="2"/>
      <c r="RKB56" s="2"/>
      <c r="RKC56" s="2"/>
      <c r="RKD56" s="2"/>
      <c r="RKE56" s="2"/>
      <c r="RKF56" s="2"/>
      <c r="RKG56" s="2"/>
      <c r="RKH56" s="2"/>
      <c r="RKI56" s="2"/>
      <c r="RKJ56" s="2"/>
      <c r="RKK56" s="2"/>
      <c r="RKL56" s="2"/>
      <c r="RKM56" s="2"/>
      <c r="RKN56" s="2"/>
      <c r="RKO56" s="2"/>
      <c r="RKP56" s="2"/>
      <c r="RKQ56" s="2"/>
      <c r="RKR56" s="2"/>
      <c r="RKS56" s="2"/>
      <c r="RKT56" s="2"/>
      <c r="RKU56" s="2"/>
      <c r="RKV56" s="2"/>
      <c r="RKW56" s="2"/>
      <c r="RKX56" s="2"/>
      <c r="RKY56" s="2"/>
      <c r="RKZ56" s="2"/>
      <c r="RLA56" s="2"/>
      <c r="RLB56" s="2"/>
      <c r="RLC56" s="2"/>
      <c r="RLD56" s="2"/>
      <c r="RLE56" s="2"/>
      <c r="RLF56" s="2"/>
      <c r="RLG56" s="2"/>
      <c r="RLH56" s="2"/>
      <c r="RLI56" s="2"/>
      <c r="RLJ56" s="2"/>
      <c r="RLK56" s="2"/>
      <c r="RLL56" s="2"/>
      <c r="RLM56" s="2"/>
      <c r="RLN56" s="2"/>
      <c r="RLO56" s="2"/>
      <c r="RLP56" s="2"/>
      <c r="RLQ56" s="2"/>
      <c r="RLR56" s="2"/>
      <c r="RLS56" s="2"/>
      <c r="RLT56" s="2"/>
      <c r="RLU56" s="2"/>
      <c r="RLV56" s="2"/>
      <c r="RLW56" s="2"/>
      <c r="RLX56" s="2"/>
      <c r="RLY56" s="2"/>
      <c r="RLZ56" s="2"/>
      <c r="RMA56" s="2"/>
      <c r="RMB56" s="2"/>
      <c r="RMC56" s="2"/>
      <c r="RMD56" s="2"/>
      <c r="RME56" s="2"/>
      <c r="RMF56" s="2"/>
      <c r="RMG56" s="2"/>
      <c r="RMH56" s="2"/>
      <c r="RMI56" s="2"/>
      <c r="RMJ56" s="2"/>
      <c r="RMK56" s="2"/>
      <c r="RML56" s="2"/>
      <c r="RMM56" s="2"/>
      <c r="RMN56" s="2"/>
      <c r="RMO56" s="2"/>
      <c r="RMP56" s="2"/>
      <c r="RMQ56" s="2"/>
      <c r="RMR56" s="2"/>
      <c r="RMS56" s="2"/>
      <c r="RMT56" s="2"/>
      <c r="RMU56" s="2"/>
      <c r="RMV56" s="2"/>
      <c r="RMW56" s="2"/>
      <c r="RMX56" s="2"/>
      <c r="RMY56" s="2"/>
      <c r="RMZ56" s="2"/>
      <c r="RNA56" s="2"/>
      <c r="RNB56" s="2"/>
      <c r="RNC56" s="2"/>
      <c r="RND56" s="2"/>
      <c r="RNE56" s="2"/>
      <c r="RNF56" s="2"/>
      <c r="RNG56" s="2"/>
      <c r="RNH56" s="2"/>
      <c r="RNI56" s="2"/>
      <c r="RNJ56" s="2"/>
      <c r="RNK56" s="2"/>
      <c r="RNL56" s="2"/>
      <c r="RNM56" s="2"/>
      <c r="RNN56" s="2"/>
      <c r="RNO56" s="2"/>
      <c r="RNP56" s="2"/>
      <c r="RNQ56" s="2"/>
      <c r="RNR56" s="2"/>
      <c r="RNS56" s="2"/>
      <c r="RNT56" s="2"/>
      <c r="RNU56" s="2"/>
      <c r="RNV56" s="2"/>
      <c r="RNW56" s="2"/>
      <c r="RNX56" s="2"/>
      <c r="RNY56" s="2"/>
      <c r="RNZ56" s="2"/>
      <c r="ROA56" s="2"/>
      <c r="ROB56" s="2"/>
      <c r="ROC56" s="2"/>
      <c r="ROD56" s="2"/>
      <c r="ROE56" s="2"/>
      <c r="ROF56" s="2"/>
      <c r="ROG56" s="2"/>
      <c r="ROH56" s="2"/>
      <c r="ROI56" s="2"/>
      <c r="ROJ56" s="2"/>
      <c r="ROK56" s="2"/>
      <c r="ROL56" s="2"/>
      <c r="ROM56" s="2"/>
      <c r="RON56" s="2"/>
      <c r="ROO56" s="2"/>
      <c r="ROP56" s="2"/>
      <c r="ROQ56" s="2"/>
      <c r="ROR56" s="2"/>
      <c r="ROS56" s="2"/>
      <c r="ROT56" s="2"/>
      <c r="ROU56" s="2"/>
      <c r="ROV56" s="2"/>
      <c r="ROW56" s="2"/>
      <c r="ROX56" s="2"/>
      <c r="ROY56" s="2"/>
      <c r="ROZ56" s="2"/>
      <c r="RPA56" s="2"/>
      <c r="RPB56" s="2"/>
      <c r="RPC56" s="2"/>
      <c r="RPD56" s="2"/>
      <c r="RPE56" s="2"/>
      <c r="RPF56" s="2"/>
      <c r="RPG56" s="2"/>
      <c r="RPH56" s="2"/>
      <c r="RPI56" s="2"/>
      <c r="RPJ56" s="2"/>
      <c r="RPK56" s="2"/>
      <c r="RPL56" s="2"/>
      <c r="RPM56" s="2"/>
      <c r="RPN56" s="2"/>
      <c r="RPO56" s="2"/>
      <c r="RPP56" s="2"/>
      <c r="RPQ56" s="2"/>
      <c r="RPR56" s="2"/>
      <c r="RPS56" s="2"/>
      <c r="RPT56" s="2"/>
      <c r="RPU56" s="2"/>
      <c r="RPV56" s="2"/>
      <c r="RPW56" s="2"/>
      <c r="RPX56" s="2"/>
      <c r="RPY56" s="2"/>
      <c r="RPZ56" s="2"/>
      <c r="RQA56" s="2"/>
      <c r="RQB56" s="2"/>
      <c r="RQC56" s="2"/>
      <c r="RQD56" s="2"/>
      <c r="RQE56" s="2"/>
      <c r="RQF56" s="2"/>
      <c r="RQG56" s="2"/>
      <c r="RQH56" s="2"/>
      <c r="RQI56" s="2"/>
      <c r="RQJ56" s="2"/>
      <c r="RQK56" s="2"/>
      <c r="RQL56" s="2"/>
      <c r="RQM56" s="2"/>
      <c r="RQN56" s="2"/>
      <c r="RQO56" s="2"/>
      <c r="RQP56" s="2"/>
      <c r="RQQ56" s="2"/>
      <c r="RQR56" s="2"/>
      <c r="RQS56" s="2"/>
      <c r="RQT56" s="2"/>
      <c r="RQU56" s="2"/>
      <c r="RQV56" s="2"/>
      <c r="RQW56" s="2"/>
      <c r="RQX56" s="2"/>
      <c r="RQY56" s="2"/>
      <c r="RQZ56" s="2"/>
      <c r="RRA56" s="2"/>
      <c r="RRB56" s="2"/>
      <c r="RRC56" s="2"/>
      <c r="RRD56" s="2"/>
      <c r="RRE56" s="2"/>
      <c r="RRF56" s="2"/>
      <c r="RRG56" s="2"/>
      <c r="RRH56" s="2"/>
      <c r="RRI56" s="2"/>
      <c r="RRJ56" s="2"/>
      <c r="RRK56" s="2"/>
      <c r="RRL56" s="2"/>
      <c r="RRM56" s="2"/>
      <c r="RRN56" s="2"/>
      <c r="RRO56" s="2"/>
      <c r="RRP56" s="2"/>
      <c r="RRQ56" s="2"/>
      <c r="RRR56" s="2"/>
      <c r="RRS56" s="2"/>
      <c r="RRT56" s="2"/>
      <c r="RRU56" s="2"/>
      <c r="RRV56" s="2"/>
      <c r="RRW56" s="2"/>
      <c r="RRX56" s="2"/>
      <c r="RRY56" s="2"/>
      <c r="RRZ56" s="2"/>
      <c r="RSA56" s="2"/>
      <c r="RSB56" s="2"/>
      <c r="RSC56" s="2"/>
      <c r="RSD56" s="2"/>
      <c r="RSE56" s="2"/>
      <c r="RSF56" s="2"/>
      <c r="RSG56" s="2"/>
      <c r="RSH56" s="2"/>
      <c r="RSI56" s="2"/>
      <c r="RSJ56" s="2"/>
      <c r="RSK56" s="2"/>
      <c r="RSL56" s="2"/>
      <c r="RSM56" s="2"/>
      <c r="RSN56" s="2"/>
      <c r="RSO56" s="2"/>
      <c r="RSP56" s="2"/>
      <c r="RSQ56" s="2"/>
      <c r="RSR56" s="2"/>
      <c r="RSS56" s="2"/>
      <c r="RST56" s="2"/>
      <c r="RSU56" s="2"/>
      <c r="RSV56" s="2"/>
      <c r="RSW56" s="2"/>
      <c r="RSX56" s="2"/>
      <c r="RSY56" s="2"/>
      <c r="RSZ56" s="2"/>
      <c r="RTA56" s="2"/>
      <c r="RTB56" s="2"/>
      <c r="RTC56" s="2"/>
      <c r="RTD56" s="2"/>
      <c r="RTE56" s="2"/>
      <c r="RTF56" s="2"/>
      <c r="RTG56" s="2"/>
      <c r="RTH56" s="2"/>
      <c r="RTI56" s="2"/>
      <c r="RTJ56" s="2"/>
      <c r="RTK56" s="2"/>
      <c r="RTL56" s="2"/>
      <c r="RTM56" s="2"/>
      <c r="RTN56" s="2"/>
      <c r="RTO56" s="2"/>
      <c r="RTP56" s="2"/>
      <c r="RTQ56" s="2"/>
      <c r="RTR56" s="2"/>
      <c r="RTS56" s="2"/>
      <c r="RTT56" s="2"/>
      <c r="RTU56" s="2"/>
      <c r="RTV56" s="2"/>
      <c r="RTW56" s="2"/>
      <c r="RTX56" s="2"/>
      <c r="RTY56" s="2"/>
      <c r="RTZ56" s="2"/>
      <c r="RUA56" s="2"/>
      <c r="RUB56" s="2"/>
      <c r="RUC56" s="2"/>
      <c r="RUD56" s="2"/>
      <c r="RUE56" s="2"/>
      <c r="RUF56" s="2"/>
      <c r="RUG56" s="2"/>
      <c r="RUH56" s="2"/>
      <c r="RUI56" s="2"/>
      <c r="RUJ56" s="2"/>
      <c r="RUK56" s="2"/>
      <c r="RUL56" s="2"/>
      <c r="RUM56" s="2"/>
      <c r="RUN56" s="2"/>
      <c r="RUO56" s="2"/>
      <c r="RUP56" s="2"/>
      <c r="RUQ56" s="2"/>
      <c r="RUR56" s="2"/>
      <c r="RUS56" s="2"/>
      <c r="RUT56" s="2"/>
      <c r="RUU56" s="2"/>
      <c r="RUV56" s="2"/>
      <c r="RUW56" s="2"/>
      <c r="RUX56" s="2"/>
      <c r="RUY56" s="2"/>
      <c r="RUZ56" s="2"/>
      <c r="RVA56" s="2"/>
      <c r="RVB56" s="2"/>
      <c r="RVC56" s="2"/>
      <c r="RVD56" s="2"/>
      <c r="RVE56" s="2"/>
      <c r="RVF56" s="2"/>
      <c r="RVG56" s="2"/>
      <c r="RVH56" s="2"/>
      <c r="RVI56" s="2"/>
      <c r="RVJ56" s="2"/>
      <c r="RVK56" s="2"/>
      <c r="RVL56" s="2"/>
      <c r="RVM56" s="2"/>
      <c r="RVN56" s="2"/>
      <c r="RVO56" s="2"/>
      <c r="RVP56" s="2"/>
      <c r="RVQ56" s="2"/>
      <c r="RVR56" s="2"/>
      <c r="RVS56" s="2"/>
      <c r="RVT56" s="2"/>
      <c r="RVU56" s="2"/>
      <c r="RVV56" s="2"/>
      <c r="RVW56" s="2"/>
      <c r="RVX56" s="2"/>
      <c r="RVY56" s="2"/>
      <c r="RVZ56" s="2"/>
      <c r="RWA56" s="2"/>
      <c r="RWB56" s="2"/>
      <c r="RWC56" s="2"/>
      <c r="RWD56" s="2"/>
      <c r="RWE56" s="2"/>
      <c r="RWF56" s="2"/>
      <c r="RWG56" s="2"/>
      <c r="RWH56" s="2"/>
      <c r="RWI56" s="2"/>
      <c r="RWJ56" s="2"/>
      <c r="RWK56" s="2"/>
      <c r="RWL56" s="2"/>
      <c r="RWM56" s="2"/>
      <c r="RWN56" s="2"/>
      <c r="RWO56" s="2"/>
      <c r="RWP56" s="2"/>
      <c r="RWQ56" s="2"/>
      <c r="RWR56" s="2"/>
      <c r="RWS56" s="2"/>
      <c r="RWT56" s="2"/>
      <c r="RWU56" s="2"/>
      <c r="RWV56" s="2"/>
      <c r="RWW56" s="2"/>
      <c r="RWX56" s="2"/>
      <c r="RWY56" s="2"/>
      <c r="RWZ56" s="2"/>
      <c r="RXA56" s="2"/>
      <c r="RXB56" s="2"/>
      <c r="RXC56" s="2"/>
      <c r="RXD56" s="2"/>
      <c r="RXE56" s="2"/>
      <c r="RXF56" s="2"/>
      <c r="RXG56" s="2"/>
      <c r="RXH56" s="2"/>
      <c r="RXI56" s="2"/>
      <c r="RXJ56" s="2"/>
      <c r="RXK56" s="2"/>
      <c r="RXL56" s="2"/>
      <c r="RXM56" s="2"/>
      <c r="RXN56" s="2"/>
      <c r="RXO56" s="2"/>
      <c r="RXP56" s="2"/>
      <c r="RXQ56" s="2"/>
      <c r="RXR56" s="2"/>
      <c r="RXS56" s="2"/>
      <c r="RXT56" s="2"/>
      <c r="RXU56" s="2"/>
      <c r="RXV56" s="2"/>
      <c r="RXW56" s="2"/>
      <c r="RXX56" s="2"/>
      <c r="RXY56" s="2"/>
      <c r="RXZ56" s="2"/>
      <c r="RYA56" s="2"/>
      <c r="RYB56" s="2"/>
      <c r="RYC56" s="2"/>
      <c r="RYD56" s="2"/>
      <c r="RYE56" s="2"/>
      <c r="RYF56" s="2"/>
      <c r="RYG56" s="2"/>
      <c r="RYH56" s="2"/>
      <c r="RYI56" s="2"/>
      <c r="RYJ56" s="2"/>
      <c r="RYK56" s="2"/>
      <c r="RYL56" s="2"/>
      <c r="RYM56" s="2"/>
      <c r="RYN56" s="2"/>
      <c r="RYO56" s="2"/>
      <c r="RYP56" s="2"/>
      <c r="RYQ56" s="2"/>
      <c r="RYR56" s="2"/>
      <c r="RYS56" s="2"/>
      <c r="RYT56" s="2"/>
      <c r="RYU56" s="2"/>
      <c r="RYV56" s="2"/>
      <c r="RYW56" s="2"/>
      <c r="RYX56" s="2"/>
      <c r="RYY56" s="2"/>
      <c r="RYZ56" s="2"/>
      <c r="RZA56" s="2"/>
      <c r="RZB56" s="2"/>
      <c r="RZC56" s="2"/>
      <c r="RZD56" s="2"/>
      <c r="RZE56" s="2"/>
      <c r="RZF56" s="2"/>
      <c r="RZG56" s="2"/>
      <c r="RZH56" s="2"/>
      <c r="RZI56" s="2"/>
      <c r="RZJ56" s="2"/>
      <c r="RZK56" s="2"/>
      <c r="RZL56" s="2"/>
      <c r="RZM56" s="2"/>
      <c r="RZN56" s="2"/>
      <c r="RZO56" s="2"/>
      <c r="RZP56" s="2"/>
      <c r="RZQ56" s="2"/>
      <c r="RZR56" s="2"/>
      <c r="RZS56" s="2"/>
      <c r="RZT56" s="2"/>
      <c r="RZU56" s="2"/>
      <c r="RZV56" s="2"/>
      <c r="RZW56" s="2"/>
      <c r="RZX56" s="2"/>
      <c r="RZY56" s="2"/>
      <c r="RZZ56" s="2"/>
      <c r="SAA56" s="2"/>
      <c r="SAB56" s="2"/>
      <c r="SAC56" s="2"/>
      <c r="SAD56" s="2"/>
      <c r="SAE56" s="2"/>
      <c r="SAF56" s="2"/>
      <c r="SAG56" s="2"/>
      <c r="SAH56" s="2"/>
      <c r="SAI56" s="2"/>
      <c r="SAJ56" s="2"/>
      <c r="SAK56" s="2"/>
      <c r="SAL56" s="2"/>
      <c r="SAM56" s="2"/>
      <c r="SAN56" s="2"/>
      <c r="SAO56" s="2"/>
      <c r="SAP56" s="2"/>
      <c r="SAQ56" s="2"/>
      <c r="SAR56" s="2"/>
      <c r="SAS56" s="2"/>
      <c r="SAT56" s="2"/>
      <c r="SAU56" s="2"/>
      <c r="SAV56" s="2"/>
      <c r="SAW56" s="2"/>
      <c r="SAX56" s="2"/>
      <c r="SAY56" s="2"/>
      <c r="SAZ56" s="2"/>
      <c r="SBA56" s="2"/>
      <c r="SBB56" s="2"/>
      <c r="SBC56" s="2"/>
      <c r="SBD56" s="2"/>
      <c r="SBE56" s="2"/>
      <c r="SBF56" s="2"/>
    </row>
    <row r="57" spans="1:12902">
      <c r="A57" s="305" t="s">
        <v>568</v>
      </c>
      <c r="B57" s="302"/>
      <c r="C57" s="302"/>
      <c r="D57" s="302"/>
      <c r="E57" s="302"/>
    </row>
    <row r="58" spans="1:12902">
      <c r="A58" s="303" t="s">
        <v>567</v>
      </c>
      <c r="B58" s="302">
        <v>60</v>
      </c>
      <c r="C58" s="302">
        <v>60</v>
      </c>
      <c r="D58" s="302">
        <v>60</v>
      </c>
      <c r="E58" s="302">
        <v>60</v>
      </c>
      <c r="K58" s="309"/>
      <c r="L58" s="309"/>
    </row>
    <row r="61" spans="1:12902">
      <c r="A61" s="2" t="s">
        <v>566</v>
      </c>
      <c r="B61" s="299"/>
      <c r="C61" s="2"/>
      <c r="D61" s="2"/>
      <c r="E61" s="2"/>
      <c r="F61" s="299"/>
      <c r="G61" s="2"/>
      <c r="H61" s="299"/>
      <c r="I61" s="2"/>
      <c r="J61" s="299"/>
    </row>
    <row r="62" spans="1:12902">
      <c r="K62" s="309"/>
      <c r="L62" s="309"/>
      <c r="M62" s="309"/>
    </row>
    <row r="63" spans="1:12902">
      <c r="A63" s="305" t="s">
        <v>564</v>
      </c>
      <c r="B63" s="6">
        <v>2019</v>
      </c>
      <c r="C63" s="6">
        <v>2020</v>
      </c>
      <c r="D63" s="6">
        <v>2021</v>
      </c>
      <c r="E63" s="6">
        <v>2022</v>
      </c>
      <c r="K63" s="309"/>
      <c r="L63" s="309"/>
      <c r="M63" s="309"/>
    </row>
    <row r="64" spans="1:12902">
      <c r="A64" s="303" t="s">
        <v>561</v>
      </c>
      <c r="B64" s="4">
        <f>(B7+B8+B9+B18+B28+B29+B30+B31+B32+B50+B58)*0.7</f>
        <v>3473.3999999999996</v>
      </c>
      <c r="C64" s="302">
        <f>C7+C8+C9+C18+C28+C29+C30+C31+C32+C50+C58</f>
        <v>5905</v>
      </c>
      <c r="D64" s="302">
        <f>D7+D8+D9+D18+D28+D29+D30+D31+D32+D50+D58</f>
        <v>6728</v>
      </c>
      <c r="E64" s="302">
        <f>E7+E8+E9+E18+E28+E29+E30+E31+E32+E50+E58</f>
        <v>7580</v>
      </c>
      <c r="G64" s="4">
        <v>0.9</v>
      </c>
      <c r="K64" s="309"/>
      <c r="L64" s="309"/>
      <c r="M64" s="309"/>
    </row>
    <row r="65" spans="1:14">
      <c r="A65" s="303" t="s">
        <v>560</v>
      </c>
      <c r="B65" s="4">
        <f>(B10+B11+B16+B17+B33+B34+B35+B36+B48)*0.7</f>
        <v>543.19999999999993</v>
      </c>
      <c r="C65" s="302">
        <f>C10+C11+C16+C17+C33+C34+C35+C36+C48</f>
        <v>876</v>
      </c>
      <c r="D65" s="302">
        <f>D10+D11+D16+D17+D33+D34+D35+D36+D48</f>
        <v>951</v>
      </c>
      <c r="E65" s="302">
        <f>E10+E11+E16+E17+E33+E34+E35+E36+E48</f>
        <v>1041</v>
      </c>
      <c r="K65" s="309"/>
      <c r="L65" s="309"/>
      <c r="M65" s="309"/>
    </row>
    <row r="66" spans="1:14">
      <c r="A66" s="303" t="s">
        <v>559</v>
      </c>
      <c r="B66" s="4">
        <f>(B12+B13+B19+B20+B23+B37+B38+B39+B40+B49)*0.7</f>
        <v>242.2</v>
      </c>
      <c r="C66" s="302">
        <f>C12+C13+C19+C20+C23+C37+C38+C39+C40+C49</f>
        <v>571</v>
      </c>
      <c r="D66" s="302">
        <f>D12+D13+D19+D20+D23+D37+D38+D39+D40+D49</f>
        <v>841</v>
      </c>
      <c r="E66" s="302">
        <f>E12+E13+E19+E20+E23+E37+E38+E39+E40+E49</f>
        <v>1166</v>
      </c>
      <c r="K66" s="309"/>
      <c r="L66" s="309"/>
      <c r="M66" s="309"/>
    </row>
    <row r="67" spans="1:14">
      <c r="A67" s="303" t="s">
        <v>558</v>
      </c>
      <c r="B67" s="4">
        <f>(B9+B13+B31+B36+B40+B41+B42+B43+B44)*0.7</f>
        <v>1146.5999999999999</v>
      </c>
      <c r="C67" s="302">
        <f>C9+C13+C31+C36+C40+C41+C42+C43+C44</f>
        <v>2810</v>
      </c>
      <c r="D67" s="302">
        <f>D9+D13+D31+D36+D40+D41+D42+D43+D44</f>
        <v>3882</v>
      </c>
      <c r="E67" s="302">
        <f>E9+E13+E31+E36+E40+E41+E42+E43+E44</f>
        <v>5055</v>
      </c>
      <c r="K67" s="309"/>
      <c r="L67" s="309"/>
      <c r="M67" s="309"/>
    </row>
    <row r="68" spans="1:14">
      <c r="A68" s="303" t="s">
        <v>557</v>
      </c>
      <c r="B68" s="4">
        <f>(B7+B10+B12-58)*0.7</f>
        <v>1989.3999999999999</v>
      </c>
      <c r="C68" s="302">
        <f>C7+C10+C12-78</f>
        <v>2672</v>
      </c>
      <c r="D68" s="302">
        <f>D7+D10+D12-98</f>
        <v>2502</v>
      </c>
      <c r="E68" s="302">
        <f>E7+E10+E12-118</f>
        <v>2332</v>
      </c>
      <c r="K68" s="309"/>
      <c r="L68" s="309"/>
      <c r="M68" s="309"/>
    </row>
    <row r="69" spans="1:14">
      <c r="A69" s="303" t="s">
        <v>556</v>
      </c>
      <c r="B69" s="4">
        <f>(B16+B18+B19+58)*0.7</f>
        <v>56</v>
      </c>
      <c r="C69" s="302">
        <f>C16+C18+C19+78</f>
        <v>100</v>
      </c>
      <c r="D69" s="302">
        <f>D16+D18+D19+98</f>
        <v>120</v>
      </c>
      <c r="E69" s="302">
        <f>E16+E18+E19+118</f>
        <v>140</v>
      </c>
      <c r="K69" s="306"/>
      <c r="L69" s="306"/>
      <c r="M69" s="306"/>
      <c r="N69" s="306"/>
    </row>
    <row r="70" spans="1:14">
      <c r="A70" s="303" t="s">
        <v>555</v>
      </c>
      <c r="B70" s="4">
        <f>(B8+B11+B17+B20)*0.7</f>
        <v>273.7</v>
      </c>
      <c r="C70" s="302">
        <f>C8+C11+C17+C20</f>
        <v>331</v>
      </c>
      <c r="D70" s="302">
        <f>D8+D11+D17+D20</f>
        <v>271</v>
      </c>
      <c r="E70" s="302">
        <f>E8+E11+E17+E20</f>
        <v>211</v>
      </c>
      <c r="K70" s="309"/>
      <c r="L70" s="309"/>
      <c r="M70" s="309"/>
    </row>
    <row r="71" spans="1:14">
      <c r="A71" s="303" t="s">
        <v>554</v>
      </c>
      <c r="B71" s="4">
        <f>(B32+B41)*0.7</f>
        <v>5.6</v>
      </c>
      <c r="C71" s="302">
        <f>C32+C41</f>
        <v>10</v>
      </c>
      <c r="D71" s="302">
        <f>D32+D41</f>
        <v>12</v>
      </c>
      <c r="E71" s="302">
        <f>E32+E41</f>
        <v>15</v>
      </c>
    </row>
    <row r="72" spans="1:14">
      <c r="A72" s="303" t="s">
        <v>553</v>
      </c>
      <c r="B72" s="4">
        <f>(B23+B28+B33+B37+B43+B48+B49+B50+B58)*0.7</f>
        <v>443.79999999999995</v>
      </c>
      <c r="C72" s="302">
        <f>C23+C28+C33+C37+C43+C48+C49+C50+C58</f>
        <v>639</v>
      </c>
      <c r="D72" s="302">
        <f>D23+D28+D33+D37+D43+D48+D49+D50+D58</f>
        <v>644</v>
      </c>
      <c r="E72" s="302">
        <f>E23+E28+E33+E37+E43+E48+E49+E50+E58</f>
        <v>649</v>
      </c>
    </row>
    <row r="73" spans="1:14">
      <c r="A73" s="303" t="s">
        <v>552</v>
      </c>
      <c r="B73" s="4">
        <f>(B29+B34+B38+B42)*0.7</f>
        <v>318.5</v>
      </c>
      <c r="C73" s="302">
        <f>C29+C34+C38+C42</f>
        <v>685</v>
      </c>
      <c r="D73" s="302">
        <f>D29+D34+D38+D42</f>
        <v>916</v>
      </c>
      <c r="E73" s="302">
        <f>E29+E34+E38+E42</f>
        <v>1150</v>
      </c>
    </row>
    <row r="74" spans="1:14">
      <c r="A74" s="303" t="s">
        <v>551</v>
      </c>
      <c r="B74" s="4">
        <f>(B30+B35+B39+B44+B45-35)*0.7</f>
        <v>95.899999999999991</v>
      </c>
      <c r="C74" s="302">
        <f>C30+C35+C39+C44+C45-60</f>
        <v>240</v>
      </c>
      <c r="D74" s="302">
        <f>D30+D35+D39+D44+D45-85</f>
        <v>342</v>
      </c>
      <c r="E74" s="302">
        <f>E30+E35+E39+E44+E45-110</f>
        <v>440</v>
      </c>
    </row>
    <row r="75" spans="1:14">
      <c r="A75" s="303" t="s">
        <v>550</v>
      </c>
      <c r="B75" s="4">
        <v>31.5</v>
      </c>
      <c r="C75" s="302">
        <v>60</v>
      </c>
      <c r="D75" s="302">
        <v>85</v>
      </c>
      <c r="E75" s="302">
        <v>110</v>
      </c>
    </row>
    <row r="76" spans="1:14">
      <c r="A76" s="303" t="s">
        <v>549</v>
      </c>
      <c r="B76" s="4">
        <f>(B74+B75)*0.9</f>
        <v>114.66</v>
      </c>
      <c r="C76" s="302">
        <f>C74+C75</f>
        <v>300</v>
      </c>
      <c r="D76" s="302">
        <f>D74+D75</f>
        <v>427</v>
      </c>
      <c r="E76" s="302">
        <f>E74+E75</f>
        <v>550</v>
      </c>
    </row>
    <row r="77" spans="1:14">
      <c r="A77" s="303" t="s">
        <v>548</v>
      </c>
      <c r="B77" s="302">
        <f>B45</f>
        <v>10</v>
      </c>
      <c r="C77" s="302">
        <f>C45</f>
        <v>15</v>
      </c>
      <c r="D77" s="302">
        <f>D45</f>
        <v>20</v>
      </c>
      <c r="E77" s="302">
        <f>E45</f>
        <v>25</v>
      </c>
    </row>
    <row r="78" spans="1:14">
      <c r="A78" s="303" t="s">
        <v>546</v>
      </c>
      <c r="B78" s="302">
        <f>B21+B24</f>
        <v>2</v>
      </c>
      <c r="C78" s="302">
        <f>C21+C24</f>
        <v>2</v>
      </c>
      <c r="D78" s="302">
        <f>D21+D24</f>
        <v>2</v>
      </c>
      <c r="E78" s="302">
        <f>E21+E24</f>
        <v>2</v>
      </c>
    </row>
    <row r="79" spans="1:14">
      <c r="A79" s="308" t="s">
        <v>545</v>
      </c>
      <c r="B79" s="307">
        <f>B22</f>
        <v>1</v>
      </c>
      <c r="C79" s="307">
        <f>C22</f>
        <v>1</v>
      </c>
      <c r="D79" s="307">
        <f>D22</f>
        <v>1</v>
      </c>
      <c r="E79" s="307">
        <f>E22</f>
        <v>1</v>
      </c>
    </row>
    <row r="80" spans="1:14">
      <c r="A80" s="303" t="s">
        <v>544</v>
      </c>
      <c r="B80" s="302">
        <f>B21+B22+B24</f>
        <v>3</v>
      </c>
      <c r="C80" s="302">
        <f>C21+C22+C24</f>
        <v>3</v>
      </c>
      <c r="D80" s="302">
        <f>D21+D22+D24</f>
        <v>3</v>
      </c>
      <c r="E80" s="302">
        <f>E21+E22+E24</f>
        <v>3</v>
      </c>
      <c r="H80" s="306"/>
    </row>
    <row r="81" spans="1:10">
      <c r="A81" s="303" t="s">
        <v>543</v>
      </c>
      <c r="B81" s="302">
        <f>B21</f>
        <v>1</v>
      </c>
      <c r="C81" s="302">
        <f>C21</f>
        <v>1</v>
      </c>
      <c r="D81" s="302">
        <f>D21</f>
        <v>1</v>
      </c>
      <c r="E81" s="302">
        <f>E21</f>
        <v>1</v>
      </c>
    </row>
    <row r="82" spans="1:10">
      <c r="A82" s="303" t="s">
        <v>542</v>
      </c>
      <c r="B82" s="302">
        <f>B22+B24</f>
        <v>2</v>
      </c>
      <c r="C82" s="302">
        <f>C22+C24</f>
        <v>2</v>
      </c>
      <c r="D82" s="302">
        <f>D22+D24</f>
        <v>2</v>
      </c>
      <c r="E82" s="302">
        <f>E22+E24</f>
        <v>2</v>
      </c>
    </row>
    <row r="83" spans="1:10">
      <c r="B83" s="3">
        <f>SUM(B63:B82)</f>
        <v>10772.46</v>
      </c>
      <c r="C83" s="3">
        <f>SUM(C63:C82)</f>
        <v>17243</v>
      </c>
      <c r="D83" s="3">
        <f>SUM(D63:D82)</f>
        <v>19771</v>
      </c>
      <c r="E83" s="3">
        <f>SUM(E63:E82)</f>
        <v>22495</v>
      </c>
    </row>
    <row r="85" spans="1:10">
      <c r="A85" s="2" t="s">
        <v>565</v>
      </c>
      <c r="B85" s="299"/>
      <c r="C85" s="2"/>
      <c r="D85" s="2"/>
      <c r="E85" s="2"/>
      <c r="F85" s="299"/>
    </row>
    <row r="86" spans="1:10">
      <c r="A86" s="303"/>
      <c r="B86" s="302"/>
      <c r="C86" s="947">
        <v>2019</v>
      </c>
      <c r="D86" s="947"/>
      <c r="E86" s="947">
        <v>2020</v>
      </c>
      <c r="F86" s="947"/>
      <c r="G86" s="947">
        <v>2021</v>
      </c>
      <c r="H86" s="947"/>
      <c r="I86" s="947">
        <v>2022</v>
      </c>
      <c r="J86" s="947"/>
    </row>
    <row r="87" spans="1:10">
      <c r="A87" s="305" t="s">
        <v>564</v>
      </c>
      <c r="B87" s="6" t="s">
        <v>563</v>
      </c>
      <c r="C87" s="6" t="s">
        <v>3</v>
      </c>
      <c r="D87" s="6" t="s">
        <v>562</v>
      </c>
      <c r="E87" s="6" t="s">
        <v>3</v>
      </c>
      <c r="F87" s="6" t="s">
        <v>562</v>
      </c>
      <c r="G87" s="6" t="s">
        <v>3</v>
      </c>
      <c r="H87" s="6" t="s">
        <v>562</v>
      </c>
      <c r="I87" s="6" t="s">
        <v>3</v>
      </c>
      <c r="J87" s="6" t="s">
        <v>562</v>
      </c>
    </row>
    <row r="88" spans="1:10">
      <c r="A88" s="303" t="s">
        <v>561</v>
      </c>
      <c r="B88" s="302">
        <v>4.75</v>
      </c>
      <c r="C88" s="57">
        <f>B64*12</f>
        <v>41680.799999999996</v>
      </c>
      <c r="D88" s="304">
        <f>B88*C88</f>
        <v>197983.8</v>
      </c>
      <c r="E88" s="57">
        <f t="shared" ref="E88:E99" si="0">C64*12</f>
        <v>70860</v>
      </c>
      <c r="F88" s="57">
        <f>B88*E88</f>
        <v>336585</v>
      </c>
      <c r="G88" s="57">
        <f t="shared" ref="G88:G99" si="1">D64*12</f>
        <v>80736</v>
      </c>
      <c r="H88" s="57">
        <f>B88*G88</f>
        <v>383496</v>
      </c>
      <c r="I88" s="57">
        <f t="shared" ref="I88:I99" si="2">E64*12</f>
        <v>90960</v>
      </c>
      <c r="J88" s="57">
        <f>B88*I88</f>
        <v>432060</v>
      </c>
    </row>
    <row r="89" spans="1:10">
      <c r="A89" s="303" t="s">
        <v>560</v>
      </c>
      <c r="B89" s="302">
        <v>5.0999999999999996</v>
      </c>
      <c r="C89" s="57">
        <f t="shared" ref="C89:C99" si="3">B65*12</f>
        <v>6518.4</v>
      </c>
      <c r="D89" s="304">
        <f t="shared" ref="D89:D106" si="4">B89*C89</f>
        <v>33243.839999999997</v>
      </c>
      <c r="E89" s="57">
        <f t="shared" si="0"/>
        <v>10512</v>
      </c>
      <c r="F89" s="57">
        <f t="shared" ref="F89:F106" si="5">B89*E89</f>
        <v>53611.199999999997</v>
      </c>
      <c r="G89" s="57">
        <f t="shared" si="1"/>
        <v>11412</v>
      </c>
      <c r="H89" s="57">
        <f t="shared" ref="H89:H106" si="6">B89*G89</f>
        <v>58201.2</v>
      </c>
      <c r="I89" s="57">
        <f t="shared" si="2"/>
        <v>12492</v>
      </c>
      <c r="J89" s="57">
        <f t="shared" ref="J89:J106" si="7">B89*I89</f>
        <v>63709.2</v>
      </c>
    </row>
    <row r="90" spans="1:10">
      <c r="A90" s="303" t="s">
        <v>559</v>
      </c>
      <c r="B90" s="302">
        <v>11.49</v>
      </c>
      <c r="C90" s="57">
        <f t="shared" si="3"/>
        <v>2906.3999999999996</v>
      </c>
      <c r="D90" s="304">
        <f t="shared" si="4"/>
        <v>33394.536</v>
      </c>
      <c r="E90" s="57">
        <f t="shared" si="0"/>
        <v>6852</v>
      </c>
      <c r="F90" s="57">
        <f t="shared" si="5"/>
        <v>78729.48</v>
      </c>
      <c r="G90" s="57">
        <f t="shared" si="1"/>
        <v>10092</v>
      </c>
      <c r="H90" s="57">
        <f t="shared" si="6"/>
        <v>115957.08</v>
      </c>
      <c r="I90" s="57">
        <f t="shared" si="2"/>
        <v>13992</v>
      </c>
      <c r="J90" s="57">
        <f t="shared" si="7"/>
        <v>160768.08000000002</v>
      </c>
    </row>
    <row r="91" spans="1:10">
      <c r="A91" s="303" t="s">
        <v>558</v>
      </c>
      <c r="B91" s="302">
        <v>3.67</v>
      </c>
      <c r="C91" s="57">
        <f t="shared" si="3"/>
        <v>13759.199999999999</v>
      </c>
      <c r="D91" s="304">
        <f t="shared" si="4"/>
        <v>50496.263999999996</v>
      </c>
      <c r="E91" s="57">
        <f t="shared" si="0"/>
        <v>33720</v>
      </c>
      <c r="F91" s="57">
        <f t="shared" si="5"/>
        <v>123752.4</v>
      </c>
      <c r="G91" s="57">
        <f t="shared" si="1"/>
        <v>46584</v>
      </c>
      <c r="H91" s="57">
        <f t="shared" si="6"/>
        <v>170963.28</v>
      </c>
      <c r="I91" s="57">
        <f t="shared" si="2"/>
        <v>60660</v>
      </c>
      <c r="J91" s="57">
        <f t="shared" si="7"/>
        <v>222622.19999999998</v>
      </c>
    </row>
    <row r="92" spans="1:10">
      <c r="A92" s="303" t="s">
        <v>557</v>
      </c>
      <c r="B92" s="302">
        <v>2.7</v>
      </c>
      <c r="C92" s="57">
        <f t="shared" si="3"/>
        <v>23872.799999999999</v>
      </c>
      <c r="D92" s="304">
        <f t="shared" si="4"/>
        <v>64456.560000000005</v>
      </c>
      <c r="E92" s="57">
        <f t="shared" si="0"/>
        <v>32064</v>
      </c>
      <c r="F92" s="57">
        <f t="shared" si="5"/>
        <v>86572.800000000003</v>
      </c>
      <c r="G92" s="57">
        <f t="shared" si="1"/>
        <v>30024</v>
      </c>
      <c r="H92" s="57">
        <f t="shared" si="6"/>
        <v>81064.800000000003</v>
      </c>
      <c r="I92" s="57">
        <f t="shared" si="2"/>
        <v>27984</v>
      </c>
      <c r="J92" s="57">
        <f t="shared" si="7"/>
        <v>75556.800000000003</v>
      </c>
    </row>
    <row r="93" spans="1:10">
      <c r="A93" s="303" t="s">
        <v>556</v>
      </c>
      <c r="B93" s="302">
        <v>9.3000000000000007</v>
      </c>
      <c r="C93" s="57">
        <f t="shared" si="3"/>
        <v>672</v>
      </c>
      <c r="D93" s="301">
        <f t="shared" si="4"/>
        <v>6249.6</v>
      </c>
      <c r="E93" s="57">
        <f t="shared" si="0"/>
        <v>1200</v>
      </c>
      <c r="F93" s="57">
        <f t="shared" si="5"/>
        <v>11160</v>
      </c>
      <c r="G93" s="57">
        <f t="shared" si="1"/>
        <v>1440</v>
      </c>
      <c r="H93" s="57">
        <f t="shared" si="6"/>
        <v>13392.000000000002</v>
      </c>
      <c r="I93" s="57">
        <f t="shared" si="2"/>
        <v>1680</v>
      </c>
      <c r="J93" s="57">
        <f t="shared" si="7"/>
        <v>15624.000000000002</v>
      </c>
    </row>
    <row r="94" spans="1:10">
      <c r="A94" s="303" t="s">
        <v>555</v>
      </c>
      <c r="B94" s="302">
        <v>1.78</v>
      </c>
      <c r="C94" s="57">
        <f t="shared" si="3"/>
        <v>3284.3999999999996</v>
      </c>
      <c r="D94" s="301">
        <f t="shared" si="4"/>
        <v>5846.2319999999991</v>
      </c>
      <c r="E94" s="57">
        <f t="shared" si="0"/>
        <v>3972</v>
      </c>
      <c r="F94" s="57">
        <f t="shared" si="5"/>
        <v>7070.16</v>
      </c>
      <c r="G94" s="57">
        <f t="shared" si="1"/>
        <v>3252</v>
      </c>
      <c r="H94" s="57">
        <f t="shared" si="6"/>
        <v>5788.56</v>
      </c>
      <c r="I94" s="57">
        <f t="shared" si="2"/>
        <v>2532</v>
      </c>
      <c r="J94" s="57">
        <f t="shared" si="7"/>
        <v>4506.96</v>
      </c>
    </row>
    <row r="95" spans="1:10">
      <c r="A95" s="303" t="s">
        <v>554</v>
      </c>
      <c r="B95" s="302">
        <v>300</v>
      </c>
      <c r="C95" s="57">
        <f t="shared" si="3"/>
        <v>67.199999999999989</v>
      </c>
      <c r="D95" s="301">
        <f t="shared" si="4"/>
        <v>20159.999999999996</v>
      </c>
      <c r="E95" s="57">
        <f t="shared" si="0"/>
        <v>120</v>
      </c>
      <c r="F95" s="57">
        <f t="shared" si="5"/>
        <v>36000</v>
      </c>
      <c r="G95" s="57">
        <f t="shared" si="1"/>
        <v>144</v>
      </c>
      <c r="H95" s="57">
        <f t="shared" si="6"/>
        <v>43200</v>
      </c>
      <c r="I95" s="57">
        <f t="shared" si="2"/>
        <v>180</v>
      </c>
      <c r="J95" s="57">
        <f t="shared" si="7"/>
        <v>54000</v>
      </c>
    </row>
    <row r="96" spans="1:10">
      <c r="A96" s="303" t="s">
        <v>553</v>
      </c>
      <c r="B96" s="302">
        <v>60.8</v>
      </c>
      <c r="C96" s="57">
        <f t="shared" si="3"/>
        <v>5325.5999999999995</v>
      </c>
      <c r="D96" s="304">
        <f>B96*C96</f>
        <v>323796.47999999992</v>
      </c>
      <c r="E96" s="57">
        <f t="shared" si="0"/>
        <v>7668</v>
      </c>
      <c r="F96" s="57">
        <f t="shared" si="5"/>
        <v>466214.39999999997</v>
      </c>
      <c r="G96" s="57">
        <f t="shared" si="1"/>
        <v>7728</v>
      </c>
      <c r="H96" s="57">
        <f t="shared" si="6"/>
        <v>469862.39999999997</v>
      </c>
      <c r="I96" s="57">
        <f t="shared" si="2"/>
        <v>7788</v>
      </c>
      <c r="J96" s="57">
        <f t="shared" si="7"/>
        <v>473510.39999999997</v>
      </c>
    </row>
    <row r="97" spans="1:11">
      <c r="A97" s="303" t="s">
        <v>552</v>
      </c>
      <c r="B97" s="302">
        <v>14.5</v>
      </c>
      <c r="C97" s="57">
        <f t="shared" si="3"/>
        <v>3822</v>
      </c>
      <c r="D97" s="304">
        <f t="shared" si="4"/>
        <v>55419</v>
      </c>
      <c r="E97" s="57">
        <f t="shared" si="0"/>
        <v>8220</v>
      </c>
      <c r="F97" s="57">
        <f t="shared" si="5"/>
        <v>119190</v>
      </c>
      <c r="G97" s="57">
        <f t="shared" si="1"/>
        <v>10992</v>
      </c>
      <c r="H97" s="57">
        <f t="shared" si="6"/>
        <v>159384</v>
      </c>
      <c r="I97" s="57">
        <f t="shared" si="2"/>
        <v>13800</v>
      </c>
      <c r="J97" s="57">
        <f t="shared" si="7"/>
        <v>200100</v>
      </c>
    </row>
    <row r="98" spans="1:11">
      <c r="A98" s="303" t="s">
        <v>551</v>
      </c>
      <c r="B98" s="302">
        <v>60</v>
      </c>
      <c r="C98" s="57">
        <f t="shared" si="3"/>
        <v>1150.8</v>
      </c>
      <c r="D98" s="304">
        <f t="shared" si="4"/>
        <v>69048</v>
      </c>
      <c r="E98" s="57">
        <f t="shared" si="0"/>
        <v>2880</v>
      </c>
      <c r="F98" s="57">
        <f t="shared" si="5"/>
        <v>172800</v>
      </c>
      <c r="G98" s="57">
        <f t="shared" si="1"/>
        <v>4104</v>
      </c>
      <c r="H98" s="57">
        <f t="shared" si="6"/>
        <v>246240</v>
      </c>
      <c r="I98" s="57">
        <f t="shared" si="2"/>
        <v>5280</v>
      </c>
      <c r="J98" s="57">
        <f t="shared" si="7"/>
        <v>316800</v>
      </c>
    </row>
    <row r="99" spans="1:11">
      <c r="A99" s="303" t="s">
        <v>550</v>
      </c>
      <c r="B99" s="302">
        <v>60</v>
      </c>
      <c r="C99" s="57">
        <f t="shared" si="3"/>
        <v>378</v>
      </c>
      <c r="D99" s="301">
        <f t="shared" si="4"/>
        <v>22680</v>
      </c>
      <c r="E99" s="57">
        <f t="shared" si="0"/>
        <v>720</v>
      </c>
      <c r="F99" s="57">
        <f t="shared" si="5"/>
        <v>43200</v>
      </c>
      <c r="G99" s="57">
        <f t="shared" si="1"/>
        <v>1020</v>
      </c>
      <c r="H99" s="57">
        <f t="shared" si="6"/>
        <v>61200</v>
      </c>
      <c r="I99" s="57">
        <f t="shared" si="2"/>
        <v>1320</v>
      </c>
      <c r="J99" s="57">
        <f t="shared" si="7"/>
        <v>79200</v>
      </c>
      <c r="K99" s="4" t="s">
        <v>547</v>
      </c>
    </row>
    <row r="100" spans="1:11">
      <c r="A100" s="303" t="s">
        <v>549</v>
      </c>
      <c r="B100" s="302">
        <v>32.86</v>
      </c>
      <c r="C100" s="57">
        <f>C98*2+C99</f>
        <v>2679.6</v>
      </c>
      <c r="D100" s="304">
        <f t="shared" si="4"/>
        <v>88051.656000000003</v>
      </c>
      <c r="E100" s="57">
        <f>(C74*2+C75*1)*12</f>
        <v>6480</v>
      </c>
      <c r="F100" s="57">
        <f t="shared" si="5"/>
        <v>212932.8</v>
      </c>
      <c r="G100" s="57">
        <f>(D74*2+D75*1)*12</f>
        <v>9228</v>
      </c>
      <c r="H100" s="57">
        <f t="shared" si="6"/>
        <v>303232.08</v>
      </c>
      <c r="I100" s="57">
        <f>(E74*2+E75*1)*12</f>
        <v>11880</v>
      </c>
      <c r="J100" s="57">
        <f t="shared" si="7"/>
        <v>390376.8</v>
      </c>
    </row>
    <row r="101" spans="1:11">
      <c r="A101" s="303" t="s">
        <v>548</v>
      </c>
      <c r="B101" s="302">
        <v>55</v>
      </c>
      <c r="C101" s="57">
        <f>B77*12</f>
        <v>120</v>
      </c>
      <c r="D101" s="301">
        <f t="shared" si="4"/>
        <v>6600</v>
      </c>
      <c r="E101" s="57">
        <f>C77*12</f>
        <v>180</v>
      </c>
      <c r="F101" s="57">
        <f t="shared" si="5"/>
        <v>9900</v>
      </c>
      <c r="G101" s="57">
        <f>D77*12</f>
        <v>240</v>
      </c>
      <c r="H101" s="57">
        <f t="shared" si="6"/>
        <v>13200</v>
      </c>
      <c r="I101" s="57">
        <f>E77*12</f>
        <v>300</v>
      </c>
      <c r="J101" s="57">
        <f t="shared" si="7"/>
        <v>16500</v>
      </c>
      <c r="K101" s="4" t="s">
        <v>547</v>
      </c>
    </row>
    <row r="102" spans="1:11">
      <c r="A102" s="303" t="s">
        <v>546</v>
      </c>
      <c r="B102" s="302">
        <v>6.83</v>
      </c>
      <c r="C102" s="57">
        <f>B78*3*12</f>
        <v>72</v>
      </c>
      <c r="D102" s="301">
        <f t="shared" si="4"/>
        <v>491.76</v>
      </c>
      <c r="E102" s="57">
        <f>C78*3*12</f>
        <v>72</v>
      </c>
      <c r="F102" s="57">
        <f t="shared" si="5"/>
        <v>491.76</v>
      </c>
      <c r="G102" s="57">
        <f>D78*3*12</f>
        <v>72</v>
      </c>
      <c r="H102" s="57">
        <f t="shared" si="6"/>
        <v>491.76</v>
      </c>
      <c r="I102" s="57">
        <f>E78*3*12</f>
        <v>72</v>
      </c>
      <c r="J102" s="57">
        <f t="shared" si="7"/>
        <v>491.76</v>
      </c>
    </row>
    <row r="103" spans="1:11">
      <c r="A103" s="303" t="s">
        <v>545</v>
      </c>
      <c r="B103" s="302">
        <v>2</v>
      </c>
      <c r="C103" s="57">
        <f>B79*3*12+50</f>
        <v>86</v>
      </c>
      <c r="D103" s="301">
        <f t="shared" si="4"/>
        <v>172</v>
      </c>
      <c r="E103" s="57">
        <f>C79*3*12+50</f>
        <v>86</v>
      </c>
      <c r="F103" s="57">
        <f t="shared" si="5"/>
        <v>172</v>
      </c>
      <c r="G103" s="57">
        <f>D79*3*12+50</f>
        <v>86</v>
      </c>
      <c r="H103" s="57">
        <f t="shared" si="6"/>
        <v>172</v>
      </c>
      <c r="I103" s="57">
        <f>E79*3*12+50</f>
        <v>86</v>
      </c>
      <c r="J103" s="57">
        <f t="shared" si="7"/>
        <v>172</v>
      </c>
    </row>
    <row r="104" spans="1:11">
      <c r="A104" s="303" t="s">
        <v>544</v>
      </c>
      <c r="B104" s="302">
        <v>1.2</v>
      </c>
      <c r="C104" s="57">
        <f>B80*3*12</f>
        <v>108</v>
      </c>
      <c r="D104" s="301">
        <f t="shared" si="4"/>
        <v>129.6</v>
      </c>
      <c r="E104" s="57">
        <f>C80*3*12</f>
        <v>108</v>
      </c>
      <c r="F104" s="57">
        <f t="shared" si="5"/>
        <v>129.6</v>
      </c>
      <c r="G104" s="57">
        <f>D80*3*12</f>
        <v>108</v>
      </c>
      <c r="H104" s="57">
        <f t="shared" si="6"/>
        <v>129.6</v>
      </c>
      <c r="I104" s="57">
        <f>E80*3*12</f>
        <v>108</v>
      </c>
      <c r="J104" s="57">
        <f t="shared" si="7"/>
        <v>129.6</v>
      </c>
    </row>
    <row r="105" spans="1:11">
      <c r="A105" s="303" t="s">
        <v>543</v>
      </c>
      <c r="B105" s="302">
        <v>1.3</v>
      </c>
      <c r="C105" s="57">
        <f>B81*3*12+25</f>
        <v>61</v>
      </c>
      <c r="D105" s="301">
        <f t="shared" si="4"/>
        <v>79.3</v>
      </c>
      <c r="E105" s="57">
        <f>C81*3*12+25</f>
        <v>61</v>
      </c>
      <c r="F105" s="57">
        <f t="shared" si="5"/>
        <v>79.3</v>
      </c>
      <c r="G105" s="57">
        <f>D81*3*12+25</f>
        <v>61</v>
      </c>
      <c r="H105" s="57">
        <f t="shared" si="6"/>
        <v>79.3</v>
      </c>
      <c r="I105" s="57">
        <f>E81*3*12+25</f>
        <v>61</v>
      </c>
      <c r="J105" s="57">
        <f t="shared" si="7"/>
        <v>79.3</v>
      </c>
    </row>
    <row r="106" spans="1:11">
      <c r="A106" s="303" t="s">
        <v>542</v>
      </c>
      <c r="B106" s="302">
        <v>12.16</v>
      </c>
      <c r="C106" s="57">
        <f>B82*3*12</f>
        <v>72</v>
      </c>
      <c r="D106" s="301">
        <f t="shared" si="4"/>
        <v>875.52</v>
      </c>
      <c r="E106" s="57">
        <f>C82*3*12</f>
        <v>72</v>
      </c>
      <c r="F106" s="57">
        <f t="shared" si="5"/>
        <v>875.52</v>
      </c>
      <c r="G106" s="57">
        <f>D82*3*12</f>
        <v>72</v>
      </c>
      <c r="H106" s="57">
        <f t="shared" si="6"/>
        <v>875.52</v>
      </c>
      <c r="I106" s="57">
        <f>E82*3*12</f>
        <v>72</v>
      </c>
      <c r="J106" s="57">
        <f t="shared" si="7"/>
        <v>875.52</v>
      </c>
    </row>
    <row r="107" spans="1:11">
      <c r="A107" s="300" t="s">
        <v>541</v>
      </c>
      <c r="B107" s="299"/>
      <c r="C107" s="299"/>
      <c r="D107" s="16">
        <f>SUM(D88:D106)</f>
        <v>979174.14799999993</v>
      </c>
      <c r="E107" s="16"/>
      <c r="F107" s="16">
        <f>SUM(F88:F106)</f>
        <v>1759466.4200000002</v>
      </c>
      <c r="G107" s="16"/>
      <c r="H107" s="16">
        <f>SUM(H88:H106)</f>
        <v>2126929.5799999996</v>
      </c>
      <c r="I107" s="16"/>
      <c r="J107" s="16">
        <f>SUM(J88:J106)</f>
        <v>2507082.6199999992</v>
      </c>
    </row>
    <row r="108" spans="1:11">
      <c r="A108" s="298" t="s">
        <v>540</v>
      </c>
      <c r="D108" s="296">
        <v>120000</v>
      </c>
      <c r="E108" s="296"/>
      <c r="F108" s="296">
        <f>F107*0.28</f>
        <v>492650.5976000001</v>
      </c>
      <c r="G108" s="297"/>
      <c r="H108" s="296">
        <f>H107*0.28</f>
        <v>595540.28239999991</v>
      </c>
      <c r="I108" s="297"/>
      <c r="J108" s="296">
        <f>J107*0.28</f>
        <v>701983.13359999983</v>
      </c>
    </row>
    <row r="109" spans="1:11">
      <c r="A109" s="295" t="s">
        <v>18</v>
      </c>
      <c r="D109" s="16">
        <f>SUM(D107:D108)</f>
        <v>1099174.148</v>
      </c>
      <c r="E109" s="16"/>
      <c r="F109" s="16">
        <f>SUM(F107:F108)</f>
        <v>2252117.0176000004</v>
      </c>
      <c r="G109" s="16"/>
      <c r="H109" s="16">
        <f>SUM(H107:H108)</f>
        <v>2722469.8623999995</v>
      </c>
      <c r="I109" s="16"/>
      <c r="J109" s="16">
        <f>SUM(J107:J108)</f>
        <v>3209065.753599999</v>
      </c>
    </row>
  </sheetData>
  <mergeCells count="4">
    <mergeCell ref="C86:D86"/>
    <mergeCell ref="E86:F86"/>
    <mergeCell ref="G86:H86"/>
    <mergeCell ref="I86:J86"/>
  </mergeCells>
  <pageMargins left="0.7" right="0.7" top="0.75" bottom="0.75" header="0.3" footer="0.3"/>
  <pageSetup orientation="portrai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4"/>
  <sheetViews>
    <sheetView zoomScale="125" zoomScaleNormal="125" zoomScalePageLayoutView="125" workbookViewId="0">
      <selection activeCell="H126" activeCellId="1" sqref="G111 H126"/>
    </sheetView>
  </sheetViews>
  <sheetFormatPr defaultColWidth="0" defaultRowHeight="12" zeroHeight="1"/>
  <cols>
    <col min="1" max="1" width="3.42578125" style="707" customWidth="1"/>
    <col min="2" max="2" width="20.7109375" style="707" bestFit="1" customWidth="1"/>
    <col min="3" max="3" width="14.28515625" style="707" bestFit="1" customWidth="1"/>
    <col min="4" max="4" width="19.42578125" style="707" bestFit="1" customWidth="1"/>
    <col min="5" max="5" width="17.42578125" style="707" bestFit="1" customWidth="1"/>
    <col min="6" max="6" width="13.42578125" style="707" bestFit="1" customWidth="1"/>
    <col min="7" max="7" width="13.28515625" style="707" bestFit="1" customWidth="1"/>
    <col min="8" max="8" width="5" style="707" customWidth="1"/>
    <col min="9" max="10" width="14.28515625" style="707" hidden="1" customWidth="1"/>
    <col min="11" max="16384" width="11.42578125" style="707" hidden="1"/>
  </cols>
  <sheetData>
    <row r="1" spans="1:10">
      <c r="A1" s="978" t="s">
        <v>1134</v>
      </c>
      <c r="B1" s="979"/>
      <c r="C1" s="979"/>
      <c r="D1" s="979"/>
      <c r="E1" s="979"/>
      <c r="F1" s="979"/>
      <c r="G1" s="979"/>
      <c r="H1" s="980"/>
    </row>
    <row r="2" spans="1:10">
      <c r="B2" s="768" t="s">
        <v>1135</v>
      </c>
      <c r="C2" s="768">
        <v>2.5</v>
      </c>
    </row>
    <row r="3" spans="1:10">
      <c r="B3" s="726" t="s">
        <v>606</v>
      </c>
    </row>
    <row r="4" spans="1:10">
      <c r="B4" s="707" t="s">
        <v>890</v>
      </c>
      <c r="C4" s="707" t="s">
        <v>55</v>
      </c>
      <c r="D4" s="707" t="s">
        <v>846</v>
      </c>
      <c r="E4" s="707" t="s">
        <v>56</v>
      </c>
      <c r="F4" s="707" t="s">
        <v>57</v>
      </c>
      <c r="G4" s="707" t="s">
        <v>58</v>
      </c>
    </row>
    <row r="5" spans="1:10">
      <c r="B5" s="707" t="str">
        <f t="shared" ref="B5:B10" si="0">B16</f>
        <v>Prevention</v>
      </c>
      <c r="C5" s="709">
        <f t="shared" ref="C5:G8" si="1">(C16)/2.5</f>
        <v>3060551.8164971704</v>
      </c>
      <c r="D5" s="709">
        <f t="shared" si="1"/>
        <v>1530275.9082485852</v>
      </c>
      <c r="E5" s="709">
        <f t="shared" si="1"/>
        <v>2654512.60965059</v>
      </c>
      <c r="F5" s="709">
        <f t="shared" si="1"/>
        <v>1903671.6858355615</v>
      </c>
      <c r="G5" s="709">
        <f>(G16)/2.5</f>
        <v>576116.95436183433</v>
      </c>
    </row>
    <row r="6" spans="1:10">
      <c r="B6" s="707" t="str">
        <f t="shared" si="0"/>
        <v>Care and Treatment</v>
      </c>
      <c r="C6" s="709">
        <f t="shared" si="1"/>
        <v>1010793.6324999999</v>
      </c>
      <c r="D6" s="709">
        <f>(D17)/2.5</f>
        <v>646095.63249999995</v>
      </c>
      <c r="E6" s="709">
        <f t="shared" si="1"/>
        <v>330322.89299999998</v>
      </c>
      <c r="F6" s="709">
        <f t="shared" si="1"/>
        <v>223009.89500000002</v>
      </c>
      <c r="G6" s="709">
        <f>(G17)/2.5</f>
        <v>191882.712</v>
      </c>
      <c r="I6" s="738"/>
    </row>
    <row r="7" spans="1:10">
      <c r="B7" s="707" t="str">
        <f t="shared" si="0"/>
        <v>Governance</v>
      </c>
      <c r="C7" s="709">
        <f t="shared" si="1"/>
        <v>329849</v>
      </c>
      <c r="D7" s="709">
        <f t="shared" si="1"/>
        <v>278349</v>
      </c>
      <c r="E7" s="709">
        <f t="shared" si="1"/>
        <v>40500</v>
      </c>
      <c r="F7" s="709">
        <f t="shared" si="1"/>
        <v>18100</v>
      </c>
      <c r="G7" s="709">
        <f t="shared" si="1"/>
        <v>0</v>
      </c>
    </row>
    <row r="8" spans="1:10">
      <c r="B8" s="707" t="str">
        <f t="shared" si="0"/>
        <v>Management</v>
      </c>
      <c r="C8" s="709">
        <f t="shared" si="1"/>
        <v>320000</v>
      </c>
      <c r="D8" s="709">
        <f t="shared" si="1"/>
        <v>160000</v>
      </c>
      <c r="E8" s="709">
        <f t="shared" si="1"/>
        <v>320000</v>
      </c>
      <c r="F8" s="709">
        <f t="shared" si="1"/>
        <v>320000</v>
      </c>
      <c r="G8" s="709">
        <f t="shared" si="1"/>
        <v>160000</v>
      </c>
    </row>
    <row r="9" spans="1:10">
      <c r="B9" s="707">
        <f t="shared" si="0"/>
        <v>0</v>
      </c>
      <c r="C9" s="709">
        <f>C20</f>
        <v>0</v>
      </c>
      <c r="D9" s="709">
        <f>D20</f>
        <v>0</v>
      </c>
      <c r="E9" s="709">
        <f>E20</f>
        <v>0</v>
      </c>
      <c r="F9" s="709">
        <f>F20</f>
        <v>0</v>
      </c>
      <c r="G9" s="709">
        <f>G20</f>
        <v>0</v>
      </c>
    </row>
    <row r="10" spans="1:10">
      <c r="B10" s="707" t="str">
        <f t="shared" si="0"/>
        <v>Total</v>
      </c>
      <c r="C10" s="709">
        <f>SUM(C5:C9)</f>
        <v>4721194.4489971697</v>
      </c>
      <c r="D10" s="709">
        <f>SUM(D5:D9)</f>
        <v>2614720.540748585</v>
      </c>
      <c r="E10" s="709">
        <f>SUM(E5:E9)</f>
        <v>3345335.5026505901</v>
      </c>
      <c r="F10" s="709">
        <f>SUM(F5:F9)</f>
        <v>2464781.5808355613</v>
      </c>
      <c r="G10" s="709">
        <f>SUM(G5:G9)</f>
        <v>927999.66636183439</v>
      </c>
    </row>
    <row r="11" spans="1:10"/>
    <row r="12" spans="1:10">
      <c r="B12" s="707" t="s">
        <v>892</v>
      </c>
      <c r="E12" s="567" t="s">
        <v>1136</v>
      </c>
      <c r="F12" s="756">
        <f>SUM(D10:G10)</f>
        <v>9352837.2905965708</v>
      </c>
      <c r="G12" s="769">
        <f>F13-F12</f>
        <v>-9.0596571564674377E-2</v>
      </c>
    </row>
    <row r="13" spans="1:10">
      <c r="E13" s="567" t="s">
        <v>893</v>
      </c>
      <c r="F13" s="770">
        <f>15588062*0.6</f>
        <v>9352837.1999999993</v>
      </c>
      <c r="G13" s="771">
        <f>F12/F13</f>
        <v>1.0000000096865336</v>
      </c>
      <c r="I13" s="738"/>
    </row>
    <row r="14" spans="1:10">
      <c r="B14" s="726" t="s">
        <v>0</v>
      </c>
      <c r="H14" s="738"/>
    </row>
    <row r="15" spans="1:10">
      <c r="B15" s="707" t="s">
        <v>890</v>
      </c>
      <c r="C15" s="772" t="s">
        <v>55</v>
      </c>
      <c r="D15" s="738" t="s">
        <v>891</v>
      </c>
      <c r="E15" s="773" t="s">
        <v>56</v>
      </c>
      <c r="F15" s="773" t="s">
        <v>57</v>
      </c>
      <c r="G15" s="773" t="s">
        <v>58</v>
      </c>
      <c r="J15" s="738"/>
    </row>
    <row r="16" spans="1:10">
      <c r="B16" s="763" t="s">
        <v>853</v>
      </c>
      <c r="C16" s="732">
        <f>'Detailed Budget'!AE100</f>
        <v>7651379.5412429264</v>
      </c>
      <c r="D16" s="732">
        <f>'Detailed Budget'!AE112</f>
        <v>3825689.7706214632</v>
      </c>
      <c r="E16" s="732">
        <f>'Detailed Budget'!AF112</f>
        <v>6636281.5241264747</v>
      </c>
      <c r="F16" s="732">
        <f>'Detailed Budget'!AG112</f>
        <v>4759179.2145889038</v>
      </c>
      <c r="G16" s="732">
        <f>'Detailed Budget'!AH112</f>
        <v>1440292.3859045857</v>
      </c>
      <c r="J16" s="738"/>
    </row>
    <row r="17" spans="2:10">
      <c r="B17" s="763" t="s">
        <v>854</v>
      </c>
      <c r="C17" s="732">
        <f>'Detailed Budget'!AE101</f>
        <v>2526984.0812499998</v>
      </c>
      <c r="D17" s="732">
        <f>'Detailed Budget'!AE113</f>
        <v>1615239.0812499998</v>
      </c>
      <c r="E17" s="732">
        <f>'Detailed Budget'!AF113</f>
        <v>825807.23249999993</v>
      </c>
      <c r="F17" s="732">
        <f>'Detailed Budget'!AG113</f>
        <v>557524.73750000005</v>
      </c>
      <c r="G17" s="732">
        <f>'Detailed Budget'!AH113</f>
        <v>479706.78</v>
      </c>
      <c r="J17" s="738"/>
    </row>
    <row r="18" spans="2:10">
      <c r="B18" s="763" t="s">
        <v>905</v>
      </c>
      <c r="C18" s="732">
        <f>'Detailed Budget'!AE102</f>
        <v>824622.5</v>
      </c>
      <c r="D18" s="732">
        <f>'Detailed Budget'!AE114</f>
        <v>695872.5</v>
      </c>
      <c r="E18" s="732">
        <f>'Detailed Budget'!AF114</f>
        <v>101250</v>
      </c>
      <c r="F18" s="732">
        <f>'Detailed Budget'!AG114</f>
        <v>45250</v>
      </c>
      <c r="G18" s="732">
        <f>'Detailed Budget'!AH114</f>
        <v>0</v>
      </c>
      <c r="J18" s="738"/>
    </row>
    <row r="19" spans="2:10">
      <c r="B19" s="763" t="s">
        <v>840</v>
      </c>
      <c r="C19" s="732">
        <f>'Detailed Budget'!AE103</f>
        <v>800000</v>
      </c>
      <c r="D19" s="732">
        <f>'Detailed Budget'!AE115</f>
        <v>400000</v>
      </c>
      <c r="E19" s="732">
        <f>'Detailed Budget'!AF115</f>
        <v>800000</v>
      </c>
      <c r="F19" s="732">
        <f>'Detailed Budget'!AG115</f>
        <v>800000</v>
      </c>
      <c r="G19" s="732">
        <f>'Detailed Budget'!AH115</f>
        <v>400000</v>
      </c>
    </row>
    <row r="20" spans="2:10">
      <c r="C20" s="732"/>
      <c r="D20" s="732"/>
      <c r="E20" s="732"/>
      <c r="F20" s="732"/>
      <c r="G20" s="732"/>
    </row>
    <row r="21" spans="2:10">
      <c r="B21" s="707" t="s">
        <v>4</v>
      </c>
      <c r="C21" s="732">
        <f>SUM(C16:C20)</f>
        <v>11802986.122492926</v>
      </c>
      <c r="D21" s="732">
        <f>SUM(D16:D20)</f>
        <v>6536801.3518714625</v>
      </c>
      <c r="E21" s="732">
        <f>SUM(E16:E20)</f>
        <v>8363338.7566264747</v>
      </c>
      <c r="F21" s="732">
        <f>SUM(F16:F20)</f>
        <v>6161953.9520889036</v>
      </c>
      <c r="G21" s="732">
        <f>SUM(G16:G20)</f>
        <v>2319999.1659045857</v>
      </c>
    </row>
    <row r="22" spans="2:10"/>
    <row r="23" spans="2:10">
      <c r="G23" s="738"/>
      <c r="I23" s="738">
        <f>I13*2.5</f>
        <v>0</v>
      </c>
    </row>
    <row r="24" spans="2:10"/>
    <row r="25" spans="2:10"/>
    <row r="26" spans="2:10"/>
    <row r="27" spans="2:10"/>
    <row r="28" spans="2:10"/>
    <row r="29" spans="2:10"/>
    <row r="30" spans="2:10"/>
    <row r="31" spans="2:10"/>
    <row r="32" spans="2:10" hidden="1"/>
    <row r="33" hidden="1"/>
    <row r="34" hidden="1"/>
    <row r="35" hidden="1"/>
    <row r="36" hidden="1"/>
    <row r="37" hidden="1"/>
    <row r="38" hidden="1"/>
    <row r="39" hidden="1"/>
    <row r="40" hidden="1"/>
    <row r="41" hidden="1"/>
    <row r="42" hidden="1"/>
    <row r="43" hidden="1"/>
    <row r="44" hidden="1"/>
  </sheetData>
  <mergeCells count="1">
    <mergeCell ref="A1:H1"/>
  </mergeCells>
  <pageMargins left="0.75" right="0.75" top="1" bottom="1" header="0.5" footer="0.5"/>
  <pageSetup paperSize="9" scale="83" orientation="landscape"/>
  <tableParts count="2">
    <tablePart r:id="rId1"/>
    <tablePart r:id="rId2"/>
  </tableParts>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1"/>
  <sheetViews>
    <sheetView topLeftCell="A23" zoomScale="125" zoomScaleNormal="125" zoomScalePageLayoutView="125" workbookViewId="0">
      <selection activeCell="H126" activeCellId="1" sqref="G111 H126"/>
    </sheetView>
  </sheetViews>
  <sheetFormatPr defaultColWidth="11.42578125" defaultRowHeight="12"/>
  <cols>
    <col min="1" max="1" width="11.42578125" style="333"/>
    <col min="2" max="2" width="12.85546875" style="707" customWidth="1"/>
    <col min="3" max="3" width="13.85546875" style="707" bestFit="1" customWidth="1"/>
    <col min="4" max="6" width="13.140625" style="707" bestFit="1" customWidth="1"/>
    <col min="7" max="8" width="11.42578125" style="707"/>
    <col min="9" max="9" width="13.140625" style="707" bestFit="1" customWidth="1"/>
    <col min="10" max="10" width="11.42578125" style="707"/>
    <col min="11" max="11" width="30.42578125" style="707" customWidth="1"/>
    <col min="12" max="14" width="18.7109375" style="707" customWidth="1"/>
    <col min="15" max="15" width="14.28515625" style="707" customWidth="1"/>
    <col min="16" max="16384" width="11.42578125" style="707"/>
  </cols>
  <sheetData>
    <row r="1" spans="1:14">
      <c r="A1" s="726" t="s">
        <v>0</v>
      </c>
      <c r="B1" s="567" t="s">
        <v>941</v>
      </c>
    </row>
    <row r="2" spans="1:14">
      <c r="A2" s="780"/>
    </row>
    <row r="3" spans="1:14">
      <c r="A3" s="780"/>
      <c r="B3" s="567" t="s">
        <v>942</v>
      </c>
      <c r="J3" s="774" t="s">
        <v>938</v>
      </c>
      <c r="K3" s="707" t="s">
        <v>55</v>
      </c>
      <c r="L3" s="707" t="s">
        <v>56</v>
      </c>
      <c r="M3" s="707" t="s">
        <v>57</v>
      </c>
      <c r="N3" s="707" t="s">
        <v>58</v>
      </c>
    </row>
    <row r="4" spans="1:14">
      <c r="A4" s="780"/>
      <c r="B4" s="567"/>
      <c r="J4" s="781" t="str">
        <f>'Detailed Budget'!AJ89</f>
        <v>Prevention</v>
      </c>
      <c r="K4" s="732">
        <f>'Detailed Budget'!AE89</f>
        <v>12781018</v>
      </c>
      <c r="L4" s="732">
        <f>'Detailed Budget'!AF89</f>
        <v>15452502.637264952</v>
      </c>
      <c r="M4" s="732">
        <f>'Detailed Budget'!AG89</f>
        <v>18269335.204942241</v>
      </c>
      <c r="N4" s="732">
        <f>'Detailed Budget'!AH89</f>
        <v>22197050.698753763</v>
      </c>
    </row>
    <row r="5" spans="1:14">
      <c r="A5" s="780">
        <v>1</v>
      </c>
      <c r="B5" s="782" t="s">
        <v>943</v>
      </c>
      <c r="C5" s="783"/>
      <c r="D5" s="783"/>
      <c r="E5" s="783"/>
      <c r="F5" s="783"/>
      <c r="J5" s="784" t="str">
        <f>'Detailed Budget'!AJ90</f>
        <v>Care and Treatment</v>
      </c>
      <c r="K5" s="732">
        <f>'Detailed Budget'!AE90</f>
        <v>11187825.293749999</v>
      </c>
      <c r="L5" s="732">
        <f>'Detailed Budget'!AF90</f>
        <v>18882916.192499999</v>
      </c>
      <c r="M5" s="732">
        <f>'Detailed Budget'!AG90</f>
        <v>21859710.412499998</v>
      </c>
      <c r="N5" s="732">
        <f>'Detailed Budget'!AH90</f>
        <v>22282632.719999999</v>
      </c>
    </row>
    <row r="6" spans="1:14">
      <c r="A6" s="780"/>
      <c r="C6" s="567">
        <v>2019</v>
      </c>
      <c r="D6" s="567">
        <v>2020</v>
      </c>
      <c r="E6" s="567">
        <v>2021</v>
      </c>
      <c r="F6" s="567">
        <v>2022</v>
      </c>
      <c r="J6" s="781" t="str">
        <f>'Detailed Budget'!AJ91</f>
        <v>Governance</v>
      </c>
      <c r="K6" s="732">
        <f>'Detailed Budget'!AE91</f>
        <v>0</v>
      </c>
      <c r="L6" s="732">
        <f>'Detailed Budget'!AF91</f>
        <v>0</v>
      </c>
      <c r="M6" s="732">
        <f>'Detailed Budget'!AG91</f>
        <v>0</v>
      </c>
      <c r="N6" s="732">
        <f>'Detailed Budget'!AH91</f>
        <v>0</v>
      </c>
    </row>
    <row r="7" spans="1:14">
      <c r="A7" s="780"/>
      <c r="B7" s="707" t="s">
        <v>944</v>
      </c>
      <c r="C7" s="732">
        <f>'Detailed Budget'!AE137</f>
        <v>36116789.416242927</v>
      </c>
      <c r="D7" s="732">
        <f>'Detailed Budget'!AF137</f>
        <v>43894326.586391419</v>
      </c>
      <c r="E7" s="732">
        <f>'Detailed Budget'!AG137</f>
        <v>47337543.569531143</v>
      </c>
      <c r="F7" s="732">
        <f>'Detailed Budget'!AH137</f>
        <v>48255503.665908352</v>
      </c>
      <c r="J7" s="784" t="str">
        <f>'Detailed Budget'!AJ92</f>
        <v>Management</v>
      </c>
      <c r="K7" s="732">
        <f>'Detailed Budget'!AE92</f>
        <v>0</v>
      </c>
      <c r="L7" s="732">
        <f>'Detailed Budget'!AF92</f>
        <v>0</v>
      </c>
      <c r="M7" s="732">
        <f>'Detailed Budget'!AG92</f>
        <v>0</v>
      </c>
      <c r="N7" s="732">
        <f>'Detailed Budget'!AH92</f>
        <v>0</v>
      </c>
    </row>
    <row r="8" spans="1:14">
      <c r="A8" s="780"/>
      <c r="B8" s="707" t="s">
        <v>941</v>
      </c>
      <c r="C8" s="732">
        <f>'Detailed Budget'!AE93</f>
        <v>23968843.293749999</v>
      </c>
      <c r="D8" s="732">
        <f>'Detailed Budget'!AF93</f>
        <v>34335418.829764947</v>
      </c>
      <c r="E8" s="732">
        <f>'Detailed Budget'!AG93</f>
        <v>40129045.617442235</v>
      </c>
      <c r="F8" s="732">
        <f>'Detailed Budget'!AH93</f>
        <v>44479683.418753758</v>
      </c>
      <c r="J8" s="785" t="str">
        <f>'Detailed Budget'!AJ93</f>
        <v>Total</v>
      </c>
      <c r="K8" s="770">
        <f>'Detailed Budget'!AE93</f>
        <v>23968843.293749999</v>
      </c>
      <c r="L8" s="770">
        <f>'Detailed Budget'!AF93</f>
        <v>34335418.829764947</v>
      </c>
      <c r="M8" s="770">
        <f>'Detailed Budget'!AG93</f>
        <v>40129045.617442235</v>
      </c>
      <c r="N8" s="770">
        <f>'Detailed Budget'!AH93</f>
        <v>44479683.418753758</v>
      </c>
    </row>
    <row r="9" spans="1:14">
      <c r="A9" s="780"/>
      <c r="B9" s="786" t="s">
        <v>204</v>
      </c>
      <c r="C9" s="787">
        <f>C8/C7</f>
        <v>0.66364822790617184</v>
      </c>
      <c r="D9" s="787">
        <f>D8/D7</f>
        <v>0.78222908289040649</v>
      </c>
      <c r="E9" s="787">
        <f>E8/E7</f>
        <v>0.84772133472661504</v>
      </c>
      <c r="F9" s="787">
        <f>F8/F7</f>
        <v>0.92175358331567592</v>
      </c>
    </row>
    <row r="10" spans="1:14">
      <c r="A10" s="780"/>
    </row>
    <row r="11" spans="1:14">
      <c r="A11" s="780"/>
      <c r="J11" s="707" t="s">
        <v>939</v>
      </c>
    </row>
    <row r="12" spans="1:14">
      <c r="A12" s="780">
        <v>2</v>
      </c>
      <c r="B12" s="782" t="s">
        <v>945</v>
      </c>
      <c r="C12" s="783"/>
      <c r="D12" s="783"/>
      <c r="E12" s="783"/>
      <c r="F12" s="783"/>
    </row>
    <row r="13" spans="1:14">
      <c r="A13" s="780"/>
      <c r="C13" s="567">
        <v>2019</v>
      </c>
      <c r="D13" s="567">
        <v>2020</v>
      </c>
      <c r="E13" s="567">
        <v>2021</v>
      </c>
      <c r="F13" s="567">
        <v>2022</v>
      </c>
    </row>
    <row r="14" spans="1:14">
      <c r="A14" s="780"/>
      <c r="B14" s="567" t="s">
        <v>946</v>
      </c>
      <c r="C14" s="738">
        <f>C7-H14</f>
        <v>-8532010.5837570727</v>
      </c>
      <c r="D14" s="738">
        <f>D8-C8</f>
        <v>10366575.536014948</v>
      </c>
      <c r="E14" s="738">
        <f>E8-D8</f>
        <v>5793626.7876772881</v>
      </c>
      <c r="F14" s="738">
        <f>F8-E8</f>
        <v>4350637.8013115227</v>
      </c>
      <c r="H14" s="788">
        <v>44648800</v>
      </c>
      <c r="I14" s="707" t="s">
        <v>947</v>
      </c>
    </row>
    <row r="15" spans="1:14">
      <c r="A15" s="780"/>
      <c r="B15" s="567" t="s">
        <v>948</v>
      </c>
      <c r="C15" s="737">
        <f>C14/H14</f>
        <v>-0.19109159896250455</v>
      </c>
      <c r="D15" s="737">
        <f>D14/C8</f>
        <v>0.43250211989654447</v>
      </c>
      <c r="E15" s="737">
        <f>E14/D8</f>
        <v>0.16873616181593989</v>
      </c>
      <c r="F15" s="737">
        <f>F14/E8</f>
        <v>0.10841617921310598</v>
      </c>
    </row>
    <row r="16" spans="1:14">
      <c r="A16" s="780"/>
    </row>
    <row r="17" spans="1:6">
      <c r="A17" s="780"/>
    </row>
    <row r="18" spans="1:6">
      <c r="A18" s="780">
        <v>3</v>
      </c>
      <c r="B18" s="782" t="s">
        <v>955</v>
      </c>
      <c r="C18" s="783"/>
      <c r="D18" s="783"/>
      <c r="E18" s="783"/>
      <c r="F18" s="783"/>
    </row>
    <row r="19" spans="1:6">
      <c r="C19" s="567">
        <v>2019</v>
      </c>
      <c r="D19" s="567">
        <v>2020</v>
      </c>
      <c r="E19" s="567">
        <v>2021</v>
      </c>
      <c r="F19" s="567">
        <v>2022</v>
      </c>
    </row>
    <row r="20" spans="1:6">
      <c r="B20" s="789" t="s">
        <v>949</v>
      </c>
      <c r="C20" s="790">
        <f>SUM(C21:C23)</f>
        <v>22771626.916242927</v>
      </c>
      <c r="D20" s="790">
        <f>SUM(D21:D23)</f>
        <v>29722151.586391427</v>
      </c>
      <c r="E20" s="790">
        <f>SUM(E21:E23)</f>
        <v>32547893.569531139</v>
      </c>
      <c r="F20" s="790">
        <f>SUM(F21:F23)</f>
        <v>33060053.665908352</v>
      </c>
    </row>
    <row r="21" spans="1:6">
      <c r="B21" s="707" t="s">
        <v>937</v>
      </c>
      <c r="C21" s="738">
        <f>'Detailed Budget'!AE153</f>
        <v>12635553.293749999</v>
      </c>
      <c r="D21" s="738">
        <f>'Detailed Budget'!AF153</f>
        <v>22142338.829764951</v>
      </c>
      <c r="E21" s="738">
        <f>'Detailed Budget'!AG153</f>
        <v>27113465.617442235</v>
      </c>
      <c r="F21" s="738">
        <f>'Detailed Budget'!AH153</f>
        <v>30752803.418753766</v>
      </c>
    </row>
    <row r="22" spans="1:6">
      <c r="B22" s="707" t="s">
        <v>522</v>
      </c>
      <c r="C22" s="738">
        <f>'Detailed Budget'!AE161</f>
        <v>10106073.622492926</v>
      </c>
      <c r="D22" s="738">
        <f>'Detailed Budget'!AF161</f>
        <v>7462088.7566264747</v>
      </c>
      <c r="E22" s="738">
        <f>'Detailed Budget'!AG161</f>
        <v>5316703.9520889036</v>
      </c>
      <c r="F22" s="738">
        <f>'Detailed Budget'!AH161</f>
        <v>1919999.1659045857</v>
      </c>
    </row>
    <row r="23" spans="1:6">
      <c r="B23" s="707" t="s">
        <v>845</v>
      </c>
      <c r="C23" s="738">
        <f>'Detailed Budget'!AE170</f>
        <v>30000</v>
      </c>
      <c r="D23" s="738">
        <f>'Detailed Budget'!AF170</f>
        <v>117724</v>
      </c>
      <c r="E23" s="738">
        <f>'Detailed Budget'!AG170</f>
        <v>117724</v>
      </c>
      <c r="F23" s="738">
        <f>'Detailed Budget'!AH170</f>
        <v>387251.08124999999</v>
      </c>
    </row>
    <row r="25" spans="1:6">
      <c r="B25" s="789" t="s">
        <v>950</v>
      </c>
    </row>
    <row r="26" spans="1:6">
      <c r="B26" s="707" t="s">
        <v>951</v>
      </c>
      <c r="C26" s="737">
        <f>C20/C7</f>
        <v>0.63049975604979347</v>
      </c>
      <c r="D26" s="737">
        <f>D20/D7</f>
        <v>0.67712968617694202</v>
      </c>
      <c r="E26" s="737">
        <f>E20/E7</f>
        <v>0.68757039582595969</v>
      </c>
      <c r="F26" s="737">
        <f>F20/F7</f>
        <v>0.68510431255253246</v>
      </c>
    </row>
    <row r="27" spans="1:6">
      <c r="B27" s="707" t="s">
        <v>952</v>
      </c>
    </row>
    <row r="29" spans="1:6">
      <c r="B29" s="782" t="s">
        <v>205</v>
      </c>
      <c r="C29" s="783"/>
      <c r="D29" s="783"/>
      <c r="E29" s="783"/>
      <c r="F29" s="783"/>
    </row>
    <row r="30" spans="1:6">
      <c r="D30" s="737">
        <v>1.35</v>
      </c>
      <c r="E30" s="737">
        <v>1.1000000000000001</v>
      </c>
      <c r="F30" s="737">
        <v>1.1000000000000001</v>
      </c>
    </row>
    <row r="31" spans="1:6">
      <c r="B31" s="567" t="s">
        <v>953</v>
      </c>
      <c r="C31" s="567">
        <v>2019</v>
      </c>
      <c r="D31" s="567">
        <v>2020</v>
      </c>
      <c r="E31" s="567">
        <v>2021</v>
      </c>
      <c r="F31" s="567">
        <v>2022</v>
      </c>
    </row>
    <row r="32" spans="1:6">
      <c r="B32" s="791"/>
      <c r="C32" s="792"/>
      <c r="D32" s="792"/>
      <c r="E32" s="792"/>
      <c r="F32" s="792"/>
    </row>
    <row r="33" spans="1:15">
      <c r="A33" s="372"/>
      <c r="B33" s="793" t="s">
        <v>853</v>
      </c>
      <c r="C33" s="794">
        <f>'Transition (2019)'!D9+'Transition (2019)'!D10+'Transition (2019)'!D19</f>
        <v>2558000</v>
      </c>
      <c r="D33" s="794">
        <f>'[15]2018-2022 (by GARP)_mod'!$K$15+'[15]2018-2022 (by GARP)_mod'!$K$20</f>
        <v>5020400</v>
      </c>
      <c r="E33" s="794">
        <f>'[15]2018-2022 (by GARP)_mod'!$K$15+'[15]2018-2022 (by GARP)_mod'!$K$20</f>
        <v>5020400</v>
      </c>
      <c r="F33" s="794">
        <f>'[15]2018-2022 (by GARP)_mod'!$K$15+'[15]2018-2022 (by GARP)_mod'!$K$20</f>
        <v>5020400</v>
      </c>
    </row>
    <row r="34" spans="1:15">
      <c r="A34" s="372"/>
      <c r="B34" s="793" t="s">
        <v>954</v>
      </c>
      <c r="C34" s="794">
        <f>'Transition (2019)'!D18+'Transition (2019)'!D17+'Transition (2019)'!D16+'Transition (2019)'!D11</f>
        <v>10077000</v>
      </c>
      <c r="D34" s="794">
        <f>'[15]2018-2022 (by GARP)_mod'!$K$27</f>
        <v>13256400</v>
      </c>
      <c r="E34" s="794">
        <f>'[15]2018-2022 (by GARP)_mod'!$K$27</f>
        <v>13256400</v>
      </c>
      <c r="F34" s="794">
        <f>'[15]2018-2022 (by GARP)_mod'!$K$27</f>
        <v>13256400</v>
      </c>
    </row>
    <row r="35" spans="1:15">
      <c r="A35" s="372"/>
      <c r="B35" s="792" t="s">
        <v>4</v>
      </c>
      <c r="C35" s="795">
        <f>SUM(C33:C34)</f>
        <v>12635000</v>
      </c>
      <c r="D35" s="795">
        <f>SUM(D33:D34)</f>
        <v>18276800</v>
      </c>
      <c r="E35" s="795">
        <f>SUM(E33:E34)</f>
        <v>18276800</v>
      </c>
      <c r="F35" s="795">
        <f>SUM(F33:F34)</f>
        <v>18276800</v>
      </c>
    </row>
    <row r="36" spans="1:15" ht="15">
      <c r="A36" s="707"/>
      <c r="B36"/>
      <c r="C36"/>
      <c r="D36"/>
      <c r="E36"/>
      <c r="F36"/>
    </row>
    <row r="37" spans="1:15">
      <c r="B37" s="791" t="s">
        <v>1236</v>
      </c>
      <c r="C37" s="796">
        <f>C35-C21</f>
        <v>-553.29374999925494</v>
      </c>
      <c r="D37" s="796">
        <f>D35-D21</f>
        <v>-3865538.829764951</v>
      </c>
      <c r="E37" s="796">
        <f>E35-E21</f>
        <v>-8836665.6174422354</v>
      </c>
      <c r="F37" s="796">
        <f>F35-F21</f>
        <v>-12476003.418753766</v>
      </c>
    </row>
    <row r="38" spans="1:15">
      <c r="B38" s="791" t="s">
        <v>204</v>
      </c>
      <c r="C38" s="797">
        <f>C37/C35</f>
        <v>-4.3790561931084678E-5</v>
      </c>
      <c r="D38" s="797">
        <f>D37/D35</f>
        <v>-0.21149976088620279</v>
      </c>
      <c r="E38" s="797">
        <f>E37/E35</f>
        <v>-0.48349085274458525</v>
      </c>
      <c r="F38" s="797">
        <f>F37/F35</f>
        <v>-0.68261421139114975</v>
      </c>
    </row>
    <row r="39" spans="1:15" ht="15">
      <c r="A39" s="372"/>
      <c r="B39"/>
      <c r="C39"/>
      <c r="D39"/>
      <c r="E39"/>
      <c r="F39"/>
    </row>
    <row r="43" spans="1:15" ht="15">
      <c r="B43"/>
      <c r="C43"/>
      <c r="D43"/>
      <c r="E43"/>
      <c r="F43"/>
    </row>
    <row r="44" spans="1:15" ht="15">
      <c r="B44"/>
      <c r="C44"/>
      <c r="D44"/>
      <c r="E44"/>
      <c r="F44"/>
    </row>
    <row r="47" spans="1:15">
      <c r="B47" s="782" t="s">
        <v>956</v>
      </c>
      <c r="C47" s="782"/>
      <c r="D47" s="782"/>
      <c r="E47" s="782"/>
      <c r="F47" s="782"/>
      <c r="K47" s="782" t="s">
        <v>956</v>
      </c>
      <c r="L47" s="782">
        <v>2019</v>
      </c>
      <c r="M47" s="782">
        <v>2020</v>
      </c>
      <c r="N47" s="782">
        <v>2021</v>
      </c>
      <c r="O47" s="782">
        <v>2022</v>
      </c>
    </row>
    <row r="48" spans="1:15">
      <c r="C48" s="798">
        <v>2019</v>
      </c>
      <c r="D48" s="798">
        <v>2020</v>
      </c>
      <c r="E48" s="798">
        <v>2021</v>
      </c>
      <c r="F48" s="798">
        <v>2022</v>
      </c>
      <c r="K48" s="782"/>
      <c r="L48" s="783"/>
      <c r="M48" s="783"/>
      <c r="N48" s="783"/>
      <c r="O48" s="783"/>
    </row>
    <row r="49" spans="1:16">
      <c r="A49" s="333">
        <v>1</v>
      </c>
      <c r="B49" s="707" t="s">
        <v>963</v>
      </c>
      <c r="C49" s="738">
        <f>L94</f>
        <v>2264488.2937499993</v>
      </c>
      <c r="D49" s="738">
        <f>M94</f>
        <v>6869637.8987499997</v>
      </c>
      <c r="E49" s="738">
        <f>N94</f>
        <v>2458013.7200000025</v>
      </c>
      <c r="F49" s="738">
        <f>O94</f>
        <v>443377.30749999732</v>
      </c>
      <c r="K49" s="799" t="str">
        <f>'Detailed Budget'!E10</f>
        <v>[HIV Prevention and Detection]</v>
      </c>
      <c r="L49" s="800">
        <f>'Detailed Budget'!O10</f>
        <v>12781018</v>
      </c>
      <c r="M49" s="800">
        <f>'Detailed Budget'!T10</f>
        <v>15452502.637264952</v>
      </c>
      <c r="N49" s="800">
        <f>'Detailed Budget'!X10</f>
        <v>18269335.204942241</v>
      </c>
      <c r="O49" s="800">
        <f>'Detailed Budget'!AB10</f>
        <v>22197050.698753763</v>
      </c>
    </row>
    <row r="50" spans="1:16">
      <c r="A50" s="333">
        <v>2</v>
      </c>
      <c r="B50" s="707" t="s">
        <v>960</v>
      </c>
      <c r="C50" s="738">
        <f>L98</f>
        <v>413355</v>
      </c>
      <c r="D50" s="738">
        <f>M98</f>
        <v>2479102.6372649521</v>
      </c>
      <c r="E50" s="738">
        <f>N98</f>
        <v>0</v>
      </c>
      <c r="F50" s="738">
        <f>O98</f>
        <v>123675</v>
      </c>
      <c r="K50" s="801" t="str">
        <f>'Detailed Budget'!E11</f>
        <v>Prevent HIV transmission, detect HIV, and ensure timely progression to care and treatment among the key affected populations</v>
      </c>
      <c r="L50" s="802">
        <f>'Detailed Budget'!O11</f>
        <v>9373705</v>
      </c>
      <c r="M50" s="802">
        <f>'Detailed Budget'!T11</f>
        <v>11594242.637264952</v>
      </c>
      <c r="N50" s="802">
        <f>'Detailed Budget'!X11</f>
        <v>14506945.704942239</v>
      </c>
      <c r="O50" s="802">
        <f>'Detailed Budget'!AB11</f>
        <v>18380201.198753763</v>
      </c>
    </row>
    <row r="51" spans="1:16">
      <c r="A51" s="333">
        <v>3</v>
      </c>
      <c r="B51" s="707" t="s">
        <v>964</v>
      </c>
      <c r="C51" s="764">
        <v>0</v>
      </c>
      <c r="D51" s="738">
        <f>M99</f>
        <v>643690</v>
      </c>
      <c r="E51" s="738">
        <f>N99</f>
        <v>5419605.7049422376</v>
      </c>
      <c r="F51" s="738">
        <f>O99</f>
        <v>8708191.1987537649</v>
      </c>
      <c r="K51" s="707" t="str">
        <f>'Detailed Budget'!E12</f>
        <v>Prevention and detection of HIV among PWID</v>
      </c>
      <c r="L51" s="738">
        <f>'Detailed Budget'!O12</f>
        <v>0</v>
      </c>
      <c r="M51" s="803">
        <f>'Detailed Budget'!T12</f>
        <v>1001407.2747516185</v>
      </c>
      <c r="N51" s="804">
        <f>'Detailed Budget'!X12</f>
        <v>2562151.1945822379</v>
      </c>
      <c r="O51" s="804">
        <f>'Detailed Budget'!AB12</f>
        <v>4444887.932460431</v>
      </c>
      <c r="P51" s="707" t="s">
        <v>958</v>
      </c>
    </row>
    <row r="52" spans="1:16">
      <c r="B52" s="567" t="s">
        <v>4</v>
      </c>
      <c r="C52" s="756">
        <f>SUM(C49:C51)</f>
        <v>2677843.2937499993</v>
      </c>
      <c r="D52" s="756">
        <f>SUM(D49:D51)</f>
        <v>9992430.5360149518</v>
      </c>
      <c r="E52" s="756">
        <f>SUM(E49:E51)</f>
        <v>7877619.4249422401</v>
      </c>
      <c r="F52" s="756">
        <f>SUM(F49:F51)</f>
        <v>9275243.5062537622</v>
      </c>
      <c r="K52" s="788" t="str">
        <f>'Detailed Budget'!E13</f>
        <v>Opioid Substitution Treatment (OST) and other forms of treatment and rehabilitation</v>
      </c>
      <c r="L52" s="805"/>
      <c r="M52" s="805"/>
      <c r="N52" s="805"/>
      <c r="O52" s="805"/>
    </row>
    <row r="53" spans="1:16">
      <c r="K53" s="707" t="str">
        <f>'Detailed Budget'!E14</f>
        <v>Prevention and detection of HIV among MSM</v>
      </c>
      <c r="L53" s="738">
        <f>'Detailed Budget'!O14</f>
        <v>0</v>
      </c>
      <c r="M53" s="803">
        <f>'Detailed Budget'!T14</f>
        <v>174665.36101333337</v>
      </c>
      <c r="N53" s="804">
        <f>'Detailed Budget'!X14</f>
        <v>550779.04136000003</v>
      </c>
      <c r="O53" s="804">
        <f>'Detailed Budget'!AB14</f>
        <v>1482004.1102933334</v>
      </c>
      <c r="P53" s="707" t="s">
        <v>958</v>
      </c>
    </row>
    <row r="54" spans="1:16">
      <c r="B54" s="806" t="s">
        <v>965</v>
      </c>
      <c r="C54" s="806"/>
      <c r="D54" s="806"/>
      <c r="E54" s="806"/>
      <c r="F54" s="806"/>
      <c r="K54" s="707" t="str">
        <f>'Detailed Budget'!E15</f>
        <v>HIV Prevention and detection among FSW</v>
      </c>
      <c r="L54" s="738">
        <f>'Detailed Budget'!O15</f>
        <v>0</v>
      </c>
      <c r="M54" s="803">
        <f>'Detailed Budget'!T15</f>
        <v>87540.001500000013</v>
      </c>
      <c r="N54" s="804">
        <f>'Detailed Budget'!X15</f>
        <v>274745.46900000004</v>
      </c>
      <c r="O54" s="804">
        <f>'Detailed Budget'!AB15</f>
        <v>764989.15599999996</v>
      </c>
      <c r="P54" s="707" t="s">
        <v>958</v>
      </c>
    </row>
    <row r="55" spans="1:16" ht="15">
      <c r="B55"/>
      <c r="C55"/>
      <c r="D55"/>
      <c r="E55"/>
      <c r="F55"/>
      <c r="K55" s="707" t="str">
        <f>'Detailed Budget'!E16</f>
        <v>HIV Prevention and Detection among Prisoners</v>
      </c>
      <c r="L55" s="738">
        <f>'Detailed Budget'!O16</f>
        <v>0</v>
      </c>
      <c r="M55" s="803">
        <f>'Detailed Budget'!T16</f>
        <v>200000</v>
      </c>
      <c r="N55" s="804">
        <f>'Detailed Budget'!X16</f>
        <v>200000</v>
      </c>
      <c r="O55" s="804">
        <f>'Detailed Budget'!AB16</f>
        <v>200000</v>
      </c>
      <c r="P55" s="707" t="s">
        <v>958</v>
      </c>
    </row>
    <row r="56" spans="1:16">
      <c r="A56" s="707"/>
      <c r="K56" s="788" t="str">
        <f>'Detailed Budget'!E17</f>
        <v>Hepatitis B Prevention and vaccination among KAPs</v>
      </c>
    </row>
    <row r="57" spans="1:16">
      <c r="A57" s="707"/>
      <c r="K57" s="707" t="str">
        <f>'Detailed Budget'!E18</f>
        <v>Special Programs for adolescents and young people who inject drugs</v>
      </c>
      <c r="L57" s="738">
        <f>'Detailed Budget'!O18</f>
        <v>0</v>
      </c>
      <c r="M57" s="738">
        <f>'Detailed Budget'!T18</f>
        <v>0</v>
      </c>
      <c r="N57" s="738">
        <f>'Detailed Budget'!X18</f>
        <v>0</v>
      </c>
      <c r="O57" s="803">
        <f>'Detailed Budget'!AB18</f>
        <v>0</v>
      </c>
      <c r="P57" s="707" t="s">
        <v>958</v>
      </c>
    </row>
    <row r="58" spans="1:16">
      <c r="A58" s="707">
        <v>1</v>
      </c>
      <c r="B58" s="567" t="s">
        <v>1020</v>
      </c>
      <c r="C58" s="807">
        <v>1.2</v>
      </c>
      <c r="F58" s="807">
        <v>1.35</v>
      </c>
      <c r="K58" s="707" t="str">
        <f>'Detailed Budget'!E19</f>
        <v>PrEP</v>
      </c>
      <c r="L58" s="803">
        <f>'Detailed Budget'!O19</f>
        <v>67705</v>
      </c>
      <c r="M58" s="804">
        <f>'Detailed Budget'!T19</f>
        <v>194630</v>
      </c>
      <c r="N58" s="804">
        <f>'Detailed Budget'!X19</f>
        <v>333270</v>
      </c>
      <c r="O58" s="804">
        <f>'Detailed Budget'!AB19</f>
        <v>382320</v>
      </c>
      <c r="P58" s="707" t="s">
        <v>958</v>
      </c>
    </row>
    <row r="59" spans="1:16">
      <c r="A59" s="707"/>
      <c r="B59" s="793" t="s">
        <v>853</v>
      </c>
      <c r="C59" s="738">
        <f>C33*C58</f>
        <v>3069600</v>
      </c>
      <c r="D59" s="738">
        <f t="shared" ref="D59:F60" si="0">C59*$F$58</f>
        <v>4143960.0000000005</v>
      </c>
      <c r="E59" s="738">
        <f t="shared" si="0"/>
        <v>5594346.0000000009</v>
      </c>
      <c r="F59" s="738">
        <f t="shared" si="0"/>
        <v>7552367.1000000015</v>
      </c>
      <c r="K59" s="707" t="str">
        <f>'Detailed Budget'!E20</f>
        <v>Mental health services for all KAPs</v>
      </c>
      <c r="L59" s="738">
        <f>'Detailed Budget'!O20</f>
        <v>0</v>
      </c>
      <c r="M59" s="738">
        <f>'Detailed Budget'!T20</f>
        <v>0</v>
      </c>
      <c r="N59" s="738">
        <f>'Detailed Budget'!X20</f>
        <v>0</v>
      </c>
      <c r="O59" s="803">
        <f>'Detailed Budget'!AB20</f>
        <v>0</v>
      </c>
      <c r="P59" s="707" t="s">
        <v>958</v>
      </c>
    </row>
    <row r="60" spans="1:16">
      <c r="A60" s="707"/>
      <c r="B60" s="793" t="s">
        <v>954</v>
      </c>
      <c r="C60" s="738">
        <f>C34*C58</f>
        <v>12092400</v>
      </c>
      <c r="D60" s="738">
        <f t="shared" si="0"/>
        <v>16324740.000000002</v>
      </c>
      <c r="E60" s="738">
        <f t="shared" si="0"/>
        <v>22038399.000000004</v>
      </c>
      <c r="F60" s="738">
        <f t="shared" si="0"/>
        <v>29751838.650000006</v>
      </c>
      <c r="K60" s="707" t="str">
        <f>'Detailed Budget'!E21</f>
        <v>Improve access to SRH services for all KAPs</v>
      </c>
      <c r="L60" s="738">
        <f>'Detailed Budget'!O21</f>
        <v>0</v>
      </c>
      <c r="M60" s="738">
        <f>'Detailed Budget'!T21</f>
        <v>0</v>
      </c>
      <c r="N60" s="738">
        <f>'Detailed Budget'!X21</f>
        <v>0</v>
      </c>
      <c r="O60" s="803">
        <f>'Detailed Budget'!AB21</f>
        <v>0</v>
      </c>
      <c r="P60" s="707" t="s">
        <v>958</v>
      </c>
    </row>
    <row r="61" spans="1:16">
      <c r="A61" s="707"/>
      <c r="B61" s="792" t="s">
        <v>4</v>
      </c>
      <c r="C61" s="738">
        <f>SUM(C59:C60)</f>
        <v>15162000</v>
      </c>
      <c r="D61" s="738">
        <f>SUM(D59:D60)</f>
        <v>20468700.000000004</v>
      </c>
      <c r="E61" s="738">
        <f>SUM(E59:E60)</f>
        <v>27632745.000000004</v>
      </c>
      <c r="F61" s="738">
        <f>SUM(F59:F60)</f>
        <v>37304205.750000007</v>
      </c>
      <c r="K61" s="707" t="str">
        <f>'Detailed Budget'!E22</f>
        <v>Introduction and expansion of HIVST among KAPs and other vulnerable groups</v>
      </c>
      <c r="L61" s="738">
        <f>'Detailed Budget'!O22</f>
        <v>0</v>
      </c>
      <c r="M61" s="738">
        <f>'Detailed Budget'!T22</f>
        <v>0</v>
      </c>
      <c r="N61" s="738">
        <f>'Detailed Budget'!X22</f>
        <v>0</v>
      </c>
      <c r="O61" s="803">
        <f>'Detailed Budget'!AB22</f>
        <v>0</v>
      </c>
      <c r="P61" s="707" t="s">
        <v>958</v>
      </c>
    </row>
    <row r="62" spans="1:16">
      <c r="A62" s="707"/>
      <c r="K62" s="801" t="str">
        <f>'Detailed Budget'!E23</f>
        <v>Prevention and detection of HIV in healthcare settings</v>
      </c>
      <c r="L62" s="802">
        <f>'Detailed Budget'!O23</f>
        <v>3407313</v>
      </c>
      <c r="M62" s="802">
        <f>'Detailed Budget'!T23</f>
        <v>3858260</v>
      </c>
      <c r="N62" s="802">
        <f>'Detailed Budget'!X23</f>
        <v>3762389.5</v>
      </c>
      <c r="O62" s="802">
        <f>'Detailed Budget'!AB23</f>
        <v>3816849.5</v>
      </c>
    </row>
    <row r="63" spans="1:16">
      <c r="A63" s="707"/>
      <c r="C63" s="738">
        <f>C61-C21</f>
        <v>2526446.7062500007</v>
      </c>
      <c r="D63" s="738">
        <f>D61-D21</f>
        <v>-1673638.8297649473</v>
      </c>
      <c r="E63" s="738">
        <f>E61-E21</f>
        <v>519279.38255776837</v>
      </c>
      <c r="F63" s="738">
        <f>F61-F21</f>
        <v>6551402.3312462419</v>
      </c>
      <c r="K63" s="707" t="str">
        <f>'Detailed Budget'!E24</f>
        <v>Enhancing Provider Initiated Testing (PIT) for HIV, including HIV confirmation</v>
      </c>
      <c r="L63" s="808">
        <f>'Detailed Budget'!O24</f>
        <v>1178953</v>
      </c>
      <c r="M63" s="808">
        <f>'Detailed Budget'!T24</f>
        <v>1441280</v>
      </c>
      <c r="N63" s="808">
        <f>'Detailed Budget'!X24</f>
        <v>1221789.5</v>
      </c>
      <c r="O63" s="808">
        <f>'Detailed Budget'!AB24</f>
        <v>1208269.5</v>
      </c>
      <c r="P63" s="707" t="s">
        <v>959</v>
      </c>
    </row>
    <row r="64" spans="1:16">
      <c r="A64" s="707"/>
      <c r="K64" s="707" t="str">
        <f>'Detailed Budget'!E25</f>
        <v>Provider initiated testing at primary care setting</v>
      </c>
      <c r="L64" s="803">
        <f>'Detailed Budget'!O25</f>
        <v>270000</v>
      </c>
      <c r="M64" s="804">
        <f>'Detailed Budget'!T25</f>
        <v>300000</v>
      </c>
      <c r="N64" s="804">
        <f>'Detailed Budget'!X25</f>
        <v>250000</v>
      </c>
      <c r="O64" s="804">
        <f>'Detailed Budget'!AB25</f>
        <v>125000</v>
      </c>
      <c r="P64" s="707" t="s">
        <v>958</v>
      </c>
    </row>
    <row r="65" spans="1:16">
      <c r="K65" s="707" t="str">
        <f>'Detailed Budget'!E26</f>
        <v>Provider initiated HIV testing in hospitalized persons</v>
      </c>
      <c r="L65" s="738">
        <f>'Detailed Budget'!O26</f>
        <v>0</v>
      </c>
      <c r="M65" s="738">
        <f>'Detailed Budget'!P26</f>
        <v>0</v>
      </c>
      <c r="N65" s="738">
        <f>'Detailed Budget'!X26</f>
        <v>0</v>
      </c>
      <c r="O65" s="738">
        <f>'Detailed Budget'!AB26</f>
        <v>0</v>
      </c>
    </row>
    <row r="66" spans="1:16">
      <c r="K66" s="788" t="str">
        <f>'Detailed Budget'!E27</f>
        <v>Ensuring safety of donor blood</v>
      </c>
      <c r="L66" s="805"/>
      <c r="M66" s="805"/>
      <c r="N66" s="805"/>
      <c r="O66" s="805"/>
    </row>
    <row r="67" spans="1:16">
      <c r="A67" s="766">
        <v>2</v>
      </c>
      <c r="B67" s="567" t="s">
        <v>1024</v>
      </c>
      <c r="K67" s="707" t="str">
        <f>'Detailed Budget'!E28</f>
        <v>Post-exposure prophylaxis of HIV infection (PEP)</v>
      </c>
      <c r="L67" s="803">
        <f>'Detailed Budget'!O28</f>
        <v>3360</v>
      </c>
      <c r="M67" s="804">
        <f>'Detailed Budget'!T28</f>
        <v>4480</v>
      </c>
      <c r="N67" s="804">
        <f>'Detailed Budget'!X28</f>
        <v>5600</v>
      </c>
      <c r="O67" s="804">
        <f>'Detailed Budget'!AB28</f>
        <v>7280</v>
      </c>
      <c r="P67" s="707" t="s">
        <v>958</v>
      </c>
    </row>
    <row r="68" spans="1:16">
      <c r="B68" s="567" t="s">
        <v>206</v>
      </c>
      <c r="C68" s="707" t="s">
        <v>1140</v>
      </c>
      <c r="D68" s="707" t="s">
        <v>1141</v>
      </c>
      <c r="K68" s="788" t="str">
        <f>'Detailed Budget'!E29</f>
        <v>Prevention of Mother to Child Transmission of HIV (PMTCT)</v>
      </c>
      <c r="L68" s="805"/>
      <c r="M68" s="805"/>
      <c r="N68" s="805"/>
      <c r="O68" s="805"/>
    </row>
    <row r="69" spans="1:16">
      <c r="B69" s="707">
        <v>2008</v>
      </c>
      <c r="C69" s="707">
        <v>1000000</v>
      </c>
      <c r="D69" s="737"/>
      <c r="K69" s="799" t="str">
        <f>'Detailed Budget'!E30</f>
        <v>[HIV Care and Treatment]</v>
      </c>
      <c r="L69" s="799">
        <f>'Detailed Budget'!O30</f>
        <v>11187825.293749999</v>
      </c>
      <c r="M69" s="799">
        <f>'Detailed Budget'!T30</f>
        <v>18882916.192499999</v>
      </c>
      <c r="N69" s="799">
        <f>'Detailed Budget'!X30</f>
        <v>21859710.412499998</v>
      </c>
      <c r="O69" s="799">
        <f>'Detailed Budget'!AB30</f>
        <v>22282632.719999999</v>
      </c>
    </row>
    <row r="70" spans="1:16">
      <c r="B70" s="707">
        <v>2009</v>
      </c>
      <c r="C70" s="707">
        <v>2000000</v>
      </c>
      <c r="D70" s="737">
        <f>(C70-C69)/C69</f>
        <v>1</v>
      </c>
      <c r="K70" s="801" t="str">
        <f>'Detailed Budget'!E31</f>
        <v>Ensure uninterrupted delivery of high quality treatment and care</v>
      </c>
      <c r="L70" s="801">
        <f>'Detailed Budget'!O31</f>
        <v>11115535.293749999</v>
      </c>
      <c r="M70" s="801">
        <f>'Detailed Budget'!T31</f>
        <v>18738336.192499999</v>
      </c>
      <c r="N70" s="801">
        <f>'Detailed Budget'!X31</f>
        <v>21498830.412499998</v>
      </c>
      <c r="O70" s="801">
        <f>'Detailed Budget'!AB31</f>
        <v>22014377.719999999</v>
      </c>
    </row>
    <row r="71" spans="1:16">
      <c r="B71" s="707">
        <v>2010</v>
      </c>
      <c r="C71" s="707">
        <v>2500000</v>
      </c>
      <c r="D71" s="737">
        <f t="shared" ref="D71:D83" si="1">(C71-C70)/C70</f>
        <v>0.25</v>
      </c>
      <c r="K71" s="707" t="str">
        <f>'Detailed Budget'!E32</f>
        <v>Delivery of essential clinical care services to all people living with HIV (PLHIV)</v>
      </c>
      <c r="L71" s="738">
        <f>'Detailed Budget'!O32</f>
        <v>11115535.293749999</v>
      </c>
      <c r="M71" s="738">
        <f>'Detailed Budget'!T32</f>
        <v>17988526.192499999</v>
      </c>
      <c r="N71" s="738">
        <f>'Detailed Budget'!X32</f>
        <v>20666030.412499998</v>
      </c>
      <c r="O71" s="738">
        <f>'Detailed Budget'!AB32</f>
        <v>21122927.719999999</v>
      </c>
    </row>
    <row r="72" spans="1:16">
      <c r="B72" s="707">
        <v>2011</v>
      </c>
      <c r="C72" s="707">
        <v>3150000</v>
      </c>
      <c r="D72" s="737">
        <f t="shared" si="1"/>
        <v>0.26</v>
      </c>
      <c r="K72" s="707" t="str">
        <f>'Detailed Budget'!E33</f>
        <v>Out-patient treatment</v>
      </c>
      <c r="L72" s="808">
        <f>'Detailed Budget'!O33</f>
        <v>3746081.1</v>
      </c>
      <c r="M72" s="808">
        <f>'Detailed Budget'!T33</f>
        <v>6632650</v>
      </c>
      <c r="N72" s="808">
        <f>'Detailed Budget'!X33</f>
        <v>7985850</v>
      </c>
      <c r="O72" s="808">
        <f>'Detailed Budget'!AB33</f>
        <v>7985850</v>
      </c>
      <c r="P72" s="707" t="s">
        <v>959</v>
      </c>
    </row>
    <row r="73" spans="1:16">
      <c r="B73" s="707">
        <v>2012</v>
      </c>
      <c r="C73" s="707">
        <v>3112000</v>
      </c>
      <c r="D73" s="737">
        <f t="shared" si="1"/>
        <v>-1.2063492063492064E-2</v>
      </c>
      <c r="K73" s="707" t="str">
        <f>'Detailed Budget'!E34</f>
        <v>In-patient treatment</v>
      </c>
      <c r="L73" s="808">
        <f>'Detailed Budget'!O34</f>
        <v>2580685</v>
      </c>
      <c r="M73" s="808">
        <f>'Detailed Budget'!T34</f>
        <v>3185900</v>
      </c>
      <c r="N73" s="808">
        <f>'Detailed Budget'!X34</f>
        <v>3241000</v>
      </c>
      <c r="O73" s="808">
        <f>'Detailed Budget'!AB34</f>
        <v>3241000</v>
      </c>
      <c r="P73" s="707" t="s">
        <v>959</v>
      </c>
    </row>
    <row r="74" spans="1:16">
      <c r="B74" s="707">
        <v>2013</v>
      </c>
      <c r="C74" s="707">
        <v>3461000</v>
      </c>
      <c r="D74" s="737">
        <f t="shared" si="1"/>
        <v>0.112146529562982</v>
      </c>
      <c r="K74" s="707" t="str">
        <f>'Detailed Budget'!E35</f>
        <v>Adherence Support</v>
      </c>
      <c r="L74" s="738">
        <f>'Detailed Budget'!O35</f>
        <v>0</v>
      </c>
      <c r="M74" s="803">
        <f>'Detailed Budget'!T35</f>
        <v>265680</v>
      </c>
      <c r="N74" s="796">
        <f>'Detailed Budget'!X35</f>
        <v>265680</v>
      </c>
      <c r="O74" s="804">
        <f>'Detailed Budget'!AB35</f>
        <v>265680</v>
      </c>
      <c r="P74" s="707" t="s">
        <v>958</v>
      </c>
    </row>
    <row r="75" spans="1:16">
      <c r="B75" s="707">
        <v>2014</v>
      </c>
      <c r="C75" s="707">
        <v>4079600</v>
      </c>
      <c r="D75" s="737">
        <f t="shared" si="1"/>
        <v>0.17873446980641433</v>
      </c>
      <c r="K75" s="707" t="str">
        <f>'Detailed Budget'!E36</f>
        <v>Procurement of Lab-supplies</v>
      </c>
      <c r="L75" s="808">
        <f>'Detailed Budget'!O36</f>
        <v>2375791.4</v>
      </c>
      <c r="M75" s="808">
        <f>'Detailed Budget'!T36</f>
        <v>4305406</v>
      </c>
      <c r="N75" s="808">
        <f>'Detailed Budget'!X36</f>
        <v>4961415</v>
      </c>
      <c r="O75" s="808">
        <f>'Detailed Budget'!AB36</f>
        <v>4961415</v>
      </c>
      <c r="P75" s="707" t="s">
        <v>959</v>
      </c>
    </row>
    <row r="76" spans="1:16">
      <c r="B76" s="707">
        <v>2015</v>
      </c>
      <c r="C76" s="707">
        <v>5892700</v>
      </c>
      <c r="D76" s="737">
        <f t="shared" si="1"/>
        <v>0.44443082655162269</v>
      </c>
      <c r="K76" s="707" t="str">
        <f>'Detailed Budget'!E37</f>
        <v>1st line ARV</v>
      </c>
      <c r="L76" s="808">
        <f>'Detailed Budget'!O37</f>
        <v>1240900.6499999999</v>
      </c>
      <c r="M76" s="808">
        <f>'Detailed Budget'!T37</f>
        <v>1867405.1000000003</v>
      </c>
      <c r="N76" s="808">
        <f>'Detailed Budget'!X37</f>
        <v>2196762.7750000004</v>
      </c>
      <c r="O76" s="808">
        <f>'Detailed Budget'!AB37</f>
        <v>2283459.75</v>
      </c>
      <c r="P76" s="707" t="s">
        <v>959</v>
      </c>
    </row>
    <row r="77" spans="1:16">
      <c r="B77" s="707">
        <v>2016</v>
      </c>
      <c r="C77" s="707">
        <v>8424000</v>
      </c>
      <c r="D77" s="737">
        <f t="shared" si="1"/>
        <v>0.42956539447112529</v>
      </c>
      <c r="K77" s="707" t="str">
        <f>'Detailed Budget'!E38</f>
        <v>2nd line ARV</v>
      </c>
      <c r="L77" s="808">
        <f>'Detailed Budget'!O38</f>
        <v>1172077.1437499998</v>
      </c>
      <c r="M77" s="808">
        <f>'Detailed Budget'!T38</f>
        <v>1731485.0924999998</v>
      </c>
      <c r="N77" s="808">
        <f>'Detailed Budget'!X38</f>
        <v>2015322.6375</v>
      </c>
      <c r="O77" s="808">
        <f>'Detailed Budget'!AB38</f>
        <v>2385522.9700000002</v>
      </c>
      <c r="P77" s="707" t="s">
        <v>959</v>
      </c>
    </row>
    <row r="78" spans="1:16">
      <c r="B78" s="707">
        <v>2017</v>
      </c>
      <c r="C78" s="707">
        <v>8600000</v>
      </c>
      <c r="D78" s="737">
        <f t="shared" si="1"/>
        <v>2.0892687559354226E-2</v>
      </c>
      <c r="K78" s="707" t="str">
        <f>'Detailed Budget'!E39</f>
        <v>Provision of ART to all PLHIV in need in accordance with existing guidelines, including in the region of Abkhazia</v>
      </c>
      <c r="L78" s="738">
        <f>'Detailed Budget'!O39</f>
        <v>0</v>
      </c>
      <c r="M78" s="803">
        <f>'Detailed Budget'!T39</f>
        <v>82990</v>
      </c>
      <c r="N78" s="796">
        <f>'Detailed Budget'!X39</f>
        <v>165980</v>
      </c>
      <c r="O78" s="796">
        <f>'Detailed Budget'!AB39</f>
        <v>165980</v>
      </c>
      <c r="P78" s="707" t="s">
        <v>958</v>
      </c>
    </row>
    <row r="79" spans="1:16">
      <c r="B79" s="707">
        <v>2018</v>
      </c>
      <c r="C79" s="707">
        <v>10030000</v>
      </c>
      <c r="D79" s="737">
        <f t="shared" si="1"/>
        <v>0.16627906976744186</v>
      </c>
      <c r="K79" s="707" t="str">
        <f>'Detailed Budget'!E40</f>
        <v>Effective programme administration and quality of service delivery</v>
      </c>
      <c r="L79" s="738">
        <f>'Detailed Budget'!O40</f>
        <v>0</v>
      </c>
      <c r="M79" s="803">
        <f>'Detailed Budget'!T40</f>
        <v>666820</v>
      </c>
      <c r="N79" s="796">
        <f>'Detailed Budget'!X40</f>
        <v>666820</v>
      </c>
      <c r="O79" s="796">
        <f>'Detailed Budget'!AB40</f>
        <v>725470</v>
      </c>
      <c r="P79" s="707" t="s">
        <v>958</v>
      </c>
    </row>
    <row r="80" spans="1:16">
      <c r="B80" s="707">
        <v>2019</v>
      </c>
      <c r="C80" s="707">
        <v>12635000</v>
      </c>
      <c r="D80" s="737">
        <f t="shared" si="1"/>
        <v>0.25972083748753738</v>
      </c>
      <c r="E80" s="707" t="s">
        <v>1027</v>
      </c>
      <c r="F80" s="809">
        <f>AVERAGE(D70:D80)</f>
        <v>0.28270057483118055</v>
      </c>
      <c r="K80" s="801" t="str">
        <f>'Detailed Budget'!E41</f>
        <v>Reduce morbidity and mortality due to TB and HCV co-infections and injecting drug use</v>
      </c>
      <c r="L80" s="801">
        <f>'Detailed Budget'!O41</f>
        <v>0</v>
      </c>
      <c r="M80" s="801">
        <f>'Detailed Budget'!T41</f>
        <v>0</v>
      </c>
      <c r="N80" s="801">
        <f>'Detailed Budget'!X41</f>
        <v>0</v>
      </c>
      <c r="O80" s="801">
        <f>'Detailed Budget'!AB41</f>
        <v>0</v>
      </c>
    </row>
    <row r="81" spans="2:16">
      <c r="B81" s="707">
        <v>2022</v>
      </c>
      <c r="C81" s="707">
        <f>C80*1.35</f>
        <v>17057250</v>
      </c>
      <c r="D81" s="737">
        <f t="shared" si="1"/>
        <v>0.35</v>
      </c>
      <c r="K81" s="788" t="str">
        <f>'Detailed Budget'!E42</f>
        <v>Intensify HIV/TB collaborative activities (funded from the TB program)</v>
      </c>
      <c r="L81" s="805">
        <f>'Detailed Budget'!O42</f>
        <v>0</v>
      </c>
      <c r="M81" s="805">
        <f>'Detailed Budget'!T42</f>
        <v>0</v>
      </c>
      <c r="N81" s="805">
        <f>'Detailed Budget'!X42</f>
        <v>0</v>
      </c>
      <c r="O81" s="805">
        <f>'Detailed Budget'!AB42</f>
        <v>0</v>
      </c>
    </row>
    <row r="82" spans="2:16">
      <c r="B82" s="707">
        <v>2021</v>
      </c>
      <c r="C82" s="707">
        <f>C81*1.35</f>
        <v>23027287.5</v>
      </c>
      <c r="D82" s="737">
        <f t="shared" si="1"/>
        <v>0.35</v>
      </c>
      <c r="K82" s="788" t="str">
        <f>'Detailed Budget'!E43</f>
        <v>Provide treatment and care for viral hepatitis  (funded from the HVC program)</v>
      </c>
      <c r="L82" s="805"/>
      <c r="M82" s="805"/>
      <c r="N82" s="805"/>
      <c r="O82" s="805"/>
    </row>
    <row r="83" spans="2:16">
      <c r="B83" s="707">
        <v>2022</v>
      </c>
      <c r="C83" s="707">
        <f>C82*1.35</f>
        <v>31086838.125000004</v>
      </c>
      <c r="D83" s="737">
        <f t="shared" si="1"/>
        <v>0.35000000000000014</v>
      </c>
      <c r="K83" s="801" t="str">
        <f>'Detailed Budget'!E44</f>
        <v>Ensure provision of care and support services for PLHIV</v>
      </c>
      <c r="L83" s="801">
        <f>'Detailed Budget'!O44</f>
        <v>72290</v>
      </c>
      <c r="M83" s="801">
        <f>'Detailed Budget'!T44</f>
        <v>144580</v>
      </c>
      <c r="N83" s="801">
        <f>'Detailed Budget'!X44</f>
        <v>360880</v>
      </c>
      <c r="O83" s="801">
        <f>'Detailed Budget'!AB44</f>
        <v>268255</v>
      </c>
    </row>
    <row r="84" spans="2:16">
      <c r="K84" s="707" t="str">
        <f>'Detailed Budget'!E45</f>
        <v>Ensure operation of peer-support services</v>
      </c>
      <c r="L84" s="738">
        <f>'Detailed Budget'!O45</f>
        <v>0</v>
      </c>
      <c r="M84" s="738">
        <f>'Detailed Budget'!T45</f>
        <v>0</v>
      </c>
      <c r="N84" s="738">
        <f>'Detailed Budget'!X45</f>
        <v>185500</v>
      </c>
      <c r="O84" s="803">
        <f>'Detailed Budget'!AB45</f>
        <v>92875</v>
      </c>
      <c r="P84" s="707" t="s">
        <v>958</v>
      </c>
    </row>
    <row r="85" spans="2:16">
      <c r="K85" s="707" t="str">
        <f>'Detailed Budget'!E46</f>
        <v>Provide palliative care for chronically ill patients</v>
      </c>
      <c r="L85" s="803">
        <f>'Detailed Budget'!O46</f>
        <v>72290</v>
      </c>
      <c r="M85" s="796">
        <f>'Detailed Budget'!T46</f>
        <v>144580</v>
      </c>
      <c r="N85" s="796">
        <f>'Detailed Budget'!X46</f>
        <v>144580</v>
      </c>
      <c r="O85" s="796">
        <f>'Detailed Budget'!AB46</f>
        <v>144580</v>
      </c>
      <c r="P85" s="707" t="s">
        <v>958</v>
      </c>
    </row>
    <row r="86" spans="2:16">
      <c r="K86" s="707" t="str">
        <f>'Detailed Budget'!E47</f>
        <v>Support effective linkage of PLHIV to HIV and other medical care, as well as supportive services (case-manager)</v>
      </c>
      <c r="L86" s="738">
        <f>'Detailed Budget'!O47</f>
        <v>0</v>
      </c>
      <c r="M86" s="738">
        <f>'Detailed Budget'!T47</f>
        <v>0</v>
      </c>
      <c r="N86" s="738">
        <f>'Detailed Budget'!X47</f>
        <v>30800</v>
      </c>
      <c r="O86" s="803">
        <f>'Detailed Budget'!AB47</f>
        <v>30800</v>
      </c>
      <c r="P86" s="707" t="s">
        <v>958</v>
      </c>
    </row>
    <row r="93" spans="2:16">
      <c r="K93" s="567" t="s">
        <v>961</v>
      </c>
      <c r="L93" s="738">
        <f>SUM(L77+L76+L75+L73+L72+L63)</f>
        <v>12294488.293749999</v>
      </c>
      <c r="M93" s="738">
        <f>SUM(M77+M76+M75+M73+M72+M63)</f>
        <v>19164126.192499999</v>
      </c>
      <c r="N93" s="738">
        <f>SUM(N77+N76+N75+N73+N72+N63)</f>
        <v>21622139.912500001</v>
      </c>
      <c r="O93" s="738">
        <f>SUM(O77+O76+O75+O73+O72+O63)</f>
        <v>22065517.219999999</v>
      </c>
    </row>
    <row r="94" spans="2:16">
      <c r="K94" s="810" t="s">
        <v>962</v>
      </c>
      <c r="L94" s="811">
        <f>L93-I95</f>
        <v>2264488.2937499993</v>
      </c>
      <c r="M94" s="811">
        <f>M93-L93</f>
        <v>6869637.8987499997</v>
      </c>
      <c r="N94" s="811">
        <f>N93-M93</f>
        <v>2458013.7200000025</v>
      </c>
      <c r="O94" s="811">
        <f>O93-N93</f>
        <v>443377.30749999732</v>
      </c>
    </row>
    <row r="95" spans="2:16">
      <c r="I95" s="738">
        <v>10030000</v>
      </c>
    </row>
    <row r="98" spans="11:15">
      <c r="K98" s="567" t="s">
        <v>960</v>
      </c>
      <c r="L98" s="738">
        <f>SUM(L85,L67,L64,L58)</f>
        <v>413355</v>
      </c>
      <c r="M98" s="738">
        <f>M79+M55+M54+M53+M51+M78+M74</f>
        <v>2479102.6372649521</v>
      </c>
      <c r="N98" s="738"/>
      <c r="O98" s="738">
        <f>O86+O84+O61+O60+O59+O57</f>
        <v>123675</v>
      </c>
    </row>
    <row r="99" spans="11:15">
      <c r="K99" s="810" t="s">
        <v>962</v>
      </c>
      <c r="L99" s="811"/>
      <c r="M99" s="811">
        <f>M85+M67+M64+M58</f>
        <v>643690</v>
      </c>
      <c r="N99" s="811">
        <f>N85+N79+N67+N64+N58+N55+N54+N53+N51+N78+N74</f>
        <v>5419605.7049422376</v>
      </c>
      <c r="O99" s="811">
        <f>O85+O79+O67+O64+O58+O55+O54+O53+O51+O78+O74</f>
        <v>8708191.1987537649</v>
      </c>
    </row>
    <row r="101" spans="11:15">
      <c r="L101" s="738"/>
      <c r="M101" s="738">
        <f>SUM(M98:M100)</f>
        <v>3122792.6372649521</v>
      </c>
      <c r="N101" s="738">
        <f>SUM(N98:N100)</f>
        <v>5419605.7049422376</v>
      </c>
      <c r="O101" s="738">
        <f>SUM(O98:O100)</f>
        <v>8831866.1987537649</v>
      </c>
    </row>
    <row r="103" spans="11:15">
      <c r="N103" s="738">
        <f>AVERAGE(M98:O98)</f>
        <v>1301388.818632476</v>
      </c>
    </row>
    <row r="104" spans="11:15">
      <c r="M104" s="738">
        <f>SUM(M101:O101)</f>
        <v>17374264.540960953</v>
      </c>
    </row>
    <row r="107" spans="11:15">
      <c r="M107" s="732">
        <f>3.5*2.5*1000000</f>
        <v>8750000</v>
      </c>
    </row>
    <row r="110" spans="11:15">
      <c r="M110" s="738">
        <f>M107*3</f>
        <v>26250000</v>
      </c>
    </row>
    <row r="111" spans="11:15">
      <c r="M111" s="738">
        <f>M110/2.5</f>
        <v>10500000</v>
      </c>
    </row>
    <row r="114" spans="11:15">
      <c r="K114" s="567" t="s">
        <v>987</v>
      </c>
    </row>
    <row r="115" spans="11:15">
      <c r="K115" s="812" t="s">
        <v>988</v>
      </c>
      <c r="L115" s="813">
        <f>L58+L63</f>
        <v>1246658</v>
      </c>
      <c r="M115" s="813">
        <f>M58+M63</f>
        <v>1635910</v>
      </c>
      <c r="N115" s="813">
        <f>N58+N63</f>
        <v>1555059.5</v>
      </c>
      <c r="O115" s="813">
        <f>O58+O63</f>
        <v>1590589.5</v>
      </c>
    </row>
    <row r="116" spans="11:15">
      <c r="K116" s="812"/>
      <c r="L116" s="812"/>
      <c r="M116" s="813">
        <f>M55+M54+M53+M51</f>
        <v>1463612.6372649518</v>
      </c>
      <c r="N116" s="813">
        <f>N55+N54+N53+N51</f>
        <v>3587675.7049422381</v>
      </c>
      <c r="O116" s="813">
        <f>O55+O54+O53+O51+O84+O86</f>
        <v>7015556.1987537649</v>
      </c>
    </row>
    <row r="117" spans="11:15">
      <c r="K117" s="812"/>
      <c r="L117" s="813">
        <f>SUM(L115:L116)</f>
        <v>1246658</v>
      </c>
      <c r="M117" s="813">
        <f>SUM(M115:M116)</f>
        <v>3099522.6372649521</v>
      </c>
      <c r="N117" s="813">
        <f>SUM(N115:N116)</f>
        <v>5142735.2049422376</v>
      </c>
      <c r="O117" s="813">
        <f>SUM(O115:O116)</f>
        <v>8606145.6987537649</v>
      </c>
    </row>
    <row r="118" spans="11:15">
      <c r="N118" s="810" t="s">
        <v>996</v>
      </c>
      <c r="O118" s="813">
        <f>SUM(L115:O116)-600000*4</f>
        <v>15695061.540960953</v>
      </c>
    </row>
    <row r="120" spans="11:15">
      <c r="K120" s="814" t="s">
        <v>994</v>
      </c>
      <c r="L120" s="814"/>
      <c r="M120" s="814"/>
      <c r="N120" s="814"/>
      <c r="O120" s="815">
        <f>'Detailed Budget'!AF13</f>
        <v>40934000</v>
      </c>
    </row>
    <row r="121" spans="11:15">
      <c r="K121" s="707" t="s">
        <v>995</v>
      </c>
      <c r="O121" s="816">
        <v>29520000</v>
      </c>
    </row>
    <row r="123" spans="11:15">
      <c r="K123" s="567" t="s">
        <v>989</v>
      </c>
    </row>
    <row r="124" spans="11:15">
      <c r="K124" s="707" t="s">
        <v>990</v>
      </c>
      <c r="L124" s="732">
        <v>41431319.697598711</v>
      </c>
      <c r="M124" s="732">
        <v>41431319.697598711</v>
      </c>
      <c r="N124" s="732">
        <v>42849919.697598711</v>
      </c>
      <c r="O124" s="732">
        <v>42849919.697598711</v>
      </c>
    </row>
    <row r="125" spans="11:15">
      <c r="O125" s="815">
        <f>SUM(L124:O124)</f>
        <v>168562478.79039484</v>
      </c>
    </row>
    <row r="127" spans="11:15">
      <c r="K127" s="707" t="s">
        <v>991</v>
      </c>
      <c r="L127" s="737">
        <f>(O118+O120)/O125</f>
        <v>0.33595294722367264</v>
      </c>
    </row>
    <row r="128" spans="11:15">
      <c r="K128" s="707" t="s">
        <v>993</v>
      </c>
      <c r="L128" s="737">
        <f>(O118+O121)/O125</f>
        <v>0.26823918267828317</v>
      </c>
    </row>
    <row r="129" spans="11:12">
      <c r="K129" s="707" t="s">
        <v>992</v>
      </c>
      <c r="L129" s="737">
        <f>O118/O125</f>
        <v>9.311124073156013E-2</v>
      </c>
    </row>
    <row r="131" spans="11:12">
      <c r="K131" s="707" t="s">
        <v>845</v>
      </c>
      <c r="L131" s="738">
        <f>'Detailed Budget'!AH10+'Detailed Budget'!AH44+'Detailed Budget'!AH47</f>
        <v>712699.08125000005</v>
      </c>
    </row>
  </sheetData>
  <pageMargins left="0.75" right="0.75" top="1" bottom="1" header="0.5" footer="0.5"/>
  <pageSetup paperSize="9" orientation="portrait" horizontalDpi="4294967292" verticalDpi="4294967292"/>
  <drawing r:id="rId1"/>
  <tableParts count="2">
    <tablePart r:id="rId2"/>
    <tablePart r:id="rId3"/>
  </tablePar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
  <sheetViews>
    <sheetView topLeftCell="C1" zoomScale="90" zoomScaleNormal="90" zoomScalePageLayoutView="90" workbookViewId="0">
      <selection activeCell="H126" activeCellId="1" sqref="G111 H126"/>
    </sheetView>
  </sheetViews>
  <sheetFormatPr defaultColWidth="10.85546875" defaultRowHeight="15"/>
  <cols>
    <col min="1" max="2" width="0" style="677" hidden="1" customWidth="1"/>
    <col min="3" max="3" width="55" style="677" customWidth="1"/>
    <col min="4" max="4" width="13.28515625" style="677" bestFit="1" customWidth="1"/>
    <col min="5" max="8" width="13.140625" style="677" bestFit="1" customWidth="1"/>
    <col min="10" max="10" width="24.140625" customWidth="1"/>
    <col min="11" max="11" width="11.7109375" bestFit="1" customWidth="1"/>
    <col min="12" max="16384" width="10.85546875" style="677"/>
  </cols>
  <sheetData>
    <row r="1" spans="1:11">
      <c r="C1" s="981" t="s">
        <v>1137</v>
      </c>
      <c r="D1" s="982"/>
      <c r="E1" s="982"/>
      <c r="F1" s="982"/>
      <c r="G1" s="982"/>
      <c r="H1" s="982"/>
      <c r="I1" s="676"/>
      <c r="J1" s="676"/>
      <c r="K1" s="676"/>
    </row>
    <row r="2" spans="1:11">
      <c r="C2" s="775" t="s">
        <v>1138</v>
      </c>
      <c r="I2" s="676"/>
      <c r="J2" s="676"/>
      <c r="K2" s="676"/>
    </row>
    <row r="3" spans="1:11">
      <c r="C3" s="775" t="s">
        <v>1139</v>
      </c>
      <c r="I3" s="676"/>
      <c r="J3" s="676"/>
      <c r="K3" s="676"/>
    </row>
    <row r="4" spans="1:11">
      <c r="C4" s="678">
        <v>2019</v>
      </c>
    </row>
    <row r="5" spans="1:11" ht="15.75" thickBot="1"/>
    <row r="6" spans="1:11" s="570" customFormat="1" ht="15.75" thickBot="1">
      <c r="A6" s="567" t="s">
        <v>856</v>
      </c>
      <c r="B6" s="567" t="s">
        <v>864</v>
      </c>
      <c r="C6" s="568" t="s">
        <v>870</v>
      </c>
      <c r="D6" s="569" t="s">
        <v>1100</v>
      </c>
      <c r="E6" s="569" t="s">
        <v>863</v>
      </c>
      <c r="F6" s="569" t="s">
        <v>888</v>
      </c>
      <c r="G6"/>
      <c r="H6"/>
      <c r="I6"/>
      <c r="J6"/>
    </row>
    <row r="7" spans="1:11" ht="15.75" thickBot="1">
      <c r="C7" s="679" t="s">
        <v>694</v>
      </c>
      <c r="D7" s="680">
        <f>SUBTOTAL(9,D8:D19)</f>
        <v>12635000</v>
      </c>
      <c r="E7" s="680">
        <f>SUBTOTAL(9,E8:E19)</f>
        <v>12635553.293749999</v>
      </c>
      <c r="F7" s="680">
        <f>Table1922[[#This Row],[დაგეგმილი  (ცვლილებებით)*]]-Table1922[[#This Row],[NSP]]</f>
        <v>-553.29374999925494</v>
      </c>
      <c r="G7"/>
      <c r="H7"/>
      <c r="K7" s="677"/>
    </row>
    <row r="8" spans="1:11" ht="63.75">
      <c r="A8" s="677" t="s">
        <v>305</v>
      </c>
      <c r="C8" s="681" t="s">
        <v>306</v>
      </c>
      <c r="D8" s="682">
        <f>SUBTOTAL(9,D9:D11)</f>
        <v>3830000</v>
      </c>
      <c r="E8" s="682">
        <f>SUBTOTAL(9,E9:E11)</f>
        <v>3554744.4</v>
      </c>
      <c r="F8" s="682">
        <f>Table1922[[#This Row],[დაგეგმილი  (ცვლილებებით)*]]-Table1922[[#This Row],[NSP]]</f>
        <v>275255.60000000009</v>
      </c>
      <c r="G8"/>
      <c r="H8"/>
      <c r="K8" s="677"/>
    </row>
    <row r="9" spans="1:11" ht="25.5">
      <c r="B9" s="677" t="s">
        <v>853</v>
      </c>
      <c r="C9" s="683" t="s">
        <v>871</v>
      </c>
      <c r="D9" s="684">
        <v>2235000</v>
      </c>
      <c r="E9" s="684">
        <f>'Detailed Budget'!O24</f>
        <v>1178953</v>
      </c>
      <c r="F9" s="684">
        <f>Table1922[[#This Row],[დაგეგმილი  (ცვლილებებით)*]]-Table1922[[#This Row],[NSP]]</f>
        <v>1056047</v>
      </c>
      <c r="G9"/>
      <c r="H9"/>
      <c r="K9" s="677"/>
    </row>
    <row r="10" spans="1:11">
      <c r="A10" s="685" t="s">
        <v>879</v>
      </c>
      <c r="B10" s="677" t="s">
        <v>853</v>
      </c>
      <c r="C10" s="686" t="s">
        <v>876</v>
      </c>
      <c r="D10" s="684">
        <v>218000</v>
      </c>
      <c r="E10" s="684"/>
      <c r="F10" s="684"/>
      <c r="G10"/>
      <c r="H10"/>
      <c r="K10" s="677"/>
    </row>
    <row r="11" spans="1:11">
      <c r="A11" s="685" t="s">
        <v>880</v>
      </c>
      <c r="B11" s="677" t="s">
        <v>854</v>
      </c>
      <c r="C11" s="683" t="s">
        <v>869</v>
      </c>
      <c r="D11" s="687">
        <v>1377000</v>
      </c>
      <c r="E11" s="684">
        <f>'Detailed Budget'!O36</f>
        <v>2375791.4</v>
      </c>
      <c r="F11" s="684">
        <f>Table1922[[#This Row],[დაგეგმილი  (ცვლილებებით)*]]-Table1922[[#This Row],[NSP]]</f>
        <v>-998791.39999999991</v>
      </c>
      <c r="G11"/>
      <c r="H11"/>
      <c r="K11" s="677"/>
    </row>
    <row r="12" spans="1:11">
      <c r="B12" s="677" t="s">
        <v>853</v>
      </c>
      <c r="C12" s="776" t="s">
        <v>110</v>
      </c>
      <c r="D12" s="777"/>
      <c r="E12" s="777">
        <f>'Detailed Budget'!O19</f>
        <v>67705</v>
      </c>
      <c r="F12" s="777"/>
      <c r="G12"/>
      <c r="H12"/>
      <c r="K12" s="677"/>
    </row>
    <row r="13" spans="1:11">
      <c r="B13" s="677" t="s">
        <v>853</v>
      </c>
      <c r="C13" s="776" t="s">
        <v>568</v>
      </c>
      <c r="D13" s="777"/>
      <c r="E13" s="777">
        <f>'Detailed Budget'!O28</f>
        <v>3360</v>
      </c>
      <c r="F13" s="777"/>
      <c r="G13"/>
      <c r="H13"/>
      <c r="K13" s="677"/>
    </row>
    <row r="14" spans="1:11" ht="38.25">
      <c r="B14" s="677" t="s">
        <v>853</v>
      </c>
      <c r="C14" s="778" t="s">
        <v>872</v>
      </c>
      <c r="D14" s="779"/>
      <c r="E14" s="779">
        <f>'Detailed Budget'!$O$25</f>
        <v>270000</v>
      </c>
      <c r="F14" s="779">
        <f>Table1922[[#This Row],[დაგეგმილი  (ცვლილებებით)*]]-Table1922[[#This Row],[NSP]]</f>
        <v>-270000</v>
      </c>
      <c r="G14"/>
      <c r="H14"/>
      <c r="K14" s="677"/>
    </row>
    <row r="15" spans="1:11" ht="38.25">
      <c r="B15" s="677" t="s">
        <v>853</v>
      </c>
      <c r="C15" s="778" t="s">
        <v>873</v>
      </c>
      <c r="D15" s="779"/>
      <c r="E15" s="779"/>
      <c r="F15" s="779"/>
      <c r="G15"/>
      <c r="H15"/>
      <c r="K15" s="677"/>
    </row>
    <row r="16" spans="1:11" ht="25.5">
      <c r="A16" s="677" t="s">
        <v>307</v>
      </c>
      <c r="B16" s="677" t="s">
        <v>854</v>
      </c>
      <c r="C16" s="688" t="s">
        <v>308</v>
      </c>
      <c r="D16" s="684">
        <v>3550000</v>
      </c>
      <c r="E16" s="684">
        <f>'Detailed Budget'!O33</f>
        <v>3746081.1</v>
      </c>
      <c r="F16" s="682">
        <f>Table1922[[#This Row],[დაგეგმილი  (ცვლილებებით)*]]-Table1922[[#This Row],[NSP]]</f>
        <v>-196081.10000000009</v>
      </c>
      <c r="G16"/>
      <c r="H16"/>
      <c r="K16" s="677"/>
    </row>
    <row r="17" spans="1:11" ht="25.5">
      <c r="A17" s="677" t="s">
        <v>309</v>
      </c>
      <c r="B17" s="677" t="s">
        <v>854</v>
      </c>
      <c r="C17" s="688" t="s">
        <v>310</v>
      </c>
      <c r="D17" s="684">
        <v>2450000</v>
      </c>
      <c r="E17" s="684">
        <f>'Detailed Budget'!O34</f>
        <v>2580685</v>
      </c>
      <c r="F17" s="682">
        <f>Table1922[[#This Row],[დაგეგმილი  (ცვლილებებით)*]]-Table1922[[#This Row],[NSP]]</f>
        <v>-130685</v>
      </c>
      <c r="G17"/>
      <c r="H17"/>
      <c r="K17" s="677"/>
    </row>
    <row r="18" spans="1:11" ht="38.25">
      <c r="A18" s="677" t="s">
        <v>311</v>
      </c>
      <c r="B18" s="677" t="s">
        <v>854</v>
      </c>
      <c r="C18" s="688" t="s">
        <v>312</v>
      </c>
      <c r="D18" s="684">
        <v>2700000</v>
      </c>
      <c r="E18" s="684">
        <f>'Detailed Budget'!O37+'Detailed Budget'!O38</f>
        <v>2412977.7937499997</v>
      </c>
      <c r="F18" s="682">
        <f>Table1922[[#This Row],[დაგეგმილი  (ცვლილებებით)*]]-Table1922[[#This Row],[NSP]]</f>
        <v>287022.20625000028</v>
      </c>
      <c r="G18"/>
      <c r="H18"/>
      <c r="K18" s="677"/>
    </row>
    <row r="19" spans="1:11" ht="15.75" thickBot="1">
      <c r="A19" s="685" t="s">
        <v>878</v>
      </c>
      <c r="B19" s="689"/>
      <c r="C19" s="690" t="s">
        <v>877</v>
      </c>
      <c r="D19" s="691">
        <v>105000</v>
      </c>
      <c r="E19" s="691"/>
      <c r="F19" s="691"/>
      <c r="G19"/>
      <c r="H19"/>
      <c r="K19" s="677"/>
    </row>
    <row r="21" spans="1:11">
      <c r="C21" s="677" t="s">
        <v>1101</v>
      </c>
    </row>
    <row r="23" spans="1:11">
      <c r="C23" s="677" t="s">
        <v>875</v>
      </c>
      <c r="D23" s="692">
        <v>764</v>
      </c>
    </row>
    <row r="24" spans="1:11" ht="38.25">
      <c r="C24" s="693" t="s">
        <v>320</v>
      </c>
      <c r="D24" s="694">
        <v>380</v>
      </c>
    </row>
  </sheetData>
  <mergeCells count="1">
    <mergeCell ref="C1:H1"/>
  </mergeCells>
  <pageMargins left="0.75" right="0.75" top="1" bottom="1" header="0.5" footer="0.5"/>
  <pageSetup paperSize="9" orientation="portrait" horizontalDpi="4294967292" verticalDpi="4294967292"/>
  <tableParts count="1">
    <tablePart r:id="rId1"/>
  </tableParts>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38"/>
  <sheetViews>
    <sheetView topLeftCell="A97" zoomScale="75" zoomScaleNormal="75" zoomScalePageLayoutView="75" workbookViewId="0">
      <selection activeCell="H126" activeCellId="1" sqref="G111 H126"/>
    </sheetView>
  </sheetViews>
  <sheetFormatPr defaultColWidth="10.85546875" defaultRowHeight="15"/>
  <cols>
    <col min="1" max="5" width="15.140625" style="527" customWidth="1"/>
    <col min="6" max="6" width="15.28515625" style="527" customWidth="1"/>
    <col min="7" max="7" width="16.140625" style="527" customWidth="1"/>
    <col min="8" max="8" width="16.42578125" style="527" customWidth="1"/>
    <col min="9" max="10" width="15.28515625" style="527" customWidth="1"/>
    <col min="11" max="12" width="13.28515625" style="527" customWidth="1"/>
    <col min="13" max="14" width="14.85546875" style="527" bestFit="1" customWidth="1"/>
    <col min="15" max="15" width="15" style="527" bestFit="1" customWidth="1"/>
    <col min="16" max="18" width="13.42578125" style="527" bestFit="1" customWidth="1"/>
    <col min="19" max="16384" width="10.85546875" style="527"/>
  </cols>
  <sheetData>
    <row r="1" spans="1:18" ht="15" customHeight="1">
      <c r="A1" s="1000" t="s">
        <v>997</v>
      </c>
      <c r="B1" s="1000"/>
      <c r="C1" s="1000"/>
      <c r="D1" s="1000"/>
      <c r="E1" s="1000"/>
      <c r="F1" s="988" t="s">
        <v>978</v>
      </c>
      <c r="G1" s="988"/>
      <c r="H1" s="988"/>
      <c r="I1" s="988"/>
      <c r="J1" s="988"/>
      <c r="N1" s="527" t="s">
        <v>1237</v>
      </c>
    </row>
    <row r="2" spans="1:18" ht="15.95" customHeight="1">
      <c r="A2" s="1001"/>
      <c r="B2" s="1001"/>
      <c r="C2" s="1001"/>
      <c r="D2" s="1001"/>
      <c r="E2" s="1001"/>
      <c r="F2" s="989"/>
      <c r="G2" s="989"/>
      <c r="H2" s="989"/>
      <c r="I2" s="989"/>
      <c r="J2" s="989"/>
      <c r="Q2" s="527">
        <v>2.5</v>
      </c>
    </row>
    <row r="3" spans="1:18" ht="15.95" customHeight="1">
      <c r="A3" s="1001"/>
      <c r="B3" s="1001"/>
      <c r="C3" s="1001"/>
      <c r="D3" s="1001"/>
      <c r="E3" s="1001"/>
      <c r="F3" s="990" t="s">
        <v>969</v>
      </c>
      <c r="G3" s="991"/>
      <c r="H3" s="991"/>
      <c r="I3" s="991"/>
      <c r="J3" s="991"/>
    </row>
    <row r="4" spans="1:18">
      <c r="A4" s="1001"/>
      <c r="B4" s="1001"/>
      <c r="C4" s="1001"/>
      <c r="D4" s="1001"/>
      <c r="E4" s="1001"/>
      <c r="F4" s="992"/>
      <c r="G4" s="993"/>
      <c r="H4" s="993"/>
      <c r="I4" s="993"/>
      <c r="J4" s="993"/>
    </row>
    <row r="5" spans="1:18">
      <c r="A5" s="1001"/>
      <c r="B5" s="1001"/>
      <c r="C5" s="1001"/>
      <c r="D5" s="1001"/>
      <c r="E5" s="1001"/>
    </row>
    <row r="6" spans="1:18" ht="15" customHeight="1">
      <c r="F6" s="990" t="s">
        <v>970</v>
      </c>
      <c r="G6" s="991"/>
      <c r="H6" s="991"/>
      <c r="I6" s="991"/>
      <c r="J6" s="991"/>
    </row>
    <row r="7" spans="1:18">
      <c r="A7" s="1002" t="s">
        <v>982</v>
      </c>
      <c r="B7" s="1002"/>
      <c r="C7" s="1002"/>
      <c r="D7" s="1002"/>
      <c r="E7" s="1002"/>
      <c r="F7" s="994"/>
      <c r="G7" s="995"/>
      <c r="H7" s="995"/>
      <c r="I7" s="995"/>
      <c r="J7" s="995"/>
    </row>
    <row r="8" spans="1:18" ht="15" customHeight="1">
      <c r="A8" s="1002"/>
      <c r="B8" s="1002"/>
      <c r="C8" s="1002"/>
      <c r="D8" s="1002"/>
      <c r="E8" s="1002"/>
      <c r="F8" s="994"/>
      <c r="G8" s="995"/>
      <c r="H8" s="995"/>
      <c r="I8" s="995"/>
      <c r="J8" s="995"/>
    </row>
    <row r="9" spans="1:18">
      <c r="F9" s="992"/>
      <c r="G9" s="993"/>
      <c r="H9" s="993"/>
      <c r="I9" s="993"/>
      <c r="J9" s="993"/>
    </row>
    <row r="10" spans="1:18">
      <c r="A10" s="590" t="s">
        <v>968</v>
      </c>
      <c r="B10" s="590"/>
      <c r="C10" s="591"/>
      <c r="D10" s="591"/>
      <c r="E10" s="591"/>
      <c r="N10" s="983" t="str">
        <f>A10</f>
        <v>NSP Budget by Strategic Objectives</v>
      </c>
      <c r="O10" s="983"/>
      <c r="P10" s="983"/>
      <c r="Q10" s="983"/>
      <c r="R10" s="983"/>
    </row>
    <row r="11" spans="1:18" ht="15.95" customHeight="1">
      <c r="A11" s="592" t="s">
        <v>890</v>
      </c>
      <c r="B11" s="525" t="s">
        <v>4</v>
      </c>
      <c r="C11" s="525" t="s">
        <v>521</v>
      </c>
      <c r="D11" s="525" t="s">
        <v>522</v>
      </c>
      <c r="E11" s="525" t="s">
        <v>845</v>
      </c>
      <c r="F11" s="990" t="s">
        <v>971</v>
      </c>
      <c r="G11" s="991"/>
      <c r="H11" s="991"/>
      <c r="I11" s="991"/>
      <c r="J11" s="991"/>
      <c r="N11" s="571" t="s">
        <v>890</v>
      </c>
      <c r="O11" s="571" t="s">
        <v>4</v>
      </c>
      <c r="P11" s="571" t="s">
        <v>521</v>
      </c>
      <c r="Q11" s="571" t="s">
        <v>522</v>
      </c>
      <c r="R11" s="571" t="s">
        <v>1238</v>
      </c>
    </row>
    <row r="12" spans="1:18">
      <c r="A12" s="525" t="str">
        <f>'Detailed Budget'!AI79</f>
        <v>Prevention</v>
      </c>
      <c r="B12" s="595">
        <f>'Detailed Budget'!AE79</f>
        <v>89536863.288073838</v>
      </c>
      <c r="C12" s="542">
        <f>'Detailed Budget'!AF79</f>
        <v>68699906.540960953</v>
      </c>
      <c r="D12" s="542">
        <f>'Detailed Budget'!AG79</f>
        <v>20487132.665862888</v>
      </c>
      <c r="E12" s="542">
        <f>'Detailed Budget'!AH79</f>
        <v>619824.08125000005</v>
      </c>
      <c r="F12" s="994"/>
      <c r="G12" s="995"/>
      <c r="H12" s="995"/>
      <c r="I12" s="995"/>
      <c r="J12" s="995"/>
      <c r="N12" s="527" t="str">
        <f>Table28[[#This Row],[Component]]</f>
        <v>Prevention</v>
      </c>
      <c r="O12" s="572">
        <f>(Table28[[#This Row],[Total]])/2.5</f>
        <v>35814745.315229535</v>
      </c>
      <c r="P12" s="572">
        <f>(Table28[[#This Row],[State]])/2.5</f>
        <v>27479962.61638438</v>
      </c>
      <c r="Q12" s="572">
        <f>(Table28[[#This Row],[GF]])/2.5</f>
        <v>8194853.0663451552</v>
      </c>
      <c r="R12" s="572">
        <f>(Table28[[#This Row],[Undefined]])/2.5</f>
        <v>247929.63250000001</v>
      </c>
    </row>
    <row r="13" spans="1:18">
      <c r="A13" s="525" t="s">
        <v>999</v>
      </c>
      <c r="B13" s="595">
        <f>'Detailed Budget'!AE80</f>
        <v>78815982.450000003</v>
      </c>
      <c r="C13" s="542">
        <f>'Detailed Budget'!AF80</f>
        <v>74213084.618749991</v>
      </c>
      <c r="D13" s="542">
        <f>'Detailed Budget'!AG80</f>
        <v>4390022.8312499998</v>
      </c>
      <c r="E13" s="542">
        <f>'Detailed Budget'!AH80</f>
        <v>212875</v>
      </c>
      <c r="F13" s="992"/>
      <c r="G13" s="993"/>
      <c r="H13" s="993"/>
      <c r="I13" s="993"/>
      <c r="J13" s="993"/>
      <c r="N13" s="527" t="str">
        <f>Table28[[#This Row],[Component]]</f>
        <v>Care&amp;Treatment</v>
      </c>
      <c r="O13" s="572">
        <f>(Table28[[#This Row],[Total]])/2.5</f>
        <v>31526392.98</v>
      </c>
      <c r="P13" s="572">
        <f>(Table28[[#This Row],[State]])/2.5</f>
        <v>29685233.847499996</v>
      </c>
      <c r="Q13" s="572">
        <f>(Table28[[#This Row],[GF]])/2.5</f>
        <v>1756009.1324999998</v>
      </c>
      <c r="R13" s="572">
        <f>(Table28[[#This Row],[Undefined]])/2.5</f>
        <v>85150</v>
      </c>
    </row>
    <row r="14" spans="1:18">
      <c r="A14" s="525" t="s">
        <v>998</v>
      </c>
      <c r="B14" s="595">
        <f>'Detailed Budget'!AE81</f>
        <v>3746317.5</v>
      </c>
      <c r="C14" s="542">
        <f>'Detailed Budget'!AF81</f>
        <v>0</v>
      </c>
      <c r="D14" s="542">
        <f>'Detailed Budget'!AG81</f>
        <v>971122.5</v>
      </c>
      <c r="E14" s="542">
        <f>'Detailed Budget'!AH81</f>
        <v>3210195</v>
      </c>
      <c r="N14" s="527" t="str">
        <f>Table28[[#This Row],[Component]]</f>
        <v xml:space="preserve">Gov. Pol &amp; Evid. </v>
      </c>
      <c r="O14" s="572">
        <f>(Table28[[#This Row],[Total]])/2.5</f>
        <v>1498527</v>
      </c>
      <c r="P14" s="572">
        <f>(Table28[[#This Row],[State]])/2.5</f>
        <v>0</v>
      </c>
      <c r="Q14" s="572">
        <f>(Table28[[#This Row],[GF]])/2.5</f>
        <v>388449</v>
      </c>
      <c r="R14" s="572">
        <f>(Table28[[#This Row],[Undefined]])/2.5</f>
        <v>1284078</v>
      </c>
    </row>
    <row r="15" spans="1:18" ht="15.95" customHeight="1">
      <c r="A15" s="525" t="str">
        <f>'Detailed Budget'!AI82</f>
        <v>Management</v>
      </c>
      <c r="B15" s="595">
        <f>'Detailed Budget'!AE82</f>
        <v>2800000</v>
      </c>
      <c r="C15" s="542">
        <f>'Detailed Budget'!AF82</f>
        <v>0</v>
      </c>
      <c r="D15" s="542">
        <f>'Detailed Budget'!AG82</f>
        <v>2800000</v>
      </c>
      <c r="E15" s="542">
        <f>'Detailed Budget'!AH82</f>
        <v>0</v>
      </c>
      <c r="F15" s="990" t="s">
        <v>972</v>
      </c>
      <c r="G15" s="991"/>
      <c r="H15" s="991"/>
      <c r="I15" s="991"/>
      <c r="J15" s="991"/>
      <c r="N15" s="527" t="str">
        <f>Table28[[#This Row],[Component]]</f>
        <v>Management</v>
      </c>
      <c r="O15" s="572">
        <f>(Table28[[#This Row],[Total]])/2.5</f>
        <v>1120000</v>
      </c>
      <c r="P15" s="572">
        <f>(Table28[[#This Row],[State]])/2.5</f>
        <v>0</v>
      </c>
      <c r="Q15" s="572">
        <f>(Table28[[#This Row],[GF]])/2.5</f>
        <v>1120000</v>
      </c>
      <c r="R15" s="572">
        <f>(Table28[[#This Row],[Undefined]])/2.5</f>
        <v>0</v>
      </c>
    </row>
    <row r="16" spans="1:18">
      <c r="A16" s="593" t="str">
        <f>'Detailed Budget'!AI83</f>
        <v>Total</v>
      </c>
      <c r="B16" s="594">
        <f>'Detailed Budget'!AE83</f>
        <v>174899163.23807383</v>
      </c>
      <c r="C16" s="594">
        <f>'Detailed Budget'!AF83</f>
        <v>142912991.15971094</v>
      </c>
      <c r="D16" s="594">
        <f>'Detailed Budget'!AG83</f>
        <v>28648277.997112889</v>
      </c>
      <c r="E16" s="594">
        <f>'Detailed Budget'!AH83</f>
        <v>4042894.0812499998</v>
      </c>
      <c r="F16" s="992"/>
      <c r="G16" s="993"/>
      <c r="H16" s="993"/>
      <c r="I16" s="993"/>
      <c r="J16" s="993"/>
      <c r="N16" s="527" t="str">
        <f>Table28[[#This Row],[Component]]</f>
        <v>Total</v>
      </c>
      <c r="O16" s="572">
        <f>(Table28[[#This Row],[Total]])/2.5</f>
        <v>69959665.295229524</v>
      </c>
      <c r="P16" s="572">
        <f>(Table28[[#This Row],[State]])/2.5</f>
        <v>57165196.463884376</v>
      </c>
      <c r="Q16" s="572">
        <f>(Table28[[#This Row],[GF]])/2.5</f>
        <v>11459311.198845156</v>
      </c>
      <c r="R16" s="572">
        <f>(Table28[[#This Row],[Undefined]])/2.5</f>
        <v>1617157.6324999998</v>
      </c>
    </row>
    <row r="18" spans="6:18" ht="15" customHeight="1">
      <c r="F18" s="990" t="s">
        <v>973</v>
      </c>
      <c r="G18" s="991"/>
      <c r="H18" s="991"/>
      <c r="I18" s="991"/>
      <c r="J18" s="991"/>
    </row>
    <row r="19" spans="6:18">
      <c r="F19" s="992"/>
      <c r="G19" s="993"/>
      <c r="H19" s="993"/>
      <c r="I19" s="993"/>
      <c r="J19" s="993"/>
    </row>
    <row r="20" spans="6:18">
      <c r="N20" s="527" t="str">
        <f>'Detailed Budget'!AE78</f>
        <v>Total</v>
      </c>
      <c r="O20" s="527" t="str">
        <f>'Detailed Budget'!AF78</f>
        <v>State</v>
      </c>
      <c r="P20" s="527" t="str">
        <f>'Detailed Budget'!AG78</f>
        <v>GF</v>
      </c>
      <c r="Q20" s="527" t="str">
        <f>'Detailed Budget'!AH78</f>
        <v>Undefined</v>
      </c>
      <c r="R20" s="527">
        <f>'Detailed Budget'!AI78</f>
        <v>0</v>
      </c>
    </row>
    <row r="21" spans="6:18">
      <c r="F21" s="598" t="s">
        <v>974</v>
      </c>
      <c r="G21" s="599"/>
      <c r="H21" s="599"/>
      <c r="I21" s="599"/>
      <c r="J21" s="599"/>
      <c r="N21" s="572">
        <f>('Detailed Budget'!AE79)/2.5</f>
        <v>35814745.315229535</v>
      </c>
      <c r="O21" s="572">
        <f>('Detailed Budget'!AF79)/2.5</f>
        <v>27479962.61638438</v>
      </c>
      <c r="P21" s="572">
        <f>('Detailed Budget'!AG79)/2.5</f>
        <v>8194853.0663451552</v>
      </c>
      <c r="Q21" s="572">
        <f>('Detailed Budget'!AH79)/2.5</f>
        <v>247929.63250000001</v>
      </c>
      <c r="R21" s="527" t="str">
        <f>'Detailed Budget'!AI79</f>
        <v>Prevention</v>
      </c>
    </row>
    <row r="22" spans="6:18">
      <c r="N22" s="572">
        <f>('Detailed Budget'!AE80)/2.5</f>
        <v>31526392.98</v>
      </c>
      <c r="O22" s="572">
        <f>('Detailed Budget'!AF80)/2.5</f>
        <v>29685233.847499996</v>
      </c>
      <c r="P22" s="572">
        <f>('Detailed Budget'!AG80)/2.5</f>
        <v>1756009.1324999998</v>
      </c>
      <c r="Q22" s="572">
        <f>('Detailed Budget'!AH80)/2.5</f>
        <v>85150</v>
      </c>
      <c r="R22" s="527" t="str">
        <f>'Detailed Budget'!AI80</f>
        <v>Care and Treatment</v>
      </c>
    </row>
    <row r="23" spans="6:18">
      <c r="F23" s="996" t="s">
        <v>975</v>
      </c>
      <c r="G23" s="996"/>
      <c r="H23" s="996"/>
      <c r="I23" s="996"/>
      <c r="J23" s="996"/>
      <c r="N23" s="572">
        <f>('Detailed Budget'!AE81)/2.5</f>
        <v>1498527</v>
      </c>
      <c r="O23" s="572">
        <f>('Detailed Budget'!AF81)/2.5</f>
        <v>0</v>
      </c>
      <c r="P23" s="572">
        <f>('Detailed Budget'!AG81)/2.5</f>
        <v>388449</v>
      </c>
      <c r="Q23" s="572">
        <f>('Detailed Budget'!AH81)/2.5</f>
        <v>1284078</v>
      </c>
      <c r="R23" s="527" t="str">
        <f>'Detailed Budget'!AI81</f>
        <v>Governance</v>
      </c>
    </row>
    <row r="24" spans="6:18">
      <c r="N24" s="572">
        <f>('Detailed Budget'!AE82)/2.5</f>
        <v>1120000</v>
      </c>
      <c r="O24" s="572">
        <f>('Detailed Budget'!AF82)/2.5</f>
        <v>0</v>
      </c>
      <c r="P24" s="572">
        <f>('Detailed Budget'!AG82)/2.5</f>
        <v>1120000</v>
      </c>
      <c r="Q24" s="572">
        <f>('Detailed Budget'!AH82)/2.5</f>
        <v>0</v>
      </c>
      <c r="R24" s="527" t="str">
        <f>'Detailed Budget'!AI82</f>
        <v>Management</v>
      </c>
    </row>
    <row r="25" spans="6:18" ht="17.100000000000001" customHeight="1">
      <c r="N25" s="572">
        <f>('Detailed Budget'!AE83)/2.5</f>
        <v>69959665.295229524</v>
      </c>
      <c r="O25" s="572">
        <f>('Detailed Budget'!AF83)/2.5</f>
        <v>57165196.463884376</v>
      </c>
      <c r="P25" s="572">
        <f>('Detailed Budget'!AG83)/2.5</f>
        <v>11459311.198845156</v>
      </c>
      <c r="Q25" s="572">
        <f>('Detailed Budget'!AH83)/2.5</f>
        <v>1617157.6324999998</v>
      </c>
      <c r="R25" s="527" t="str">
        <f>'Detailed Budget'!AI83</f>
        <v>Total</v>
      </c>
    </row>
    <row r="30" spans="6:18">
      <c r="O30" s="527">
        <v>2.5</v>
      </c>
    </row>
    <row r="39" spans="1:10">
      <c r="H39"/>
      <c r="I39"/>
      <c r="J39"/>
    </row>
    <row r="40" spans="1:10">
      <c r="H40"/>
      <c r="I40"/>
      <c r="J40"/>
    </row>
    <row r="41" spans="1:10">
      <c r="H41" s="511"/>
      <c r="I41" s="511"/>
      <c r="J41" s="511"/>
    </row>
    <row r="42" spans="1:10">
      <c r="H42" s="511"/>
      <c r="I42" s="511"/>
      <c r="J42" s="511"/>
    </row>
    <row r="43" spans="1:10">
      <c r="H43" s="511"/>
      <c r="I43" s="511"/>
      <c r="J43" s="511"/>
    </row>
    <row r="44" spans="1:10">
      <c r="H44" s="511"/>
      <c r="I44" s="511"/>
      <c r="J44" s="511"/>
    </row>
    <row r="45" spans="1:10">
      <c r="H45" s="511"/>
      <c r="I45" s="511"/>
      <c r="J45" s="511"/>
    </row>
    <row r="46" spans="1:10">
      <c r="H46" s="511"/>
      <c r="I46" s="511"/>
      <c r="J46" s="511"/>
    </row>
    <row r="47" spans="1:10">
      <c r="H47"/>
      <c r="I47"/>
      <c r="J47"/>
    </row>
    <row r="48" spans="1:10" ht="15.95" customHeight="1">
      <c r="A48" s="1003" t="s">
        <v>1001</v>
      </c>
      <c r="B48" s="1003"/>
      <c r="C48" s="1003"/>
      <c r="D48" s="1003"/>
      <c r="E48" s="1003"/>
      <c r="F48" s="985" t="s">
        <v>979</v>
      </c>
      <c r="G48" s="985"/>
      <c r="H48" s="985"/>
      <c r="I48" s="985"/>
      <c r="J48" s="985"/>
    </row>
    <row r="49" spans="1:15" ht="15.95" customHeight="1">
      <c r="A49" s="1003"/>
      <c r="B49" s="1003"/>
      <c r="C49" s="1003"/>
      <c r="D49" s="1003"/>
      <c r="E49" s="1003"/>
      <c r="F49" s="986"/>
      <c r="G49" s="986"/>
      <c r="H49" s="986"/>
      <c r="I49" s="986"/>
      <c r="J49" s="986"/>
    </row>
    <row r="50" spans="1:15">
      <c r="A50" s="573"/>
      <c r="B50" s="573"/>
      <c r="C50" s="573"/>
      <c r="D50" s="573"/>
      <c r="E50" s="573"/>
      <c r="F50" s="573"/>
      <c r="I50" s="511"/>
      <c r="J50" s="511"/>
    </row>
    <row r="51" spans="1:15" ht="15.95" customHeight="1">
      <c r="A51" s="997" t="s">
        <v>1002</v>
      </c>
      <c r="B51" s="997"/>
      <c r="C51" s="997"/>
      <c r="D51" s="997"/>
      <c r="E51" s="997"/>
      <c r="F51" s="987" t="s">
        <v>1004</v>
      </c>
      <c r="G51" s="987"/>
      <c r="H51" s="987"/>
      <c r="I51" s="987"/>
      <c r="J51" s="987"/>
    </row>
    <row r="52" spans="1:15">
      <c r="A52" s="997"/>
      <c r="B52" s="997"/>
      <c r="C52" s="997"/>
      <c r="D52" s="997"/>
      <c r="E52" s="997"/>
      <c r="F52" s="573"/>
      <c r="I52" s="511"/>
      <c r="J52" s="511"/>
    </row>
    <row r="53" spans="1:15" ht="18">
      <c r="A53" s="997"/>
      <c r="B53" s="997"/>
      <c r="C53" s="997"/>
      <c r="D53" s="997"/>
      <c r="E53" s="997"/>
      <c r="F53" s="597" t="str">
        <f>'Public Budget'!B18</f>
        <v>HIV/AIDS State Program (activities within the scope of the program)</v>
      </c>
      <c r="G53" s="597"/>
      <c r="H53" s="597"/>
      <c r="I53" s="597"/>
      <c r="J53" s="597"/>
    </row>
    <row r="54" spans="1:15">
      <c r="A54" s="573"/>
      <c r="B54" s="573"/>
      <c r="C54" s="573"/>
      <c r="D54" s="1004" t="s">
        <v>1003</v>
      </c>
      <c r="E54" s="1004"/>
      <c r="F54" s="527" t="s">
        <v>861</v>
      </c>
      <c r="G54" s="527" t="s">
        <v>55</v>
      </c>
      <c r="H54" s="527" t="s">
        <v>56</v>
      </c>
      <c r="I54" s="527" t="s">
        <v>57</v>
      </c>
      <c r="J54" s="527" t="s">
        <v>58</v>
      </c>
    </row>
    <row r="55" spans="1:15">
      <c r="A55" s="527" t="s">
        <v>206</v>
      </c>
      <c r="B55" s="528" t="s">
        <v>1000</v>
      </c>
      <c r="C55" s="580" t="s">
        <v>948</v>
      </c>
      <c r="D55" s="573"/>
      <c r="E55" s="573"/>
      <c r="F55" s="571" t="str">
        <f>'Public Budget'!B20</f>
        <v>Total budget</v>
      </c>
      <c r="G55" s="826">
        <f>'Public Budget'!C20</f>
        <v>22771626.916242927</v>
      </c>
      <c r="H55" s="826">
        <f>'Public Budget'!D20</f>
        <v>29722151.586391427</v>
      </c>
      <c r="I55" s="826">
        <f>'Public Budget'!E20</f>
        <v>32547893.569531139</v>
      </c>
      <c r="J55" s="826">
        <f>'Public Budget'!F20</f>
        <v>33060053.665908352</v>
      </c>
    </row>
    <row r="56" spans="1:15">
      <c r="A56" s="527">
        <v>2016</v>
      </c>
      <c r="B56" s="514">
        <v>50212142.881945856</v>
      </c>
      <c r="D56" s="573"/>
      <c r="E56" s="573"/>
      <c r="F56" s="572" t="str">
        <f>'Public Budget'!B21</f>
        <v>Public</v>
      </c>
      <c r="G56" s="827">
        <f>'Public Budget'!C21</f>
        <v>12635553.293749999</v>
      </c>
      <c r="H56" s="827">
        <f>'Public Budget'!D21</f>
        <v>22142338.829764951</v>
      </c>
      <c r="I56" s="827">
        <f>'Public Budget'!E21</f>
        <v>27113465.617442235</v>
      </c>
      <c r="J56" s="827">
        <f>'Public Budget'!F21</f>
        <v>30752803.418753766</v>
      </c>
    </row>
    <row r="57" spans="1:15">
      <c r="A57" s="527">
        <v>2017</v>
      </c>
      <c r="B57" s="514">
        <v>45390891.576628529</v>
      </c>
      <c r="C57" s="579">
        <f>(Table29[[#This Row],[NSP $ (esst.)]]-B56)/B56</f>
        <v>-9.6017636941976514E-2</v>
      </c>
      <c r="D57" s="527" t="s">
        <v>983</v>
      </c>
      <c r="E57" s="527" t="s">
        <v>984</v>
      </c>
      <c r="F57" s="572" t="str">
        <f>'Public Budget'!B22</f>
        <v>GF</v>
      </c>
      <c r="G57" s="827">
        <f>'Public Budget'!C22</f>
        <v>10106073.622492926</v>
      </c>
      <c r="H57" s="827">
        <f>'Public Budget'!D22</f>
        <v>7462088.7566264747</v>
      </c>
      <c r="I57" s="827">
        <f>'Public Budget'!E22</f>
        <v>5316703.9520889036</v>
      </c>
      <c r="J57" s="827">
        <f>'Public Budget'!F22</f>
        <v>1919999.1659045857</v>
      </c>
    </row>
    <row r="58" spans="1:15" ht="15.75">
      <c r="A58" s="527">
        <v>2018</v>
      </c>
      <c r="B58" s="514">
        <v>49969937.772843346</v>
      </c>
      <c r="C58" s="579">
        <f>(Table29[[#This Row],[NSP $ (esst.)]]-B57)/B57</f>
        <v>0.10088028758995644</v>
      </c>
      <c r="D58" s="578">
        <f>SUM(B56:B58)</f>
        <v>145572972.23141772</v>
      </c>
      <c r="E58" s="578">
        <f>SUM(B59:B61)</f>
        <v>98433307.740957186</v>
      </c>
      <c r="F58" s="572" t="str">
        <f>'Public Budget'!B23</f>
        <v>Undefined</v>
      </c>
      <c r="G58" s="827">
        <f>'Public Budget'!C23</f>
        <v>30000</v>
      </c>
      <c r="H58" s="827">
        <f>'Public Budget'!D23</f>
        <v>117724</v>
      </c>
      <c r="I58" s="827">
        <f>'Public Budget'!E23</f>
        <v>117724</v>
      </c>
      <c r="J58" s="827">
        <f>'Public Budget'!F23</f>
        <v>387251.08124999999</v>
      </c>
    </row>
    <row r="59" spans="1:15">
      <c r="A59" s="527">
        <v>2019</v>
      </c>
      <c r="B59" s="572">
        <f>'Detailed Budget'!$AE$93</f>
        <v>23968843.293749999</v>
      </c>
      <c r="C59" s="579">
        <f>(Table29[[#This Row],[NSP $ (esst.)]]-B58)/B58</f>
        <v>-0.52033473800369423</v>
      </c>
      <c r="D59" s="573"/>
      <c r="E59" s="573"/>
      <c r="F59" s="573"/>
      <c r="I59" s="511"/>
      <c r="J59" s="511"/>
    </row>
    <row r="60" spans="1:15" ht="15.95" customHeight="1">
      <c r="A60" s="527">
        <v>2020</v>
      </c>
      <c r="B60" s="572">
        <f>'Detailed Budget'!$AF$93</f>
        <v>34335418.829764947</v>
      </c>
      <c r="C60" s="579">
        <f>(Table29[[#This Row],[NSP $ (esst.)]]-B59)/B59</f>
        <v>0.43250211989654447</v>
      </c>
      <c r="D60" s="528"/>
      <c r="E60" s="528"/>
      <c r="F60" s="608" t="str">
        <f>'Public Budget'!B29</f>
        <v>Funding gap</v>
      </c>
      <c r="G60" s="608"/>
      <c r="H60" s="608"/>
      <c r="I60" s="608"/>
      <c r="J60" s="608"/>
    </row>
    <row r="61" spans="1:15">
      <c r="A61" s="527">
        <v>2021</v>
      </c>
      <c r="B61" s="514">
        <f>'Detailed Budget'!$AG$93</f>
        <v>40129045.617442235</v>
      </c>
      <c r="C61" s="579">
        <f>(Table29[[#This Row],[NSP $ (esst.)]]-B60)/B60</f>
        <v>0.16873616181593989</v>
      </c>
      <c r="D61" s="573"/>
      <c r="E61" s="573"/>
      <c r="F61"/>
      <c r="G61"/>
      <c r="H61"/>
      <c r="I61"/>
      <c r="J61"/>
    </row>
    <row r="62" spans="1:15">
      <c r="A62" s="576">
        <v>2022</v>
      </c>
      <c r="B62" s="577">
        <f>'Detailed Budget'!$AH$93</f>
        <v>44479683.418753758</v>
      </c>
      <c r="C62" s="579">
        <f>(Table29[[#This Row],[NSP $ (esst.)]]-B61)/B61</f>
        <v>0.10841617921310598</v>
      </c>
      <c r="D62" s="573"/>
      <c r="E62" s="573"/>
      <c r="F62" s="527" t="s">
        <v>953</v>
      </c>
      <c r="G62" s="527" t="s">
        <v>55</v>
      </c>
      <c r="H62" s="527" t="s">
        <v>56</v>
      </c>
      <c r="I62" s="527" t="s">
        <v>57</v>
      </c>
      <c r="J62" s="527" t="s">
        <v>58</v>
      </c>
    </row>
    <row r="63" spans="1:15">
      <c r="A63" s="573"/>
      <c r="B63" s="573"/>
      <c r="C63" s="573"/>
      <c r="D63" s="573"/>
      <c r="E63" s="573"/>
      <c r="F63" s="574">
        <f>'Public Budget'!B32</f>
        <v>0</v>
      </c>
      <c r="G63" s="575"/>
      <c r="H63" s="575"/>
      <c r="I63" s="575"/>
      <c r="J63" s="575"/>
      <c r="K63" s="575">
        <f>'Public Budget'!B36</f>
        <v>0</v>
      </c>
      <c r="L63" s="575"/>
      <c r="M63" s="575"/>
      <c r="N63" s="575"/>
      <c r="O63" s="575"/>
    </row>
    <row r="64" spans="1:15">
      <c r="A64" s="573"/>
      <c r="B64" s="573"/>
      <c r="C64" s="573"/>
      <c r="D64" s="573"/>
      <c r="E64" s="573"/>
      <c r="F64" s="527" t="str">
        <f>'Public Budget'!B33</f>
        <v>Prevention</v>
      </c>
      <c r="G64" s="827">
        <f>'Public Budget'!C33</f>
        <v>2558000</v>
      </c>
      <c r="H64" s="827">
        <f>'Public Budget'!D33</f>
        <v>5020400</v>
      </c>
      <c r="I64" s="827">
        <f>'Public Budget'!E33</f>
        <v>5020400</v>
      </c>
      <c r="J64" s="827">
        <f>'Public Budget'!F33</f>
        <v>5020400</v>
      </c>
      <c r="K64" s="527" t="e">
        <f>'Public Budget'!#REF!</f>
        <v>#REF!</v>
      </c>
      <c r="L64" s="827" t="e">
        <f>'Public Budget'!#REF!</f>
        <v>#REF!</v>
      </c>
      <c r="M64" s="827" t="e">
        <f>'Public Budget'!#REF!</f>
        <v>#REF!</v>
      </c>
      <c r="N64" s="827" t="e">
        <f>'Public Budget'!#REF!</f>
        <v>#REF!</v>
      </c>
      <c r="O64" s="827" t="e">
        <f>'Public Budget'!#REF!</f>
        <v>#REF!</v>
      </c>
    </row>
    <row r="65" spans="1:15">
      <c r="A65" s="573"/>
      <c r="B65" s="573"/>
      <c r="C65" s="573"/>
      <c r="D65" s="573"/>
      <c r="E65" s="573"/>
      <c r="F65" s="527" t="str">
        <f>'Public Budget'!B34</f>
        <v>Treatment</v>
      </c>
      <c r="G65" s="827">
        <f>'Public Budget'!C34</f>
        <v>10077000</v>
      </c>
      <c r="H65" s="827">
        <f>'Public Budget'!D34</f>
        <v>13256400</v>
      </c>
      <c r="I65" s="827">
        <f>'Public Budget'!E34</f>
        <v>13256400</v>
      </c>
      <c r="J65" s="827">
        <f>'Public Budget'!F34</f>
        <v>13256400</v>
      </c>
      <c r="K65" s="527" t="e">
        <f>'Public Budget'!#REF!</f>
        <v>#REF!</v>
      </c>
      <c r="L65" s="827" t="e">
        <f>'Public Budget'!#REF!</f>
        <v>#REF!</v>
      </c>
      <c r="M65" s="827" t="e">
        <f>'Public Budget'!#REF!</f>
        <v>#REF!</v>
      </c>
      <c r="N65" s="827" t="e">
        <f>'Public Budget'!#REF!</f>
        <v>#REF!</v>
      </c>
      <c r="O65" s="827" t="e">
        <f>'Public Budget'!#REF!</f>
        <v>#REF!</v>
      </c>
    </row>
    <row r="66" spans="1:15">
      <c r="A66" s="573"/>
      <c r="B66" s="573"/>
      <c r="C66" s="573"/>
      <c r="D66" s="573"/>
      <c r="E66" s="573"/>
      <c r="F66" s="527" t="str">
        <f>'Public Budget'!B35</f>
        <v>Total</v>
      </c>
      <c r="G66" s="827">
        <f>'Public Budget'!C35</f>
        <v>12635000</v>
      </c>
      <c r="H66" s="827">
        <f>'Public Budget'!D35</f>
        <v>18276800</v>
      </c>
      <c r="I66" s="827">
        <f>'Public Budget'!E35</f>
        <v>18276800</v>
      </c>
      <c r="J66" s="827">
        <f>'Public Budget'!F35</f>
        <v>18276800</v>
      </c>
      <c r="K66" s="527">
        <f>'Public Budget'!B39</f>
        <v>0</v>
      </c>
      <c r="L66" s="827">
        <f>'Public Budget'!C39</f>
        <v>0</v>
      </c>
      <c r="M66" s="827">
        <f>'Public Budget'!D39</f>
        <v>0</v>
      </c>
      <c r="N66" s="827">
        <f>'Public Budget'!E39</f>
        <v>0</v>
      </c>
      <c r="O66" s="827">
        <f>'Public Budget'!F39</f>
        <v>0</v>
      </c>
    </row>
    <row r="67" spans="1:15">
      <c r="A67" s="573"/>
      <c r="B67" s="573"/>
      <c r="C67" s="573"/>
      <c r="D67" s="573"/>
      <c r="E67" s="573"/>
      <c r="G67" s="572"/>
      <c r="H67" s="572"/>
      <c r="I67" s="572"/>
      <c r="J67" s="572"/>
      <c r="K67"/>
      <c r="L67"/>
      <c r="M67"/>
      <c r="N67"/>
      <c r="O67"/>
    </row>
    <row r="68" spans="1:15">
      <c r="A68" s="573"/>
      <c r="B68" s="573"/>
      <c r="C68" s="573"/>
      <c r="D68" s="573"/>
      <c r="E68" s="573"/>
      <c r="F68" s="609" t="str">
        <f>'Public Budget'!B37</f>
        <v>Budget Gap</v>
      </c>
      <c r="G68" s="828">
        <f>'Public Budget'!C37</f>
        <v>-553.29374999925494</v>
      </c>
      <c r="H68" s="828">
        <f>'Public Budget'!D37</f>
        <v>-3865538.829764951</v>
      </c>
      <c r="I68" s="828">
        <f>'Public Budget'!E37</f>
        <v>-8836665.6174422354</v>
      </c>
      <c r="J68" s="828">
        <f>'Public Budget'!F37</f>
        <v>-12476003.418753766</v>
      </c>
    </row>
    <row r="69" spans="1:15">
      <c r="A69" s="573"/>
      <c r="B69" s="573"/>
      <c r="C69" s="573"/>
      <c r="D69" s="573"/>
      <c r="E69" s="573"/>
      <c r="F69" s="609" t="str">
        <f>'Public Budget'!B38</f>
        <v>%</v>
      </c>
      <c r="G69" s="610">
        <f>'Public Budget'!C38</f>
        <v>-4.3790561931084678E-5</v>
      </c>
      <c r="H69" s="610">
        <f>'Public Budget'!D38</f>
        <v>-0.21149976088620279</v>
      </c>
      <c r="I69" s="610">
        <f>'Public Budget'!E38</f>
        <v>-0.48349085274458525</v>
      </c>
      <c r="J69" s="610">
        <f>'Public Budget'!F38</f>
        <v>-0.68261421139114975</v>
      </c>
    </row>
    <row r="70" spans="1:15">
      <c r="A70" s="573"/>
      <c r="B70" s="573"/>
      <c r="C70" s="573"/>
      <c r="D70" s="573"/>
      <c r="E70" s="573"/>
      <c r="F70" s="527">
        <f>'Public Budget'!B43</f>
        <v>0</v>
      </c>
      <c r="G70" s="572">
        <f>'Public Budget'!C43</f>
        <v>0</v>
      </c>
      <c r="H70" s="572">
        <f>'Public Budget'!D43</f>
        <v>0</v>
      </c>
      <c r="I70" s="572">
        <f>'Public Budget'!E43</f>
        <v>0</v>
      </c>
      <c r="J70" s="572">
        <f>'Public Budget'!F43</f>
        <v>0</v>
      </c>
    </row>
    <row r="71" spans="1:15">
      <c r="F71" s="527">
        <f>'Public Budget'!B44</f>
        <v>0</v>
      </c>
      <c r="G71" s="611">
        <f>'Public Budget'!C44</f>
        <v>0</v>
      </c>
      <c r="H71" s="611">
        <f>'Public Budget'!D44</f>
        <v>0</v>
      </c>
      <c r="I71" s="611">
        <f>'Public Budget'!E44</f>
        <v>0</v>
      </c>
      <c r="J71" s="611">
        <f>'Public Budget'!F44</f>
        <v>0</v>
      </c>
    </row>
    <row r="72" spans="1:15">
      <c r="F72" s="581" t="s">
        <v>1016</v>
      </c>
      <c r="G72" s="581"/>
      <c r="H72" s="581"/>
      <c r="I72" s="581"/>
      <c r="J72" s="582"/>
    </row>
    <row r="73" spans="1:15">
      <c r="G73" s="583">
        <f>'Public Budget'!C48</f>
        <v>2019</v>
      </c>
      <c r="H73" s="583">
        <f>'Public Budget'!D48</f>
        <v>2020</v>
      </c>
      <c r="I73" s="583">
        <f>'Public Budget'!E48</f>
        <v>2021</v>
      </c>
      <c r="J73" s="584">
        <f>'Public Budget'!F48</f>
        <v>2022</v>
      </c>
    </row>
    <row r="74" spans="1:15">
      <c r="F74" s="527" t="s">
        <v>1017</v>
      </c>
      <c r="G74" s="585">
        <f>'Public Budget'!C49</f>
        <v>2264488.2937499993</v>
      </c>
      <c r="H74" s="585">
        <f>'Public Budget'!D49</f>
        <v>6869637.8987499997</v>
      </c>
      <c r="I74" s="585">
        <f>'Public Budget'!E49</f>
        <v>2458013.7200000025</v>
      </c>
      <c r="J74" s="586">
        <f>'Public Budget'!F49</f>
        <v>443377.30749999732</v>
      </c>
    </row>
    <row r="75" spans="1:15">
      <c r="F75" s="527" t="s">
        <v>1018</v>
      </c>
      <c r="G75" s="587">
        <f>'Public Budget'!C50</f>
        <v>413355</v>
      </c>
      <c r="H75" s="587">
        <f>'Public Budget'!D50</f>
        <v>2479102.6372649521</v>
      </c>
      <c r="I75" s="587">
        <f>'Public Budget'!E50</f>
        <v>0</v>
      </c>
      <c r="J75" s="588">
        <f>'Public Budget'!F50</f>
        <v>123675</v>
      </c>
    </row>
    <row r="76" spans="1:15">
      <c r="F76" s="527" t="s">
        <v>1019</v>
      </c>
      <c r="G76" s="585">
        <f>'Public Budget'!C51</f>
        <v>0</v>
      </c>
      <c r="H76" s="585">
        <f>'Public Budget'!D51</f>
        <v>643690</v>
      </c>
      <c r="I76" s="585">
        <f>'Public Budget'!E51</f>
        <v>5419605.7049422376</v>
      </c>
      <c r="J76" s="586">
        <f>'Public Budget'!F51</f>
        <v>8708191.1987537649</v>
      </c>
    </row>
    <row r="77" spans="1:15">
      <c r="F77"/>
      <c r="G77"/>
      <c r="H77"/>
      <c r="I77"/>
      <c r="J77"/>
    </row>
    <row r="78" spans="1:15" ht="18">
      <c r="F78" s="604" t="s">
        <v>1005</v>
      </c>
      <c r="G78" s="605">
        <v>2019</v>
      </c>
      <c r="H78" s="605">
        <v>2020</v>
      </c>
      <c r="I78" s="605">
        <v>2021</v>
      </c>
      <c r="J78" s="605">
        <v>2022</v>
      </c>
    </row>
    <row r="79" spans="1:15" ht="18">
      <c r="F79" s="606" t="s">
        <v>1006</v>
      </c>
      <c r="G79" s="235"/>
      <c r="H79" s="607">
        <v>939987.25760311005</v>
      </c>
      <c r="I79" s="607">
        <v>1686020.8061976789</v>
      </c>
      <c r="J79" s="607">
        <v>2548499.4249999998</v>
      </c>
    </row>
    <row r="80" spans="1:15" ht="18">
      <c r="F80" s="606" t="s">
        <v>917</v>
      </c>
      <c r="G80" s="607">
        <v>0</v>
      </c>
      <c r="H80" s="607">
        <v>109973.03801333299</v>
      </c>
      <c r="I80" s="607">
        <v>233440.68362933403</v>
      </c>
      <c r="J80" s="607">
        <v>620711.87998066505</v>
      </c>
    </row>
    <row r="81" spans="1:10" ht="18">
      <c r="F81" s="606" t="s">
        <v>777</v>
      </c>
      <c r="G81" s="607">
        <v>0</v>
      </c>
      <c r="H81" s="607">
        <v>92217.098154683597</v>
      </c>
      <c r="I81" s="607">
        <v>202877.61594030401</v>
      </c>
      <c r="J81" s="607">
        <v>557913.44383583497</v>
      </c>
    </row>
    <row r="82" spans="1:10" ht="18">
      <c r="F82" s="606" t="s">
        <v>1023</v>
      </c>
      <c r="G82" s="607">
        <v>0</v>
      </c>
      <c r="H82" s="607">
        <v>224659.88438342451</v>
      </c>
      <c r="I82" s="607">
        <v>224659.88438342451</v>
      </c>
      <c r="J82" s="607">
        <v>224659.88438342451</v>
      </c>
    </row>
    <row r="83" spans="1:10" ht="18">
      <c r="F83" s="606" t="s">
        <v>110</v>
      </c>
      <c r="G83" s="607">
        <v>67705</v>
      </c>
      <c r="H83" s="607">
        <v>194630</v>
      </c>
      <c r="I83" s="607">
        <v>333270</v>
      </c>
      <c r="J83" s="607">
        <v>382320</v>
      </c>
    </row>
    <row r="84" spans="1:10" ht="18">
      <c r="F84" s="606" t="s">
        <v>568</v>
      </c>
      <c r="G84" s="607">
        <v>3360</v>
      </c>
      <c r="H84" s="607">
        <v>4480</v>
      </c>
      <c r="I84" s="607">
        <v>5600</v>
      </c>
      <c r="J84" s="607">
        <v>7280</v>
      </c>
    </row>
    <row r="85" spans="1:10" ht="18">
      <c r="F85" s="606"/>
      <c r="G85" s="607"/>
      <c r="H85" s="607"/>
      <c r="I85" s="607"/>
      <c r="J85" s="607"/>
    </row>
    <row r="86" spans="1:10" ht="18">
      <c r="F86" s="604" t="s">
        <v>1007</v>
      </c>
      <c r="G86" s="605">
        <v>2019</v>
      </c>
      <c r="H86" s="605">
        <v>2020</v>
      </c>
      <c r="I86" s="605">
        <v>2021</v>
      </c>
      <c r="J86" s="605">
        <v>2022</v>
      </c>
    </row>
    <row r="87" spans="1:10" ht="18">
      <c r="F87" s="606" t="s">
        <v>1008</v>
      </c>
      <c r="G87" s="607">
        <v>72290</v>
      </c>
      <c r="H87" s="607">
        <v>144580</v>
      </c>
      <c r="I87" s="607">
        <v>144580</v>
      </c>
      <c r="J87" s="607">
        <v>144580</v>
      </c>
    </row>
    <row r="88" spans="1:10" ht="18">
      <c r="F88" s="606" t="s">
        <v>1009</v>
      </c>
      <c r="G88" s="607">
        <v>0</v>
      </c>
      <c r="H88" s="607">
        <v>0</v>
      </c>
      <c r="I88" s="607">
        <v>0</v>
      </c>
      <c r="J88" s="607">
        <v>107875</v>
      </c>
    </row>
    <row r="89" spans="1:10" ht="18">
      <c r="F89" s="606" t="s">
        <v>1022</v>
      </c>
      <c r="G89" s="607" t="s">
        <v>1012</v>
      </c>
      <c r="H89" s="612" t="s">
        <v>1013</v>
      </c>
      <c r="I89" s="612" t="s">
        <v>1014</v>
      </c>
      <c r="J89" s="612" t="s">
        <v>1015</v>
      </c>
    </row>
    <row r="90" spans="1:10" ht="18">
      <c r="F90" s="606" t="s">
        <v>1010</v>
      </c>
      <c r="G90" s="607">
        <v>0</v>
      </c>
      <c r="H90" s="607">
        <v>82990</v>
      </c>
      <c r="I90" s="607">
        <v>165980</v>
      </c>
      <c r="J90" s="607">
        <v>165980</v>
      </c>
    </row>
    <row r="91" spans="1:10" ht="18">
      <c r="F91" s="606" t="s">
        <v>1011</v>
      </c>
      <c r="G91" s="607">
        <v>0</v>
      </c>
      <c r="H91" s="607">
        <v>666820</v>
      </c>
      <c r="I91" s="607">
        <v>666820</v>
      </c>
      <c r="J91" s="607">
        <v>725470</v>
      </c>
    </row>
    <row r="92" spans="1:10" ht="18" customHeight="1">
      <c r="F92" s="985" t="s">
        <v>1025</v>
      </c>
      <c r="G92" s="985"/>
      <c r="H92" s="985"/>
      <c r="I92" s="985"/>
      <c r="J92" s="985"/>
    </row>
    <row r="93" spans="1:10" ht="18" customHeight="1">
      <c r="A93" s="988" t="s">
        <v>981</v>
      </c>
      <c r="B93" s="988"/>
      <c r="C93" s="988"/>
      <c r="D93" s="988"/>
      <c r="E93" s="988"/>
      <c r="F93" s="986"/>
      <c r="G93" s="986"/>
      <c r="H93" s="986"/>
      <c r="I93" s="986"/>
      <c r="J93" s="986"/>
    </row>
    <row r="94" spans="1:10" ht="18" customHeight="1">
      <c r="A94" s="999"/>
      <c r="B94" s="999"/>
      <c r="C94" s="999"/>
      <c r="D94" s="999"/>
      <c r="E94" s="999"/>
    </row>
    <row r="95" spans="1:10">
      <c r="F95" s="997" t="s">
        <v>1026</v>
      </c>
      <c r="G95" s="997"/>
      <c r="H95" s="997"/>
      <c r="I95" s="997"/>
      <c r="J95" s="997"/>
    </row>
    <row r="96" spans="1:10">
      <c r="A96" s="998" t="str">
        <f>'Detailed Budget'!AE131</f>
        <v>Total by Years</v>
      </c>
      <c r="B96" s="998"/>
      <c r="C96" s="998"/>
      <c r="D96" s="998"/>
      <c r="E96" s="998"/>
      <c r="F96" s="997"/>
      <c r="G96" s="997"/>
      <c r="H96" s="997"/>
      <c r="I96" s="997"/>
      <c r="J96" s="997"/>
    </row>
    <row r="97" spans="1:10">
      <c r="A97" s="525" t="s">
        <v>890</v>
      </c>
      <c r="B97" s="525" t="s">
        <v>55</v>
      </c>
      <c r="C97" s="525" t="s">
        <v>56</v>
      </c>
      <c r="D97" s="525" t="s">
        <v>57</v>
      </c>
      <c r="E97" s="525" t="s">
        <v>58</v>
      </c>
    </row>
    <row r="98" spans="1:10">
      <c r="A98" s="525" t="str">
        <f>'Detailed Budget'!AJ133</f>
        <v>Prevention</v>
      </c>
      <c r="B98" s="514">
        <f>'Detailed Budget'!AE133</f>
        <v>20477397.541242927</v>
      </c>
      <c r="C98" s="514">
        <f>'Detailed Budget'!AF133</f>
        <v>22221508.161391426</v>
      </c>
      <c r="D98" s="514">
        <f>'Detailed Budget'!AG133</f>
        <v>23161238.419531144</v>
      </c>
      <c r="E98" s="514">
        <f>'Detailed Budget'!AH133</f>
        <v>23946719.165908348</v>
      </c>
      <c r="F98" s="984" t="s">
        <v>1028</v>
      </c>
      <c r="G98" s="984"/>
      <c r="H98" s="984"/>
      <c r="I98" s="984"/>
      <c r="J98" s="984"/>
    </row>
    <row r="99" spans="1:10">
      <c r="A99" s="525" t="str">
        <f>'Detailed Budget'!AJ134</f>
        <v>Care and Treatment</v>
      </c>
      <c r="B99" s="514">
        <f>'Detailed Budget'!AE134</f>
        <v>13744809.375</v>
      </c>
      <c r="C99" s="514">
        <f>'Detailed Budget'!AF134</f>
        <v>19738723.424999997</v>
      </c>
      <c r="D99" s="514">
        <f>'Detailed Budget'!AG134</f>
        <v>22447235.149999999</v>
      </c>
      <c r="E99" s="514">
        <f>'Detailed Budget'!AH134</f>
        <v>22885214.5</v>
      </c>
      <c r="F99" s="984"/>
      <c r="G99" s="984"/>
      <c r="H99" s="984"/>
      <c r="I99" s="984"/>
      <c r="J99" s="984"/>
    </row>
    <row r="100" spans="1:10">
      <c r="A100" s="525" t="s">
        <v>985</v>
      </c>
      <c r="B100" s="514">
        <f>'Detailed Budget'!AE135</f>
        <v>1094582.5</v>
      </c>
      <c r="C100" s="514">
        <f>'Detailed Budget'!AF135</f>
        <v>1134095</v>
      </c>
      <c r="D100" s="514">
        <f>'Detailed Budget'!AG135</f>
        <v>929070</v>
      </c>
      <c r="E100" s="514">
        <f>'Detailed Budget'!AH135</f>
        <v>1023570</v>
      </c>
    </row>
    <row r="101" spans="1:10">
      <c r="A101" s="596" t="s">
        <v>986</v>
      </c>
      <c r="B101" s="514">
        <f>'Detailed Budget'!AE136</f>
        <v>800000</v>
      </c>
      <c r="C101" s="514">
        <f>'Detailed Budget'!AF136</f>
        <v>800000</v>
      </c>
      <c r="D101" s="514">
        <f>'Detailed Budget'!AG136</f>
        <v>800000</v>
      </c>
      <c r="E101" s="514">
        <f>'Detailed Budget'!AH136</f>
        <v>400000</v>
      </c>
    </row>
    <row r="102" spans="1:10">
      <c r="A102" s="36" t="str">
        <f>'Detailed Budget'!AJ137</f>
        <v>Total</v>
      </c>
      <c r="B102" s="566">
        <f>'Detailed Budget'!AE137</f>
        <v>36116789.416242927</v>
      </c>
      <c r="C102" s="566">
        <f>'Detailed Budget'!AF137</f>
        <v>43894326.586391419</v>
      </c>
      <c r="D102" s="566">
        <f>'Detailed Budget'!AG137</f>
        <v>47337543.569531143</v>
      </c>
      <c r="E102" s="566">
        <f>'Detailed Budget'!AH137</f>
        <v>48255503.665908352</v>
      </c>
    </row>
    <row r="103" spans="1:10">
      <c r="E103"/>
    </row>
    <row r="106" spans="1:10">
      <c r="A106" s="998" t="str">
        <f>'Detailed Budget'!AE87</f>
        <v>Government (by years)</v>
      </c>
      <c r="B106" s="998"/>
      <c r="C106" s="998"/>
      <c r="D106" s="998"/>
      <c r="E106" s="998"/>
      <c r="F106"/>
      <c r="H106"/>
      <c r="I106"/>
      <c r="J106"/>
    </row>
    <row r="107" spans="1:10">
      <c r="A107" s="525" t="s">
        <v>890</v>
      </c>
      <c r="B107" s="525" t="s">
        <v>55</v>
      </c>
      <c r="C107" s="525" t="s">
        <v>56</v>
      </c>
      <c r="D107" s="525" t="s">
        <v>57</v>
      </c>
      <c r="E107" s="525" t="s">
        <v>58</v>
      </c>
    </row>
    <row r="108" spans="1:10">
      <c r="A108" s="525" t="str">
        <f>'Detailed Budget'!AJ89</f>
        <v>Prevention</v>
      </c>
      <c r="B108" s="514">
        <f>'Detailed Budget'!AE89</f>
        <v>12781018</v>
      </c>
      <c r="C108" s="514">
        <f>'Detailed Budget'!AF89</f>
        <v>15452502.637264952</v>
      </c>
      <c r="D108" s="514">
        <f>'Detailed Budget'!AG89</f>
        <v>18269335.204942241</v>
      </c>
      <c r="E108" s="514">
        <f>'Detailed Budget'!AH89</f>
        <v>22197050.698753763</v>
      </c>
    </row>
    <row r="109" spans="1:10">
      <c r="A109" s="525" t="str">
        <f>'Detailed Budget'!AJ90</f>
        <v>Care and Treatment</v>
      </c>
      <c r="B109" s="514">
        <f>'Detailed Budget'!AE90</f>
        <v>11187825.293749999</v>
      </c>
      <c r="C109" s="514">
        <f>'Detailed Budget'!AF90</f>
        <v>18882916.192499999</v>
      </c>
      <c r="D109" s="514">
        <f>'Detailed Budget'!AG90</f>
        <v>21859710.412499998</v>
      </c>
      <c r="E109" s="514">
        <f>'Detailed Budget'!AH90</f>
        <v>22282632.719999999</v>
      </c>
      <c r="G109"/>
      <c r="H109"/>
      <c r="I109"/>
      <c r="J109"/>
    </row>
    <row r="110" spans="1:10">
      <c r="A110" s="525" t="s">
        <v>985</v>
      </c>
      <c r="B110" s="514">
        <f>'Detailed Budget'!AE91</f>
        <v>0</v>
      </c>
      <c r="C110" s="514">
        <f>'Detailed Budget'!AF91</f>
        <v>0</v>
      </c>
      <c r="D110" s="514">
        <f>'Detailed Budget'!AG91</f>
        <v>0</v>
      </c>
      <c r="E110" s="514">
        <f>'Detailed Budget'!AH91</f>
        <v>0</v>
      </c>
      <c r="G110"/>
      <c r="H110"/>
      <c r="I110"/>
      <c r="J110"/>
    </row>
    <row r="111" spans="1:10">
      <c r="A111" s="596" t="s">
        <v>986</v>
      </c>
      <c r="B111" s="514">
        <f>'Detailed Budget'!AE92</f>
        <v>0</v>
      </c>
      <c r="C111" s="514">
        <f>'Detailed Budget'!AF92</f>
        <v>0</v>
      </c>
      <c r="D111" s="514">
        <f>'Detailed Budget'!AG92</f>
        <v>0</v>
      </c>
      <c r="E111" s="514">
        <f>'Detailed Budget'!AH92</f>
        <v>0</v>
      </c>
      <c r="G111"/>
      <c r="H111"/>
      <c r="I111"/>
      <c r="J111"/>
    </row>
    <row r="112" spans="1:10">
      <c r="A112" s="36" t="str">
        <f>'Detailed Budget'!AJ93</f>
        <v>Total</v>
      </c>
      <c r="B112" s="566">
        <f>'Detailed Budget'!AE93</f>
        <v>23968843.293749999</v>
      </c>
      <c r="C112" s="566">
        <f>'Detailed Budget'!AF93</f>
        <v>34335418.829764947</v>
      </c>
      <c r="D112" s="566">
        <f>'Detailed Budget'!AG93</f>
        <v>40129045.617442235</v>
      </c>
      <c r="E112" s="566">
        <f>'Detailed Budget'!AH93</f>
        <v>44479683.418753758</v>
      </c>
      <c r="F112"/>
      <c r="G112"/>
      <c r="H112"/>
      <c r="I112"/>
      <c r="J112"/>
    </row>
    <row r="113" spans="1:11">
      <c r="A113" s="525"/>
      <c r="B113" s="525"/>
      <c r="C113" s="525"/>
      <c r="D113" s="525"/>
      <c r="E113" s="525"/>
      <c r="F113"/>
      <c r="G113"/>
      <c r="H113"/>
      <c r="I113"/>
      <c r="J113"/>
    </row>
    <row r="114" spans="1:11">
      <c r="A114" s="525"/>
      <c r="B114" s="525"/>
      <c r="C114" s="525"/>
      <c r="D114" s="525"/>
      <c r="E114" s="525"/>
      <c r="F114"/>
      <c r="J114" s="511"/>
    </row>
    <row r="115" spans="1:11" ht="15.95" customHeight="1">
      <c r="A115" s="998" t="str">
        <f>'Detailed Budget'!AE98</f>
        <v>GF (by years)</v>
      </c>
      <c r="B115" s="998"/>
      <c r="C115" s="998"/>
      <c r="D115" s="998"/>
      <c r="E115" s="998"/>
      <c r="J115" s="511"/>
    </row>
    <row r="116" spans="1:11">
      <c r="A116" s="525" t="s">
        <v>890</v>
      </c>
      <c r="B116" s="525" t="s">
        <v>55</v>
      </c>
      <c r="C116" s="525" t="s">
        <v>56</v>
      </c>
      <c r="D116" s="525" t="s">
        <v>57</v>
      </c>
      <c r="E116" s="525" t="s">
        <v>58</v>
      </c>
      <c r="J116" s="511"/>
    </row>
    <row r="117" spans="1:11">
      <c r="A117" s="525" t="str">
        <f>'Detailed Budget'!AJ100</f>
        <v>Prevention</v>
      </c>
      <c r="B117" s="514">
        <f>'Detailed Budget'!AE100</f>
        <v>7651379.5412429264</v>
      </c>
      <c r="C117" s="514">
        <f>'Detailed Budget'!AF100</f>
        <v>6636281.5241264747</v>
      </c>
      <c r="D117" s="514">
        <f>'Detailed Budget'!AG100</f>
        <v>4759179.2145889038</v>
      </c>
      <c r="E117" s="514">
        <f>'Detailed Budget'!AH100</f>
        <v>1440292.3859045857</v>
      </c>
      <c r="J117" s="511"/>
    </row>
    <row r="118" spans="1:11">
      <c r="A118" s="525" t="str">
        <f>'Detailed Budget'!AJ101</f>
        <v>Care and Treatment</v>
      </c>
      <c r="B118" s="514">
        <f>'Detailed Budget'!AE101</f>
        <v>2526984.0812499998</v>
      </c>
      <c r="C118" s="514">
        <f>'Detailed Budget'!AF101</f>
        <v>825807.23249999993</v>
      </c>
      <c r="D118" s="514">
        <f>'Detailed Budget'!AG101</f>
        <v>557524.73750000005</v>
      </c>
      <c r="E118" s="514">
        <f>'Detailed Budget'!AH101</f>
        <v>479706.78</v>
      </c>
      <c r="J118" s="511"/>
    </row>
    <row r="119" spans="1:11">
      <c r="A119" s="525" t="s">
        <v>985</v>
      </c>
      <c r="B119" s="514">
        <f>'Detailed Budget'!AE102</f>
        <v>824622.5</v>
      </c>
      <c r="C119" s="514">
        <f>'Detailed Budget'!AF102</f>
        <v>101250</v>
      </c>
      <c r="D119" s="514">
        <f>'Detailed Budget'!AG102</f>
        <v>45250</v>
      </c>
      <c r="E119" s="514">
        <f>'Detailed Budget'!AH102</f>
        <v>0</v>
      </c>
      <c r="J119" s="511"/>
    </row>
    <row r="120" spans="1:11">
      <c r="A120" s="596" t="s">
        <v>986</v>
      </c>
      <c r="B120" s="514">
        <f>'Detailed Budget'!AE103</f>
        <v>800000</v>
      </c>
      <c r="C120" s="514">
        <f>'Detailed Budget'!AF103</f>
        <v>800000</v>
      </c>
      <c r="D120" s="514">
        <f>'Detailed Budget'!AG103</f>
        <v>800000</v>
      </c>
      <c r="E120" s="514">
        <f>'Detailed Budget'!AH103</f>
        <v>400000</v>
      </c>
      <c r="G120"/>
      <c r="H120"/>
      <c r="I120"/>
      <c r="J120" s="511"/>
      <c r="K120"/>
    </row>
    <row r="121" spans="1:11">
      <c r="A121" s="36" t="str">
        <f>'Detailed Budget'!AJ104</f>
        <v>Total</v>
      </c>
      <c r="B121" s="566">
        <f>'Detailed Budget'!AE104</f>
        <v>11802986.122492926</v>
      </c>
      <c r="C121" s="566">
        <f>'Detailed Budget'!AF104</f>
        <v>8363338.7566264747</v>
      </c>
      <c r="D121" s="566">
        <f>'Detailed Budget'!AG104</f>
        <v>6161953.9520889036</v>
      </c>
      <c r="E121" s="566">
        <f>'Detailed Budget'!AH104</f>
        <v>2319999.1659045857</v>
      </c>
      <c r="G121"/>
      <c r="H121"/>
      <c r="I121"/>
      <c r="J121" s="511"/>
      <c r="K121"/>
    </row>
    <row r="122" spans="1:11">
      <c r="A122" s="613" t="s">
        <v>1021</v>
      </c>
      <c r="B122" s="614">
        <f>B121/2.5</f>
        <v>4721194.4489971707</v>
      </c>
      <c r="C122" s="614">
        <f>C121/2.5</f>
        <v>3345335.5026505897</v>
      </c>
      <c r="D122" s="614">
        <f>D121/2.5</f>
        <v>2464781.5808355613</v>
      </c>
      <c r="E122" s="614">
        <f>E121/2.5</f>
        <v>927999.66636183427</v>
      </c>
      <c r="G122"/>
      <c r="H122"/>
      <c r="I122"/>
      <c r="J122" s="511"/>
      <c r="K122"/>
    </row>
    <row r="123" spans="1:11">
      <c r="A123" s="525"/>
      <c r="B123" s="525"/>
      <c r="C123" s="525"/>
      <c r="D123" s="525"/>
      <c r="E123" s="525"/>
      <c r="F123"/>
      <c r="G123"/>
      <c r="H123"/>
      <c r="I123"/>
      <c r="J123" s="511"/>
      <c r="K123"/>
    </row>
    <row r="124" spans="1:11">
      <c r="A124" s="998" t="str">
        <f>'Detailed Budget'!AE121</f>
        <v>Undefined (by years)</v>
      </c>
      <c r="B124" s="998"/>
      <c r="C124" s="998"/>
      <c r="D124" s="998"/>
      <c r="E124" s="998"/>
      <c r="G124"/>
      <c r="H124"/>
      <c r="I124"/>
      <c r="J124" s="511"/>
      <c r="K124"/>
    </row>
    <row r="125" spans="1:11" ht="15.95" customHeight="1">
      <c r="A125" s="525" t="s">
        <v>980</v>
      </c>
      <c r="B125" s="525" t="s">
        <v>55</v>
      </c>
      <c r="C125" s="525" t="s">
        <v>56</v>
      </c>
      <c r="D125" s="525" t="s">
        <v>57</v>
      </c>
      <c r="E125" s="525" t="s">
        <v>58</v>
      </c>
      <c r="G125"/>
      <c r="H125"/>
      <c r="I125"/>
      <c r="J125" s="511"/>
      <c r="K125"/>
    </row>
    <row r="126" spans="1:11">
      <c r="A126" s="525" t="str">
        <f>'Detailed Budget'!AJ123</f>
        <v>Prevention</v>
      </c>
      <c r="B126" s="514">
        <f>'Detailed Budget'!AE123</f>
        <v>45000</v>
      </c>
      <c r="C126" s="514">
        <f>'Detailed Budget'!AF123</f>
        <v>132724</v>
      </c>
      <c r="D126" s="514">
        <f>'Detailed Budget'!AG123</f>
        <v>132724</v>
      </c>
      <c r="E126" s="514">
        <f>'Detailed Budget'!AH123</f>
        <v>309376.08124999999</v>
      </c>
      <c r="G126"/>
      <c r="H126"/>
      <c r="I126"/>
      <c r="J126" s="511"/>
      <c r="K126"/>
    </row>
    <row r="127" spans="1:11">
      <c r="A127" s="525" t="str">
        <f>'Detailed Budget'!AJ124</f>
        <v>Care and Treatment</v>
      </c>
      <c r="B127" s="514">
        <f>'Detailed Budget'!AE124</f>
        <v>30000</v>
      </c>
      <c r="C127" s="514">
        <f>'Detailed Budget'!AF124</f>
        <v>30000</v>
      </c>
      <c r="D127" s="514">
        <f>'Detailed Budget'!AG124</f>
        <v>30000</v>
      </c>
      <c r="E127" s="514">
        <f>'Detailed Budget'!AH124</f>
        <v>122875</v>
      </c>
      <c r="G127"/>
      <c r="H127"/>
      <c r="I127"/>
      <c r="J127" s="511"/>
      <c r="K127"/>
    </row>
    <row r="128" spans="1:11">
      <c r="A128" s="525" t="str">
        <f>'Detailed Budget'!AJ125</f>
        <v>Governance</v>
      </c>
      <c r="B128" s="514">
        <f>'Detailed Budget'!AE125</f>
        <v>269960</v>
      </c>
      <c r="C128" s="514">
        <f>'Detailed Budget'!AF125</f>
        <v>1032845</v>
      </c>
      <c r="D128" s="514">
        <f>'Detailed Budget'!AG125</f>
        <v>883820</v>
      </c>
      <c r="E128" s="514">
        <f>'Detailed Budget'!AH125</f>
        <v>1023570</v>
      </c>
      <c r="G128"/>
      <c r="H128"/>
      <c r="I128"/>
      <c r="J128"/>
      <c r="K128"/>
    </row>
    <row r="129" spans="1:11">
      <c r="A129" s="525" t="str">
        <f>'Detailed Budget'!AJ126</f>
        <v>Management</v>
      </c>
      <c r="B129" s="514">
        <f>'Detailed Budget'!AE126</f>
        <v>0</v>
      </c>
      <c r="C129" s="514">
        <f>'Detailed Budget'!AF126</f>
        <v>0</v>
      </c>
      <c r="D129" s="514">
        <f>'Detailed Budget'!AG126</f>
        <v>0</v>
      </c>
      <c r="E129" s="514">
        <f>'Detailed Budget'!AH126</f>
        <v>0</v>
      </c>
      <c r="G129"/>
      <c r="H129"/>
      <c r="I129"/>
      <c r="J129"/>
      <c r="K129"/>
    </row>
    <row r="130" spans="1:11">
      <c r="A130" s="36" t="str">
        <f>'Detailed Budget'!AJ127</f>
        <v>Total</v>
      </c>
      <c r="B130" s="566">
        <f>'Detailed Budget'!AE127</f>
        <v>344960</v>
      </c>
      <c r="C130" s="566">
        <f>'Detailed Budget'!AF127</f>
        <v>1195569</v>
      </c>
      <c r="D130" s="566">
        <f>'Detailed Budget'!AG127</f>
        <v>1046544</v>
      </c>
      <c r="E130" s="566">
        <f>'Detailed Budget'!AH127</f>
        <v>1455821.08125</v>
      </c>
      <c r="G130"/>
      <c r="H130"/>
      <c r="I130"/>
      <c r="J130"/>
      <c r="K130"/>
    </row>
    <row r="131" spans="1:11">
      <c r="A131"/>
      <c r="B131"/>
      <c r="C131"/>
      <c r="D131"/>
      <c r="E131"/>
      <c r="G131"/>
      <c r="H131"/>
      <c r="I131"/>
      <c r="J131"/>
    </row>
    <row r="132" spans="1:11">
      <c r="A132"/>
      <c r="B132"/>
      <c r="C132"/>
      <c r="D132"/>
      <c r="E132"/>
      <c r="G132"/>
      <c r="H132"/>
      <c r="I132"/>
      <c r="J132"/>
    </row>
    <row r="133" spans="1:11">
      <c r="G133"/>
      <c r="H133"/>
      <c r="I133"/>
      <c r="J133"/>
    </row>
    <row r="134" spans="1:11">
      <c r="G134"/>
      <c r="H134"/>
      <c r="I134"/>
      <c r="J134"/>
    </row>
    <row r="135" spans="1:11">
      <c r="G135"/>
      <c r="H135"/>
      <c r="I135"/>
      <c r="J135"/>
    </row>
    <row r="136" spans="1:11">
      <c r="G136"/>
      <c r="H136"/>
      <c r="I136"/>
      <c r="J136"/>
    </row>
    <row r="137" spans="1:11">
      <c r="G137"/>
      <c r="H137"/>
      <c r="I137"/>
      <c r="J137"/>
    </row>
    <row r="138" spans="1:11">
      <c r="G138"/>
      <c r="H138"/>
      <c r="I138"/>
      <c r="J138"/>
    </row>
  </sheetData>
  <mergeCells count="23">
    <mergeCell ref="A124:E124"/>
    <mergeCell ref="A93:E94"/>
    <mergeCell ref="A1:E5"/>
    <mergeCell ref="A7:E8"/>
    <mergeCell ref="A48:E49"/>
    <mergeCell ref="A51:E53"/>
    <mergeCell ref="D54:E54"/>
    <mergeCell ref="A96:E96"/>
    <mergeCell ref="A106:E106"/>
    <mergeCell ref="A115:E115"/>
    <mergeCell ref="N10:R10"/>
    <mergeCell ref="F98:J99"/>
    <mergeCell ref="F48:J49"/>
    <mergeCell ref="F51:J51"/>
    <mergeCell ref="F1:J2"/>
    <mergeCell ref="F3:J4"/>
    <mergeCell ref="F6:J9"/>
    <mergeCell ref="F11:J13"/>
    <mergeCell ref="F15:J16"/>
    <mergeCell ref="F18:J19"/>
    <mergeCell ref="F23:J23"/>
    <mergeCell ref="F92:J93"/>
    <mergeCell ref="F95:J96"/>
  </mergeCells>
  <phoneticPr fontId="156" type="noConversion"/>
  <pageMargins left="0.70000000000000007" right="0.70000000000000007" top="0.75000000000000011" bottom="0.75000000000000011" header="0.30000000000000004" footer="0.30000000000000004"/>
  <pageSetup paperSize="9" orientation="portrait" horizontalDpi="4294967292" verticalDpi="4294967292"/>
  <headerFooter>
    <oddHeader>&amp;C&amp;"Calibri,Regular"&amp;K000000შიდსის სტრატეგიის ბიუჯეტი</oddHeader>
    <oddFooter>&amp;C&amp;"Calibri,Regular"&amp;K000000Page &amp;P&amp;R&amp;"Calibri,Regular"&amp;K000000All figures are in GEL_x000D_Esstimated conversion rate 2.5</oddFooter>
  </headerFooter>
  <drawing r:id="rId1"/>
  <tableParts count="8">
    <tablePart r:id="rId2"/>
    <tablePart r:id="rId3"/>
    <tablePart r:id="rId4"/>
    <tablePart r:id="rId5"/>
    <tablePart r:id="rId6"/>
    <tablePart r:id="rId7"/>
    <tablePart r:id="rId8"/>
    <tablePart r:id="rId9"/>
  </tableParts>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0"/>
  <sheetViews>
    <sheetView workbookViewId="0">
      <selection activeCell="H126" activeCellId="1" sqref="G111 H126"/>
    </sheetView>
  </sheetViews>
  <sheetFormatPr defaultColWidth="8.85546875" defaultRowHeight="15"/>
  <cols>
    <col min="1" max="1" width="5.140625" style="29" bestFit="1" customWidth="1"/>
    <col min="2" max="2" width="54.42578125" style="29" customWidth="1"/>
    <col min="3" max="3" width="8.85546875" style="436" bestFit="1" customWidth="1"/>
    <col min="4" max="5" width="9.85546875" style="436" customWidth="1"/>
    <col min="6" max="7" width="10.140625" style="436" customWidth="1"/>
    <col min="8" max="11" width="8.85546875" style="436"/>
    <col min="12" max="256" width="8.85546875" style="29"/>
    <col min="257" max="257" width="8.28515625" style="29" customWidth="1"/>
    <col min="258" max="258" width="44" style="29" customWidth="1"/>
    <col min="259" max="259" width="16.7109375" style="29" customWidth="1"/>
    <col min="260" max="261" width="9.85546875" style="29" customWidth="1"/>
    <col min="262" max="263" width="10.140625" style="29" customWidth="1"/>
    <col min="264" max="512" width="8.85546875" style="29"/>
    <col min="513" max="513" width="8.28515625" style="29" customWidth="1"/>
    <col min="514" max="514" width="44" style="29" customWidth="1"/>
    <col min="515" max="515" width="16.7109375" style="29" customWidth="1"/>
    <col min="516" max="517" width="9.85546875" style="29" customWidth="1"/>
    <col min="518" max="519" width="10.140625" style="29" customWidth="1"/>
    <col min="520" max="768" width="8.85546875" style="29"/>
    <col min="769" max="769" width="8.28515625" style="29" customWidth="1"/>
    <col min="770" max="770" width="44" style="29" customWidth="1"/>
    <col min="771" max="771" width="16.7109375" style="29" customWidth="1"/>
    <col min="772" max="773" width="9.85546875" style="29" customWidth="1"/>
    <col min="774" max="775" width="10.140625" style="29" customWidth="1"/>
    <col min="776" max="1024" width="8.85546875" style="29"/>
    <col min="1025" max="1025" width="8.28515625" style="29" customWidth="1"/>
    <col min="1026" max="1026" width="44" style="29" customWidth="1"/>
    <col min="1027" max="1027" width="16.7109375" style="29" customWidth="1"/>
    <col min="1028" max="1029" width="9.85546875" style="29" customWidth="1"/>
    <col min="1030" max="1031" width="10.140625" style="29" customWidth="1"/>
    <col min="1032" max="1280" width="8.85546875" style="29"/>
    <col min="1281" max="1281" width="8.28515625" style="29" customWidth="1"/>
    <col min="1282" max="1282" width="44" style="29" customWidth="1"/>
    <col min="1283" max="1283" width="16.7109375" style="29" customWidth="1"/>
    <col min="1284" max="1285" width="9.85546875" style="29" customWidth="1"/>
    <col min="1286" max="1287" width="10.140625" style="29" customWidth="1"/>
    <col min="1288" max="1536" width="8.85546875" style="29"/>
    <col min="1537" max="1537" width="8.28515625" style="29" customWidth="1"/>
    <col min="1538" max="1538" width="44" style="29" customWidth="1"/>
    <col min="1539" max="1539" width="16.7109375" style="29" customWidth="1"/>
    <col min="1540" max="1541" width="9.85546875" style="29" customWidth="1"/>
    <col min="1542" max="1543" width="10.140625" style="29" customWidth="1"/>
    <col min="1544" max="1792" width="8.85546875" style="29"/>
    <col min="1793" max="1793" width="8.28515625" style="29" customWidth="1"/>
    <col min="1794" max="1794" width="44" style="29" customWidth="1"/>
    <col min="1795" max="1795" width="16.7109375" style="29" customWidth="1"/>
    <col min="1796" max="1797" width="9.85546875" style="29" customWidth="1"/>
    <col min="1798" max="1799" width="10.140625" style="29" customWidth="1"/>
    <col min="1800" max="2048" width="8.85546875" style="29"/>
    <col min="2049" max="2049" width="8.28515625" style="29" customWidth="1"/>
    <col min="2050" max="2050" width="44" style="29" customWidth="1"/>
    <col min="2051" max="2051" width="16.7109375" style="29" customWidth="1"/>
    <col min="2052" max="2053" width="9.85546875" style="29" customWidth="1"/>
    <col min="2054" max="2055" width="10.140625" style="29" customWidth="1"/>
    <col min="2056" max="2304" width="8.85546875" style="29"/>
    <col min="2305" max="2305" width="8.28515625" style="29" customWidth="1"/>
    <col min="2306" max="2306" width="44" style="29" customWidth="1"/>
    <col min="2307" max="2307" width="16.7109375" style="29" customWidth="1"/>
    <col min="2308" max="2309" width="9.85546875" style="29" customWidth="1"/>
    <col min="2310" max="2311" width="10.140625" style="29" customWidth="1"/>
    <col min="2312" max="2560" width="8.85546875" style="29"/>
    <col min="2561" max="2561" width="8.28515625" style="29" customWidth="1"/>
    <col min="2562" max="2562" width="44" style="29" customWidth="1"/>
    <col min="2563" max="2563" width="16.7109375" style="29" customWidth="1"/>
    <col min="2564" max="2565" width="9.85546875" style="29" customWidth="1"/>
    <col min="2566" max="2567" width="10.140625" style="29" customWidth="1"/>
    <col min="2568" max="2816" width="8.85546875" style="29"/>
    <col min="2817" max="2817" width="8.28515625" style="29" customWidth="1"/>
    <col min="2818" max="2818" width="44" style="29" customWidth="1"/>
    <col min="2819" max="2819" width="16.7109375" style="29" customWidth="1"/>
    <col min="2820" max="2821" width="9.85546875" style="29" customWidth="1"/>
    <col min="2822" max="2823" width="10.140625" style="29" customWidth="1"/>
    <col min="2824" max="3072" width="8.85546875" style="29"/>
    <col min="3073" max="3073" width="8.28515625" style="29" customWidth="1"/>
    <col min="3074" max="3074" width="44" style="29" customWidth="1"/>
    <col min="3075" max="3075" width="16.7109375" style="29" customWidth="1"/>
    <col min="3076" max="3077" width="9.85546875" style="29" customWidth="1"/>
    <col min="3078" max="3079" width="10.140625" style="29" customWidth="1"/>
    <col min="3080" max="3328" width="8.85546875" style="29"/>
    <col min="3329" max="3329" width="8.28515625" style="29" customWidth="1"/>
    <col min="3330" max="3330" width="44" style="29" customWidth="1"/>
    <col min="3331" max="3331" width="16.7109375" style="29" customWidth="1"/>
    <col min="3332" max="3333" width="9.85546875" style="29" customWidth="1"/>
    <col min="3334" max="3335" width="10.140625" style="29" customWidth="1"/>
    <col min="3336" max="3584" width="8.85546875" style="29"/>
    <col min="3585" max="3585" width="8.28515625" style="29" customWidth="1"/>
    <col min="3586" max="3586" width="44" style="29" customWidth="1"/>
    <col min="3587" max="3587" width="16.7109375" style="29" customWidth="1"/>
    <col min="3588" max="3589" width="9.85546875" style="29" customWidth="1"/>
    <col min="3590" max="3591" width="10.140625" style="29" customWidth="1"/>
    <col min="3592" max="3840" width="8.85546875" style="29"/>
    <col min="3841" max="3841" width="8.28515625" style="29" customWidth="1"/>
    <col min="3842" max="3842" width="44" style="29" customWidth="1"/>
    <col min="3843" max="3843" width="16.7109375" style="29" customWidth="1"/>
    <col min="3844" max="3845" width="9.85546875" style="29" customWidth="1"/>
    <col min="3846" max="3847" width="10.140625" style="29" customWidth="1"/>
    <col min="3848" max="4096" width="8.85546875" style="29"/>
    <col min="4097" max="4097" width="8.28515625" style="29" customWidth="1"/>
    <col min="4098" max="4098" width="44" style="29" customWidth="1"/>
    <col min="4099" max="4099" width="16.7109375" style="29" customWidth="1"/>
    <col min="4100" max="4101" width="9.85546875" style="29" customWidth="1"/>
    <col min="4102" max="4103" width="10.140625" style="29" customWidth="1"/>
    <col min="4104" max="4352" width="8.85546875" style="29"/>
    <col min="4353" max="4353" width="8.28515625" style="29" customWidth="1"/>
    <col min="4354" max="4354" width="44" style="29" customWidth="1"/>
    <col min="4355" max="4355" width="16.7109375" style="29" customWidth="1"/>
    <col min="4356" max="4357" width="9.85546875" style="29" customWidth="1"/>
    <col min="4358" max="4359" width="10.140625" style="29" customWidth="1"/>
    <col min="4360" max="4608" width="8.85546875" style="29"/>
    <col min="4609" max="4609" width="8.28515625" style="29" customWidth="1"/>
    <col min="4610" max="4610" width="44" style="29" customWidth="1"/>
    <col min="4611" max="4611" width="16.7109375" style="29" customWidth="1"/>
    <col min="4612" max="4613" width="9.85546875" style="29" customWidth="1"/>
    <col min="4614" max="4615" width="10.140625" style="29" customWidth="1"/>
    <col min="4616" max="4864" width="8.85546875" style="29"/>
    <col min="4865" max="4865" width="8.28515625" style="29" customWidth="1"/>
    <col min="4866" max="4866" width="44" style="29" customWidth="1"/>
    <col min="4867" max="4867" width="16.7109375" style="29" customWidth="1"/>
    <col min="4868" max="4869" width="9.85546875" style="29" customWidth="1"/>
    <col min="4870" max="4871" width="10.140625" style="29" customWidth="1"/>
    <col min="4872" max="5120" width="8.85546875" style="29"/>
    <col min="5121" max="5121" width="8.28515625" style="29" customWidth="1"/>
    <col min="5122" max="5122" width="44" style="29" customWidth="1"/>
    <col min="5123" max="5123" width="16.7109375" style="29" customWidth="1"/>
    <col min="5124" max="5125" width="9.85546875" style="29" customWidth="1"/>
    <col min="5126" max="5127" width="10.140625" style="29" customWidth="1"/>
    <col min="5128" max="5376" width="8.85546875" style="29"/>
    <col min="5377" max="5377" width="8.28515625" style="29" customWidth="1"/>
    <col min="5378" max="5378" width="44" style="29" customWidth="1"/>
    <col min="5379" max="5379" width="16.7109375" style="29" customWidth="1"/>
    <col min="5380" max="5381" width="9.85546875" style="29" customWidth="1"/>
    <col min="5382" max="5383" width="10.140625" style="29" customWidth="1"/>
    <col min="5384" max="5632" width="8.85546875" style="29"/>
    <col min="5633" max="5633" width="8.28515625" style="29" customWidth="1"/>
    <col min="5634" max="5634" width="44" style="29" customWidth="1"/>
    <col min="5635" max="5635" width="16.7109375" style="29" customWidth="1"/>
    <col min="5636" max="5637" width="9.85546875" style="29" customWidth="1"/>
    <col min="5638" max="5639" width="10.140625" style="29" customWidth="1"/>
    <col min="5640" max="5888" width="8.85546875" style="29"/>
    <col min="5889" max="5889" width="8.28515625" style="29" customWidth="1"/>
    <col min="5890" max="5890" width="44" style="29" customWidth="1"/>
    <col min="5891" max="5891" width="16.7109375" style="29" customWidth="1"/>
    <col min="5892" max="5893" width="9.85546875" style="29" customWidth="1"/>
    <col min="5894" max="5895" width="10.140625" style="29" customWidth="1"/>
    <col min="5896" max="6144" width="8.85546875" style="29"/>
    <col min="6145" max="6145" width="8.28515625" style="29" customWidth="1"/>
    <col min="6146" max="6146" width="44" style="29" customWidth="1"/>
    <col min="6147" max="6147" width="16.7109375" style="29" customWidth="1"/>
    <col min="6148" max="6149" width="9.85546875" style="29" customWidth="1"/>
    <col min="6150" max="6151" width="10.140625" style="29" customWidth="1"/>
    <col min="6152" max="6400" width="8.85546875" style="29"/>
    <col min="6401" max="6401" width="8.28515625" style="29" customWidth="1"/>
    <col min="6402" max="6402" width="44" style="29" customWidth="1"/>
    <col min="6403" max="6403" width="16.7109375" style="29" customWidth="1"/>
    <col min="6404" max="6405" width="9.85546875" style="29" customWidth="1"/>
    <col min="6406" max="6407" width="10.140625" style="29" customWidth="1"/>
    <col min="6408" max="6656" width="8.85546875" style="29"/>
    <col min="6657" max="6657" width="8.28515625" style="29" customWidth="1"/>
    <col min="6658" max="6658" width="44" style="29" customWidth="1"/>
    <col min="6659" max="6659" width="16.7109375" style="29" customWidth="1"/>
    <col min="6660" max="6661" width="9.85546875" style="29" customWidth="1"/>
    <col min="6662" max="6663" width="10.140625" style="29" customWidth="1"/>
    <col min="6664" max="6912" width="8.85546875" style="29"/>
    <col min="6913" max="6913" width="8.28515625" style="29" customWidth="1"/>
    <col min="6914" max="6914" width="44" style="29" customWidth="1"/>
    <col min="6915" max="6915" width="16.7109375" style="29" customWidth="1"/>
    <col min="6916" max="6917" width="9.85546875" style="29" customWidth="1"/>
    <col min="6918" max="6919" width="10.140625" style="29" customWidth="1"/>
    <col min="6920" max="7168" width="8.85546875" style="29"/>
    <col min="7169" max="7169" width="8.28515625" style="29" customWidth="1"/>
    <col min="7170" max="7170" width="44" style="29" customWidth="1"/>
    <col min="7171" max="7171" width="16.7109375" style="29" customWidth="1"/>
    <col min="7172" max="7173" width="9.85546875" style="29" customWidth="1"/>
    <col min="7174" max="7175" width="10.140625" style="29" customWidth="1"/>
    <col min="7176" max="7424" width="8.85546875" style="29"/>
    <col min="7425" max="7425" width="8.28515625" style="29" customWidth="1"/>
    <col min="7426" max="7426" width="44" style="29" customWidth="1"/>
    <col min="7427" max="7427" width="16.7109375" style="29" customWidth="1"/>
    <col min="7428" max="7429" width="9.85546875" style="29" customWidth="1"/>
    <col min="7430" max="7431" width="10.140625" style="29" customWidth="1"/>
    <col min="7432" max="7680" width="8.85546875" style="29"/>
    <col min="7681" max="7681" width="8.28515625" style="29" customWidth="1"/>
    <col min="7682" max="7682" width="44" style="29" customWidth="1"/>
    <col min="7683" max="7683" width="16.7109375" style="29" customWidth="1"/>
    <col min="7684" max="7685" width="9.85546875" style="29" customWidth="1"/>
    <col min="7686" max="7687" width="10.140625" style="29" customWidth="1"/>
    <col min="7688" max="7936" width="8.85546875" style="29"/>
    <col min="7937" max="7937" width="8.28515625" style="29" customWidth="1"/>
    <col min="7938" max="7938" width="44" style="29" customWidth="1"/>
    <col min="7939" max="7939" width="16.7109375" style="29" customWidth="1"/>
    <col min="7940" max="7941" width="9.85546875" style="29" customWidth="1"/>
    <col min="7942" max="7943" width="10.140625" style="29" customWidth="1"/>
    <col min="7944" max="8192" width="8.85546875" style="29"/>
    <col min="8193" max="8193" width="8.28515625" style="29" customWidth="1"/>
    <col min="8194" max="8194" width="44" style="29" customWidth="1"/>
    <col min="8195" max="8195" width="16.7109375" style="29" customWidth="1"/>
    <col min="8196" max="8197" width="9.85546875" style="29" customWidth="1"/>
    <col min="8198" max="8199" width="10.140625" style="29" customWidth="1"/>
    <col min="8200" max="8448" width="8.85546875" style="29"/>
    <col min="8449" max="8449" width="8.28515625" style="29" customWidth="1"/>
    <col min="8450" max="8450" width="44" style="29" customWidth="1"/>
    <col min="8451" max="8451" width="16.7109375" style="29" customWidth="1"/>
    <col min="8452" max="8453" width="9.85546875" style="29" customWidth="1"/>
    <col min="8454" max="8455" width="10.140625" style="29" customWidth="1"/>
    <col min="8456" max="8704" width="8.85546875" style="29"/>
    <col min="8705" max="8705" width="8.28515625" style="29" customWidth="1"/>
    <col min="8706" max="8706" width="44" style="29" customWidth="1"/>
    <col min="8707" max="8707" width="16.7109375" style="29" customWidth="1"/>
    <col min="8708" max="8709" width="9.85546875" style="29" customWidth="1"/>
    <col min="8710" max="8711" width="10.140625" style="29" customWidth="1"/>
    <col min="8712" max="8960" width="8.85546875" style="29"/>
    <col min="8961" max="8961" width="8.28515625" style="29" customWidth="1"/>
    <col min="8962" max="8962" width="44" style="29" customWidth="1"/>
    <col min="8963" max="8963" width="16.7109375" style="29" customWidth="1"/>
    <col min="8964" max="8965" width="9.85546875" style="29" customWidth="1"/>
    <col min="8966" max="8967" width="10.140625" style="29" customWidth="1"/>
    <col min="8968" max="9216" width="8.85546875" style="29"/>
    <col min="9217" max="9217" width="8.28515625" style="29" customWidth="1"/>
    <col min="9218" max="9218" width="44" style="29" customWidth="1"/>
    <col min="9219" max="9219" width="16.7109375" style="29" customWidth="1"/>
    <col min="9220" max="9221" width="9.85546875" style="29" customWidth="1"/>
    <col min="9222" max="9223" width="10.140625" style="29" customWidth="1"/>
    <col min="9224" max="9472" width="8.85546875" style="29"/>
    <col min="9473" max="9473" width="8.28515625" style="29" customWidth="1"/>
    <col min="9474" max="9474" width="44" style="29" customWidth="1"/>
    <col min="9475" max="9475" width="16.7109375" style="29" customWidth="1"/>
    <col min="9476" max="9477" width="9.85546875" style="29" customWidth="1"/>
    <col min="9478" max="9479" width="10.140625" style="29" customWidth="1"/>
    <col min="9480" max="9728" width="8.85546875" style="29"/>
    <col min="9729" max="9729" width="8.28515625" style="29" customWidth="1"/>
    <col min="9730" max="9730" width="44" style="29" customWidth="1"/>
    <col min="9731" max="9731" width="16.7109375" style="29" customWidth="1"/>
    <col min="9732" max="9733" width="9.85546875" style="29" customWidth="1"/>
    <col min="9734" max="9735" width="10.140625" style="29" customWidth="1"/>
    <col min="9736" max="9984" width="8.85546875" style="29"/>
    <col min="9985" max="9985" width="8.28515625" style="29" customWidth="1"/>
    <col min="9986" max="9986" width="44" style="29" customWidth="1"/>
    <col min="9987" max="9987" width="16.7109375" style="29" customWidth="1"/>
    <col min="9988" max="9989" width="9.85546875" style="29" customWidth="1"/>
    <col min="9990" max="9991" width="10.140625" style="29" customWidth="1"/>
    <col min="9992" max="10240" width="8.85546875" style="29"/>
    <col min="10241" max="10241" width="8.28515625" style="29" customWidth="1"/>
    <col min="10242" max="10242" width="44" style="29" customWidth="1"/>
    <col min="10243" max="10243" width="16.7109375" style="29" customWidth="1"/>
    <col min="10244" max="10245" width="9.85546875" style="29" customWidth="1"/>
    <col min="10246" max="10247" width="10.140625" style="29" customWidth="1"/>
    <col min="10248" max="10496" width="8.85546875" style="29"/>
    <col min="10497" max="10497" width="8.28515625" style="29" customWidth="1"/>
    <col min="10498" max="10498" width="44" style="29" customWidth="1"/>
    <col min="10499" max="10499" width="16.7109375" style="29" customWidth="1"/>
    <col min="10500" max="10501" width="9.85546875" style="29" customWidth="1"/>
    <col min="10502" max="10503" width="10.140625" style="29" customWidth="1"/>
    <col min="10504" max="10752" width="8.85546875" style="29"/>
    <col min="10753" max="10753" width="8.28515625" style="29" customWidth="1"/>
    <col min="10754" max="10754" width="44" style="29" customWidth="1"/>
    <col min="10755" max="10755" width="16.7109375" style="29" customWidth="1"/>
    <col min="10756" max="10757" width="9.85546875" style="29" customWidth="1"/>
    <col min="10758" max="10759" width="10.140625" style="29" customWidth="1"/>
    <col min="10760" max="11008" width="8.85546875" style="29"/>
    <col min="11009" max="11009" width="8.28515625" style="29" customWidth="1"/>
    <col min="11010" max="11010" width="44" style="29" customWidth="1"/>
    <col min="11011" max="11011" width="16.7109375" style="29" customWidth="1"/>
    <col min="11012" max="11013" width="9.85546875" style="29" customWidth="1"/>
    <col min="11014" max="11015" width="10.140625" style="29" customWidth="1"/>
    <col min="11016" max="11264" width="8.85546875" style="29"/>
    <col min="11265" max="11265" width="8.28515625" style="29" customWidth="1"/>
    <col min="11266" max="11266" width="44" style="29" customWidth="1"/>
    <col min="11267" max="11267" width="16.7109375" style="29" customWidth="1"/>
    <col min="11268" max="11269" width="9.85546875" style="29" customWidth="1"/>
    <col min="11270" max="11271" width="10.140625" style="29" customWidth="1"/>
    <col min="11272" max="11520" width="8.85546875" style="29"/>
    <col min="11521" max="11521" width="8.28515625" style="29" customWidth="1"/>
    <col min="11522" max="11522" width="44" style="29" customWidth="1"/>
    <col min="11523" max="11523" width="16.7109375" style="29" customWidth="1"/>
    <col min="11524" max="11525" width="9.85546875" style="29" customWidth="1"/>
    <col min="11526" max="11527" width="10.140625" style="29" customWidth="1"/>
    <col min="11528" max="11776" width="8.85546875" style="29"/>
    <col min="11777" max="11777" width="8.28515625" style="29" customWidth="1"/>
    <col min="11778" max="11778" width="44" style="29" customWidth="1"/>
    <col min="11779" max="11779" width="16.7109375" style="29" customWidth="1"/>
    <col min="11780" max="11781" width="9.85546875" style="29" customWidth="1"/>
    <col min="11782" max="11783" width="10.140625" style="29" customWidth="1"/>
    <col min="11784" max="12032" width="8.85546875" style="29"/>
    <col min="12033" max="12033" width="8.28515625" style="29" customWidth="1"/>
    <col min="12034" max="12034" width="44" style="29" customWidth="1"/>
    <col min="12035" max="12035" width="16.7109375" style="29" customWidth="1"/>
    <col min="12036" max="12037" width="9.85546875" style="29" customWidth="1"/>
    <col min="12038" max="12039" width="10.140625" style="29" customWidth="1"/>
    <col min="12040" max="12288" width="8.85546875" style="29"/>
    <col min="12289" max="12289" width="8.28515625" style="29" customWidth="1"/>
    <col min="12290" max="12290" width="44" style="29" customWidth="1"/>
    <col min="12291" max="12291" width="16.7109375" style="29" customWidth="1"/>
    <col min="12292" max="12293" width="9.85546875" style="29" customWidth="1"/>
    <col min="12294" max="12295" width="10.140625" style="29" customWidth="1"/>
    <col min="12296" max="12544" width="8.85546875" style="29"/>
    <col min="12545" max="12545" width="8.28515625" style="29" customWidth="1"/>
    <col min="12546" max="12546" width="44" style="29" customWidth="1"/>
    <col min="12547" max="12547" width="16.7109375" style="29" customWidth="1"/>
    <col min="12548" max="12549" width="9.85546875" style="29" customWidth="1"/>
    <col min="12550" max="12551" width="10.140625" style="29" customWidth="1"/>
    <col min="12552" max="12800" width="8.85546875" style="29"/>
    <col min="12801" max="12801" width="8.28515625" style="29" customWidth="1"/>
    <col min="12802" max="12802" width="44" style="29" customWidth="1"/>
    <col min="12803" max="12803" width="16.7109375" style="29" customWidth="1"/>
    <col min="12804" max="12805" width="9.85546875" style="29" customWidth="1"/>
    <col min="12806" max="12807" width="10.140625" style="29" customWidth="1"/>
    <col min="12808" max="13056" width="8.85546875" style="29"/>
    <col min="13057" max="13057" width="8.28515625" style="29" customWidth="1"/>
    <col min="13058" max="13058" width="44" style="29" customWidth="1"/>
    <col min="13059" max="13059" width="16.7109375" style="29" customWidth="1"/>
    <col min="13060" max="13061" width="9.85546875" style="29" customWidth="1"/>
    <col min="13062" max="13063" width="10.140625" style="29" customWidth="1"/>
    <col min="13064" max="13312" width="8.85546875" style="29"/>
    <col min="13313" max="13313" width="8.28515625" style="29" customWidth="1"/>
    <col min="13314" max="13314" width="44" style="29" customWidth="1"/>
    <col min="13315" max="13315" width="16.7109375" style="29" customWidth="1"/>
    <col min="13316" max="13317" width="9.85546875" style="29" customWidth="1"/>
    <col min="13318" max="13319" width="10.140625" style="29" customWidth="1"/>
    <col min="13320" max="13568" width="8.85546875" style="29"/>
    <col min="13569" max="13569" width="8.28515625" style="29" customWidth="1"/>
    <col min="13570" max="13570" width="44" style="29" customWidth="1"/>
    <col min="13571" max="13571" width="16.7109375" style="29" customWidth="1"/>
    <col min="13572" max="13573" width="9.85546875" style="29" customWidth="1"/>
    <col min="13574" max="13575" width="10.140625" style="29" customWidth="1"/>
    <col min="13576" max="13824" width="8.85546875" style="29"/>
    <col min="13825" max="13825" width="8.28515625" style="29" customWidth="1"/>
    <col min="13826" max="13826" width="44" style="29" customWidth="1"/>
    <col min="13827" max="13827" width="16.7109375" style="29" customWidth="1"/>
    <col min="13828" max="13829" width="9.85546875" style="29" customWidth="1"/>
    <col min="13830" max="13831" width="10.140625" style="29" customWidth="1"/>
    <col min="13832" max="14080" width="8.85546875" style="29"/>
    <col min="14081" max="14081" width="8.28515625" style="29" customWidth="1"/>
    <col min="14082" max="14082" width="44" style="29" customWidth="1"/>
    <col min="14083" max="14083" width="16.7109375" style="29" customWidth="1"/>
    <col min="14084" max="14085" width="9.85546875" style="29" customWidth="1"/>
    <col min="14086" max="14087" width="10.140625" style="29" customWidth="1"/>
    <col min="14088" max="14336" width="8.85546875" style="29"/>
    <col min="14337" max="14337" width="8.28515625" style="29" customWidth="1"/>
    <col min="14338" max="14338" width="44" style="29" customWidth="1"/>
    <col min="14339" max="14339" width="16.7109375" style="29" customWidth="1"/>
    <col min="14340" max="14341" width="9.85546875" style="29" customWidth="1"/>
    <col min="14342" max="14343" width="10.140625" style="29" customWidth="1"/>
    <col min="14344" max="14592" width="8.85546875" style="29"/>
    <col min="14593" max="14593" width="8.28515625" style="29" customWidth="1"/>
    <col min="14594" max="14594" width="44" style="29" customWidth="1"/>
    <col min="14595" max="14595" width="16.7109375" style="29" customWidth="1"/>
    <col min="14596" max="14597" width="9.85546875" style="29" customWidth="1"/>
    <col min="14598" max="14599" width="10.140625" style="29" customWidth="1"/>
    <col min="14600" max="14848" width="8.85546875" style="29"/>
    <col min="14849" max="14849" width="8.28515625" style="29" customWidth="1"/>
    <col min="14850" max="14850" width="44" style="29" customWidth="1"/>
    <col min="14851" max="14851" width="16.7109375" style="29" customWidth="1"/>
    <col min="14852" max="14853" width="9.85546875" style="29" customWidth="1"/>
    <col min="14854" max="14855" width="10.140625" style="29" customWidth="1"/>
    <col min="14856" max="15104" width="8.85546875" style="29"/>
    <col min="15105" max="15105" width="8.28515625" style="29" customWidth="1"/>
    <col min="15106" max="15106" width="44" style="29" customWidth="1"/>
    <col min="15107" max="15107" width="16.7109375" style="29" customWidth="1"/>
    <col min="15108" max="15109" width="9.85546875" style="29" customWidth="1"/>
    <col min="15110" max="15111" width="10.140625" style="29" customWidth="1"/>
    <col min="15112" max="15360" width="8.85546875" style="29"/>
    <col min="15361" max="15361" width="8.28515625" style="29" customWidth="1"/>
    <col min="15362" max="15362" width="44" style="29" customWidth="1"/>
    <col min="15363" max="15363" width="16.7109375" style="29" customWidth="1"/>
    <col min="15364" max="15365" width="9.85546875" style="29" customWidth="1"/>
    <col min="15366" max="15367" width="10.140625" style="29" customWidth="1"/>
    <col min="15368" max="15616" width="8.85546875" style="29"/>
    <col min="15617" max="15617" width="8.28515625" style="29" customWidth="1"/>
    <col min="15618" max="15618" width="44" style="29" customWidth="1"/>
    <col min="15619" max="15619" width="16.7109375" style="29" customWidth="1"/>
    <col min="15620" max="15621" width="9.85546875" style="29" customWidth="1"/>
    <col min="15622" max="15623" width="10.140625" style="29" customWidth="1"/>
    <col min="15624" max="15872" width="8.85546875" style="29"/>
    <col min="15873" max="15873" width="8.28515625" style="29" customWidth="1"/>
    <col min="15874" max="15874" width="44" style="29" customWidth="1"/>
    <col min="15875" max="15875" width="16.7109375" style="29" customWidth="1"/>
    <col min="15876" max="15877" width="9.85546875" style="29" customWidth="1"/>
    <col min="15878" max="15879" width="10.140625" style="29" customWidth="1"/>
    <col min="15880" max="16128" width="8.85546875" style="29"/>
    <col min="16129" max="16129" width="8.28515625" style="29" customWidth="1"/>
    <col min="16130" max="16130" width="44" style="29" customWidth="1"/>
    <col min="16131" max="16131" width="16.7109375" style="29" customWidth="1"/>
    <col min="16132" max="16133" width="9.85546875" style="29" customWidth="1"/>
    <col min="16134" max="16135" width="10.140625" style="29" customWidth="1"/>
    <col min="16136" max="16384" width="8.85546875" style="29"/>
  </cols>
  <sheetData>
    <row r="1" spans="1:12">
      <c r="A1" s="432" t="s">
        <v>0</v>
      </c>
      <c r="B1" s="433"/>
      <c r="C1" s="434"/>
      <c r="D1" s="435"/>
      <c r="E1" s="435"/>
      <c r="F1" s="435"/>
      <c r="G1" s="435"/>
    </row>
    <row r="2" spans="1:12">
      <c r="C2" s="437"/>
      <c r="D2" s="1005">
        <v>2019</v>
      </c>
      <c r="E2" s="1006"/>
      <c r="F2" s="1005">
        <v>2020</v>
      </c>
      <c r="G2" s="1006"/>
      <c r="H2" s="1005">
        <v>2021</v>
      </c>
      <c r="I2" s="1006"/>
      <c r="J2" s="1005">
        <v>2022</v>
      </c>
      <c r="K2" s="1006"/>
    </row>
    <row r="3" spans="1:12" ht="56.25" customHeight="1">
      <c r="A3" s="438">
        <v>1</v>
      </c>
      <c r="B3" s="439" t="s">
        <v>711</v>
      </c>
      <c r="C3" s="437" t="s">
        <v>712</v>
      </c>
      <c r="D3" s="437" t="s">
        <v>3</v>
      </c>
      <c r="E3" s="437" t="s">
        <v>713</v>
      </c>
      <c r="F3" s="437" t="s">
        <v>3</v>
      </c>
      <c r="G3" s="437" t="s">
        <v>713</v>
      </c>
      <c r="H3" s="437" t="s">
        <v>3</v>
      </c>
      <c r="I3" s="437" t="s">
        <v>713</v>
      </c>
      <c r="J3" s="437" t="s">
        <v>3</v>
      </c>
      <c r="K3" s="437" t="s">
        <v>713</v>
      </c>
      <c r="L3" s="29" t="s">
        <v>714</v>
      </c>
    </row>
    <row r="4" spans="1:12" ht="21.75" customHeight="1">
      <c r="A4" s="440">
        <v>1.1000000000000001</v>
      </c>
      <c r="B4" s="441" t="s">
        <v>715</v>
      </c>
      <c r="C4" s="442">
        <v>20</v>
      </c>
      <c r="D4" s="443">
        <v>17450</v>
      </c>
      <c r="E4" s="443">
        <f>C4*D4</f>
        <v>349000</v>
      </c>
      <c r="F4" s="443">
        <v>20400</v>
      </c>
      <c r="G4" s="443">
        <f>F4*C4</f>
        <v>408000</v>
      </c>
      <c r="H4" s="443">
        <v>21000</v>
      </c>
      <c r="I4" s="443">
        <f>H4*C4</f>
        <v>420000</v>
      </c>
      <c r="J4" s="443">
        <v>21000</v>
      </c>
      <c r="K4" s="444">
        <f>J4*C4</f>
        <v>420000</v>
      </c>
    </row>
    <row r="5" spans="1:12">
      <c r="A5" s="440">
        <v>1.2</v>
      </c>
      <c r="B5" s="441" t="s">
        <v>716</v>
      </c>
      <c r="C5" s="442">
        <v>20</v>
      </c>
      <c r="D5" s="443">
        <v>15000</v>
      </c>
      <c r="E5" s="443">
        <f t="shared" ref="E5:E10" si="0">C5*D5</f>
        <v>300000</v>
      </c>
      <c r="F5" s="443">
        <v>15000</v>
      </c>
      <c r="G5" s="443">
        <f t="shared" ref="G5:G10" si="1">F5*C5</f>
        <v>300000</v>
      </c>
      <c r="H5" s="443">
        <v>15000</v>
      </c>
      <c r="I5" s="443">
        <f>H5*C5</f>
        <v>300000</v>
      </c>
      <c r="J5" s="443">
        <v>15000</v>
      </c>
      <c r="K5" s="443">
        <f t="shared" ref="K5:K10" si="2">J5*C5</f>
        <v>300000</v>
      </c>
    </row>
    <row r="6" spans="1:12">
      <c r="A6" s="440">
        <v>1.3</v>
      </c>
      <c r="B6" s="441" t="s">
        <v>717</v>
      </c>
      <c r="C6" s="442">
        <v>36.5</v>
      </c>
      <c r="D6" s="443">
        <v>800</v>
      </c>
      <c r="E6" s="443">
        <f t="shared" si="0"/>
        <v>29200</v>
      </c>
      <c r="F6" s="443">
        <v>1000</v>
      </c>
      <c r="G6" s="443">
        <f t="shared" si="1"/>
        <v>36500</v>
      </c>
      <c r="H6" s="443">
        <v>1000</v>
      </c>
      <c r="I6" s="443">
        <f>H6*C6</f>
        <v>36500</v>
      </c>
      <c r="J6" s="443">
        <v>1000</v>
      </c>
      <c r="K6" s="443">
        <f t="shared" si="2"/>
        <v>36500</v>
      </c>
    </row>
    <row r="7" spans="1:12">
      <c r="A7" s="440">
        <v>1.4</v>
      </c>
      <c r="B7" s="441" t="s">
        <v>718</v>
      </c>
      <c r="C7" s="442">
        <v>20</v>
      </c>
      <c r="D7" s="443">
        <v>10000</v>
      </c>
      <c r="E7" s="443">
        <f t="shared" si="0"/>
        <v>200000</v>
      </c>
      <c r="F7" s="443">
        <v>15000</v>
      </c>
      <c r="G7" s="443">
        <f t="shared" si="1"/>
        <v>300000</v>
      </c>
      <c r="H7" s="443">
        <v>15000</v>
      </c>
      <c r="I7" s="443">
        <f>H7*C7</f>
        <v>300000</v>
      </c>
      <c r="J7" s="443">
        <v>15000</v>
      </c>
      <c r="K7" s="443">
        <f t="shared" si="2"/>
        <v>300000</v>
      </c>
    </row>
    <row r="8" spans="1:12">
      <c r="A8" s="440">
        <v>1.5</v>
      </c>
      <c r="B8" s="441" t="s">
        <v>719</v>
      </c>
      <c r="C8" s="442">
        <v>2.5</v>
      </c>
      <c r="D8" s="443">
        <v>43250</v>
      </c>
      <c r="E8" s="443">
        <f t="shared" si="0"/>
        <v>108125</v>
      </c>
      <c r="F8" s="443">
        <v>51400</v>
      </c>
      <c r="G8" s="443">
        <f t="shared" si="1"/>
        <v>128500</v>
      </c>
      <c r="H8" s="443">
        <v>52000</v>
      </c>
      <c r="I8" s="443">
        <f>H8*C8</f>
        <v>130000</v>
      </c>
      <c r="J8" s="443">
        <v>52000</v>
      </c>
      <c r="K8" s="443">
        <f t="shared" si="2"/>
        <v>130000</v>
      </c>
    </row>
    <row r="9" spans="1:12">
      <c r="A9" s="1005" t="s">
        <v>720</v>
      </c>
      <c r="B9" s="1006"/>
      <c r="C9" s="442"/>
      <c r="D9" s="445">
        <f>SUM(D4:D7)</f>
        <v>43250</v>
      </c>
      <c r="E9" s="445">
        <f>SUM(E4:E8)</f>
        <v>986325</v>
      </c>
      <c r="F9" s="445">
        <f>SUM(F4:F7)</f>
        <v>51400</v>
      </c>
      <c r="G9" s="445">
        <f>SUM(G4:G8)</f>
        <v>1173000</v>
      </c>
      <c r="H9" s="445">
        <f>SUM(H4:H7)</f>
        <v>52000</v>
      </c>
      <c r="I9" s="445">
        <f>SUM(I4:I8)</f>
        <v>1186500</v>
      </c>
      <c r="J9" s="445">
        <f>SUM(J4:J7)</f>
        <v>52000</v>
      </c>
      <c r="K9" s="445">
        <f>SUM(K4:K8)</f>
        <v>1186500</v>
      </c>
    </row>
    <row r="10" spans="1:12">
      <c r="A10" s="440">
        <v>1.6</v>
      </c>
      <c r="B10" s="441" t="s">
        <v>721</v>
      </c>
      <c r="C10" s="442">
        <v>15</v>
      </c>
      <c r="D10" s="443">
        <v>120</v>
      </c>
      <c r="E10" s="443">
        <f t="shared" si="0"/>
        <v>1800</v>
      </c>
      <c r="F10" s="443">
        <v>100</v>
      </c>
      <c r="G10" s="443">
        <f t="shared" si="1"/>
        <v>1500</v>
      </c>
      <c r="H10" s="443">
        <v>80</v>
      </c>
      <c r="I10" s="443">
        <f>H10*C10</f>
        <v>1200</v>
      </c>
      <c r="J10" s="443">
        <v>80</v>
      </c>
      <c r="K10" s="443">
        <f t="shared" si="2"/>
        <v>1200</v>
      </c>
    </row>
    <row r="11" spans="1:12" ht="15.75" customHeight="1">
      <c r="A11" s="1005" t="s">
        <v>720</v>
      </c>
      <c r="B11" s="1006"/>
      <c r="C11" s="437"/>
      <c r="D11" s="446">
        <f>D10</f>
        <v>120</v>
      </c>
      <c r="E11" s="446">
        <f t="shared" ref="E11:K11" si="3">E10</f>
        <v>1800</v>
      </c>
      <c r="F11" s="446">
        <f t="shared" si="3"/>
        <v>100</v>
      </c>
      <c r="G11" s="446">
        <f t="shared" si="3"/>
        <v>1500</v>
      </c>
      <c r="H11" s="446">
        <f t="shared" si="3"/>
        <v>80</v>
      </c>
      <c r="I11" s="446">
        <f t="shared" si="3"/>
        <v>1200</v>
      </c>
      <c r="J11" s="446">
        <f t="shared" si="3"/>
        <v>80</v>
      </c>
      <c r="K11" s="446">
        <f t="shared" si="3"/>
        <v>1200</v>
      </c>
    </row>
    <row r="12" spans="1:12">
      <c r="A12" s="440">
        <v>1.7</v>
      </c>
      <c r="B12" s="441" t="s">
        <v>722</v>
      </c>
      <c r="C12" s="442"/>
      <c r="D12" s="443"/>
      <c r="E12" s="443"/>
      <c r="F12" s="443"/>
      <c r="G12" s="443"/>
      <c r="H12" s="443"/>
      <c r="I12" s="443"/>
      <c r="J12" s="443"/>
      <c r="K12" s="447"/>
    </row>
    <row r="13" spans="1:12">
      <c r="A13" s="440" t="s">
        <v>723</v>
      </c>
      <c r="B13" s="441" t="s">
        <v>724</v>
      </c>
      <c r="C13" s="442">
        <v>7.5</v>
      </c>
      <c r="D13" s="443">
        <v>1800</v>
      </c>
      <c r="E13" s="443">
        <f t="shared" ref="E13:E18" si="4">C13*D13</f>
        <v>13500</v>
      </c>
      <c r="F13" s="443">
        <v>2500</v>
      </c>
      <c r="G13" s="443">
        <f t="shared" ref="G13:G18" si="5">F13*C13</f>
        <v>18750</v>
      </c>
      <c r="H13" s="443">
        <v>300</v>
      </c>
      <c r="I13" s="443">
        <f t="shared" ref="I13:I18" si="6">H13*C13</f>
        <v>2250</v>
      </c>
      <c r="J13" s="443">
        <v>200</v>
      </c>
      <c r="K13" s="443">
        <f t="shared" ref="K13:K18" si="7">J13*C13</f>
        <v>1500</v>
      </c>
    </row>
    <row r="14" spans="1:12">
      <c r="A14" s="440" t="s">
        <v>725</v>
      </c>
      <c r="B14" s="441" t="s">
        <v>726</v>
      </c>
      <c r="C14" s="442">
        <v>8.1999999999999993</v>
      </c>
      <c r="D14" s="448">
        <v>1800</v>
      </c>
      <c r="E14" s="448">
        <f t="shared" si="4"/>
        <v>14759.999999999998</v>
      </c>
      <c r="F14" s="448">
        <v>2500</v>
      </c>
      <c r="G14" s="448">
        <f t="shared" si="5"/>
        <v>20500</v>
      </c>
      <c r="H14" s="448">
        <v>300</v>
      </c>
      <c r="I14" s="448">
        <f t="shared" si="6"/>
        <v>2460</v>
      </c>
      <c r="J14" s="448">
        <v>200</v>
      </c>
      <c r="K14" s="448">
        <f t="shared" si="7"/>
        <v>1639.9999999999998</v>
      </c>
    </row>
    <row r="15" spans="1:12">
      <c r="A15" s="440" t="s">
        <v>727</v>
      </c>
      <c r="B15" s="441" t="s">
        <v>728</v>
      </c>
      <c r="C15" s="442">
        <v>7.5</v>
      </c>
      <c r="D15" s="448">
        <v>500</v>
      </c>
      <c r="E15" s="448">
        <f t="shared" si="4"/>
        <v>3750</v>
      </c>
      <c r="F15" s="448">
        <v>1000</v>
      </c>
      <c r="G15" s="448">
        <f t="shared" si="5"/>
        <v>7500</v>
      </c>
      <c r="H15" s="448">
        <v>150</v>
      </c>
      <c r="I15" s="448">
        <f t="shared" si="6"/>
        <v>1125</v>
      </c>
      <c r="J15" s="448">
        <v>50</v>
      </c>
      <c r="K15" s="448">
        <f t="shared" si="7"/>
        <v>375</v>
      </c>
    </row>
    <row r="16" spans="1:12">
      <c r="A16" s="440" t="s">
        <v>729</v>
      </c>
      <c r="B16" s="441" t="s">
        <v>730</v>
      </c>
      <c r="C16" s="442">
        <v>3.97</v>
      </c>
      <c r="D16" s="448">
        <v>500</v>
      </c>
      <c r="E16" s="448">
        <f t="shared" si="4"/>
        <v>1985</v>
      </c>
      <c r="F16" s="448">
        <v>1000</v>
      </c>
      <c r="G16" s="448">
        <f t="shared" si="5"/>
        <v>3970</v>
      </c>
      <c r="H16" s="448">
        <v>150</v>
      </c>
      <c r="I16" s="448">
        <f t="shared" si="6"/>
        <v>595.5</v>
      </c>
      <c r="J16" s="448">
        <v>50</v>
      </c>
      <c r="K16" s="448">
        <f t="shared" si="7"/>
        <v>198.5</v>
      </c>
    </row>
    <row r="17" spans="1:13">
      <c r="A17" s="440" t="s">
        <v>731</v>
      </c>
      <c r="B17" s="441" t="s">
        <v>732</v>
      </c>
      <c r="C17" s="442">
        <v>95</v>
      </c>
      <c r="D17" s="448">
        <v>1500</v>
      </c>
      <c r="E17" s="448">
        <f t="shared" si="4"/>
        <v>142500</v>
      </c>
      <c r="F17" s="448">
        <v>2000</v>
      </c>
      <c r="G17" s="448">
        <f t="shared" si="5"/>
        <v>190000</v>
      </c>
      <c r="H17" s="448">
        <v>250</v>
      </c>
      <c r="I17" s="448">
        <f t="shared" si="6"/>
        <v>23750</v>
      </c>
      <c r="J17" s="448">
        <v>150</v>
      </c>
      <c r="K17" s="448">
        <f t="shared" si="7"/>
        <v>14250</v>
      </c>
    </row>
    <row r="18" spans="1:13">
      <c r="A18" s="440">
        <v>1.8</v>
      </c>
      <c r="B18" s="441" t="s">
        <v>733</v>
      </c>
      <c r="C18" s="442">
        <v>130.30000000000001</v>
      </c>
      <c r="D18" s="448">
        <v>110</v>
      </c>
      <c r="E18" s="448">
        <f t="shared" si="4"/>
        <v>14333.000000000002</v>
      </c>
      <c r="F18" s="448">
        <v>200</v>
      </c>
      <c r="G18" s="448">
        <f t="shared" si="5"/>
        <v>26060.000000000004</v>
      </c>
      <c r="H18" s="448">
        <v>30</v>
      </c>
      <c r="I18" s="448">
        <f t="shared" si="6"/>
        <v>3909.0000000000005</v>
      </c>
      <c r="J18" s="448">
        <v>20</v>
      </c>
      <c r="K18" s="448">
        <f t="shared" si="7"/>
        <v>2606</v>
      </c>
    </row>
    <row r="19" spans="1:13" ht="15" customHeight="1">
      <c r="A19" s="1005" t="s">
        <v>720</v>
      </c>
      <c r="B19" s="1006"/>
      <c r="C19" s="442"/>
      <c r="D19" s="446">
        <f>SUM(D13:D18)</f>
        <v>6210</v>
      </c>
      <c r="E19" s="446">
        <f t="shared" ref="E19:K19" si="8">SUM(E13:E18)</f>
        <v>190828</v>
      </c>
      <c r="F19" s="446">
        <f t="shared" si="8"/>
        <v>9200</v>
      </c>
      <c r="G19" s="446">
        <f t="shared" si="8"/>
        <v>266780</v>
      </c>
      <c r="H19" s="446">
        <f t="shared" si="8"/>
        <v>1180</v>
      </c>
      <c r="I19" s="446">
        <f t="shared" si="8"/>
        <v>34089.5</v>
      </c>
      <c r="J19" s="446">
        <f t="shared" si="8"/>
        <v>670</v>
      </c>
      <c r="K19" s="446">
        <f t="shared" si="8"/>
        <v>20569.5</v>
      </c>
    </row>
    <row r="20" spans="1:13">
      <c r="A20" s="1007" t="s">
        <v>23</v>
      </c>
      <c r="B20" s="1007"/>
      <c r="C20" s="449"/>
      <c r="D20" s="445"/>
      <c r="E20" s="445">
        <f>E9+E11+E19</f>
        <v>1178953</v>
      </c>
      <c r="F20" s="445"/>
      <c r="G20" s="445">
        <f>G9+G11+G19</f>
        <v>1441280</v>
      </c>
      <c r="H20" s="445"/>
      <c r="I20" s="445">
        <f>I9+I11+I19</f>
        <v>1221789.5</v>
      </c>
      <c r="J20" s="445"/>
      <c r="K20" s="445">
        <f>K9+K11+K19</f>
        <v>1208269.5</v>
      </c>
    </row>
    <row r="21" spans="1:13">
      <c r="D21" s="450"/>
      <c r="E21" s="450"/>
      <c r="F21" s="450"/>
      <c r="G21" s="450"/>
      <c r="H21" s="450"/>
      <c r="I21" s="450"/>
      <c r="J21" s="450"/>
    </row>
    <row r="22" spans="1:13">
      <c r="D22" s="450"/>
      <c r="E22" s="450"/>
      <c r="F22" s="450"/>
      <c r="G22" s="450"/>
      <c r="H22" s="450"/>
      <c r="I22" s="450"/>
      <c r="J22" s="450"/>
    </row>
    <row r="23" spans="1:13">
      <c r="A23" s="438">
        <v>2</v>
      </c>
      <c r="B23" s="439" t="s">
        <v>734</v>
      </c>
      <c r="C23" s="451"/>
      <c r="D23" s="1007">
        <v>2019</v>
      </c>
      <c r="E23" s="1007"/>
      <c r="F23" s="1007">
        <v>2020</v>
      </c>
      <c r="G23" s="1007"/>
      <c r="H23" s="1007">
        <v>2021</v>
      </c>
      <c r="I23" s="1007"/>
      <c r="J23" s="1007">
        <v>2022</v>
      </c>
      <c r="K23" s="1007"/>
    </row>
    <row r="24" spans="1:13">
      <c r="A24" s="438"/>
      <c r="B24" s="439"/>
      <c r="C24" s="437" t="s">
        <v>712</v>
      </c>
      <c r="D24" s="437" t="s">
        <v>3</v>
      </c>
      <c r="E24" s="437" t="s">
        <v>713</v>
      </c>
      <c r="F24" s="437" t="s">
        <v>3</v>
      </c>
      <c r="G24" s="437" t="s">
        <v>713</v>
      </c>
      <c r="H24" s="437" t="s">
        <v>3</v>
      </c>
      <c r="I24" s="437" t="s">
        <v>713</v>
      </c>
      <c r="J24" s="437" t="s">
        <v>3</v>
      </c>
      <c r="K24" s="437" t="s">
        <v>713</v>
      </c>
      <c r="L24" s="29" t="s">
        <v>735</v>
      </c>
    </row>
    <row r="25" spans="1:13">
      <c r="A25" s="440">
        <v>2.1</v>
      </c>
      <c r="B25" s="452" t="s">
        <v>40</v>
      </c>
      <c r="C25" s="443">
        <v>2000</v>
      </c>
      <c r="D25" s="443">
        <v>1</v>
      </c>
      <c r="E25" s="443">
        <f>D25*$C$25</f>
        <v>2000</v>
      </c>
      <c r="F25" s="448">
        <v>1</v>
      </c>
      <c r="G25" s="443">
        <f>F25*$C$25</f>
        <v>2000</v>
      </c>
      <c r="H25" s="448">
        <v>1</v>
      </c>
      <c r="I25" s="443">
        <f>H25*$C$25</f>
        <v>2000</v>
      </c>
      <c r="J25" s="448">
        <v>1</v>
      </c>
      <c r="K25" s="443">
        <f>J25*$C$25</f>
        <v>2000</v>
      </c>
    </row>
    <row r="26" spans="1:13">
      <c r="A26" s="451">
        <v>2.2000000000000002</v>
      </c>
      <c r="B26" s="453" t="s">
        <v>736</v>
      </c>
      <c r="C26" s="443">
        <v>1500</v>
      </c>
      <c r="D26" s="443">
        <v>1</v>
      </c>
      <c r="E26" s="443">
        <v>1500</v>
      </c>
      <c r="F26" s="443">
        <v>1</v>
      </c>
      <c r="G26" s="443">
        <v>1500</v>
      </c>
      <c r="H26" s="443">
        <v>1</v>
      </c>
      <c r="I26" s="443">
        <v>1500</v>
      </c>
      <c r="J26" s="443">
        <v>1</v>
      </c>
      <c r="K26" s="443">
        <v>1500</v>
      </c>
    </row>
    <row r="27" spans="1:13">
      <c r="A27" s="451">
        <v>2.2999999999999998</v>
      </c>
      <c r="B27" s="453" t="s">
        <v>737</v>
      </c>
      <c r="C27" s="443">
        <v>1000</v>
      </c>
      <c r="D27" s="443">
        <v>1</v>
      </c>
      <c r="E27" s="443">
        <v>1000</v>
      </c>
      <c r="F27" s="443">
        <v>1</v>
      </c>
      <c r="G27" s="443">
        <v>1000</v>
      </c>
      <c r="H27" s="443">
        <v>1</v>
      </c>
      <c r="I27" s="443">
        <v>1000</v>
      </c>
      <c r="J27" s="443">
        <v>1</v>
      </c>
      <c r="K27" s="443">
        <v>1000</v>
      </c>
    </row>
    <row r="28" spans="1:13">
      <c r="A28" s="451">
        <v>2.4</v>
      </c>
      <c r="B28" s="453" t="s">
        <v>738</v>
      </c>
      <c r="C28" s="443">
        <v>750</v>
      </c>
      <c r="D28" s="443">
        <v>20</v>
      </c>
      <c r="E28" s="443">
        <f>C28*D28</f>
        <v>15000</v>
      </c>
      <c r="F28" s="443">
        <v>30</v>
      </c>
      <c r="G28" s="443">
        <f>C28*F28</f>
        <v>22500</v>
      </c>
      <c r="H28" s="443">
        <v>40</v>
      </c>
      <c r="I28" s="443">
        <f>H28*C28</f>
        <v>30000</v>
      </c>
      <c r="J28" s="443">
        <v>40</v>
      </c>
      <c r="K28" s="443">
        <f>J28*C28</f>
        <v>30000</v>
      </c>
    </row>
    <row r="29" spans="1:13">
      <c r="A29" s="451">
        <v>2.5</v>
      </c>
      <c r="B29" s="453" t="s">
        <v>739</v>
      </c>
      <c r="C29" s="443">
        <v>300</v>
      </c>
      <c r="D29" s="443">
        <v>15</v>
      </c>
      <c r="E29" s="443">
        <f>C29*D29</f>
        <v>4500</v>
      </c>
      <c r="F29" s="443">
        <v>15</v>
      </c>
      <c r="G29" s="443">
        <f>F29*C29</f>
        <v>4500</v>
      </c>
      <c r="H29" s="443">
        <v>10</v>
      </c>
      <c r="I29" s="443">
        <f>H29*C29</f>
        <v>3000</v>
      </c>
      <c r="J29" s="443"/>
      <c r="K29" s="443"/>
    </row>
    <row r="30" spans="1:13">
      <c r="A30" s="451">
        <v>2.6</v>
      </c>
      <c r="B30" s="453" t="s">
        <v>740</v>
      </c>
      <c r="C30" s="454">
        <v>6.5</v>
      </c>
      <c r="D30" s="443">
        <v>120000</v>
      </c>
      <c r="E30" s="443">
        <f>C30*D30</f>
        <v>780000</v>
      </c>
      <c r="F30" s="443">
        <v>150000</v>
      </c>
      <c r="G30" s="443">
        <f>C30*F30</f>
        <v>975000</v>
      </c>
      <c r="H30" s="443">
        <v>175000</v>
      </c>
      <c r="I30" s="443">
        <f>H30*C30</f>
        <v>1137500</v>
      </c>
      <c r="J30" s="443">
        <v>200000</v>
      </c>
      <c r="K30" s="443">
        <f>J30*C30</f>
        <v>1300000</v>
      </c>
      <c r="M30" s="29">
        <f>E33/D30</f>
        <v>9.2100000000000009</v>
      </c>
    </row>
    <row r="31" spans="1:13">
      <c r="A31" s="451">
        <v>2.7</v>
      </c>
      <c r="B31" s="453" t="s">
        <v>741</v>
      </c>
      <c r="C31" s="454">
        <v>2.5</v>
      </c>
      <c r="D31" s="443">
        <f>D30</f>
        <v>120000</v>
      </c>
      <c r="E31" s="443">
        <f>C31*D31</f>
        <v>300000</v>
      </c>
      <c r="F31" s="443">
        <f>F30</f>
        <v>150000</v>
      </c>
      <c r="G31" s="443">
        <f>C31*F31</f>
        <v>375000</v>
      </c>
      <c r="H31" s="443">
        <f>H30</f>
        <v>175000</v>
      </c>
      <c r="I31" s="443">
        <f>H31*C31</f>
        <v>437500</v>
      </c>
      <c r="J31" s="443">
        <f>J30</f>
        <v>200000</v>
      </c>
      <c r="K31" s="443">
        <f>J31*C31</f>
        <v>500000</v>
      </c>
      <c r="M31" s="29">
        <f>D31*C31</f>
        <v>300000</v>
      </c>
    </row>
    <row r="32" spans="1:13">
      <c r="A32" s="29">
        <v>2.8</v>
      </c>
      <c r="B32" s="455" t="s">
        <v>742</v>
      </c>
      <c r="C32" s="443">
        <v>400</v>
      </c>
      <c r="D32" s="443">
        <v>3</v>
      </c>
      <c r="E32" s="443">
        <v>1200</v>
      </c>
      <c r="F32" s="443">
        <v>3</v>
      </c>
      <c r="G32" s="443">
        <v>1200</v>
      </c>
      <c r="H32" s="443">
        <v>3</v>
      </c>
      <c r="I32" s="443">
        <v>1200</v>
      </c>
      <c r="J32" s="443"/>
      <c r="K32" s="443"/>
    </row>
    <row r="33" spans="1:12">
      <c r="A33" s="456"/>
      <c r="B33" s="456" t="s">
        <v>18</v>
      </c>
      <c r="C33" s="445"/>
      <c r="D33" s="445"/>
      <c r="E33" s="445">
        <f>SUM(E25:E32)</f>
        <v>1105200</v>
      </c>
      <c r="F33" s="445"/>
      <c r="G33" s="445">
        <f>SUM(G25:G32)</f>
        <v>1382700</v>
      </c>
      <c r="H33" s="445"/>
      <c r="I33" s="445">
        <f>SUM(I25:I32)</f>
        <v>1613700</v>
      </c>
      <c r="J33" s="445"/>
      <c r="K33" s="445">
        <f>SUM(K25:K32)</f>
        <v>1834500</v>
      </c>
    </row>
    <row r="34" spans="1:12">
      <c r="B34" s="455"/>
    </row>
    <row r="36" spans="1:12">
      <c r="A36" s="438">
        <v>3</v>
      </c>
      <c r="B36" s="439" t="s">
        <v>743</v>
      </c>
      <c r="C36" s="437"/>
      <c r="D36" s="1007">
        <v>2019</v>
      </c>
      <c r="E36" s="1007"/>
      <c r="F36" s="1007">
        <v>2020</v>
      </c>
      <c r="G36" s="1007"/>
      <c r="H36" s="1007">
        <v>2021</v>
      </c>
      <c r="I36" s="1007"/>
      <c r="J36" s="1007">
        <v>2022</v>
      </c>
      <c r="K36" s="1007"/>
      <c r="L36" s="29" t="s">
        <v>714</v>
      </c>
    </row>
    <row r="37" spans="1:12">
      <c r="A37" s="438"/>
      <c r="B37" s="439"/>
      <c r="C37" s="437" t="s">
        <v>712</v>
      </c>
      <c r="D37" s="437" t="s">
        <v>3</v>
      </c>
      <c r="E37" s="437" t="s">
        <v>713</v>
      </c>
      <c r="F37" s="437" t="s">
        <v>3</v>
      </c>
      <c r="G37" s="437" t="s">
        <v>713</v>
      </c>
      <c r="H37" s="437" t="s">
        <v>3</v>
      </c>
      <c r="I37" s="437" t="s">
        <v>713</v>
      </c>
      <c r="J37" s="437" t="s">
        <v>3</v>
      </c>
      <c r="K37" s="437" t="s">
        <v>713</v>
      </c>
    </row>
    <row r="38" spans="1:12">
      <c r="A38" s="451">
        <v>3.1</v>
      </c>
      <c r="B38" s="453" t="s">
        <v>740</v>
      </c>
      <c r="C38" s="444">
        <v>6.5</v>
      </c>
      <c r="D38" s="443">
        <v>300000</v>
      </c>
      <c r="E38" s="443">
        <f>C38*D38</f>
        <v>1950000</v>
      </c>
      <c r="F38" s="443">
        <v>300000</v>
      </c>
      <c r="G38" s="443">
        <f>C38*F38</f>
        <v>1950000</v>
      </c>
      <c r="H38" s="443">
        <v>300000</v>
      </c>
      <c r="I38" s="443">
        <f>H38*C38</f>
        <v>1950000</v>
      </c>
      <c r="J38" s="443">
        <v>300000</v>
      </c>
      <c r="K38" s="443">
        <f>J38*C38</f>
        <v>1950000</v>
      </c>
    </row>
    <row r="39" spans="1:12">
      <c r="A39" s="451">
        <v>3.2</v>
      </c>
      <c r="B39" s="453" t="s">
        <v>741</v>
      </c>
      <c r="C39" s="444">
        <v>2.5</v>
      </c>
      <c r="D39" s="443">
        <f>D38</f>
        <v>300000</v>
      </c>
      <c r="E39" s="443">
        <f>C39*D39</f>
        <v>750000</v>
      </c>
      <c r="F39" s="443">
        <f>F38</f>
        <v>300000</v>
      </c>
      <c r="G39" s="443">
        <f>C39*F39</f>
        <v>750000</v>
      </c>
      <c r="H39" s="443">
        <f>H38</f>
        <v>300000</v>
      </c>
      <c r="I39" s="443">
        <f>H39*C39</f>
        <v>750000</v>
      </c>
      <c r="J39" s="443">
        <f>J38</f>
        <v>300000</v>
      </c>
      <c r="K39" s="443">
        <f>J39*C39</f>
        <v>750000</v>
      </c>
    </row>
    <row r="40" spans="1:12">
      <c r="A40" s="456"/>
      <c r="B40" s="456" t="s">
        <v>18</v>
      </c>
      <c r="C40" s="449"/>
      <c r="D40" s="445"/>
      <c r="E40" s="445">
        <f>SUM(E38:E39)</f>
        <v>2700000</v>
      </c>
      <c r="F40" s="445"/>
      <c r="G40" s="445">
        <f>SUM(G38:G39)</f>
        <v>2700000</v>
      </c>
      <c r="H40" s="445"/>
      <c r="I40" s="445">
        <f>SUM(I38:I39)</f>
        <v>2700000</v>
      </c>
      <c r="J40" s="445"/>
      <c r="K40" s="445">
        <f>SUM(K38:K39)</f>
        <v>2700000</v>
      </c>
    </row>
  </sheetData>
  <mergeCells count="16">
    <mergeCell ref="D36:E36"/>
    <mergeCell ref="F36:G36"/>
    <mergeCell ref="H36:I36"/>
    <mergeCell ref="J36:K36"/>
    <mergeCell ref="A19:B19"/>
    <mergeCell ref="A20:B20"/>
    <mergeCell ref="D23:E23"/>
    <mergeCell ref="F23:G23"/>
    <mergeCell ref="H23:I23"/>
    <mergeCell ref="J23:K23"/>
    <mergeCell ref="A11:B11"/>
    <mergeCell ref="D2:E2"/>
    <mergeCell ref="F2:G2"/>
    <mergeCell ref="H2:I2"/>
    <mergeCell ref="J2:K2"/>
    <mergeCell ref="A9:B9"/>
  </mergeCells>
  <pageMargins left="0.7" right="0.7" top="0.75" bottom="0.75" header="0.3" footer="0.3"/>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54"/>
  <sheetViews>
    <sheetView workbookViewId="0">
      <selection activeCell="M16" sqref="M16"/>
    </sheetView>
  </sheetViews>
  <sheetFormatPr defaultColWidth="8.85546875" defaultRowHeight="15"/>
  <cols>
    <col min="1" max="1" width="9.140625" customWidth="1"/>
    <col min="2" max="2" width="21.7109375" customWidth="1"/>
    <col min="3" max="3" width="16" customWidth="1"/>
    <col min="4" max="4" width="13.28515625" customWidth="1"/>
    <col min="5" max="5" width="14.42578125" customWidth="1"/>
    <col min="6" max="6" width="16" customWidth="1"/>
    <col min="7" max="7" width="14.7109375" customWidth="1"/>
    <col min="8" max="8" width="15.140625" customWidth="1"/>
    <col min="11" max="11" width="11" customWidth="1"/>
    <col min="12" max="12" width="18.85546875" style="676" customWidth="1"/>
    <col min="13" max="13" width="14.85546875" customWidth="1"/>
    <col min="14" max="14" width="15" customWidth="1"/>
    <col min="15" max="15" width="13" customWidth="1"/>
    <col min="16" max="16" width="14.7109375" customWidth="1"/>
  </cols>
  <sheetData>
    <row r="2" spans="1:9">
      <c r="A2" t="s">
        <v>1206</v>
      </c>
    </row>
    <row r="3" spans="1:9">
      <c r="A3" t="s">
        <v>1207</v>
      </c>
    </row>
    <row r="4" spans="1:9">
      <c r="A4" t="s">
        <v>1208</v>
      </c>
    </row>
    <row r="5" spans="1:9" s="676" customFormat="1"/>
    <row r="6" spans="1:9" s="676" customFormat="1">
      <c r="A6" s="1014" t="s">
        <v>841</v>
      </c>
      <c r="B6" s="1014"/>
      <c r="C6" s="1014"/>
      <c r="D6" s="1014"/>
      <c r="E6" s="1014"/>
      <c r="F6" s="1014"/>
      <c r="G6" s="1014"/>
      <c r="H6" s="1014"/>
      <c r="I6" s="1014"/>
    </row>
    <row r="7" spans="1:9" s="676" customFormat="1" ht="16.5" thickBot="1">
      <c r="A7" s="1009" t="s">
        <v>1217</v>
      </c>
      <c r="B7" s="1012" t="s">
        <v>1218</v>
      </c>
      <c r="C7" s="841">
        <v>2015</v>
      </c>
      <c r="D7" s="841" t="s">
        <v>1219</v>
      </c>
      <c r="E7" s="842">
        <v>0.5</v>
      </c>
      <c r="F7" s="841"/>
      <c r="G7" s="842">
        <v>0.6</v>
      </c>
      <c r="H7" s="843"/>
      <c r="I7" s="844" t="s">
        <v>1220</v>
      </c>
    </row>
    <row r="8" spans="1:9" s="676" customFormat="1" ht="15.75" thickBot="1">
      <c r="A8" s="1010"/>
      <c r="B8" s="1013"/>
      <c r="C8" s="841">
        <v>2017</v>
      </c>
      <c r="D8" s="841" t="s">
        <v>1221</v>
      </c>
      <c r="E8" s="842">
        <v>0.4</v>
      </c>
      <c r="F8" s="842">
        <v>0.5</v>
      </c>
      <c r="G8" s="842">
        <v>0.55000000000000004</v>
      </c>
      <c r="H8" s="845">
        <v>0.6</v>
      </c>
      <c r="I8" s="841" t="s">
        <v>1221</v>
      </c>
    </row>
    <row r="9" spans="1:9" s="676" customFormat="1" ht="15.75" thickBot="1">
      <c r="A9" s="846"/>
      <c r="B9" s="847"/>
      <c r="C9" s="851">
        <v>17000</v>
      </c>
      <c r="D9" s="848"/>
      <c r="E9" s="849">
        <f>$C$9*E8</f>
        <v>6800</v>
      </c>
      <c r="F9" s="849">
        <f>$C$9*F8</f>
        <v>8500</v>
      </c>
      <c r="G9" s="849">
        <f>$C$9*G8</f>
        <v>9350</v>
      </c>
      <c r="H9" s="849">
        <f>$C$9*H8</f>
        <v>10200</v>
      </c>
      <c r="I9" s="848"/>
    </row>
    <row r="10" spans="1:9" s="676" customFormat="1" ht="15.75" thickBot="1">
      <c r="A10" s="1008" t="s">
        <v>1222</v>
      </c>
      <c r="B10" s="1011" t="s">
        <v>1223</v>
      </c>
      <c r="C10" s="841">
        <v>2015</v>
      </c>
      <c r="D10" s="841" t="s">
        <v>1220</v>
      </c>
      <c r="E10" s="842">
        <v>0.45</v>
      </c>
      <c r="F10" s="841"/>
      <c r="G10" s="842">
        <v>0.6</v>
      </c>
      <c r="H10" s="841"/>
      <c r="I10" s="841" t="s">
        <v>1220</v>
      </c>
    </row>
    <row r="11" spans="1:9" s="676" customFormat="1" ht="15.75" thickBot="1">
      <c r="A11" s="1010"/>
      <c r="B11" s="1013"/>
      <c r="C11" s="841">
        <v>2017</v>
      </c>
      <c r="D11" s="841" t="s">
        <v>1221</v>
      </c>
      <c r="E11" s="842">
        <v>0.3</v>
      </c>
      <c r="F11" s="842">
        <v>0.4</v>
      </c>
      <c r="G11" s="842">
        <v>0.45</v>
      </c>
      <c r="H11" s="842">
        <v>0.5</v>
      </c>
      <c r="I11" s="841" t="s">
        <v>1221</v>
      </c>
    </row>
    <row r="12" spans="1:9" s="676" customFormat="1">
      <c r="A12" s="265"/>
      <c r="B12" s="265"/>
      <c r="C12" s="850">
        <v>17000</v>
      </c>
      <c r="D12" s="265"/>
      <c r="E12" s="265">
        <f>$C$12*E11</f>
        <v>5100</v>
      </c>
      <c r="F12" s="265">
        <f>$C$12*F11</f>
        <v>6800</v>
      </c>
      <c r="G12" s="265">
        <f>$C$12*G11</f>
        <v>7650</v>
      </c>
      <c r="H12" s="265">
        <f>$C$12*H11</f>
        <v>8500</v>
      </c>
      <c r="I12" s="265"/>
    </row>
    <row r="13" spans="1:9" s="676" customFormat="1"/>
    <row r="14" spans="1:9" s="676" customFormat="1"/>
    <row r="15" spans="1:9" s="676" customFormat="1" ht="15.75" thickBot="1">
      <c r="A15" s="1009" t="s">
        <v>1224</v>
      </c>
      <c r="B15" s="1012" t="s">
        <v>1225</v>
      </c>
      <c r="C15" s="841">
        <v>2017</v>
      </c>
      <c r="D15" s="841" t="s">
        <v>1220</v>
      </c>
      <c r="E15" s="841"/>
      <c r="F15" s="842">
        <v>0.7</v>
      </c>
      <c r="G15" s="841"/>
      <c r="H15" s="841"/>
      <c r="I15" s="841" t="s">
        <v>1220</v>
      </c>
    </row>
    <row r="16" spans="1:9" s="676" customFormat="1" ht="15.75" thickBot="1">
      <c r="A16" s="1009"/>
      <c r="B16" s="1012"/>
      <c r="C16" s="841">
        <v>2017</v>
      </c>
      <c r="D16" s="841" t="s">
        <v>1220</v>
      </c>
      <c r="E16" s="841"/>
      <c r="F16" s="842">
        <v>0.8</v>
      </c>
      <c r="G16" s="841"/>
      <c r="H16" s="841"/>
      <c r="I16" s="841" t="s">
        <v>1220</v>
      </c>
    </row>
    <row r="17" spans="1:11" s="676" customFormat="1" ht="15.75" thickBot="1">
      <c r="A17" s="1010"/>
      <c r="B17" s="1013"/>
      <c r="C17" s="841">
        <v>2017</v>
      </c>
      <c r="D17" s="841" t="s">
        <v>1221</v>
      </c>
      <c r="E17" s="842">
        <v>0.55000000000000004</v>
      </c>
      <c r="F17" s="842">
        <v>0.6</v>
      </c>
      <c r="G17" s="842">
        <v>0.6</v>
      </c>
      <c r="H17" s="842">
        <v>0.6</v>
      </c>
      <c r="I17" s="841" t="s">
        <v>1221</v>
      </c>
    </row>
    <row r="18" spans="1:11" ht="15.75" thickBot="1">
      <c r="A18" s="265"/>
      <c r="B18" s="265"/>
      <c r="C18" s="265">
        <v>6500</v>
      </c>
      <c r="D18" s="265"/>
      <c r="E18" s="265">
        <f>$C$18*E17</f>
        <v>3575.0000000000005</v>
      </c>
      <c r="F18" s="265">
        <f>$C$18*F17</f>
        <v>3900</v>
      </c>
      <c r="G18" s="265">
        <f>$C$18*G17</f>
        <v>3900</v>
      </c>
      <c r="H18" s="265">
        <f>$C$18*H17</f>
        <v>3900</v>
      </c>
      <c r="I18" s="265"/>
    </row>
    <row r="19" spans="1:11" s="676" customFormat="1" ht="15.75" thickBot="1">
      <c r="A19" s="1008" t="s">
        <v>1226</v>
      </c>
      <c r="B19" s="1011" t="s">
        <v>1227</v>
      </c>
      <c r="C19" s="841">
        <v>2017</v>
      </c>
      <c r="D19" s="841" t="s">
        <v>1220</v>
      </c>
      <c r="E19" s="852"/>
      <c r="F19" s="853">
        <v>0.5</v>
      </c>
      <c r="G19" s="852"/>
      <c r="H19" s="852"/>
      <c r="I19" s="841" t="s">
        <v>1220</v>
      </c>
    </row>
    <row r="20" spans="1:11" s="676" customFormat="1" ht="15.75" thickBot="1">
      <c r="A20" s="1009"/>
      <c r="B20" s="1012"/>
      <c r="C20" s="841">
        <v>2017</v>
      </c>
      <c r="D20" s="841" t="s">
        <v>1220</v>
      </c>
      <c r="E20" s="852"/>
      <c r="F20" s="853">
        <v>0.6</v>
      </c>
      <c r="G20" s="852"/>
      <c r="H20" s="852"/>
      <c r="I20" s="841" t="s">
        <v>1220</v>
      </c>
    </row>
    <row r="21" spans="1:11" s="676" customFormat="1" ht="15.75" thickBot="1">
      <c r="A21" s="1010"/>
      <c r="B21" s="1013"/>
      <c r="C21" s="841">
        <v>2017</v>
      </c>
      <c r="D21" s="841" t="s">
        <v>1221</v>
      </c>
      <c r="E21" s="842">
        <v>0.45</v>
      </c>
      <c r="F21" s="842">
        <v>0.5</v>
      </c>
      <c r="G21" s="842">
        <v>0.55000000000000004</v>
      </c>
      <c r="H21" s="842">
        <v>0.6</v>
      </c>
      <c r="I21" s="841" t="s">
        <v>1221</v>
      </c>
    </row>
    <row r="22" spans="1:11" s="676" customFormat="1">
      <c r="A22" s="265"/>
      <c r="B22" s="265"/>
      <c r="C22" s="265">
        <v>6500</v>
      </c>
      <c r="D22" s="265"/>
      <c r="E22" s="265">
        <f>$C$22*E21</f>
        <v>2925</v>
      </c>
      <c r="F22" s="265">
        <f>$C$22*F21</f>
        <v>3250</v>
      </c>
      <c r="G22" s="265">
        <f>$C$22*G21</f>
        <v>3575.0000000000005</v>
      </c>
      <c r="H22" s="265">
        <f>$C$22*H21</f>
        <v>3900</v>
      </c>
      <c r="I22" s="265"/>
    </row>
    <row r="23" spans="1:11" s="676" customFormat="1"/>
    <row r="24" spans="1:11" s="676" customFormat="1">
      <c r="A24" s="1014" t="s">
        <v>1230</v>
      </c>
      <c r="B24" s="1014"/>
      <c r="C24" s="1014"/>
      <c r="D24" s="1014"/>
      <c r="E24" s="1014"/>
      <c r="F24" s="1014"/>
      <c r="G24" s="1014"/>
      <c r="H24" s="1014"/>
      <c r="I24" s="1014"/>
    </row>
    <row r="25" spans="1:11" s="676" customFormat="1">
      <c r="A25" s="676" t="s">
        <v>917</v>
      </c>
      <c r="B25" s="676" t="s">
        <v>1228</v>
      </c>
      <c r="C25" s="676">
        <v>8.6</v>
      </c>
      <c r="E25" s="676">
        <f>E9*$C$25</f>
        <v>58480</v>
      </c>
      <c r="F25" s="676">
        <f>F9*$C$25</f>
        <v>73100</v>
      </c>
      <c r="G25" s="676">
        <f>G9*$C$25</f>
        <v>80410</v>
      </c>
      <c r="H25" s="676">
        <f>H9*$C$25</f>
        <v>87720</v>
      </c>
    </row>
    <row r="26" spans="1:11" s="676" customFormat="1">
      <c r="B26" s="676" t="s">
        <v>1229</v>
      </c>
      <c r="C26" s="676">
        <v>10.9</v>
      </c>
      <c r="E26" s="676">
        <f>$C$26*E12</f>
        <v>55590</v>
      </c>
      <c r="F26" s="676">
        <f>$C$26*F12</f>
        <v>74120</v>
      </c>
      <c r="G26" s="676">
        <f>$C$26*G12</f>
        <v>83385</v>
      </c>
      <c r="H26" s="676">
        <f>$C$26*H12</f>
        <v>92650</v>
      </c>
    </row>
    <row r="27" spans="1:11" s="676" customFormat="1">
      <c r="B27" s="855" t="s">
        <v>18</v>
      </c>
      <c r="C27" s="855"/>
      <c r="D27" s="855"/>
      <c r="E27" s="858">
        <f>SUM(E25:E26)</f>
        <v>114070</v>
      </c>
      <c r="F27" s="858">
        <f>SUM(F25:F26)</f>
        <v>147220</v>
      </c>
      <c r="G27" s="858">
        <f>SUM(G25:G26)</f>
        <v>163795</v>
      </c>
      <c r="H27" s="858">
        <f>SUM(H25:H26)</f>
        <v>180370</v>
      </c>
    </row>
    <row r="28" spans="1:11" s="676" customFormat="1"/>
    <row r="29" spans="1:11" s="676" customFormat="1">
      <c r="A29" s="676" t="s">
        <v>777</v>
      </c>
      <c r="B29" s="676" t="s">
        <v>1228</v>
      </c>
      <c r="C29" s="676">
        <v>17</v>
      </c>
      <c r="E29" s="676">
        <f>$C$29*E18</f>
        <v>60775.000000000007</v>
      </c>
      <c r="F29" s="676">
        <f>$C$29*F18</f>
        <v>66300</v>
      </c>
      <c r="G29" s="676">
        <f>$C$29*G18</f>
        <v>66300</v>
      </c>
      <c r="H29" s="676">
        <f>$C$29*H18</f>
        <v>66300</v>
      </c>
    </row>
    <row r="30" spans="1:11" s="676" customFormat="1">
      <c r="B30" s="676" t="s">
        <v>1229</v>
      </c>
      <c r="C30" s="676">
        <v>11.1</v>
      </c>
      <c r="E30" s="676">
        <f>$C$30*E22</f>
        <v>32467.5</v>
      </c>
      <c r="F30" s="676">
        <f>$C$30*F22</f>
        <v>36075</v>
      </c>
      <c r="G30" s="676">
        <f>$C$30*G22</f>
        <v>39682.500000000007</v>
      </c>
      <c r="H30" s="676">
        <f>$C$30*H22</f>
        <v>43290</v>
      </c>
    </row>
    <row r="31" spans="1:11" s="676" customFormat="1">
      <c r="B31" s="855" t="s">
        <v>18</v>
      </c>
      <c r="C31" s="855"/>
      <c r="D31" s="855"/>
      <c r="E31" s="855">
        <f>SUM(E29:E30)</f>
        <v>93242.5</v>
      </c>
      <c r="F31" s="855">
        <f>SUM(F29:F30)</f>
        <v>102375</v>
      </c>
      <c r="G31" s="855">
        <f>SUM(G29:G30)</f>
        <v>105982.5</v>
      </c>
      <c r="H31" s="855">
        <f>SUM(H29:H30)</f>
        <v>109590</v>
      </c>
      <c r="K31" s="36" t="s">
        <v>903</v>
      </c>
    </row>
    <row r="32" spans="1:11" s="676" customFormat="1"/>
    <row r="33" spans="1:16" s="676" customFormat="1">
      <c r="A33" s="676" t="s">
        <v>1231</v>
      </c>
      <c r="K33" s="36" t="s">
        <v>938</v>
      </c>
      <c r="L33" s="36" t="s">
        <v>1295</v>
      </c>
      <c r="M33" s="36" t="s">
        <v>55</v>
      </c>
      <c r="N33" s="36" t="s">
        <v>56</v>
      </c>
      <c r="O33" s="36" t="s">
        <v>57</v>
      </c>
      <c r="P33" s="36" t="s">
        <v>58</v>
      </c>
    </row>
    <row r="34" spans="1:16" s="676" customFormat="1">
      <c r="A34" s="1015" t="s">
        <v>1232</v>
      </c>
      <c r="B34" s="1015"/>
      <c r="C34" s="1015"/>
      <c r="D34" s="1015"/>
      <c r="E34" s="1015"/>
      <c r="F34" s="1015"/>
      <c r="G34" s="1015"/>
      <c r="H34" s="1015"/>
      <c r="I34" s="1015"/>
      <c r="K34" s="855" t="s">
        <v>1033</v>
      </c>
      <c r="L34" s="855"/>
      <c r="M34" s="937"/>
      <c r="N34" s="937"/>
      <c r="O34" s="937"/>
      <c r="P34" s="937"/>
    </row>
    <row r="35" spans="1:16" s="676" customFormat="1">
      <c r="A35" s="676" t="s">
        <v>917</v>
      </c>
      <c r="B35" s="676" t="s">
        <v>1233</v>
      </c>
      <c r="C35" s="854">
        <f>B46</f>
        <v>613391.25466666673</v>
      </c>
      <c r="K35" s="676" t="s">
        <v>1233</v>
      </c>
      <c r="L35" s="938">
        <v>613391.25466666673</v>
      </c>
      <c r="M35" s="514">
        <f>Table47[[#This Row],[Base/Unit cost]]</f>
        <v>613391.25466666673</v>
      </c>
      <c r="N35" s="514">
        <f>Table47[[#This Row],[Base/Unit cost]]*1.1</f>
        <v>674730.3801333335</v>
      </c>
      <c r="O35" s="514">
        <f>Table47[[#This Row],[Base/Unit cost]]*1.15</f>
        <v>705399.94286666671</v>
      </c>
      <c r="P35" s="514">
        <f>Table47[[#This Row],[Base/Unit cost]]*1.15</f>
        <v>705399.94286666671</v>
      </c>
    </row>
    <row r="36" spans="1:16" s="676" customFormat="1">
      <c r="B36" s="676" t="s">
        <v>1234</v>
      </c>
      <c r="C36" s="854">
        <f>B52</f>
        <v>840639.29999999993</v>
      </c>
      <c r="K36" s="676" t="s">
        <v>1234</v>
      </c>
      <c r="L36" s="938">
        <v>840639.29999999993</v>
      </c>
      <c r="M36" s="514">
        <f>Table47[[#This Row],[Base/Unit cost]]</f>
        <v>840639.29999999993</v>
      </c>
      <c r="N36" s="514">
        <f>Table47[[#This Row],[Base/Unit cost]]*1.1</f>
        <v>924703.23</v>
      </c>
      <c r="O36" s="514">
        <f>Table47[[#This Row],[Base/Unit cost]]*1.15</f>
        <v>966735.19499999983</v>
      </c>
      <c r="P36" s="514">
        <f>Table47[[#This Row],[Base/Unit cost]]*1.15</f>
        <v>966735.19499999983</v>
      </c>
    </row>
    <row r="37" spans="1:16" s="676" customFormat="1">
      <c r="B37" s="855" t="s">
        <v>18</v>
      </c>
      <c r="C37" s="856">
        <f>SUM(C35:C36)</f>
        <v>1454030.5546666668</v>
      </c>
      <c r="D37" s="855"/>
      <c r="E37" s="857">
        <f>$C$37+E27</f>
        <v>1568100.5546666668</v>
      </c>
      <c r="F37" s="857">
        <f>$C$37*1.1+F27</f>
        <v>1746653.6101333336</v>
      </c>
      <c r="G37" s="857">
        <f>$C$37*1.15+G27</f>
        <v>1835930.1378666668</v>
      </c>
      <c r="H37" s="857">
        <f>$C$37*1.15+H27</f>
        <v>1852505.1378666668</v>
      </c>
      <c r="K37" s="855" t="s">
        <v>1294</v>
      </c>
      <c r="L37" s="855"/>
      <c r="M37" s="938"/>
      <c r="N37" s="938"/>
      <c r="O37" s="938"/>
      <c r="P37" s="938"/>
    </row>
    <row r="38" spans="1:16" s="676" customFormat="1">
      <c r="K38" s="676" t="s">
        <v>1228</v>
      </c>
      <c r="L38" s="937">
        <v>8.6</v>
      </c>
      <c r="M38" s="514">
        <v>58480</v>
      </c>
      <c r="N38" s="514">
        <v>73100</v>
      </c>
      <c r="O38" s="514">
        <v>80410</v>
      </c>
      <c r="P38" s="514">
        <v>87720</v>
      </c>
    </row>
    <row r="39" spans="1:16" s="676" customFormat="1">
      <c r="A39" s="676" t="s">
        <v>777</v>
      </c>
      <c r="B39" s="855" t="s">
        <v>1234</v>
      </c>
      <c r="C39" s="856">
        <f>B53</f>
        <v>736214.3</v>
      </c>
      <c r="D39" s="855"/>
      <c r="E39" s="857">
        <f>$C$39+E31</f>
        <v>829456.8</v>
      </c>
      <c r="F39" s="857">
        <f>$C$39*1.05+F31</f>
        <v>875400.01500000013</v>
      </c>
      <c r="G39" s="857">
        <f>$C$39*1.1+G31</f>
        <v>915818.2300000001</v>
      </c>
      <c r="H39" s="857">
        <f>$C$39*1.15+H31</f>
        <v>956236.44499999995</v>
      </c>
      <c r="K39" s="676" t="s">
        <v>1229</v>
      </c>
      <c r="L39" s="937">
        <v>10.9</v>
      </c>
      <c r="M39" s="514">
        <v>55590</v>
      </c>
      <c r="N39" s="514">
        <v>74120</v>
      </c>
      <c r="O39" s="514">
        <v>83385</v>
      </c>
      <c r="P39" s="514">
        <v>92650</v>
      </c>
    </row>
    <row r="40" spans="1:16">
      <c r="M40" s="514"/>
      <c r="N40" s="514"/>
      <c r="O40" s="514"/>
      <c r="P40" s="514"/>
    </row>
    <row r="41" spans="1:16">
      <c r="A41" s="36" t="s">
        <v>1209</v>
      </c>
      <c r="K41" s="36" t="s">
        <v>4</v>
      </c>
      <c r="L41" s="36"/>
      <c r="M41" s="514">
        <f>SUM(M35:M39)</f>
        <v>1568100.5546666668</v>
      </c>
      <c r="N41" s="514">
        <f t="shared" ref="N41:P41" si="0">SUM(N35:N39)</f>
        <v>1746653.6101333336</v>
      </c>
      <c r="O41" s="514">
        <f t="shared" si="0"/>
        <v>1835930.1378666665</v>
      </c>
      <c r="P41" s="514">
        <f t="shared" si="0"/>
        <v>1852505.1378666665</v>
      </c>
    </row>
    <row r="42" spans="1:16">
      <c r="M42" s="830">
        <f>M41-E37</f>
        <v>0</v>
      </c>
      <c r="N42" s="830">
        <f t="shared" ref="N42:P42" si="1">N41-F37</f>
        <v>0</v>
      </c>
      <c r="O42" s="830">
        <f t="shared" si="1"/>
        <v>0</v>
      </c>
      <c r="P42" s="830">
        <f t="shared" si="1"/>
        <v>0</v>
      </c>
    </row>
    <row r="43" spans="1:16">
      <c r="A43" s="832" t="s">
        <v>1210</v>
      </c>
      <c r="B43" s="833">
        <v>528031.25466666673</v>
      </c>
    </row>
    <row r="44" spans="1:16">
      <c r="A44" s="832" t="s">
        <v>1211</v>
      </c>
      <c r="B44" s="833">
        <v>73600</v>
      </c>
    </row>
    <row r="45" spans="1:16">
      <c r="A45" s="834" t="s">
        <v>1212</v>
      </c>
      <c r="B45" s="833">
        <v>11760</v>
      </c>
    </row>
    <row r="46" spans="1:16">
      <c r="A46" s="835"/>
      <c r="B46" s="833">
        <v>613391.25466666673</v>
      </c>
    </row>
    <row r="50" spans="1:4">
      <c r="A50" s="36" t="s">
        <v>1213</v>
      </c>
    </row>
    <row r="52" spans="1:4">
      <c r="A52" t="s">
        <v>917</v>
      </c>
      <c r="B52" s="833">
        <v>840639.29999999993</v>
      </c>
    </row>
    <row r="53" spans="1:4">
      <c r="A53" t="s">
        <v>777</v>
      </c>
      <c r="B53" s="833">
        <v>736214.3</v>
      </c>
      <c r="D53" s="676"/>
    </row>
    <row r="54" spans="1:4">
      <c r="A54" t="s">
        <v>1023</v>
      </c>
      <c r="B54" s="833">
        <v>143210</v>
      </c>
      <c r="D54" s="676"/>
    </row>
  </sheetData>
  <mergeCells count="11">
    <mergeCell ref="A19:A21"/>
    <mergeCell ref="B19:B21"/>
    <mergeCell ref="A6:I6"/>
    <mergeCell ref="A24:I24"/>
    <mergeCell ref="A34:I34"/>
    <mergeCell ref="A7:A8"/>
    <mergeCell ref="B7:B8"/>
    <mergeCell ref="A10:A11"/>
    <mergeCell ref="B10:B11"/>
    <mergeCell ref="A15:A17"/>
    <mergeCell ref="B15:B17"/>
  </mergeCells>
  <pageMargins left="0.7" right="0.7" top="0.75" bottom="0.75" header="0.3" footer="0.3"/>
  <pageSetup paperSize="9" orientation="portrait" horizontalDpi="4294967292" verticalDpi="4294967292"/>
  <tableParts count="1">
    <tablePart r:id="rId1"/>
  </tableParts>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PX132"/>
  <sheetViews>
    <sheetView topLeftCell="A111" workbookViewId="0">
      <selection activeCell="M16" sqref="M16"/>
    </sheetView>
  </sheetViews>
  <sheetFormatPr defaultColWidth="8.85546875" defaultRowHeight="15"/>
  <cols>
    <col min="1" max="1" width="28.28515625" style="4" customWidth="1"/>
    <col min="2" max="2" width="12" style="3" customWidth="1"/>
    <col min="3" max="4" width="11.85546875" style="3" customWidth="1"/>
    <col min="5" max="5" width="12.28515625" style="3" customWidth="1"/>
    <col min="6" max="6" width="9.85546875" style="3" customWidth="1"/>
    <col min="7" max="7" width="9.140625" style="4" customWidth="1"/>
    <col min="8" max="8" width="22.42578125" style="3" customWidth="1"/>
    <col min="9" max="9" width="9.140625" style="4" customWidth="1"/>
    <col min="10" max="10" width="12.140625" style="3" bestFit="1" customWidth="1"/>
    <col min="11" max="11" width="9.140625" style="4" customWidth="1"/>
    <col min="12" max="12" width="10.7109375" style="4" customWidth="1"/>
    <col min="13" max="13" width="8.85546875" style="4"/>
    <col min="14" max="14" width="10.85546875" style="4" bestFit="1" customWidth="1"/>
    <col min="15" max="596" width="9.140625" style="4" customWidth="1"/>
    <col min="597" max="15310" width="8.85546875" style="4" customWidth="1"/>
    <col min="15311" max="16384" width="8.85546875" style="4"/>
  </cols>
  <sheetData>
    <row r="1" spans="1:16" s="1" customFormat="1" ht="20.100000000000001" customHeight="1" thickBot="1">
      <c r="A1" s="35" t="s">
        <v>608</v>
      </c>
      <c r="B1" s="35"/>
      <c r="C1" s="35"/>
      <c r="D1" s="35"/>
      <c r="E1" s="35"/>
      <c r="F1" s="35"/>
      <c r="G1" s="35"/>
      <c r="H1" s="35"/>
      <c r="I1" s="35"/>
      <c r="J1" s="35"/>
      <c r="K1" s="35"/>
      <c r="L1" s="35"/>
      <c r="M1" s="35"/>
    </row>
    <row r="2" spans="1:16" s="1" customFormat="1" ht="15.75" thickTop="1"/>
    <row r="3" spans="1:16" s="1" customFormat="1">
      <c r="A3" s="1" t="s">
        <v>29</v>
      </c>
      <c r="B3" s="1" t="s">
        <v>30</v>
      </c>
    </row>
    <row r="4" spans="1:16" s="1" customFormat="1">
      <c r="A4" s="1" t="s">
        <v>31</v>
      </c>
      <c r="B4" s="1" t="s">
        <v>606</v>
      </c>
    </row>
    <row r="5" spans="1:16" s="1" customFormat="1">
      <c r="A5" s="1" t="s">
        <v>609</v>
      </c>
      <c r="B5" s="1">
        <v>2.5</v>
      </c>
    </row>
    <row r="6" spans="1:16" s="1" customFormat="1"/>
    <row r="7" spans="1:16" s="1" customFormat="1" ht="18" thickBot="1">
      <c r="A7" s="34" t="s">
        <v>613</v>
      </c>
      <c r="B7" s="1" t="s">
        <v>55</v>
      </c>
      <c r="C7" s="1" t="s">
        <v>56</v>
      </c>
      <c r="D7" s="1" t="s">
        <v>57</v>
      </c>
      <c r="E7" s="1" t="s">
        <v>58</v>
      </c>
      <c r="I7" s="1">
        <v>2019</v>
      </c>
      <c r="K7" s="1">
        <v>2020</v>
      </c>
      <c r="M7" s="1">
        <v>2021</v>
      </c>
      <c r="O7" s="1">
        <v>2022</v>
      </c>
    </row>
    <row r="8" spans="1:16" s="1" customFormat="1" ht="15.75" thickTop="1">
      <c r="A8" s="1" t="s">
        <v>610</v>
      </c>
      <c r="B8" s="288">
        <f>(J9)*2.5</f>
        <v>1216106.8999999999</v>
      </c>
      <c r="C8" s="288">
        <f>L9*2.5</f>
        <v>1812805.1000000003</v>
      </c>
      <c r="D8" s="288">
        <f>N9*2.5</f>
        <v>2106537.7750000004</v>
      </c>
      <c r="E8" s="288">
        <f>P9*2.5</f>
        <v>2157609.75</v>
      </c>
      <c r="H8" s="1" t="s">
        <v>865</v>
      </c>
      <c r="I8" s="1" t="s">
        <v>1214</v>
      </c>
      <c r="J8" s="1" t="s">
        <v>562</v>
      </c>
      <c r="K8" s="1" t="s">
        <v>866</v>
      </c>
      <c r="L8" s="1" t="s">
        <v>562</v>
      </c>
      <c r="M8" s="1" t="s">
        <v>866</v>
      </c>
      <c r="N8" s="1" t="s">
        <v>562</v>
      </c>
      <c r="O8" s="1" t="s">
        <v>866</v>
      </c>
      <c r="P8" s="1" t="s">
        <v>562</v>
      </c>
    </row>
    <row r="9" spans="1:16" s="1" customFormat="1">
      <c r="A9" s="233" t="s">
        <v>611</v>
      </c>
      <c r="B9" s="288">
        <f>(J10)*2.5</f>
        <v>1562769.5249999999</v>
      </c>
      <c r="C9" s="288">
        <f>L10*2.5</f>
        <v>1923872.3249999997</v>
      </c>
      <c r="D9" s="288">
        <f>N10*2.5</f>
        <v>2239247.375</v>
      </c>
      <c r="E9" s="288">
        <f>P10*2.5</f>
        <v>2592959.75</v>
      </c>
      <c r="H9" s="1" t="s">
        <v>895</v>
      </c>
      <c r="I9" s="1">
        <v>5990</v>
      </c>
      <c r="J9" s="288">
        <v>486442.76</v>
      </c>
      <c r="K9" s="1">
        <v>8090</v>
      </c>
      <c r="L9" s="288">
        <v>725122.04000000015</v>
      </c>
      <c r="M9" s="1">
        <v>8090</v>
      </c>
      <c r="N9" s="288">
        <v>842615.1100000001</v>
      </c>
      <c r="O9" s="829">
        <v>8090</v>
      </c>
      <c r="P9" s="1">
        <v>863043.89999999991</v>
      </c>
    </row>
    <row r="10" spans="1:16" s="1" customFormat="1">
      <c r="A10" s="233" t="s">
        <v>571</v>
      </c>
      <c r="B10" s="1">
        <v>331.25</v>
      </c>
      <c r="C10" s="1">
        <v>331.25</v>
      </c>
      <c r="D10" s="1">
        <v>331.25</v>
      </c>
      <c r="E10" s="1">
        <v>331.25</v>
      </c>
      <c r="H10" s="1" t="s">
        <v>867</v>
      </c>
      <c r="I10" s="1">
        <v>1210</v>
      </c>
      <c r="J10" s="288">
        <v>625107.80999999994</v>
      </c>
      <c r="K10" s="1">
        <v>1410</v>
      </c>
      <c r="L10" s="288">
        <v>769548.92999999993</v>
      </c>
      <c r="M10" s="1">
        <v>1610</v>
      </c>
      <c r="N10" s="288">
        <v>895698.95</v>
      </c>
      <c r="O10" s="829">
        <v>1810</v>
      </c>
      <c r="P10" s="1">
        <v>1037183.9</v>
      </c>
    </row>
    <row r="11" spans="1:16" s="1" customFormat="1">
      <c r="A11" s="538" t="s">
        <v>612</v>
      </c>
      <c r="B11" s="537">
        <f>SUM(B8:B10)</f>
        <v>2779207.6749999998</v>
      </c>
      <c r="C11" s="537">
        <f>SUM(C8:C10)</f>
        <v>3737008.6749999998</v>
      </c>
      <c r="D11" s="537">
        <f>SUM(D8:D10)</f>
        <v>4346116.4000000004</v>
      </c>
      <c r="E11" s="537">
        <f>SUM(E8:E10)</f>
        <v>4750900.75</v>
      </c>
      <c r="H11" s="1" t="s">
        <v>868</v>
      </c>
      <c r="I11" s="1">
        <v>50</v>
      </c>
      <c r="J11" s="288">
        <v>132.5</v>
      </c>
      <c r="K11" s="1">
        <v>50</v>
      </c>
      <c r="L11" s="1">
        <v>132.5</v>
      </c>
      <c r="M11" s="1">
        <v>50</v>
      </c>
      <c r="N11" s="1">
        <v>132.5</v>
      </c>
      <c r="O11" s="1">
        <v>50</v>
      </c>
      <c r="P11" s="1">
        <v>132.5</v>
      </c>
    </row>
    <row r="12" spans="1:16" s="1" customFormat="1">
      <c r="A12" s="233"/>
      <c r="B12"/>
      <c r="C12"/>
      <c r="D12"/>
      <c r="E12"/>
      <c r="H12" s="1" t="s">
        <v>18</v>
      </c>
      <c r="J12" s="288">
        <v>1036045.03</v>
      </c>
      <c r="L12" s="1">
        <v>1329985.33</v>
      </c>
      <c r="N12" s="1">
        <v>1676392.83</v>
      </c>
      <c r="P12" s="1">
        <v>2008374.27</v>
      </c>
    </row>
    <row r="13" spans="1:16" s="1" customFormat="1">
      <c r="A13" s="233" t="s">
        <v>110</v>
      </c>
      <c r="B13" s="839">
        <f>'PrEP_AIDS Center'!B19</f>
        <v>24462.5</v>
      </c>
      <c r="C13" s="839">
        <f>'PrEP_AIDS Center'!C19</f>
        <v>54268.75</v>
      </c>
      <c r="D13" s="839">
        <f>'PrEP_AIDS Center'!D19</f>
        <v>89893.75</v>
      </c>
      <c r="E13" s="839">
        <f>'PrEP_AIDS Center'!E19</f>
        <v>125518.75</v>
      </c>
      <c r="J13" s="288"/>
    </row>
    <row r="14" spans="1:16" s="1" customFormat="1">
      <c r="A14" s="233"/>
      <c r="B14" s="676"/>
      <c r="C14" s="676"/>
      <c r="D14" s="676"/>
      <c r="E14" s="676"/>
      <c r="J14" s="288"/>
    </row>
    <row r="15" spans="1:16" s="1" customFormat="1">
      <c r="B15" s="840"/>
    </row>
    <row r="16" spans="1:16" s="1" customFormat="1" ht="18" thickBot="1">
      <c r="A16" s="34" t="s">
        <v>1216</v>
      </c>
      <c r="B16" s="1" t="s">
        <v>55</v>
      </c>
      <c r="C16" s="1" t="s">
        <v>56</v>
      </c>
      <c r="D16" s="1" t="s">
        <v>57</v>
      </c>
      <c r="E16" s="1" t="s">
        <v>58</v>
      </c>
      <c r="H16" s="1" t="s">
        <v>1215</v>
      </c>
    </row>
    <row r="17" spans="1:16" s="1" customFormat="1" ht="15.75" thickTop="1">
      <c r="A17" s="1" t="s">
        <v>610</v>
      </c>
      <c r="B17" s="288">
        <v>1026330.2749999999</v>
      </c>
      <c r="C17" s="288">
        <v>1304887.3999999999</v>
      </c>
      <c r="D17" s="288">
        <v>1643656.9000000004</v>
      </c>
      <c r="E17" s="288">
        <v>1933945.6500000004</v>
      </c>
    </row>
    <row r="18" spans="1:16" s="1" customFormat="1">
      <c r="A18" s="233" t="s">
        <v>611</v>
      </c>
      <c r="B18" s="288">
        <v>1563451.05</v>
      </c>
      <c r="C18" s="288">
        <v>2019744.675</v>
      </c>
      <c r="D18" s="288">
        <v>2546993.9250000003</v>
      </c>
      <c r="E18" s="288">
        <v>3086658.7749999999</v>
      </c>
      <c r="J18" s="1">
        <v>2.5</v>
      </c>
    </row>
    <row r="19" spans="1:16" s="1" customFormat="1">
      <c r="A19" s="233" t="s">
        <v>571</v>
      </c>
      <c r="B19" s="837">
        <v>331.25</v>
      </c>
      <c r="C19" s="837">
        <v>331.25</v>
      </c>
      <c r="D19" s="837">
        <v>331.25</v>
      </c>
      <c r="E19" s="837">
        <v>331.25</v>
      </c>
    </row>
    <row r="20" spans="1:16" s="1" customFormat="1">
      <c r="A20" s="836" t="s">
        <v>612</v>
      </c>
      <c r="B20" s="838">
        <v>2590112.5750000002</v>
      </c>
      <c r="C20" s="838">
        <v>3324963.3250000002</v>
      </c>
      <c r="D20" s="838">
        <v>4190982.0750000007</v>
      </c>
      <c r="E20" s="838">
        <v>5020935.6750000007</v>
      </c>
      <c r="H20" s="1" t="s">
        <v>895</v>
      </c>
      <c r="I20" s="1">
        <v>4490</v>
      </c>
      <c r="J20" s="1">
        <v>1026330.2749999999</v>
      </c>
      <c r="K20" s="1">
        <v>5790</v>
      </c>
      <c r="L20" s="1">
        <v>521954.95999999996</v>
      </c>
      <c r="M20" s="1">
        <v>6760</v>
      </c>
      <c r="N20" s="1">
        <v>657462.76000000013</v>
      </c>
      <c r="O20" s="1">
        <v>7590</v>
      </c>
      <c r="P20" s="1">
        <v>773578.26000000013</v>
      </c>
    </row>
    <row r="21" spans="1:16" s="1" customFormat="1">
      <c r="A21" s="233"/>
      <c r="B21" s="58">
        <f>B20-B11</f>
        <v>-189095.09999999963</v>
      </c>
      <c r="C21" s="58">
        <f>C20-C11</f>
        <v>-412045.34999999963</v>
      </c>
      <c r="D21" s="58">
        <f>D20-D11</f>
        <v>-155134.32499999972</v>
      </c>
      <c r="E21" s="58">
        <f>E20-E11</f>
        <v>270034.92500000075</v>
      </c>
      <c r="H21" s="1" t="s">
        <v>867</v>
      </c>
      <c r="I21" s="1">
        <v>1110</v>
      </c>
      <c r="J21" s="1">
        <v>1563451.05</v>
      </c>
      <c r="K21" s="1">
        <v>1410</v>
      </c>
      <c r="L21" s="1">
        <v>807897.87</v>
      </c>
      <c r="M21" s="1">
        <v>1740</v>
      </c>
      <c r="N21" s="1">
        <v>1018797.5700000001</v>
      </c>
      <c r="O21" s="1">
        <v>2110</v>
      </c>
      <c r="P21" s="1">
        <v>1234663.51</v>
      </c>
    </row>
    <row r="22" spans="1:16">
      <c r="A22" s="2" t="s">
        <v>606</v>
      </c>
      <c r="H22" s="1" t="s">
        <v>868</v>
      </c>
      <c r="I22" s="1">
        <v>50</v>
      </c>
      <c r="J22" s="1">
        <v>331.25</v>
      </c>
      <c r="K22" s="1">
        <v>50</v>
      </c>
      <c r="L22" s="1">
        <v>132.5</v>
      </c>
      <c r="M22" s="1">
        <v>50</v>
      </c>
      <c r="N22" s="1">
        <v>132.5</v>
      </c>
      <c r="O22" s="1">
        <v>50</v>
      </c>
      <c r="P22" s="1">
        <v>132.5</v>
      </c>
    </row>
    <row r="24" spans="1:16">
      <c r="A24" s="2" t="s">
        <v>605</v>
      </c>
      <c r="B24" s="299"/>
    </row>
    <row r="25" spans="1:16">
      <c r="A25" s="2"/>
      <c r="B25" s="299"/>
    </row>
    <row r="26" spans="1:16">
      <c r="A26" s="317" t="s">
        <v>604</v>
      </c>
      <c r="B26" s="324">
        <v>2019</v>
      </c>
      <c r="C26" s="324">
        <v>2020</v>
      </c>
      <c r="D26" s="324">
        <v>2021</v>
      </c>
      <c r="E26" s="324">
        <v>2022</v>
      </c>
    </row>
    <row r="27" spans="1:16">
      <c r="A27" s="317" t="s">
        <v>603</v>
      </c>
      <c r="B27" s="302"/>
      <c r="C27" s="302"/>
      <c r="D27" s="302"/>
      <c r="E27" s="302"/>
    </row>
    <row r="28" spans="1:16">
      <c r="A28" s="313" t="s">
        <v>598</v>
      </c>
      <c r="B28" s="302"/>
      <c r="C28" s="302"/>
      <c r="D28" s="302"/>
      <c r="E28" s="302"/>
      <c r="K28" s="323"/>
      <c r="L28" s="323"/>
    </row>
    <row r="29" spans="1:16">
      <c r="A29" s="313" t="s">
        <v>602</v>
      </c>
      <c r="B29" s="302"/>
      <c r="C29" s="302"/>
      <c r="D29" s="302"/>
      <c r="E29" s="302"/>
    </row>
    <row r="30" spans="1:16">
      <c r="A30" s="313" t="s">
        <v>588</v>
      </c>
      <c r="B30" s="302"/>
      <c r="C30" s="302"/>
      <c r="D30" s="302"/>
      <c r="E30" s="302"/>
    </row>
    <row r="31" spans="1:16">
      <c r="A31" s="313" t="s">
        <v>600</v>
      </c>
      <c r="B31" s="302"/>
      <c r="C31" s="302"/>
      <c r="D31" s="302"/>
      <c r="E31" s="302"/>
    </row>
    <row r="32" spans="1:16">
      <c r="A32" s="313" t="s">
        <v>599</v>
      </c>
      <c r="B32" s="302"/>
      <c r="C32" s="302"/>
      <c r="D32" s="302"/>
      <c r="E32" s="302"/>
      <c r="K32" s="322"/>
      <c r="L32" s="322"/>
    </row>
    <row r="33" spans="1:15312">
      <c r="A33" s="313" t="s">
        <v>597</v>
      </c>
      <c r="B33" s="302"/>
      <c r="C33" s="302"/>
      <c r="D33" s="302"/>
      <c r="E33" s="302"/>
    </row>
    <row r="34" spans="1:15312">
      <c r="A34" s="313" t="s">
        <v>581</v>
      </c>
      <c r="B34" s="302"/>
      <c r="C34" s="302"/>
      <c r="D34" s="302"/>
      <c r="E34" s="302"/>
      <c r="K34" s="318"/>
      <c r="L34" s="318"/>
      <c r="M34" s="321"/>
      <c r="N34" s="321"/>
      <c r="O34" s="321"/>
      <c r="P34" s="321"/>
      <c r="Q34" s="321"/>
      <c r="R34" s="321"/>
      <c r="S34" s="321"/>
      <c r="T34" s="321"/>
      <c r="U34" s="321"/>
      <c r="V34" s="321"/>
      <c r="W34" s="321"/>
      <c r="X34" s="321"/>
      <c r="Y34" s="321"/>
      <c r="Z34" s="321"/>
      <c r="AA34" s="321"/>
      <c r="AB34" s="321"/>
      <c r="AC34" s="321"/>
      <c r="AD34" s="321"/>
      <c r="AE34" s="321"/>
      <c r="AF34" s="321"/>
      <c r="AG34" s="321"/>
      <c r="AH34" s="321"/>
      <c r="AI34" s="321"/>
      <c r="AJ34" s="321"/>
      <c r="AK34" s="321"/>
      <c r="AL34" s="321"/>
      <c r="AM34" s="321"/>
      <c r="AN34" s="321"/>
      <c r="AO34" s="321"/>
      <c r="AP34" s="321"/>
      <c r="AQ34" s="321"/>
      <c r="AR34" s="321"/>
      <c r="AS34" s="321"/>
      <c r="AT34" s="321"/>
      <c r="AU34" s="321"/>
      <c r="AV34" s="321"/>
      <c r="AW34" s="321"/>
      <c r="AX34" s="321"/>
      <c r="AY34" s="321"/>
      <c r="AZ34" s="321"/>
      <c r="BA34" s="321"/>
      <c r="BB34" s="321"/>
      <c r="BC34" s="321"/>
      <c r="BD34" s="321"/>
      <c r="BE34" s="321"/>
      <c r="BF34" s="321"/>
      <c r="BG34" s="321"/>
      <c r="BH34" s="321"/>
      <c r="BI34" s="321"/>
      <c r="BJ34" s="321"/>
      <c r="BK34" s="321"/>
      <c r="BL34" s="321"/>
      <c r="BM34" s="321"/>
      <c r="BN34" s="321"/>
      <c r="BO34" s="321"/>
      <c r="BP34" s="321"/>
      <c r="BQ34" s="321"/>
      <c r="BR34" s="321"/>
      <c r="BS34" s="321"/>
      <c r="BT34" s="321"/>
      <c r="BU34" s="321"/>
      <c r="BV34" s="321"/>
      <c r="BW34" s="321"/>
      <c r="BX34" s="321"/>
      <c r="BY34" s="321"/>
      <c r="BZ34" s="321"/>
      <c r="CA34" s="321"/>
      <c r="CB34" s="321"/>
      <c r="CC34" s="321"/>
      <c r="CD34" s="321"/>
      <c r="CE34" s="321"/>
      <c r="CF34" s="321"/>
      <c r="CG34" s="321"/>
      <c r="CH34" s="321"/>
      <c r="CI34" s="321"/>
      <c r="CJ34" s="321"/>
      <c r="CK34" s="321"/>
      <c r="CL34" s="321"/>
      <c r="CM34" s="321"/>
      <c r="CN34" s="321"/>
      <c r="CO34" s="321"/>
      <c r="CP34" s="321"/>
      <c r="CQ34" s="321"/>
      <c r="CR34" s="321"/>
      <c r="CS34" s="321"/>
      <c r="CT34" s="321"/>
      <c r="CU34" s="321"/>
      <c r="CV34" s="321"/>
      <c r="CW34" s="321"/>
      <c r="CX34" s="321"/>
      <c r="CY34" s="321"/>
      <c r="CZ34" s="321"/>
      <c r="DA34" s="321"/>
      <c r="DB34" s="321"/>
      <c r="DC34" s="321"/>
      <c r="DD34" s="321"/>
      <c r="DE34" s="321"/>
      <c r="DF34" s="321"/>
      <c r="DG34" s="321"/>
      <c r="DH34" s="321"/>
      <c r="DI34" s="321"/>
      <c r="DJ34" s="321"/>
      <c r="DK34" s="321"/>
      <c r="DL34" s="321"/>
      <c r="DM34" s="321"/>
      <c r="DN34" s="321"/>
      <c r="DO34" s="321"/>
      <c r="DP34" s="321"/>
      <c r="DQ34" s="321"/>
      <c r="DR34" s="321"/>
      <c r="DS34" s="321"/>
      <c r="DT34" s="321"/>
      <c r="DU34" s="321"/>
      <c r="DV34" s="321"/>
      <c r="DW34" s="321"/>
      <c r="DX34" s="321"/>
      <c r="DY34" s="321"/>
      <c r="DZ34" s="321"/>
      <c r="EA34" s="321"/>
      <c r="EB34" s="321"/>
      <c r="EC34" s="321"/>
      <c r="ED34" s="321"/>
      <c r="EE34" s="321"/>
      <c r="EF34" s="321"/>
      <c r="EG34" s="321"/>
      <c r="EH34" s="321"/>
      <c r="EI34" s="321"/>
      <c r="EJ34" s="321"/>
      <c r="EK34" s="321"/>
      <c r="EL34" s="321"/>
      <c r="EM34" s="321"/>
      <c r="EN34" s="321"/>
      <c r="EO34" s="321"/>
      <c r="EP34" s="321"/>
      <c r="EQ34" s="321"/>
      <c r="ER34" s="321"/>
      <c r="ES34" s="321"/>
      <c r="ET34" s="321"/>
      <c r="EU34" s="321"/>
      <c r="EV34" s="321"/>
      <c r="EW34" s="321"/>
      <c r="EX34" s="321"/>
      <c r="EY34" s="321"/>
      <c r="EZ34" s="321"/>
      <c r="FA34" s="321"/>
      <c r="FB34" s="321"/>
      <c r="FC34" s="321"/>
      <c r="FD34" s="321"/>
      <c r="FE34" s="321"/>
      <c r="FF34" s="321"/>
      <c r="FG34" s="321"/>
      <c r="FH34" s="321"/>
      <c r="FI34" s="321"/>
      <c r="FJ34" s="321"/>
      <c r="FK34" s="321"/>
      <c r="FL34" s="321"/>
      <c r="FM34" s="321"/>
      <c r="FN34" s="321"/>
      <c r="FO34" s="321"/>
      <c r="FP34" s="321"/>
      <c r="FQ34" s="321"/>
      <c r="FR34" s="321"/>
      <c r="FS34" s="321"/>
      <c r="FT34" s="321"/>
      <c r="FU34" s="321"/>
      <c r="FV34" s="321"/>
      <c r="FW34" s="321"/>
      <c r="FX34" s="321"/>
      <c r="FY34" s="321"/>
      <c r="FZ34" s="321"/>
      <c r="GA34" s="321"/>
      <c r="GB34" s="321"/>
      <c r="GC34" s="321"/>
      <c r="GD34" s="321"/>
      <c r="GE34" s="321"/>
      <c r="GF34" s="321"/>
      <c r="GG34" s="321"/>
      <c r="GH34" s="321"/>
      <c r="GI34" s="321"/>
      <c r="GJ34" s="321"/>
      <c r="GK34" s="321"/>
      <c r="GL34" s="321"/>
      <c r="GM34" s="321"/>
      <c r="GN34" s="321"/>
      <c r="GO34" s="321"/>
      <c r="GP34" s="321"/>
      <c r="GQ34" s="321"/>
      <c r="GR34" s="321"/>
      <c r="GS34" s="321"/>
      <c r="GT34" s="321"/>
      <c r="GU34" s="321"/>
      <c r="GV34" s="321"/>
      <c r="GW34" s="321"/>
      <c r="GX34" s="321"/>
      <c r="GY34" s="321"/>
      <c r="GZ34" s="321"/>
      <c r="HA34" s="321"/>
      <c r="HB34" s="321"/>
      <c r="HC34" s="321"/>
      <c r="HD34" s="321"/>
      <c r="HE34" s="321"/>
      <c r="HF34" s="321"/>
      <c r="HG34" s="321"/>
      <c r="HH34" s="321"/>
      <c r="HI34" s="321"/>
      <c r="HJ34" s="321"/>
      <c r="HK34" s="321"/>
      <c r="HL34" s="321"/>
      <c r="HM34" s="321"/>
      <c r="HN34" s="321"/>
      <c r="HO34" s="321"/>
      <c r="HP34" s="321"/>
      <c r="HQ34" s="321"/>
      <c r="HR34" s="321"/>
      <c r="HS34" s="321"/>
      <c r="HT34" s="321"/>
      <c r="HU34" s="321"/>
      <c r="HV34" s="321"/>
      <c r="HW34" s="321"/>
      <c r="HX34" s="321"/>
      <c r="HY34" s="321"/>
      <c r="HZ34" s="321"/>
      <c r="IA34" s="321"/>
      <c r="IB34" s="321"/>
      <c r="IC34" s="321"/>
      <c r="ID34" s="321"/>
      <c r="IE34" s="321"/>
      <c r="IF34" s="321"/>
      <c r="IG34" s="321"/>
      <c r="IH34" s="321"/>
      <c r="II34" s="321"/>
      <c r="IJ34" s="321"/>
      <c r="IK34" s="321"/>
      <c r="IL34" s="321"/>
      <c r="IM34" s="321"/>
      <c r="IN34" s="321"/>
      <c r="IO34" s="321"/>
      <c r="IP34" s="321"/>
      <c r="IQ34" s="321"/>
      <c r="IR34" s="321"/>
      <c r="IS34" s="321"/>
      <c r="IT34" s="321"/>
      <c r="IU34" s="321"/>
      <c r="IV34" s="321"/>
      <c r="IW34" s="321"/>
      <c r="IX34" s="321"/>
      <c r="IY34" s="321"/>
      <c r="IZ34" s="321"/>
      <c r="JA34" s="321"/>
      <c r="JB34" s="321"/>
      <c r="JC34" s="321"/>
      <c r="JD34" s="321"/>
      <c r="JE34" s="321"/>
      <c r="JF34" s="321"/>
      <c r="JG34" s="321"/>
      <c r="JH34" s="321"/>
      <c r="JI34" s="321"/>
      <c r="JJ34" s="321"/>
      <c r="JK34" s="321"/>
      <c r="JL34" s="321"/>
      <c r="JM34" s="321"/>
      <c r="JN34" s="321"/>
      <c r="JO34" s="321"/>
      <c r="JP34" s="321"/>
      <c r="JQ34" s="321"/>
      <c r="JR34" s="321"/>
      <c r="JS34" s="321"/>
      <c r="JT34" s="321"/>
      <c r="JU34" s="321"/>
      <c r="JV34" s="321"/>
      <c r="JW34" s="321"/>
      <c r="JX34" s="321"/>
      <c r="JY34" s="321"/>
      <c r="JZ34" s="321"/>
      <c r="KA34" s="321"/>
      <c r="KB34" s="321"/>
      <c r="KC34" s="321"/>
      <c r="KD34" s="321"/>
      <c r="KE34" s="321"/>
      <c r="KF34" s="321"/>
      <c r="KG34" s="321"/>
      <c r="KH34" s="321"/>
      <c r="KI34" s="321"/>
      <c r="KJ34" s="321"/>
      <c r="KK34" s="321"/>
      <c r="KL34" s="321"/>
      <c r="KM34" s="321"/>
      <c r="KN34" s="321"/>
      <c r="KO34" s="321"/>
      <c r="KP34" s="321"/>
      <c r="KQ34" s="321"/>
      <c r="KR34" s="321"/>
      <c r="KS34" s="321"/>
      <c r="KT34" s="321"/>
      <c r="KU34" s="321"/>
      <c r="KV34" s="321"/>
      <c r="KW34" s="321"/>
      <c r="KX34" s="321"/>
      <c r="KY34" s="321"/>
      <c r="KZ34" s="321"/>
      <c r="LA34" s="321"/>
      <c r="LB34" s="321"/>
      <c r="LC34" s="321"/>
      <c r="LD34" s="321"/>
      <c r="LE34" s="321"/>
      <c r="LF34" s="321"/>
      <c r="LG34" s="321"/>
      <c r="LH34" s="321"/>
      <c r="LI34" s="321"/>
      <c r="LJ34" s="321"/>
      <c r="LK34" s="321"/>
      <c r="LL34" s="321"/>
      <c r="LM34" s="321"/>
      <c r="LN34" s="321"/>
      <c r="LO34" s="321"/>
      <c r="LP34" s="321"/>
      <c r="LQ34" s="321"/>
      <c r="LR34" s="321"/>
      <c r="LS34" s="321"/>
      <c r="LT34" s="321"/>
      <c r="LU34" s="321"/>
      <c r="LV34" s="321"/>
      <c r="LW34" s="321"/>
      <c r="LX34" s="321"/>
      <c r="LY34" s="321"/>
      <c r="LZ34" s="321"/>
      <c r="MA34" s="321"/>
      <c r="MB34" s="321"/>
      <c r="MC34" s="321"/>
      <c r="MD34" s="321"/>
      <c r="ME34" s="321"/>
      <c r="MF34" s="321"/>
      <c r="MG34" s="321"/>
      <c r="MH34" s="321"/>
      <c r="MI34" s="321"/>
      <c r="MJ34" s="321"/>
      <c r="MK34" s="321"/>
      <c r="ML34" s="321"/>
      <c r="MM34" s="321"/>
      <c r="MN34" s="321"/>
      <c r="MO34" s="321"/>
      <c r="MP34" s="321"/>
      <c r="MQ34" s="321"/>
      <c r="MR34" s="321"/>
      <c r="MS34" s="321"/>
      <c r="MT34" s="321"/>
      <c r="MU34" s="321"/>
      <c r="MV34" s="321"/>
      <c r="MW34" s="321"/>
      <c r="MX34" s="321"/>
      <c r="MY34" s="321"/>
      <c r="MZ34" s="321"/>
      <c r="NA34" s="321"/>
      <c r="NB34" s="321"/>
      <c r="NC34" s="321"/>
      <c r="ND34" s="321"/>
      <c r="NE34" s="321"/>
      <c r="NF34" s="321"/>
      <c r="NG34" s="321"/>
      <c r="NH34" s="321"/>
      <c r="NI34" s="321"/>
      <c r="NJ34" s="321"/>
      <c r="NK34" s="321"/>
      <c r="NL34" s="321"/>
      <c r="NM34" s="321"/>
      <c r="NN34" s="321"/>
      <c r="NO34" s="321"/>
      <c r="NP34" s="321"/>
      <c r="NQ34" s="321"/>
      <c r="NR34" s="321"/>
      <c r="NS34" s="321"/>
      <c r="NT34" s="321"/>
      <c r="NU34" s="321"/>
      <c r="NV34" s="321"/>
      <c r="NW34" s="321"/>
      <c r="NX34" s="321"/>
      <c r="NY34" s="321"/>
      <c r="NZ34" s="321"/>
      <c r="OA34" s="321"/>
      <c r="OB34" s="321"/>
      <c r="OC34" s="321"/>
      <c r="OD34" s="321"/>
      <c r="OE34" s="321"/>
      <c r="OF34" s="321"/>
      <c r="OG34" s="321"/>
      <c r="OH34" s="321"/>
      <c r="OI34" s="321"/>
      <c r="OJ34" s="321"/>
      <c r="OK34" s="321"/>
      <c r="OL34" s="321"/>
      <c r="OM34" s="321"/>
      <c r="ON34" s="321"/>
      <c r="OO34" s="321"/>
      <c r="OP34" s="321"/>
      <c r="OQ34" s="321"/>
      <c r="OR34" s="321"/>
      <c r="OS34" s="321"/>
      <c r="OT34" s="321"/>
      <c r="OU34" s="321"/>
      <c r="OV34" s="321"/>
      <c r="OW34" s="321"/>
      <c r="OX34" s="321"/>
      <c r="OY34" s="321"/>
      <c r="OZ34" s="321"/>
      <c r="PA34" s="321"/>
      <c r="PB34" s="321"/>
      <c r="PC34" s="321"/>
      <c r="PD34" s="321"/>
      <c r="PE34" s="321"/>
      <c r="PF34" s="321"/>
      <c r="PG34" s="321"/>
      <c r="PH34" s="321"/>
      <c r="PI34" s="321"/>
      <c r="PJ34" s="321"/>
      <c r="PK34" s="321"/>
      <c r="PL34" s="321"/>
      <c r="PM34" s="321"/>
      <c r="PN34" s="321"/>
      <c r="PO34" s="321"/>
      <c r="PP34" s="321"/>
      <c r="PQ34" s="321"/>
      <c r="PR34" s="321"/>
      <c r="PS34" s="321"/>
      <c r="PT34" s="321"/>
      <c r="PU34" s="321"/>
      <c r="PV34" s="321"/>
      <c r="PW34" s="321"/>
      <c r="PX34" s="321"/>
      <c r="PY34" s="321"/>
      <c r="PZ34" s="321"/>
      <c r="QA34" s="321"/>
      <c r="QB34" s="321"/>
      <c r="QC34" s="321"/>
      <c r="QD34" s="321"/>
      <c r="QE34" s="321"/>
      <c r="QF34" s="321"/>
      <c r="QG34" s="321"/>
      <c r="QH34" s="321"/>
      <c r="QI34" s="321"/>
      <c r="QJ34" s="321"/>
      <c r="QK34" s="321"/>
      <c r="QL34" s="321"/>
      <c r="QM34" s="321"/>
      <c r="QN34" s="321"/>
      <c r="QO34" s="321"/>
      <c r="QP34" s="321"/>
      <c r="QQ34" s="321"/>
      <c r="QR34" s="321"/>
      <c r="QS34" s="321"/>
      <c r="QT34" s="321"/>
      <c r="QU34" s="321"/>
      <c r="QV34" s="321"/>
      <c r="QW34" s="321"/>
      <c r="QX34" s="321"/>
      <c r="QY34" s="321"/>
      <c r="QZ34" s="321"/>
      <c r="RA34" s="321"/>
      <c r="RB34" s="321"/>
      <c r="RC34" s="321"/>
      <c r="RD34" s="321"/>
      <c r="RE34" s="321"/>
      <c r="RF34" s="321"/>
      <c r="RG34" s="321"/>
      <c r="RH34" s="321"/>
      <c r="RI34" s="321"/>
      <c r="RJ34" s="321"/>
      <c r="RK34" s="321"/>
      <c r="RL34" s="321"/>
      <c r="RM34" s="321"/>
      <c r="RN34" s="321"/>
      <c r="RO34" s="321"/>
      <c r="RP34" s="321"/>
      <c r="RQ34" s="321"/>
      <c r="RR34" s="321"/>
      <c r="RS34" s="321"/>
      <c r="RT34" s="321"/>
      <c r="RU34" s="321"/>
      <c r="RV34" s="321"/>
      <c r="RW34" s="321"/>
      <c r="RX34" s="321"/>
      <c r="RY34" s="321"/>
      <c r="RZ34" s="321"/>
      <c r="SA34" s="321"/>
      <c r="SB34" s="321"/>
      <c r="SC34" s="321"/>
      <c r="SD34" s="321"/>
      <c r="SE34" s="321"/>
      <c r="SF34" s="321"/>
      <c r="SG34" s="321"/>
      <c r="SH34" s="321"/>
      <c r="SI34" s="321"/>
      <c r="SJ34" s="321"/>
      <c r="SK34" s="321"/>
      <c r="SL34" s="321"/>
      <c r="SM34" s="321"/>
      <c r="SN34" s="321"/>
      <c r="SO34" s="321"/>
      <c r="SP34" s="321"/>
      <c r="SQ34" s="321"/>
      <c r="SR34" s="321"/>
      <c r="SS34" s="321"/>
      <c r="ST34" s="321"/>
      <c r="SU34" s="321"/>
      <c r="SV34" s="321"/>
      <c r="SW34" s="321"/>
      <c r="SX34" s="321"/>
      <c r="SY34" s="321"/>
      <c r="SZ34" s="321"/>
      <c r="TA34" s="321"/>
      <c r="TB34" s="321"/>
      <c r="TC34" s="321"/>
      <c r="TD34" s="321"/>
      <c r="TE34" s="321"/>
      <c r="TF34" s="321"/>
      <c r="TG34" s="321"/>
      <c r="TH34" s="321"/>
      <c r="TI34" s="321"/>
      <c r="TJ34" s="321"/>
      <c r="TK34" s="321"/>
      <c r="TL34" s="321"/>
      <c r="TM34" s="321"/>
      <c r="TN34" s="321"/>
      <c r="TO34" s="321"/>
      <c r="TP34" s="321"/>
      <c r="TQ34" s="321"/>
      <c r="TR34" s="321"/>
      <c r="TS34" s="321"/>
      <c r="TT34" s="321"/>
      <c r="TU34" s="321"/>
      <c r="TV34" s="321"/>
      <c r="TW34" s="321"/>
      <c r="TX34" s="321"/>
      <c r="TY34" s="321"/>
      <c r="TZ34" s="321"/>
      <c r="UA34" s="321"/>
      <c r="UB34" s="321"/>
      <c r="UC34" s="321"/>
      <c r="UD34" s="321"/>
      <c r="UE34" s="321"/>
      <c r="UF34" s="321"/>
      <c r="UG34" s="321"/>
      <c r="UH34" s="321"/>
      <c r="UI34" s="321"/>
      <c r="UJ34" s="321"/>
      <c r="UK34" s="321"/>
      <c r="UL34" s="321"/>
      <c r="UM34" s="321"/>
      <c r="UN34" s="321"/>
      <c r="UO34" s="321"/>
      <c r="UP34" s="321"/>
      <c r="UQ34" s="321"/>
      <c r="UR34" s="321"/>
      <c r="US34" s="321"/>
      <c r="UT34" s="321"/>
      <c r="UU34" s="321"/>
      <c r="UV34" s="321"/>
      <c r="UW34" s="321"/>
      <c r="UX34" s="321"/>
      <c r="UY34" s="321"/>
      <c r="UZ34" s="321"/>
      <c r="VA34" s="321"/>
      <c r="VB34" s="321"/>
      <c r="VC34" s="321"/>
      <c r="VD34" s="321"/>
      <c r="VE34" s="321"/>
      <c r="VF34" s="321"/>
      <c r="VG34" s="321"/>
      <c r="VH34" s="321"/>
      <c r="VI34" s="321"/>
      <c r="VJ34" s="321"/>
      <c r="VK34" s="321"/>
      <c r="VL34" s="321"/>
      <c r="VM34" s="321"/>
      <c r="VN34" s="321"/>
      <c r="VO34" s="321"/>
      <c r="VP34" s="321"/>
      <c r="VQ34" s="321"/>
      <c r="VR34" s="321"/>
      <c r="VS34" s="321"/>
      <c r="VT34" s="321"/>
      <c r="VU34" s="321"/>
      <c r="VV34" s="321"/>
      <c r="VW34" s="321"/>
      <c r="VX34" s="321"/>
      <c r="VY34" s="321"/>
      <c r="VZ34" s="321"/>
      <c r="WA34" s="321"/>
      <c r="WB34" s="321"/>
      <c r="WC34" s="321"/>
      <c r="WD34" s="321"/>
      <c r="WE34" s="321"/>
      <c r="WF34" s="321"/>
      <c r="WG34" s="321"/>
      <c r="WH34" s="321"/>
      <c r="WI34" s="321"/>
      <c r="WJ34" s="321"/>
      <c r="WK34" s="321"/>
      <c r="WL34" s="321"/>
      <c r="WM34" s="321"/>
      <c r="WN34" s="321"/>
      <c r="WO34" s="321"/>
      <c r="WP34" s="321"/>
      <c r="WQ34" s="321"/>
      <c r="WR34" s="321"/>
      <c r="WS34" s="321"/>
      <c r="WT34" s="321"/>
      <c r="WU34" s="321"/>
      <c r="WV34" s="321"/>
      <c r="WW34" s="321"/>
      <c r="WX34" s="321"/>
      <c r="WY34" s="321"/>
      <c r="WZ34" s="321"/>
      <c r="XA34" s="321"/>
      <c r="XB34" s="321"/>
      <c r="XC34" s="321"/>
      <c r="XD34" s="321"/>
      <c r="XE34" s="321"/>
      <c r="XF34" s="321"/>
      <c r="XG34" s="321"/>
      <c r="XH34" s="321"/>
      <c r="XI34" s="321"/>
      <c r="XJ34" s="321"/>
      <c r="XK34" s="321"/>
      <c r="XL34" s="321"/>
      <c r="XM34" s="321"/>
      <c r="XN34" s="321"/>
      <c r="XO34" s="321"/>
      <c r="XP34" s="321"/>
      <c r="XQ34" s="321"/>
      <c r="XR34" s="321"/>
      <c r="XS34" s="321"/>
      <c r="XT34" s="321"/>
      <c r="XU34" s="321"/>
      <c r="XV34" s="321"/>
      <c r="XW34" s="321"/>
      <c r="XX34" s="321"/>
      <c r="XY34" s="321"/>
      <c r="XZ34" s="321"/>
      <c r="YA34" s="321"/>
      <c r="YB34" s="321"/>
      <c r="YC34" s="321"/>
      <c r="YD34" s="321"/>
      <c r="YE34" s="321"/>
      <c r="YF34" s="321"/>
      <c r="YG34" s="321"/>
      <c r="YH34" s="321"/>
      <c r="YI34" s="321"/>
      <c r="YJ34" s="321"/>
      <c r="YK34" s="321"/>
      <c r="YL34" s="321"/>
      <c r="YM34" s="321"/>
      <c r="YN34" s="321"/>
      <c r="YO34" s="321"/>
      <c r="YP34" s="321"/>
      <c r="YQ34" s="321"/>
      <c r="YR34" s="321"/>
      <c r="YS34" s="321"/>
      <c r="YT34" s="321"/>
      <c r="YU34" s="321"/>
      <c r="YV34" s="321"/>
      <c r="YW34" s="321"/>
      <c r="YX34" s="321"/>
      <c r="YY34" s="321"/>
      <c r="YZ34" s="321"/>
      <c r="ZA34" s="321"/>
      <c r="ZB34" s="321"/>
      <c r="ZC34" s="321"/>
      <c r="ZD34" s="321"/>
      <c r="ZE34" s="321"/>
      <c r="ZF34" s="321"/>
      <c r="ZG34" s="321"/>
      <c r="ZH34" s="321"/>
      <c r="ZI34" s="321"/>
      <c r="ZJ34" s="321"/>
      <c r="ZK34" s="321"/>
      <c r="ZL34" s="321"/>
      <c r="ZM34" s="321"/>
      <c r="ZN34" s="321"/>
      <c r="ZO34" s="321"/>
      <c r="ZP34" s="321"/>
      <c r="ZQ34" s="321"/>
      <c r="ZR34" s="321"/>
      <c r="ZS34" s="321"/>
      <c r="ZT34" s="321"/>
      <c r="ZU34" s="321"/>
      <c r="ZV34" s="321"/>
      <c r="ZW34" s="321"/>
      <c r="ZX34" s="321"/>
      <c r="ZY34" s="321"/>
      <c r="ZZ34" s="321"/>
      <c r="AAA34" s="321"/>
      <c r="AAB34" s="321"/>
      <c r="AAC34" s="321"/>
      <c r="AAD34" s="321"/>
      <c r="AAE34" s="321"/>
      <c r="AAF34" s="321"/>
      <c r="AAG34" s="321"/>
      <c r="AAH34" s="321"/>
      <c r="AAI34" s="321"/>
      <c r="AAJ34" s="321"/>
      <c r="AAK34" s="321"/>
      <c r="AAL34" s="321"/>
      <c r="AAM34" s="321"/>
      <c r="AAN34" s="321"/>
      <c r="AAO34" s="321"/>
      <c r="AAP34" s="321"/>
      <c r="AAQ34" s="321"/>
      <c r="AAR34" s="321"/>
      <c r="AAS34" s="321"/>
      <c r="AAT34" s="321"/>
      <c r="AAU34" s="321"/>
      <c r="AAV34" s="321"/>
      <c r="AAW34" s="321"/>
      <c r="AAX34" s="321"/>
      <c r="AAY34" s="321"/>
      <c r="AAZ34" s="321"/>
      <c r="ABA34" s="321"/>
      <c r="ABB34" s="321"/>
      <c r="ABC34" s="321"/>
      <c r="ABD34" s="321"/>
      <c r="ABE34" s="321"/>
      <c r="ABF34" s="321"/>
      <c r="ABG34" s="321"/>
      <c r="ABH34" s="321"/>
      <c r="ABI34" s="321"/>
      <c r="ABJ34" s="321"/>
      <c r="ABK34" s="321"/>
      <c r="ABL34" s="321"/>
      <c r="ABM34" s="321"/>
      <c r="ABN34" s="321"/>
      <c r="ABO34" s="321"/>
      <c r="ABP34" s="321"/>
      <c r="ABQ34" s="321"/>
      <c r="ABR34" s="321"/>
      <c r="ABS34" s="321"/>
      <c r="ABT34" s="321"/>
      <c r="ABU34" s="321"/>
      <c r="ABV34" s="321"/>
      <c r="ABW34" s="321"/>
      <c r="ABX34" s="321"/>
      <c r="ABY34" s="321"/>
      <c r="ABZ34" s="321"/>
      <c r="ACA34" s="321"/>
      <c r="ACB34" s="321"/>
      <c r="ACC34" s="321"/>
      <c r="ACD34" s="321"/>
      <c r="ACE34" s="321"/>
      <c r="ACF34" s="321"/>
      <c r="ACG34" s="321"/>
      <c r="ACH34" s="321"/>
      <c r="ACI34" s="321"/>
      <c r="ACJ34" s="321"/>
      <c r="ACK34" s="321"/>
      <c r="ACL34" s="321"/>
      <c r="ACM34" s="321"/>
      <c r="ACN34" s="321"/>
      <c r="ACO34" s="321"/>
      <c r="ACP34" s="321"/>
      <c r="ACQ34" s="321"/>
      <c r="ACR34" s="321"/>
      <c r="ACS34" s="321"/>
      <c r="ACT34" s="321"/>
      <c r="ACU34" s="321"/>
      <c r="ACV34" s="321"/>
      <c r="ACW34" s="321"/>
      <c r="ACX34" s="321"/>
      <c r="ACY34" s="321"/>
      <c r="ACZ34" s="321"/>
      <c r="ADA34" s="321"/>
      <c r="ADB34" s="321"/>
      <c r="ADC34" s="321"/>
      <c r="ADD34" s="321"/>
      <c r="ADE34" s="321"/>
      <c r="ADF34" s="321"/>
      <c r="ADG34" s="321"/>
      <c r="ADH34" s="321"/>
      <c r="ADI34" s="321"/>
      <c r="ADJ34" s="321"/>
      <c r="ADK34" s="321"/>
      <c r="ADL34" s="321"/>
      <c r="ADM34" s="321"/>
      <c r="ADN34" s="321"/>
      <c r="ADO34" s="321"/>
      <c r="ADP34" s="321"/>
      <c r="ADQ34" s="321"/>
      <c r="ADR34" s="321"/>
      <c r="ADS34" s="321"/>
      <c r="ADT34" s="321"/>
      <c r="ADU34" s="321"/>
      <c r="ADV34" s="321"/>
      <c r="ADW34" s="321"/>
      <c r="ADX34" s="321"/>
      <c r="ADY34" s="321"/>
      <c r="ADZ34" s="321"/>
      <c r="AEA34" s="321"/>
      <c r="AEB34" s="321"/>
      <c r="AEC34" s="321"/>
      <c r="AED34" s="321"/>
      <c r="AEE34" s="321"/>
      <c r="AEF34" s="321"/>
      <c r="AEG34" s="321"/>
      <c r="AEH34" s="321"/>
      <c r="AEI34" s="321"/>
      <c r="AEJ34" s="321"/>
      <c r="AEK34" s="321"/>
      <c r="AEL34" s="321"/>
      <c r="AEM34" s="321"/>
      <c r="AEN34" s="321"/>
      <c r="AEO34" s="321"/>
      <c r="AEP34" s="321"/>
      <c r="AEQ34" s="321"/>
      <c r="AER34" s="321"/>
      <c r="AES34" s="321"/>
      <c r="AET34" s="321"/>
      <c r="AEU34" s="321"/>
      <c r="AEV34" s="321"/>
      <c r="AEW34" s="321"/>
      <c r="AEX34" s="321"/>
      <c r="AEY34" s="321"/>
      <c r="AEZ34" s="321"/>
      <c r="AFA34" s="321"/>
      <c r="AFB34" s="321"/>
      <c r="AFC34" s="321"/>
      <c r="AFD34" s="321"/>
      <c r="AFE34" s="321"/>
      <c r="AFF34" s="321"/>
      <c r="AFG34" s="321"/>
      <c r="AFH34" s="321"/>
      <c r="AFI34" s="321"/>
      <c r="AFJ34" s="321"/>
      <c r="AFK34" s="321"/>
      <c r="AFL34" s="321"/>
      <c r="AFM34" s="321"/>
      <c r="AFN34" s="321"/>
      <c r="AFO34" s="321"/>
      <c r="AFP34" s="321"/>
      <c r="AFQ34" s="321"/>
      <c r="AFR34" s="321"/>
      <c r="AFS34" s="321"/>
      <c r="AFT34" s="321"/>
      <c r="AFU34" s="321"/>
      <c r="AFV34" s="321"/>
      <c r="AFW34" s="321"/>
      <c r="AFX34" s="321"/>
      <c r="AFY34" s="321"/>
      <c r="AFZ34" s="321"/>
      <c r="AGA34" s="321"/>
      <c r="AGB34" s="321"/>
      <c r="AGC34" s="321"/>
      <c r="AGD34" s="321"/>
      <c r="AGE34" s="321"/>
      <c r="AGF34" s="321"/>
      <c r="AGG34" s="321"/>
      <c r="AGH34" s="321"/>
      <c r="AGI34" s="321"/>
      <c r="AGJ34" s="321"/>
      <c r="AGK34" s="321"/>
      <c r="AGL34" s="321"/>
      <c r="AGM34" s="321"/>
      <c r="AGN34" s="321"/>
      <c r="AGO34" s="321"/>
      <c r="AGP34" s="321"/>
      <c r="AGQ34" s="321"/>
      <c r="AGR34" s="321"/>
      <c r="AGS34" s="321"/>
      <c r="AGT34" s="321"/>
      <c r="AGU34" s="321"/>
      <c r="AGV34" s="321"/>
      <c r="AGW34" s="321"/>
      <c r="AGX34" s="321"/>
      <c r="AGY34" s="321"/>
      <c r="AGZ34" s="321"/>
      <c r="AHA34" s="321"/>
      <c r="AHB34" s="321"/>
      <c r="AHC34" s="321"/>
      <c r="AHD34" s="321"/>
      <c r="AHE34" s="321"/>
      <c r="AHF34" s="321"/>
      <c r="AHG34" s="321"/>
      <c r="AHH34" s="321"/>
      <c r="AHI34" s="321"/>
      <c r="AHJ34" s="321"/>
      <c r="AHK34" s="321"/>
      <c r="AHL34" s="321"/>
      <c r="AHM34" s="321"/>
      <c r="AHN34" s="321"/>
      <c r="AHO34" s="321"/>
      <c r="AHP34" s="321"/>
      <c r="AHQ34" s="321"/>
      <c r="AHR34" s="321"/>
      <c r="AHS34" s="321"/>
      <c r="AHT34" s="321"/>
      <c r="AHU34" s="321"/>
      <c r="AHV34" s="321"/>
      <c r="AHW34" s="321"/>
      <c r="AHX34" s="321"/>
      <c r="AHY34" s="321"/>
      <c r="AHZ34" s="321"/>
      <c r="AIA34" s="321"/>
      <c r="AIB34" s="321"/>
      <c r="AIC34" s="321"/>
      <c r="AID34" s="321"/>
      <c r="AIE34" s="321"/>
      <c r="AIF34" s="321"/>
      <c r="AIG34" s="321"/>
      <c r="AIH34" s="321"/>
      <c r="AII34" s="321"/>
      <c r="AIJ34" s="321"/>
      <c r="AIK34" s="321"/>
      <c r="AIL34" s="321"/>
      <c r="AIM34" s="321"/>
      <c r="AIN34" s="321"/>
      <c r="AIO34" s="321"/>
      <c r="AIP34" s="321"/>
      <c r="AIQ34" s="321"/>
      <c r="AIR34" s="321"/>
      <c r="AIS34" s="321"/>
      <c r="AIT34" s="321"/>
      <c r="AIU34" s="321"/>
      <c r="AIV34" s="321"/>
      <c r="AIW34" s="321"/>
      <c r="AIX34" s="321"/>
      <c r="AIY34" s="321"/>
      <c r="AIZ34" s="321"/>
      <c r="AJA34" s="321"/>
      <c r="AJB34" s="321"/>
      <c r="AJC34" s="321"/>
      <c r="AJD34" s="321"/>
      <c r="AJE34" s="321"/>
      <c r="AJF34" s="321"/>
      <c r="AJG34" s="321"/>
      <c r="AJH34" s="321"/>
      <c r="AJI34" s="321"/>
      <c r="AJJ34" s="321"/>
      <c r="AJK34" s="321"/>
      <c r="AJL34" s="321"/>
      <c r="AJM34" s="321"/>
      <c r="AJN34" s="321"/>
      <c r="AJO34" s="321"/>
      <c r="AJP34" s="321"/>
      <c r="AJQ34" s="321"/>
      <c r="AJR34" s="321"/>
      <c r="AJS34" s="321"/>
      <c r="AJT34" s="321"/>
      <c r="AJU34" s="321"/>
      <c r="AJV34" s="321"/>
      <c r="AJW34" s="321"/>
      <c r="AJX34" s="321"/>
      <c r="AJY34" s="321"/>
      <c r="AJZ34" s="321"/>
      <c r="AKA34" s="321"/>
      <c r="AKB34" s="321"/>
      <c r="AKC34" s="321"/>
      <c r="AKD34" s="321"/>
      <c r="AKE34" s="321"/>
      <c r="AKF34" s="321"/>
      <c r="AKG34" s="321"/>
      <c r="AKH34" s="321"/>
      <c r="AKI34" s="321"/>
      <c r="AKJ34" s="321"/>
      <c r="AKK34" s="321"/>
      <c r="AKL34" s="321"/>
      <c r="AKM34" s="321"/>
      <c r="AKN34" s="321"/>
      <c r="AKO34" s="321"/>
      <c r="AKP34" s="321"/>
      <c r="AKQ34" s="321"/>
      <c r="AKR34" s="321"/>
      <c r="AKS34" s="321"/>
      <c r="AKT34" s="321"/>
      <c r="AKU34" s="321"/>
      <c r="AKV34" s="321"/>
      <c r="AKW34" s="321"/>
      <c r="AKX34" s="321"/>
      <c r="AKY34" s="321"/>
      <c r="AKZ34" s="321"/>
      <c r="ALA34" s="321"/>
      <c r="ALB34" s="321"/>
      <c r="ALC34" s="321"/>
      <c r="ALD34" s="321"/>
      <c r="ALE34" s="321"/>
      <c r="ALF34" s="321"/>
      <c r="ALG34" s="321"/>
      <c r="ALH34" s="321"/>
      <c r="ALI34" s="321"/>
      <c r="ALJ34" s="321"/>
      <c r="ALK34" s="321"/>
      <c r="ALL34" s="321"/>
      <c r="ALM34" s="321"/>
      <c r="ALN34" s="321"/>
      <c r="ALO34" s="321"/>
      <c r="ALP34" s="321"/>
      <c r="ALQ34" s="321"/>
      <c r="ALR34" s="321"/>
      <c r="ALS34" s="321"/>
      <c r="ALT34" s="321"/>
      <c r="ALU34" s="321"/>
      <c r="ALV34" s="321"/>
      <c r="ALW34" s="321"/>
      <c r="ALX34" s="321"/>
      <c r="ALY34" s="321"/>
      <c r="ALZ34" s="321"/>
      <c r="AMA34" s="321"/>
      <c r="AMB34" s="321"/>
      <c r="AMC34" s="321"/>
      <c r="AMD34" s="321"/>
      <c r="AME34" s="321"/>
      <c r="AMF34" s="321"/>
      <c r="AMG34" s="321"/>
      <c r="AMH34" s="321"/>
      <c r="AMI34" s="321"/>
      <c r="AMJ34" s="321"/>
      <c r="AMK34" s="321"/>
      <c r="AML34" s="321"/>
      <c r="AMM34" s="321"/>
      <c r="AMN34" s="321"/>
      <c r="AMO34" s="321"/>
      <c r="AMP34" s="321"/>
      <c r="AMQ34" s="321"/>
      <c r="AMR34" s="321"/>
      <c r="AMS34" s="321"/>
      <c r="AMT34" s="321"/>
      <c r="AMU34" s="321"/>
      <c r="AMV34" s="321"/>
      <c r="AMW34" s="321"/>
      <c r="AMX34" s="321"/>
      <c r="AMY34" s="321"/>
      <c r="AMZ34" s="321"/>
      <c r="ANA34" s="321"/>
      <c r="ANB34" s="321"/>
      <c r="ANC34" s="321"/>
      <c r="AND34" s="321"/>
      <c r="ANE34" s="321"/>
      <c r="ANF34" s="321"/>
      <c r="ANG34" s="321"/>
      <c r="ANH34" s="321"/>
      <c r="ANI34" s="321"/>
      <c r="ANJ34" s="321"/>
      <c r="ANK34" s="321"/>
      <c r="ANL34" s="321"/>
      <c r="ANM34" s="321"/>
      <c r="ANN34" s="321"/>
      <c r="ANO34" s="321"/>
      <c r="ANP34" s="321"/>
      <c r="ANQ34" s="321"/>
      <c r="ANR34" s="321"/>
      <c r="ANS34" s="321"/>
      <c r="ANT34" s="321"/>
      <c r="ANU34" s="321"/>
      <c r="ANV34" s="321"/>
      <c r="ANW34" s="321"/>
      <c r="ANX34" s="321"/>
      <c r="ANY34" s="321"/>
      <c r="ANZ34" s="321"/>
      <c r="AOA34" s="321"/>
      <c r="AOB34" s="321"/>
      <c r="AOC34" s="321"/>
      <c r="AOD34" s="321"/>
      <c r="AOE34" s="321"/>
      <c r="AOF34" s="321"/>
      <c r="AOG34" s="321"/>
      <c r="AOH34" s="321"/>
      <c r="AOI34" s="321"/>
      <c r="AOJ34" s="321"/>
      <c r="AOK34" s="321"/>
      <c r="AOL34" s="321"/>
      <c r="AOM34" s="321"/>
      <c r="AON34" s="321"/>
      <c r="AOO34" s="321"/>
      <c r="AOP34" s="321"/>
      <c r="AOQ34" s="321"/>
      <c r="AOR34" s="321"/>
      <c r="AOS34" s="321"/>
      <c r="AOT34" s="321"/>
      <c r="AOU34" s="321"/>
      <c r="AOV34" s="321"/>
      <c r="AOW34" s="321"/>
      <c r="AOX34" s="321"/>
      <c r="AOY34" s="321"/>
      <c r="AOZ34" s="321"/>
      <c r="APA34" s="321"/>
      <c r="APB34" s="321"/>
      <c r="APC34" s="321"/>
      <c r="APD34" s="321"/>
      <c r="APE34" s="321"/>
      <c r="APF34" s="321"/>
      <c r="APG34" s="321"/>
      <c r="APH34" s="321"/>
      <c r="API34" s="321"/>
      <c r="APJ34" s="321"/>
      <c r="APK34" s="321"/>
      <c r="APL34" s="321"/>
      <c r="APM34" s="321"/>
      <c r="APN34" s="321"/>
      <c r="APO34" s="321"/>
      <c r="APP34" s="321"/>
      <c r="APQ34" s="321"/>
      <c r="APR34" s="321"/>
      <c r="APS34" s="321"/>
      <c r="APT34" s="321"/>
      <c r="APU34" s="321"/>
      <c r="APV34" s="321"/>
      <c r="APW34" s="321"/>
      <c r="APX34" s="321"/>
      <c r="APY34" s="321"/>
      <c r="APZ34" s="321"/>
      <c r="AQA34" s="321"/>
      <c r="AQB34" s="321"/>
      <c r="AQC34" s="321"/>
      <c r="AQD34" s="321"/>
      <c r="AQE34" s="321"/>
      <c r="AQF34" s="321"/>
      <c r="AQG34" s="321"/>
      <c r="AQH34" s="321"/>
      <c r="AQI34" s="321"/>
      <c r="AQJ34" s="321"/>
      <c r="AQK34" s="321"/>
      <c r="AQL34" s="321"/>
      <c r="AQM34" s="321"/>
      <c r="AQN34" s="321"/>
      <c r="AQO34" s="321"/>
      <c r="AQP34" s="321"/>
      <c r="AQQ34" s="321"/>
      <c r="AQR34" s="321"/>
      <c r="AQS34" s="321"/>
      <c r="AQT34" s="321"/>
      <c r="AQU34" s="321"/>
      <c r="AQV34" s="321"/>
      <c r="AQW34" s="321"/>
      <c r="AQX34" s="321"/>
      <c r="AQY34" s="321"/>
      <c r="AQZ34" s="321"/>
      <c r="ARA34" s="321"/>
      <c r="ARB34" s="321"/>
      <c r="ARC34" s="321"/>
      <c r="ARD34" s="321"/>
      <c r="ARE34" s="321"/>
      <c r="ARF34" s="321"/>
      <c r="ARG34" s="321"/>
      <c r="ARH34" s="321"/>
      <c r="ARI34" s="321"/>
      <c r="ARJ34" s="321"/>
      <c r="ARK34" s="321"/>
      <c r="ARL34" s="321"/>
      <c r="ARM34" s="321"/>
      <c r="ARN34" s="321"/>
      <c r="ARO34" s="321"/>
      <c r="ARP34" s="321"/>
      <c r="ARQ34" s="321"/>
      <c r="ARR34" s="321"/>
      <c r="ARS34" s="321"/>
      <c r="ART34" s="321"/>
      <c r="ARU34" s="321"/>
      <c r="ARV34" s="321"/>
      <c r="ARW34" s="321"/>
      <c r="ARX34" s="321"/>
      <c r="ARY34" s="321"/>
      <c r="ARZ34" s="321"/>
      <c r="ASA34" s="321"/>
      <c r="ASB34" s="321"/>
      <c r="ASC34" s="321"/>
      <c r="ASD34" s="321"/>
      <c r="ASE34" s="321"/>
      <c r="ASF34" s="321"/>
      <c r="ASG34" s="321"/>
      <c r="ASH34" s="321"/>
      <c r="ASI34" s="321"/>
      <c r="ASJ34" s="321"/>
      <c r="ASK34" s="321"/>
      <c r="ASL34" s="321"/>
      <c r="ASM34" s="321"/>
      <c r="ASN34" s="321"/>
      <c r="ASO34" s="321"/>
      <c r="ASP34" s="321"/>
      <c r="ASQ34" s="321"/>
      <c r="ASR34" s="321"/>
      <c r="ASS34" s="321"/>
      <c r="AST34" s="321"/>
      <c r="ASU34" s="321"/>
      <c r="ASV34" s="321"/>
      <c r="ASW34" s="321"/>
      <c r="ASX34" s="321"/>
      <c r="ASY34" s="321"/>
      <c r="ASZ34" s="321"/>
      <c r="ATA34" s="321"/>
      <c r="ATB34" s="321"/>
      <c r="ATC34" s="321"/>
      <c r="ATD34" s="321"/>
      <c r="ATE34" s="321"/>
      <c r="ATF34" s="321"/>
      <c r="ATG34" s="321"/>
      <c r="ATH34" s="321"/>
      <c r="ATI34" s="321"/>
      <c r="ATJ34" s="321"/>
      <c r="ATK34" s="321"/>
      <c r="ATL34" s="321"/>
      <c r="ATM34" s="321"/>
      <c r="ATN34" s="321"/>
      <c r="ATO34" s="321"/>
      <c r="ATP34" s="321"/>
      <c r="ATQ34" s="321"/>
      <c r="ATR34" s="321"/>
      <c r="ATS34" s="321"/>
      <c r="ATT34" s="321"/>
      <c r="ATU34" s="321"/>
      <c r="ATV34" s="321"/>
      <c r="ATW34" s="321"/>
      <c r="ATX34" s="321"/>
      <c r="ATY34" s="321"/>
      <c r="ATZ34" s="321"/>
      <c r="AUA34" s="321"/>
      <c r="AUB34" s="321"/>
      <c r="AUC34" s="321"/>
      <c r="AUD34" s="321"/>
      <c r="AUE34" s="321"/>
      <c r="AUF34" s="321"/>
      <c r="AUG34" s="321"/>
      <c r="AUH34" s="321"/>
      <c r="AUI34" s="321"/>
      <c r="AUJ34" s="321"/>
      <c r="AUK34" s="321"/>
      <c r="AUL34" s="321"/>
      <c r="AUM34" s="321"/>
      <c r="AUN34" s="321"/>
      <c r="AUO34" s="321"/>
      <c r="AUP34" s="321"/>
      <c r="AUQ34" s="321"/>
      <c r="AUR34" s="321"/>
      <c r="AUS34" s="321"/>
      <c r="AUT34" s="321"/>
      <c r="AUU34" s="321"/>
      <c r="AUV34" s="321"/>
      <c r="AUW34" s="321"/>
      <c r="AUX34" s="321"/>
      <c r="AUY34" s="321"/>
      <c r="AUZ34" s="321"/>
      <c r="AVA34" s="321"/>
      <c r="AVB34" s="321"/>
      <c r="AVC34" s="321"/>
      <c r="AVD34" s="321"/>
      <c r="AVE34" s="321"/>
      <c r="AVF34" s="321"/>
      <c r="AVG34" s="321"/>
      <c r="AVH34" s="321"/>
      <c r="AVI34" s="321"/>
      <c r="AVJ34" s="321"/>
      <c r="AVK34" s="321"/>
      <c r="AVL34" s="321"/>
      <c r="AVM34" s="321"/>
      <c r="AVN34" s="321"/>
      <c r="AVO34" s="321"/>
      <c r="AVP34" s="321"/>
      <c r="AVQ34" s="321"/>
      <c r="AVR34" s="321"/>
      <c r="AVS34" s="321"/>
      <c r="AVT34" s="321"/>
      <c r="AVU34" s="321"/>
      <c r="AVV34" s="321"/>
      <c r="AVW34" s="321"/>
      <c r="AVX34" s="321"/>
      <c r="AVY34" s="321"/>
      <c r="AVZ34" s="321"/>
      <c r="AWA34" s="321"/>
      <c r="AWB34" s="321"/>
      <c r="AWC34" s="321"/>
      <c r="AWD34" s="321"/>
      <c r="AWE34" s="321"/>
      <c r="AWF34" s="321"/>
      <c r="AWG34" s="321"/>
      <c r="AWH34" s="321"/>
      <c r="AWI34" s="321"/>
      <c r="AWJ34" s="321"/>
      <c r="AWK34" s="321"/>
      <c r="AWL34" s="321"/>
      <c r="AWM34" s="321"/>
      <c r="AWN34" s="321"/>
      <c r="AWO34" s="321"/>
      <c r="AWP34" s="321"/>
      <c r="AWQ34" s="321"/>
      <c r="AWR34" s="321"/>
      <c r="AWS34" s="321"/>
      <c r="AWT34" s="321"/>
      <c r="AWU34" s="321"/>
      <c r="AWV34" s="321"/>
      <c r="AWW34" s="321"/>
      <c r="AWX34" s="321"/>
      <c r="AWY34" s="321"/>
      <c r="AWZ34" s="321"/>
      <c r="AXA34" s="321"/>
      <c r="AXB34" s="321"/>
      <c r="AXC34" s="321"/>
      <c r="AXD34" s="321"/>
      <c r="AXE34" s="321"/>
      <c r="AXF34" s="321"/>
      <c r="AXG34" s="321"/>
      <c r="AXH34" s="321"/>
      <c r="AXI34" s="321"/>
      <c r="AXJ34" s="321"/>
      <c r="AXK34" s="321"/>
      <c r="AXL34" s="321"/>
      <c r="AXM34" s="321"/>
      <c r="AXN34" s="321"/>
      <c r="AXO34" s="321"/>
      <c r="AXP34" s="321"/>
      <c r="AXQ34" s="321"/>
      <c r="AXR34" s="321"/>
      <c r="AXS34" s="321"/>
      <c r="AXT34" s="321"/>
      <c r="AXU34" s="321"/>
      <c r="AXV34" s="321"/>
      <c r="AXW34" s="321"/>
      <c r="AXX34" s="321"/>
      <c r="AXY34" s="321"/>
      <c r="AXZ34" s="321"/>
      <c r="AYA34" s="321"/>
      <c r="AYB34" s="321"/>
      <c r="AYC34" s="321"/>
      <c r="AYD34" s="321"/>
      <c r="AYE34" s="321"/>
      <c r="AYF34" s="321"/>
      <c r="AYG34" s="321"/>
      <c r="AYH34" s="321"/>
      <c r="AYI34" s="321"/>
      <c r="AYJ34" s="321"/>
      <c r="AYK34" s="321"/>
      <c r="AYL34" s="321"/>
      <c r="AYM34" s="321"/>
      <c r="AYN34" s="321"/>
      <c r="AYO34" s="321"/>
      <c r="AYP34" s="321"/>
      <c r="AYQ34" s="321"/>
      <c r="AYR34" s="321"/>
      <c r="AYS34" s="321"/>
      <c r="AYT34" s="321"/>
      <c r="AYU34" s="321"/>
      <c r="AYV34" s="321"/>
      <c r="AYW34" s="321"/>
      <c r="AYX34" s="321"/>
      <c r="AYY34" s="321"/>
      <c r="AYZ34" s="321"/>
      <c r="AZA34" s="321"/>
      <c r="AZB34" s="321"/>
      <c r="AZC34" s="321"/>
      <c r="AZD34" s="321"/>
      <c r="AZE34" s="321"/>
      <c r="AZF34" s="321"/>
      <c r="AZG34" s="321"/>
      <c r="AZH34" s="321"/>
      <c r="AZI34" s="321"/>
      <c r="AZJ34" s="321"/>
      <c r="AZK34" s="321"/>
      <c r="AZL34" s="321"/>
      <c r="AZM34" s="321"/>
      <c r="AZN34" s="321"/>
      <c r="AZO34" s="321"/>
      <c r="AZP34" s="321"/>
      <c r="AZQ34" s="321"/>
      <c r="AZR34" s="321"/>
      <c r="AZS34" s="321"/>
      <c r="AZT34" s="321"/>
      <c r="AZU34" s="321"/>
      <c r="AZV34" s="321"/>
      <c r="AZW34" s="321"/>
      <c r="AZX34" s="321"/>
      <c r="AZY34" s="321"/>
      <c r="AZZ34" s="321"/>
      <c r="BAA34" s="321"/>
      <c r="BAB34" s="321"/>
      <c r="BAC34" s="321"/>
      <c r="BAD34" s="321"/>
      <c r="BAE34" s="321"/>
      <c r="BAF34" s="321"/>
      <c r="BAG34" s="321"/>
      <c r="BAH34" s="321"/>
      <c r="BAI34" s="321"/>
      <c r="BAJ34" s="321"/>
      <c r="BAK34" s="321"/>
      <c r="BAL34" s="321"/>
      <c r="BAM34" s="321"/>
      <c r="BAN34" s="321"/>
      <c r="BAO34" s="321"/>
      <c r="BAP34" s="321"/>
      <c r="BAQ34" s="321"/>
      <c r="BAR34" s="321"/>
      <c r="BAS34" s="321"/>
      <c r="BAT34" s="321"/>
      <c r="BAU34" s="321"/>
      <c r="BAV34" s="321"/>
      <c r="BAW34" s="321"/>
      <c r="BAX34" s="321"/>
      <c r="BAY34" s="321"/>
      <c r="BAZ34" s="321"/>
      <c r="BBA34" s="321"/>
      <c r="BBB34" s="321"/>
      <c r="BBC34" s="321"/>
      <c r="BBD34" s="321"/>
      <c r="BBE34" s="321"/>
      <c r="BBF34" s="321"/>
      <c r="BBG34" s="321"/>
      <c r="BBH34" s="321"/>
      <c r="BBI34" s="321"/>
      <c r="BBJ34" s="321"/>
      <c r="BBK34" s="321"/>
      <c r="BBL34" s="321"/>
      <c r="BBM34" s="321"/>
      <c r="BBN34" s="321"/>
      <c r="BBO34" s="321"/>
      <c r="BBP34" s="321"/>
      <c r="BBQ34" s="321"/>
      <c r="BBR34" s="321"/>
      <c r="BBS34" s="321"/>
      <c r="BBT34" s="321"/>
      <c r="BBU34" s="321"/>
      <c r="BBV34" s="321"/>
      <c r="BBW34" s="321"/>
      <c r="BBX34" s="321"/>
      <c r="BBY34" s="321"/>
      <c r="BBZ34" s="321"/>
      <c r="BCA34" s="321"/>
      <c r="BCB34" s="321"/>
      <c r="BCC34" s="321"/>
      <c r="BCD34" s="321"/>
      <c r="BCE34" s="321"/>
      <c r="BCF34" s="321"/>
      <c r="BCG34" s="321"/>
      <c r="BCH34" s="321"/>
      <c r="BCI34" s="321"/>
      <c r="BCJ34" s="321"/>
      <c r="BCK34" s="321"/>
      <c r="BCL34" s="321"/>
      <c r="BCM34" s="321"/>
      <c r="BCN34" s="321"/>
      <c r="BCO34" s="321"/>
      <c r="BCP34" s="321"/>
      <c r="BCQ34" s="321"/>
      <c r="BCR34" s="321"/>
      <c r="BCS34" s="321"/>
      <c r="BCT34" s="321"/>
      <c r="BCU34" s="321"/>
      <c r="BCV34" s="321"/>
      <c r="BCW34" s="321"/>
      <c r="BCX34" s="321"/>
      <c r="BCY34" s="321"/>
      <c r="BCZ34" s="321"/>
      <c r="BDA34" s="321"/>
      <c r="BDB34" s="321"/>
      <c r="BDC34" s="321"/>
      <c r="BDD34" s="321"/>
      <c r="BDE34" s="321"/>
      <c r="BDF34" s="321"/>
      <c r="BDG34" s="321"/>
      <c r="BDH34" s="321"/>
      <c r="BDI34" s="321"/>
      <c r="BDJ34" s="321"/>
      <c r="BDK34" s="321"/>
      <c r="BDL34" s="321"/>
      <c r="BDM34" s="321"/>
      <c r="BDN34" s="321"/>
      <c r="BDO34" s="321"/>
      <c r="BDP34" s="321"/>
      <c r="BDQ34" s="321"/>
      <c r="BDR34" s="321"/>
      <c r="BDS34" s="321"/>
      <c r="BDT34" s="321"/>
      <c r="BDU34" s="321"/>
      <c r="BDV34" s="321"/>
      <c r="BDW34" s="321"/>
      <c r="BDX34" s="321"/>
      <c r="BDY34" s="321"/>
      <c r="BDZ34" s="321"/>
      <c r="BEA34" s="321"/>
      <c r="BEB34" s="321"/>
      <c r="BEC34" s="321"/>
      <c r="BED34" s="321"/>
      <c r="BEE34" s="321"/>
      <c r="BEF34" s="321"/>
      <c r="BEG34" s="321"/>
      <c r="BEH34" s="321"/>
      <c r="BEI34" s="321"/>
      <c r="BEJ34" s="321"/>
      <c r="BEK34" s="321"/>
      <c r="BEL34" s="321"/>
      <c r="BEM34" s="321"/>
      <c r="BEN34" s="321"/>
      <c r="BEO34" s="321"/>
      <c r="BEP34" s="321"/>
      <c r="BEQ34" s="321"/>
      <c r="BER34" s="321"/>
      <c r="BES34" s="321"/>
      <c r="BET34" s="321"/>
      <c r="BEU34" s="321"/>
      <c r="BEV34" s="321"/>
      <c r="BEW34" s="321"/>
      <c r="BEX34" s="321"/>
      <c r="BEY34" s="321"/>
      <c r="BEZ34" s="321"/>
      <c r="BFA34" s="321"/>
      <c r="BFB34" s="321"/>
      <c r="BFC34" s="321"/>
      <c r="BFD34" s="321"/>
      <c r="BFE34" s="321"/>
      <c r="BFF34" s="321"/>
      <c r="BFG34" s="321"/>
      <c r="BFH34" s="321"/>
      <c r="BFI34" s="321"/>
      <c r="BFJ34" s="321"/>
      <c r="BFK34" s="321"/>
      <c r="BFL34" s="321"/>
      <c r="BFM34" s="321"/>
      <c r="BFN34" s="321"/>
      <c r="BFO34" s="321"/>
      <c r="BFP34" s="321"/>
      <c r="BFQ34" s="321"/>
      <c r="BFR34" s="321"/>
      <c r="BFS34" s="321"/>
      <c r="BFT34" s="321"/>
      <c r="BFU34" s="321"/>
      <c r="BFV34" s="321"/>
      <c r="BFW34" s="321"/>
      <c r="BFX34" s="321"/>
      <c r="BFY34" s="321"/>
      <c r="BFZ34" s="321"/>
      <c r="BGA34" s="321"/>
      <c r="BGB34" s="321"/>
      <c r="BGC34" s="321"/>
      <c r="BGD34" s="321"/>
      <c r="BGE34" s="321"/>
      <c r="BGF34" s="321"/>
      <c r="BGG34" s="321"/>
      <c r="BGH34" s="321"/>
      <c r="BGI34" s="321"/>
      <c r="BGJ34" s="321"/>
      <c r="BGK34" s="321"/>
      <c r="BGL34" s="321"/>
      <c r="BGM34" s="321"/>
      <c r="BGN34" s="321"/>
      <c r="BGO34" s="321"/>
      <c r="BGP34" s="321"/>
      <c r="BGQ34" s="321"/>
      <c r="BGR34" s="321"/>
      <c r="BGS34" s="321"/>
      <c r="BGT34" s="321"/>
      <c r="BGU34" s="321"/>
      <c r="BGV34" s="321"/>
      <c r="BGW34" s="321"/>
      <c r="BGX34" s="321"/>
      <c r="BGY34" s="321"/>
      <c r="BGZ34" s="321"/>
      <c r="BHA34" s="321"/>
      <c r="BHB34" s="321"/>
      <c r="BHC34" s="321"/>
      <c r="BHD34" s="321"/>
      <c r="BHE34" s="321"/>
      <c r="BHF34" s="321"/>
      <c r="BHG34" s="321"/>
      <c r="BHH34" s="321"/>
      <c r="BHI34" s="321"/>
      <c r="BHJ34" s="321"/>
      <c r="BHK34" s="321"/>
      <c r="BHL34" s="321"/>
      <c r="BHM34" s="321"/>
      <c r="BHN34" s="321"/>
      <c r="BHO34" s="321"/>
      <c r="BHP34" s="321"/>
      <c r="BHQ34" s="321"/>
      <c r="BHR34" s="321"/>
      <c r="BHS34" s="321"/>
      <c r="BHT34" s="321"/>
      <c r="BHU34" s="321"/>
      <c r="BHV34" s="321"/>
      <c r="BHW34" s="321"/>
      <c r="BHX34" s="321"/>
      <c r="BHY34" s="321"/>
      <c r="BHZ34" s="321"/>
      <c r="BIA34" s="321"/>
      <c r="BIB34" s="321"/>
      <c r="BIC34" s="321"/>
      <c r="BID34" s="321"/>
      <c r="BIE34" s="321"/>
      <c r="BIF34" s="321"/>
      <c r="BIG34" s="321"/>
      <c r="BIH34" s="321"/>
      <c r="BII34" s="321"/>
      <c r="BIJ34" s="321"/>
      <c r="BIK34" s="321"/>
      <c r="BIL34" s="321"/>
      <c r="BIM34" s="321"/>
      <c r="BIN34" s="321"/>
      <c r="BIO34" s="321"/>
      <c r="BIP34" s="321"/>
      <c r="BIQ34" s="321"/>
      <c r="BIR34" s="321"/>
      <c r="BIS34" s="321"/>
      <c r="BIT34" s="321"/>
      <c r="BIU34" s="321"/>
      <c r="BIV34" s="321"/>
      <c r="BIW34" s="321"/>
      <c r="BIX34" s="321"/>
      <c r="BIY34" s="321"/>
      <c r="BIZ34" s="321"/>
      <c r="BJA34" s="321"/>
      <c r="BJB34" s="321"/>
      <c r="BJC34" s="321"/>
      <c r="BJD34" s="321"/>
      <c r="BJE34" s="321"/>
      <c r="BJF34" s="321"/>
      <c r="BJG34" s="321"/>
      <c r="BJH34" s="321"/>
      <c r="BJI34" s="321"/>
      <c r="BJJ34" s="321"/>
      <c r="BJK34" s="321"/>
      <c r="BJL34" s="321"/>
      <c r="BJM34" s="321"/>
      <c r="BJN34" s="321"/>
      <c r="BJO34" s="321"/>
      <c r="BJP34" s="321"/>
      <c r="BJQ34" s="321"/>
      <c r="BJR34" s="321"/>
      <c r="BJS34" s="321"/>
      <c r="BJT34" s="321"/>
      <c r="BJU34" s="321"/>
      <c r="BJV34" s="321"/>
      <c r="BJW34" s="321"/>
      <c r="BJX34" s="321"/>
      <c r="BJY34" s="321"/>
      <c r="BJZ34" s="321"/>
      <c r="BKA34" s="321"/>
      <c r="BKB34" s="321"/>
      <c r="BKC34" s="321"/>
      <c r="BKD34" s="321"/>
      <c r="BKE34" s="321"/>
      <c r="BKF34" s="321"/>
      <c r="BKG34" s="321"/>
      <c r="BKH34" s="321"/>
      <c r="BKI34" s="321"/>
      <c r="BKJ34" s="321"/>
      <c r="BKK34" s="321"/>
      <c r="BKL34" s="321"/>
      <c r="BKM34" s="321"/>
      <c r="BKN34" s="321"/>
      <c r="BKO34" s="321"/>
      <c r="BKP34" s="321"/>
      <c r="BKQ34" s="321"/>
      <c r="BKR34" s="321"/>
      <c r="BKS34" s="321"/>
      <c r="BKT34" s="321"/>
      <c r="BKU34" s="321"/>
      <c r="BKV34" s="321"/>
      <c r="BKW34" s="321"/>
      <c r="BKX34" s="321"/>
      <c r="BKY34" s="321"/>
      <c r="BKZ34" s="321"/>
      <c r="BLA34" s="321"/>
      <c r="BLB34" s="321"/>
      <c r="BLC34" s="321"/>
      <c r="BLD34" s="321"/>
      <c r="BLE34" s="321"/>
      <c r="BLF34" s="321"/>
      <c r="BLG34" s="321"/>
      <c r="BLH34" s="321"/>
      <c r="BLI34" s="321"/>
      <c r="BLJ34" s="321"/>
      <c r="BLK34" s="321"/>
      <c r="BLL34" s="321"/>
      <c r="BLM34" s="321"/>
      <c r="BLN34" s="321"/>
      <c r="BLO34" s="321"/>
      <c r="BLP34" s="321"/>
      <c r="BLQ34" s="321"/>
      <c r="BLR34" s="321"/>
      <c r="BLS34" s="321"/>
      <c r="BLT34" s="321"/>
      <c r="BLU34" s="321"/>
      <c r="BLV34" s="321"/>
      <c r="BLW34" s="321"/>
      <c r="BLX34" s="321"/>
      <c r="BLY34" s="321"/>
      <c r="BLZ34" s="321"/>
      <c r="BMA34" s="321"/>
      <c r="BMB34" s="321"/>
      <c r="BMC34" s="321"/>
      <c r="BMD34" s="321"/>
      <c r="BME34" s="321"/>
      <c r="BMF34" s="321"/>
      <c r="BMG34" s="321"/>
      <c r="BMH34" s="321"/>
      <c r="BMI34" s="321"/>
      <c r="BMJ34" s="321"/>
      <c r="BMK34" s="321"/>
      <c r="BML34" s="321"/>
      <c r="BMM34" s="321"/>
      <c r="BMN34" s="321"/>
      <c r="BMO34" s="321"/>
      <c r="BMP34" s="321"/>
      <c r="BMQ34" s="321"/>
      <c r="BMR34" s="321"/>
      <c r="BMS34" s="321"/>
      <c r="BMT34" s="321"/>
      <c r="BMU34" s="321"/>
      <c r="BMV34" s="321"/>
      <c r="BMW34" s="321"/>
      <c r="BMX34" s="321"/>
      <c r="BMY34" s="321"/>
      <c r="BMZ34" s="321"/>
      <c r="BNA34" s="321"/>
      <c r="BNB34" s="321"/>
      <c r="BNC34" s="321"/>
      <c r="BND34" s="321"/>
      <c r="BNE34" s="321"/>
      <c r="BNF34" s="321"/>
      <c r="BNG34" s="321"/>
      <c r="BNH34" s="321"/>
      <c r="BNI34" s="321"/>
      <c r="BNJ34" s="321"/>
      <c r="BNK34" s="321"/>
      <c r="BNL34" s="321"/>
      <c r="BNM34" s="321"/>
      <c r="BNN34" s="321"/>
      <c r="BNO34" s="321"/>
      <c r="BNP34" s="321"/>
      <c r="BNQ34" s="321"/>
      <c r="BNR34" s="321"/>
      <c r="BNS34" s="321"/>
      <c r="BNT34" s="321"/>
      <c r="BNU34" s="321"/>
      <c r="BNV34" s="321"/>
      <c r="BNW34" s="321"/>
      <c r="BNX34" s="321"/>
      <c r="BNY34" s="321"/>
      <c r="BNZ34" s="321"/>
      <c r="BOA34" s="321"/>
      <c r="BOB34" s="321"/>
      <c r="BOC34" s="321"/>
      <c r="BOD34" s="321"/>
      <c r="BOE34" s="321"/>
      <c r="BOF34" s="321"/>
      <c r="BOG34" s="321"/>
      <c r="BOH34" s="321"/>
      <c r="BOI34" s="321"/>
      <c r="BOJ34" s="321"/>
      <c r="BOK34" s="321"/>
      <c r="BOL34" s="321"/>
      <c r="BOM34" s="321"/>
      <c r="BON34" s="321"/>
      <c r="BOO34" s="321"/>
      <c r="BOP34" s="321"/>
      <c r="BOQ34" s="321"/>
      <c r="BOR34" s="321"/>
      <c r="BOS34" s="321"/>
      <c r="BOT34" s="321"/>
      <c r="BOU34" s="321"/>
      <c r="BOV34" s="321"/>
      <c r="BOW34" s="321"/>
      <c r="BOX34" s="321"/>
      <c r="BOY34" s="321"/>
      <c r="BOZ34" s="321"/>
      <c r="BPA34" s="321"/>
      <c r="BPB34" s="321"/>
      <c r="BPC34" s="321"/>
      <c r="BPD34" s="321"/>
      <c r="BPE34" s="321"/>
      <c r="BPF34" s="321"/>
      <c r="BPG34" s="321"/>
      <c r="BPH34" s="321"/>
      <c r="BPI34" s="321"/>
      <c r="BPJ34" s="321"/>
      <c r="BPK34" s="321"/>
      <c r="BPL34" s="321"/>
      <c r="BPM34" s="321"/>
      <c r="BPN34" s="321"/>
      <c r="BPO34" s="321"/>
      <c r="BPP34" s="321"/>
      <c r="BPQ34" s="321"/>
      <c r="BPR34" s="321"/>
      <c r="BPS34" s="321"/>
      <c r="BPT34" s="321"/>
      <c r="BPU34" s="321"/>
      <c r="BPV34" s="321"/>
      <c r="BPW34" s="321"/>
      <c r="BPX34" s="321"/>
      <c r="BPY34" s="321"/>
      <c r="BPZ34" s="321"/>
      <c r="BQA34" s="321"/>
      <c r="BQB34" s="321"/>
      <c r="BQC34" s="321"/>
      <c r="BQD34" s="321"/>
      <c r="BQE34" s="321"/>
      <c r="BQF34" s="321"/>
      <c r="BQG34" s="321"/>
      <c r="BQH34" s="321"/>
      <c r="BQI34" s="321"/>
      <c r="BQJ34" s="321"/>
      <c r="BQK34" s="321"/>
      <c r="BQL34" s="321"/>
      <c r="BQM34" s="321"/>
      <c r="BQN34" s="321"/>
      <c r="BQO34" s="321"/>
      <c r="BQP34" s="321"/>
      <c r="BQQ34" s="321"/>
      <c r="BQR34" s="321"/>
      <c r="BQS34" s="321"/>
      <c r="BQT34" s="321"/>
      <c r="BQU34" s="321"/>
      <c r="BQV34" s="321"/>
      <c r="BQW34" s="321"/>
      <c r="BQX34" s="321"/>
      <c r="BQY34" s="321"/>
      <c r="BQZ34" s="321"/>
      <c r="BRA34" s="321"/>
      <c r="BRB34" s="321"/>
      <c r="BRC34" s="321"/>
      <c r="BRD34" s="321"/>
      <c r="BRE34" s="321"/>
      <c r="BRF34" s="321"/>
      <c r="BRG34" s="321"/>
      <c r="BRH34" s="321"/>
      <c r="BRI34" s="321"/>
      <c r="BRJ34" s="321"/>
      <c r="BRK34" s="321"/>
      <c r="BRL34" s="321"/>
      <c r="BRM34" s="321"/>
      <c r="BRN34" s="321"/>
      <c r="BRO34" s="321"/>
      <c r="BRP34" s="321"/>
      <c r="BRQ34" s="321"/>
      <c r="BRR34" s="321"/>
      <c r="BRS34" s="321"/>
      <c r="BRT34" s="321"/>
      <c r="BRU34" s="321"/>
      <c r="BRV34" s="321"/>
      <c r="BRW34" s="321"/>
      <c r="BRX34" s="321"/>
      <c r="BRY34" s="321"/>
      <c r="BRZ34" s="321"/>
      <c r="BSA34" s="321"/>
      <c r="BSB34" s="321"/>
      <c r="BSC34" s="321"/>
      <c r="BSD34" s="321"/>
      <c r="BSE34" s="321"/>
      <c r="BSF34" s="321"/>
      <c r="BSG34" s="321"/>
      <c r="BSH34" s="321"/>
      <c r="BSI34" s="321"/>
      <c r="BSJ34" s="321"/>
      <c r="BSK34" s="321"/>
      <c r="BSL34" s="321"/>
      <c r="BSM34" s="321"/>
      <c r="BSN34" s="321"/>
      <c r="BSO34" s="321"/>
      <c r="BSP34" s="321"/>
      <c r="BSQ34" s="321"/>
      <c r="BSR34" s="321"/>
      <c r="BSS34" s="321"/>
      <c r="BST34" s="321"/>
      <c r="BSU34" s="321"/>
      <c r="BSV34" s="321"/>
      <c r="BSW34" s="321"/>
      <c r="BSX34" s="321"/>
      <c r="BSY34" s="321"/>
      <c r="BSZ34" s="321"/>
      <c r="BTA34" s="321"/>
      <c r="BTB34" s="321"/>
      <c r="BTC34" s="321"/>
      <c r="BTD34" s="321"/>
      <c r="BTE34" s="321"/>
      <c r="BTF34" s="321"/>
      <c r="BTG34" s="321"/>
      <c r="BTH34" s="321"/>
      <c r="BTI34" s="321"/>
      <c r="BTJ34" s="321"/>
      <c r="BTK34" s="321"/>
      <c r="BTL34" s="321"/>
      <c r="BTM34" s="321"/>
      <c r="BTN34" s="321"/>
      <c r="BTO34" s="321"/>
      <c r="BTP34" s="321"/>
      <c r="BTQ34" s="321"/>
      <c r="BTR34" s="321"/>
      <c r="BTS34" s="321"/>
      <c r="BTT34" s="321"/>
      <c r="BTU34" s="321"/>
      <c r="BTV34" s="321"/>
      <c r="BTW34" s="321"/>
      <c r="BTX34" s="321"/>
      <c r="BTY34" s="321"/>
      <c r="BTZ34" s="321"/>
      <c r="BUA34" s="321"/>
      <c r="BUB34" s="321"/>
      <c r="BUC34" s="321"/>
      <c r="BUD34" s="321"/>
      <c r="BUE34" s="321"/>
      <c r="BUF34" s="321"/>
      <c r="BUG34" s="321"/>
      <c r="BUH34" s="321"/>
      <c r="BUI34" s="321"/>
      <c r="BUJ34" s="321"/>
      <c r="BUK34" s="321"/>
      <c r="BUL34" s="321"/>
      <c r="BUM34" s="321"/>
      <c r="BUN34" s="321"/>
      <c r="BUO34" s="321"/>
      <c r="BUP34" s="321"/>
      <c r="BUQ34" s="321"/>
      <c r="BUR34" s="321"/>
      <c r="BUS34" s="321"/>
      <c r="BUT34" s="321"/>
      <c r="BUU34" s="321"/>
      <c r="BUV34" s="321"/>
      <c r="BUW34" s="321"/>
      <c r="BUX34" s="321"/>
      <c r="BUY34" s="321"/>
      <c r="BUZ34" s="321"/>
      <c r="BVA34" s="321"/>
      <c r="BVB34" s="321"/>
      <c r="BVC34" s="321"/>
      <c r="BVD34" s="321"/>
      <c r="BVE34" s="321"/>
      <c r="BVF34" s="321"/>
      <c r="BVG34" s="321"/>
      <c r="BVH34" s="321"/>
      <c r="BVI34" s="321"/>
      <c r="BVJ34" s="321"/>
      <c r="BVK34" s="321"/>
      <c r="BVL34" s="321"/>
      <c r="BVM34" s="321"/>
      <c r="BVN34" s="321"/>
      <c r="BVO34" s="321"/>
      <c r="BVP34" s="321"/>
      <c r="BVQ34" s="321"/>
      <c r="BVR34" s="321"/>
      <c r="BVS34" s="321"/>
      <c r="BVT34" s="321"/>
      <c r="BVU34" s="321"/>
      <c r="BVV34" s="321"/>
      <c r="BVW34" s="321"/>
      <c r="BVX34" s="321"/>
      <c r="BVY34" s="321"/>
      <c r="BVZ34" s="321"/>
      <c r="BWA34" s="321"/>
      <c r="BWB34" s="321"/>
      <c r="BWC34" s="321"/>
      <c r="BWD34" s="321"/>
      <c r="BWE34" s="321"/>
      <c r="BWF34" s="321"/>
      <c r="BWG34" s="321"/>
      <c r="BWH34" s="321"/>
      <c r="BWI34" s="321"/>
      <c r="BWJ34" s="321"/>
      <c r="BWK34" s="321"/>
      <c r="BWL34" s="321"/>
      <c r="BWM34" s="321"/>
      <c r="BWN34" s="321"/>
      <c r="BWO34" s="321"/>
      <c r="BWP34" s="321"/>
      <c r="BWQ34" s="321"/>
      <c r="BWR34" s="321"/>
      <c r="BWS34" s="321"/>
      <c r="BWT34" s="321"/>
      <c r="BWU34" s="321"/>
      <c r="BWV34" s="321"/>
      <c r="BWW34" s="321"/>
      <c r="BWX34" s="321"/>
      <c r="BWY34" s="321"/>
      <c r="BWZ34" s="321"/>
      <c r="BXA34" s="321"/>
      <c r="BXB34" s="321"/>
      <c r="BXC34" s="321"/>
      <c r="BXD34" s="321"/>
      <c r="BXE34" s="321"/>
      <c r="BXF34" s="321"/>
      <c r="BXG34" s="321"/>
      <c r="BXH34" s="321"/>
      <c r="BXI34" s="321"/>
      <c r="BXJ34" s="321"/>
      <c r="BXK34" s="321"/>
      <c r="BXL34" s="321"/>
      <c r="BXM34" s="321"/>
      <c r="BXN34" s="321"/>
      <c r="BXO34" s="321"/>
      <c r="BXP34" s="321"/>
      <c r="BXQ34" s="321"/>
      <c r="BXR34" s="321"/>
      <c r="BXS34" s="321"/>
      <c r="BXT34" s="321"/>
      <c r="BXU34" s="321"/>
      <c r="BXV34" s="321"/>
      <c r="BXW34" s="321"/>
      <c r="BXX34" s="321"/>
      <c r="BXY34" s="321"/>
      <c r="BXZ34" s="321"/>
      <c r="BYA34" s="321"/>
      <c r="BYB34" s="321"/>
      <c r="BYC34" s="321"/>
      <c r="BYD34" s="321"/>
      <c r="BYE34" s="321"/>
      <c r="BYF34" s="321"/>
      <c r="BYG34" s="321"/>
      <c r="BYH34" s="321"/>
      <c r="BYI34" s="321"/>
      <c r="BYJ34" s="321"/>
      <c r="BYK34" s="321"/>
      <c r="BYL34" s="321"/>
      <c r="BYM34" s="321"/>
      <c r="BYN34" s="321"/>
      <c r="BYO34" s="321"/>
      <c r="BYP34" s="321"/>
      <c r="BYQ34" s="321"/>
      <c r="BYR34" s="321"/>
      <c r="BYS34" s="321"/>
      <c r="BYT34" s="321"/>
      <c r="BYU34" s="321"/>
      <c r="BYV34" s="321"/>
      <c r="BYW34" s="321"/>
      <c r="BYX34" s="321"/>
      <c r="BYY34" s="321"/>
      <c r="BYZ34" s="321"/>
      <c r="BZA34" s="321"/>
      <c r="BZB34" s="321"/>
      <c r="BZC34" s="321"/>
      <c r="BZD34" s="321"/>
      <c r="BZE34" s="321"/>
      <c r="BZF34" s="321"/>
      <c r="BZG34" s="321"/>
      <c r="BZH34" s="321"/>
      <c r="BZI34" s="321"/>
      <c r="BZJ34" s="321"/>
      <c r="BZK34" s="321"/>
      <c r="BZL34" s="321"/>
      <c r="BZM34" s="321"/>
      <c r="BZN34" s="321"/>
      <c r="BZO34" s="321"/>
      <c r="BZP34" s="321"/>
      <c r="BZQ34" s="321"/>
      <c r="BZR34" s="321"/>
      <c r="BZS34" s="321"/>
      <c r="BZT34" s="321"/>
      <c r="BZU34" s="321"/>
      <c r="BZV34" s="321"/>
      <c r="BZW34" s="321"/>
      <c r="BZX34" s="321"/>
      <c r="BZY34" s="321"/>
      <c r="BZZ34" s="321"/>
      <c r="CAA34" s="321"/>
      <c r="CAB34" s="321"/>
      <c r="CAC34" s="321"/>
      <c r="CAD34" s="321"/>
      <c r="CAE34" s="321"/>
      <c r="CAF34" s="321"/>
      <c r="CAG34" s="321"/>
      <c r="CAH34" s="321"/>
      <c r="CAI34" s="321"/>
      <c r="CAJ34" s="321"/>
      <c r="CAK34" s="321"/>
      <c r="CAL34" s="321"/>
      <c r="CAM34" s="321"/>
      <c r="CAN34" s="321"/>
      <c r="CAO34" s="321"/>
      <c r="CAP34" s="321"/>
      <c r="CAQ34" s="321"/>
      <c r="CAR34" s="321"/>
      <c r="CAS34" s="321"/>
      <c r="CAT34" s="321"/>
      <c r="CAU34" s="321"/>
      <c r="CAV34" s="321"/>
      <c r="CAW34" s="321"/>
      <c r="CAX34" s="321"/>
      <c r="CAY34" s="321"/>
      <c r="CAZ34" s="321"/>
      <c r="CBA34" s="321"/>
      <c r="CBB34" s="321"/>
      <c r="CBC34" s="321"/>
      <c r="CBD34" s="321"/>
      <c r="CBE34" s="321"/>
      <c r="CBF34" s="321"/>
      <c r="CBG34" s="321"/>
      <c r="CBH34" s="321"/>
      <c r="CBI34" s="321"/>
      <c r="CBJ34" s="321"/>
      <c r="CBK34" s="321"/>
      <c r="CBL34" s="321"/>
      <c r="CBM34" s="321"/>
      <c r="CBN34" s="321"/>
      <c r="CBO34" s="321"/>
      <c r="CBP34" s="321"/>
      <c r="CBQ34" s="321"/>
      <c r="CBR34" s="321"/>
      <c r="CBS34" s="321"/>
      <c r="CBT34" s="321"/>
      <c r="CBU34" s="321"/>
      <c r="CBV34" s="321"/>
      <c r="CBW34" s="321"/>
      <c r="CBX34" s="321"/>
      <c r="CBY34" s="321"/>
      <c r="CBZ34" s="321"/>
      <c r="CCA34" s="321"/>
      <c r="CCB34" s="321"/>
      <c r="CCC34" s="321"/>
      <c r="CCD34" s="321"/>
      <c r="CCE34" s="321"/>
      <c r="CCF34" s="321"/>
      <c r="CCG34" s="321"/>
      <c r="CCH34" s="321"/>
      <c r="CCI34" s="321"/>
      <c r="CCJ34" s="321"/>
      <c r="CCK34" s="321"/>
      <c r="CCL34" s="321"/>
      <c r="CCM34" s="321"/>
      <c r="CCN34" s="321"/>
      <c r="CCO34" s="321"/>
      <c r="CCP34" s="321"/>
      <c r="CCQ34" s="321"/>
      <c r="CCR34" s="321"/>
      <c r="CCS34" s="321"/>
      <c r="CCT34" s="321"/>
      <c r="CCU34" s="321"/>
      <c r="CCV34" s="321"/>
      <c r="CCW34" s="321"/>
      <c r="CCX34" s="321"/>
      <c r="CCY34" s="321"/>
      <c r="CCZ34" s="321"/>
      <c r="CDA34" s="321"/>
      <c r="CDB34" s="321"/>
      <c r="CDC34" s="321"/>
      <c r="CDD34" s="321"/>
      <c r="CDE34" s="321"/>
      <c r="CDF34" s="321"/>
      <c r="CDG34" s="321"/>
      <c r="CDH34" s="321"/>
      <c r="CDI34" s="321"/>
      <c r="CDJ34" s="321"/>
      <c r="CDK34" s="321"/>
      <c r="CDL34" s="321"/>
      <c r="CDM34" s="321"/>
      <c r="CDN34" s="321"/>
      <c r="CDO34" s="321"/>
      <c r="CDP34" s="321"/>
      <c r="CDQ34" s="321"/>
      <c r="CDR34" s="321"/>
      <c r="CDS34" s="321"/>
      <c r="CDT34" s="321"/>
      <c r="CDU34" s="321"/>
      <c r="CDV34" s="321"/>
      <c r="CDW34" s="321"/>
      <c r="CDX34" s="321"/>
      <c r="CDY34" s="321"/>
      <c r="CDZ34" s="321"/>
      <c r="CEA34" s="321"/>
      <c r="CEB34" s="321"/>
      <c r="CEC34" s="321"/>
      <c r="CED34" s="321"/>
      <c r="CEE34" s="321"/>
      <c r="CEF34" s="321"/>
      <c r="CEG34" s="321"/>
      <c r="CEH34" s="321"/>
      <c r="CEI34" s="321"/>
      <c r="CEJ34" s="321"/>
      <c r="CEK34" s="321"/>
      <c r="CEL34" s="321"/>
      <c r="CEM34" s="321"/>
      <c r="CEN34" s="321"/>
      <c r="CEO34" s="321"/>
      <c r="CEP34" s="321"/>
      <c r="CEQ34" s="321"/>
      <c r="CER34" s="321"/>
      <c r="CES34" s="321"/>
      <c r="CET34" s="321"/>
      <c r="CEU34" s="321"/>
      <c r="CEV34" s="321"/>
      <c r="CEW34" s="321"/>
      <c r="CEX34" s="321"/>
      <c r="CEY34" s="321"/>
      <c r="CEZ34" s="321"/>
      <c r="CFA34" s="321"/>
      <c r="CFB34" s="321"/>
      <c r="CFC34" s="321"/>
      <c r="CFD34" s="321"/>
      <c r="CFE34" s="321"/>
      <c r="CFF34" s="321"/>
      <c r="CFG34" s="321"/>
      <c r="CFH34" s="321"/>
      <c r="CFI34" s="321"/>
      <c r="CFJ34" s="321"/>
      <c r="CFK34" s="321"/>
      <c r="CFL34" s="321"/>
      <c r="CFM34" s="321"/>
      <c r="CFN34" s="321"/>
      <c r="CFO34" s="321"/>
      <c r="CFP34" s="321"/>
      <c r="CFQ34" s="321"/>
      <c r="CFR34" s="321"/>
      <c r="CFS34" s="321"/>
      <c r="CFT34" s="321"/>
      <c r="CFU34" s="321"/>
      <c r="CFV34" s="321"/>
      <c r="CFW34" s="321"/>
      <c r="CFX34" s="321"/>
      <c r="CFY34" s="321"/>
      <c r="CFZ34" s="321"/>
      <c r="CGA34" s="321"/>
      <c r="CGB34" s="321"/>
      <c r="CGC34" s="321"/>
      <c r="CGD34" s="321"/>
      <c r="CGE34" s="321"/>
      <c r="CGF34" s="321"/>
      <c r="CGG34" s="321"/>
      <c r="CGH34" s="321"/>
      <c r="CGI34" s="321"/>
      <c r="CGJ34" s="321"/>
      <c r="CGK34" s="321"/>
      <c r="CGL34" s="321"/>
      <c r="CGM34" s="321"/>
      <c r="CGN34" s="321"/>
      <c r="CGO34" s="321"/>
      <c r="CGP34" s="321"/>
      <c r="CGQ34" s="321"/>
      <c r="CGR34" s="321"/>
      <c r="CGS34" s="321"/>
      <c r="CGT34" s="321"/>
      <c r="CGU34" s="321"/>
      <c r="CGV34" s="321"/>
      <c r="CGW34" s="321"/>
      <c r="CGX34" s="321"/>
      <c r="CGY34" s="321"/>
      <c r="CGZ34" s="321"/>
      <c r="CHA34" s="321"/>
      <c r="CHB34" s="321"/>
      <c r="CHC34" s="321"/>
      <c r="CHD34" s="321"/>
      <c r="CHE34" s="321"/>
      <c r="CHF34" s="321"/>
      <c r="CHG34" s="321"/>
      <c r="CHH34" s="321"/>
      <c r="CHI34" s="321"/>
      <c r="CHJ34" s="321"/>
      <c r="CHK34" s="321"/>
      <c r="CHL34" s="321"/>
      <c r="CHM34" s="321"/>
      <c r="CHN34" s="321"/>
      <c r="CHO34" s="321"/>
      <c r="CHP34" s="321"/>
      <c r="CHQ34" s="321"/>
      <c r="CHR34" s="321"/>
      <c r="CHS34" s="321"/>
      <c r="CHT34" s="321"/>
      <c r="CHU34" s="321"/>
      <c r="CHV34" s="321"/>
      <c r="CHW34" s="321"/>
      <c r="CHX34" s="321"/>
      <c r="CHY34" s="321"/>
      <c r="CHZ34" s="321"/>
      <c r="CIA34" s="321"/>
      <c r="CIB34" s="321"/>
      <c r="CIC34" s="321"/>
      <c r="CID34" s="321"/>
      <c r="CIE34" s="321"/>
      <c r="CIF34" s="321"/>
      <c r="CIG34" s="321"/>
      <c r="CIH34" s="321"/>
      <c r="CII34" s="321"/>
      <c r="CIJ34" s="321"/>
      <c r="CIK34" s="321"/>
      <c r="CIL34" s="321"/>
      <c r="CIM34" s="321"/>
      <c r="CIN34" s="321"/>
      <c r="CIO34" s="321"/>
      <c r="CIP34" s="321"/>
      <c r="CIQ34" s="321"/>
      <c r="CIR34" s="321"/>
      <c r="CIS34" s="321"/>
      <c r="CIT34" s="321"/>
      <c r="CIU34" s="321"/>
      <c r="CIV34" s="321"/>
      <c r="CIW34" s="321"/>
      <c r="CIX34" s="321"/>
      <c r="CIY34" s="321"/>
      <c r="CIZ34" s="321"/>
      <c r="CJA34" s="321"/>
      <c r="CJB34" s="321"/>
      <c r="CJC34" s="321"/>
      <c r="CJD34" s="321"/>
      <c r="CJE34" s="321"/>
      <c r="CJF34" s="321"/>
      <c r="CJG34" s="321"/>
      <c r="CJH34" s="321"/>
      <c r="CJI34" s="321"/>
      <c r="CJJ34" s="321"/>
      <c r="CJK34" s="321"/>
      <c r="CJL34" s="321"/>
      <c r="CJM34" s="321"/>
      <c r="CJN34" s="321"/>
      <c r="CJO34" s="321"/>
      <c r="CJP34" s="321"/>
      <c r="CJQ34" s="321"/>
      <c r="CJR34" s="321"/>
      <c r="CJS34" s="321"/>
      <c r="CJT34" s="321"/>
      <c r="CJU34" s="321"/>
      <c r="CJV34" s="321"/>
      <c r="CJW34" s="321"/>
      <c r="CJX34" s="321"/>
      <c r="CJY34" s="321"/>
      <c r="CJZ34" s="321"/>
      <c r="CKA34" s="321"/>
      <c r="CKB34" s="321"/>
      <c r="CKC34" s="321"/>
      <c r="CKD34" s="321"/>
      <c r="CKE34" s="321"/>
      <c r="CKF34" s="321"/>
      <c r="CKG34" s="321"/>
      <c r="CKH34" s="321"/>
      <c r="CKI34" s="321"/>
      <c r="CKJ34" s="321"/>
      <c r="CKK34" s="321"/>
      <c r="CKL34" s="321"/>
      <c r="CKM34" s="321"/>
      <c r="CKN34" s="321"/>
      <c r="CKO34" s="321"/>
      <c r="CKP34" s="321"/>
      <c r="CKQ34" s="321"/>
      <c r="CKR34" s="321"/>
      <c r="CKS34" s="321"/>
      <c r="CKT34" s="321"/>
      <c r="CKU34" s="321"/>
      <c r="CKV34" s="321"/>
      <c r="CKW34" s="321"/>
      <c r="CKX34" s="321"/>
      <c r="CKY34" s="321"/>
      <c r="CKZ34" s="321"/>
      <c r="CLA34" s="321"/>
      <c r="CLB34" s="321"/>
      <c r="CLC34" s="321"/>
      <c r="CLD34" s="321"/>
      <c r="CLE34" s="321"/>
      <c r="CLF34" s="321"/>
      <c r="CLG34" s="321"/>
      <c r="CLH34" s="321"/>
      <c r="CLI34" s="321"/>
      <c r="CLJ34" s="321"/>
      <c r="CLK34" s="321"/>
      <c r="CLL34" s="321"/>
      <c r="CLM34" s="321"/>
      <c r="CLN34" s="321"/>
      <c r="CLO34" s="321"/>
      <c r="CLP34" s="321"/>
      <c r="CLQ34" s="321"/>
      <c r="CLR34" s="321"/>
      <c r="CLS34" s="321"/>
      <c r="CLT34" s="321"/>
      <c r="CLU34" s="321"/>
      <c r="CLV34" s="321"/>
      <c r="CLW34" s="321"/>
      <c r="CLX34" s="321"/>
      <c r="CLY34" s="321"/>
      <c r="CLZ34" s="321"/>
      <c r="CMA34" s="321"/>
      <c r="CMB34" s="321"/>
      <c r="CMC34" s="321"/>
      <c r="CMD34" s="321"/>
      <c r="CME34" s="321"/>
      <c r="CMF34" s="321"/>
      <c r="CMG34" s="321"/>
      <c r="CMH34" s="321"/>
      <c r="CMI34" s="321"/>
      <c r="CMJ34" s="321"/>
      <c r="CMK34" s="321"/>
      <c r="CML34" s="321"/>
      <c r="CMM34" s="321"/>
      <c r="CMN34" s="321"/>
      <c r="CMO34" s="321"/>
      <c r="CMP34" s="321"/>
      <c r="CMQ34" s="321"/>
      <c r="CMR34" s="321"/>
      <c r="CMS34" s="321"/>
      <c r="CMT34" s="321"/>
      <c r="CMU34" s="321"/>
      <c r="CMV34" s="321"/>
      <c r="CMW34" s="321"/>
      <c r="CMX34" s="321"/>
      <c r="CMY34" s="321"/>
      <c r="CMZ34" s="321"/>
      <c r="CNA34" s="321"/>
      <c r="CNB34" s="321"/>
      <c r="CNC34" s="321"/>
      <c r="CND34" s="321"/>
      <c r="CNE34" s="321"/>
      <c r="CNF34" s="321"/>
      <c r="CNG34" s="321"/>
      <c r="CNH34" s="321"/>
      <c r="CNI34" s="321"/>
      <c r="CNJ34" s="321"/>
      <c r="CNK34" s="321"/>
      <c r="CNL34" s="321"/>
      <c r="CNM34" s="321"/>
      <c r="CNN34" s="321"/>
      <c r="CNO34" s="321"/>
      <c r="CNP34" s="321"/>
      <c r="CNQ34" s="321"/>
      <c r="CNR34" s="321"/>
      <c r="CNS34" s="321"/>
      <c r="CNT34" s="321"/>
      <c r="CNU34" s="321"/>
      <c r="CNV34" s="321"/>
      <c r="CNW34" s="321"/>
      <c r="CNX34" s="321"/>
      <c r="CNY34" s="321"/>
      <c r="CNZ34" s="321"/>
      <c r="COA34" s="321"/>
      <c r="COB34" s="321"/>
      <c r="COC34" s="321"/>
      <c r="COD34" s="321"/>
      <c r="COE34" s="321"/>
      <c r="COF34" s="321"/>
      <c r="COG34" s="321"/>
      <c r="COH34" s="321"/>
      <c r="COI34" s="321"/>
      <c r="COJ34" s="321"/>
      <c r="COK34" s="321"/>
      <c r="COL34" s="321"/>
      <c r="COM34" s="321"/>
      <c r="CON34" s="321"/>
      <c r="COO34" s="321"/>
      <c r="COP34" s="321"/>
      <c r="COQ34" s="321"/>
      <c r="COR34" s="321"/>
      <c r="COS34" s="321"/>
      <c r="COT34" s="321"/>
      <c r="COU34" s="321"/>
      <c r="COV34" s="321"/>
      <c r="COW34" s="321"/>
      <c r="COX34" s="321"/>
      <c r="COY34" s="321"/>
      <c r="COZ34" s="321"/>
      <c r="CPA34" s="321"/>
      <c r="CPB34" s="321"/>
      <c r="CPC34" s="321"/>
      <c r="CPD34" s="321"/>
      <c r="CPE34" s="321"/>
      <c r="CPF34" s="321"/>
      <c r="CPG34" s="321"/>
      <c r="CPH34" s="321"/>
      <c r="CPI34" s="321"/>
      <c r="CPJ34" s="321"/>
      <c r="CPK34" s="321"/>
      <c r="CPL34" s="321"/>
      <c r="CPM34" s="321"/>
      <c r="CPN34" s="321"/>
      <c r="CPO34" s="321"/>
      <c r="CPP34" s="321"/>
      <c r="CPQ34" s="321"/>
      <c r="CPR34" s="321"/>
      <c r="CPS34" s="321"/>
      <c r="CPT34" s="321"/>
      <c r="CPU34" s="321"/>
      <c r="CPV34" s="321"/>
      <c r="CPW34" s="321"/>
      <c r="CPX34" s="321"/>
      <c r="CPY34" s="321"/>
      <c r="CPZ34" s="321"/>
      <c r="CQA34" s="321"/>
      <c r="CQB34" s="321"/>
      <c r="CQC34" s="321"/>
      <c r="CQD34" s="321"/>
      <c r="CQE34" s="321"/>
      <c r="CQF34" s="321"/>
      <c r="CQG34" s="321"/>
      <c r="CQH34" s="321"/>
      <c r="CQI34" s="321"/>
      <c r="CQJ34" s="321"/>
      <c r="CQK34" s="321"/>
      <c r="CQL34" s="321"/>
      <c r="CQM34" s="321"/>
      <c r="CQN34" s="321"/>
      <c r="CQO34" s="321"/>
      <c r="CQP34" s="321"/>
      <c r="CQQ34" s="321"/>
      <c r="CQR34" s="321"/>
      <c r="CQS34" s="321"/>
      <c r="CQT34" s="321"/>
      <c r="CQU34" s="321"/>
      <c r="CQV34" s="321"/>
      <c r="CQW34" s="321"/>
      <c r="CQX34" s="321"/>
      <c r="CQY34" s="321"/>
      <c r="CQZ34" s="321"/>
      <c r="CRA34" s="321"/>
      <c r="CRB34" s="321"/>
      <c r="CRC34" s="321"/>
      <c r="CRD34" s="321"/>
      <c r="CRE34" s="321"/>
      <c r="CRF34" s="321"/>
      <c r="CRG34" s="321"/>
      <c r="CRH34" s="321"/>
      <c r="CRI34" s="321"/>
      <c r="CRJ34" s="321"/>
      <c r="CRK34" s="321"/>
      <c r="CRL34" s="321"/>
      <c r="CRM34" s="321"/>
      <c r="CRN34" s="321"/>
      <c r="CRO34" s="321"/>
      <c r="CRP34" s="321"/>
      <c r="CRQ34" s="321"/>
      <c r="CRR34" s="321"/>
      <c r="CRS34" s="321"/>
      <c r="CRT34" s="321"/>
      <c r="CRU34" s="321"/>
      <c r="CRV34" s="321"/>
      <c r="CRW34" s="321"/>
      <c r="CRX34" s="321"/>
      <c r="CRY34" s="321"/>
      <c r="CRZ34" s="321"/>
      <c r="CSA34" s="321"/>
      <c r="CSB34" s="321"/>
      <c r="CSC34" s="321"/>
      <c r="CSD34" s="321"/>
      <c r="CSE34" s="321"/>
      <c r="CSF34" s="321"/>
      <c r="CSG34" s="321"/>
      <c r="CSH34" s="321"/>
      <c r="CSI34" s="321"/>
      <c r="CSJ34" s="321"/>
      <c r="CSK34" s="321"/>
      <c r="CSL34" s="321"/>
      <c r="CSM34" s="321"/>
      <c r="CSN34" s="321"/>
      <c r="CSO34" s="321"/>
      <c r="CSP34" s="321"/>
      <c r="CSQ34" s="321"/>
      <c r="CSR34" s="321"/>
      <c r="CSS34" s="321"/>
      <c r="CST34" s="321"/>
      <c r="CSU34" s="321"/>
      <c r="CSV34" s="321"/>
      <c r="CSW34" s="321"/>
      <c r="CSX34" s="321"/>
      <c r="CSY34" s="321"/>
      <c r="CSZ34" s="321"/>
      <c r="CTA34" s="321"/>
      <c r="CTB34" s="321"/>
      <c r="CTC34" s="321"/>
      <c r="CTD34" s="321"/>
      <c r="CTE34" s="321"/>
      <c r="CTF34" s="321"/>
      <c r="CTG34" s="321"/>
      <c r="CTH34" s="321"/>
      <c r="CTI34" s="321"/>
      <c r="CTJ34" s="321"/>
      <c r="CTK34" s="321"/>
      <c r="CTL34" s="321"/>
      <c r="CTM34" s="321"/>
      <c r="CTN34" s="321"/>
      <c r="CTO34" s="321"/>
      <c r="CTP34" s="321"/>
      <c r="CTQ34" s="321"/>
      <c r="CTR34" s="321"/>
      <c r="CTS34" s="321"/>
      <c r="CTT34" s="321"/>
      <c r="CTU34" s="321"/>
      <c r="CTV34" s="321"/>
      <c r="CTW34" s="321"/>
      <c r="CTX34" s="321"/>
      <c r="CTY34" s="321"/>
      <c r="CTZ34" s="321"/>
      <c r="CUA34" s="321"/>
      <c r="CUB34" s="321"/>
      <c r="CUC34" s="321"/>
      <c r="CUD34" s="321"/>
      <c r="CUE34" s="321"/>
      <c r="CUF34" s="321"/>
      <c r="CUG34" s="321"/>
      <c r="CUH34" s="321"/>
      <c r="CUI34" s="321"/>
      <c r="CUJ34" s="321"/>
      <c r="CUK34" s="321"/>
      <c r="CUL34" s="321"/>
      <c r="CUM34" s="321"/>
      <c r="CUN34" s="321"/>
      <c r="CUO34" s="321"/>
      <c r="CUP34" s="321"/>
      <c r="CUQ34" s="321"/>
      <c r="CUR34" s="321"/>
      <c r="CUS34" s="321"/>
      <c r="CUT34" s="321"/>
      <c r="CUU34" s="321"/>
      <c r="CUV34" s="321"/>
      <c r="CUW34" s="321"/>
      <c r="CUX34" s="321"/>
      <c r="CUY34" s="321"/>
      <c r="CUZ34" s="321"/>
      <c r="CVA34" s="321"/>
      <c r="CVB34" s="321"/>
      <c r="CVC34" s="321"/>
      <c r="CVD34" s="321"/>
      <c r="CVE34" s="321"/>
      <c r="CVF34" s="321"/>
      <c r="CVG34" s="321"/>
      <c r="CVH34" s="321"/>
      <c r="CVI34" s="321"/>
      <c r="CVJ34" s="321"/>
      <c r="CVK34" s="321"/>
      <c r="CVL34" s="321"/>
      <c r="CVM34" s="321"/>
      <c r="CVN34" s="321"/>
      <c r="CVO34" s="321"/>
      <c r="CVP34" s="321"/>
      <c r="CVQ34" s="321"/>
      <c r="CVR34" s="321"/>
      <c r="CVS34" s="321"/>
      <c r="CVT34" s="321"/>
      <c r="CVU34" s="321"/>
      <c r="CVV34" s="321"/>
      <c r="CVW34" s="321"/>
      <c r="CVX34" s="321"/>
      <c r="CVY34" s="321"/>
      <c r="CVZ34" s="321"/>
      <c r="CWA34" s="321"/>
      <c r="CWB34" s="321"/>
      <c r="CWC34" s="321"/>
      <c r="CWD34" s="321"/>
      <c r="CWE34" s="321"/>
      <c r="CWF34" s="321"/>
      <c r="CWG34" s="321"/>
      <c r="CWH34" s="321"/>
      <c r="CWI34" s="321"/>
      <c r="CWJ34" s="321"/>
      <c r="CWK34" s="321"/>
      <c r="CWL34" s="321"/>
      <c r="CWM34" s="321"/>
      <c r="CWN34" s="321"/>
      <c r="CWO34" s="321"/>
      <c r="CWP34" s="321"/>
      <c r="CWQ34" s="321"/>
      <c r="CWR34" s="321"/>
      <c r="CWS34" s="321"/>
      <c r="CWT34" s="321"/>
      <c r="CWU34" s="321"/>
      <c r="CWV34" s="321"/>
      <c r="CWW34" s="321"/>
      <c r="CWX34" s="321"/>
      <c r="CWY34" s="321"/>
      <c r="CWZ34" s="321"/>
      <c r="CXA34" s="321"/>
      <c r="CXB34" s="321"/>
      <c r="CXC34" s="321"/>
      <c r="CXD34" s="321"/>
      <c r="CXE34" s="321"/>
      <c r="CXF34" s="321"/>
      <c r="CXG34" s="321"/>
      <c r="CXH34" s="321"/>
      <c r="CXI34" s="321"/>
      <c r="CXJ34" s="321"/>
      <c r="CXK34" s="321"/>
      <c r="CXL34" s="321"/>
      <c r="CXM34" s="321"/>
      <c r="CXN34" s="321"/>
      <c r="CXO34" s="321"/>
      <c r="CXP34" s="321"/>
      <c r="CXQ34" s="321"/>
      <c r="CXR34" s="321"/>
      <c r="CXS34" s="321"/>
      <c r="CXT34" s="321"/>
      <c r="CXU34" s="321"/>
      <c r="CXV34" s="321"/>
      <c r="CXW34" s="321"/>
      <c r="CXX34" s="321"/>
      <c r="CXY34" s="321"/>
      <c r="CXZ34" s="321"/>
      <c r="CYA34" s="321"/>
      <c r="CYB34" s="321"/>
      <c r="CYC34" s="321"/>
      <c r="CYD34" s="321"/>
      <c r="CYE34" s="321"/>
      <c r="CYF34" s="321"/>
      <c r="CYG34" s="321"/>
      <c r="CYH34" s="321"/>
      <c r="CYI34" s="321"/>
      <c r="CYJ34" s="321"/>
      <c r="CYK34" s="321"/>
      <c r="CYL34" s="321"/>
      <c r="CYM34" s="321"/>
      <c r="CYN34" s="321"/>
      <c r="CYO34" s="321"/>
      <c r="CYP34" s="321"/>
      <c r="CYQ34" s="321"/>
      <c r="CYR34" s="321"/>
      <c r="CYS34" s="321"/>
      <c r="CYT34" s="321"/>
      <c r="CYU34" s="321"/>
      <c r="CYV34" s="321"/>
      <c r="CYW34" s="321"/>
      <c r="CYX34" s="321"/>
      <c r="CYY34" s="321"/>
      <c r="CYZ34" s="321"/>
      <c r="CZA34" s="321"/>
      <c r="CZB34" s="321"/>
      <c r="CZC34" s="321"/>
      <c r="CZD34" s="321"/>
      <c r="CZE34" s="321"/>
      <c r="CZF34" s="321"/>
      <c r="CZG34" s="321"/>
      <c r="CZH34" s="321"/>
      <c r="CZI34" s="321"/>
      <c r="CZJ34" s="321"/>
      <c r="CZK34" s="321"/>
      <c r="CZL34" s="321"/>
      <c r="CZM34" s="321"/>
      <c r="CZN34" s="321"/>
      <c r="CZO34" s="321"/>
      <c r="CZP34" s="321"/>
      <c r="CZQ34" s="321"/>
      <c r="CZR34" s="321"/>
      <c r="CZS34" s="321"/>
      <c r="CZT34" s="321"/>
      <c r="CZU34" s="321"/>
      <c r="CZV34" s="321"/>
      <c r="CZW34" s="321"/>
      <c r="CZX34" s="321"/>
      <c r="CZY34" s="321"/>
      <c r="CZZ34" s="321"/>
      <c r="DAA34" s="321"/>
      <c r="DAB34" s="321"/>
      <c r="DAC34" s="321"/>
      <c r="DAD34" s="321"/>
      <c r="DAE34" s="321"/>
      <c r="DAF34" s="321"/>
      <c r="DAG34" s="321"/>
      <c r="DAH34" s="321"/>
      <c r="DAI34" s="321"/>
      <c r="DAJ34" s="321"/>
      <c r="DAK34" s="321"/>
      <c r="DAL34" s="321"/>
      <c r="DAM34" s="321"/>
      <c r="DAN34" s="321"/>
      <c r="DAO34" s="321"/>
      <c r="DAP34" s="321"/>
      <c r="DAQ34" s="321"/>
      <c r="DAR34" s="321"/>
      <c r="DAS34" s="321"/>
      <c r="DAT34" s="321"/>
      <c r="DAU34" s="321"/>
      <c r="DAV34" s="321"/>
      <c r="DAW34" s="321"/>
      <c r="DAX34" s="321"/>
      <c r="DAY34" s="321"/>
      <c r="DAZ34" s="321"/>
      <c r="DBA34" s="321"/>
      <c r="DBB34" s="321"/>
      <c r="DBC34" s="321"/>
      <c r="DBD34" s="321"/>
      <c r="DBE34" s="321"/>
      <c r="DBF34" s="321"/>
      <c r="DBG34" s="321"/>
      <c r="DBH34" s="321"/>
      <c r="DBI34" s="321"/>
      <c r="DBJ34" s="321"/>
      <c r="DBK34" s="321"/>
      <c r="DBL34" s="321"/>
      <c r="DBM34" s="321"/>
      <c r="DBN34" s="321"/>
      <c r="DBO34" s="321"/>
      <c r="DBP34" s="321"/>
      <c r="DBQ34" s="321"/>
      <c r="DBR34" s="321"/>
      <c r="DBS34" s="321"/>
      <c r="DBT34" s="321"/>
      <c r="DBU34" s="321"/>
      <c r="DBV34" s="321"/>
      <c r="DBW34" s="321"/>
      <c r="DBX34" s="321"/>
      <c r="DBY34" s="321"/>
      <c r="DBZ34" s="321"/>
      <c r="DCA34" s="321"/>
      <c r="DCB34" s="321"/>
      <c r="DCC34" s="321"/>
      <c r="DCD34" s="321"/>
      <c r="DCE34" s="321"/>
      <c r="DCF34" s="321"/>
      <c r="DCG34" s="321"/>
      <c r="DCH34" s="321"/>
      <c r="DCI34" s="321"/>
      <c r="DCJ34" s="321"/>
      <c r="DCK34" s="321"/>
      <c r="DCL34" s="321"/>
      <c r="DCM34" s="321"/>
      <c r="DCN34" s="321"/>
      <c r="DCO34" s="321"/>
      <c r="DCP34" s="321"/>
      <c r="DCQ34" s="321"/>
      <c r="DCR34" s="321"/>
      <c r="DCS34" s="321"/>
      <c r="DCT34" s="321"/>
      <c r="DCU34" s="321"/>
      <c r="DCV34" s="321"/>
      <c r="DCW34" s="321"/>
      <c r="DCX34" s="321"/>
      <c r="DCY34" s="321"/>
      <c r="DCZ34" s="321"/>
      <c r="DDA34" s="321"/>
      <c r="DDB34" s="321"/>
      <c r="DDC34" s="321"/>
      <c r="DDD34" s="321"/>
      <c r="DDE34" s="321"/>
      <c r="DDF34" s="321"/>
      <c r="DDG34" s="321"/>
      <c r="DDH34" s="321"/>
      <c r="DDI34" s="321"/>
      <c r="DDJ34" s="321"/>
      <c r="DDK34" s="321"/>
      <c r="DDL34" s="321"/>
      <c r="DDM34" s="321"/>
      <c r="DDN34" s="321"/>
      <c r="DDO34" s="321"/>
      <c r="DDP34" s="321"/>
      <c r="DDQ34" s="321"/>
      <c r="DDR34" s="321"/>
      <c r="DDS34" s="321"/>
      <c r="DDT34" s="321"/>
      <c r="DDU34" s="321"/>
      <c r="DDV34" s="321"/>
      <c r="DDW34" s="321"/>
      <c r="DDX34" s="321"/>
      <c r="DDY34" s="321"/>
      <c r="DDZ34" s="321"/>
      <c r="DEA34" s="321"/>
      <c r="DEB34" s="321"/>
      <c r="DEC34" s="321"/>
      <c r="DED34" s="321"/>
      <c r="DEE34" s="321"/>
      <c r="DEF34" s="321"/>
      <c r="DEG34" s="321"/>
      <c r="DEH34" s="321"/>
      <c r="DEI34" s="321"/>
      <c r="DEJ34" s="321"/>
      <c r="DEK34" s="321"/>
      <c r="DEL34" s="321"/>
      <c r="DEM34" s="321"/>
      <c r="DEN34" s="321"/>
      <c r="DEO34" s="321"/>
      <c r="DEP34" s="321"/>
      <c r="DEQ34" s="321"/>
      <c r="DER34" s="321"/>
      <c r="DES34" s="321"/>
      <c r="DET34" s="321"/>
      <c r="DEU34" s="321"/>
      <c r="DEV34" s="321"/>
      <c r="DEW34" s="321"/>
      <c r="DEX34" s="321"/>
      <c r="DEY34" s="321"/>
      <c r="DEZ34" s="321"/>
      <c r="DFA34" s="321"/>
      <c r="DFB34" s="321"/>
      <c r="DFC34" s="321"/>
      <c r="DFD34" s="321"/>
      <c r="DFE34" s="321"/>
      <c r="DFF34" s="321"/>
      <c r="DFG34" s="321"/>
      <c r="DFH34" s="321"/>
      <c r="DFI34" s="321"/>
      <c r="DFJ34" s="321"/>
      <c r="DFK34" s="321"/>
      <c r="DFL34" s="321"/>
      <c r="DFM34" s="321"/>
      <c r="DFN34" s="321"/>
      <c r="DFO34" s="321"/>
      <c r="DFP34" s="321"/>
      <c r="DFQ34" s="321"/>
      <c r="DFR34" s="321"/>
      <c r="DFS34" s="321"/>
      <c r="DFT34" s="321"/>
      <c r="DFU34" s="321"/>
      <c r="DFV34" s="321"/>
      <c r="DFW34" s="321"/>
      <c r="DFX34" s="321"/>
      <c r="DFY34" s="321"/>
      <c r="DFZ34" s="321"/>
      <c r="DGA34" s="321"/>
      <c r="DGB34" s="321"/>
      <c r="DGC34" s="321"/>
      <c r="DGD34" s="321"/>
      <c r="DGE34" s="321"/>
      <c r="DGF34" s="321"/>
      <c r="DGG34" s="321"/>
      <c r="DGH34" s="321"/>
      <c r="DGI34" s="321"/>
      <c r="DGJ34" s="321"/>
      <c r="DGK34" s="321"/>
      <c r="DGL34" s="321"/>
      <c r="DGM34" s="321"/>
      <c r="DGN34" s="321"/>
      <c r="DGO34" s="321"/>
      <c r="DGP34" s="321"/>
      <c r="DGQ34" s="321"/>
      <c r="DGR34" s="321"/>
      <c r="DGS34" s="321"/>
      <c r="DGT34" s="321"/>
      <c r="DGU34" s="321"/>
      <c r="DGV34" s="321"/>
      <c r="DGW34" s="321"/>
      <c r="DGX34" s="321"/>
      <c r="DGY34" s="321"/>
      <c r="DGZ34" s="321"/>
      <c r="DHA34" s="321"/>
      <c r="DHB34" s="321"/>
      <c r="DHC34" s="321"/>
      <c r="DHD34" s="321"/>
      <c r="DHE34" s="321"/>
      <c r="DHF34" s="321"/>
      <c r="DHG34" s="321"/>
      <c r="DHH34" s="321"/>
      <c r="DHI34" s="321"/>
      <c r="DHJ34" s="321"/>
      <c r="DHK34" s="321"/>
      <c r="DHL34" s="321"/>
      <c r="DHM34" s="321"/>
      <c r="DHN34" s="321"/>
      <c r="DHO34" s="321"/>
      <c r="DHP34" s="321"/>
      <c r="DHQ34" s="321"/>
      <c r="DHR34" s="321"/>
      <c r="DHS34" s="321"/>
      <c r="DHT34" s="321"/>
      <c r="DHU34" s="321"/>
      <c r="DHV34" s="321"/>
      <c r="DHW34" s="321"/>
      <c r="DHX34" s="321"/>
      <c r="DHY34" s="321"/>
      <c r="DHZ34" s="321"/>
      <c r="DIA34" s="321"/>
      <c r="DIB34" s="321"/>
      <c r="DIC34" s="321"/>
      <c r="DID34" s="321"/>
      <c r="DIE34" s="321"/>
      <c r="DIF34" s="321"/>
      <c r="DIG34" s="321"/>
      <c r="DIH34" s="321"/>
      <c r="DII34" s="321"/>
      <c r="DIJ34" s="321"/>
      <c r="DIK34" s="321"/>
      <c r="DIL34" s="321"/>
      <c r="DIM34" s="321"/>
      <c r="DIN34" s="321"/>
      <c r="DIO34" s="321"/>
      <c r="DIP34" s="321"/>
      <c r="DIQ34" s="321"/>
      <c r="DIR34" s="321"/>
      <c r="DIS34" s="321"/>
      <c r="DIT34" s="321"/>
      <c r="DIU34" s="321"/>
      <c r="DIV34" s="321"/>
      <c r="DIW34" s="321"/>
      <c r="DIX34" s="321"/>
      <c r="DIY34" s="321"/>
      <c r="DIZ34" s="321"/>
      <c r="DJA34" s="321"/>
      <c r="DJB34" s="321"/>
      <c r="DJC34" s="321"/>
      <c r="DJD34" s="321"/>
      <c r="DJE34" s="321"/>
      <c r="DJF34" s="321"/>
      <c r="DJG34" s="321"/>
      <c r="DJH34" s="321"/>
      <c r="DJI34" s="321"/>
      <c r="DJJ34" s="321"/>
      <c r="DJK34" s="321"/>
      <c r="DJL34" s="321"/>
      <c r="DJM34" s="321"/>
      <c r="DJN34" s="321"/>
      <c r="DJO34" s="321"/>
      <c r="DJP34" s="321"/>
      <c r="DJQ34" s="321"/>
      <c r="DJR34" s="321"/>
      <c r="DJS34" s="321"/>
      <c r="DJT34" s="321"/>
      <c r="DJU34" s="321"/>
      <c r="DJV34" s="321"/>
      <c r="DJW34" s="321"/>
      <c r="DJX34" s="321"/>
      <c r="DJY34" s="321"/>
      <c r="DJZ34" s="321"/>
      <c r="DKA34" s="321"/>
      <c r="DKB34" s="321"/>
      <c r="DKC34" s="321"/>
      <c r="DKD34" s="321"/>
      <c r="DKE34" s="321"/>
      <c r="DKF34" s="321"/>
      <c r="DKG34" s="321"/>
      <c r="DKH34" s="321"/>
      <c r="DKI34" s="321"/>
      <c r="DKJ34" s="321"/>
      <c r="DKK34" s="321"/>
      <c r="DKL34" s="321"/>
      <c r="DKM34" s="321"/>
      <c r="DKN34" s="321"/>
      <c r="DKO34" s="321"/>
      <c r="DKP34" s="321"/>
      <c r="DKQ34" s="321"/>
      <c r="DKR34" s="321"/>
      <c r="DKS34" s="321"/>
      <c r="DKT34" s="321"/>
      <c r="DKU34" s="321"/>
      <c r="DKV34" s="321"/>
      <c r="DKW34" s="321"/>
      <c r="DKX34" s="321"/>
      <c r="DKY34" s="321"/>
      <c r="DKZ34" s="321"/>
      <c r="DLA34" s="321"/>
      <c r="DLB34" s="321"/>
      <c r="DLC34" s="321"/>
      <c r="DLD34" s="321"/>
      <c r="DLE34" s="321"/>
      <c r="DLF34" s="321"/>
      <c r="DLG34" s="321"/>
      <c r="DLH34" s="321"/>
      <c r="DLI34" s="321"/>
      <c r="DLJ34" s="321"/>
      <c r="DLK34" s="321"/>
      <c r="DLL34" s="321"/>
      <c r="DLM34" s="321"/>
      <c r="DLN34" s="321"/>
      <c r="DLO34" s="321"/>
      <c r="DLP34" s="321"/>
      <c r="DLQ34" s="321"/>
      <c r="DLR34" s="321"/>
      <c r="DLS34" s="321"/>
      <c r="DLT34" s="321"/>
      <c r="DLU34" s="321"/>
      <c r="DLV34" s="321"/>
      <c r="DLW34" s="321"/>
      <c r="DLX34" s="321"/>
      <c r="DLY34" s="321"/>
      <c r="DLZ34" s="321"/>
      <c r="DMA34" s="321"/>
      <c r="DMB34" s="321"/>
      <c r="DMC34" s="321"/>
      <c r="DMD34" s="321"/>
      <c r="DME34" s="321"/>
      <c r="DMF34" s="321"/>
      <c r="DMG34" s="321"/>
      <c r="DMH34" s="321"/>
      <c r="DMI34" s="321"/>
      <c r="DMJ34" s="321"/>
      <c r="DMK34" s="321"/>
      <c r="DML34" s="321"/>
      <c r="DMM34" s="321"/>
      <c r="DMN34" s="321"/>
      <c r="DMO34" s="321"/>
      <c r="DMP34" s="321"/>
      <c r="DMQ34" s="321"/>
      <c r="DMR34" s="321"/>
      <c r="DMS34" s="321"/>
      <c r="DMT34" s="321"/>
      <c r="DMU34" s="321"/>
      <c r="DMV34" s="321"/>
      <c r="DMW34" s="321"/>
      <c r="DMX34" s="321"/>
      <c r="DMY34" s="321"/>
      <c r="DMZ34" s="321"/>
      <c r="DNA34" s="321"/>
      <c r="DNB34" s="321"/>
      <c r="DNC34" s="321"/>
      <c r="DND34" s="321"/>
      <c r="DNE34" s="321"/>
      <c r="DNF34" s="321"/>
      <c r="DNG34" s="321"/>
      <c r="DNH34" s="321"/>
      <c r="DNI34" s="321"/>
      <c r="DNJ34" s="321"/>
      <c r="DNK34" s="321"/>
      <c r="DNL34" s="321"/>
      <c r="DNM34" s="321"/>
      <c r="DNN34" s="321"/>
      <c r="DNO34" s="321"/>
      <c r="DNP34" s="321"/>
      <c r="DNQ34" s="321"/>
      <c r="DNR34" s="321"/>
      <c r="DNS34" s="321"/>
      <c r="DNT34" s="321"/>
      <c r="DNU34" s="321"/>
      <c r="DNV34" s="321"/>
      <c r="DNW34" s="321"/>
      <c r="DNX34" s="321"/>
      <c r="DNY34" s="321"/>
      <c r="DNZ34" s="321"/>
      <c r="DOA34" s="321"/>
      <c r="DOB34" s="321"/>
      <c r="DOC34" s="321"/>
      <c r="DOD34" s="321"/>
      <c r="DOE34" s="321"/>
      <c r="DOF34" s="321"/>
      <c r="DOG34" s="321"/>
      <c r="DOH34" s="321"/>
      <c r="DOI34" s="321"/>
      <c r="DOJ34" s="321"/>
      <c r="DOK34" s="321"/>
      <c r="DOL34" s="321"/>
      <c r="DOM34" s="321"/>
      <c r="DON34" s="321"/>
      <c r="DOO34" s="321"/>
      <c r="DOP34" s="321"/>
      <c r="DOQ34" s="321"/>
      <c r="DOR34" s="321"/>
      <c r="DOS34" s="321"/>
      <c r="DOT34" s="321"/>
      <c r="DOU34" s="321"/>
      <c r="DOV34" s="321"/>
      <c r="DOW34" s="321"/>
      <c r="DOX34" s="321"/>
      <c r="DOY34" s="321"/>
      <c r="DOZ34" s="321"/>
      <c r="DPA34" s="321"/>
      <c r="DPB34" s="321"/>
      <c r="DPC34" s="321"/>
      <c r="DPD34" s="321"/>
      <c r="DPE34" s="321"/>
      <c r="DPF34" s="321"/>
      <c r="DPG34" s="321"/>
      <c r="DPH34" s="321"/>
      <c r="DPI34" s="321"/>
      <c r="DPJ34" s="321"/>
      <c r="DPK34" s="321"/>
      <c r="DPL34" s="321"/>
      <c r="DPM34" s="321"/>
      <c r="DPN34" s="321"/>
      <c r="DPO34" s="321"/>
      <c r="DPP34" s="321"/>
      <c r="DPQ34" s="321"/>
      <c r="DPR34" s="321"/>
      <c r="DPS34" s="321"/>
      <c r="DPT34" s="321"/>
      <c r="DPU34" s="321"/>
      <c r="DPV34" s="321"/>
      <c r="DPW34" s="321"/>
      <c r="DPX34" s="321"/>
      <c r="DPY34" s="321"/>
      <c r="DPZ34" s="321"/>
      <c r="DQA34" s="321"/>
      <c r="DQB34" s="321"/>
      <c r="DQC34" s="321"/>
      <c r="DQD34" s="321"/>
      <c r="DQE34" s="321"/>
      <c r="DQF34" s="321"/>
      <c r="DQG34" s="321"/>
      <c r="DQH34" s="321"/>
      <c r="DQI34" s="321"/>
      <c r="DQJ34" s="321"/>
      <c r="DQK34" s="321"/>
      <c r="DQL34" s="321"/>
      <c r="DQM34" s="321"/>
      <c r="DQN34" s="321"/>
      <c r="DQO34" s="321"/>
      <c r="DQP34" s="321"/>
      <c r="DQQ34" s="321"/>
      <c r="DQR34" s="321"/>
      <c r="DQS34" s="321"/>
      <c r="DQT34" s="321"/>
      <c r="DQU34" s="321"/>
      <c r="DQV34" s="321"/>
      <c r="DQW34" s="321"/>
      <c r="DQX34" s="321"/>
      <c r="DQY34" s="321"/>
      <c r="DQZ34" s="321"/>
      <c r="DRA34" s="321"/>
      <c r="DRB34" s="321"/>
      <c r="DRC34" s="321"/>
      <c r="DRD34" s="321"/>
      <c r="DRE34" s="321"/>
      <c r="DRF34" s="321"/>
      <c r="DRG34" s="321"/>
      <c r="DRH34" s="321"/>
      <c r="DRI34" s="321"/>
      <c r="DRJ34" s="321"/>
      <c r="DRK34" s="321"/>
      <c r="DRL34" s="321"/>
      <c r="DRM34" s="321"/>
      <c r="DRN34" s="321"/>
      <c r="DRO34" s="321"/>
      <c r="DRP34" s="321"/>
      <c r="DRQ34" s="321"/>
      <c r="DRR34" s="321"/>
      <c r="DRS34" s="321"/>
      <c r="DRT34" s="321"/>
      <c r="DRU34" s="321"/>
      <c r="DRV34" s="321"/>
      <c r="DRW34" s="321"/>
      <c r="DRX34" s="321"/>
      <c r="DRY34" s="321"/>
      <c r="DRZ34" s="321"/>
      <c r="DSA34" s="321"/>
      <c r="DSB34" s="321"/>
      <c r="DSC34" s="321"/>
      <c r="DSD34" s="321"/>
      <c r="DSE34" s="321"/>
      <c r="DSF34" s="321"/>
      <c r="DSG34" s="321"/>
      <c r="DSH34" s="321"/>
      <c r="DSI34" s="321"/>
      <c r="DSJ34" s="321"/>
      <c r="DSK34" s="321"/>
      <c r="DSL34" s="321"/>
      <c r="DSM34" s="321"/>
      <c r="DSN34" s="321"/>
      <c r="DSO34" s="321"/>
      <c r="DSP34" s="321"/>
      <c r="DSQ34" s="321"/>
      <c r="DSR34" s="321"/>
      <c r="DSS34" s="321"/>
      <c r="DST34" s="321"/>
      <c r="DSU34" s="321"/>
      <c r="DSV34" s="321"/>
      <c r="DSW34" s="321"/>
      <c r="DSX34" s="321"/>
      <c r="DSY34" s="321"/>
      <c r="DSZ34" s="321"/>
      <c r="DTA34" s="321"/>
      <c r="DTB34" s="321"/>
      <c r="DTC34" s="321"/>
      <c r="DTD34" s="321"/>
      <c r="DTE34" s="321"/>
      <c r="DTF34" s="321"/>
      <c r="DTG34" s="321"/>
      <c r="DTH34" s="321"/>
      <c r="DTI34" s="321"/>
      <c r="DTJ34" s="321"/>
      <c r="DTK34" s="321"/>
      <c r="DTL34" s="321"/>
      <c r="DTM34" s="321"/>
      <c r="DTN34" s="321"/>
      <c r="DTO34" s="321"/>
      <c r="DTP34" s="321"/>
      <c r="DTQ34" s="321"/>
      <c r="DTR34" s="321"/>
      <c r="DTS34" s="321"/>
      <c r="DTT34" s="321"/>
      <c r="DTU34" s="321"/>
      <c r="DTV34" s="321"/>
      <c r="DTW34" s="321"/>
      <c r="DTX34" s="321"/>
      <c r="DTY34" s="321"/>
      <c r="DTZ34" s="321"/>
      <c r="DUA34" s="321"/>
      <c r="DUB34" s="321"/>
      <c r="DUC34" s="321"/>
      <c r="DUD34" s="321"/>
      <c r="DUE34" s="321"/>
      <c r="DUF34" s="321"/>
      <c r="DUG34" s="321"/>
      <c r="DUH34" s="321"/>
      <c r="DUI34" s="321"/>
      <c r="DUJ34" s="321"/>
      <c r="DUK34" s="321"/>
      <c r="DUL34" s="321"/>
      <c r="DUM34" s="321"/>
      <c r="DUN34" s="321"/>
      <c r="DUO34" s="321"/>
      <c r="DUP34" s="321"/>
      <c r="DUQ34" s="321"/>
      <c r="DUR34" s="321"/>
      <c r="DUS34" s="321"/>
      <c r="DUT34" s="321"/>
      <c r="DUU34" s="321"/>
      <c r="DUV34" s="321"/>
      <c r="DUW34" s="321"/>
      <c r="DUX34" s="321"/>
      <c r="DUY34" s="321"/>
      <c r="DUZ34" s="321"/>
      <c r="DVA34" s="321"/>
      <c r="DVB34" s="321"/>
      <c r="DVC34" s="321"/>
      <c r="DVD34" s="321"/>
      <c r="DVE34" s="321"/>
      <c r="DVF34" s="321"/>
      <c r="DVG34" s="321"/>
      <c r="DVH34" s="321"/>
      <c r="DVI34" s="321"/>
      <c r="DVJ34" s="321"/>
      <c r="DVK34" s="321"/>
      <c r="DVL34" s="321"/>
      <c r="DVM34" s="321"/>
      <c r="DVN34" s="321"/>
      <c r="DVO34" s="321"/>
      <c r="DVP34" s="321"/>
      <c r="DVQ34" s="321"/>
      <c r="DVR34" s="321"/>
      <c r="DVS34" s="321"/>
      <c r="DVT34" s="321"/>
      <c r="DVU34" s="321"/>
      <c r="DVV34" s="321"/>
      <c r="DVW34" s="321"/>
      <c r="DVX34" s="321"/>
      <c r="DVY34" s="321"/>
      <c r="DVZ34" s="321"/>
      <c r="DWA34" s="321"/>
      <c r="DWB34" s="321"/>
      <c r="DWC34" s="321"/>
      <c r="DWD34" s="321"/>
      <c r="DWE34" s="321"/>
      <c r="DWF34" s="321"/>
      <c r="DWG34" s="321"/>
      <c r="DWH34" s="321"/>
      <c r="DWI34" s="321"/>
      <c r="DWJ34" s="321"/>
      <c r="DWK34" s="321"/>
      <c r="DWL34" s="321"/>
      <c r="DWM34" s="321"/>
      <c r="DWN34" s="321"/>
      <c r="DWO34" s="321"/>
      <c r="DWP34" s="321"/>
      <c r="DWQ34" s="321"/>
      <c r="DWR34" s="321"/>
      <c r="DWS34" s="321"/>
      <c r="DWT34" s="321"/>
      <c r="DWU34" s="321"/>
      <c r="DWV34" s="321"/>
      <c r="DWW34" s="321"/>
      <c r="DWX34" s="321"/>
      <c r="DWY34" s="321"/>
      <c r="DWZ34" s="321"/>
      <c r="DXA34" s="321"/>
      <c r="DXB34" s="321"/>
      <c r="DXC34" s="321"/>
      <c r="DXD34" s="321"/>
      <c r="DXE34" s="321"/>
      <c r="DXF34" s="321"/>
      <c r="DXG34" s="321"/>
      <c r="DXH34" s="321"/>
      <c r="DXI34" s="321"/>
      <c r="DXJ34" s="321"/>
      <c r="DXK34" s="321"/>
      <c r="DXL34" s="321"/>
      <c r="DXM34" s="321"/>
      <c r="DXN34" s="321"/>
      <c r="DXO34" s="321"/>
      <c r="DXP34" s="321"/>
      <c r="DXQ34" s="321"/>
      <c r="DXR34" s="321"/>
      <c r="DXS34" s="321"/>
      <c r="DXT34" s="321"/>
      <c r="DXU34" s="321"/>
      <c r="DXV34" s="321"/>
      <c r="DXW34" s="321"/>
      <c r="DXX34" s="321"/>
      <c r="DXY34" s="321"/>
      <c r="DXZ34" s="321"/>
      <c r="DYA34" s="321"/>
      <c r="DYB34" s="321"/>
      <c r="DYC34" s="321"/>
      <c r="DYD34" s="321"/>
      <c r="DYE34" s="321"/>
      <c r="DYF34" s="321"/>
      <c r="DYG34" s="321"/>
      <c r="DYH34" s="321"/>
      <c r="DYI34" s="321"/>
      <c r="DYJ34" s="321"/>
      <c r="DYK34" s="321"/>
      <c r="DYL34" s="321"/>
      <c r="DYM34" s="321"/>
      <c r="DYN34" s="321"/>
      <c r="DYO34" s="321"/>
      <c r="DYP34" s="321"/>
      <c r="DYQ34" s="321"/>
      <c r="DYR34" s="321"/>
      <c r="DYS34" s="321"/>
      <c r="DYT34" s="321"/>
      <c r="DYU34" s="321"/>
      <c r="DYV34" s="321"/>
      <c r="DYW34" s="321"/>
      <c r="DYX34" s="321"/>
      <c r="DYY34" s="321"/>
      <c r="DYZ34" s="321"/>
      <c r="DZA34" s="321"/>
      <c r="DZB34" s="321"/>
      <c r="DZC34" s="321"/>
      <c r="DZD34" s="321"/>
      <c r="DZE34" s="321"/>
      <c r="DZF34" s="321"/>
      <c r="DZG34" s="321"/>
      <c r="DZH34" s="321"/>
      <c r="DZI34" s="321"/>
      <c r="DZJ34" s="321"/>
      <c r="DZK34" s="321"/>
      <c r="DZL34" s="321"/>
      <c r="DZM34" s="321"/>
      <c r="DZN34" s="321"/>
      <c r="DZO34" s="321"/>
      <c r="DZP34" s="321"/>
      <c r="DZQ34" s="321"/>
      <c r="DZR34" s="321"/>
      <c r="DZS34" s="321"/>
      <c r="DZT34" s="321"/>
      <c r="DZU34" s="321"/>
      <c r="DZV34" s="321"/>
      <c r="DZW34" s="321"/>
      <c r="DZX34" s="321"/>
      <c r="DZY34" s="321"/>
      <c r="DZZ34" s="321"/>
      <c r="EAA34" s="321"/>
      <c r="EAB34" s="321"/>
      <c r="EAC34" s="321"/>
      <c r="EAD34" s="321"/>
      <c r="EAE34" s="321"/>
      <c r="EAF34" s="321"/>
      <c r="EAG34" s="321"/>
      <c r="EAH34" s="321"/>
      <c r="EAI34" s="321"/>
      <c r="EAJ34" s="321"/>
      <c r="EAK34" s="321"/>
      <c r="EAL34" s="321"/>
      <c r="EAM34" s="321"/>
      <c r="EAN34" s="321"/>
      <c r="EAO34" s="321"/>
      <c r="EAP34" s="321"/>
      <c r="EAQ34" s="321"/>
      <c r="EAR34" s="321"/>
      <c r="EAS34" s="321"/>
      <c r="EAT34" s="321"/>
      <c r="EAU34" s="321"/>
      <c r="EAV34" s="321"/>
      <c r="EAW34" s="321"/>
      <c r="EAX34" s="321"/>
      <c r="EAY34" s="321"/>
      <c r="EAZ34" s="321"/>
      <c r="EBA34" s="321"/>
      <c r="EBB34" s="321"/>
      <c r="EBC34" s="321"/>
      <c r="EBD34" s="321"/>
      <c r="EBE34" s="321"/>
      <c r="EBF34" s="321"/>
      <c r="EBG34" s="321"/>
      <c r="EBH34" s="321"/>
      <c r="EBI34" s="321"/>
      <c r="EBJ34" s="321"/>
      <c r="EBK34" s="321"/>
      <c r="EBL34" s="321"/>
      <c r="EBM34" s="321"/>
      <c r="EBN34" s="321"/>
      <c r="EBO34" s="321"/>
      <c r="EBP34" s="321"/>
      <c r="EBQ34" s="321"/>
      <c r="EBR34" s="321"/>
      <c r="EBS34" s="321"/>
      <c r="EBT34" s="321"/>
      <c r="EBU34" s="321"/>
      <c r="EBV34" s="321"/>
      <c r="EBW34" s="321"/>
      <c r="EBX34" s="321"/>
      <c r="EBY34" s="321"/>
      <c r="EBZ34" s="321"/>
      <c r="ECA34" s="321"/>
      <c r="ECB34" s="321"/>
      <c r="ECC34" s="321"/>
      <c r="ECD34" s="321"/>
      <c r="ECE34" s="321"/>
      <c r="ECF34" s="321"/>
      <c r="ECG34" s="321"/>
      <c r="ECH34" s="321"/>
      <c r="ECI34" s="321"/>
      <c r="ECJ34" s="321"/>
      <c r="ECK34" s="321"/>
      <c r="ECL34" s="321"/>
      <c r="ECM34" s="321"/>
      <c r="ECN34" s="321"/>
      <c r="ECO34" s="321"/>
      <c r="ECP34" s="321"/>
      <c r="ECQ34" s="321"/>
      <c r="ECR34" s="321"/>
      <c r="ECS34" s="321"/>
      <c r="ECT34" s="321"/>
      <c r="ECU34" s="321"/>
      <c r="ECV34" s="321"/>
      <c r="ECW34" s="321"/>
      <c r="ECX34" s="321"/>
      <c r="ECY34" s="321"/>
      <c r="ECZ34" s="321"/>
      <c r="EDA34" s="321"/>
      <c r="EDB34" s="321"/>
      <c r="EDC34" s="321"/>
      <c r="EDD34" s="321"/>
      <c r="EDE34" s="321"/>
      <c r="EDF34" s="321"/>
      <c r="EDG34" s="321"/>
      <c r="EDH34" s="321"/>
      <c r="EDI34" s="321"/>
      <c r="EDJ34" s="321"/>
      <c r="EDK34" s="321"/>
      <c r="EDL34" s="321"/>
      <c r="EDM34" s="321"/>
      <c r="EDN34" s="321"/>
      <c r="EDO34" s="321"/>
      <c r="EDP34" s="321"/>
      <c r="EDQ34" s="321"/>
      <c r="EDR34" s="321"/>
      <c r="EDS34" s="321"/>
      <c r="EDT34" s="321"/>
      <c r="EDU34" s="321"/>
      <c r="EDV34" s="321"/>
      <c r="EDW34" s="321"/>
      <c r="EDX34" s="321"/>
      <c r="EDY34" s="321"/>
      <c r="EDZ34" s="321"/>
      <c r="EEA34" s="321"/>
      <c r="EEB34" s="321"/>
      <c r="EEC34" s="321"/>
      <c r="EED34" s="321"/>
      <c r="EEE34" s="321"/>
      <c r="EEF34" s="321"/>
      <c r="EEG34" s="321"/>
      <c r="EEH34" s="321"/>
      <c r="EEI34" s="321"/>
      <c r="EEJ34" s="321"/>
      <c r="EEK34" s="321"/>
      <c r="EEL34" s="321"/>
      <c r="EEM34" s="321"/>
      <c r="EEN34" s="321"/>
      <c r="EEO34" s="321"/>
      <c r="EEP34" s="321"/>
      <c r="EEQ34" s="321"/>
      <c r="EER34" s="321"/>
      <c r="EES34" s="321"/>
      <c r="EET34" s="321"/>
      <c r="EEU34" s="321"/>
      <c r="EEV34" s="321"/>
      <c r="EEW34" s="321"/>
      <c r="EEX34" s="321"/>
      <c r="EEY34" s="321"/>
      <c r="EEZ34" s="321"/>
      <c r="EFA34" s="321"/>
      <c r="EFB34" s="321"/>
      <c r="EFC34" s="321"/>
      <c r="EFD34" s="321"/>
      <c r="EFE34" s="321"/>
      <c r="EFF34" s="321"/>
      <c r="EFG34" s="321"/>
      <c r="EFH34" s="321"/>
      <c r="EFI34" s="321"/>
      <c r="EFJ34" s="321"/>
      <c r="EFK34" s="321"/>
      <c r="EFL34" s="321"/>
      <c r="EFM34" s="321"/>
      <c r="EFN34" s="321"/>
      <c r="EFO34" s="321"/>
      <c r="EFP34" s="321"/>
      <c r="EFQ34" s="321"/>
      <c r="EFR34" s="321"/>
      <c r="EFS34" s="321"/>
      <c r="EFT34" s="321"/>
      <c r="EFU34" s="321"/>
      <c r="EFV34" s="321"/>
      <c r="EFW34" s="321"/>
      <c r="EFX34" s="321"/>
      <c r="EFY34" s="321"/>
      <c r="EFZ34" s="321"/>
      <c r="EGA34" s="321"/>
      <c r="EGB34" s="321"/>
      <c r="EGC34" s="321"/>
      <c r="EGD34" s="321"/>
      <c r="EGE34" s="321"/>
      <c r="EGF34" s="321"/>
      <c r="EGG34" s="321"/>
      <c r="EGH34" s="321"/>
      <c r="EGI34" s="321"/>
      <c r="EGJ34" s="321"/>
      <c r="EGK34" s="321"/>
      <c r="EGL34" s="321"/>
      <c r="EGM34" s="321"/>
      <c r="EGN34" s="321"/>
      <c r="EGO34" s="321"/>
      <c r="EGP34" s="321"/>
      <c r="EGQ34" s="321"/>
      <c r="EGR34" s="321"/>
      <c r="EGS34" s="321"/>
      <c r="EGT34" s="321"/>
      <c r="EGU34" s="321"/>
      <c r="EGV34" s="321"/>
      <c r="EGW34" s="321"/>
      <c r="EGX34" s="321"/>
      <c r="EGY34" s="321"/>
      <c r="EGZ34" s="321"/>
      <c r="EHA34" s="321"/>
      <c r="EHB34" s="321"/>
      <c r="EHC34" s="321"/>
      <c r="EHD34" s="321"/>
      <c r="EHE34" s="321"/>
      <c r="EHF34" s="321"/>
      <c r="EHG34" s="321"/>
      <c r="EHH34" s="321"/>
      <c r="EHI34" s="321"/>
      <c r="EHJ34" s="321"/>
      <c r="EHK34" s="321"/>
      <c r="EHL34" s="321"/>
      <c r="EHM34" s="321"/>
      <c r="EHN34" s="321"/>
      <c r="EHO34" s="321"/>
      <c r="EHP34" s="321"/>
      <c r="EHQ34" s="321"/>
      <c r="EHR34" s="321"/>
      <c r="EHS34" s="321"/>
      <c r="EHT34" s="321"/>
      <c r="EHU34" s="321"/>
      <c r="EHV34" s="321"/>
      <c r="EHW34" s="321"/>
      <c r="EHX34" s="321"/>
      <c r="EHY34" s="321"/>
      <c r="EHZ34" s="321"/>
      <c r="EIA34" s="321"/>
      <c r="EIB34" s="321"/>
      <c r="EIC34" s="321"/>
      <c r="EID34" s="321"/>
      <c r="EIE34" s="321"/>
      <c r="EIF34" s="321"/>
      <c r="EIG34" s="321"/>
      <c r="EIH34" s="321"/>
      <c r="EII34" s="321"/>
      <c r="EIJ34" s="321"/>
      <c r="EIK34" s="321"/>
      <c r="EIL34" s="321"/>
      <c r="EIM34" s="321"/>
      <c r="EIN34" s="321"/>
      <c r="EIO34" s="321"/>
      <c r="EIP34" s="321"/>
      <c r="EIQ34" s="321"/>
      <c r="EIR34" s="321"/>
      <c r="EIS34" s="321"/>
      <c r="EIT34" s="321"/>
      <c r="EIU34" s="321"/>
      <c r="EIV34" s="321"/>
      <c r="EIW34" s="321"/>
      <c r="EIX34" s="321"/>
      <c r="EIY34" s="321"/>
      <c r="EIZ34" s="321"/>
      <c r="EJA34" s="321"/>
      <c r="EJB34" s="321"/>
      <c r="EJC34" s="321"/>
      <c r="EJD34" s="321"/>
      <c r="EJE34" s="321"/>
      <c r="EJF34" s="321"/>
      <c r="EJG34" s="321"/>
      <c r="EJH34" s="321"/>
      <c r="EJI34" s="321"/>
      <c r="EJJ34" s="321"/>
      <c r="EJK34" s="321"/>
      <c r="EJL34" s="321"/>
      <c r="EJM34" s="321"/>
      <c r="EJN34" s="321"/>
      <c r="EJO34" s="321"/>
      <c r="EJP34" s="321"/>
      <c r="EJQ34" s="321"/>
      <c r="EJR34" s="321"/>
      <c r="EJS34" s="321"/>
      <c r="EJT34" s="321"/>
      <c r="EJU34" s="321"/>
      <c r="EJV34" s="321"/>
      <c r="EJW34" s="321"/>
      <c r="EJX34" s="321"/>
      <c r="EJY34" s="321"/>
      <c r="EJZ34" s="321"/>
      <c r="EKA34" s="321"/>
      <c r="EKB34" s="321"/>
      <c r="EKC34" s="321"/>
      <c r="EKD34" s="321"/>
      <c r="EKE34" s="321"/>
      <c r="EKF34" s="321"/>
      <c r="EKG34" s="321"/>
      <c r="EKH34" s="321"/>
      <c r="EKI34" s="321"/>
      <c r="EKJ34" s="321"/>
      <c r="EKK34" s="321"/>
      <c r="EKL34" s="321"/>
      <c r="EKM34" s="321"/>
      <c r="EKN34" s="321"/>
      <c r="EKO34" s="321"/>
      <c r="EKP34" s="321"/>
      <c r="EKQ34" s="321"/>
      <c r="EKR34" s="321"/>
      <c r="EKS34" s="321"/>
      <c r="EKT34" s="321"/>
      <c r="EKU34" s="321"/>
      <c r="EKV34" s="321"/>
      <c r="EKW34" s="321"/>
      <c r="EKX34" s="321"/>
      <c r="EKY34" s="321"/>
      <c r="EKZ34" s="321"/>
      <c r="ELA34" s="321"/>
      <c r="ELB34" s="321"/>
      <c r="ELC34" s="321"/>
      <c r="ELD34" s="321"/>
      <c r="ELE34" s="321"/>
      <c r="ELF34" s="321"/>
      <c r="ELG34" s="321"/>
      <c r="ELH34" s="321"/>
      <c r="ELI34" s="321"/>
      <c r="ELJ34" s="321"/>
      <c r="ELK34" s="321"/>
      <c r="ELL34" s="321"/>
      <c r="ELM34" s="321"/>
      <c r="ELN34" s="321"/>
      <c r="ELO34" s="321"/>
      <c r="ELP34" s="321"/>
      <c r="ELQ34" s="321"/>
      <c r="ELR34" s="321"/>
      <c r="ELS34" s="321"/>
      <c r="ELT34" s="321"/>
      <c r="ELU34" s="321"/>
      <c r="ELV34" s="321"/>
      <c r="ELW34" s="321"/>
      <c r="ELX34" s="321"/>
      <c r="ELY34" s="321"/>
      <c r="ELZ34" s="321"/>
      <c r="EMA34" s="321"/>
      <c r="EMB34" s="321"/>
      <c r="EMC34" s="321"/>
      <c r="EMD34" s="321"/>
      <c r="EME34" s="321"/>
      <c r="EMF34" s="321"/>
      <c r="EMG34" s="321"/>
      <c r="EMH34" s="321"/>
      <c r="EMI34" s="321"/>
      <c r="EMJ34" s="321"/>
      <c r="EMK34" s="321"/>
      <c r="EML34" s="321"/>
      <c r="EMM34" s="321"/>
      <c r="EMN34" s="321"/>
      <c r="EMO34" s="321"/>
      <c r="EMP34" s="321"/>
      <c r="EMQ34" s="321"/>
      <c r="EMR34" s="321"/>
      <c r="EMS34" s="321"/>
      <c r="EMT34" s="321"/>
      <c r="EMU34" s="321"/>
      <c r="EMV34" s="321"/>
      <c r="EMW34" s="321"/>
      <c r="EMX34" s="321"/>
      <c r="EMY34" s="321"/>
      <c r="EMZ34" s="321"/>
      <c r="ENA34" s="321"/>
      <c r="ENB34" s="321"/>
      <c r="ENC34" s="321"/>
      <c r="END34" s="321"/>
      <c r="ENE34" s="321"/>
      <c r="ENF34" s="321"/>
      <c r="ENG34" s="321"/>
      <c r="ENH34" s="321"/>
      <c r="ENI34" s="321"/>
      <c r="ENJ34" s="321"/>
      <c r="ENK34" s="321"/>
      <c r="ENL34" s="321"/>
      <c r="ENM34" s="321"/>
      <c r="ENN34" s="321"/>
      <c r="ENO34" s="321"/>
      <c r="ENP34" s="321"/>
      <c r="ENQ34" s="321"/>
      <c r="ENR34" s="321"/>
      <c r="ENS34" s="321"/>
      <c r="ENT34" s="321"/>
      <c r="ENU34" s="321"/>
      <c r="ENV34" s="321"/>
      <c r="ENW34" s="321"/>
      <c r="ENX34" s="321"/>
      <c r="ENY34" s="321"/>
      <c r="ENZ34" s="321"/>
      <c r="EOA34" s="321"/>
      <c r="EOB34" s="321"/>
      <c r="EOC34" s="321"/>
      <c r="EOD34" s="321"/>
      <c r="EOE34" s="321"/>
      <c r="EOF34" s="321"/>
      <c r="EOG34" s="321"/>
      <c r="EOH34" s="321"/>
      <c r="EOI34" s="321"/>
      <c r="EOJ34" s="321"/>
      <c r="EOK34" s="321"/>
      <c r="EOL34" s="321"/>
      <c r="EOM34" s="321"/>
      <c r="EON34" s="321"/>
      <c r="EOO34" s="321"/>
      <c r="EOP34" s="321"/>
      <c r="EOQ34" s="321"/>
      <c r="EOR34" s="321"/>
      <c r="EOS34" s="321"/>
      <c r="EOT34" s="321"/>
      <c r="EOU34" s="321"/>
      <c r="EOV34" s="321"/>
      <c r="EOW34" s="321"/>
      <c r="EOX34" s="321"/>
      <c r="EOY34" s="321"/>
      <c r="EOZ34" s="321"/>
      <c r="EPA34" s="321"/>
      <c r="EPB34" s="321"/>
      <c r="EPC34" s="321"/>
      <c r="EPD34" s="321"/>
      <c r="EPE34" s="321"/>
      <c r="EPF34" s="321"/>
      <c r="EPG34" s="321"/>
      <c r="EPH34" s="321"/>
      <c r="EPI34" s="321"/>
      <c r="EPJ34" s="321"/>
      <c r="EPK34" s="321"/>
      <c r="EPL34" s="321"/>
      <c r="EPM34" s="321"/>
      <c r="EPN34" s="321"/>
      <c r="EPO34" s="321"/>
      <c r="EPP34" s="321"/>
      <c r="EPQ34" s="321"/>
      <c r="EPR34" s="321"/>
      <c r="EPS34" s="321"/>
      <c r="EPT34" s="321"/>
      <c r="EPU34" s="321"/>
      <c r="EPV34" s="321"/>
      <c r="EPW34" s="321"/>
      <c r="EPX34" s="321"/>
      <c r="EPY34" s="321"/>
      <c r="EPZ34" s="321"/>
      <c r="EQA34" s="321"/>
      <c r="EQB34" s="321"/>
      <c r="EQC34" s="321"/>
      <c r="EQD34" s="321"/>
      <c r="EQE34" s="321"/>
      <c r="EQF34" s="321"/>
      <c r="EQG34" s="321"/>
      <c r="EQH34" s="321"/>
      <c r="EQI34" s="321"/>
      <c r="EQJ34" s="321"/>
      <c r="EQK34" s="321"/>
      <c r="EQL34" s="321"/>
      <c r="EQM34" s="321"/>
      <c r="EQN34" s="321"/>
      <c r="EQO34" s="321"/>
      <c r="EQP34" s="321"/>
      <c r="EQQ34" s="321"/>
      <c r="EQR34" s="321"/>
      <c r="EQS34" s="321"/>
      <c r="EQT34" s="321"/>
      <c r="EQU34" s="321"/>
      <c r="EQV34" s="321"/>
      <c r="EQW34" s="321"/>
      <c r="EQX34" s="321"/>
      <c r="EQY34" s="321"/>
      <c r="EQZ34" s="321"/>
      <c r="ERA34" s="321"/>
      <c r="ERB34" s="321"/>
      <c r="ERC34" s="321"/>
      <c r="ERD34" s="321"/>
      <c r="ERE34" s="321"/>
      <c r="ERF34" s="321"/>
      <c r="ERG34" s="321"/>
      <c r="ERH34" s="321"/>
      <c r="ERI34" s="321"/>
      <c r="ERJ34" s="321"/>
      <c r="ERK34" s="321"/>
      <c r="ERL34" s="321"/>
      <c r="ERM34" s="321"/>
      <c r="ERN34" s="321"/>
      <c r="ERO34" s="321"/>
      <c r="ERP34" s="321"/>
      <c r="ERQ34" s="321"/>
      <c r="ERR34" s="321"/>
      <c r="ERS34" s="321"/>
      <c r="ERT34" s="321"/>
      <c r="ERU34" s="321"/>
      <c r="ERV34" s="321"/>
      <c r="ERW34" s="321"/>
      <c r="ERX34" s="321"/>
      <c r="ERY34" s="321"/>
      <c r="ERZ34" s="321"/>
      <c r="ESA34" s="321"/>
      <c r="ESB34" s="321"/>
      <c r="ESC34" s="321"/>
      <c r="ESD34" s="321"/>
      <c r="ESE34" s="321"/>
      <c r="ESF34" s="321"/>
      <c r="ESG34" s="321"/>
      <c r="ESH34" s="321"/>
      <c r="ESI34" s="321"/>
      <c r="ESJ34" s="321"/>
      <c r="ESK34" s="321"/>
      <c r="ESL34" s="321"/>
      <c r="ESM34" s="321"/>
      <c r="ESN34" s="321"/>
      <c r="ESO34" s="321"/>
      <c r="ESP34" s="321"/>
      <c r="ESQ34" s="321"/>
      <c r="ESR34" s="321"/>
      <c r="ESS34" s="321"/>
      <c r="EST34" s="321"/>
      <c r="ESU34" s="321"/>
      <c r="ESV34" s="321"/>
      <c r="ESW34" s="321"/>
      <c r="ESX34" s="321"/>
      <c r="ESY34" s="321"/>
      <c r="ESZ34" s="321"/>
      <c r="ETA34" s="321"/>
      <c r="ETB34" s="321"/>
      <c r="ETC34" s="321"/>
      <c r="ETD34" s="321"/>
      <c r="ETE34" s="321"/>
      <c r="ETF34" s="321"/>
      <c r="ETG34" s="321"/>
      <c r="ETH34" s="321"/>
      <c r="ETI34" s="321"/>
      <c r="ETJ34" s="321"/>
      <c r="ETK34" s="321"/>
      <c r="ETL34" s="321"/>
      <c r="ETM34" s="321"/>
      <c r="ETN34" s="321"/>
      <c r="ETO34" s="321"/>
      <c r="ETP34" s="321"/>
      <c r="ETQ34" s="321"/>
      <c r="ETR34" s="321"/>
      <c r="ETS34" s="321"/>
      <c r="ETT34" s="321"/>
      <c r="ETU34" s="321"/>
      <c r="ETV34" s="321"/>
      <c r="ETW34" s="321"/>
      <c r="ETX34" s="321"/>
      <c r="ETY34" s="321"/>
      <c r="ETZ34" s="321"/>
      <c r="EUA34" s="321"/>
      <c r="EUB34" s="321"/>
      <c r="EUC34" s="321"/>
      <c r="EUD34" s="321"/>
      <c r="EUE34" s="321"/>
      <c r="EUF34" s="321"/>
      <c r="EUG34" s="321"/>
      <c r="EUH34" s="321"/>
      <c r="EUI34" s="321"/>
      <c r="EUJ34" s="321"/>
      <c r="EUK34" s="321"/>
      <c r="EUL34" s="321"/>
      <c r="EUM34" s="321"/>
      <c r="EUN34" s="321"/>
      <c r="EUO34" s="321"/>
      <c r="EUP34" s="321"/>
      <c r="EUQ34" s="321"/>
      <c r="EUR34" s="321"/>
      <c r="EUS34" s="321"/>
      <c r="EUT34" s="321"/>
      <c r="EUU34" s="321"/>
      <c r="EUV34" s="321"/>
      <c r="EUW34" s="321"/>
      <c r="EUX34" s="321"/>
      <c r="EUY34" s="321"/>
      <c r="EUZ34" s="321"/>
      <c r="EVA34" s="321"/>
      <c r="EVB34" s="321"/>
      <c r="EVC34" s="321"/>
      <c r="EVD34" s="321"/>
      <c r="EVE34" s="321"/>
      <c r="EVF34" s="321"/>
      <c r="EVG34" s="321"/>
      <c r="EVH34" s="321"/>
      <c r="EVI34" s="321"/>
      <c r="EVJ34" s="321"/>
      <c r="EVK34" s="321"/>
      <c r="EVL34" s="321"/>
      <c r="EVM34" s="321"/>
      <c r="EVN34" s="321"/>
      <c r="EVO34" s="321"/>
      <c r="EVP34" s="321"/>
      <c r="EVQ34" s="321"/>
      <c r="EVR34" s="321"/>
      <c r="EVS34" s="321"/>
      <c r="EVT34" s="321"/>
      <c r="EVU34" s="321"/>
      <c r="EVV34" s="321"/>
      <c r="EVW34" s="321"/>
      <c r="EVX34" s="321"/>
      <c r="EVY34" s="321"/>
      <c r="EVZ34" s="321"/>
      <c r="EWA34" s="321"/>
      <c r="EWB34" s="321"/>
      <c r="EWC34" s="321"/>
      <c r="EWD34" s="321"/>
      <c r="EWE34" s="321"/>
      <c r="EWF34" s="321"/>
      <c r="EWG34" s="321"/>
      <c r="EWH34" s="321"/>
      <c r="EWI34" s="321"/>
      <c r="EWJ34" s="321"/>
      <c r="EWK34" s="321"/>
      <c r="EWL34" s="321"/>
      <c r="EWM34" s="321"/>
      <c r="EWN34" s="321"/>
      <c r="EWO34" s="321"/>
      <c r="EWP34" s="321"/>
      <c r="EWQ34" s="321"/>
      <c r="EWR34" s="321"/>
      <c r="EWS34" s="321"/>
      <c r="EWT34" s="321"/>
      <c r="EWU34" s="321"/>
      <c r="EWV34" s="321"/>
      <c r="EWW34" s="321"/>
      <c r="EWX34" s="321"/>
      <c r="EWY34" s="321"/>
      <c r="EWZ34" s="321"/>
      <c r="EXA34" s="321"/>
      <c r="EXB34" s="321"/>
      <c r="EXC34" s="321"/>
      <c r="EXD34" s="321"/>
      <c r="EXE34" s="321"/>
      <c r="EXF34" s="321"/>
      <c r="EXG34" s="321"/>
      <c r="EXH34" s="321"/>
      <c r="EXI34" s="321"/>
      <c r="EXJ34" s="321"/>
      <c r="EXK34" s="321"/>
      <c r="EXL34" s="321"/>
      <c r="EXM34" s="321"/>
      <c r="EXN34" s="321"/>
      <c r="EXO34" s="321"/>
      <c r="EXP34" s="321"/>
      <c r="EXQ34" s="321"/>
      <c r="EXR34" s="321"/>
      <c r="EXS34" s="321"/>
      <c r="EXT34" s="321"/>
      <c r="EXU34" s="321"/>
      <c r="EXV34" s="321"/>
      <c r="EXW34" s="321"/>
      <c r="EXX34" s="321"/>
      <c r="EXY34" s="321"/>
      <c r="EXZ34" s="321"/>
      <c r="EYA34" s="321"/>
      <c r="EYB34" s="321"/>
      <c r="EYC34" s="321"/>
      <c r="EYD34" s="321"/>
      <c r="EYE34" s="321"/>
      <c r="EYF34" s="321"/>
      <c r="EYG34" s="321"/>
      <c r="EYH34" s="321"/>
      <c r="EYI34" s="321"/>
      <c r="EYJ34" s="321"/>
      <c r="EYK34" s="321"/>
      <c r="EYL34" s="321"/>
      <c r="EYM34" s="321"/>
      <c r="EYN34" s="321"/>
      <c r="EYO34" s="321"/>
      <c r="EYP34" s="321"/>
      <c r="EYQ34" s="321"/>
      <c r="EYR34" s="321"/>
      <c r="EYS34" s="321"/>
      <c r="EYT34" s="321"/>
      <c r="EYU34" s="321"/>
      <c r="EYV34" s="321"/>
      <c r="EYW34" s="321"/>
      <c r="EYX34" s="321"/>
      <c r="EYY34" s="321"/>
      <c r="EYZ34" s="321"/>
      <c r="EZA34" s="321"/>
      <c r="EZB34" s="321"/>
      <c r="EZC34" s="321"/>
      <c r="EZD34" s="321"/>
      <c r="EZE34" s="321"/>
      <c r="EZF34" s="321"/>
      <c r="EZG34" s="321"/>
      <c r="EZH34" s="321"/>
      <c r="EZI34" s="321"/>
      <c r="EZJ34" s="321"/>
      <c r="EZK34" s="321"/>
      <c r="EZL34" s="321"/>
      <c r="EZM34" s="321"/>
      <c r="EZN34" s="321"/>
      <c r="EZO34" s="321"/>
      <c r="EZP34" s="321"/>
      <c r="EZQ34" s="321"/>
      <c r="EZR34" s="321"/>
      <c r="EZS34" s="321"/>
      <c r="EZT34" s="321"/>
      <c r="EZU34" s="321"/>
      <c r="EZV34" s="321"/>
      <c r="EZW34" s="321"/>
      <c r="EZX34" s="321"/>
      <c r="EZY34" s="321"/>
      <c r="EZZ34" s="321"/>
      <c r="FAA34" s="321"/>
      <c r="FAB34" s="321"/>
      <c r="FAC34" s="321"/>
      <c r="FAD34" s="321"/>
      <c r="FAE34" s="321"/>
      <c r="FAF34" s="321"/>
      <c r="FAG34" s="321"/>
      <c r="FAH34" s="321"/>
      <c r="FAI34" s="321"/>
      <c r="FAJ34" s="321"/>
      <c r="FAK34" s="321"/>
      <c r="FAL34" s="321"/>
      <c r="FAM34" s="321"/>
      <c r="FAN34" s="321"/>
      <c r="FAO34" s="321"/>
      <c r="FAP34" s="321"/>
      <c r="FAQ34" s="321"/>
      <c r="FAR34" s="321"/>
      <c r="FAS34" s="321"/>
      <c r="FAT34" s="321"/>
      <c r="FAU34" s="321"/>
      <c r="FAV34" s="321"/>
      <c r="FAW34" s="321"/>
      <c r="FAX34" s="321"/>
      <c r="FAY34" s="321"/>
      <c r="FAZ34" s="321"/>
      <c r="FBA34" s="321"/>
      <c r="FBB34" s="321"/>
      <c r="FBC34" s="321"/>
      <c r="FBD34" s="321"/>
      <c r="FBE34" s="321"/>
      <c r="FBF34" s="321"/>
      <c r="FBG34" s="321"/>
      <c r="FBH34" s="321"/>
      <c r="FBI34" s="321"/>
      <c r="FBJ34" s="321"/>
      <c r="FBK34" s="321"/>
      <c r="FBL34" s="321"/>
      <c r="FBM34" s="321"/>
      <c r="FBN34" s="321"/>
      <c r="FBO34" s="321"/>
      <c r="FBP34" s="321"/>
      <c r="FBQ34" s="321"/>
      <c r="FBR34" s="321"/>
      <c r="FBS34" s="321"/>
      <c r="FBT34" s="321"/>
      <c r="FBU34" s="321"/>
      <c r="FBV34" s="321"/>
      <c r="FBW34" s="321"/>
      <c r="FBX34" s="321"/>
      <c r="FBY34" s="321"/>
      <c r="FBZ34" s="321"/>
      <c r="FCA34" s="321"/>
      <c r="FCB34" s="321"/>
      <c r="FCC34" s="321"/>
      <c r="FCD34" s="321"/>
      <c r="FCE34" s="321"/>
      <c r="FCF34" s="321"/>
      <c r="FCG34" s="321"/>
      <c r="FCH34" s="321"/>
      <c r="FCI34" s="321"/>
      <c r="FCJ34" s="321"/>
      <c r="FCK34" s="321"/>
      <c r="FCL34" s="321"/>
      <c r="FCM34" s="321"/>
      <c r="FCN34" s="321"/>
      <c r="FCO34" s="321"/>
      <c r="FCP34" s="321"/>
      <c r="FCQ34" s="321"/>
      <c r="FCR34" s="321"/>
      <c r="FCS34" s="321"/>
      <c r="FCT34" s="321"/>
      <c r="FCU34" s="321"/>
      <c r="FCV34" s="321"/>
      <c r="FCW34" s="321"/>
      <c r="FCX34" s="321"/>
      <c r="FCY34" s="321"/>
      <c r="FCZ34" s="321"/>
      <c r="FDA34" s="321"/>
      <c r="FDB34" s="321"/>
      <c r="FDC34" s="321"/>
      <c r="FDD34" s="321"/>
      <c r="FDE34" s="321"/>
      <c r="FDF34" s="321"/>
      <c r="FDG34" s="321"/>
      <c r="FDH34" s="321"/>
      <c r="FDI34" s="321"/>
      <c r="FDJ34" s="321"/>
      <c r="FDK34" s="321"/>
      <c r="FDL34" s="321"/>
      <c r="FDM34" s="321"/>
      <c r="FDN34" s="321"/>
      <c r="FDO34" s="321"/>
      <c r="FDP34" s="321"/>
      <c r="FDQ34" s="321"/>
      <c r="FDR34" s="321"/>
      <c r="FDS34" s="321"/>
      <c r="FDT34" s="321"/>
      <c r="FDU34" s="321"/>
      <c r="FDV34" s="321"/>
      <c r="FDW34" s="321"/>
      <c r="FDX34" s="321"/>
      <c r="FDY34" s="321"/>
      <c r="FDZ34" s="321"/>
      <c r="FEA34" s="321"/>
      <c r="FEB34" s="321"/>
      <c r="FEC34" s="321"/>
      <c r="FED34" s="321"/>
      <c r="FEE34" s="321"/>
      <c r="FEF34" s="321"/>
      <c r="FEG34" s="321"/>
      <c r="FEH34" s="321"/>
      <c r="FEI34" s="321"/>
      <c r="FEJ34" s="321"/>
      <c r="FEK34" s="321"/>
      <c r="FEL34" s="321"/>
      <c r="FEM34" s="321"/>
      <c r="FEN34" s="321"/>
      <c r="FEO34" s="321"/>
      <c r="FEP34" s="321"/>
      <c r="FEQ34" s="321"/>
      <c r="FER34" s="321"/>
      <c r="FES34" s="321"/>
      <c r="FET34" s="321"/>
      <c r="FEU34" s="321"/>
      <c r="FEV34" s="321"/>
      <c r="FEW34" s="321"/>
      <c r="FEX34" s="321"/>
      <c r="FEY34" s="321"/>
      <c r="FEZ34" s="321"/>
      <c r="FFA34" s="321"/>
      <c r="FFB34" s="321"/>
      <c r="FFC34" s="321"/>
      <c r="FFD34" s="321"/>
      <c r="FFE34" s="321"/>
      <c r="FFF34" s="321"/>
      <c r="FFG34" s="321"/>
      <c r="FFH34" s="321"/>
      <c r="FFI34" s="321"/>
      <c r="FFJ34" s="321"/>
      <c r="FFK34" s="321"/>
      <c r="FFL34" s="321"/>
      <c r="FFM34" s="321"/>
      <c r="FFN34" s="321"/>
      <c r="FFO34" s="321"/>
      <c r="FFP34" s="321"/>
      <c r="FFQ34" s="321"/>
      <c r="FFR34" s="321"/>
      <c r="FFS34" s="321"/>
      <c r="FFT34" s="321"/>
      <c r="FFU34" s="321"/>
      <c r="FFV34" s="321"/>
      <c r="FFW34" s="321"/>
      <c r="FFX34" s="321"/>
      <c r="FFY34" s="321"/>
      <c r="FFZ34" s="321"/>
      <c r="FGA34" s="321"/>
      <c r="FGB34" s="321"/>
      <c r="FGC34" s="321"/>
      <c r="FGD34" s="321"/>
      <c r="FGE34" s="321"/>
      <c r="FGF34" s="321"/>
      <c r="FGG34" s="321"/>
      <c r="FGH34" s="321"/>
      <c r="FGI34" s="321"/>
      <c r="FGJ34" s="321"/>
      <c r="FGK34" s="321"/>
      <c r="FGL34" s="321"/>
      <c r="FGM34" s="321"/>
      <c r="FGN34" s="321"/>
      <c r="FGO34" s="321"/>
      <c r="FGP34" s="321"/>
      <c r="FGQ34" s="321"/>
      <c r="FGR34" s="321"/>
      <c r="FGS34" s="321"/>
      <c r="FGT34" s="321"/>
      <c r="FGU34" s="321"/>
      <c r="FGV34" s="321"/>
      <c r="FGW34" s="321"/>
      <c r="FGX34" s="321"/>
      <c r="FGY34" s="321"/>
      <c r="FGZ34" s="321"/>
      <c r="FHA34" s="321"/>
      <c r="FHB34" s="321"/>
      <c r="FHC34" s="321"/>
      <c r="FHD34" s="321"/>
      <c r="FHE34" s="321"/>
      <c r="FHF34" s="321"/>
      <c r="FHG34" s="321"/>
      <c r="FHH34" s="321"/>
      <c r="FHI34" s="321"/>
      <c r="FHJ34" s="321"/>
      <c r="FHK34" s="321"/>
      <c r="FHL34" s="321"/>
      <c r="FHM34" s="321"/>
      <c r="FHN34" s="321"/>
      <c r="FHO34" s="321"/>
      <c r="FHP34" s="321"/>
      <c r="FHQ34" s="321"/>
      <c r="FHR34" s="321"/>
      <c r="FHS34" s="321"/>
      <c r="FHT34" s="321"/>
      <c r="FHU34" s="321"/>
      <c r="FHV34" s="321"/>
      <c r="FHW34" s="321"/>
      <c r="FHX34" s="321"/>
      <c r="FHY34" s="321"/>
      <c r="FHZ34" s="321"/>
      <c r="FIA34" s="321"/>
      <c r="FIB34" s="321"/>
      <c r="FIC34" s="321"/>
      <c r="FID34" s="321"/>
      <c r="FIE34" s="321"/>
      <c r="FIF34" s="321"/>
      <c r="FIG34" s="321"/>
      <c r="FIH34" s="321"/>
      <c r="FII34" s="321"/>
      <c r="FIJ34" s="321"/>
      <c r="FIK34" s="321"/>
      <c r="FIL34" s="321"/>
      <c r="FIM34" s="321"/>
      <c r="FIN34" s="321"/>
      <c r="FIO34" s="321"/>
      <c r="FIP34" s="321"/>
      <c r="FIQ34" s="321"/>
      <c r="FIR34" s="321"/>
      <c r="FIS34" s="321"/>
      <c r="FIT34" s="321"/>
      <c r="FIU34" s="321"/>
      <c r="FIV34" s="321"/>
      <c r="FIW34" s="321"/>
      <c r="FIX34" s="321"/>
      <c r="FIY34" s="321"/>
      <c r="FIZ34" s="321"/>
      <c r="FJA34" s="321"/>
      <c r="FJB34" s="321"/>
      <c r="FJC34" s="321"/>
      <c r="FJD34" s="321"/>
      <c r="FJE34" s="321"/>
      <c r="FJF34" s="321"/>
      <c r="FJG34" s="321"/>
      <c r="FJH34" s="321"/>
      <c r="FJI34" s="321"/>
      <c r="FJJ34" s="321"/>
      <c r="FJK34" s="321"/>
      <c r="FJL34" s="321"/>
      <c r="FJM34" s="321"/>
      <c r="FJN34" s="321"/>
      <c r="FJO34" s="321"/>
      <c r="FJP34" s="321"/>
      <c r="FJQ34" s="321"/>
      <c r="FJR34" s="321"/>
      <c r="FJS34" s="321"/>
      <c r="FJT34" s="321"/>
      <c r="FJU34" s="321"/>
      <c r="FJV34" s="321"/>
      <c r="FJW34" s="321"/>
      <c r="FJX34" s="321"/>
      <c r="FJY34" s="321"/>
      <c r="FJZ34" s="321"/>
      <c r="FKA34" s="321"/>
      <c r="FKB34" s="321"/>
      <c r="FKC34" s="321"/>
      <c r="FKD34" s="321"/>
      <c r="FKE34" s="321"/>
      <c r="FKF34" s="321"/>
      <c r="FKG34" s="321"/>
      <c r="FKH34" s="321"/>
      <c r="FKI34" s="321"/>
      <c r="FKJ34" s="321"/>
      <c r="FKK34" s="321"/>
      <c r="FKL34" s="321"/>
      <c r="FKM34" s="321"/>
      <c r="FKN34" s="321"/>
      <c r="FKO34" s="321"/>
      <c r="FKP34" s="321"/>
      <c r="FKQ34" s="321"/>
      <c r="FKR34" s="321"/>
      <c r="FKS34" s="321"/>
      <c r="FKT34" s="321"/>
      <c r="FKU34" s="321"/>
      <c r="FKV34" s="321"/>
      <c r="FKW34" s="321"/>
      <c r="FKX34" s="321"/>
      <c r="FKY34" s="321"/>
      <c r="FKZ34" s="321"/>
      <c r="FLA34" s="321"/>
      <c r="FLB34" s="321"/>
      <c r="FLC34" s="321"/>
      <c r="FLD34" s="321"/>
      <c r="FLE34" s="321"/>
      <c r="FLF34" s="321"/>
      <c r="FLG34" s="321"/>
      <c r="FLH34" s="321"/>
      <c r="FLI34" s="321"/>
      <c r="FLJ34" s="321"/>
      <c r="FLK34" s="321"/>
      <c r="FLL34" s="321"/>
      <c r="FLM34" s="321"/>
      <c r="FLN34" s="321"/>
      <c r="FLO34" s="321"/>
      <c r="FLP34" s="321"/>
      <c r="FLQ34" s="321"/>
      <c r="FLR34" s="321"/>
      <c r="FLS34" s="321"/>
      <c r="FLT34" s="321"/>
      <c r="FLU34" s="321"/>
      <c r="FLV34" s="321"/>
      <c r="FLW34" s="321"/>
      <c r="FLX34" s="321"/>
      <c r="FLY34" s="321"/>
      <c r="FLZ34" s="321"/>
      <c r="FMA34" s="321"/>
      <c r="FMB34" s="321"/>
      <c r="FMC34" s="321"/>
      <c r="FMD34" s="321"/>
      <c r="FME34" s="321"/>
      <c r="FMF34" s="321"/>
      <c r="FMG34" s="321"/>
      <c r="FMH34" s="321"/>
      <c r="FMI34" s="321"/>
      <c r="FMJ34" s="321"/>
      <c r="FMK34" s="321"/>
      <c r="FML34" s="321"/>
      <c r="FMM34" s="321"/>
      <c r="FMN34" s="321"/>
      <c r="FMO34" s="321"/>
      <c r="FMP34" s="321"/>
      <c r="FMQ34" s="321"/>
      <c r="FMR34" s="321"/>
      <c r="FMS34" s="321"/>
      <c r="FMT34" s="321"/>
      <c r="FMU34" s="321"/>
      <c r="FMV34" s="321"/>
      <c r="FMW34" s="321"/>
      <c r="FMX34" s="321"/>
      <c r="FMY34" s="321"/>
      <c r="FMZ34" s="321"/>
      <c r="FNA34" s="321"/>
      <c r="FNB34" s="321"/>
      <c r="FNC34" s="321"/>
      <c r="FND34" s="321"/>
      <c r="FNE34" s="321"/>
      <c r="FNF34" s="321"/>
      <c r="FNG34" s="321"/>
      <c r="FNH34" s="321"/>
      <c r="FNI34" s="321"/>
      <c r="FNJ34" s="321"/>
      <c r="FNK34" s="321"/>
      <c r="FNL34" s="321"/>
      <c r="FNM34" s="321"/>
      <c r="FNN34" s="321"/>
      <c r="FNO34" s="321"/>
      <c r="FNP34" s="321"/>
      <c r="FNQ34" s="321"/>
      <c r="FNR34" s="321"/>
      <c r="FNS34" s="321"/>
      <c r="FNT34" s="321"/>
      <c r="FNU34" s="321"/>
      <c r="FNV34" s="321"/>
      <c r="FNW34" s="321"/>
      <c r="FNX34" s="321"/>
      <c r="FNY34" s="321"/>
      <c r="FNZ34" s="321"/>
      <c r="FOA34" s="321"/>
      <c r="FOB34" s="321"/>
      <c r="FOC34" s="321"/>
      <c r="FOD34" s="321"/>
      <c r="FOE34" s="321"/>
      <c r="FOF34" s="321"/>
      <c r="FOG34" s="321"/>
      <c r="FOH34" s="321"/>
      <c r="FOI34" s="321"/>
      <c r="FOJ34" s="321"/>
      <c r="FOK34" s="321"/>
      <c r="FOL34" s="321"/>
      <c r="FOM34" s="321"/>
      <c r="FON34" s="321"/>
      <c r="FOO34" s="321"/>
      <c r="FOP34" s="321"/>
      <c r="FOQ34" s="321"/>
      <c r="FOR34" s="321"/>
      <c r="FOS34" s="321"/>
      <c r="FOT34" s="321"/>
      <c r="FOU34" s="321"/>
      <c r="FOV34" s="321"/>
      <c r="FOW34" s="321"/>
      <c r="FOX34" s="321"/>
      <c r="FOY34" s="321"/>
      <c r="FOZ34" s="321"/>
      <c r="FPA34" s="321"/>
      <c r="FPB34" s="321"/>
      <c r="FPC34" s="321"/>
      <c r="FPD34" s="321"/>
      <c r="FPE34" s="321"/>
      <c r="FPF34" s="321"/>
      <c r="FPG34" s="321"/>
      <c r="FPH34" s="321"/>
      <c r="FPI34" s="321"/>
      <c r="FPJ34" s="321"/>
      <c r="FPK34" s="321"/>
      <c r="FPL34" s="321"/>
      <c r="FPM34" s="321"/>
      <c r="FPN34" s="321"/>
      <c r="FPO34" s="321"/>
      <c r="FPP34" s="321"/>
      <c r="FPQ34" s="321"/>
      <c r="FPR34" s="321"/>
      <c r="FPS34" s="321"/>
      <c r="FPT34" s="321"/>
      <c r="FPU34" s="321"/>
      <c r="FPV34" s="321"/>
      <c r="FPW34" s="321"/>
      <c r="FPX34" s="321"/>
      <c r="FPY34" s="321"/>
      <c r="FPZ34" s="321"/>
      <c r="FQA34" s="321"/>
      <c r="FQB34" s="321"/>
      <c r="FQC34" s="321"/>
      <c r="FQD34" s="321"/>
      <c r="FQE34" s="321"/>
      <c r="FQF34" s="321"/>
      <c r="FQG34" s="321"/>
      <c r="FQH34" s="321"/>
      <c r="FQI34" s="321"/>
      <c r="FQJ34" s="321"/>
      <c r="FQK34" s="321"/>
      <c r="FQL34" s="321"/>
      <c r="FQM34" s="321"/>
      <c r="FQN34" s="321"/>
      <c r="FQO34" s="321"/>
      <c r="FQP34" s="321"/>
      <c r="FQQ34" s="321"/>
      <c r="FQR34" s="321"/>
      <c r="FQS34" s="321"/>
      <c r="FQT34" s="321"/>
      <c r="FQU34" s="321"/>
      <c r="FQV34" s="321"/>
      <c r="FQW34" s="321"/>
      <c r="FQX34" s="321"/>
      <c r="FQY34" s="321"/>
      <c r="FQZ34" s="321"/>
      <c r="FRA34" s="321"/>
      <c r="FRB34" s="321"/>
      <c r="FRC34" s="321"/>
      <c r="FRD34" s="321"/>
      <c r="FRE34" s="321"/>
      <c r="FRF34" s="321"/>
      <c r="FRG34" s="321"/>
      <c r="FRH34" s="321"/>
      <c r="FRI34" s="321"/>
      <c r="FRJ34" s="321"/>
      <c r="FRK34" s="321"/>
      <c r="FRL34" s="321"/>
      <c r="FRM34" s="321"/>
      <c r="FRN34" s="321"/>
      <c r="FRO34" s="321"/>
      <c r="FRP34" s="321"/>
      <c r="FRQ34" s="321"/>
      <c r="FRR34" s="321"/>
      <c r="FRS34" s="321"/>
      <c r="FRT34" s="321"/>
      <c r="FRU34" s="321"/>
      <c r="FRV34" s="321"/>
      <c r="FRW34" s="321"/>
      <c r="FRX34" s="321"/>
      <c r="FRY34" s="321"/>
      <c r="FRZ34" s="321"/>
      <c r="FSA34" s="321"/>
      <c r="FSB34" s="321"/>
      <c r="FSC34" s="321"/>
      <c r="FSD34" s="321"/>
      <c r="FSE34" s="321"/>
      <c r="FSF34" s="321"/>
      <c r="FSG34" s="321"/>
      <c r="FSH34" s="321"/>
      <c r="FSI34" s="321"/>
      <c r="FSJ34" s="321"/>
      <c r="FSK34" s="321"/>
      <c r="FSL34" s="321"/>
      <c r="FSM34" s="321"/>
      <c r="FSN34" s="321"/>
      <c r="FSO34" s="321"/>
      <c r="FSP34" s="321"/>
      <c r="FSQ34" s="321"/>
      <c r="FSR34" s="321"/>
      <c r="FSS34" s="321"/>
      <c r="FST34" s="321"/>
      <c r="FSU34" s="321"/>
      <c r="FSV34" s="321"/>
      <c r="FSW34" s="321"/>
      <c r="FSX34" s="321"/>
      <c r="FSY34" s="321"/>
      <c r="FSZ34" s="321"/>
      <c r="FTA34" s="321"/>
      <c r="FTB34" s="321"/>
      <c r="FTC34" s="321"/>
      <c r="FTD34" s="321"/>
      <c r="FTE34" s="321"/>
      <c r="FTF34" s="321"/>
      <c r="FTG34" s="321"/>
      <c r="FTH34" s="321"/>
      <c r="FTI34" s="321"/>
      <c r="FTJ34" s="321"/>
      <c r="FTK34" s="321"/>
      <c r="FTL34" s="321"/>
      <c r="FTM34" s="321"/>
      <c r="FTN34" s="321"/>
      <c r="FTO34" s="321"/>
      <c r="FTP34" s="321"/>
      <c r="FTQ34" s="321"/>
      <c r="FTR34" s="321"/>
      <c r="FTS34" s="321"/>
      <c r="FTT34" s="321"/>
      <c r="FTU34" s="321"/>
      <c r="FTV34" s="321"/>
      <c r="FTW34" s="321"/>
      <c r="FTX34" s="321"/>
      <c r="FTY34" s="321"/>
      <c r="FTZ34" s="321"/>
      <c r="FUA34" s="321"/>
      <c r="FUB34" s="321"/>
      <c r="FUC34" s="321"/>
      <c r="FUD34" s="321"/>
      <c r="FUE34" s="321"/>
      <c r="FUF34" s="321"/>
      <c r="FUG34" s="321"/>
      <c r="FUH34" s="321"/>
      <c r="FUI34" s="321"/>
      <c r="FUJ34" s="321"/>
      <c r="FUK34" s="321"/>
      <c r="FUL34" s="321"/>
      <c r="FUM34" s="321"/>
      <c r="FUN34" s="321"/>
      <c r="FUO34" s="321"/>
      <c r="FUP34" s="321"/>
      <c r="FUQ34" s="321"/>
      <c r="FUR34" s="321"/>
      <c r="FUS34" s="321"/>
      <c r="FUT34" s="321"/>
      <c r="FUU34" s="321"/>
      <c r="FUV34" s="321"/>
      <c r="FUW34" s="321"/>
      <c r="FUX34" s="321"/>
      <c r="FUY34" s="321"/>
      <c r="FUZ34" s="321"/>
      <c r="FVA34" s="321"/>
      <c r="FVB34" s="321"/>
      <c r="FVC34" s="321"/>
      <c r="FVD34" s="321"/>
      <c r="FVE34" s="321"/>
      <c r="FVF34" s="321"/>
      <c r="FVG34" s="321"/>
      <c r="FVH34" s="321"/>
      <c r="FVI34" s="321"/>
      <c r="FVJ34" s="321"/>
      <c r="FVK34" s="321"/>
      <c r="FVL34" s="321"/>
      <c r="FVM34" s="321"/>
      <c r="FVN34" s="321"/>
      <c r="FVO34" s="321"/>
      <c r="FVP34" s="321"/>
      <c r="FVQ34" s="321"/>
      <c r="FVR34" s="321"/>
      <c r="FVS34" s="321"/>
      <c r="FVT34" s="321"/>
      <c r="FVU34" s="321"/>
      <c r="FVV34" s="321"/>
      <c r="FVW34" s="321"/>
      <c r="FVX34" s="321"/>
      <c r="FVY34" s="321"/>
      <c r="FVZ34" s="321"/>
      <c r="FWA34" s="321"/>
      <c r="FWB34" s="321"/>
      <c r="FWC34" s="321"/>
      <c r="FWD34" s="321"/>
      <c r="FWE34" s="321"/>
      <c r="FWF34" s="321"/>
      <c r="FWG34" s="321"/>
      <c r="FWH34" s="321"/>
      <c r="FWI34" s="321"/>
      <c r="FWJ34" s="321"/>
      <c r="FWK34" s="321"/>
      <c r="FWL34" s="321"/>
      <c r="FWM34" s="321"/>
      <c r="FWN34" s="321"/>
      <c r="FWO34" s="321"/>
      <c r="FWP34" s="321"/>
      <c r="FWQ34" s="321"/>
      <c r="FWR34" s="321"/>
      <c r="FWS34" s="321"/>
      <c r="FWT34" s="321"/>
      <c r="FWU34" s="321"/>
      <c r="FWV34" s="321"/>
      <c r="FWW34" s="321"/>
      <c r="FWX34" s="321"/>
      <c r="FWY34" s="321"/>
      <c r="FWZ34" s="321"/>
      <c r="FXA34" s="321"/>
      <c r="FXB34" s="321"/>
      <c r="FXC34" s="321"/>
      <c r="FXD34" s="321"/>
      <c r="FXE34" s="321"/>
      <c r="FXF34" s="321"/>
      <c r="FXG34" s="321"/>
      <c r="FXH34" s="321"/>
      <c r="FXI34" s="321"/>
      <c r="FXJ34" s="321"/>
      <c r="FXK34" s="321"/>
      <c r="FXL34" s="321"/>
      <c r="FXM34" s="321"/>
      <c r="FXN34" s="321"/>
      <c r="FXO34" s="321"/>
      <c r="FXP34" s="321"/>
      <c r="FXQ34" s="321"/>
      <c r="FXR34" s="321"/>
      <c r="FXS34" s="321"/>
      <c r="FXT34" s="321"/>
      <c r="FXU34" s="321"/>
      <c r="FXV34" s="321"/>
      <c r="FXW34" s="321"/>
      <c r="FXX34" s="321"/>
      <c r="FXY34" s="321"/>
      <c r="FXZ34" s="321"/>
      <c r="FYA34" s="321"/>
      <c r="FYB34" s="321"/>
      <c r="FYC34" s="321"/>
      <c r="FYD34" s="321"/>
      <c r="FYE34" s="321"/>
      <c r="FYF34" s="321"/>
      <c r="FYG34" s="321"/>
      <c r="FYH34" s="321"/>
      <c r="FYI34" s="321"/>
      <c r="FYJ34" s="321"/>
      <c r="FYK34" s="321"/>
      <c r="FYL34" s="321"/>
      <c r="FYM34" s="321"/>
      <c r="FYN34" s="321"/>
      <c r="FYO34" s="321"/>
      <c r="FYP34" s="321"/>
      <c r="FYQ34" s="321"/>
      <c r="FYR34" s="321"/>
      <c r="FYS34" s="321"/>
      <c r="FYT34" s="321"/>
      <c r="FYU34" s="321"/>
      <c r="FYV34" s="321"/>
      <c r="FYW34" s="321"/>
      <c r="FYX34" s="321"/>
      <c r="FYY34" s="321"/>
      <c r="FYZ34" s="321"/>
      <c r="FZA34" s="321"/>
      <c r="FZB34" s="321"/>
      <c r="FZC34" s="321"/>
      <c r="FZD34" s="321"/>
      <c r="FZE34" s="321"/>
      <c r="FZF34" s="321"/>
      <c r="FZG34" s="321"/>
      <c r="FZH34" s="321"/>
      <c r="FZI34" s="321"/>
      <c r="FZJ34" s="321"/>
      <c r="FZK34" s="321"/>
      <c r="FZL34" s="321"/>
      <c r="FZM34" s="321"/>
      <c r="FZN34" s="321"/>
      <c r="FZO34" s="321"/>
      <c r="FZP34" s="321"/>
      <c r="FZQ34" s="321"/>
      <c r="FZR34" s="321"/>
      <c r="FZS34" s="321"/>
      <c r="FZT34" s="321"/>
      <c r="FZU34" s="321"/>
      <c r="FZV34" s="321"/>
      <c r="FZW34" s="321"/>
      <c r="FZX34" s="321"/>
      <c r="FZY34" s="321"/>
      <c r="FZZ34" s="321"/>
      <c r="GAA34" s="321"/>
      <c r="GAB34" s="321"/>
      <c r="GAC34" s="321"/>
      <c r="GAD34" s="321"/>
      <c r="GAE34" s="321"/>
      <c r="GAF34" s="321"/>
      <c r="GAG34" s="321"/>
      <c r="GAH34" s="321"/>
      <c r="GAI34" s="321"/>
      <c r="GAJ34" s="321"/>
      <c r="GAK34" s="321"/>
      <c r="GAL34" s="321"/>
      <c r="GAM34" s="321"/>
      <c r="GAN34" s="321"/>
      <c r="GAO34" s="321"/>
      <c r="GAP34" s="321"/>
      <c r="GAQ34" s="321"/>
      <c r="GAR34" s="321"/>
      <c r="GAS34" s="321"/>
      <c r="GAT34" s="321"/>
      <c r="GAU34" s="321"/>
      <c r="GAV34" s="321"/>
      <c r="GAW34" s="321"/>
      <c r="GAX34" s="321"/>
      <c r="GAY34" s="321"/>
      <c r="GAZ34" s="321"/>
      <c r="GBA34" s="321"/>
      <c r="GBB34" s="321"/>
      <c r="GBC34" s="321"/>
      <c r="GBD34" s="321"/>
      <c r="GBE34" s="321"/>
      <c r="GBF34" s="321"/>
      <c r="GBG34" s="321"/>
      <c r="GBH34" s="321"/>
      <c r="GBI34" s="321"/>
      <c r="GBJ34" s="321"/>
      <c r="GBK34" s="321"/>
      <c r="GBL34" s="321"/>
      <c r="GBM34" s="321"/>
      <c r="GBN34" s="321"/>
      <c r="GBO34" s="321"/>
      <c r="GBP34" s="321"/>
      <c r="GBQ34" s="321"/>
      <c r="GBR34" s="321"/>
      <c r="GBS34" s="321"/>
      <c r="GBT34" s="321"/>
      <c r="GBU34" s="321"/>
      <c r="GBV34" s="321"/>
      <c r="GBW34" s="321"/>
      <c r="GBX34" s="321"/>
      <c r="GBY34" s="321"/>
      <c r="GBZ34" s="321"/>
      <c r="GCA34" s="321"/>
      <c r="GCB34" s="321"/>
      <c r="GCC34" s="321"/>
      <c r="GCD34" s="321"/>
      <c r="GCE34" s="321"/>
      <c r="GCF34" s="321"/>
      <c r="GCG34" s="321"/>
      <c r="GCH34" s="321"/>
      <c r="GCI34" s="321"/>
      <c r="GCJ34" s="321"/>
      <c r="GCK34" s="321"/>
      <c r="GCL34" s="321"/>
      <c r="GCM34" s="321"/>
      <c r="GCN34" s="321"/>
      <c r="GCO34" s="321"/>
      <c r="GCP34" s="321"/>
      <c r="GCQ34" s="321"/>
      <c r="GCR34" s="321"/>
      <c r="GCS34" s="321"/>
      <c r="GCT34" s="321"/>
      <c r="GCU34" s="321"/>
      <c r="GCV34" s="321"/>
      <c r="GCW34" s="321"/>
      <c r="GCX34" s="321"/>
      <c r="GCY34" s="321"/>
      <c r="GCZ34" s="321"/>
      <c r="GDA34" s="321"/>
      <c r="GDB34" s="321"/>
      <c r="GDC34" s="321"/>
      <c r="GDD34" s="321"/>
      <c r="GDE34" s="321"/>
      <c r="GDF34" s="321"/>
      <c r="GDG34" s="321"/>
      <c r="GDH34" s="321"/>
      <c r="GDI34" s="321"/>
      <c r="GDJ34" s="321"/>
      <c r="GDK34" s="321"/>
      <c r="GDL34" s="321"/>
      <c r="GDM34" s="321"/>
      <c r="GDN34" s="321"/>
      <c r="GDO34" s="321"/>
      <c r="GDP34" s="321"/>
      <c r="GDQ34" s="321"/>
      <c r="GDR34" s="321"/>
      <c r="GDS34" s="321"/>
      <c r="GDT34" s="321"/>
      <c r="GDU34" s="321"/>
      <c r="GDV34" s="321"/>
      <c r="GDW34" s="321"/>
      <c r="GDX34" s="321"/>
      <c r="GDY34" s="321"/>
      <c r="GDZ34" s="321"/>
      <c r="GEA34" s="321"/>
      <c r="GEB34" s="321"/>
      <c r="GEC34" s="321"/>
      <c r="GED34" s="321"/>
      <c r="GEE34" s="321"/>
      <c r="GEF34" s="321"/>
      <c r="GEG34" s="321"/>
      <c r="GEH34" s="321"/>
      <c r="GEI34" s="321"/>
      <c r="GEJ34" s="321"/>
      <c r="GEK34" s="321"/>
      <c r="GEL34" s="321"/>
      <c r="GEM34" s="321"/>
      <c r="GEN34" s="321"/>
      <c r="GEO34" s="321"/>
      <c r="GEP34" s="321"/>
      <c r="GEQ34" s="321"/>
      <c r="GER34" s="321"/>
      <c r="GES34" s="321"/>
      <c r="GET34" s="321"/>
      <c r="GEU34" s="321"/>
      <c r="GEV34" s="321"/>
      <c r="GEW34" s="321"/>
      <c r="GEX34" s="321"/>
      <c r="GEY34" s="321"/>
      <c r="GEZ34" s="321"/>
      <c r="GFA34" s="321"/>
      <c r="GFB34" s="321"/>
      <c r="GFC34" s="321"/>
      <c r="GFD34" s="321"/>
      <c r="GFE34" s="321"/>
      <c r="GFF34" s="321"/>
      <c r="GFG34" s="321"/>
      <c r="GFH34" s="321"/>
      <c r="GFI34" s="321"/>
      <c r="GFJ34" s="321"/>
      <c r="GFK34" s="321"/>
      <c r="GFL34" s="321"/>
      <c r="GFM34" s="321"/>
      <c r="GFN34" s="321"/>
      <c r="GFO34" s="321"/>
      <c r="GFP34" s="321"/>
      <c r="GFQ34" s="321"/>
      <c r="GFR34" s="321"/>
      <c r="GFS34" s="321"/>
      <c r="GFT34" s="321"/>
      <c r="GFU34" s="321"/>
      <c r="GFV34" s="321"/>
      <c r="GFW34" s="321"/>
      <c r="GFX34" s="321"/>
      <c r="GFY34" s="321"/>
      <c r="GFZ34" s="321"/>
      <c r="GGA34" s="321"/>
      <c r="GGB34" s="321"/>
      <c r="GGC34" s="321"/>
      <c r="GGD34" s="321"/>
      <c r="GGE34" s="321"/>
      <c r="GGF34" s="321"/>
      <c r="GGG34" s="321"/>
      <c r="GGH34" s="321"/>
      <c r="GGI34" s="321"/>
      <c r="GGJ34" s="321"/>
      <c r="GGK34" s="321"/>
      <c r="GGL34" s="321"/>
      <c r="GGM34" s="321"/>
      <c r="GGN34" s="321"/>
      <c r="GGO34" s="321"/>
      <c r="GGP34" s="321"/>
      <c r="GGQ34" s="321"/>
      <c r="GGR34" s="321"/>
      <c r="GGS34" s="321"/>
      <c r="GGT34" s="321"/>
      <c r="GGU34" s="321"/>
      <c r="GGV34" s="321"/>
      <c r="GGW34" s="321"/>
      <c r="GGX34" s="321"/>
      <c r="GGY34" s="321"/>
      <c r="GGZ34" s="321"/>
      <c r="GHA34" s="321"/>
      <c r="GHB34" s="321"/>
      <c r="GHC34" s="321"/>
      <c r="GHD34" s="321"/>
      <c r="GHE34" s="321"/>
      <c r="GHF34" s="321"/>
      <c r="GHG34" s="321"/>
      <c r="GHH34" s="321"/>
      <c r="GHI34" s="321"/>
      <c r="GHJ34" s="321"/>
      <c r="GHK34" s="321"/>
      <c r="GHL34" s="321"/>
      <c r="GHM34" s="321"/>
      <c r="GHN34" s="321"/>
      <c r="GHO34" s="321"/>
      <c r="GHP34" s="321"/>
      <c r="GHQ34" s="321"/>
      <c r="GHR34" s="321"/>
      <c r="GHS34" s="321"/>
      <c r="GHT34" s="321"/>
      <c r="GHU34" s="321"/>
      <c r="GHV34" s="321"/>
      <c r="GHW34" s="321"/>
      <c r="GHX34" s="321"/>
      <c r="GHY34" s="321"/>
      <c r="GHZ34" s="321"/>
      <c r="GIA34" s="321"/>
      <c r="GIB34" s="321"/>
      <c r="GIC34" s="321"/>
      <c r="GID34" s="321"/>
      <c r="GIE34" s="321"/>
      <c r="GIF34" s="321"/>
      <c r="GIG34" s="321"/>
      <c r="GIH34" s="321"/>
      <c r="GII34" s="321"/>
      <c r="GIJ34" s="321"/>
      <c r="GIK34" s="321"/>
      <c r="GIL34" s="321"/>
      <c r="GIM34" s="321"/>
      <c r="GIN34" s="321"/>
      <c r="GIO34" s="321"/>
      <c r="GIP34" s="321"/>
      <c r="GIQ34" s="321"/>
      <c r="GIR34" s="321"/>
      <c r="GIS34" s="321"/>
      <c r="GIT34" s="321"/>
      <c r="GIU34" s="321"/>
      <c r="GIV34" s="321"/>
      <c r="GIW34" s="321"/>
      <c r="GIX34" s="321"/>
      <c r="GIY34" s="321"/>
      <c r="GIZ34" s="321"/>
      <c r="GJA34" s="321"/>
      <c r="GJB34" s="321"/>
      <c r="GJC34" s="321"/>
      <c r="GJD34" s="321"/>
      <c r="GJE34" s="321"/>
      <c r="GJF34" s="321"/>
      <c r="GJG34" s="321"/>
      <c r="GJH34" s="321"/>
      <c r="GJI34" s="321"/>
      <c r="GJJ34" s="321"/>
      <c r="GJK34" s="321"/>
      <c r="GJL34" s="321"/>
      <c r="GJM34" s="321"/>
      <c r="GJN34" s="321"/>
      <c r="GJO34" s="321"/>
      <c r="GJP34" s="321"/>
      <c r="GJQ34" s="321"/>
      <c r="GJR34" s="321"/>
      <c r="GJS34" s="321"/>
      <c r="GJT34" s="321"/>
      <c r="GJU34" s="321"/>
      <c r="GJV34" s="321"/>
      <c r="GJW34" s="321"/>
      <c r="GJX34" s="321"/>
      <c r="GJY34" s="321"/>
      <c r="GJZ34" s="321"/>
      <c r="GKA34" s="321"/>
      <c r="GKB34" s="321"/>
      <c r="GKC34" s="321"/>
      <c r="GKD34" s="321"/>
      <c r="GKE34" s="321"/>
      <c r="GKF34" s="321"/>
      <c r="GKG34" s="321"/>
      <c r="GKH34" s="321"/>
      <c r="GKI34" s="321"/>
      <c r="GKJ34" s="321"/>
      <c r="GKK34" s="321"/>
      <c r="GKL34" s="321"/>
      <c r="GKM34" s="321"/>
      <c r="GKN34" s="321"/>
      <c r="GKO34" s="321"/>
      <c r="GKP34" s="321"/>
      <c r="GKQ34" s="321"/>
      <c r="GKR34" s="321"/>
      <c r="GKS34" s="321"/>
      <c r="GKT34" s="321"/>
      <c r="GKU34" s="321"/>
      <c r="GKV34" s="321"/>
      <c r="GKW34" s="321"/>
      <c r="GKX34" s="321"/>
      <c r="GKY34" s="321"/>
      <c r="GKZ34" s="321"/>
      <c r="GLA34" s="321"/>
      <c r="GLB34" s="321"/>
      <c r="GLC34" s="321"/>
      <c r="GLD34" s="321"/>
      <c r="GLE34" s="321"/>
      <c r="GLF34" s="321"/>
      <c r="GLG34" s="321"/>
      <c r="GLH34" s="321"/>
      <c r="GLI34" s="321"/>
      <c r="GLJ34" s="321"/>
      <c r="GLK34" s="321"/>
      <c r="GLL34" s="321"/>
      <c r="GLM34" s="321"/>
      <c r="GLN34" s="321"/>
      <c r="GLO34" s="321"/>
      <c r="GLP34" s="321"/>
      <c r="GLQ34" s="321"/>
      <c r="GLR34" s="321"/>
      <c r="GLS34" s="321"/>
      <c r="GLT34" s="321"/>
      <c r="GLU34" s="321"/>
      <c r="GLV34" s="321"/>
      <c r="GLW34" s="321"/>
      <c r="GLX34" s="321"/>
      <c r="GLY34" s="321"/>
      <c r="GLZ34" s="321"/>
      <c r="GMA34" s="321"/>
      <c r="GMB34" s="321"/>
      <c r="GMC34" s="321"/>
      <c r="GMD34" s="321"/>
      <c r="GME34" s="321"/>
      <c r="GMF34" s="321"/>
      <c r="GMG34" s="321"/>
      <c r="GMH34" s="321"/>
      <c r="GMI34" s="321"/>
      <c r="GMJ34" s="321"/>
      <c r="GMK34" s="321"/>
      <c r="GML34" s="321"/>
      <c r="GMM34" s="321"/>
      <c r="GMN34" s="321"/>
      <c r="GMO34" s="321"/>
      <c r="GMP34" s="321"/>
      <c r="GMQ34" s="321"/>
      <c r="GMR34" s="321"/>
      <c r="GMS34" s="321"/>
      <c r="GMT34" s="321"/>
      <c r="GMU34" s="321"/>
      <c r="GMV34" s="321"/>
      <c r="GMW34" s="321"/>
      <c r="GMX34" s="321"/>
      <c r="GMY34" s="321"/>
      <c r="GMZ34" s="321"/>
      <c r="GNA34" s="321"/>
      <c r="GNB34" s="321"/>
      <c r="GNC34" s="321"/>
      <c r="GND34" s="321"/>
      <c r="GNE34" s="321"/>
      <c r="GNF34" s="321"/>
      <c r="GNG34" s="321"/>
      <c r="GNH34" s="321"/>
      <c r="GNI34" s="321"/>
      <c r="GNJ34" s="321"/>
      <c r="GNK34" s="321"/>
      <c r="GNL34" s="321"/>
      <c r="GNM34" s="321"/>
      <c r="GNN34" s="321"/>
      <c r="GNO34" s="321"/>
      <c r="GNP34" s="321"/>
      <c r="GNQ34" s="321"/>
      <c r="GNR34" s="321"/>
      <c r="GNS34" s="321"/>
      <c r="GNT34" s="321"/>
      <c r="GNU34" s="321"/>
      <c r="GNV34" s="321"/>
      <c r="GNW34" s="321"/>
      <c r="GNX34" s="321"/>
      <c r="GNY34" s="321"/>
      <c r="GNZ34" s="321"/>
      <c r="GOA34" s="321"/>
      <c r="GOB34" s="321"/>
      <c r="GOC34" s="321"/>
      <c r="GOD34" s="321"/>
      <c r="GOE34" s="321"/>
      <c r="GOF34" s="321"/>
      <c r="GOG34" s="321"/>
      <c r="GOH34" s="321"/>
      <c r="GOI34" s="321"/>
      <c r="GOJ34" s="321"/>
      <c r="GOK34" s="321"/>
      <c r="GOL34" s="321"/>
      <c r="GOM34" s="321"/>
      <c r="GON34" s="321"/>
      <c r="GOO34" s="321"/>
      <c r="GOP34" s="321"/>
      <c r="GOQ34" s="321"/>
      <c r="GOR34" s="321"/>
      <c r="GOS34" s="321"/>
      <c r="GOT34" s="321"/>
      <c r="GOU34" s="321"/>
      <c r="GOV34" s="321"/>
      <c r="GOW34" s="321"/>
      <c r="GOX34" s="321"/>
      <c r="GOY34" s="321"/>
      <c r="GOZ34" s="321"/>
      <c r="GPA34" s="321"/>
      <c r="GPB34" s="321"/>
      <c r="GPC34" s="321"/>
      <c r="GPD34" s="321"/>
      <c r="GPE34" s="321"/>
      <c r="GPF34" s="321"/>
      <c r="GPG34" s="321"/>
      <c r="GPH34" s="321"/>
      <c r="GPI34" s="321"/>
      <c r="GPJ34" s="321"/>
      <c r="GPK34" s="321"/>
      <c r="GPL34" s="321"/>
      <c r="GPM34" s="321"/>
      <c r="GPN34" s="321"/>
      <c r="GPO34" s="321"/>
      <c r="GPP34" s="321"/>
      <c r="GPQ34" s="321"/>
      <c r="GPR34" s="321"/>
      <c r="GPS34" s="321"/>
      <c r="GPT34" s="321"/>
      <c r="GPU34" s="321"/>
      <c r="GPV34" s="321"/>
      <c r="GPW34" s="321"/>
      <c r="GPX34" s="321"/>
      <c r="GPY34" s="321"/>
      <c r="GPZ34" s="321"/>
      <c r="GQA34" s="321"/>
      <c r="GQB34" s="321"/>
      <c r="GQC34" s="321"/>
      <c r="GQD34" s="321"/>
      <c r="GQE34" s="321"/>
      <c r="GQF34" s="321"/>
      <c r="GQG34" s="321"/>
      <c r="GQH34" s="321"/>
      <c r="GQI34" s="321"/>
      <c r="GQJ34" s="321"/>
      <c r="GQK34" s="321"/>
      <c r="GQL34" s="321"/>
      <c r="GQM34" s="321"/>
      <c r="GQN34" s="321"/>
      <c r="GQO34" s="321"/>
      <c r="GQP34" s="321"/>
      <c r="GQQ34" s="321"/>
      <c r="GQR34" s="321"/>
      <c r="GQS34" s="321"/>
      <c r="GQT34" s="321"/>
      <c r="GQU34" s="321"/>
      <c r="GQV34" s="321"/>
      <c r="GQW34" s="321"/>
      <c r="GQX34" s="321"/>
      <c r="GQY34" s="321"/>
      <c r="GQZ34" s="321"/>
      <c r="GRA34" s="321"/>
      <c r="GRB34" s="321"/>
      <c r="GRC34" s="321"/>
      <c r="GRD34" s="321"/>
      <c r="GRE34" s="321"/>
      <c r="GRF34" s="321"/>
      <c r="GRG34" s="321"/>
      <c r="GRH34" s="321"/>
      <c r="GRI34" s="321"/>
      <c r="GRJ34" s="321"/>
      <c r="GRK34" s="321"/>
      <c r="GRL34" s="321"/>
      <c r="GRM34" s="321"/>
      <c r="GRN34" s="321"/>
      <c r="GRO34" s="321"/>
      <c r="GRP34" s="321"/>
      <c r="GRQ34" s="321"/>
      <c r="GRR34" s="321"/>
      <c r="GRS34" s="321"/>
      <c r="GRT34" s="321"/>
      <c r="GRU34" s="321"/>
      <c r="GRV34" s="321"/>
      <c r="GRW34" s="321"/>
      <c r="GRX34" s="321"/>
      <c r="GRY34" s="321"/>
      <c r="GRZ34" s="321"/>
      <c r="GSA34" s="321"/>
      <c r="GSB34" s="321"/>
      <c r="GSC34" s="321"/>
      <c r="GSD34" s="321"/>
      <c r="GSE34" s="321"/>
      <c r="GSF34" s="321"/>
      <c r="GSG34" s="321"/>
      <c r="GSH34" s="321"/>
      <c r="GSI34" s="321"/>
      <c r="GSJ34" s="321"/>
      <c r="GSK34" s="321"/>
      <c r="GSL34" s="321"/>
      <c r="GSM34" s="321"/>
      <c r="GSN34" s="321"/>
      <c r="GSO34" s="321"/>
      <c r="GSP34" s="321"/>
      <c r="GSQ34" s="321"/>
      <c r="GSR34" s="321"/>
      <c r="GSS34" s="321"/>
      <c r="GST34" s="321"/>
      <c r="GSU34" s="321"/>
      <c r="GSV34" s="321"/>
      <c r="GSW34" s="321"/>
      <c r="GSX34" s="321"/>
      <c r="GSY34" s="321"/>
      <c r="GSZ34" s="321"/>
      <c r="GTA34" s="321"/>
      <c r="GTB34" s="321"/>
      <c r="GTC34" s="321"/>
      <c r="GTD34" s="321"/>
      <c r="GTE34" s="321"/>
      <c r="GTF34" s="321"/>
      <c r="GTG34" s="321"/>
      <c r="GTH34" s="321"/>
      <c r="GTI34" s="321"/>
      <c r="GTJ34" s="321"/>
      <c r="GTK34" s="321"/>
      <c r="GTL34" s="321"/>
      <c r="GTM34" s="321"/>
      <c r="GTN34" s="321"/>
      <c r="GTO34" s="321"/>
      <c r="GTP34" s="321"/>
      <c r="GTQ34" s="321"/>
      <c r="GTR34" s="321"/>
      <c r="GTS34" s="321"/>
      <c r="GTT34" s="321"/>
      <c r="GTU34" s="321"/>
      <c r="GTV34" s="321"/>
      <c r="GTW34" s="321"/>
      <c r="GTX34" s="321"/>
      <c r="GTY34" s="321"/>
      <c r="GTZ34" s="321"/>
      <c r="GUA34" s="321"/>
      <c r="GUB34" s="321"/>
      <c r="GUC34" s="321"/>
      <c r="GUD34" s="321"/>
      <c r="GUE34" s="321"/>
      <c r="GUF34" s="321"/>
      <c r="GUG34" s="321"/>
      <c r="GUH34" s="321"/>
      <c r="GUI34" s="321"/>
      <c r="GUJ34" s="321"/>
      <c r="GUK34" s="321"/>
      <c r="GUL34" s="321"/>
      <c r="GUM34" s="321"/>
      <c r="GUN34" s="321"/>
      <c r="GUO34" s="321"/>
      <c r="GUP34" s="321"/>
      <c r="GUQ34" s="321"/>
      <c r="GUR34" s="321"/>
      <c r="GUS34" s="321"/>
      <c r="GUT34" s="321"/>
      <c r="GUU34" s="321"/>
      <c r="GUV34" s="321"/>
      <c r="GUW34" s="321"/>
      <c r="GUX34" s="321"/>
      <c r="GUY34" s="321"/>
      <c r="GUZ34" s="321"/>
      <c r="GVA34" s="321"/>
      <c r="GVB34" s="321"/>
      <c r="GVC34" s="321"/>
      <c r="GVD34" s="321"/>
      <c r="GVE34" s="321"/>
      <c r="GVF34" s="321"/>
      <c r="GVG34" s="321"/>
      <c r="GVH34" s="321"/>
      <c r="GVI34" s="321"/>
      <c r="GVJ34" s="321"/>
      <c r="GVK34" s="321"/>
      <c r="GVL34" s="321"/>
      <c r="GVM34" s="321"/>
      <c r="GVN34" s="321"/>
      <c r="GVO34" s="321"/>
      <c r="GVP34" s="321"/>
      <c r="GVQ34" s="321"/>
      <c r="GVR34" s="321"/>
      <c r="GVS34" s="321"/>
      <c r="GVT34" s="321"/>
      <c r="GVU34" s="321"/>
      <c r="GVV34" s="321"/>
      <c r="GVW34" s="321"/>
      <c r="GVX34" s="321"/>
      <c r="GVY34" s="321"/>
      <c r="GVZ34" s="321"/>
      <c r="GWA34" s="321"/>
      <c r="GWB34" s="321"/>
      <c r="GWC34" s="321"/>
      <c r="GWD34" s="321"/>
      <c r="GWE34" s="321"/>
      <c r="GWF34" s="321"/>
      <c r="GWG34" s="321"/>
      <c r="GWH34" s="321"/>
      <c r="GWI34" s="321"/>
      <c r="GWJ34" s="321"/>
      <c r="GWK34" s="321"/>
      <c r="GWL34" s="321"/>
      <c r="GWM34" s="321"/>
      <c r="GWN34" s="321"/>
      <c r="GWO34" s="321"/>
      <c r="GWP34" s="321"/>
      <c r="GWQ34" s="321"/>
      <c r="GWR34" s="321"/>
      <c r="GWS34" s="321"/>
      <c r="GWT34" s="321"/>
      <c r="GWU34" s="321"/>
      <c r="GWV34" s="321"/>
      <c r="GWW34" s="321"/>
      <c r="GWX34" s="321"/>
      <c r="GWY34" s="321"/>
      <c r="GWZ34" s="321"/>
      <c r="GXA34" s="321"/>
      <c r="GXB34" s="321"/>
      <c r="GXC34" s="321"/>
      <c r="GXD34" s="321"/>
      <c r="GXE34" s="321"/>
      <c r="GXF34" s="321"/>
      <c r="GXG34" s="321"/>
      <c r="GXH34" s="321"/>
      <c r="GXI34" s="321"/>
      <c r="GXJ34" s="321"/>
      <c r="GXK34" s="321"/>
      <c r="GXL34" s="321"/>
      <c r="GXM34" s="321"/>
      <c r="GXN34" s="321"/>
      <c r="GXO34" s="321"/>
      <c r="GXP34" s="321"/>
      <c r="GXQ34" s="321"/>
      <c r="GXR34" s="321"/>
      <c r="GXS34" s="321"/>
      <c r="GXT34" s="321"/>
      <c r="GXU34" s="321"/>
      <c r="GXV34" s="321"/>
      <c r="GXW34" s="321"/>
      <c r="GXX34" s="321"/>
      <c r="GXY34" s="321"/>
      <c r="GXZ34" s="321"/>
      <c r="GYA34" s="321"/>
      <c r="GYB34" s="321"/>
      <c r="GYC34" s="321"/>
      <c r="GYD34" s="321"/>
      <c r="GYE34" s="321"/>
      <c r="GYF34" s="321"/>
      <c r="GYG34" s="321"/>
      <c r="GYH34" s="321"/>
      <c r="GYI34" s="321"/>
      <c r="GYJ34" s="321"/>
      <c r="GYK34" s="321"/>
      <c r="GYL34" s="321"/>
      <c r="GYM34" s="321"/>
      <c r="GYN34" s="321"/>
      <c r="GYO34" s="321"/>
      <c r="GYP34" s="321"/>
      <c r="GYQ34" s="321"/>
      <c r="GYR34" s="321"/>
      <c r="GYS34" s="321"/>
      <c r="GYT34" s="321"/>
      <c r="GYU34" s="321"/>
      <c r="GYV34" s="321"/>
      <c r="GYW34" s="321"/>
      <c r="GYX34" s="321"/>
      <c r="GYY34" s="321"/>
      <c r="GYZ34" s="321"/>
      <c r="GZA34" s="321"/>
      <c r="GZB34" s="321"/>
      <c r="GZC34" s="321"/>
      <c r="GZD34" s="321"/>
      <c r="GZE34" s="321"/>
      <c r="GZF34" s="321"/>
      <c r="GZG34" s="321"/>
      <c r="GZH34" s="321"/>
      <c r="GZI34" s="321"/>
      <c r="GZJ34" s="321"/>
      <c r="GZK34" s="321"/>
      <c r="GZL34" s="321"/>
      <c r="GZM34" s="321"/>
      <c r="GZN34" s="321"/>
      <c r="GZO34" s="321"/>
      <c r="GZP34" s="321"/>
      <c r="GZQ34" s="321"/>
      <c r="GZR34" s="321"/>
      <c r="GZS34" s="321"/>
      <c r="GZT34" s="321"/>
      <c r="GZU34" s="321"/>
      <c r="GZV34" s="321"/>
      <c r="GZW34" s="321"/>
      <c r="GZX34" s="321"/>
      <c r="GZY34" s="321"/>
      <c r="GZZ34" s="321"/>
      <c r="HAA34" s="321"/>
      <c r="HAB34" s="321"/>
      <c r="HAC34" s="321"/>
      <c r="HAD34" s="321"/>
      <c r="HAE34" s="321"/>
      <c r="HAF34" s="321"/>
      <c r="HAG34" s="321"/>
      <c r="HAH34" s="321"/>
      <c r="HAI34" s="321"/>
      <c r="HAJ34" s="321"/>
      <c r="HAK34" s="321"/>
      <c r="HAL34" s="321"/>
      <c r="HAM34" s="321"/>
      <c r="HAN34" s="321"/>
      <c r="HAO34" s="321"/>
      <c r="HAP34" s="321"/>
      <c r="HAQ34" s="321"/>
      <c r="HAR34" s="321"/>
      <c r="HAS34" s="321"/>
      <c r="HAT34" s="321"/>
      <c r="HAU34" s="321"/>
      <c r="HAV34" s="321"/>
      <c r="HAW34" s="321"/>
      <c r="HAX34" s="321"/>
      <c r="HAY34" s="321"/>
      <c r="HAZ34" s="321"/>
      <c r="HBA34" s="321"/>
      <c r="HBB34" s="321"/>
      <c r="HBC34" s="321"/>
      <c r="HBD34" s="321"/>
      <c r="HBE34" s="321"/>
      <c r="HBF34" s="321"/>
      <c r="HBG34" s="321"/>
      <c r="HBH34" s="321"/>
      <c r="HBI34" s="321"/>
      <c r="HBJ34" s="321"/>
      <c r="HBK34" s="321"/>
      <c r="HBL34" s="321"/>
      <c r="HBM34" s="321"/>
      <c r="HBN34" s="321"/>
      <c r="HBO34" s="321"/>
      <c r="HBP34" s="321"/>
      <c r="HBQ34" s="321"/>
      <c r="HBR34" s="321"/>
      <c r="HBS34" s="321"/>
      <c r="HBT34" s="321"/>
      <c r="HBU34" s="321"/>
      <c r="HBV34" s="321"/>
      <c r="HBW34" s="321"/>
      <c r="HBX34" s="321"/>
      <c r="HBY34" s="321"/>
      <c r="HBZ34" s="321"/>
      <c r="HCA34" s="321"/>
      <c r="HCB34" s="321"/>
      <c r="HCC34" s="321"/>
      <c r="HCD34" s="321"/>
      <c r="HCE34" s="321"/>
      <c r="HCF34" s="321"/>
      <c r="HCG34" s="321"/>
      <c r="HCH34" s="321"/>
      <c r="HCI34" s="321"/>
      <c r="HCJ34" s="321"/>
      <c r="HCK34" s="321"/>
      <c r="HCL34" s="321"/>
      <c r="HCM34" s="321"/>
      <c r="HCN34" s="321"/>
      <c r="HCO34" s="321"/>
      <c r="HCP34" s="321"/>
      <c r="HCQ34" s="321"/>
      <c r="HCR34" s="321"/>
      <c r="HCS34" s="321"/>
      <c r="HCT34" s="321"/>
      <c r="HCU34" s="321"/>
      <c r="HCV34" s="321"/>
      <c r="HCW34" s="321"/>
      <c r="HCX34" s="321"/>
      <c r="HCY34" s="321"/>
      <c r="HCZ34" s="321"/>
      <c r="HDA34" s="321"/>
      <c r="HDB34" s="321"/>
      <c r="HDC34" s="321"/>
      <c r="HDD34" s="321"/>
      <c r="HDE34" s="321"/>
      <c r="HDF34" s="321"/>
      <c r="HDG34" s="321"/>
      <c r="HDH34" s="321"/>
      <c r="HDI34" s="321"/>
      <c r="HDJ34" s="321"/>
      <c r="HDK34" s="321"/>
      <c r="HDL34" s="321"/>
      <c r="HDM34" s="321"/>
      <c r="HDN34" s="321"/>
      <c r="HDO34" s="321"/>
      <c r="HDP34" s="321"/>
      <c r="HDQ34" s="321"/>
      <c r="HDR34" s="321"/>
      <c r="HDS34" s="321"/>
      <c r="HDT34" s="321"/>
      <c r="HDU34" s="321"/>
      <c r="HDV34" s="321"/>
      <c r="HDW34" s="321"/>
      <c r="HDX34" s="321"/>
      <c r="HDY34" s="321"/>
      <c r="HDZ34" s="321"/>
      <c r="HEA34" s="321"/>
      <c r="HEB34" s="321"/>
      <c r="HEC34" s="321"/>
      <c r="HED34" s="321"/>
      <c r="HEE34" s="321"/>
      <c r="HEF34" s="321"/>
      <c r="HEG34" s="321"/>
      <c r="HEH34" s="321"/>
      <c r="HEI34" s="321"/>
      <c r="HEJ34" s="321"/>
      <c r="HEK34" s="321"/>
      <c r="HEL34" s="321"/>
      <c r="HEM34" s="321"/>
      <c r="HEN34" s="321"/>
      <c r="HEO34" s="321"/>
      <c r="HEP34" s="321"/>
      <c r="HEQ34" s="321"/>
      <c r="HER34" s="321"/>
      <c r="HES34" s="321"/>
      <c r="HET34" s="321"/>
      <c r="HEU34" s="321"/>
      <c r="HEV34" s="321"/>
      <c r="HEW34" s="321"/>
      <c r="HEX34" s="321"/>
      <c r="HEY34" s="321"/>
      <c r="HEZ34" s="321"/>
      <c r="HFA34" s="321"/>
      <c r="HFB34" s="321"/>
      <c r="HFC34" s="321"/>
      <c r="HFD34" s="321"/>
      <c r="HFE34" s="321"/>
      <c r="HFF34" s="321"/>
      <c r="HFG34" s="321"/>
      <c r="HFH34" s="321"/>
      <c r="HFI34" s="321"/>
      <c r="HFJ34" s="321"/>
      <c r="HFK34" s="321"/>
      <c r="HFL34" s="321"/>
      <c r="HFM34" s="321"/>
      <c r="HFN34" s="321"/>
      <c r="HFO34" s="321"/>
      <c r="HFP34" s="321"/>
      <c r="HFQ34" s="321"/>
      <c r="HFR34" s="321"/>
      <c r="HFS34" s="321"/>
      <c r="HFT34" s="321"/>
      <c r="HFU34" s="321"/>
      <c r="HFV34" s="321"/>
      <c r="HFW34" s="321"/>
      <c r="HFX34" s="321"/>
      <c r="HFY34" s="321"/>
      <c r="HFZ34" s="321"/>
      <c r="HGA34" s="321"/>
      <c r="HGB34" s="321"/>
      <c r="HGC34" s="321"/>
      <c r="HGD34" s="321"/>
      <c r="HGE34" s="321"/>
      <c r="HGF34" s="321"/>
      <c r="HGG34" s="321"/>
      <c r="HGH34" s="321"/>
      <c r="HGI34" s="321"/>
      <c r="HGJ34" s="321"/>
      <c r="HGK34" s="321"/>
      <c r="HGL34" s="321"/>
      <c r="HGM34" s="321"/>
      <c r="HGN34" s="321"/>
      <c r="HGO34" s="321"/>
      <c r="HGP34" s="321"/>
      <c r="HGQ34" s="321"/>
      <c r="HGR34" s="321"/>
      <c r="HGS34" s="321"/>
      <c r="HGT34" s="321"/>
      <c r="HGU34" s="321"/>
      <c r="HGV34" s="321"/>
      <c r="HGW34" s="321"/>
      <c r="HGX34" s="321"/>
      <c r="HGY34" s="321"/>
      <c r="HGZ34" s="321"/>
      <c r="HHA34" s="321"/>
      <c r="HHB34" s="321"/>
      <c r="HHC34" s="321"/>
      <c r="HHD34" s="321"/>
      <c r="HHE34" s="321"/>
      <c r="HHF34" s="321"/>
      <c r="HHG34" s="321"/>
      <c r="HHH34" s="321"/>
      <c r="HHI34" s="321"/>
      <c r="HHJ34" s="321"/>
      <c r="HHK34" s="321"/>
      <c r="HHL34" s="321"/>
      <c r="HHM34" s="321"/>
      <c r="HHN34" s="321"/>
      <c r="HHO34" s="321"/>
      <c r="HHP34" s="321"/>
      <c r="HHQ34" s="321"/>
      <c r="HHR34" s="321"/>
      <c r="HHS34" s="321"/>
      <c r="HHT34" s="321"/>
      <c r="HHU34" s="321"/>
      <c r="HHV34" s="321"/>
      <c r="HHW34" s="321"/>
      <c r="HHX34" s="321"/>
      <c r="HHY34" s="321"/>
      <c r="HHZ34" s="321"/>
      <c r="HIA34" s="321"/>
      <c r="HIB34" s="321"/>
      <c r="HIC34" s="321"/>
      <c r="HID34" s="321"/>
      <c r="HIE34" s="321"/>
      <c r="HIF34" s="321"/>
      <c r="HIG34" s="321"/>
      <c r="HIH34" s="321"/>
      <c r="HII34" s="321"/>
      <c r="HIJ34" s="321"/>
      <c r="HIK34" s="321"/>
      <c r="HIL34" s="321"/>
      <c r="HIM34" s="321"/>
      <c r="HIN34" s="321"/>
      <c r="HIO34" s="321"/>
      <c r="HIP34" s="321"/>
      <c r="HIQ34" s="321"/>
      <c r="HIR34" s="321"/>
      <c r="HIS34" s="321"/>
      <c r="HIT34" s="321"/>
      <c r="HIU34" s="321"/>
      <c r="HIV34" s="321"/>
      <c r="HIW34" s="321"/>
      <c r="HIX34" s="321"/>
      <c r="HIY34" s="321"/>
      <c r="HIZ34" s="321"/>
      <c r="HJA34" s="321"/>
      <c r="HJB34" s="321"/>
      <c r="HJC34" s="321"/>
      <c r="HJD34" s="321"/>
      <c r="HJE34" s="321"/>
      <c r="HJF34" s="321"/>
      <c r="HJG34" s="321"/>
      <c r="HJH34" s="321"/>
      <c r="HJI34" s="321"/>
      <c r="HJJ34" s="321"/>
      <c r="HJK34" s="321"/>
      <c r="HJL34" s="321"/>
      <c r="HJM34" s="321"/>
      <c r="HJN34" s="321"/>
      <c r="HJO34" s="321"/>
      <c r="HJP34" s="321"/>
      <c r="HJQ34" s="321"/>
      <c r="HJR34" s="321"/>
      <c r="HJS34" s="321"/>
      <c r="HJT34" s="321"/>
      <c r="HJU34" s="321"/>
      <c r="HJV34" s="321"/>
      <c r="HJW34" s="321"/>
      <c r="HJX34" s="321"/>
      <c r="HJY34" s="321"/>
      <c r="HJZ34" s="321"/>
      <c r="HKA34" s="321"/>
      <c r="HKB34" s="321"/>
      <c r="HKC34" s="321"/>
      <c r="HKD34" s="321"/>
      <c r="HKE34" s="321"/>
      <c r="HKF34" s="321"/>
      <c r="HKG34" s="321"/>
      <c r="HKH34" s="321"/>
      <c r="HKI34" s="321"/>
      <c r="HKJ34" s="321"/>
      <c r="HKK34" s="321"/>
      <c r="HKL34" s="321"/>
      <c r="HKM34" s="321"/>
      <c r="HKN34" s="321"/>
      <c r="HKO34" s="321"/>
      <c r="HKP34" s="321"/>
      <c r="HKQ34" s="321"/>
      <c r="HKR34" s="321"/>
      <c r="HKS34" s="321"/>
      <c r="HKT34" s="321"/>
      <c r="HKU34" s="321"/>
      <c r="HKV34" s="321"/>
      <c r="HKW34" s="321"/>
      <c r="HKX34" s="321"/>
      <c r="HKY34" s="321"/>
      <c r="HKZ34" s="321"/>
      <c r="HLA34" s="321"/>
      <c r="HLB34" s="321"/>
      <c r="HLC34" s="321"/>
      <c r="HLD34" s="321"/>
      <c r="HLE34" s="321"/>
      <c r="HLF34" s="321"/>
      <c r="HLG34" s="321"/>
      <c r="HLH34" s="321"/>
      <c r="HLI34" s="321"/>
      <c r="HLJ34" s="321"/>
      <c r="HLK34" s="321"/>
      <c r="HLL34" s="321"/>
      <c r="HLM34" s="321"/>
      <c r="HLN34" s="321"/>
      <c r="HLO34" s="321"/>
      <c r="HLP34" s="321"/>
      <c r="HLQ34" s="321"/>
      <c r="HLR34" s="321"/>
      <c r="HLS34" s="321"/>
      <c r="HLT34" s="321"/>
      <c r="HLU34" s="321"/>
      <c r="HLV34" s="321"/>
      <c r="HLW34" s="321"/>
      <c r="HLX34" s="321"/>
      <c r="HLY34" s="321"/>
      <c r="HLZ34" s="321"/>
      <c r="HMA34" s="321"/>
      <c r="HMB34" s="321"/>
      <c r="HMC34" s="321"/>
      <c r="HMD34" s="321"/>
      <c r="HME34" s="321"/>
      <c r="HMF34" s="321"/>
      <c r="HMG34" s="321"/>
      <c r="HMH34" s="321"/>
      <c r="HMI34" s="321"/>
      <c r="HMJ34" s="321"/>
      <c r="HMK34" s="321"/>
      <c r="HML34" s="321"/>
      <c r="HMM34" s="321"/>
      <c r="HMN34" s="321"/>
      <c r="HMO34" s="321"/>
      <c r="HMP34" s="321"/>
      <c r="HMQ34" s="321"/>
      <c r="HMR34" s="321"/>
      <c r="HMS34" s="321"/>
      <c r="HMT34" s="321"/>
      <c r="HMU34" s="321"/>
      <c r="HMV34" s="321"/>
      <c r="HMW34" s="321"/>
      <c r="HMX34" s="321"/>
      <c r="HMY34" s="321"/>
      <c r="HMZ34" s="321"/>
      <c r="HNA34" s="321"/>
      <c r="HNB34" s="321"/>
      <c r="HNC34" s="321"/>
      <c r="HND34" s="321"/>
      <c r="HNE34" s="321"/>
      <c r="HNF34" s="321"/>
      <c r="HNG34" s="321"/>
      <c r="HNH34" s="321"/>
      <c r="HNI34" s="321"/>
      <c r="HNJ34" s="321"/>
      <c r="HNK34" s="321"/>
      <c r="HNL34" s="321"/>
      <c r="HNM34" s="321"/>
      <c r="HNN34" s="321"/>
      <c r="HNO34" s="321"/>
      <c r="HNP34" s="321"/>
      <c r="HNQ34" s="321"/>
      <c r="HNR34" s="321"/>
      <c r="HNS34" s="321"/>
      <c r="HNT34" s="321"/>
      <c r="HNU34" s="321"/>
      <c r="HNV34" s="321"/>
      <c r="HNW34" s="321"/>
      <c r="HNX34" s="321"/>
      <c r="HNY34" s="321"/>
      <c r="HNZ34" s="321"/>
      <c r="HOA34" s="321"/>
      <c r="HOB34" s="321"/>
      <c r="HOC34" s="321"/>
      <c r="HOD34" s="321"/>
      <c r="HOE34" s="321"/>
      <c r="HOF34" s="321"/>
      <c r="HOG34" s="321"/>
      <c r="HOH34" s="321"/>
      <c r="HOI34" s="321"/>
      <c r="HOJ34" s="321"/>
      <c r="HOK34" s="321"/>
      <c r="HOL34" s="321"/>
      <c r="HOM34" s="321"/>
      <c r="HON34" s="321"/>
      <c r="HOO34" s="321"/>
      <c r="HOP34" s="321"/>
      <c r="HOQ34" s="321"/>
      <c r="HOR34" s="321"/>
      <c r="HOS34" s="321"/>
      <c r="HOT34" s="321"/>
      <c r="HOU34" s="321"/>
      <c r="HOV34" s="321"/>
      <c r="HOW34" s="321"/>
      <c r="HOX34" s="321"/>
      <c r="HOY34" s="321"/>
      <c r="HOZ34" s="321"/>
      <c r="HPA34" s="321"/>
      <c r="HPB34" s="321"/>
      <c r="HPC34" s="321"/>
      <c r="HPD34" s="321"/>
      <c r="HPE34" s="321"/>
      <c r="HPF34" s="321"/>
      <c r="HPG34" s="321"/>
      <c r="HPH34" s="321"/>
      <c r="HPI34" s="321"/>
      <c r="HPJ34" s="321"/>
      <c r="HPK34" s="321"/>
      <c r="HPL34" s="321"/>
      <c r="HPM34" s="321"/>
      <c r="HPN34" s="321"/>
      <c r="HPO34" s="321"/>
      <c r="HPP34" s="321"/>
      <c r="HPQ34" s="321"/>
      <c r="HPR34" s="321"/>
      <c r="HPS34" s="321"/>
      <c r="HPT34" s="321"/>
      <c r="HPU34" s="321"/>
      <c r="HPV34" s="321"/>
      <c r="HPW34" s="321"/>
      <c r="HPX34" s="321"/>
      <c r="HPY34" s="321"/>
      <c r="HPZ34" s="321"/>
      <c r="HQA34" s="321"/>
      <c r="HQB34" s="321"/>
      <c r="HQC34" s="321"/>
      <c r="HQD34" s="321"/>
      <c r="HQE34" s="321"/>
      <c r="HQF34" s="321"/>
      <c r="HQG34" s="321"/>
      <c r="HQH34" s="321"/>
      <c r="HQI34" s="321"/>
      <c r="HQJ34" s="321"/>
      <c r="HQK34" s="321"/>
      <c r="HQL34" s="321"/>
      <c r="HQM34" s="321"/>
      <c r="HQN34" s="321"/>
      <c r="HQO34" s="321"/>
      <c r="HQP34" s="321"/>
      <c r="HQQ34" s="321"/>
      <c r="HQR34" s="321"/>
      <c r="HQS34" s="321"/>
      <c r="HQT34" s="321"/>
      <c r="HQU34" s="321"/>
      <c r="HQV34" s="321"/>
      <c r="HQW34" s="321"/>
      <c r="HQX34" s="321"/>
      <c r="HQY34" s="321"/>
      <c r="HQZ34" s="321"/>
      <c r="HRA34" s="321"/>
      <c r="HRB34" s="321"/>
      <c r="HRC34" s="321"/>
      <c r="HRD34" s="321"/>
      <c r="HRE34" s="321"/>
      <c r="HRF34" s="321"/>
      <c r="HRG34" s="321"/>
      <c r="HRH34" s="321"/>
      <c r="HRI34" s="321"/>
      <c r="HRJ34" s="321"/>
      <c r="HRK34" s="321"/>
      <c r="HRL34" s="321"/>
      <c r="HRM34" s="321"/>
      <c r="HRN34" s="321"/>
      <c r="HRO34" s="321"/>
      <c r="HRP34" s="321"/>
      <c r="HRQ34" s="321"/>
      <c r="HRR34" s="321"/>
      <c r="HRS34" s="321"/>
      <c r="HRT34" s="321"/>
      <c r="HRU34" s="321"/>
      <c r="HRV34" s="321"/>
      <c r="HRW34" s="321"/>
      <c r="HRX34" s="321"/>
      <c r="HRY34" s="321"/>
      <c r="HRZ34" s="321"/>
      <c r="HSA34" s="321"/>
      <c r="HSB34" s="321"/>
      <c r="HSC34" s="321"/>
      <c r="HSD34" s="321"/>
      <c r="HSE34" s="321"/>
      <c r="HSF34" s="321"/>
      <c r="HSG34" s="321"/>
      <c r="HSH34" s="321"/>
      <c r="HSI34" s="321"/>
      <c r="HSJ34" s="321"/>
      <c r="HSK34" s="321"/>
      <c r="HSL34" s="321"/>
      <c r="HSM34" s="321"/>
      <c r="HSN34" s="321"/>
      <c r="HSO34" s="321"/>
      <c r="HSP34" s="321"/>
      <c r="HSQ34" s="321"/>
      <c r="HSR34" s="321"/>
      <c r="HSS34" s="321"/>
      <c r="HST34" s="321"/>
      <c r="HSU34" s="321"/>
      <c r="HSV34" s="321"/>
      <c r="HSW34" s="321"/>
      <c r="HSX34" s="321"/>
      <c r="HSY34" s="321"/>
      <c r="HSZ34" s="321"/>
      <c r="HTA34" s="321"/>
      <c r="HTB34" s="321"/>
      <c r="HTC34" s="321"/>
      <c r="HTD34" s="321"/>
      <c r="HTE34" s="321"/>
      <c r="HTF34" s="321"/>
      <c r="HTG34" s="321"/>
      <c r="HTH34" s="321"/>
      <c r="HTI34" s="321"/>
      <c r="HTJ34" s="321"/>
      <c r="HTK34" s="321"/>
      <c r="HTL34" s="321"/>
      <c r="HTM34" s="321"/>
      <c r="HTN34" s="321"/>
      <c r="HTO34" s="321"/>
      <c r="HTP34" s="321"/>
      <c r="HTQ34" s="321"/>
      <c r="HTR34" s="321"/>
      <c r="HTS34" s="321"/>
      <c r="HTT34" s="321"/>
      <c r="HTU34" s="321"/>
      <c r="HTV34" s="321"/>
      <c r="HTW34" s="321"/>
      <c r="HTX34" s="321"/>
      <c r="HTY34" s="321"/>
      <c r="HTZ34" s="321"/>
      <c r="HUA34" s="321"/>
      <c r="HUB34" s="321"/>
      <c r="HUC34" s="321"/>
      <c r="HUD34" s="321"/>
      <c r="HUE34" s="321"/>
      <c r="HUF34" s="321"/>
      <c r="HUG34" s="321"/>
      <c r="HUH34" s="321"/>
      <c r="HUI34" s="321"/>
      <c r="HUJ34" s="321"/>
      <c r="HUK34" s="321"/>
      <c r="HUL34" s="321"/>
      <c r="HUM34" s="321"/>
      <c r="HUN34" s="321"/>
      <c r="HUO34" s="321"/>
      <c r="HUP34" s="321"/>
      <c r="HUQ34" s="321"/>
      <c r="HUR34" s="321"/>
      <c r="HUS34" s="321"/>
      <c r="HUT34" s="321"/>
      <c r="HUU34" s="321"/>
      <c r="HUV34" s="321"/>
      <c r="HUW34" s="321"/>
      <c r="HUX34" s="321"/>
      <c r="HUY34" s="321"/>
      <c r="HUZ34" s="321"/>
      <c r="HVA34" s="321"/>
      <c r="HVB34" s="321"/>
      <c r="HVC34" s="321"/>
      <c r="HVD34" s="321"/>
      <c r="HVE34" s="321"/>
      <c r="HVF34" s="321"/>
      <c r="HVG34" s="321"/>
      <c r="HVH34" s="321"/>
      <c r="HVI34" s="321"/>
      <c r="HVJ34" s="321"/>
      <c r="HVK34" s="321"/>
      <c r="HVL34" s="321"/>
      <c r="HVM34" s="321"/>
      <c r="HVN34" s="321"/>
      <c r="HVO34" s="321"/>
      <c r="HVP34" s="321"/>
      <c r="HVQ34" s="321"/>
      <c r="HVR34" s="321"/>
      <c r="HVS34" s="321"/>
      <c r="HVT34" s="321"/>
      <c r="HVU34" s="321"/>
      <c r="HVV34" s="321"/>
      <c r="HVW34" s="321"/>
      <c r="HVX34" s="321"/>
      <c r="HVY34" s="321"/>
      <c r="HVZ34" s="321"/>
      <c r="HWA34" s="321"/>
      <c r="HWB34" s="321"/>
      <c r="HWC34" s="321"/>
      <c r="HWD34" s="321"/>
      <c r="HWE34" s="321"/>
      <c r="HWF34" s="321"/>
      <c r="HWG34" s="321"/>
      <c r="HWH34" s="321"/>
      <c r="HWI34" s="321"/>
      <c r="HWJ34" s="321"/>
      <c r="HWK34" s="321"/>
      <c r="HWL34" s="321"/>
      <c r="HWM34" s="321"/>
      <c r="HWN34" s="321"/>
      <c r="HWO34" s="321"/>
      <c r="HWP34" s="321"/>
      <c r="HWQ34" s="321"/>
      <c r="HWR34" s="321"/>
      <c r="HWS34" s="321"/>
      <c r="HWT34" s="321"/>
      <c r="HWU34" s="321"/>
      <c r="HWV34" s="321"/>
      <c r="HWW34" s="321"/>
      <c r="HWX34" s="321"/>
      <c r="HWY34" s="321"/>
      <c r="HWZ34" s="321"/>
      <c r="HXA34" s="321"/>
      <c r="HXB34" s="321"/>
      <c r="HXC34" s="321"/>
      <c r="HXD34" s="321"/>
      <c r="HXE34" s="321"/>
      <c r="HXF34" s="321"/>
      <c r="HXG34" s="321"/>
      <c r="HXH34" s="321"/>
      <c r="HXI34" s="321"/>
      <c r="HXJ34" s="321"/>
      <c r="HXK34" s="321"/>
      <c r="HXL34" s="321"/>
      <c r="HXM34" s="321"/>
      <c r="HXN34" s="321"/>
      <c r="HXO34" s="321"/>
      <c r="HXP34" s="321"/>
      <c r="HXQ34" s="321"/>
      <c r="HXR34" s="321"/>
      <c r="HXS34" s="321"/>
      <c r="HXT34" s="321"/>
      <c r="HXU34" s="321"/>
      <c r="HXV34" s="321"/>
      <c r="HXW34" s="321"/>
      <c r="HXX34" s="321"/>
      <c r="HXY34" s="321"/>
      <c r="HXZ34" s="321"/>
      <c r="HYA34" s="321"/>
      <c r="HYB34" s="321"/>
      <c r="HYC34" s="321"/>
      <c r="HYD34" s="321"/>
      <c r="HYE34" s="321"/>
      <c r="HYF34" s="321"/>
      <c r="HYG34" s="321"/>
      <c r="HYH34" s="321"/>
      <c r="HYI34" s="321"/>
      <c r="HYJ34" s="321"/>
      <c r="HYK34" s="321"/>
      <c r="HYL34" s="321"/>
      <c r="HYM34" s="321"/>
      <c r="HYN34" s="321"/>
      <c r="HYO34" s="321"/>
      <c r="HYP34" s="321"/>
      <c r="HYQ34" s="321"/>
      <c r="HYR34" s="321"/>
      <c r="HYS34" s="321"/>
      <c r="HYT34" s="321"/>
      <c r="HYU34" s="321"/>
      <c r="HYV34" s="321"/>
      <c r="HYW34" s="321"/>
      <c r="HYX34" s="321"/>
      <c r="HYY34" s="321"/>
      <c r="HYZ34" s="321"/>
      <c r="HZA34" s="321"/>
      <c r="HZB34" s="321"/>
      <c r="HZC34" s="321"/>
      <c r="HZD34" s="321"/>
      <c r="HZE34" s="321"/>
      <c r="HZF34" s="321"/>
      <c r="HZG34" s="321"/>
      <c r="HZH34" s="321"/>
      <c r="HZI34" s="321"/>
      <c r="HZJ34" s="321"/>
      <c r="HZK34" s="321"/>
      <c r="HZL34" s="321"/>
      <c r="HZM34" s="321"/>
      <c r="HZN34" s="321"/>
      <c r="HZO34" s="321"/>
      <c r="HZP34" s="321"/>
      <c r="HZQ34" s="321"/>
      <c r="HZR34" s="321"/>
      <c r="HZS34" s="321"/>
      <c r="HZT34" s="321"/>
      <c r="HZU34" s="321"/>
      <c r="HZV34" s="321"/>
      <c r="HZW34" s="321"/>
      <c r="HZX34" s="321"/>
      <c r="HZY34" s="321"/>
      <c r="HZZ34" s="321"/>
      <c r="IAA34" s="321"/>
      <c r="IAB34" s="321"/>
      <c r="IAC34" s="321"/>
      <c r="IAD34" s="321"/>
      <c r="IAE34" s="321"/>
      <c r="IAF34" s="321"/>
      <c r="IAG34" s="321"/>
      <c r="IAH34" s="321"/>
      <c r="IAI34" s="321"/>
      <c r="IAJ34" s="321"/>
      <c r="IAK34" s="321"/>
      <c r="IAL34" s="321"/>
      <c r="IAM34" s="321"/>
      <c r="IAN34" s="321"/>
      <c r="IAO34" s="321"/>
      <c r="IAP34" s="321"/>
      <c r="IAQ34" s="321"/>
      <c r="IAR34" s="321"/>
      <c r="IAS34" s="321"/>
      <c r="IAT34" s="321"/>
      <c r="IAU34" s="321"/>
      <c r="IAV34" s="321"/>
      <c r="IAW34" s="321"/>
      <c r="IAX34" s="321"/>
      <c r="IAY34" s="321"/>
      <c r="IAZ34" s="321"/>
      <c r="IBA34" s="321"/>
      <c r="IBB34" s="321"/>
      <c r="IBC34" s="321"/>
      <c r="IBD34" s="321"/>
      <c r="IBE34" s="321"/>
      <c r="IBF34" s="321"/>
      <c r="IBG34" s="321"/>
      <c r="IBH34" s="321"/>
      <c r="IBI34" s="321"/>
      <c r="IBJ34" s="321"/>
      <c r="IBK34" s="321"/>
      <c r="IBL34" s="321"/>
      <c r="IBM34" s="321"/>
      <c r="IBN34" s="321"/>
      <c r="IBO34" s="321"/>
      <c r="IBP34" s="321"/>
      <c r="IBQ34" s="321"/>
      <c r="IBR34" s="321"/>
      <c r="IBS34" s="321"/>
      <c r="IBT34" s="321"/>
      <c r="IBU34" s="321"/>
      <c r="IBV34" s="321"/>
      <c r="IBW34" s="321"/>
      <c r="IBX34" s="321"/>
      <c r="IBY34" s="321"/>
      <c r="IBZ34" s="321"/>
      <c r="ICA34" s="321"/>
      <c r="ICB34" s="321"/>
      <c r="ICC34" s="321"/>
      <c r="ICD34" s="321"/>
      <c r="ICE34" s="321"/>
      <c r="ICF34" s="321"/>
      <c r="ICG34" s="321"/>
      <c r="ICH34" s="321"/>
      <c r="ICI34" s="321"/>
      <c r="ICJ34" s="321"/>
      <c r="ICK34" s="321"/>
      <c r="ICL34" s="321"/>
      <c r="ICM34" s="321"/>
      <c r="ICN34" s="321"/>
      <c r="ICO34" s="321"/>
      <c r="ICP34" s="321"/>
      <c r="ICQ34" s="321"/>
      <c r="ICR34" s="321"/>
      <c r="ICS34" s="321"/>
      <c r="ICT34" s="321"/>
      <c r="ICU34" s="321"/>
      <c r="ICV34" s="321"/>
      <c r="ICW34" s="321"/>
      <c r="ICX34" s="321"/>
      <c r="ICY34" s="321"/>
      <c r="ICZ34" s="321"/>
      <c r="IDA34" s="321"/>
      <c r="IDB34" s="321"/>
      <c r="IDC34" s="321"/>
      <c r="IDD34" s="321"/>
      <c r="IDE34" s="321"/>
      <c r="IDF34" s="321"/>
      <c r="IDG34" s="321"/>
      <c r="IDH34" s="321"/>
      <c r="IDI34" s="321"/>
      <c r="IDJ34" s="321"/>
      <c r="IDK34" s="321"/>
      <c r="IDL34" s="321"/>
      <c r="IDM34" s="321"/>
      <c r="IDN34" s="321"/>
      <c r="IDO34" s="321"/>
      <c r="IDP34" s="321"/>
      <c r="IDQ34" s="321"/>
      <c r="IDR34" s="321"/>
      <c r="IDS34" s="321"/>
      <c r="IDT34" s="321"/>
      <c r="IDU34" s="321"/>
      <c r="IDV34" s="321"/>
      <c r="IDW34" s="321"/>
      <c r="IDX34" s="321"/>
      <c r="IDY34" s="321"/>
      <c r="IDZ34" s="321"/>
      <c r="IEA34" s="321"/>
      <c r="IEB34" s="321"/>
      <c r="IEC34" s="321"/>
      <c r="IED34" s="321"/>
      <c r="IEE34" s="321"/>
      <c r="IEF34" s="321"/>
      <c r="IEG34" s="321"/>
      <c r="IEH34" s="321"/>
      <c r="IEI34" s="321"/>
      <c r="IEJ34" s="321"/>
      <c r="IEK34" s="321"/>
      <c r="IEL34" s="321"/>
      <c r="IEM34" s="321"/>
      <c r="IEN34" s="321"/>
      <c r="IEO34" s="321"/>
      <c r="IEP34" s="321"/>
      <c r="IEQ34" s="321"/>
      <c r="IER34" s="321"/>
      <c r="IES34" s="321"/>
      <c r="IET34" s="321"/>
      <c r="IEU34" s="321"/>
      <c r="IEV34" s="321"/>
      <c r="IEW34" s="321"/>
      <c r="IEX34" s="321"/>
      <c r="IEY34" s="321"/>
      <c r="IEZ34" s="321"/>
      <c r="IFA34" s="321"/>
      <c r="IFB34" s="321"/>
      <c r="IFC34" s="321"/>
      <c r="IFD34" s="321"/>
      <c r="IFE34" s="321"/>
      <c r="IFF34" s="321"/>
      <c r="IFG34" s="321"/>
      <c r="IFH34" s="321"/>
      <c r="IFI34" s="321"/>
      <c r="IFJ34" s="321"/>
      <c r="IFK34" s="321"/>
      <c r="IFL34" s="321"/>
      <c r="IFM34" s="321"/>
      <c r="IFN34" s="321"/>
      <c r="IFO34" s="321"/>
      <c r="IFP34" s="321"/>
      <c r="IFQ34" s="321"/>
      <c r="IFR34" s="321"/>
      <c r="IFS34" s="321"/>
      <c r="IFT34" s="321"/>
      <c r="IFU34" s="321"/>
      <c r="IFV34" s="321"/>
      <c r="IFW34" s="321"/>
      <c r="IFX34" s="321"/>
      <c r="IFY34" s="321"/>
      <c r="IFZ34" s="321"/>
      <c r="IGA34" s="321"/>
      <c r="IGB34" s="321"/>
      <c r="IGC34" s="321"/>
      <c r="IGD34" s="321"/>
      <c r="IGE34" s="321"/>
      <c r="IGF34" s="321"/>
      <c r="IGG34" s="321"/>
      <c r="IGH34" s="321"/>
      <c r="IGI34" s="321"/>
      <c r="IGJ34" s="321"/>
      <c r="IGK34" s="321"/>
      <c r="IGL34" s="321"/>
      <c r="IGM34" s="321"/>
      <c r="IGN34" s="321"/>
      <c r="IGO34" s="321"/>
      <c r="IGP34" s="321"/>
      <c r="IGQ34" s="321"/>
      <c r="IGR34" s="321"/>
      <c r="IGS34" s="321"/>
      <c r="IGT34" s="321"/>
      <c r="IGU34" s="321"/>
      <c r="IGV34" s="321"/>
      <c r="IGW34" s="321"/>
      <c r="IGX34" s="321"/>
      <c r="IGY34" s="321"/>
      <c r="IGZ34" s="321"/>
      <c r="IHA34" s="321"/>
      <c r="IHB34" s="321"/>
      <c r="IHC34" s="321"/>
      <c r="IHD34" s="321"/>
      <c r="IHE34" s="321"/>
      <c r="IHF34" s="321"/>
      <c r="IHG34" s="321"/>
      <c r="IHH34" s="321"/>
      <c r="IHI34" s="321"/>
      <c r="IHJ34" s="321"/>
      <c r="IHK34" s="321"/>
      <c r="IHL34" s="321"/>
      <c r="IHM34" s="321"/>
      <c r="IHN34" s="321"/>
      <c r="IHO34" s="321"/>
      <c r="IHP34" s="321"/>
      <c r="IHQ34" s="321"/>
      <c r="IHR34" s="321"/>
      <c r="IHS34" s="321"/>
      <c r="IHT34" s="321"/>
      <c r="IHU34" s="321"/>
      <c r="IHV34" s="321"/>
      <c r="IHW34" s="321"/>
      <c r="IHX34" s="321"/>
      <c r="IHY34" s="321"/>
      <c r="IHZ34" s="321"/>
      <c r="IIA34" s="321"/>
      <c r="IIB34" s="321"/>
      <c r="IIC34" s="321"/>
      <c r="IID34" s="321"/>
      <c r="IIE34" s="321"/>
      <c r="IIF34" s="321"/>
      <c r="IIG34" s="321"/>
      <c r="IIH34" s="321"/>
      <c r="III34" s="321"/>
      <c r="IIJ34" s="321"/>
      <c r="IIK34" s="321"/>
      <c r="IIL34" s="321"/>
      <c r="IIM34" s="321"/>
      <c r="IIN34" s="321"/>
      <c r="IIO34" s="321"/>
      <c r="IIP34" s="321"/>
      <c r="IIQ34" s="321"/>
      <c r="IIR34" s="321"/>
      <c r="IIS34" s="321"/>
      <c r="IIT34" s="321"/>
      <c r="IIU34" s="321"/>
      <c r="IIV34" s="321"/>
      <c r="IIW34" s="321"/>
      <c r="IIX34" s="321"/>
      <c r="IIY34" s="321"/>
      <c r="IIZ34" s="321"/>
      <c r="IJA34" s="321"/>
      <c r="IJB34" s="321"/>
      <c r="IJC34" s="321"/>
      <c r="IJD34" s="321"/>
      <c r="IJE34" s="321"/>
      <c r="IJF34" s="321"/>
      <c r="IJG34" s="321"/>
      <c r="IJH34" s="321"/>
      <c r="IJI34" s="321"/>
      <c r="IJJ34" s="321"/>
      <c r="IJK34" s="321"/>
      <c r="IJL34" s="321"/>
      <c r="IJM34" s="321"/>
      <c r="IJN34" s="321"/>
      <c r="IJO34" s="321"/>
      <c r="IJP34" s="321"/>
      <c r="IJQ34" s="321"/>
      <c r="IJR34" s="321"/>
      <c r="IJS34" s="321"/>
      <c r="IJT34" s="321"/>
      <c r="IJU34" s="321"/>
      <c r="IJV34" s="321"/>
      <c r="IJW34" s="321"/>
      <c r="IJX34" s="321"/>
      <c r="IJY34" s="321"/>
      <c r="IJZ34" s="321"/>
      <c r="IKA34" s="321"/>
      <c r="IKB34" s="321"/>
      <c r="IKC34" s="321"/>
      <c r="IKD34" s="321"/>
      <c r="IKE34" s="321"/>
      <c r="IKF34" s="321"/>
      <c r="IKG34" s="321"/>
      <c r="IKH34" s="321"/>
      <c r="IKI34" s="321"/>
      <c r="IKJ34" s="321"/>
      <c r="IKK34" s="321"/>
      <c r="IKL34" s="321"/>
      <c r="IKM34" s="321"/>
      <c r="IKN34" s="321"/>
      <c r="IKO34" s="321"/>
      <c r="IKP34" s="321"/>
      <c r="IKQ34" s="321"/>
      <c r="IKR34" s="321"/>
      <c r="IKS34" s="321"/>
      <c r="IKT34" s="321"/>
      <c r="IKU34" s="321"/>
      <c r="IKV34" s="321"/>
      <c r="IKW34" s="321"/>
      <c r="IKX34" s="321"/>
      <c r="IKY34" s="321"/>
      <c r="IKZ34" s="321"/>
      <c r="ILA34" s="321"/>
      <c r="ILB34" s="321"/>
      <c r="ILC34" s="321"/>
      <c r="ILD34" s="321"/>
      <c r="ILE34" s="321"/>
      <c r="ILF34" s="321"/>
      <c r="ILG34" s="321"/>
      <c r="ILH34" s="321"/>
      <c r="ILI34" s="321"/>
      <c r="ILJ34" s="321"/>
      <c r="ILK34" s="321"/>
      <c r="ILL34" s="321"/>
      <c r="ILM34" s="321"/>
      <c r="ILN34" s="321"/>
      <c r="ILO34" s="321"/>
      <c r="ILP34" s="321"/>
      <c r="ILQ34" s="321"/>
      <c r="ILR34" s="321"/>
      <c r="ILS34" s="321"/>
      <c r="ILT34" s="321"/>
      <c r="ILU34" s="321"/>
      <c r="ILV34" s="321"/>
      <c r="ILW34" s="321"/>
      <c r="ILX34" s="321"/>
      <c r="ILY34" s="321"/>
      <c r="ILZ34" s="321"/>
      <c r="IMA34" s="321"/>
      <c r="IMB34" s="321"/>
      <c r="IMC34" s="321"/>
      <c r="IMD34" s="321"/>
      <c r="IME34" s="321"/>
      <c r="IMF34" s="321"/>
      <c r="IMG34" s="321"/>
      <c r="IMH34" s="321"/>
      <c r="IMI34" s="321"/>
      <c r="IMJ34" s="321"/>
      <c r="IMK34" s="321"/>
      <c r="IML34" s="321"/>
      <c r="IMM34" s="321"/>
      <c r="IMN34" s="321"/>
      <c r="IMO34" s="321"/>
      <c r="IMP34" s="321"/>
      <c r="IMQ34" s="321"/>
      <c r="IMR34" s="321"/>
      <c r="IMS34" s="321"/>
      <c r="IMT34" s="321"/>
      <c r="IMU34" s="321"/>
      <c r="IMV34" s="321"/>
      <c r="IMW34" s="321"/>
      <c r="IMX34" s="321"/>
      <c r="IMY34" s="321"/>
      <c r="IMZ34" s="321"/>
      <c r="INA34" s="321"/>
      <c r="INB34" s="321"/>
      <c r="INC34" s="321"/>
      <c r="IND34" s="321"/>
      <c r="INE34" s="321"/>
      <c r="INF34" s="321"/>
      <c r="ING34" s="321"/>
      <c r="INH34" s="321"/>
      <c r="INI34" s="321"/>
      <c r="INJ34" s="321"/>
      <c r="INK34" s="321"/>
      <c r="INL34" s="321"/>
      <c r="INM34" s="321"/>
      <c r="INN34" s="321"/>
      <c r="INO34" s="321"/>
      <c r="INP34" s="321"/>
      <c r="INQ34" s="321"/>
      <c r="INR34" s="321"/>
      <c r="INS34" s="321"/>
      <c r="INT34" s="321"/>
      <c r="INU34" s="321"/>
      <c r="INV34" s="321"/>
      <c r="INW34" s="321"/>
      <c r="INX34" s="321"/>
      <c r="INY34" s="321"/>
      <c r="INZ34" s="321"/>
      <c r="IOA34" s="321"/>
      <c r="IOB34" s="321"/>
      <c r="IOC34" s="321"/>
      <c r="IOD34" s="321"/>
      <c r="IOE34" s="321"/>
      <c r="IOF34" s="321"/>
      <c r="IOG34" s="321"/>
      <c r="IOH34" s="321"/>
      <c r="IOI34" s="321"/>
      <c r="IOJ34" s="321"/>
      <c r="IOK34" s="321"/>
      <c r="IOL34" s="321"/>
      <c r="IOM34" s="321"/>
      <c r="ION34" s="321"/>
      <c r="IOO34" s="321"/>
      <c r="IOP34" s="321"/>
      <c r="IOQ34" s="321"/>
      <c r="IOR34" s="321"/>
      <c r="IOS34" s="321"/>
      <c r="IOT34" s="321"/>
      <c r="IOU34" s="321"/>
      <c r="IOV34" s="321"/>
      <c r="IOW34" s="321"/>
      <c r="IOX34" s="321"/>
      <c r="IOY34" s="321"/>
      <c r="IOZ34" s="321"/>
      <c r="IPA34" s="321"/>
      <c r="IPB34" s="321"/>
      <c r="IPC34" s="321"/>
      <c r="IPD34" s="321"/>
      <c r="IPE34" s="321"/>
      <c r="IPF34" s="321"/>
      <c r="IPG34" s="321"/>
      <c r="IPH34" s="321"/>
      <c r="IPI34" s="321"/>
      <c r="IPJ34" s="321"/>
      <c r="IPK34" s="321"/>
      <c r="IPL34" s="321"/>
      <c r="IPM34" s="321"/>
      <c r="IPN34" s="321"/>
      <c r="IPO34" s="321"/>
      <c r="IPP34" s="321"/>
      <c r="IPQ34" s="321"/>
      <c r="IPR34" s="321"/>
      <c r="IPS34" s="321"/>
      <c r="IPT34" s="321"/>
      <c r="IPU34" s="321"/>
      <c r="IPV34" s="321"/>
      <c r="IPW34" s="321"/>
      <c r="IPX34" s="321"/>
      <c r="IPY34" s="321"/>
      <c r="IPZ34" s="321"/>
      <c r="IQA34" s="321"/>
      <c r="IQB34" s="321"/>
      <c r="IQC34" s="321"/>
      <c r="IQD34" s="321"/>
      <c r="IQE34" s="321"/>
      <c r="IQF34" s="321"/>
      <c r="IQG34" s="321"/>
      <c r="IQH34" s="321"/>
      <c r="IQI34" s="321"/>
      <c r="IQJ34" s="321"/>
      <c r="IQK34" s="321"/>
      <c r="IQL34" s="321"/>
      <c r="IQM34" s="321"/>
      <c r="IQN34" s="321"/>
      <c r="IQO34" s="321"/>
      <c r="IQP34" s="321"/>
      <c r="IQQ34" s="321"/>
      <c r="IQR34" s="321"/>
      <c r="IQS34" s="321"/>
      <c r="IQT34" s="321"/>
      <c r="IQU34" s="321"/>
      <c r="IQV34" s="321"/>
      <c r="IQW34" s="321"/>
      <c r="IQX34" s="321"/>
      <c r="IQY34" s="321"/>
      <c r="IQZ34" s="321"/>
      <c r="IRA34" s="321"/>
      <c r="IRB34" s="321"/>
      <c r="IRC34" s="321"/>
      <c r="IRD34" s="321"/>
      <c r="IRE34" s="321"/>
      <c r="IRF34" s="321"/>
      <c r="IRG34" s="321"/>
      <c r="IRH34" s="321"/>
      <c r="IRI34" s="321"/>
      <c r="IRJ34" s="321"/>
      <c r="IRK34" s="321"/>
      <c r="IRL34" s="321"/>
      <c r="IRM34" s="321"/>
      <c r="IRN34" s="321"/>
      <c r="IRO34" s="321"/>
      <c r="IRP34" s="321"/>
      <c r="IRQ34" s="321"/>
      <c r="IRR34" s="321"/>
      <c r="IRS34" s="321"/>
      <c r="IRT34" s="321"/>
      <c r="IRU34" s="321"/>
      <c r="IRV34" s="321"/>
      <c r="IRW34" s="321"/>
      <c r="IRX34" s="321"/>
      <c r="IRY34" s="321"/>
      <c r="IRZ34" s="321"/>
      <c r="ISA34" s="321"/>
      <c r="ISB34" s="321"/>
      <c r="ISC34" s="321"/>
      <c r="ISD34" s="321"/>
      <c r="ISE34" s="321"/>
      <c r="ISF34" s="321"/>
      <c r="ISG34" s="321"/>
      <c r="ISH34" s="321"/>
      <c r="ISI34" s="321"/>
      <c r="ISJ34" s="321"/>
      <c r="ISK34" s="321"/>
      <c r="ISL34" s="321"/>
      <c r="ISM34" s="321"/>
      <c r="ISN34" s="321"/>
      <c r="ISO34" s="321"/>
      <c r="ISP34" s="321"/>
      <c r="ISQ34" s="321"/>
      <c r="ISR34" s="321"/>
      <c r="ISS34" s="321"/>
      <c r="IST34" s="321"/>
      <c r="ISU34" s="321"/>
      <c r="ISV34" s="321"/>
      <c r="ISW34" s="321"/>
      <c r="ISX34" s="321"/>
      <c r="ISY34" s="321"/>
      <c r="ISZ34" s="321"/>
      <c r="ITA34" s="321"/>
      <c r="ITB34" s="321"/>
      <c r="ITC34" s="321"/>
      <c r="ITD34" s="321"/>
      <c r="ITE34" s="321"/>
      <c r="ITF34" s="321"/>
      <c r="ITG34" s="321"/>
      <c r="ITH34" s="321"/>
      <c r="ITI34" s="321"/>
      <c r="ITJ34" s="321"/>
      <c r="ITK34" s="321"/>
      <c r="ITL34" s="321"/>
      <c r="ITM34" s="321"/>
      <c r="ITN34" s="321"/>
      <c r="ITO34" s="321"/>
      <c r="ITP34" s="321"/>
      <c r="ITQ34" s="321"/>
      <c r="ITR34" s="321"/>
      <c r="ITS34" s="321"/>
      <c r="ITT34" s="321"/>
      <c r="ITU34" s="321"/>
      <c r="ITV34" s="321"/>
      <c r="ITW34" s="321"/>
      <c r="ITX34" s="321"/>
      <c r="ITY34" s="321"/>
      <c r="ITZ34" s="321"/>
      <c r="IUA34" s="321"/>
      <c r="IUB34" s="321"/>
      <c r="IUC34" s="321"/>
      <c r="IUD34" s="321"/>
      <c r="IUE34" s="321"/>
      <c r="IUF34" s="321"/>
      <c r="IUG34" s="321"/>
      <c r="IUH34" s="321"/>
      <c r="IUI34" s="321"/>
      <c r="IUJ34" s="321"/>
      <c r="IUK34" s="321"/>
      <c r="IUL34" s="321"/>
      <c r="IUM34" s="321"/>
      <c r="IUN34" s="321"/>
      <c r="IUO34" s="321"/>
      <c r="IUP34" s="321"/>
      <c r="IUQ34" s="321"/>
      <c r="IUR34" s="321"/>
      <c r="IUS34" s="321"/>
      <c r="IUT34" s="321"/>
      <c r="IUU34" s="321"/>
      <c r="IUV34" s="321"/>
      <c r="IUW34" s="321"/>
      <c r="IUX34" s="321"/>
      <c r="IUY34" s="321"/>
      <c r="IUZ34" s="321"/>
      <c r="IVA34" s="321"/>
      <c r="IVB34" s="321"/>
      <c r="IVC34" s="321"/>
      <c r="IVD34" s="321"/>
      <c r="IVE34" s="321"/>
      <c r="IVF34" s="321"/>
      <c r="IVG34" s="321"/>
      <c r="IVH34" s="321"/>
      <c r="IVI34" s="321"/>
      <c r="IVJ34" s="321"/>
      <c r="IVK34" s="321"/>
      <c r="IVL34" s="321"/>
      <c r="IVM34" s="321"/>
      <c r="IVN34" s="321"/>
      <c r="IVO34" s="321"/>
      <c r="IVP34" s="321"/>
      <c r="IVQ34" s="321"/>
      <c r="IVR34" s="321"/>
      <c r="IVS34" s="321"/>
      <c r="IVT34" s="321"/>
      <c r="IVU34" s="321"/>
      <c r="IVV34" s="321"/>
      <c r="IVW34" s="321"/>
      <c r="IVX34" s="321"/>
      <c r="IVY34" s="321"/>
      <c r="IVZ34" s="321"/>
      <c r="IWA34" s="321"/>
      <c r="IWB34" s="321"/>
      <c r="IWC34" s="321"/>
      <c r="IWD34" s="321"/>
      <c r="IWE34" s="321"/>
      <c r="IWF34" s="321"/>
      <c r="IWG34" s="321"/>
      <c r="IWH34" s="321"/>
      <c r="IWI34" s="321"/>
      <c r="IWJ34" s="321"/>
      <c r="IWK34" s="321"/>
      <c r="IWL34" s="321"/>
      <c r="IWM34" s="321"/>
      <c r="IWN34" s="321"/>
      <c r="IWO34" s="321"/>
      <c r="IWP34" s="321"/>
      <c r="IWQ34" s="321"/>
      <c r="IWR34" s="321"/>
      <c r="IWS34" s="321"/>
      <c r="IWT34" s="321"/>
      <c r="IWU34" s="321"/>
      <c r="IWV34" s="321"/>
      <c r="IWW34" s="321"/>
      <c r="IWX34" s="321"/>
      <c r="IWY34" s="321"/>
      <c r="IWZ34" s="321"/>
      <c r="IXA34" s="321"/>
      <c r="IXB34" s="321"/>
      <c r="IXC34" s="321"/>
      <c r="IXD34" s="321"/>
      <c r="IXE34" s="321"/>
      <c r="IXF34" s="321"/>
      <c r="IXG34" s="321"/>
      <c r="IXH34" s="321"/>
      <c r="IXI34" s="321"/>
      <c r="IXJ34" s="321"/>
      <c r="IXK34" s="321"/>
      <c r="IXL34" s="321"/>
      <c r="IXM34" s="321"/>
      <c r="IXN34" s="321"/>
      <c r="IXO34" s="321"/>
      <c r="IXP34" s="321"/>
      <c r="IXQ34" s="321"/>
      <c r="IXR34" s="321"/>
      <c r="IXS34" s="321"/>
      <c r="IXT34" s="321"/>
      <c r="IXU34" s="321"/>
      <c r="IXV34" s="321"/>
      <c r="IXW34" s="321"/>
      <c r="IXX34" s="321"/>
      <c r="IXY34" s="321"/>
      <c r="IXZ34" s="321"/>
      <c r="IYA34" s="321"/>
      <c r="IYB34" s="321"/>
      <c r="IYC34" s="321"/>
      <c r="IYD34" s="321"/>
      <c r="IYE34" s="321"/>
      <c r="IYF34" s="321"/>
      <c r="IYG34" s="321"/>
      <c r="IYH34" s="321"/>
      <c r="IYI34" s="321"/>
      <c r="IYJ34" s="321"/>
      <c r="IYK34" s="321"/>
      <c r="IYL34" s="321"/>
      <c r="IYM34" s="321"/>
      <c r="IYN34" s="321"/>
      <c r="IYO34" s="321"/>
      <c r="IYP34" s="321"/>
      <c r="IYQ34" s="321"/>
      <c r="IYR34" s="321"/>
      <c r="IYS34" s="321"/>
      <c r="IYT34" s="321"/>
      <c r="IYU34" s="321"/>
      <c r="IYV34" s="321"/>
      <c r="IYW34" s="321"/>
      <c r="IYX34" s="321"/>
      <c r="IYY34" s="321"/>
      <c r="IYZ34" s="321"/>
      <c r="IZA34" s="321"/>
      <c r="IZB34" s="321"/>
      <c r="IZC34" s="321"/>
      <c r="IZD34" s="321"/>
      <c r="IZE34" s="321"/>
      <c r="IZF34" s="321"/>
      <c r="IZG34" s="321"/>
      <c r="IZH34" s="321"/>
      <c r="IZI34" s="321"/>
      <c r="IZJ34" s="321"/>
      <c r="IZK34" s="321"/>
      <c r="IZL34" s="321"/>
      <c r="IZM34" s="321"/>
      <c r="IZN34" s="321"/>
      <c r="IZO34" s="321"/>
      <c r="IZP34" s="321"/>
      <c r="IZQ34" s="321"/>
      <c r="IZR34" s="321"/>
      <c r="IZS34" s="321"/>
      <c r="IZT34" s="321"/>
      <c r="IZU34" s="321"/>
      <c r="IZV34" s="321"/>
      <c r="IZW34" s="321"/>
      <c r="IZX34" s="321"/>
      <c r="IZY34" s="321"/>
      <c r="IZZ34" s="321"/>
      <c r="JAA34" s="321"/>
      <c r="JAB34" s="321"/>
      <c r="JAC34" s="321"/>
      <c r="JAD34" s="321"/>
      <c r="JAE34" s="321"/>
      <c r="JAF34" s="321"/>
      <c r="JAG34" s="321"/>
      <c r="JAH34" s="321"/>
      <c r="JAI34" s="321"/>
      <c r="JAJ34" s="321"/>
      <c r="JAK34" s="321"/>
      <c r="JAL34" s="321"/>
      <c r="JAM34" s="321"/>
      <c r="JAN34" s="321"/>
      <c r="JAO34" s="321"/>
      <c r="JAP34" s="321"/>
      <c r="JAQ34" s="321"/>
      <c r="JAR34" s="321"/>
      <c r="JAS34" s="321"/>
      <c r="JAT34" s="321"/>
      <c r="JAU34" s="321"/>
      <c r="JAV34" s="321"/>
      <c r="JAW34" s="321"/>
      <c r="JAX34" s="321"/>
      <c r="JAY34" s="321"/>
      <c r="JAZ34" s="321"/>
      <c r="JBA34" s="321"/>
      <c r="JBB34" s="321"/>
      <c r="JBC34" s="321"/>
      <c r="JBD34" s="321"/>
      <c r="JBE34" s="321"/>
      <c r="JBF34" s="321"/>
      <c r="JBG34" s="321"/>
      <c r="JBH34" s="321"/>
      <c r="JBI34" s="321"/>
      <c r="JBJ34" s="321"/>
      <c r="JBK34" s="321"/>
      <c r="JBL34" s="321"/>
      <c r="JBM34" s="321"/>
      <c r="JBN34" s="321"/>
      <c r="JBO34" s="321"/>
      <c r="JBP34" s="321"/>
      <c r="JBQ34" s="321"/>
      <c r="JBR34" s="321"/>
      <c r="JBS34" s="321"/>
      <c r="JBT34" s="321"/>
      <c r="JBU34" s="321"/>
      <c r="JBV34" s="321"/>
      <c r="JBW34" s="321"/>
      <c r="JBX34" s="321"/>
      <c r="JBY34" s="321"/>
      <c r="JBZ34" s="321"/>
      <c r="JCA34" s="321"/>
      <c r="JCB34" s="321"/>
      <c r="JCC34" s="321"/>
      <c r="JCD34" s="321"/>
      <c r="JCE34" s="321"/>
      <c r="JCF34" s="321"/>
      <c r="JCG34" s="321"/>
      <c r="JCH34" s="321"/>
      <c r="JCI34" s="321"/>
      <c r="JCJ34" s="321"/>
      <c r="JCK34" s="321"/>
      <c r="JCL34" s="321"/>
      <c r="JCM34" s="321"/>
      <c r="JCN34" s="321"/>
      <c r="JCO34" s="321"/>
      <c r="JCP34" s="321"/>
      <c r="JCQ34" s="321"/>
      <c r="JCR34" s="321"/>
      <c r="JCS34" s="321"/>
      <c r="JCT34" s="321"/>
      <c r="JCU34" s="321"/>
      <c r="JCV34" s="321"/>
      <c r="JCW34" s="321"/>
      <c r="JCX34" s="321"/>
      <c r="JCY34" s="321"/>
      <c r="JCZ34" s="321"/>
      <c r="JDA34" s="321"/>
      <c r="JDB34" s="321"/>
      <c r="JDC34" s="321"/>
      <c r="JDD34" s="321"/>
      <c r="JDE34" s="321"/>
      <c r="JDF34" s="321"/>
      <c r="JDG34" s="321"/>
      <c r="JDH34" s="321"/>
      <c r="JDI34" s="321"/>
      <c r="JDJ34" s="321"/>
      <c r="JDK34" s="321"/>
      <c r="JDL34" s="321"/>
      <c r="JDM34" s="321"/>
      <c r="JDN34" s="321"/>
      <c r="JDO34" s="321"/>
      <c r="JDP34" s="321"/>
      <c r="JDQ34" s="321"/>
      <c r="JDR34" s="321"/>
      <c r="JDS34" s="321"/>
      <c r="JDT34" s="321"/>
      <c r="JDU34" s="321"/>
      <c r="JDV34" s="321"/>
      <c r="JDW34" s="321"/>
      <c r="JDX34" s="321"/>
      <c r="JDY34" s="321"/>
      <c r="JDZ34" s="321"/>
      <c r="JEA34" s="321"/>
      <c r="JEB34" s="321"/>
      <c r="JEC34" s="321"/>
      <c r="JED34" s="321"/>
      <c r="JEE34" s="321"/>
      <c r="JEF34" s="321"/>
      <c r="JEG34" s="321"/>
      <c r="JEH34" s="321"/>
      <c r="JEI34" s="321"/>
      <c r="JEJ34" s="321"/>
      <c r="JEK34" s="321"/>
      <c r="JEL34" s="321"/>
      <c r="JEM34" s="321"/>
      <c r="JEN34" s="321"/>
      <c r="JEO34" s="321"/>
      <c r="JEP34" s="321"/>
      <c r="JEQ34" s="321"/>
      <c r="JER34" s="321"/>
      <c r="JES34" s="321"/>
      <c r="JET34" s="321"/>
      <c r="JEU34" s="321"/>
      <c r="JEV34" s="321"/>
      <c r="JEW34" s="321"/>
      <c r="JEX34" s="321"/>
      <c r="JEY34" s="321"/>
      <c r="JEZ34" s="321"/>
      <c r="JFA34" s="321"/>
      <c r="JFB34" s="321"/>
      <c r="JFC34" s="321"/>
      <c r="JFD34" s="321"/>
      <c r="JFE34" s="321"/>
      <c r="JFF34" s="321"/>
      <c r="JFG34" s="321"/>
      <c r="JFH34" s="321"/>
      <c r="JFI34" s="321"/>
      <c r="JFJ34" s="321"/>
      <c r="JFK34" s="321"/>
      <c r="JFL34" s="321"/>
      <c r="JFM34" s="321"/>
      <c r="JFN34" s="321"/>
      <c r="JFO34" s="321"/>
      <c r="JFP34" s="321"/>
      <c r="JFQ34" s="321"/>
      <c r="JFR34" s="321"/>
      <c r="JFS34" s="321"/>
      <c r="JFT34" s="321"/>
      <c r="JFU34" s="321"/>
      <c r="JFV34" s="321"/>
      <c r="JFW34" s="321"/>
      <c r="JFX34" s="321"/>
      <c r="JFY34" s="321"/>
      <c r="JFZ34" s="321"/>
      <c r="JGA34" s="321"/>
      <c r="JGB34" s="321"/>
      <c r="JGC34" s="321"/>
      <c r="JGD34" s="321"/>
      <c r="JGE34" s="321"/>
      <c r="JGF34" s="321"/>
      <c r="JGG34" s="321"/>
      <c r="JGH34" s="321"/>
      <c r="JGI34" s="321"/>
      <c r="JGJ34" s="321"/>
      <c r="JGK34" s="321"/>
      <c r="JGL34" s="321"/>
      <c r="JGM34" s="321"/>
      <c r="JGN34" s="321"/>
      <c r="JGO34" s="321"/>
      <c r="JGP34" s="321"/>
      <c r="JGQ34" s="321"/>
      <c r="JGR34" s="321"/>
      <c r="JGS34" s="321"/>
      <c r="JGT34" s="321"/>
      <c r="JGU34" s="321"/>
      <c r="JGV34" s="321"/>
      <c r="JGW34" s="321"/>
      <c r="JGX34" s="321"/>
      <c r="JGY34" s="321"/>
      <c r="JGZ34" s="321"/>
      <c r="JHA34" s="321"/>
      <c r="JHB34" s="321"/>
      <c r="JHC34" s="321"/>
      <c r="JHD34" s="321"/>
      <c r="JHE34" s="321"/>
      <c r="JHF34" s="321"/>
      <c r="JHG34" s="321"/>
      <c r="JHH34" s="321"/>
      <c r="JHI34" s="321"/>
      <c r="JHJ34" s="321"/>
      <c r="JHK34" s="321"/>
      <c r="JHL34" s="321"/>
      <c r="JHM34" s="321"/>
      <c r="JHN34" s="321"/>
      <c r="JHO34" s="321"/>
      <c r="JHP34" s="321"/>
      <c r="JHQ34" s="321"/>
      <c r="JHR34" s="321"/>
      <c r="JHS34" s="321"/>
      <c r="JHT34" s="321"/>
      <c r="JHU34" s="321"/>
      <c r="JHV34" s="321"/>
      <c r="JHW34" s="321"/>
      <c r="JHX34" s="321"/>
      <c r="JHY34" s="321"/>
      <c r="JHZ34" s="321"/>
      <c r="JIA34" s="321"/>
      <c r="JIB34" s="321"/>
      <c r="JIC34" s="321"/>
      <c r="JID34" s="321"/>
      <c r="JIE34" s="321"/>
      <c r="JIF34" s="321"/>
      <c r="JIG34" s="321"/>
      <c r="JIH34" s="321"/>
      <c r="JII34" s="321"/>
      <c r="JIJ34" s="321"/>
      <c r="JIK34" s="321"/>
      <c r="JIL34" s="321"/>
      <c r="JIM34" s="321"/>
      <c r="JIN34" s="321"/>
      <c r="JIO34" s="321"/>
      <c r="JIP34" s="321"/>
      <c r="JIQ34" s="321"/>
      <c r="JIR34" s="321"/>
      <c r="JIS34" s="321"/>
      <c r="JIT34" s="321"/>
      <c r="JIU34" s="321"/>
      <c r="JIV34" s="321"/>
      <c r="JIW34" s="321"/>
      <c r="JIX34" s="321"/>
      <c r="JIY34" s="321"/>
      <c r="JIZ34" s="321"/>
      <c r="JJA34" s="321"/>
      <c r="JJB34" s="321"/>
      <c r="JJC34" s="321"/>
      <c r="JJD34" s="321"/>
      <c r="JJE34" s="321"/>
      <c r="JJF34" s="321"/>
      <c r="JJG34" s="321"/>
      <c r="JJH34" s="321"/>
      <c r="JJI34" s="321"/>
      <c r="JJJ34" s="321"/>
      <c r="JJK34" s="321"/>
      <c r="JJL34" s="321"/>
      <c r="JJM34" s="321"/>
      <c r="JJN34" s="321"/>
      <c r="JJO34" s="321"/>
      <c r="JJP34" s="321"/>
      <c r="JJQ34" s="321"/>
      <c r="JJR34" s="321"/>
      <c r="JJS34" s="321"/>
      <c r="JJT34" s="321"/>
      <c r="JJU34" s="321"/>
      <c r="JJV34" s="321"/>
      <c r="JJW34" s="321"/>
      <c r="JJX34" s="321"/>
      <c r="JJY34" s="321"/>
      <c r="JJZ34" s="321"/>
      <c r="JKA34" s="321"/>
      <c r="JKB34" s="321"/>
      <c r="JKC34" s="321"/>
      <c r="JKD34" s="321"/>
      <c r="JKE34" s="321"/>
      <c r="JKF34" s="321"/>
      <c r="JKG34" s="321"/>
      <c r="JKH34" s="321"/>
      <c r="JKI34" s="321"/>
      <c r="JKJ34" s="321"/>
      <c r="JKK34" s="321"/>
      <c r="JKL34" s="321"/>
      <c r="JKM34" s="321"/>
      <c r="JKN34" s="321"/>
      <c r="JKO34" s="321"/>
      <c r="JKP34" s="321"/>
      <c r="JKQ34" s="321"/>
      <c r="JKR34" s="321"/>
      <c r="JKS34" s="321"/>
      <c r="JKT34" s="321"/>
      <c r="JKU34" s="321"/>
      <c r="JKV34" s="321"/>
      <c r="JKW34" s="321"/>
      <c r="JKX34" s="321"/>
      <c r="JKY34" s="321"/>
      <c r="JKZ34" s="321"/>
      <c r="JLA34" s="321"/>
      <c r="JLB34" s="321"/>
      <c r="JLC34" s="321"/>
      <c r="JLD34" s="321"/>
      <c r="JLE34" s="321"/>
      <c r="JLF34" s="321"/>
      <c r="JLG34" s="321"/>
      <c r="JLH34" s="321"/>
      <c r="JLI34" s="321"/>
      <c r="JLJ34" s="321"/>
      <c r="JLK34" s="321"/>
      <c r="JLL34" s="321"/>
      <c r="JLM34" s="321"/>
      <c r="JLN34" s="321"/>
      <c r="JLO34" s="321"/>
      <c r="JLP34" s="321"/>
      <c r="JLQ34" s="321"/>
      <c r="JLR34" s="321"/>
      <c r="JLS34" s="321"/>
      <c r="JLT34" s="321"/>
      <c r="JLU34" s="321"/>
      <c r="JLV34" s="321"/>
      <c r="JLW34" s="321"/>
      <c r="JLX34" s="321"/>
      <c r="JLY34" s="321"/>
      <c r="JLZ34" s="321"/>
      <c r="JMA34" s="321"/>
      <c r="JMB34" s="321"/>
      <c r="JMC34" s="321"/>
      <c r="JMD34" s="321"/>
      <c r="JME34" s="321"/>
      <c r="JMF34" s="321"/>
      <c r="JMG34" s="321"/>
      <c r="JMH34" s="321"/>
      <c r="JMI34" s="321"/>
      <c r="JMJ34" s="321"/>
      <c r="JMK34" s="321"/>
      <c r="JML34" s="321"/>
      <c r="JMM34" s="321"/>
      <c r="JMN34" s="321"/>
      <c r="JMO34" s="321"/>
      <c r="JMP34" s="321"/>
      <c r="JMQ34" s="321"/>
      <c r="JMR34" s="321"/>
      <c r="JMS34" s="321"/>
      <c r="JMT34" s="321"/>
      <c r="JMU34" s="321"/>
      <c r="JMV34" s="321"/>
      <c r="JMW34" s="321"/>
      <c r="JMX34" s="321"/>
      <c r="JMY34" s="321"/>
      <c r="JMZ34" s="321"/>
      <c r="JNA34" s="321"/>
      <c r="JNB34" s="321"/>
      <c r="JNC34" s="321"/>
      <c r="JND34" s="321"/>
      <c r="JNE34" s="321"/>
      <c r="JNF34" s="321"/>
      <c r="JNG34" s="321"/>
      <c r="JNH34" s="321"/>
      <c r="JNI34" s="321"/>
      <c r="JNJ34" s="321"/>
      <c r="JNK34" s="321"/>
      <c r="JNL34" s="321"/>
      <c r="JNM34" s="321"/>
      <c r="JNN34" s="321"/>
      <c r="JNO34" s="321"/>
      <c r="JNP34" s="321"/>
      <c r="JNQ34" s="321"/>
      <c r="JNR34" s="321"/>
      <c r="JNS34" s="321"/>
      <c r="JNT34" s="321"/>
      <c r="JNU34" s="321"/>
      <c r="JNV34" s="321"/>
      <c r="JNW34" s="321"/>
      <c r="JNX34" s="321"/>
      <c r="JNY34" s="321"/>
      <c r="JNZ34" s="321"/>
      <c r="JOA34" s="321"/>
      <c r="JOB34" s="321"/>
      <c r="JOC34" s="321"/>
      <c r="JOD34" s="321"/>
      <c r="JOE34" s="321"/>
      <c r="JOF34" s="321"/>
      <c r="JOG34" s="321"/>
      <c r="JOH34" s="321"/>
      <c r="JOI34" s="321"/>
      <c r="JOJ34" s="321"/>
      <c r="JOK34" s="321"/>
      <c r="JOL34" s="321"/>
      <c r="JOM34" s="321"/>
      <c r="JON34" s="321"/>
      <c r="JOO34" s="321"/>
      <c r="JOP34" s="321"/>
      <c r="JOQ34" s="321"/>
      <c r="JOR34" s="321"/>
      <c r="JOS34" s="321"/>
      <c r="JOT34" s="321"/>
      <c r="JOU34" s="321"/>
      <c r="JOV34" s="321"/>
      <c r="JOW34" s="321"/>
      <c r="JOX34" s="321"/>
      <c r="JOY34" s="321"/>
      <c r="JOZ34" s="321"/>
      <c r="JPA34" s="321"/>
      <c r="JPB34" s="321"/>
      <c r="JPC34" s="321"/>
      <c r="JPD34" s="321"/>
      <c r="JPE34" s="321"/>
      <c r="JPF34" s="321"/>
      <c r="JPG34" s="321"/>
      <c r="JPH34" s="321"/>
      <c r="JPI34" s="321"/>
      <c r="JPJ34" s="321"/>
      <c r="JPK34" s="321"/>
      <c r="JPL34" s="321"/>
      <c r="JPM34" s="321"/>
      <c r="JPN34" s="321"/>
      <c r="JPO34" s="321"/>
      <c r="JPP34" s="321"/>
      <c r="JPQ34" s="321"/>
      <c r="JPR34" s="321"/>
      <c r="JPS34" s="321"/>
      <c r="JPT34" s="321"/>
      <c r="JPU34" s="321"/>
      <c r="JPV34" s="321"/>
      <c r="JPW34" s="321"/>
      <c r="JPX34" s="321"/>
      <c r="JPY34" s="321"/>
      <c r="JPZ34" s="321"/>
      <c r="JQA34" s="321"/>
      <c r="JQB34" s="321"/>
      <c r="JQC34" s="321"/>
      <c r="JQD34" s="321"/>
      <c r="JQE34" s="321"/>
      <c r="JQF34" s="321"/>
      <c r="JQG34" s="321"/>
      <c r="JQH34" s="321"/>
      <c r="JQI34" s="321"/>
      <c r="JQJ34" s="321"/>
      <c r="JQK34" s="321"/>
      <c r="JQL34" s="321"/>
      <c r="JQM34" s="321"/>
      <c r="JQN34" s="321"/>
      <c r="JQO34" s="321"/>
      <c r="JQP34" s="321"/>
      <c r="JQQ34" s="321"/>
      <c r="JQR34" s="321"/>
      <c r="JQS34" s="321"/>
      <c r="JQT34" s="321"/>
      <c r="JQU34" s="321"/>
      <c r="JQV34" s="321"/>
      <c r="JQW34" s="321"/>
      <c r="JQX34" s="321"/>
      <c r="JQY34" s="321"/>
      <c r="JQZ34" s="321"/>
      <c r="JRA34" s="321"/>
      <c r="JRB34" s="321"/>
      <c r="JRC34" s="321"/>
      <c r="JRD34" s="321"/>
      <c r="JRE34" s="321"/>
      <c r="JRF34" s="321"/>
      <c r="JRG34" s="321"/>
      <c r="JRH34" s="321"/>
      <c r="JRI34" s="321"/>
      <c r="JRJ34" s="321"/>
      <c r="JRK34" s="321"/>
      <c r="JRL34" s="321"/>
      <c r="JRM34" s="321"/>
      <c r="JRN34" s="321"/>
      <c r="JRO34" s="321"/>
      <c r="JRP34" s="321"/>
      <c r="JRQ34" s="321"/>
      <c r="JRR34" s="321"/>
      <c r="JRS34" s="321"/>
      <c r="JRT34" s="321"/>
      <c r="JRU34" s="321"/>
      <c r="JRV34" s="321"/>
      <c r="JRW34" s="321"/>
      <c r="JRX34" s="321"/>
      <c r="JRY34" s="321"/>
      <c r="JRZ34" s="321"/>
      <c r="JSA34" s="321"/>
      <c r="JSB34" s="321"/>
      <c r="JSC34" s="321"/>
      <c r="JSD34" s="321"/>
      <c r="JSE34" s="321"/>
      <c r="JSF34" s="321"/>
      <c r="JSG34" s="321"/>
      <c r="JSH34" s="321"/>
      <c r="JSI34" s="321"/>
      <c r="JSJ34" s="321"/>
      <c r="JSK34" s="321"/>
      <c r="JSL34" s="321"/>
      <c r="JSM34" s="321"/>
      <c r="JSN34" s="321"/>
      <c r="JSO34" s="321"/>
      <c r="JSP34" s="321"/>
      <c r="JSQ34" s="321"/>
      <c r="JSR34" s="321"/>
      <c r="JSS34" s="321"/>
      <c r="JST34" s="321"/>
      <c r="JSU34" s="321"/>
      <c r="JSV34" s="321"/>
      <c r="JSW34" s="321"/>
      <c r="JSX34" s="321"/>
      <c r="JSY34" s="321"/>
      <c r="JSZ34" s="321"/>
      <c r="JTA34" s="321"/>
      <c r="JTB34" s="321"/>
      <c r="JTC34" s="321"/>
      <c r="JTD34" s="321"/>
      <c r="JTE34" s="321"/>
      <c r="JTF34" s="321"/>
      <c r="JTG34" s="321"/>
      <c r="JTH34" s="321"/>
      <c r="JTI34" s="321"/>
      <c r="JTJ34" s="321"/>
      <c r="JTK34" s="321"/>
      <c r="JTL34" s="321"/>
      <c r="JTM34" s="321"/>
      <c r="JTN34" s="321"/>
      <c r="JTO34" s="321"/>
      <c r="JTP34" s="321"/>
      <c r="JTQ34" s="321"/>
      <c r="JTR34" s="321"/>
      <c r="JTS34" s="321"/>
      <c r="JTT34" s="321"/>
      <c r="JTU34" s="321"/>
      <c r="JTV34" s="321"/>
      <c r="JTW34" s="321"/>
      <c r="JTX34" s="321"/>
      <c r="JTY34" s="321"/>
      <c r="JTZ34" s="321"/>
      <c r="JUA34" s="321"/>
      <c r="JUB34" s="321"/>
      <c r="JUC34" s="321"/>
      <c r="JUD34" s="321"/>
      <c r="JUE34" s="321"/>
      <c r="JUF34" s="321"/>
      <c r="JUG34" s="321"/>
      <c r="JUH34" s="321"/>
      <c r="JUI34" s="321"/>
      <c r="JUJ34" s="321"/>
      <c r="JUK34" s="321"/>
      <c r="JUL34" s="321"/>
      <c r="JUM34" s="321"/>
      <c r="JUN34" s="321"/>
      <c r="JUO34" s="321"/>
      <c r="JUP34" s="321"/>
      <c r="JUQ34" s="321"/>
      <c r="JUR34" s="321"/>
      <c r="JUS34" s="321"/>
      <c r="JUT34" s="321"/>
      <c r="JUU34" s="321"/>
      <c r="JUV34" s="321"/>
      <c r="JUW34" s="321"/>
      <c r="JUX34" s="321"/>
      <c r="JUY34" s="321"/>
      <c r="JUZ34" s="321"/>
      <c r="JVA34" s="321"/>
      <c r="JVB34" s="321"/>
      <c r="JVC34" s="321"/>
      <c r="JVD34" s="321"/>
      <c r="JVE34" s="321"/>
      <c r="JVF34" s="321"/>
      <c r="JVG34" s="321"/>
      <c r="JVH34" s="321"/>
      <c r="JVI34" s="321"/>
      <c r="JVJ34" s="321"/>
      <c r="JVK34" s="321"/>
      <c r="JVL34" s="321"/>
      <c r="JVM34" s="321"/>
      <c r="JVN34" s="321"/>
      <c r="JVO34" s="321"/>
      <c r="JVP34" s="321"/>
      <c r="JVQ34" s="321"/>
      <c r="JVR34" s="321"/>
      <c r="JVS34" s="321"/>
      <c r="JVT34" s="321"/>
      <c r="JVU34" s="321"/>
      <c r="JVV34" s="321"/>
      <c r="JVW34" s="321"/>
      <c r="JVX34" s="321"/>
      <c r="JVY34" s="321"/>
      <c r="JVZ34" s="321"/>
      <c r="JWA34" s="321"/>
      <c r="JWB34" s="321"/>
      <c r="JWC34" s="321"/>
      <c r="JWD34" s="321"/>
      <c r="JWE34" s="321"/>
      <c r="JWF34" s="321"/>
      <c r="JWG34" s="321"/>
      <c r="JWH34" s="321"/>
      <c r="JWI34" s="321"/>
      <c r="JWJ34" s="321"/>
      <c r="JWK34" s="321"/>
      <c r="JWL34" s="321"/>
      <c r="JWM34" s="321"/>
      <c r="JWN34" s="321"/>
      <c r="JWO34" s="321"/>
      <c r="JWP34" s="321"/>
      <c r="JWQ34" s="321"/>
      <c r="JWR34" s="321"/>
      <c r="JWS34" s="321"/>
      <c r="JWT34" s="321"/>
      <c r="JWU34" s="321"/>
      <c r="JWV34" s="321"/>
      <c r="JWW34" s="321"/>
      <c r="JWX34" s="321"/>
      <c r="JWY34" s="321"/>
      <c r="JWZ34" s="321"/>
      <c r="JXA34" s="321"/>
      <c r="JXB34" s="321"/>
      <c r="JXC34" s="321"/>
      <c r="JXD34" s="321"/>
      <c r="JXE34" s="321"/>
      <c r="JXF34" s="321"/>
      <c r="JXG34" s="321"/>
      <c r="JXH34" s="321"/>
      <c r="JXI34" s="321"/>
      <c r="JXJ34" s="321"/>
      <c r="JXK34" s="321"/>
      <c r="JXL34" s="321"/>
      <c r="JXM34" s="321"/>
      <c r="JXN34" s="321"/>
      <c r="JXO34" s="321"/>
      <c r="JXP34" s="321"/>
      <c r="JXQ34" s="321"/>
      <c r="JXR34" s="321"/>
      <c r="JXS34" s="321"/>
      <c r="JXT34" s="321"/>
      <c r="JXU34" s="321"/>
      <c r="JXV34" s="321"/>
      <c r="JXW34" s="321"/>
      <c r="JXX34" s="321"/>
      <c r="JXY34" s="321"/>
      <c r="JXZ34" s="321"/>
      <c r="JYA34" s="321"/>
      <c r="JYB34" s="321"/>
      <c r="JYC34" s="321"/>
      <c r="JYD34" s="321"/>
      <c r="JYE34" s="321"/>
      <c r="JYF34" s="321"/>
      <c r="JYG34" s="321"/>
      <c r="JYH34" s="321"/>
      <c r="JYI34" s="321"/>
      <c r="JYJ34" s="321"/>
      <c r="JYK34" s="321"/>
      <c r="JYL34" s="321"/>
      <c r="JYM34" s="321"/>
      <c r="JYN34" s="321"/>
      <c r="JYO34" s="321"/>
      <c r="JYP34" s="321"/>
      <c r="JYQ34" s="321"/>
      <c r="JYR34" s="321"/>
      <c r="JYS34" s="321"/>
      <c r="JYT34" s="321"/>
      <c r="JYU34" s="321"/>
      <c r="JYV34" s="321"/>
      <c r="JYW34" s="321"/>
      <c r="JYX34" s="321"/>
      <c r="JYY34" s="321"/>
      <c r="JYZ34" s="321"/>
      <c r="JZA34" s="321"/>
      <c r="JZB34" s="321"/>
      <c r="JZC34" s="321"/>
      <c r="JZD34" s="321"/>
      <c r="JZE34" s="321"/>
      <c r="JZF34" s="321"/>
      <c r="JZG34" s="321"/>
      <c r="JZH34" s="321"/>
      <c r="JZI34" s="321"/>
      <c r="JZJ34" s="321"/>
      <c r="JZK34" s="321"/>
      <c r="JZL34" s="321"/>
      <c r="JZM34" s="321"/>
      <c r="JZN34" s="321"/>
      <c r="JZO34" s="321"/>
      <c r="JZP34" s="321"/>
      <c r="JZQ34" s="321"/>
      <c r="JZR34" s="321"/>
      <c r="JZS34" s="321"/>
      <c r="JZT34" s="321"/>
      <c r="JZU34" s="321"/>
      <c r="JZV34" s="321"/>
      <c r="JZW34" s="321"/>
      <c r="JZX34" s="321"/>
      <c r="JZY34" s="321"/>
      <c r="JZZ34" s="321"/>
      <c r="KAA34" s="321"/>
      <c r="KAB34" s="321"/>
      <c r="KAC34" s="321"/>
      <c r="KAD34" s="321"/>
      <c r="KAE34" s="321"/>
      <c r="KAF34" s="321"/>
      <c r="KAG34" s="321"/>
      <c r="KAH34" s="321"/>
      <c r="KAI34" s="321"/>
      <c r="KAJ34" s="321"/>
      <c r="KAK34" s="321"/>
      <c r="KAL34" s="321"/>
      <c r="KAM34" s="321"/>
      <c r="KAN34" s="321"/>
      <c r="KAO34" s="321"/>
      <c r="KAP34" s="321"/>
      <c r="KAQ34" s="321"/>
      <c r="KAR34" s="321"/>
      <c r="KAS34" s="321"/>
      <c r="KAT34" s="321"/>
      <c r="KAU34" s="321"/>
      <c r="KAV34" s="321"/>
      <c r="KAW34" s="321"/>
      <c r="KAX34" s="321"/>
      <c r="KAY34" s="321"/>
      <c r="KAZ34" s="321"/>
      <c r="KBA34" s="321"/>
      <c r="KBB34" s="321"/>
      <c r="KBC34" s="321"/>
      <c r="KBD34" s="321"/>
      <c r="KBE34" s="321"/>
      <c r="KBF34" s="321"/>
      <c r="KBG34" s="321"/>
      <c r="KBH34" s="321"/>
      <c r="KBI34" s="321"/>
      <c r="KBJ34" s="321"/>
      <c r="KBK34" s="321"/>
      <c r="KBL34" s="321"/>
      <c r="KBM34" s="321"/>
      <c r="KBN34" s="321"/>
      <c r="KBO34" s="321"/>
      <c r="KBP34" s="321"/>
      <c r="KBQ34" s="321"/>
      <c r="KBR34" s="321"/>
      <c r="KBS34" s="321"/>
      <c r="KBT34" s="321"/>
      <c r="KBU34" s="321"/>
      <c r="KBV34" s="321"/>
      <c r="KBW34" s="321"/>
      <c r="KBX34" s="321"/>
      <c r="KBY34" s="321"/>
      <c r="KBZ34" s="321"/>
      <c r="KCA34" s="321"/>
      <c r="KCB34" s="321"/>
      <c r="KCC34" s="321"/>
      <c r="KCD34" s="321"/>
      <c r="KCE34" s="321"/>
      <c r="KCF34" s="321"/>
      <c r="KCG34" s="321"/>
      <c r="KCH34" s="321"/>
      <c r="KCI34" s="321"/>
      <c r="KCJ34" s="321"/>
      <c r="KCK34" s="321"/>
      <c r="KCL34" s="321"/>
      <c r="KCM34" s="321"/>
      <c r="KCN34" s="321"/>
      <c r="KCO34" s="321"/>
      <c r="KCP34" s="321"/>
      <c r="KCQ34" s="321"/>
      <c r="KCR34" s="321"/>
      <c r="KCS34" s="321"/>
      <c r="KCT34" s="321"/>
      <c r="KCU34" s="321"/>
      <c r="KCV34" s="321"/>
      <c r="KCW34" s="321"/>
      <c r="KCX34" s="321"/>
      <c r="KCY34" s="321"/>
      <c r="KCZ34" s="321"/>
      <c r="KDA34" s="321"/>
      <c r="KDB34" s="321"/>
      <c r="KDC34" s="321"/>
      <c r="KDD34" s="321"/>
      <c r="KDE34" s="321"/>
      <c r="KDF34" s="321"/>
      <c r="KDG34" s="321"/>
      <c r="KDH34" s="321"/>
      <c r="KDI34" s="321"/>
      <c r="KDJ34" s="321"/>
      <c r="KDK34" s="321"/>
      <c r="KDL34" s="321"/>
      <c r="KDM34" s="321"/>
      <c r="KDN34" s="321"/>
      <c r="KDO34" s="321"/>
      <c r="KDP34" s="321"/>
      <c r="KDQ34" s="321"/>
      <c r="KDR34" s="321"/>
      <c r="KDS34" s="321"/>
      <c r="KDT34" s="321"/>
      <c r="KDU34" s="321"/>
      <c r="KDV34" s="321"/>
      <c r="KDW34" s="321"/>
      <c r="KDX34" s="321"/>
      <c r="KDY34" s="321"/>
      <c r="KDZ34" s="321"/>
      <c r="KEA34" s="321"/>
      <c r="KEB34" s="321"/>
      <c r="KEC34" s="321"/>
      <c r="KED34" s="321"/>
      <c r="KEE34" s="321"/>
      <c r="KEF34" s="321"/>
      <c r="KEG34" s="321"/>
      <c r="KEH34" s="321"/>
      <c r="KEI34" s="321"/>
      <c r="KEJ34" s="321"/>
      <c r="KEK34" s="321"/>
      <c r="KEL34" s="321"/>
      <c r="KEM34" s="321"/>
      <c r="KEN34" s="321"/>
      <c r="KEO34" s="321"/>
      <c r="KEP34" s="321"/>
      <c r="KEQ34" s="321"/>
      <c r="KER34" s="321"/>
      <c r="KES34" s="321"/>
      <c r="KET34" s="321"/>
      <c r="KEU34" s="321"/>
      <c r="KEV34" s="321"/>
      <c r="KEW34" s="321"/>
      <c r="KEX34" s="321"/>
      <c r="KEY34" s="321"/>
      <c r="KEZ34" s="321"/>
      <c r="KFA34" s="321"/>
      <c r="KFB34" s="321"/>
      <c r="KFC34" s="321"/>
      <c r="KFD34" s="321"/>
      <c r="KFE34" s="321"/>
      <c r="KFF34" s="321"/>
      <c r="KFG34" s="321"/>
      <c r="KFH34" s="321"/>
      <c r="KFI34" s="321"/>
      <c r="KFJ34" s="321"/>
      <c r="KFK34" s="321"/>
      <c r="KFL34" s="321"/>
      <c r="KFM34" s="321"/>
      <c r="KFN34" s="321"/>
      <c r="KFO34" s="321"/>
      <c r="KFP34" s="321"/>
      <c r="KFQ34" s="321"/>
      <c r="KFR34" s="321"/>
      <c r="KFS34" s="321"/>
      <c r="KFT34" s="321"/>
      <c r="KFU34" s="321"/>
      <c r="KFV34" s="321"/>
      <c r="KFW34" s="321"/>
      <c r="KFX34" s="321"/>
      <c r="KFY34" s="321"/>
      <c r="KFZ34" s="321"/>
      <c r="KGA34" s="321"/>
      <c r="KGB34" s="321"/>
      <c r="KGC34" s="321"/>
      <c r="KGD34" s="321"/>
      <c r="KGE34" s="321"/>
      <c r="KGF34" s="321"/>
      <c r="KGG34" s="321"/>
      <c r="KGH34" s="321"/>
      <c r="KGI34" s="321"/>
      <c r="KGJ34" s="321"/>
      <c r="KGK34" s="321"/>
      <c r="KGL34" s="321"/>
      <c r="KGM34" s="321"/>
      <c r="KGN34" s="321"/>
      <c r="KGO34" s="321"/>
      <c r="KGP34" s="321"/>
      <c r="KGQ34" s="321"/>
      <c r="KGR34" s="321"/>
      <c r="KGS34" s="321"/>
      <c r="KGT34" s="321"/>
      <c r="KGU34" s="321"/>
      <c r="KGV34" s="321"/>
      <c r="KGW34" s="321"/>
      <c r="KGX34" s="321"/>
      <c r="KGY34" s="321"/>
      <c r="KGZ34" s="321"/>
      <c r="KHA34" s="321"/>
      <c r="KHB34" s="321"/>
      <c r="KHC34" s="321"/>
      <c r="KHD34" s="321"/>
      <c r="KHE34" s="321"/>
      <c r="KHF34" s="321"/>
      <c r="KHG34" s="321"/>
      <c r="KHH34" s="321"/>
      <c r="KHI34" s="321"/>
      <c r="KHJ34" s="321"/>
      <c r="KHK34" s="321"/>
      <c r="KHL34" s="321"/>
      <c r="KHM34" s="321"/>
      <c r="KHN34" s="321"/>
      <c r="KHO34" s="321"/>
      <c r="KHP34" s="321"/>
      <c r="KHQ34" s="321"/>
      <c r="KHR34" s="321"/>
      <c r="KHS34" s="321"/>
      <c r="KHT34" s="321"/>
      <c r="KHU34" s="321"/>
      <c r="KHV34" s="321"/>
      <c r="KHW34" s="321"/>
      <c r="KHX34" s="321"/>
      <c r="KHY34" s="321"/>
      <c r="KHZ34" s="321"/>
      <c r="KIA34" s="321"/>
      <c r="KIB34" s="321"/>
      <c r="KIC34" s="321"/>
      <c r="KID34" s="321"/>
      <c r="KIE34" s="321"/>
      <c r="KIF34" s="321"/>
      <c r="KIG34" s="321"/>
      <c r="KIH34" s="321"/>
      <c r="KII34" s="321"/>
      <c r="KIJ34" s="321"/>
      <c r="KIK34" s="321"/>
      <c r="KIL34" s="321"/>
      <c r="KIM34" s="321"/>
      <c r="KIN34" s="321"/>
      <c r="KIO34" s="321"/>
      <c r="KIP34" s="321"/>
      <c r="KIQ34" s="321"/>
      <c r="KIR34" s="321"/>
      <c r="KIS34" s="321"/>
      <c r="KIT34" s="321"/>
      <c r="KIU34" s="321"/>
      <c r="KIV34" s="321"/>
      <c r="KIW34" s="321"/>
      <c r="KIX34" s="321"/>
      <c r="KIY34" s="321"/>
      <c r="KIZ34" s="321"/>
      <c r="KJA34" s="321"/>
      <c r="KJB34" s="321"/>
      <c r="KJC34" s="321"/>
      <c r="KJD34" s="321"/>
      <c r="KJE34" s="321"/>
      <c r="KJF34" s="321"/>
      <c r="KJG34" s="321"/>
      <c r="KJH34" s="321"/>
      <c r="KJI34" s="321"/>
      <c r="KJJ34" s="321"/>
      <c r="KJK34" s="321"/>
      <c r="KJL34" s="321"/>
      <c r="KJM34" s="321"/>
      <c r="KJN34" s="321"/>
      <c r="KJO34" s="321"/>
      <c r="KJP34" s="321"/>
      <c r="KJQ34" s="321"/>
      <c r="KJR34" s="321"/>
      <c r="KJS34" s="321"/>
      <c r="KJT34" s="321"/>
      <c r="KJU34" s="321"/>
      <c r="KJV34" s="321"/>
      <c r="KJW34" s="321"/>
      <c r="KJX34" s="321"/>
      <c r="KJY34" s="321"/>
      <c r="KJZ34" s="321"/>
      <c r="KKA34" s="321"/>
      <c r="KKB34" s="321"/>
      <c r="KKC34" s="321"/>
      <c r="KKD34" s="321"/>
      <c r="KKE34" s="321"/>
      <c r="KKF34" s="321"/>
      <c r="KKG34" s="321"/>
      <c r="KKH34" s="321"/>
      <c r="KKI34" s="321"/>
      <c r="KKJ34" s="321"/>
      <c r="KKK34" s="321"/>
      <c r="KKL34" s="321"/>
      <c r="KKM34" s="321"/>
      <c r="KKN34" s="321"/>
      <c r="KKO34" s="321"/>
      <c r="KKP34" s="321"/>
      <c r="KKQ34" s="321"/>
      <c r="KKR34" s="321"/>
      <c r="KKS34" s="321"/>
      <c r="KKT34" s="321"/>
      <c r="KKU34" s="321"/>
      <c r="KKV34" s="321"/>
      <c r="KKW34" s="321"/>
      <c r="KKX34" s="321"/>
      <c r="KKY34" s="321"/>
      <c r="KKZ34" s="321"/>
      <c r="KLA34" s="321"/>
      <c r="KLB34" s="321"/>
      <c r="KLC34" s="321"/>
      <c r="KLD34" s="321"/>
      <c r="KLE34" s="321"/>
      <c r="KLF34" s="321"/>
      <c r="KLG34" s="321"/>
      <c r="KLH34" s="321"/>
      <c r="KLI34" s="321"/>
      <c r="KLJ34" s="321"/>
      <c r="KLK34" s="321"/>
      <c r="KLL34" s="321"/>
      <c r="KLM34" s="321"/>
      <c r="KLN34" s="321"/>
      <c r="KLO34" s="321"/>
      <c r="KLP34" s="321"/>
      <c r="KLQ34" s="321"/>
      <c r="KLR34" s="321"/>
      <c r="KLS34" s="321"/>
      <c r="KLT34" s="321"/>
      <c r="KLU34" s="321"/>
      <c r="KLV34" s="321"/>
      <c r="KLW34" s="321"/>
      <c r="KLX34" s="321"/>
      <c r="KLY34" s="321"/>
      <c r="KLZ34" s="321"/>
      <c r="KMA34" s="321"/>
      <c r="KMB34" s="321"/>
      <c r="KMC34" s="321"/>
      <c r="KMD34" s="321"/>
      <c r="KME34" s="321"/>
      <c r="KMF34" s="321"/>
      <c r="KMG34" s="321"/>
      <c r="KMH34" s="321"/>
      <c r="KMI34" s="321"/>
      <c r="KMJ34" s="321"/>
      <c r="KMK34" s="321"/>
      <c r="KML34" s="321"/>
      <c r="KMM34" s="321"/>
      <c r="KMN34" s="321"/>
      <c r="KMO34" s="321"/>
      <c r="KMP34" s="321"/>
      <c r="KMQ34" s="321"/>
      <c r="KMR34" s="321"/>
      <c r="KMS34" s="321"/>
      <c r="KMT34" s="321"/>
      <c r="KMU34" s="321"/>
      <c r="KMV34" s="321"/>
      <c r="KMW34" s="321"/>
      <c r="KMX34" s="321"/>
      <c r="KMY34" s="321"/>
      <c r="KMZ34" s="321"/>
      <c r="KNA34" s="321"/>
      <c r="KNB34" s="321"/>
      <c r="KNC34" s="321"/>
      <c r="KND34" s="321"/>
      <c r="KNE34" s="321"/>
      <c r="KNF34" s="321"/>
      <c r="KNG34" s="321"/>
      <c r="KNH34" s="321"/>
      <c r="KNI34" s="321"/>
      <c r="KNJ34" s="321"/>
      <c r="KNK34" s="321"/>
      <c r="KNL34" s="321"/>
      <c r="KNM34" s="321"/>
      <c r="KNN34" s="321"/>
      <c r="KNO34" s="321"/>
      <c r="KNP34" s="321"/>
      <c r="KNQ34" s="321"/>
      <c r="KNR34" s="321"/>
      <c r="KNS34" s="321"/>
      <c r="KNT34" s="321"/>
      <c r="KNU34" s="321"/>
      <c r="KNV34" s="321"/>
      <c r="KNW34" s="321"/>
      <c r="KNX34" s="321"/>
      <c r="KNY34" s="321"/>
      <c r="KNZ34" s="321"/>
      <c r="KOA34" s="321"/>
      <c r="KOB34" s="321"/>
      <c r="KOC34" s="321"/>
      <c r="KOD34" s="321"/>
      <c r="KOE34" s="321"/>
      <c r="KOF34" s="321"/>
      <c r="KOG34" s="321"/>
      <c r="KOH34" s="321"/>
      <c r="KOI34" s="321"/>
      <c r="KOJ34" s="321"/>
      <c r="KOK34" s="321"/>
      <c r="KOL34" s="321"/>
      <c r="KOM34" s="321"/>
      <c r="KON34" s="321"/>
      <c r="KOO34" s="321"/>
      <c r="KOP34" s="321"/>
      <c r="KOQ34" s="321"/>
      <c r="KOR34" s="321"/>
      <c r="KOS34" s="321"/>
      <c r="KOT34" s="321"/>
      <c r="KOU34" s="321"/>
      <c r="KOV34" s="321"/>
      <c r="KOW34" s="321"/>
      <c r="KOX34" s="321"/>
      <c r="KOY34" s="321"/>
      <c r="KOZ34" s="321"/>
      <c r="KPA34" s="321"/>
      <c r="KPB34" s="321"/>
      <c r="KPC34" s="321"/>
      <c r="KPD34" s="321"/>
      <c r="KPE34" s="321"/>
      <c r="KPF34" s="321"/>
      <c r="KPG34" s="321"/>
      <c r="KPH34" s="321"/>
      <c r="KPI34" s="321"/>
      <c r="KPJ34" s="321"/>
      <c r="KPK34" s="321"/>
      <c r="KPL34" s="321"/>
      <c r="KPM34" s="321"/>
      <c r="KPN34" s="321"/>
      <c r="KPO34" s="321"/>
      <c r="KPP34" s="321"/>
      <c r="KPQ34" s="321"/>
      <c r="KPR34" s="321"/>
      <c r="KPS34" s="321"/>
      <c r="KPT34" s="321"/>
      <c r="KPU34" s="321"/>
      <c r="KPV34" s="321"/>
      <c r="KPW34" s="321"/>
      <c r="KPX34" s="321"/>
      <c r="KPY34" s="321"/>
      <c r="KPZ34" s="321"/>
      <c r="KQA34" s="321"/>
      <c r="KQB34" s="321"/>
      <c r="KQC34" s="321"/>
      <c r="KQD34" s="321"/>
      <c r="KQE34" s="321"/>
      <c r="KQF34" s="321"/>
      <c r="KQG34" s="321"/>
      <c r="KQH34" s="321"/>
      <c r="KQI34" s="321"/>
      <c r="KQJ34" s="321"/>
      <c r="KQK34" s="321"/>
      <c r="KQL34" s="321"/>
      <c r="KQM34" s="321"/>
      <c r="KQN34" s="321"/>
      <c r="KQO34" s="321"/>
      <c r="KQP34" s="321"/>
      <c r="KQQ34" s="321"/>
      <c r="KQR34" s="321"/>
      <c r="KQS34" s="321"/>
      <c r="KQT34" s="321"/>
      <c r="KQU34" s="321"/>
      <c r="KQV34" s="321"/>
      <c r="KQW34" s="321"/>
      <c r="KQX34" s="321"/>
      <c r="KQY34" s="321"/>
      <c r="KQZ34" s="321"/>
      <c r="KRA34" s="321"/>
      <c r="KRB34" s="321"/>
      <c r="KRC34" s="321"/>
      <c r="KRD34" s="321"/>
      <c r="KRE34" s="321"/>
      <c r="KRF34" s="321"/>
      <c r="KRG34" s="321"/>
      <c r="KRH34" s="321"/>
      <c r="KRI34" s="321"/>
      <c r="KRJ34" s="321"/>
      <c r="KRK34" s="321"/>
      <c r="KRL34" s="321"/>
      <c r="KRM34" s="321"/>
      <c r="KRN34" s="321"/>
      <c r="KRO34" s="321"/>
      <c r="KRP34" s="321"/>
      <c r="KRQ34" s="321"/>
      <c r="KRR34" s="321"/>
      <c r="KRS34" s="321"/>
      <c r="KRT34" s="321"/>
      <c r="KRU34" s="321"/>
      <c r="KRV34" s="321"/>
      <c r="KRW34" s="321"/>
      <c r="KRX34" s="321"/>
      <c r="KRY34" s="321"/>
      <c r="KRZ34" s="321"/>
      <c r="KSA34" s="321"/>
      <c r="KSB34" s="321"/>
      <c r="KSC34" s="321"/>
      <c r="KSD34" s="321"/>
      <c r="KSE34" s="321"/>
      <c r="KSF34" s="321"/>
      <c r="KSG34" s="321"/>
      <c r="KSH34" s="321"/>
      <c r="KSI34" s="321"/>
      <c r="KSJ34" s="321"/>
      <c r="KSK34" s="321"/>
      <c r="KSL34" s="321"/>
      <c r="KSM34" s="321"/>
      <c r="KSN34" s="321"/>
      <c r="KSO34" s="321"/>
      <c r="KSP34" s="321"/>
      <c r="KSQ34" s="321"/>
      <c r="KSR34" s="321"/>
      <c r="KSS34" s="321"/>
      <c r="KST34" s="321"/>
      <c r="KSU34" s="321"/>
      <c r="KSV34" s="321"/>
      <c r="KSW34" s="321"/>
      <c r="KSX34" s="321"/>
      <c r="KSY34" s="321"/>
      <c r="KSZ34" s="321"/>
      <c r="KTA34" s="321"/>
      <c r="KTB34" s="321"/>
      <c r="KTC34" s="321"/>
      <c r="KTD34" s="321"/>
      <c r="KTE34" s="321"/>
      <c r="KTF34" s="321"/>
      <c r="KTG34" s="321"/>
      <c r="KTH34" s="321"/>
      <c r="KTI34" s="321"/>
      <c r="KTJ34" s="321"/>
      <c r="KTK34" s="321"/>
      <c r="KTL34" s="321"/>
      <c r="KTM34" s="321"/>
      <c r="KTN34" s="321"/>
      <c r="KTO34" s="321"/>
      <c r="KTP34" s="321"/>
      <c r="KTQ34" s="321"/>
      <c r="KTR34" s="321"/>
      <c r="KTS34" s="321"/>
      <c r="KTT34" s="321"/>
      <c r="KTU34" s="321"/>
      <c r="KTV34" s="321"/>
      <c r="KTW34" s="321"/>
      <c r="KTX34" s="321"/>
      <c r="KTY34" s="321"/>
      <c r="KTZ34" s="321"/>
      <c r="KUA34" s="321"/>
      <c r="KUB34" s="321"/>
      <c r="KUC34" s="321"/>
      <c r="KUD34" s="321"/>
      <c r="KUE34" s="321"/>
      <c r="KUF34" s="321"/>
      <c r="KUG34" s="321"/>
      <c r="KUH34" s="321"/>
      <c r="KUI34" s="321"/>
      <c r="KUJ34" s="321"/>
      <c r="KUK34" s="321"/>
      <c r="KUL34" s="321"/>
      <c r="KUM34" s="321"/>
      <c r="KUN34" s="321"/>
      <c r="KUO34" s="321"/>
      <c r="KUP34" s="321"/>
      <c r="KUQ34" s="321"/>
      <c r="KUR34" s="321"/>
      <c r="KUS34" s="321"/>
      <c r="KUT34" s="321"/>
      <c r="KUU34" s="321"/>
      <c r="KUV34" s="321"/>
      <c r="KUW34" s="321"/>
      <c r="KUX34" s="321"/>
      <c r="KUY34" s="321"/>
      <c r="KUZ34" s="321"/>
      <c r="KVA34" s="321"/>
      <c r="KVB34" s="321"/>
      <c r="KVC34" s="321"/>
      <c r="KVD34" s="321"/>
      <c r="KVE34" s="321"/>
      <c r="KVF34" s="321"/>
      <c r="KVG34" s="321"/>
      <c r="KVH34" s="321"/>
      <c r="KVI34" s="321"/>
      <c r="KVJ34" s="321"/>
      <c r="KVK34" s="321"/>
      <c r="KVL34" s="321"/>
      <c r="KVM34" s="321"/>
      <c r="KVN34" s="321"/>
      <c r="KVO34" s="321"/>
      <c r="KVP34" s="321"/>
      <c r="KVQ34" s="321"/>
      <c r="KVR34" s="321"/>
      <c r="KVS34" s="321"/>
      <c r="KVT34" s="321"/>
      <c r="KVU34" s="321"/>
      <c r="KVV34" s="321"/>
      <c r="KVW34" s="321"/>
      <c r="KVX34" s="321"/>
      <c r="KVY34" s="321"/>
      <c r="KVZ34" s="321"/>
      <c r="KWA34" s="321"/>
      <c r="KWB34" s="321"/>
      <c r="KWC34" s="321"/>
      <c r="KWD34" s="321"/>
      <c r="KWE34" s="321"/>
      <c r="KWF34" s="321"/>
      <c r="KWG34" s="321"/>
      <c r="KWH34" s="321"/>
      <c r="KWI34" s="321"/>
      <c r="KWJ34" s="321"/>
      <c r="KWK34" s="321"/>
      <c r="KWL34" s="321"/>
      <c r="KWM34" s="321"/>
      <c r="KWN34" s="321"/>
      <c r="KWO34" s="321"/>
      <c r="KWP34" s="321"/>
      <c r="KWQ34" s="321"/>
      <c r="KWR34" s="321"/>
      <c r="KWS34" s="321"/>
      <c r="KWT34" s="321"/>
      <c r="KWU34" s="321"/>
      <c r="KWV34" s="321"/>
      <c r="KWW34" s="321"/>
      <c r="KWX34" s="321"/>
      <c r="KWY34" s="321"/>
      <c r="KWZ34" s="321"/>
      <c r="KXA34" s="321"/>
      <c r="KXB34" s="321"/>
      <c r="KXC34" s="321"/>
      <c r="KXD34" s="321"/>
      <c r="KXE34" s="321"/>
      <c r="KXF34" s="321"/>
      <c r="KXG34" s="321"/>
      <c r="KXH34" s="321"/>
      <c r="KXI34" s="321"/>
      <c r="KXJ34" s="321"/>
      <c r="KXK34" s="321"/>
      <c r="KXL34" s="321"/>
      <c r="KXM34" s="321"/>
      <c r="KXN34" s="321"/>
      <c r="KXO34" s="321"/>
      <c r="KXP34" s="321"/>
      <c r="KXQ34" s="321"/>
      <c r="KXR34" s="321"/>
      <c r="KXS34" s="321"/>
      <c r="KXT34" s="321"/>
      <c r="KXU34" s="321"/>
      <c r="KXV34" s="321"/>
      <c r="KXW34" s="321"/>
      <c r="KXX34" s="321"/>
      <c r="KXY34" s="321"/>
      <c r="KXZ34" s="321"/>
      <c r="KYA34" s="321"/>
      <c r="KYB34" s="321"/>
      <c r="KYC34" s="321"/>
      <c r="KYD34" s="321"/>
      <c r="KYE34" s="321"/>
      <c r="KYF34" s="321"/>
      <c r="KYG34" s="321"/>
      <c r="KYH34" s="321"/>
      <c r="KYI34" s="321"/>
      <c r="KYJ34" s="321"/>
      <c r="KYK34" s="321"/>
      <c r="KYL34" s="321"/>
      <c r="KYM34" s="321"/>
      <c r="KYN34" s="321"/>
      <c r="KYO34" s="321"/>
      <c r="KYP34" s="321"/>
      <c r="KYQ34" s="321"/>
      <c r="KYR34" s="321"/>
      <c r="KYS34" s="321"/>
      <c r="KYT34" s="321"/>
      <c r="KYU34" s="321"/>
      <c r="KYV34" s="321"/>
      <c r="KYW34" s="321"/>
      <c r="KYX34" s="321"/>
      <c r="KYY34" s="321"/>
      <c r="KYZ34" s="321"/>
      <c r="KZA34" s="321"/>
      <c r="KZB34" s="321"/>
      <c r="KZC34" s="321"/>
      <c r="KZD34" s="321"/>
      <c r="KZE34" s="321"/>
      <c r="KZF34" s="321"/>
      <c r="KZG34" s="321"/>
      <c r="KZH34" s="321"/>
      <c r="KZI34" s="321"/>
      <c r="KZJ34" s="321"/>
      <c r="KZK34" s="321"/>
      <c r="KZL34" s="321"/>
      <c r="KZM34" s="321"/>
      <c r="KZN34" s="321"/>
      <c r="KZO34" s="321"/>
      <c r="KZP34" s="321"/>
      <c r="KZQ34" s="321"/>
      <c r="KZR34" s="321"/>
      <c r="KZS34" s="321"/>
      <c r="KZT34" s="321"/>
      <c r="KZU34" s="321"/>
      <c r="KZV34" s="321"/>
      <c r="KZW34" s="321"/>
      <c r="KZX34" s="321"/>
      <c r="KZY34" s="321"/>
      <c r="KZZ34" s="321"/>
      <c r="LAA34" s="321"/>
      <c r="LAB34" s="321"/>
      <c r="LAC34" s="321"/>
      <c r="LAD34" s="321"/>
      <c r="LAE34" s="321"/>
      <c r="LAF34" s="321"/>
      <c r="LAG34" s="321"/>
      <c r="LAH34" s="321"/>
      <c r="LAI34" s="321"/>
      <c r="LAJ34" s="321"/>
      <c r="LAK34" s="321"/>
      <c r="LAL34" s="321"/>
      <c r="LAM34" s="321"/>
      <c r="LAN34" s="321"/>
      <c r="LAO34" s="321"/>
      <c r="LAP34" s="321"/>
      <c r="LAQ34" s="321"/>
      <c r="LAR34" s="321"/>
      <c r="LAS34" s="321"/>
      <c r="LAT34" s="321"/>
      <c r="LAU34" s="321"/>
      <c r="LAV34" s="321"/>
      <c r="LAW34" s="321"/>
      <c r="LAX34" s="321"/>
      <c r="LAY34" s="321"/>
      <c r="LAZ34" s="321"/>
      <c r="LBA34" s="321"/>
      <c r="LBB34" s="321"/>
      <c r="LBC34" s="321"/>
      <c r="LBD34" s="321"/>
      <c r="LBE34" s="321"/>
      <c r="LBF34" s="321"/>
      <c r="LBG34" s="321"/>
      <c r="LBH34" s="321"/>
      <c r="LBI34" s="321"/>
      <c r="LBJ34" s="321"/>
      <c r="LBK34" s="321"/>
      <c r="LBL34" s="321"/>
      <c r="LBM34" s="321"/>
      <c r="LBN34" s="321"/>
      <c r="LBO34" s="321"/>
      <c r="LBP34" s="321"/>
      <c r="LBQ34" s="321"/>
      <c r="LBR34" s="321"/>
      <c r="LBS34" s="321"/>
      <c r="LBT34" s="321"/>
      <c r="LBU34" s="321"/>
      <c r="LBV34" s="321"/>
      <c r="LBW34" s="321"/>
      <c r="LBX34" s="321"/>
      <c r="LBY34" s="321"/>
      <c r="LBZ34" s="321"/>
      <c r="LCA34" s="321"/>
      <c r="LCB34" s="321"/>
      <c r="LCC34" s="321"/>
      <c r="LCD34" s="321"/>
      <c r="LCE34" s="321"/>
      <c r="LCF34" s="321"/>
      <c r="LCG34" s="321"/>
      <c r="LCH34" s="321"/>
      <c r="LCI34" s="321"/>
      <c r="LCJ34" s="321"/>
      <c r="LCK34" s="321"/>
      <c r="LCL34" s="321"/>
      <c r="LCM34" s="321"/>
      <c r="LCN34" s="321"/>
      <c r="LCO34" s="321"/>
      <c r="LCP34" s="321"/>
      <c r="LCQ34" s="321"/>
      <c r="LCR34" s="321"/>
      <c r="LCS34" s="321"/>
      <c r="LCT34" s="321"/>
      <c r="LCU34" s="321"/>
      <c r="LCV34" s="321"/>
      <c r="LCW34" s="321"/>
      <c r="LCX34" s="321"/>
      <c r="LCY34" s="321"/>
      <c r="LCZ34" s="321"/>
      <c r="LDA34" s="321"/>
      <c r="LDB34" s="321"/>
      <c r="LDC34" s="321"/>
      <c r="LDD34" s="321"/>
      <c r="LDE34" s="321"/>
      <c r="LDF34" s="321"/>
      <c r="LDG34" s="321"/>
      <c r="LDH34" s="321"/>
      <c r="LDI34" s="321"/>
      <c r="LDJ34" s="321"/>
      <c r="LDK34" s="321"/>
      <c r="LDL34" s="321"/>
      <c r="LDM34" s="321"/>
      <c r="LDN34" s="321"/>
      <c r="LDO34" s="321"/>
      <c r="LDP34" s="321"/>
      <c r="LDQ34" s="321"/>
      <c r="LDR34" s="321"/>
      <c r="LDS34" s="321"/>
      <c r="LDT34" s="321"/>
      <c r="LDU34" s="321"/>
      <c r="LDV34" s="321"/>
      <c r="LDW34" s="321"/>
      <c r="LDX34" s="321"/>
      <c r="LDY34" s="321"/>
      <c r="LDZ34" s="321"/>
      <c r="LEA34" s="321"/>
      <c r="LEB34" s="321"/>
      <c r="LEC34" s="321"/>
      <c r="LED34" s="321"/>
      <c r="LEE34" s="321"/>
      <c r="LEF34" s="321"/>
      <c r="LEG34" s="321"/>
      <c r="LEH34" s="321"/>
      <c r="LEI34" s="321"/>
      <c r="LEJ34" s="321"/>
      <c r="LEK34" s="321"/>
      <c r="LEL34" s="321"/>
      <c r="LEM34" s="321"/>
      <c r="LEN34" s="321"/>
      <c r="LEO34" s="321"/>
      <c r="LEP34" s="321"/>
      <c r="LEQ34" s="321"/>
      <c r="LER34" s="321"/>
      <c r="LES34" s="321"/>
      <c r="LET34" s="321"/>
      <c r="LEU34" s="321"/>
      <c r="LEV34" s="321"/>
      <c r="LEW34" s="321"/>
      <c r="LEX34" s="321"/>
      <c r="LEY34" s="321"/>
      <c r="LEZ34" s="321"/>
      <c r="LFA34" s="321"/>
      <c r="LFB34" s="321"/>
      <c r="LFC34" s="321"/>
      <c r="LFD34" s="321"/>
      <c r="LFE34" s="321"/>
      <c r="LFF34" s="321"/>
      <c r="LFG34" s="321"/>
      <c r="LFH34" s="321"/>
      <c r="LFI34" s="321"/>
      <c r="LFJ34" s="321"/>
      <c r="LFK34" s="321"/>
      <c r="LFL34" s="321"/>
      <c r="LFM34" s="321"/>
      <c r="LFN34" s="321"/>
      <c r="LFO34" s="321"/>
      <c r="LFP34" s="321"/>
      <c r="LFQ34" s="321"/>
      <c r="LFR34" s="321"/>
      <c r="LFS34" s="321"/>
      <c r="LFT34" s="321"/>
      <c r="LFU34" s="321"/>
      <c r="LFV34" s="321"/>
      <c r="LFW34" s="321"/>
      <c r="LFX34" s="321"/>
      <c r="LFY34" s="321"/>
      <c r="LFZ34" s="321"/>
      <c r="LGA34" s="321"/>
      <c r="LGB34" s="321"/>
      <c r="LGC34" s="321"/>
      <c r="LGD34" s="321"/>
      <c r="LGE34" s="321"/>
      <c r="LGF34" s="321"/>
      <c r="LGG34" s="321"/>
      <c r="LGH34" s="321"/>
      <c r="LGI34" s="321"/>
      <c r="LGJ34" s="321"/>
      <c r="LGK34" s="321"/>
      <c r="LGL34" s="321"/>
      <c r="LGM34" s="321"/>
      <c r="LGN34" s="321"/>
      <c r="LGO34" s="321"/>
      <c r="LGP34" s="321"/>
      <c r="LGQ34" s="321"/>
      <c r="LGR34" s="321"/>
      <c r="LGS34" s="321"/>
      <c r="LGT34" s="321"/>
      <c r="LGU34" s="321"/>
      <c r="LGV34" s="321"/>
      <c r="LGW34" s="321"/>
      <c r="LGX34" s="321"/>
      <c r="LGY34" s="321"/>
      <c r="LGZ34" s="321"/>
      <c r="LHA34" s="321"/>
      <c r="LHB34" s="321"/>
      <c r="LHC34" s="321"/>
      <c r="LHD34" s="321"/>
      <c r="LHE34" s="321"/>
      <c r="LHF34" s="321"/>
      <c r="LHG34" s="321"/>
      <c r="LHH34" s="321"/>
      <c r="LHI34" s="321"/>
      <c r="LHJ34" s="321"/>
      <c r="LHK34" s="321"/>
      <c r="LHL34" s="321"/>
      <c r="LHM34" s="321"/>
      <c r="LHN34" s="321"/>
      <c r="LHO34" s="321"/>
      <c r="LHP34" s="321"/>
      <c r="LHQ34" s="321"/>
      <c r="LHR34" s="321"/>
      <c r="LHS34" s="321"/>
      <c r="LHT34" s="321"/>
      <c r="LHU34" s="321"/>
      <c r="LHV34" s="321"/>
      <c r="LHW34" s="321"/>
      <c r="LHX34" s="321"/>
      <c r="LHY34" s="321"/>
      <c r="LHZ34" s="321"/>
      <c r="LIA34" s="321"/>
      <c r="LIB34" s="321"/>
      <c r="LIC34" s="321"/>
      <c r="LID34" s="321"/>
      <c r="LIE34" s="321"/>
      <c r="LIF34" s="321"/>
      <c r="LIG34" s="321"/>
      <c r="LIH34" s="321"/>
      <c r="LII34" s="321"/>
      <c r="LIJ34" s="321"/>
      <c r="LIK34" s="321"/>
      <c r="LIL34" s="321"/>
      <c r="LIM34" s="321"/>
      <c r="LIN34" s="321"/>
      <c r="LIO34" s="321"/>
      <c r="LIP34" s="321"/>
      <c r="LIQ34" s="321"/>
      <c r="LIR34" s="321"/>
      <c r="LIS34" s="321"/>
      <c r="LIT34" s="321"/>
      <c r="LIU34" s="321"/>
      <c r="LIV34" s="321"/>
      <c r="LIW34" s="321"/>
      <c r="LIX34" s="321"/>
      <c r="LIY34" s="321"/>
      <c r="LIZ34" s="321"/>
      <c r="LJA34" s="321"/>
      <c r="LJB34" s="321"/>
      <c r="LJC34" s="321"/>
      <c r="LJD34" s="321"/>
      <c r="LJE34" s="321"/>
      <c r="LJF34" s="321"/>
      <c r="LJG34" s="321"/>
      <c r="LJH34" s="321"/>
      <c r="LJI34" s="321"/>
      <c r="LJJ34" s="321"/>
      <c r="LJK34" s="321"/>
      <c r="LJL34" s="321"/>
      <c r="LJM34" s="321"/>
      <c r="LJN34" s="321"/>
      <c r="LJO34" s="321"/>
      <c r="LJP34" s="321"/>
      <c r="LJQ34" s="321"/>
      <c r="LJR34" s="321"/>
      <c r="LJS34" s="321"/>
      <c r="LJT34" s="321"/>
      <c r="LJU34" s="321"/>
      <c r="LJV34" s="321"/>
      <c r="LJW34" s="321"/>
      <c r="LJX34" s="321"/>
      <c r="LJY34" s="321"/>
      <c r="LJZ34" s="321"/>
      <c r="LKA34" s="321"/>
      <c r="LKB34" s="321"/>
      <c r="LKC34" s="321"/>
      <c r="LKD34" s="321"/>
      <c r="LKE34" s="321"/>
      <c r="LKF34" s="321"/>
      <c r="LKG34" s="321"/>
      <c r="LKH34" s="321"/>
      <c r="LKI34" s="321"/>
      <c r="LKJ34" s="321"/>
      <c r="LKK34" s="321"/>
      <c r="LKL34" s="321"/>
      <c r="LKM34" s="321"/>
      <c r="LKN34" s="321"/>
      <c r="LKO34" s="321"/>
      <c r="LKP34" s="321"/>
      <c r="LKQ34" s="321"/>
      <c r="LKR34" s="321"/>
      <c r="LKS34" s="321"/>
      <c r="LKT34" s="321"/>
      <c r="LKU34" s="321"/>
      <c r="LKV34" s="321"/>
      <c r="LKW34" s="321"/>
      <c r="LKX34" s="321"/>
      <c r="LKY34" s="321"/>
      <c r="LKZ34" s="321"/>
      <c r="LLA34" s="321"/>
      <c r="LLB34" s="321"/>
      <c r="LLC34" s="321"/>
      <c r="LLD34" s="321"/>
      <c r="LLE34" s="321"/>
      <c r="LLF34" s="321"/>
      <c r="LLG34" s="321"/>
      <c r="LLH34" s="321"/>
      <c r="LLI34" s="321"/>
      <c r="LLJ34" s="321"/>
      <c r="LLK34" s="321"/>
      <c r="LLL34" s="321"/>
      <c r="LLM34" s="321"/>
      <c r="LLN34" s="321"/>
      <c r="LLO34" s="321"/>
      <c r="LLP34" s="321"/>
      <c r="LLQ34" s="321"/>
      <c r="LLR34" s="321"/>
      <c r="LLS34" s="321"/>
      <c r="LLT34" s="321"/>
      <c r="LLU34" s="321"/>
      <c r="LLV34" s="321"/>
      <c r="LLW34" s="321"/>
      <c r="LLX34" s="321"/>
      <c r="LLY34" s="321"/>
      <c r="LLZ34" s="321"/>
      <c r="LMA34" s="321"/>
      <c r="LMB34" s="321"/>
      <c r="LMC34" s="321"/>
      <c r="LMD34" s="321"/>
      <c r="LME34" s="321"/>
      <c r="LMF34" s="321"/>
      <c r="LMG34" s="321"/>
      <c r="LMH34" s="321"/>
      <c r="LMI34" s="321"/>
      <c r="LMJ34" s="321"/>
      <c r="LMK34" s="321"/>
      <c r="LML34" s="321"/>
      <c r="LMM34" s="321"/>
      <c r="LMN34" s="321"/>
      <c r="LMO34" s="321"/>
      <c r="LMP34" s="321"/>
      <c r="LMQ34" s="321"/>
      <c r="LMR34" s="321"/>
      <c r="LMS34" s="321"/>
      <c r="LMT34" s="321"/>
      <c r="LMU34" s="321"/>
      <c r="LMV34" s="321"/>
      <c r="LMW34" s="321"/>
      <c r="LMX34" s="321"/>
      <c r="LMY34" s="321"/>
      <c r="LMZ34" s="321"/>
      <c r="LNA34" s="321"/>
      <c r="LNB34" s="321"/>
      <c r="LNC34" s="321"/>
      <c r="LND34" s="321"/>
      <c r="LNE34" s="321"/>
      <c r="LNF34" s="321"/>
      <c r="LNG34" s="321"/>
      <c r="LNH34" s="321"/>
      <c r="LNI34" s="321"/>
      <c r="LNJ34" s="321"/>
      <c r="LNK34" s="321"/>
      <c r="LNL34" s="321"/>
      <c r="LNM34" s="321"/>
      <c r="LNN34" s="321"/>
      <c r="LNO34" s="321"/>
      <c r="LNP34" s="321"/>
      <c r="LNQ34" s="321"/>
      <c r="LNR34" s="321"/>
      <c r="LNS34" s="321"/>
      <c r="LNT34" s="321"/>
      <c r="LNU34" s="321"/>
      <c r="LNV34" s="321"/>
      <c r="LNW34" s="321"/>
      <c r="LNX34" s="321"/>
      <c r="LNY34" s="321"/>
      <c r="LNZ34" s="321"/>
      <c r="LOA34" s="321"/>
      <c r="LOB34" s="321"/>
      <c r="LOC34" s="321"/>
      <c r="LOD34" s="321"/>
      <c r="LOE34" s="321"/>
      <c r="LOF34" s="321"/>
      <c r="LOG34" s="321"/>
      <c r="LOH34" s="321"/>
      <c r="LOI34" s="321"/>
      <c r="LOJ34" s="321"/>
      <c r="LOK34" s="321"/>
      <c r="LOL34" s="321"/>
      <c r="LOM34" s="321"/>
      <c r="LON34" s="321"/>
      <c r="LOO34" s="321"/>
      <c r="LOP34" s="321"/>
      <c r="LOQ34" s="321"/>
      <c r="LOR34" s="321"/>
      <c r="LOS34" s="321"/>
      <c r="LOT34" s="321"/>
      <c r="LOU34" s="321"/>
      <c r="LOV34" s="321"/>
      <c r="LOW34" s="321"/>
      <c r="LOX34" s="321"/>
      <c r="LOY34" s="321"/>
      <c r="LOZ34" s="321"/>
      <c r="LPA34" s="321"/>
      <c r="LPB34" s="321"/>
      <c r="LPC34" s="321"/>
      <c r="LPD34" s="321"/>
      <c r="LPE34" s="321"/>
      <c r="LPF34" s="321"/>
      <c r="LPG34" s="321"/>
      <c r="LPH34" s="321"/>
      <c r="LPI34" s="321"/>
      <c r="LPJ34" s="321"/>
      <c r="LPK34" s="321"/>
      <c r="LPL34" s="321"/>
      <c r="LPM34" s="321"/>
      <c r="LPN34" s="321"/>
      <c r="LPO34" s="321"/>
      <c r="LPP34" s="321"/>
      <c r="LPQ34" s="321"/>
      <c r="LPR34" s="321"/>
      <c r="LPS34" s="321"/>
      <c r="LPT34" s="321"/>
      <c r="LPU34" s="321"/>
      <c r="LPV34" s="321"/>
      <c r="LPW34" s="321"/>
      <c r="LPX34" s="321"/>
      <c r="LPY34" s="321"/>
      <c r="LPZ34" s="321"/>
      <c r="LQA34" s="321"/>
      <c r="LQB34" s="321"/>
      <c r="LQC34" s="321"/>
      <c r="LQD34" s="321"/>
      <c r="LQE34" s="321"/>
      <c r="LQF34" s="321"/>
      <c r="LQG34" s="321"/>
      <c r="LQH34" s="321"/>
      <c r="LQI34" s="321"/>
      <c r="LQJ34" s="321"/>
      <c r="LQK34" s="321"/>
      <c r="LQL34" s="321"/>
      <c r="LQM34" s="321"/>
      <c r="LQN34" s="321"/>
      <c r="LQO34" s="321"/>
      <c r="LQP34" s="321"/>
      <c r="LQQ34" s="321"/>
      <c r="LQR34" s="321"/>
      <c r="LQS34" s="321"/>
      <c r="LQT34" s="321"/>
      <c r="LQU34" s="321"/>
      <c r="LQV34" s="321"/>
      <c r="LQW34" s="321"/>
      <c r="LQX34" s="321"/>
      <c r="LQY34" s="321"/>
      <c r="LQZ34" s="321"/>
      <c r="LRA34" s="321"/>
      <c r="LRB34" s="321"/>
      <c r="LRC34" s="321"/>
      <c r="LRD34" s="321"/>
      <c r="LRE34" s="321"/>
      <c r="LRF34" s="321"/>
      <c r="LRG34" s="321"/>
      <c r="LRH34" s="321"/>
      <c r="LRI34" s="321"/>
      <c r="LRJ34" s="321"/>
      <c r="LRK34" s="321"/>
      <c r="LRL34" s="321"/>
      <c r="LRM34" s="321"/>
      <c r="LRN34" s="321"/>
      <c r="LRO34" s="321"/>
      <c r="LRP34" s="321"/>
      <c r="LRQ34" s="321"/>
      <c r="LRR34" s="321"/>
      <c r="LRS34" s="321"/>
      <c r="LRT34" s="321"/>
      <c r="LRU34" s="321"/>
      <c r="LRV34" s="321"/>
      <c r="LRW34" s="321"/>
      <c r="LRX34" s="321"/>
      <c r="LRY34" s="321"/>
      <c r="LRZ34" s="321"/>
      <c r="LSA34" s="321"/>
      <c r="LSB34" s="321"/>
      <c r="LSC34" s="321"/>
      <c r="LSD34" s="321"/>
      <c r="LSE34" s="321"/>
      <c r="LSF34" s="321"/>
      <c r="LSG34" s="321"/>
      <c r="LSH34" s="321"/>
      <c r="LSI34" s="321"/>
      <c r="LSJ34" s="321"/>
      <c r="LSK34" s="321"/>
      <c r="LSL34" s="321"/>
      <c r="LSM34" s="321"/>
      <c r="LSN34" s="321"/>
      <c r="LSO34" s="321"/>
      <c r="LSP34" s="321"/>
      <c r="LSQ34" s="321"/>
      <c r="LSR34" s="321"/>
      <c r="LSS34" s="321"/>
      <c r="LST34" s="321"/>
      <c r="LSU34" s="321"/>
      <c r="LSV34" s="321"/>
      <c r="LSW34" s="321"/>
      <c r="LSX34" s="321"/>
      <c r="LSY34" s="321"/>
      <c r="LSZ34" s="321"/>
      <c r="LTA34" s="321"/>
      <c r="LTB34" s="321"/>
      <c r="LTC34" s="321"/>
      <c r="LTD34" s="321"/>
      <c r="LTE34" s="321"/>
      <c r="LTF34" s="321"/>
      <c r="LTG34" s="321"/>
      <c r="LTH34" s="321"/>
      <c r="LTI34" s="321"/>
      <c r="LTJ34" s="321"/>
      <c r="LTK34" s="321"/>
      <c r="LTL34" s="321"/>
      <c r="LTM34" s="321"/>
      <c r="LTN34" s="321"/>
      <c r="LTO34" s="321"/>
      <c r="LTP34" s="321"/>
      <c r="LTQ34" s="321"/>
      <c r="LTR34" s="321"/>
      <c r="LTS34" s="321"/>
      <c r="LTT34" s="321"/>
      <c r="LTU34" s="321"/>
      <c r="LTV34" s="321"/>
      <c r="LTW34" s="321"/>
      <c r="LTX34" s="321"/>
      <c r="LTY34" s="321"/>
      <c r="LTZ34" s="321"/>
      <c r="LUA34" s="321"/>
      <c r="LUB34" s="321"/>
      <c r="LUC34" s="321"/>
      <c r="LUD34" s="321"/>
      <c r="LUE34" s="321"/>
      <c r="LUF34" s="321"/>
      <c r="LUG34" s="321"/>
      <c r="LUH34" s="321"/>
      <c r="LUI34" s="321"/>
      <c r="LUJ34" s="321"/>
      <c r="LUK34" s="321"/>
      <c r="LUL34" s="321"/>
      <c r="LUM34" s="321"/>
      <c r="LUN34" s="321"/>
      <c r="LUO34" s="321"/>
      <c r="LUP34" s="321"/>
      <c r="LUQ34" s="321"/>
      <c r="LUR34" s="321"/>
      <c r="LUS34" s="321"/>
      <c r="LUT34" s="321"/>
      <c r="LUU34" s="321"/>
      <c r="LUV34" s="321"/>
      <c r="LUW34" s="321"/>
      <c r="LUX34" s="321"/>
      <c r="LUY34" s="321"/>
      <c r="LUZ34" s="321"/>
      <c r="LVA34" s="321"/>
      <c r="LVB34" s="321"/>
      <c r="LVC34" s="321"/>
      <c r="LVD34" s="321"/>
      <c r="LVE34" s="321"/>
      <c r="LVF34" s="321"/>
      <c r="LVG34" s="321"/>
      <c r="LVH34" s="321"/>
      <c r="LVI34" s="321"/>
      <c r="LVJ34" s="321"/>
      <c r="LVK34" s="321"/>
      <c r="LVL34" s="321"/>
      <c r="LVM34" s="321"/>
      <c r="LVN34" s="321"/>
      <c r="LVO34" s="321"/>
      <c r="LVP34" s="321"/>
      <c r="LVQ34" s="321"/>
      <c r="LVR34" s="321"/>
      <c r="LVS34" s="321"/>
      <c r="LVT34" s="321"/>
      <c r="LVU34" s="321"/>
      <c r="LVV34" s="321"/>
      <c r="LVW34" s="321"/>
      <c r="LVX34" s="321"/>
      <c r="LVY34" s="321"/>
      <c r="LVZ34" s="321"/>
      <c r="LWA34" s="321"/>
      <c r="LWB34" s="321"/>
      <c r="LWC34" s="321"/>
      <c r="LWD34" s="321"/>
      <c r="LWE34" s="321"/>
      <c r="LWF34" s="321"/>
      <c r="LWG34" s="321"/>
      <c r="LWH34" s="321"/>
      <c r="LWI34" s="321"/>
      <c r="LWJ34" s="321"/>
      <c r="LWK34" s="321"/>
      <c r="LWL34" s="321"/>
      <c r="LWM34" s="321"/>
      <c r="LWN34" s="321"/>
      <c r="LWO34" s="321"/>
      <c r="LWP34" s="321"/>
      <c r="LWQ34" s="321"/>
      <c r="LWR34" s="321"/>
      <c r="LWS34" s="321"/>
      <c r="LWT34" s="321"/>
      <c r="LWU34" s="321"/>
      <c r="LWV34" s="321"/>
      <c r="LWW34" s="321"/>
      <c r="LWX34" s="321"/>
      <c r="LWY34" s="321"/>
      <c r="LWZ34" s="321"/>
      <c r="LXA34" s="321"/>
      <c r="LXB34" s="321"/>
      <c r="LXC34" s="321"/>
      <c r="LXD34" s="321"/>
      <c r="LXE34" s="321"/>
      <c r="LXF34" s="321"/>
      <c r="LXG34" s="321"/>
      <c r="LXH34" s="321"/>
      <c r="LXI34" s="321"/>
      <c r="LXJ34" s="321"/>
      <c r="LXK34" s="321"/>
      <c r="LXL34" s="321"/>
      <c r="LXM34" s="321"/>
      <c r="LXN34" s="321"/>
      <c r="LXO34" s="321"/>
      <c r="LXP34" s="321"/>
      <c r="LXQ34" s="321"/>
      <c r="LXR34" s="321"/>
      <c r="LXS34" s="321"/>
      <c r="LXT34" s="321"/>
      <c r="LXU34" s="321"/>
      <c r="LXV34" s="321"/>
      <c r="LXW34" s="321"/>
      <c r="LXX34" s="321"/>
      <c r="LXY34" s="321"/>
      <c r="LXZ34" s="321"/>
      <c r="LYA34" s="321"/>
      <c r="LYB34" s="321"/>
      <c r="LYC34" s="321"/>
      <c r="LYD34" s="321"/>
      <c r="LYE34" s="321"/>
      <c r="LYF34" s="321"/>
      <c r="LYG34" s="321"/>
      <c r="LYH34" s="321"/>
      <c r="LYI34" s="321"/>
      <c r="LYJ34" s="321"/>
      <c r="LYK34" s="321"/>
      <c r="LYL34" s="321"/>
      <c r="LYM34" s="321"/>
      <c r="LYN34" s="321"/>
      <c r="LYO34" s="321"/>
      <c r="LYP34" s="321"/>
      <c r="LYQ34" s="321"/>
      <c r="LYR34" s="321"/>
      <c r="LYS34" s="321"/>
      <c r="LYT34" s="321"/>
      <c r="LYU34" s="321"/>
      <c r="LYV34" s="321"/>
      <c r="LYW34" s="321"/>
      <c r="LYX34" s="321"/>
      <c r="LYY34" s="321"/>
      <c r="LYZ34" s="321"/>
      <c r="LZA34" s="321"/>
      <c r="LZB34" s="321"/>
      <c r="LZC34" s="321"/>
      <c r="LZD34" s="321"/>
      <c r="LZE34" s="321"/>
      <c r="LZF34" s="321"/>
      <c r="LZG34" s="321"/>
      <c r="LZH34" s="321"/>
      <c r="LZI34" s="321"/>
      <c r="LZJ34" s="321"/>
      <c r="LZK34" s="321"/>
      <c r="LZL34" s="321"/>
      <c r="LZM34" s="321"/>
      <c r="LZN34" s="321"/>
      <c r="LZO34" s="321"/>
      <c r="LZP34" s="321"/>
      <c r="LZQ34" s="321"/>
      <c r="LZR34" s="321"/>
      <c r="LZS34" s="321"/>
      <c r="LZT34" s="321"/>
      <c r="LZU34" s="321"/>
      <c r="LZV34" s="321"/>
      <c r="LZW34" s="321"/>
      <c r="LZX34" s="321"/>
      <c r="LZY34" s="321"/>
      <c r="LZZ34" s="321"/>
      <c r="MAA34" s="321"/>
      <c r="MAB34" s="321"/>
      <c r="MAC34" s="321"/>
      <c r="MAD34" s="321"/>
      <c r="MAE34" s="321"/>
      <c r="MAF34" s="321"/>
      <c r="MAG34" s="321"/>
      <c r="MAH34" s="321"/>
      <c r="MAI34" s="321"/>
      <c r="MAJ34" s="321"/>
      <c r="MAK34" s="321"/>
      <c r="MAL34" s="321"/>
      <c r="MAM34" s="321"/>
      <c r="MAN34" s="321"/>
      <c r="MAO34" s="321"/>
      <c r="MAP34" s="321"/>
      <c r="MAQ34" s="321"/>
      <c r="MAR34" s="321"/>
      <c r="MAS34" s="321"/>
      <c r="MAT34" s="321"/>
      <c r="MAU34" s="321"/>
      <c r="MAV34" s="321"/>
      <c r="MAW34" s="321"/>
      <c r="MAX34" s="321"/>
      <c r="MAY34" s="321"/>
      <c r="MAZ34" s="321"/>
      <c r="MBA34" s="321"/>
      <c r="MBB34" s="321"/>
      <c r="MBC34" s="321"/>
      <c r="MBD34" s="321"/>
      <c r="MBE34" s="321"/>
      <c r="MBF34" s="321"/>
      <c r="MBG34" s="321"/>
      <c r="MBH34" s="321"/>
      <c r="MBI34" s="321"/>
      <c r="MBJ34" s="321"/>
      <c r="MBK34" s="321"/>
      <c r="MBL34" s="321"/>
      <c r="MBM34" s="321"/>
      <c r="MBN34" s="321"/>
      <c r="MBO34" s="321"/>
      <c r="MBP34" s="321"/>
      <c r="MBQ34" s="321"/>
      <c r="MBR34" s="321"/>
      <c r="MBS34" s="321"/>
      <c r="MBT34" s="321"/>
      <c r="MBU34" s="321"/>
      <c r="MBV34" s="321"/>
      <c r="MBW34" s="321"/>
      <c r="MBX34" s="321"/>
      <c r="MBY34" s="321"/>
      <c r="MBZ34" s="321"/>
      <c r="MCA34" s="321"/>
      <c r="MCB34" s="321"/>
      <c r="MCC34" s="321"/>
      <c r="MCD34" s="321"/>
      <c r="MCE34" s="321"/>
      <c r="MCF34" s="321"/>
      <c r="MCG34" s="321"/>
      <c r="MCH34" s="321"/>
      <c r="MCI34" s="321"/>
      <c r="MCJ34" s="321"/>
      <c r="MCK34" s="321"/>
      <c r="MCL34" s="321"/>
      <c r="MCM34" s="321"/>
      <c r="MCN34" s="321"/>
      <c r="MCO34" s="321"/>
      <c r="MCP34" s="321"/>
      <c r="MCQ34" s="321"/>
      <c r="MCR34" s="321"/>
      <c r="MCS34" s="321"/>
      <c r="MCT34" s="321"/>
      <c r="MCU34" s="321"/>
      <c r="MCV34" s="321"/>
      <c r="MCW34" s="321"/>
      <c r="MCX34" s="321"/>
      <c r="MCY34" s="321"/>
      <c r="MCZ34" s="321"/>
      <c r="MDA34" s="321"/>
      <c r="MDB34" s="321"/>
      <c r="MDC34" s="321"/>
      <c r="MDD34" s="321"/>
      <c r="MDE34" s="321"/>
      <c r="MDF34" s="321"/>
      <c r="MDG34" s="321"/>
      <c r="MDH34" s="321"/>
      <c r="MDI34" s="321"/>
      <c r="MDJ34" s="321"/>
      <c r="MDK34" s="321"/>
      <c r="MDL34" s="321"/>
      <c r="MDM34" s="321"/>
      <c r="MDN34" s="321"/>
      <c r="MDO34" s="321"/>
      <c r="MDP34" s="321"/>
      <c r="MDQ34" s="321"/>
      <c r="MDR34" s="321"/>
      <c r="MDS34" s="321"/>
      <c r="MDT34" s="321"/>
      <c r="MDU34" s="321"/>
      <c r="MDV34" s="321"/>
      <c r="MDW34" s="321"/>
      <c r="MDX34" s="321"/>
      <c r="MDY34" s="321"/>
      <c r="MDZ34" s="321"/>
      <c r="MEA34" s="321"/>
      <c r="MEB34" s="321"/>
      <c r="MEC34" s="321"/>
      <c r="MED34" s="321"/>
      <c r="MEE34" s="321"/>
      <c r="MEF34" s="321"/>
      <c r="MEG34" s="321"/>
      <c r="MEH34" s="321"/>
      <c r="MEI34" s="321"/>
      <c r="MEJ34" s="321"/>
      <c r="MEK34" s="321"/>
      <c r="MEL34" s="321"/>
      <c r="MEM34" s="321"/>
      <c r="MEN34" s="321"/>
      <c r="MEO34" s="321"/>
      <c r="MEP34" s="321"/>
      <c r="MEQ34" s="321"/>
      <c r="MER34" s="321"/>
      <c r="MES34" s="321"/>
      <c r="MET34" s="321"/>
      <c r="MEU34" s="321"/>
      <c r="MEV34" s="321"/>
      <c r="MEW34" s="321"/>
      <c r="MEX34" s="321"/>
      <c r="MEY34" s="321"/>
      <c r="MEZ34" s="321"/>
      <c r="MFA34" s="321"/>
      <c r="MFB34" s="321"/>
      <c r="MFC34" s="321"/>
      <c r="MFD34" s="321"/>
      <c r="MFE34" s="321"/>
      <c r="MFF34" s="321"/>
      <c r="MFG34" s="321"/>
      <c r="MFH34" s="321"/>
      <c r="MFI34" s="321"/>
      <c r="MFJ34" s="321"/>
      <c r="MFK34" s="321"/>
      <c r="MFL34" s="321"/>
      <c r="MFM34" s="321"/>
      <c r="MFN34" s="321"/>
      <c r="MFO34" s="321"/>
      <c r="MFP34" s="321"/>
      <c r="MFQ34" s="321"/>
      <c r="MFR34" s="321"/>
      <c r="MFS34" s="321"/>
      <c r="MFT34" s="321"/>
      <c r="MFU34" s="321"/>
      <c r="MFV34" s="321"/>
      <c r="MFW34" s="321"/>
      <c r="MFX34" s="321"/>
      <c r="MFY34" s="321"/>
      <c r="MFZ34" s="321"/>
      <c r="MGA34" s="321"/>
      <c r="MGB34" s="321"/>
      <c r="MGC34" s="321"/>
      <c r="MGD34" s="321"/>
      <c r="MGE34" s="321"/>
      <c r="MGF34" s="321"/>
      <c r="MGG34" s="321"/>
      <c r="MGH34" s="321"/>
      <c r="MGI34" s="321"/>
      <c r="MGJ34" s="321"/>
      <c r="MGK34" s="321"/>
      <c r="MGL34" s="321"/>
      <c r="MGM34" s="321"/>
      <c r="MGN34" s="321"/>
      <c r="MGO34" s="321"/>
      <c r="MGP34" s="321"/>
      <c r="MGQ34" s="321"/>
      <c r="MGR34" s="321"/>
      <c r="MGS34" s="321"/>
      <c r="MGT34" s="321"/>
      <c r="MGU34" s="321"/>
      <c r="MGV34" s="321"/>
      <c r="MGW34" s="321"/>
      <c r="MGX34" s="321"/>
      <c r="MGY34" s="321"/>
      <c r="MGZ34" s="321"/>
      <c r="MHA34" s="321"/>
      <c r="MHB34" s="321"/>
      <c r="MHC34" s="321"/>
      <c r="MHD34" s="321"/>
      <c r="MHE34" s="321"/>
      <c r="MHF34" s="321"/>
      <c r="MHG34" s="321"/>
      <c r="MHH34" s="321"/>
      <c r="MHI34" s="321"/>
      <c r="MHJ34" s="321"/>
      <c r="MHK34" s="321"/>
      <c r="MHL34" s="321"/>
      <c r="MHM34" s="321"/>
      <c r="MHN34" s="321"/>
      <c r="MHO34" s="321"/>
      <c r="MHP34" s="321"/>
      <c r="MHQ34" s="321"/>
      <c r="MHR34" s="321"/>
      <c r="MHS34" s="321"/>
      <c r="MHT34" s="321"/>
      <c r="MHU34" s="321"/>
      <c r="MHV34" s="321"/>
      <c r="MHW34" s="321"/>
      <c r="MHX34" s="321"/>
      <c r="MHY34" s="321"/>
      <c r="MHZ34" s="321"/>
      <c r="MIA34" s="321"/>
      <c r="MIB34" s="321"/>
      <c r="MIC34" s="321"/>
      <c r="MID34" s="321"/>
      <c r="MIE34" s="321"/>
      <c r="MIF34" s="321"/>
      <c r="MIG34" s="321"/>
      <c r="MIH34" s="321"/>
      <c r="MII34" s="321"/>
      <c r="MIJ34" s="321"/>
      <c r="MIK34" s="321"/>
      <c r="MIL34" s="321"/>
      <c r="MIM34" s="321"/>
      <c r="MIN34" s="321"/>
      <c r="MIO34" s="321"/>
      <c r="MIP34" s="321"/>
      <c r="MIQ34" s="321"/>
      <c r="MIR34" s="321"/>
      <c r="MIS34" s="321"/>
      <c r="MIT34" s="321"/>
      <c r="MIU34" s="321"/>
      <c r="MIV34" s="321"/>
      <c r="MIW34" s="321"/>
      <c r="MIX34" s="321"/>
      <c r="MIY34" s="321"/>
      <c r="MIZ34" s="321"/>
      <c r="MJA34" s="321"/>
      <c r="MJB34" s="321"/>
      <c r="MJC34" s="321"/>
      <c r="MJD34" s="321"/>
      <c r="MJE34" s="321"/>
      <c r="MJF34" s="321"/>
      <c r="MJG34" s="321"/>
      <c r="MJH34" s="321"/>
      <c r="MJI34" s="321"/>
      <c r="MJJ34" s="321"/>
      <c r="MJK34" s="321"/>
      <c r="MJL34" s="321"/>
      <c r="MJM34" s="321"/>
      <c r="MJN34" s="321"/>
      <c r="MJO34" s="321"/>
      <c r="MJP34" s="321"/>
      <c r="MJQ34" s="321"/>
      <c r="MJR34" s="321"/>
      <c r="MJS34" s="321"/>
      <c r="MJT34" s="321"/>
      <c r="MJU34" s="321"/>
      <c r="MJV34" s="321"/>
      <c r="MJW34" s="321"/>
      <c r="MJX34" s="321"/>
      <c r="MJY34" s="321"/>
      <c r="MJZ34" s="321"/>
      <c r="MKA34" s="321"/>
      <c r="MKB34" s="321"/>
      <c r="MKC34" s="321"/>
      <c r="MKD34" s="321"/>
      <c r="MKE34" s="321"/>
      <c r="MKF34" s="321"/>
      <c r="MKG34" s="321"/>
      <c r="MKH34" s="321"/>
      <c r="MKI34" s="321"/>
      <c r="MKJ34" s="321"/>
      <c r="MKK34" s="321"/>
      <c r="MKL34" s="321"/>
      <c r="MKM34" s="321"/>
      <c r="MKN34" s="321"/>
      <c r="MKO34" s="321"/>
      <c r="MKP34" s="321"/>
      <c r="MKQ34" s="321"/>
      <c r="MKR34" s="321"/>
      <c r="MKS34" s="321"/>
      <c r="MKT34" s="321"/>
      <c r="MKU34" s="321"/>
      <c r="MKV34" s="321"/>
      <c r="MKW34" s="321"/>
      <c r="MKX34" s="321"/>
      <c r="MKY34" s="321"/>
      <c r="MKZ34" s="321"/>
      <c r="MLA34" s="321"/>
      <c r="MLB34" s="321"/>
      <c r="MLC34" s="321"/>
      <c r="MLD34" s="321"/>
      <c r="MLE34" s="321"/>
      <c r="MLF34" s="321"/>
      <c r="MLG34" s="321"/>
      <c r="MLH34" s="321"/>
      <c r="MLI34" s="321"/>
      <c r="MLJ34" s="321"/>
      <c r="MLK34" s="321"/>
      <c r="MLL34" s="321"/>
      <c r="MLM34" s="321"/>
      <c r="MLN34" s="321"/>
      <c r="MLO34" s="321"/>
      <c r="MLP34" s="321"/>
      <c r="MLQ34" s="321"/>
      <c r="MLR34" s="321"/>
      <c r="MLS34" s="321"/>
      <c r="MLT34" s="321"/>
      <c r="MLU34" s="321"/>
      <c r="MLV34" s="321"/>
      <c r="MLW34" s="321"/>
      <c r="MLX34" s="321"/>
      <c r="MLY34" s="321"/>
      <c r="MLZ34" s="321"/>
      <c r="MMA34" s="321"/>
      <c r="MMB34" s="321"/>
      <c r="MMC34" s="321"/>
      <c r="MMD34" s="321"/>
      <c r="MME34" s="321"/>
      <c r="MMF34" s="321"/>
      <c r="MMG34" s="321"/>
      <c r="MMH34" s="321"/>
      <c r="MMI34" s="321"/>
      <c r="MMJ34" s="321"/>
      <c r="MMK34" s="321"/>
      <c r="MML34" s="321"/>
      <c r="MMM34" s="321"/>
      <c r="MMN34" s="321"/>
      <c r="MMO34" s="321"/>
      <c r="MMP34" s="321"/>
      <c r="MMQ34" s="321"/>
      <c r="MMR34" s="321"/>
      <c r="MMS34" s="321"/>
      <c r="MMT34" s="321"/>
      <c r="MMU34" s="321"/>
      <c r="MMV34" s="321"/>
      <c r="MMW34" s="321"/>
      <c r="MMX34" s="321"/>
      <c r="MMY34" s="321"/>
      <c r="MMZ34" s="321"/>
      <c r="MNA34" s="321"/>
      <c r="MNB34" s="321"/>
      <c r="MNC34" s="321"/>
      <c r="MND34" s="321"/>
      <c r="MNE34" s="321"/>
      <c r="MNF34" s="321"/>
      <c r="MNG34" s="321"/>
      <c r="MNH34" s="321"/>
      <c r="MNI34" s="321"/>
      <c r="MNJ34" s="321"/>
      <c r="MNK34" s="321"/>
      <c r="MNL34" s="321"/>
      <c r="MNM34" s="321"/>
      <c r="MNN34" s="321"/>
      <c r="MNO34" s="321"/>
      <c r="MNP34" s="321"/>
      <c r="MNQ34" s="321"/>
      <c r="MNR34" s="321"/>
      <c r="MNS34" s="321"/>
      <c r="MNT34" s="321"/>
      <c r="MNU34" s="321"/>
      <c r="MNV34" s="321"/>
      <c r="MNW34" s="321"/>
      <c r="MNX34" s="321"/>
      <c r="MNY34" s="321"/>
      <c r="MNZ34" s="321"/>
      <c r="MOA34" s="321"/>
      <c r="MOB34" s="321"/>
      <c r="MOC34" s="321"/>
      <c r="MOD34" s="321"/>
      <c r="MOE34" s="321"/>
      <c r="MOF34" s="321"/>
      <c r="MOG34" s="321"/>
      <c r="MOH34" s="321"/>
      <c r="MOI34" s="321"/>
      <c r="MOJ34" s="321"/>
      <c r="MOK34" s="321"/>
      <c r="MOL34" s="321"/>
      <c r="MOM34" s="321"/>
      <c r="MON34" s="321"/>
      <c r="MOO34" s="321"/>
      <c r="MOP34" s="321"/>
      <c r="MOQ34" s="321"/>
      <c r="MOR34" s="321"/>
      <c r="MOS34" s="321"/>
      <c r="MOT34" s="321"/>
      <c r="MOU34" s="321"/>
      <c r="MOV34" s="321"/>
      <c r="MOW34" s="321"/>
      <c r="MOX34" s="321"/>
      <c r="MOY34" s="321"/>
      <c r="MOZ34" s="321"/>
      <c r="MPA34" s="321"/>
      <c r="MPB34" s="321"/>
      <c r="MPC34" s="321"/>
      <c r="MPD34" s="321"/>
      <c r="MPE34" s="321"/>
      <c r="MPF34" s="321"/>
      <c r="MPG34" s="321"/>
      <c r="MPH34" s="321"/>
      <c r="MPI34" s="321"/>
      <c r="MPJ34" s="321"/>
      <c r="MPK34" s="321"/>
      <c r="MPL34" s="321"/>
      <c r="MPM34" s="321"/>
      <c r="MPN34" s="321"/>
      <c r="MPO34" s="321"/>
      <c r="MPP34" s="321"/>
      <c r="MPQ34" s="321"/>
      <c r="MPR34" s="321"/>
      <c r="MPS34" s="321"/>
      <c r="MPT34" s="321"/>
      <c r="MPU34" s="321"/>
      <c r="MPV34" s="321"/>
      <c r="MPW34" s="321"/>
      <c r="MPX34" s="321"/>
      <c r="MPY34" s="321"/>
      <c r="MPZ34" s="321"/>
      <c r="MQA34" s="321"/>
      <c r="MQB34" s="321"/>
      <c r="MQC34" s="321"/>
      <c r="MQD34" s="321"/>
      <c r="MQE34" s="321"/>
      <c r="MQF34" s="321"/>
      <c r="MQG34" s="321"/>
      <c r="MQH34" s="321"/>
      <c r="MQI34" s="321"/>
      <c r="MQJ34" s="321"/>
      <c r="MQK34" s="321"/>
      <c r="MQL34" s="321"/>
      <c r="MQM34" s="321"/>
      <c r="MQN34" s="321"/>
      <c r="MQO34" s="321"/>
      <c r="MQP34" s="321"/>
      <c r="MQQ34" s="321"/>
      <c r="MQR34" s="321"/>
      <c r="MQS34" s="321"/>
      <c r="MQT34" s="321"/>
      <c r="MQU34" s="321"/>
      <c r="MQV34" s="321"/>
      <c r="MQW34" s="321"/>
      <c r="MQX34" s="321"/>
      <c r="MQY34" s="321"/>
      <c r="MQZ34" s="321"/>
      <c r="MRA34" s="321"/>
      <c r="MRB34" s="321"/>
      <c r="MRC34" s="321"/>
      <c r="MRD34" s="321"/>
      <c r="MRE34" s="321"/>
      <c r="MRF34" s="321"/>
      <c r="MRG34" s="321"/>
      <c r="MRH34" s="321"/>
      <c r="MRI34" s="321"/>
      <c r="MRJ34" s="321"/>
      <c r="MRK34" s="321"/>
      <c r="MRL34" s="321"/>
      <c r="MRM34" s="321"/>
      <c r="MRN34" s="321"/>
      <c r="MRO34" s="321"/>
      <c r="MRP34" s="321"/>
      <c r="MRQ34" s="321"/>
      <c r="MRR34" s="321"/>
      <c r="MRS34" s="321"/>
      <c r="MRT34" s="321"/>
      <c r="MRU34" s="321"/>
      <c r="MRV34" s="321"/>
      <c r="MRW34" s="321"/>
      <c r="MRX34" s="321"/>
      <c r="MRY34" s="321"/>
      <c r="MRZ34" s="321"/>
      <c r="MSA34" s="321"/>
      <c r="MSB34" s="321"/>
      <c r="MSC34" s="321"/>
      <c r="MSD34" s="321"/>
      <c r="MSE34" s="321"/>
      <c r="MSF34" s="321"/>
      <c r="MSG34" s="321"/>
      <c r="MSH34" s="321"/>
      <c r="MSI34" s="321"/>
      <c r="MSJ34" s="321"/>
      <c r="MSK34" s="321"/>
      <c r="MSL34" s="321"/>
      <c r="MSM34" s="321"/>
      <c r="MSN34" s="321"/>
      <c r="MSO34" s="321"/>
      <c r="MSP34" s="321"/>
      <c r="MSQ34" s="321"/>
      <c r="MSR34" s="321"/>
      <c r="MSS34" s="321"/>
      <c r="MST34" s="321"/>
      <c r="MSU34" s="321"/>
      <c r="MSV34" s="321"/>
      <c r="MSW34" s="321"/>
      <c r="MSX34" s="321"/>
      <c r="MSY34" s="321"/>
      <c r="MSZ34" s="321"/>
      <c r="MTA34" s="321"/>
      <c r="MTB34" s="321"/>
      <c r="MTC34" s="321"/>
      <c r="MTD34" s="321"/>
      <c r="MTE34" s="321"/>
      <c r="MTF34" s="321"/>
      <c r="MTG34" s="321"/>
      <c r="MTH34" s="321"/>
      <c r="MTI34" s="321"/>
      <c r="MTJ34" s="321"/>
      <c r="MTK34" s="321"/>
      <c r="MTL34" s="321"/>
      <c r="MTM34" s="321"/>
      <c r="MTN34" s="321"/>
      <c r="MTO34" s="321"/>
      <c r="MTP34" s="321"/>
      <c r="MTQ34" s="321"/>
      <c r="MTR34" s="321"/>
      <c r="MTS34" s="321"/>
      <c r="MTT34" s="321"/>
      <c r="MTU34" s="321"/>
      <c r="MTV34" s="321"/>
      <c r="MTW34" s="321"/>
      <c r="MTX34" s="321"/>
      <c r="MTY34" s="321"/>
      <c r="MTZ34" s="321"/>
      <c r="MUA34" s="321"/>
      <c r="MUB34" s="321"/>
      <c r="MUC34" s="321"/>
      <c r="MUD34" s="321"/>
      <c r="MUE34" s="321"/>
      <c r="MUF34" s="321"/>
      <c r="MUG34" s="321"/>
      <c r="MUH34" s="321"/>
      <c r="MUI34" s="321"/>
      <c r="MUJ34" s="321"/>
      <c r="MUK34" s="321"/>
      <c r="MUL34" s="321"/>
      <c r="MUM34" s="321"/>
      <c r="MUN34" s="321"/>
      <c r="MUO34" s="321"/>
      <c r="MUP34" s="321"/>
      <c r="MUQ34" s="321"/>
      <c r="MUR34" s="321"/>
      <c r="MUS34" s="321"/>
      <c r="MUT34" s="321"/>
      <c r="MUU34" s="321"/>
      <c r="MUV34" s="321"/>
      <c r="MUW34" s="321"/>
      <c r="MUX34" s="321"/>
      <c r="MUY34" s="321"/>
      <c r="MUZ34" s="321"/>
      <c r="MVA34" s="321"/>
      <c r="MVB34" s="321"/>
      <c r="MVC34" s="321"/>
      <c r="MVD34" s="321"/>
      <c r="MVE34" s="321"/>
      <c r="MVF34" s="321"/>
      <c r="MVG34" s="321"/>
      <c r="MVH34" s="321"/>
      <c r="MVI34" s="321"/>
      <c r="MVJ34" s="321"/>
      <c r="MVK34" s="321"/>
      <c r="MVL34" s="321"/>
      <c r="MVM34" s="321"/>
      <c r="MVN34" s="321"/>
      <c r="MVO34" s="321"/>
      <c r="MVP34" s="321"/>
      <c r="MVQ34" s="321"/>
      <c r="MVR34" s="321"/>
      <c r="MVS34" s="321"/>
      <c r="MVT34" s="321"/>
      <c r="MVU34" s="321"/>
      <c r="MVV34" s="321"/>
      <c r="MVW34" s="321"/>
      <c r="MVX34" s="321"/>
      <c r="MVY34" s="321"/>
      <c r="MVZ34" s="321"/>
      <c r="MWA34" s="321"/>
      <c r="MWB34" s="321"/>
      <c r="MWC34" s="321"/>
      <c r="MWD34" s="321"/>
      <c r="MWE34" s="321"/>
      <c r="MWF34" s="321"/>
      <c r="MWG34" s="321"/>
      <c r="MWH34" s="321"/>
      <c r="MWI34" s="321"/>
      <c r="MWJ34" s="321"/>
      <c r="MWK34" s="321"/>
      <c r="MWL34" s="321"/>
      <c r="MWM34" s="321"/>
      <c r="MWN34" s="321"/>
      <c r="MWO34" s="321"/>
      <c r="MWP34" s="321"/>
      <c r="MWQ34" s="321"/>
      <c r="MWR34" s="321"/>
      <c r="MWS34" s="321"/>
      <c r="MWT34" s="321"/>
      <c r="MWU34" s="321"/>
      <c r="MWV34" s="321"/>
      <c r="MWW34" s="321"/>
      <c r="MWX34" s="321"/>
      <c r="MWY34" s="321"/>
      <c r="MWZ34" s="321"/>
      <c r="MXA34" s="321"/>
      <c r="MXB34" s="321"/>
      <c r="MXC34" s="321"/>
      <c r="MXD34" s="321"/>
      <c r="MXE34" s="321"/>
      <c r="MXF34" s="321"/>
      <c r="MXG34" s="321"/>
      <c r="MXH34" s="321"/>
      <c r="MXI34" s="321"/>
      <c r="MXJ34" s="321"/>
      <c r="MXK34" s="321"/>
      <c r="MXL34" s="321"/>
      <c r="MXM34" s="321"/>
      <c r="MXN34" s="321"/>
      <c r="MXO34" s="321"/>
      <c r="MXP34" s="321"/>
      <c r="MXQ34" s="321"/>
      <c r="MXR34" s="321"/>
      <c r="MXS34" s="321"/>
      <c r="MXT34" s="321"/>
      <c r="MXU34" s="321"/>
      <c r="MXV34" s="321"/>
      <c r="MXW34" s="321"/>
      <c r="MXX34" s="321"/>
      <c r="MXY34" s="321"/>
      <c r="MXZ34" s="321"/>
      <c r="MYA34" s="321"/>
      <c r="MYB34" s="321"/>
      <c r="MYC34" s="321"/>
      <c r="MYD34" s="321"/>
      <c r="MYE34" s="321"/>
      <c r="MYF34" s="321"/>
      <c r="MYG34" s="321"/>
      <c r="MYH34" s="321"/>
      <c r="MYI34" s="321"/>
      <c r="MYJ34" s="321"/>
      <c r="MYK34" s="321"/>
      <c r="MYL34" s="321"/>
      <c r="MYM34" s="321"/>
      <c r="MYN34" s="321"/>
      <c r="MYO34" s="321"/>
      <c r="MYP34" s="321"/>
      <c r="MYQ34" s="321"/>
      <c r="MYR34" s="321"/>
      <c r="MYS34" s="321"/>
      <c r="MYT34" s="321"/>
      <c r="MYU34" s="321"/>
      <c r="MYV34" s="321"/>
      <c r="MYW34" s="321"/>
      <c r="MYX34" s="321"/>
      <c r="MYY34" s="321"/>
      <c r="MYZ34" s="321"/>
      <c r="MZA34" s="321"/>
      <c r="MZB34" s="321"/>
      <c r="MZC34" s="321"/>
      <c r="MZD34" s="321"/>
      <c r="MZE34" s="321"/>
      <c r="MZF34" s="321"/>
      <c r="MZG34" s="321"/>
      <c r="MZH34" s="321"/>
      <c r="MZI34" s="321"/>
      <c r="MZJ34" s="321"/>
      <c r="MZK34" s="321"/>
      <c r="MZL34" s="321"/>
      <c r="MZM34" s="321"/>
      <c r="MZN34" s="321"/>
      <c r="MZO34" s="321"/>
      <c r="MZP34" s="321"/>
      <c r="MZQ34" s="321"/>
      <c r="MZR34" s="321"/>
      <c r="MZS34" s="321"/>
      <c r="MZT34" s="321"/>
      <c r="MZU34" s="321"/>
      <c r="MZV34" s="321"/>
      <c r="MZW34" s="321"/>
      <c r="MZX34" s="321"/>
      <c r="MZY34" s="321"/>
      <c r="MZZ34" s="321"/>
      <c r="NAA34" s="321"/>
      <c r="NAB34" s="321"/>
      <c r="NAC34" s="321"/>
      <c r="NAD34" s="321"/>
      <c r="NAE34" s="321"/>
      <c r="NAF34" s="321"/>
      <c r="NAG34" s="321"/>
      <c r="NAH34" s="321"/>
      <c r="NAI34" s="321"/>
      <c r="NAJ34" s="321"/>
      <c r="NAK34" s="321"/>
      <c r="NAL34" s="321"/>
      <c r="NAM34" s="321"/>
      <c r="NAN34" s="321"/>
      <c r="NAO34" s="321"/>
      <c r="NAP34" s="321"/>
      <c r="NAQ34" s="321"/>
      <c r="NAR34" s="321"/>
      <c r="NAS34" s="321"/>
      <c r="NAT34" s="321"/>
      <c r="NAU34" s="321"/>
      <c r="NAV34" s="321"/>
      <c r="NAW34" s="321"/>
      <c r="NAX34" s="321"/>
      <c r="NAY34" s="321"/>
      <c r="NAZ34" s="321"/>
      <c r="NBA34" s="321"/>
      <c r="NBB34" s="321"/>
      <c r="NBC34" s="321"/>
      <c r="NBD34" s="321"/>
      <c r="NBE34" s="321"/>
      <c r="NBF34" s="321"/>
      <c r="NBG34" s="321"/>
      <c r="NBH34" s="321"/>
      <c r="NBI34" s="321"/>
      <c r="NBJ34" s="321"/>
      <c r="NBK34" s="321"/>
      <c r="NBL34" s="321"/>
      <c r="NBM34" s="321"/>
      <c r="NBN34" s="321"/>
      <c r="NBO34" s="321"/>
      <c r="NBP34" s="321"/>
      <c r="NBQ34" s="321"/>
      <c r="NBR34" s="321"/>
      <c r="NBS34" s="321"/>
      <c r="NBT34" s="321"/>
      <c r="NBU34" s="321"/>
      <c r="NBV34" s="321"/>
      <c r="NBW34" s="321"/>
      <c r="NBX34" s="321"/>
      <c r="NBY34" s="321"/>
      <c r="NBZ34" s="321"/>
      <c r="NCA34" s="321"/>
      <c r="NCB34" s="321"/>
      <c r="NCC34" s="321"/>
      <c r="NCD34" s="321"/>
      <c r="NCE34" s="321"/>
      <c r="NCF34" s="321"/>
      <c r="NCG34" s="321"/>
      <c r="NCH34" s="321"/>
      <c r="NCI34" s="321"/>
      <c r="NCJ34" s="321"/>
      <c r="NCK34" s="321"/>
      <c r="NCL34" s="321"/>
      <c r="NCM34" s="321"/>
      <c r="NCN34" s="321"/>
      <c r="NCO34" s="321"/>
      <c r="NCP34" s="321"/>
      <c r="NCQ34" s="321"/>
      <c r="NCR34" s="321"/>
      <c r="NCS34" s="321"/>
      <c r="NCT34" s="321"/>
      <c r="NCU34" s="321"/>
      <c r="NCV34" s="321"/>
      <c r="NCW34" s="321"/>
      <c r="NCX34" s="321"/>
      <c r="NCY34" s="321"/>
      <c r="NCZ34" s="321"/>
      <c r="NDA34" s="321"/>
      <c r="NDB34" s="321"/>
      <c r="NDC34" s="321"/>
      <c r="NDD34" s="321"/>
      <c r="NDE34" s="321"/>
      <c r="NDF34" s="321"/>
      <c r="NDG34" s="321"/>
      <c r="NDH34" s="321"/>
      <c r="NDI34" s="321"/>
      <c r="NDJ34" s="321"/>
      <c r="NDK34" s="321"/>
      <c r="NDL34" s="321"/>
      <c r="NDM34" s="321"/>
      <c r="NDN34" s="321"/>
      <c r="NDO34" s="321"/>
      <c r="NDP34" s="321"/>
      <c r="NDQ34" s="321"/>
      <c r="NDR34" s="321"/>
      <c r="NDS34" s="321"/>
      <c r="NDT34" s="321"/>
      <c r="NDU34" s="321"/>
      <c r="NDV34" s="321"/>
      <c r="NDW34" s="321"/>
      <c r="NDX34" s="321"/>
      <c r="NDY34" s="321"/>
      <c r="NDZ34" s="321"/>
      <c r="NEA34" s="321"/>
      <c r="NEB34" s="321"/>
      <c r="NEC34" s="321"/>
      <c r="NED34" s="321"/>
      <c r="NEE34" s="321"/>
      <c r="NEF34" s="321"/>
      <c r="NEG34" s="321"/>
      <c r="NEH34" s="321"/>
      <c r="NEI34" s="321"/>
      <c r="NEJ34" s="321"/>
      <c r="NEK34" s="321"/>
      <c r="NEL34" s="321"/>
      <c r="NEM34" s="321"/>
      <c r="NEN34" s="321"/>
      <c r="NEO34" s="321"/>
      <c r="NEP34" s="321"/>
      <c r="NEQ34" s="321"/>
      <c r="NER34" s="321"/>
      <c r="NES34" s="321"/>
      <c r="NET34" s="321"/>
      <c r="NEU34" s="321"/>
      <c r="NEV34" s="321"/>
      <c r="NEW34" s="321"/>
      <c r="NEX34" s="321"/>
      <c r="NEY34" s="321"/>
      <c r="NEZ34" s="321"/>
      <c r="NFA34" s="321"/>
      <c r="NFB34" s="321"/>
      <c r="NFC34" s="321"/>
      <c r="NFD34" s="321"/>
      <c r="NFE34" s="321"/>
      <c r="NFF34" s="321"/>
      <c r="NFG34" s="321"/>
      <c r="NFH34" s="321"/>
      <c r="NFI34" s="321"/>
      <c r="NFJ34" s="321"/>
      <c r="NFK34" s="321"/>
      <c r="NFL34" s="321"/>
      <c r="NFM34" s="321"/>
      <c r="NFN34" s="321"/>
      <c r="NFO34" s="321"/>
      <c r="NFP34" s="321"/>
      <c r="NFQ34" s="321"/>
      <c r="NFR34" s="321"/>
      <c r="NFS34" s="321"/>
      <c r="NFT34" s="321"/>
      <c r="NFU34" s="321"/>
      <c r="NFV34" s="321"/>
      <c r="NFW34" s="321"/>
      <c r="NFX34" s="321"/>
      <c r="NFY34" s="321"/>
      <c r="NFZ34" s="321"/>
      <c r="NGA34" s="321"/>
      <c r="NGB34" s="321"/>
      <c r="NGC34" s="321"/>
      <c r="NGD34" s="321"/>
      <c r="NGE34" s="321"/>
      <c r="NGF34" s="321"/>
      <c r="NGG34" s="321"/>
      <c r="NGH34" s="321"/>
      <c r="NGI34" s="321"/>
      <c r="NGJ34" s="321"/>
      <c r="NGK34" s="321"/>
      <c r="NGL34" s="321"/>
      <c r="NGM34" s="321"/>
      <c r="NGN34" s="321"/>
      <c r="NGO34" s="321"/>
      <c r="NGP34" s="321"/>
      <c r="NGQ34" s="321"/>
      <c r="NGR34" s="321"/>
      <c r="NGS34" s="321"/>
      <c r="NGT34" s="321"/>
      <c r="NGU34" s="321"/>
      <c r="NGV34" s="321"/>
      <c r="NGW34" s="321"/>
      <c r="NGX34" s="321"/>
      <c r="NGY34" s="321"/>
      <c r="NGZ34" s="321"/>
      <c r="NHA34" s="321"/>
      <c r="NHB34" s="321"/>
      <c r="NHC34" s="321"/>
      <c r="NHD34" s="321"/>
      <c r="NHE34" s="321"/>
      <c r="NHF34" s="321"/>
      <c r="NHG34" s="321"/>
      <c r="NHH34" s="321"/>
      <c r="NHI34" s="321"/>
      <c r="NHJ34" s="321"/>
      <c r="NHK34" s="321"/>
      <c r="NHL34" s="321"/>
      <c r="NHM34" s="321"/>
      <c r="NHN34" s="321"/>
      <c r="NHO34" s="321"/>
      <c r="NHP34" s="321"/>
      <c r="NHQ34" s="321"/>
      <c r="NHR34" s="321"/>
      <c r="NHS34" s="321"/>
      <c r="NHT34" s="321"/>
      <c r="NHU34" s="321"/>
      <c r="NHV34" s="321"/>
      <c r="NHW34" s="321"/>
      <c r="NHX34" s="321"/>
      <c r="NHY34" s="321"/>
      <c r="NHZ34" s="321"/>
      <c r="NIA34" s="321"/>
      <c r="NIB34" s="321"/>
      <c r="NIC34" s="321"/>
      <c r="NID34" s="321"/>
      <c r="NIE34" s="321"/>
      <c r="NIF34" s="321"/>
      <c r="NIG34" s="321"/>
      <c r="NIH34" s="321"/>
      <c r="NII34" s="321"/>
      <c r="NIJ34" s="321"/>
      <c r="NIK34" s="321"/>
      <c r="NIL34" s="321"/>
      <c r="NIM34" s="321"/>
      <c r="NIN34" s="321"/>
      <c r="NIO34" s="321"/>
      <c r="NIP34" s="321"/>
      <c r="NIQ34" s="321"/>
      <c r="NIR34" s="321"/>
      <c r="NIS34" s="321"/>
      <c r="NIT34" s="321"/>
      <c r="NIU34" s="321"/>
      <c r="NIV34" s="321"/>
      <c r="NIW34" s="321"/>
      <c r="NIX34" s="321"/>
      <c r="NIY34" s="321"/>
      <c r="NIZ34" s="321"/>
      <c r="NJA34" s="321"/>
      <c r="NJB34" s="321"/>
      <c r="NJC34" s="321"/>
      <c r="NJD34" s="321"/>
      <c r="NJE34" s="321"/>
      <c r="NJF34" s="321"/>
      <c r="NJG34" s="321"/>
      <c r="NJH34" s="321"/>
      <c r="NJI34" s="321"/>
      <c r="NJJ34" s="321"/>
      <c r="NJK34" s="321"/>
      <c r="NJL34" s="321"/>
      <c r="NJM34" s="321"/>
      <c r="NJN34" s="321"/>
      <c r="NJO34" s="321"/>
      <c r="NJP34" s="321"/>
      <c r="NJQ34" s="321"/>
      <c r="NJR34" s="321"/>
      <c r="NJS34" s="321"/>
      <c r="NJT34" s="321"/>
      <c r="NJU34" s="321"/>
      <c r="NJV34" s="321"/>
      <c r="NJW34" s="321"/>
      <c r="NJX34" s="321"/>
      <c r="NJY34" s="321"/>
      <c r="NJZ34" s="321"/>
      <c r="NKA34" s="321"/>
      <c r="NKB34" s="321"/>
      <c r="NKC34" s="321"/>
      <c r="NKD34" s="321"/>
      <c r="NKE34" s="321"/>
      <c r="NKF34" s="321"/>
      <c r="NKG34" s="321"/>
      <c r="NKH34" s="321"/>
      <c r="NKI34" s="321"/>
      <c r="NKJ34" s="321"/>
      <c r="NKK34" s="321"/>
      <c r="NKL34" s="321"/>
      <c r="NKM34" s="321"/>
      <c r="NKN34" s="321"/>
      <c r="NKO34" s="321"/>
      <c r="NKP34" s="321"/>
      <c r="NKQ34" s="321"/>
      <c r="NKR34" s="321"/>
      <c r="NKS34" s="321"/>
      <c r="NKT34" s="321"/>
      <c r="NKU34" s="321"/>
      <c r="NKV34" s="321"/>
      <c r="NKW34" s="321"/>
      <c r="NKX34" s="321"/>
      <c r="NKY34" s="321"/>
      <c r="NKZ34" s="321"/>
      <c r="NLA34" s="321"/>
      <c r="NLB34" s="321"/>
      <c r="NLC34" s="321"/>
      <c r="NLD34" s="321"/>
      <c r="NLE34" s="321"/>
      <c r="NLF34" s="321"/>
      <c r="NLG34" s="321"/>
      <c r="NLH34" s="321"/>
      <c r="NLI34" s="321"/>
      <c r="NLJ34" s="321"/>
      <c r="NLK34" s="321"/>
      <c r="NLL34" s="321"/>
      <c r="NLM34" s="321"/>
      <c r="NLN34" s="321"/>
      <c r="NLO34" s="321"/>
      <c r="NLP34" s="321"/>
      <c r="NLQ34" s="321"/>
      <c r="NLR34" s="321"/>
      <c r="NLS34" s="321"/>
      <c r="NLT34" s="321"/>
      <c r="NLU34" s="321"/>
      <c r="NLV34" s="321"/>
      <c r="NLW34" s="321"/>
      <c r="NLX34" s="321"/>
      <c r="NLY34" s="321"/>
      <c r="NLZ34" s="321"/>
      <c r="NMA34" s="321"/>
      <c r="NMB34" s="321"/>
      <c r="NMC34" s="321"/>
      <c r="NMD34" s="321"/>
      <c r="NME34" s="321"/>
      <c r="NMF34" s="321"/>
      <c r="NMG34" s="321"/>
      <c r="NMH34" s="321"/>
      <c r="NMI34" s="321"/>
      <c r="NMJ34" s="321"/>
      <c r="NMK34" s="321"/>
      <c r="NML34" s="321"/>
      <c r="NMM34" s="321"/>
      <c r="NMN34" s="321"/>
      <c r="NMO34" s="321"/>
      <c r="NMP34" s="321"/>
      <c r="NMQ34" s="321"/>
      <c r="NMR34" s="321"/>
      <c r="NMS34" s="321"/>
      <c r="NMT34" s="321"/>
      <c r="NMU34" s="321"/>
      <c r="NMV34" s="321"/>
      <c r="NMW34" s="321"/>
      <c r="NMX34" s="321"/>
      <c r="NMY34" s="321"/>
      <c r="NMZ34" s="321"/>
      <c r="NNA34" s="321"/>
      <c r="NNB34" s="321"/>
      <c r="NNC34" s="321"/>
      <c r="NND34" s="321"/>
      <c r="NNE34" s="321"/>
      <c r="NNF34" s="321"/>
      <c r="NNG34" s="321"/>
      <c r="NNH34" s="321"/>
      <c r="NNI34" s="321"/>
      <c r="NNJ34" s="321"/>
      <c r="NNK34" s="321"/>
      <c r="NNL34" s="321"/>
      <c r="NNM34" s="321"/>
      <c r="NNN34" s="321"/>
      <c r="NNO34" s="321"/>
      <c r="NNP34" s="321"/>
      <c r="NNQ34" s="321"/>
      <c r="NNR34" s="321"/>
      <c r="NNS34" s="321"/>
      <c r="NNT34" s="321"/>
      <c r="NNU34" s="321"/>
      <c r="NNV34" s="321"/>
      <c r="NNW34" s="321"/>
      <c r="NNX34" s="321"/>
      <c r="NNY34" s="321"/>
      <c r="NNZ34" s="321"/>
      <c r="NOA34" s="321"/>
      <c r="NOB34" s="321"/>
      <c r="NOC34" s="321"/>
      <c r="NOD34" s="321"/>
      <c r="NOE34" s="321"/>
      <c r="NOF34" s="321"/>
      <c r="NOG34" s="321"/>
      <c r="NOH34" s="321"/>
      <c r="NOI34" s="321"/>
      <c r="NOJ34" s="321"/>
      <c r="NOK34" s="321"/>
      <c r="NOL34" s="321"/>
      <c r="NOM34" s="321"/>
      <c r="NON34" s="321"/>
      <c r="NOO34" s="321"/>
      <c r="NOP34" s="321"/>
      <c r="NOQ34" s="321"/>
      <c r="NOR34" s="321"/>
      <c r="NOS34" s="321"/>
      <c r="NOT34" s="321"/>
      <c r="NOU34" s="321"/>
      <c r="NOV34" s="321"/>
      <c r="NOW34" s="321"/>
      <c r="NOX34" s="321"/>
      <c r="NOY34" s="321"/>
      <c r="NOZ34" s="321"/>
      <c r="NPA34" s="321"/>
      <c r="NPB34" s="321"/>
      <c r="NPC34" s="321"/>
      <c r="NPD34" s="321"/>
      <c r="NPE34" s="321"/>
      <c r="NPF34" s="321"/>
      <c r="NPG34" s="321"/>
      <c r="NPH34" s="321"/>
      <c r="NPI34" s="321"/>
      <c r="NPJ34" s="321"/>
      <c r="NPK34" s="321"/>
      <c r="NPL34" s="321"/>
      <c r="NPM34" s="321"/>
      <c r="NPN34" s="321"/>
      <c r="NPO34" s="321"/>
      <c r="NPP34" s="321"/>
      <c r="NPQ34" s="321"/>
      <c r="NPR34" s="321"/>
      <c r="NPS34" s="321"/>
      <c r="NPT34" s="321"/>
      <c r="NPU34" s="321"/>
      <c r="NPV34" s="321"/>
      <c r="NPW34" s="321"/>
      <c r="NPX34" s="321"/>
      <c r="NPY34" s="321"/>
      <c r="NPZ34" s="321"/>
      <c r="NQA34" s="321"/>
      <c r="NQB34" s="321"/>
      <c r="NQC34" s="321"/>
      <c r="NQD34" s="321"/>
      <c r="NQE34" s="321"/>
      <c r="NQF34" s="321"/>
      <c r="NQG34" s="321"/>
      <c r="NQH34" s="321"/>
      <c r="NQI34" s="321"/>
      <c r="NQJ34" s="321"/>
      <c r="NQK34" s="321"/>
      <c r="NQL34" s="321"/>
      <c r="NQM34" s="321"/>
      <c r="NQN34" s="321"/>
      <c r="NQO34" s="321"/>
      <c r="NQP34" s="321"/>
      <c r="NQQ34" s="321"/>
      <c r="NQR34" s="321"/>
      <c r="NQS34" s="321"/>
      <c r="NQT34" s="321"/>
      <c r="NQU34" s="321"/>
      <c r="NQV34" s="321"/>
      <c r="NQW34" s="321"/>
      <c r="NQX34" s="321"/>
      <c r="NQY34" s="321"/>
      <c r="NQZ34" s="321"/>
      <c r="NRA34" s="321"/>
      <c r="NRB34" s="321"/>
      <c r="NRC34" s="321"/>
      <c r="NRD34" s="321"/>
      <c r="NRE34" s="321"/>
      <c r="NRF34" s="321"/>
      <c r="NRG34" s="321"/>
      <c r="NRH34" s="321"/>
      <c r="NRI34" s="321"/>
      <c r="NRJ34" s="321"/>
      <c r="NRK34" s="321"/>
      <c r="NRL34" s="321"/>
      <c r="NRM34" s="321"/>
      <c r="NRN34" s="321"/>
      <c r="NRO34" s="321"/>
      <c r="NRP34" s="321"/>
      <c r="NRQ34" s="321"/>
      <c r="NRR34" s="321"/>
      <c r="NRS34" s="321"/>
      <c r="NRT34" s="321"/>
      <c r="NRU34" s="321"/>
      <c r="NRV34" s="321"/>
      <c r="NRW34" s="321"/>
      <c r="NRX34" s="321"/>
      <c r="NRY34" s="321"/>
      <c r="NRZ34" s="321"/>
      <c r="NSA34" s="321"/>
      <c r="NSB34" s="321"/>
      <c r="NSC34" s="321"/>
      <c r="NSD34" s="321"/>
      <c r="NSE34" s="321"/>
      <c r="NSF34" s="321"/>
      <c r="NSG34" s="321"/>
      <c r="NSH34" s="321"/>
      <c r="NSI34" s="321"/>
      <c r="NSJ34" s="321"/>
      <c r="NSK34" s="321"/>
      <c r="NSL34" s="321"/>
      <c r="NSM34" s="321"/>
      <c r="NSN34" s="321"/>
      <c r="NSO34" s="321"/>
      <c r="NSP34" s="321"/>
      <c r="NSQ34" s="321"/>
      <c r="NSR34" s="321"/>
      <c r="NSS34" s="321"/>
      <c r="NST34" s="321"/>
      <c r="NSU34" s="321"/>
      <c r="NSV34" s="321"/>
      <c r="NSW34" s="321"/>
      <c r="NSX34" s="321"/>
      <c r="NSY34" s="321"/>
      <c r="NSZ34" s="321"/>
      <c r="NTA34" s="321"/>
      <c r="NTB34" s="321"/>
      <c r="NTC34" s="321"/>
      <c r="NTD34" s="321"/>
      <c r="NTE34" s="321"/>
      <c r="NTF34" s="321"/>
      <c r="NTG34" s="321"/>
      <c r="NTH34" s="321"/>
      <c r="NTI34" s="321"/>
      <c r="NTJ34" s="321"/>
      <c r="NTK34" s="321"/>
      <c r="NTL34" s="321"/>
      <c r="NTM34" s="321"/>
      <c r="NTN34" s="321"/>
      <c r="NTO34" s="321"/>
      <c r="NTP34" s="321"/>
      <c r="NTQ34" s="321"/>
      <c r="NTR34" s="321"/>
      <c r="NTS34" s="321"/>
      <c r="NTT34" s="321"/>
      <c r="NTU34" s="321"/>
      <c r="NTV34" s="321"/>
      <c r="NTW34" s="321"/>
      <c r="NTX34" s="321"/>
      <c r="NTY34" s="321"/>
      <c r="NTZ34" s="321"/>
      <c r="NUA34" s="321"/>
      <c r="NUB34" s="321"/>
      <c r="NUC34" s="321"/>
      <c r="NUD34" s="321"/>
      <c r="NUE34" s="321"/>
      <c r="NUF34" s="321"/>
      <c r="NUG34" s="321"/>
      <c r="NUH34" s="321"/>
      <c r="NUI34" s="321"/>
      <c r="NUJ34" s="321"/>
      <c r="NUK34" s="321"/>
      <c r="NUL34" s="321"/>
      <c r="NUM34" s="321"/>
      <c r="NUN34" s="321"/>
      <c r="NUO34" s="321"/>
      <c r="NUP34" s="321"/>
      <c r="NUQ34" s="321"/>
      <c r="NUR34" s="321"/>
      <c r="NUS34" s="321"/>
      <c r="NUT34" s="321"/>
      <c r="NUU34" s="321"/>
      <c r="NUV34" s="321"/>
      <c r="NUW34" s="321"/>
      <c r="NUX34" s="321"/>
      <c r="NUY34" s="321"/>
      <c r="NUZ34" s="321"/>
      <c r="NVA34" s="321"/>
      <c r="NVB34" s="321"/>
      <c r="NVC34" s="321"/>
      <c r="NVD34" s="321"/>
      <c r="NVE34" s="321"/>
      <c r="NVF34" s="321"/>
      <c r="NVG34" s="321"/>
      <c r="NVH34" s="321"/>
      <c r="NVI34" s="321"/>
      <c r="NVJ34" s="321"/>
      <c r="NVK34" s="321"/>
      <c r="NVL34" s="321"/>
      <c r="NVM34" s="321"/>
      <c r="NVN34" s="321"/>
      <c r="NVO34" s="321"/>
      <c r="NVP34" s="321"/>
      <c r="NVQ34" s="321"/>
      <c r="NVR34" s="321"/>
      <c r="NVS34" s="321"/>
      <c r="NVT34" s="321"/>
      <c r="NVU34" s="321"/>
      <c r="NVV34" s="321"/>
      <c r="NVW34" s="321"/>
      <c r="NVX34" s="321"/>
      <c r="NVY34" s="321"/>
      <c r="NVZ34" s="321"/>
      <c r="NWA34" s="321"/>
      <c r="NWB34" s="321"/>
      <c r="NWC34" s="321"/>
      <c r="NWD34" s="321"/>
      <c r="NWE34" s="321"/>
      <c r="NWF34" s="321"/>
      <c r="NWG34" s="321"/>
      <c r="NWH34" s="321"/>
      <c r="NWI34" s="321"/>
      <c r="NWJ34" s="321"/>
      <c r="NWK34" s="321"/>
      <c r="NWL34" s="321"/>
      <c r="NWM34" s="321"/>
      <c r="NWN34" s="321"/>
      <c r="NWO34" s="321"/>
      <c r="NWP34" s="321"/>
      <c r="NWQ34" s="321"/>
      <c r="NWR34" s="321"/>
      <c r="NWS34" s="321"/>
      <c r="NWT34" s="321"/>
      <c r="NWU34" s="321"/>
      <c r="NWV34" s="321"/>
      <c r="NWW34" s="321"/>
      <c r="NWX34" s="321"/>
      <c r="NWY34" s="321"/>
      <c r="NWZ34" s="321"/>
      <c r="NXA34" s="321"/>
      <c r="NXB34" s="321"/>
      <c r="NXC34" s="321"/>
      <c r="NXD34" s="321"/>
      <c r="NXE34" s="321"/>
      <c r="NXF34" s="321"/>
      <c r="NXG34" s="321"/>
      <c r="NXH34" s="321"/>
      <c r="NXI34" s="321"/>
      <c r="NXJ34" s="321"/>
      <c r="NXK34" s="321"/>
      <c r="NXL34" s="321"/>
      <c r="NXM34" s="321"/>
      <c r="NXN34" s="321"/>
      <c r="NXO34" s="321"/>
      <c r="NXP34" s="321"/>
      <c r="NXQ34" s="321"/>
      <c r="NXR34" s="321"/>
      <c r="NXS34" s="321"/>
      <c r="NXT34" s="321"/>
      <c r="NXU34" s="321"/>
      <c r="NXV34" s="321"/>
      <c r="NXW34" s="321"/>
      <c r="NXX34" s="321"/>
      <c r="NXY34" s="321"/>
      <c r="NXZ34" s="321"/>
      <c r="NYA34" s="321"/>
      <c r="NYB34" s="321"/>
      <c r="NYC34" s="321"/>
      <c r="NYD34" s="321"/>
      <c r="NYE34" s="321"/>
      <c r="NYF34" s="321"/>
      <c r="NYG34" s="321"/>
      <c r="NYH34" s="321"/>
      <c r="NYI34" s="321"/>
      <c r="NYJ34" s="321"/>
      <c r="NYK34" s="321"/>
      <c r="NYL34" s="321"/>
      <c r="NYM34" s="321"/>
      <c r="NYN34" s="321"/>
      <c r="NYO34" s="321"/>
      <c r="NYP34" s="321"/>
      <c r="NYQ34" s="321"/>
      <c r="NYR34" s="321"/>
      <c r="NYS34" s="321"/>
      <c r="NYT34" s="321"/>
      <c r="NYU34" s="321"/>
      <c r="NYV34" s="321"/>
      <c r="NYW34" s="321"/>
      <c r="NYX34" s="321"/>
      <c r="NYY34" s="321"/>
      <c r="NYZ34" s="321"/>
      <c r="NZA34" s="321"/>
      <c r="NZB34" s="321"/>
      <c r="NZC34" s="321"/>
      <c r="NZD34" s="321"/>
      <c r="NZE34" s="321"/>
      <c r="NZF34" s="321"/>
      <c r="NZG34" s="321"/>
      <c r="NZH34" s="321"/>
      <c r="NZI34" s="321"/>
      <c r="NZJ34" s="321"/>
      <c r="NZK34" s="321"/>
      <c r="NZL34" s="321"/>
      <c r="NZM34" s="321"/>
      <c r="NZN34" s="321"/>
      <c r="NZO34" s="321"/>
      <c r="NZP34" s="321"/>
      <c r="NZQ34" s="321"/>
      <c r="NZR34" s="321"/>
      <c r="NZS34" s="321"/>
      <c r="NZT34" s="321"/>
      <c r="NZU34" s="321"/>
      <c r="NZV34" s="321"/>
      <c r="NZW34" s="321"/>
      <c r="NZX34" s="321"/>
      <c r="NZY34" s="321"/>
      <c r="NZZ34" s="321"/>
      <c r="OAA34" s="321"/>
      <c r="OAB34" s="321"/>
      <c r="OAC34" s="321"/>
      <c r="OAD34" s="321"/>
      <c r="OAE34" s="321"/>
      <c r="OAF34" s="321"/>
      <c r="OAG34" s="321"/>
      <c r="OAH34" s="321"/>
      <c r="OAI34" s="321"/>
      <c r="OAJ34" s="321"/>
      <c r="OAK34" s="321"/>
      <c r="OAL34" s="321"/>
      <c r="OAM34" s="321"/>
      <c r="OAN34" s="321"/>
      <c r="OAO34" s="321"/>
      <c r="OAP34" s="321"/>
      <c r="OAQ34" s="321"/>
      <c r="OAR34" s="321"/>
      <c r="OAS34" s="321"/>
      <c r="OAT34" s="321"/>
      <c r="OAU34" s="321"/>
      <c r="OAV34" s="321"/>
      <c r="OAW34" s="321"/>
      <c r="OAX34" s="321"/>
      <c r="OAY34" s="321"/>
      <c r="OAZ34" s="321"/>
      <c r="OBA34" s="321"/>
      <c r="OBB34" s="321"/>
      <c r="OBC34" s="321"/>
      <c r="OBD34" s="321"/>
      <c r="OBE34" s="321"/>
      <c r="OBF34" s="321"/>
      <c r="OBG34" s="321"/>
      <c r="OBH34" s="321"/>
      <c r="OBI34" s="321"/>
      <c r="OBJ34" s="321"/>
      <c r="OBK34" s="321"/>
      <c r="OBL34" s="321"/>
      <c r="OBM34" s="321"/>
      <c r="OBN34" s="321"/>
      <c r="OBO34" s="321"/>
      <c r="OBP34" s="321"/>
      <c r="OBQ34" s="321"/>
      <c r="OBR34" s="321"/>
      <c r="OBS34" s="321"/>
      <c r="OBT34" s="321"/>
      <c r="OBU34" s="321"/>
      <c r="OBV34" s="321"/>
      <c r="OBW34" s="321"/>
      <c r="OBX34" s="321"/>
      <c r="OBY34" s="321"/>
      <c r="OBZ34" s="321"/>
      <c r="OCA34" s="321"/>
      <c r="OCB34" s="321"/>
      <c r="OCC34" s="321"/>
      <c r="OCD34" s="321"/>
      <c r="OCE34" s="321"/>
      <c r="OCF34" s="321"/>
      <c r="OCG34" s="321"/>
      <c r="OCH34" s="321"/>
      <c r="OCI34" s="321"/>
      <c r="OCJ34" s="321"/>
      <c r="OCK34" s="321"/>
      <c r="OCL34" s="321"/>
      <c r="OCM34" s="321"/>
      <c r="OCN34" s="321"/>
      <c r="OCO34" s="321"/>
      <c r="OCP34" s="321"/>
      <c r="OCQ34" s="321"/>
      <c r="OCR34" s="321"/>
      <c r="OCS34" s="321"/>
      <c r="OCT34" s="321"/>
      <c r="OCU34" s="321"/>
      <c r="OCV34" s="321"/>
      <c r="OCW34" s="321"/>
      <c r="OCX34" s="321"/>
      <c r="OCY34" s="321"/>
      <c r="OCZ34" s="321"/>
      <c r="ODA34" s="321"/>
      <c r="ODB34" s="321"/>
      <c r="ODC34" s="321"/>
      <c r="ODD34" s="321"/>
      <c r="ODE34" s="321"/>
      <c r="ODF34" s="321"/>
      <c r="ODG34" s="321"/>
      <c r="ODH34" s="321"/>
      <c r="ODI34" s="321"/>
      <c r="ODJ34" s="321"/>
      <c r="ODK34" s="321"/>
      <c r="ODL34" s="321"/>
      <c r="ODM34" s="321"/>
      <c r="ODN34" s="321"/>
      <c r="ODO34" s="321"/>
      <c r="ODP34" s="321"/>
      <c r="ODQ34" s="321"/>
      <c r="ODR34" s="321"/>
      <c r="ODS34" s="321"/>
      <c r="ODT34" s="321"/>
      <c r="ODU34" s="321"/>
      <c r="ODV34" s="321"/>
      <c r="ODW34" s="321"/>
      <c r="ODX34" s="321"/>
      <c r="ODY34" s="321"/>
      <c r="ODZ34" s="321"/>
      <c r="OEA34" s="321"/>
      <c r="OEB34" s="321"/>
      <c r="OEC34" s="321"/>
      <c r="OED34" s="321"/>
      <c r="OEE34" s="321"/>
      <c r="OEF34" s="321"/>
      <c r="OEG34" s="321"/>
      <c r="OEH34" s="321"/>
      <c r="OEI34" s="321"/>
      <c r="OEJ34" s="321"/>
      <c r="OEK34" s="321"/>
      <c r="OEL34" s="321"/>
      <c r="OEM34" s="321"/>
      <c r="OEN34" s="321"/>
      <c r="OEO34" s="321"/>
      <c r="OEP34" s="321"/>
      <c r="OEQ34" s="321"/>
      <c r="OER34" s="321"/>
      <c r="OES34" s="321"/>
      <c r="OET34" s="321"/>
      <c r="OEU34" s="321"/>
      <c r="OEV34" s="321"/>
      <c r="OEW34" s="321"/>
      <c r="OEX34" s="321"/>
      <c r="OEY34" s="321"/>
      <c r="OEZ34" s="321"/>
      <c r="OFA34" s="321"/>
      <c r="OFB34" s="321"/>
      <c r="OFC34" s="321"/>
      <c r="OFD34" s="321"/>
      <c r="OFE34" s="321"/>
      <c r="OFF34" s="321"/>
      <c r="OFG34" s="321"/>
      <c r="OFH34" s="321"/>
      <c r="OFI34" s="321"/>
      <c r="OFJ34" s="321"/>
      <c r="OFK34" s="321"/>
      <c r="OFL34" s="321"/>
      <c r="OFM34" s="321"/>
      <c r="OFN34" s="321"/>
      <c r="OFO34" s="321"/>
      <c r="OFP34" s="321"/>
      <c r="OFQ34" s="321"/>
      <c r="OFR34" s="321"/>
      <c r="OFS34" s="321"/>
      <c r="OFT34" s="321"/>
      <c r="OFU34" s="321"/>
      <c r="OFV34" s="321"/>
      <c r="OFW34" s="321"/>
      <c r="OFX34" s="321"/>
      <c r="OFY34" s="321"/>
      <c r="OFZ34" s="321"/>
      <c r="OGA34" s="321"/>
      <c r="OGB34" s="321"/>
      <c r="OGC34" s="321"/>
      <c r="OGD34" s="321"/>
      <c r="OGE34" s="321"/>
      <c r="OGF34" s="321"/>
      <c r="OGG34" s="321"/>
      <c r="OGH34" s="321"/>
      <c r="OGI34" s="321"/>
      <c r="OGJ34" s="321"/>
      <c r="OGK34" s="321"/>
      <c r="OGL34" s="321"/>
      <c r="OGM34" s="321"/>
      <c r="OGN34" s="321"/>
      <c r="OGO34" s="321"/>
      <c r="OGP34" s="321"/>
      <c r="OGQ34" s="321"/>
      <c r="OGR34" s="321"/>
      <c r="OGS34" s="321"/>
      <c r="OGT34" s="321"/>
      <c r="OGU34" s="321"/>
      <c r="OGV34" s="321"/>
      <c r="OGW34" s="321"/>
      <c r="OGX34" s="321"/>
      <c r="OGY34" s="321"/>
      <c r="OGZ34" s="321"/>
      <c r="OHA34" s="321"/>
      <c r="OHB34" s="321"/>
      <c r="OHC34" s="321"/>
      <c r="OHD34" s="321"/>
      <c r="OHE34" s="321"/>
      <c r="OHF34" s="321"/>
      <c r="OHG34" s="321"/>
      <c r="OHH34" s="321"/>
      <c r="OHI34" s="321"/>
      <c r="OHJ34" s="321"/>
      <c r="OHK34" s="321"/>
      <c r="OHL34" s="321"/>
      <c r="OHM34" s="321"/>
      <c r="OHN34" s="321"/>
      <c r="OHO34" s="321"/>
      <c r="OHP34" s="321"/>
      <c r="OHQ34" s="321"/>
      <c r="OHR34" s="321"/>
      <c r="OHS34" s="321"/>
      <c r="OHT34" s="321"/>
      <c r="OHU34" s="321"/>
      <c r="OHV34" s="321"/>
      <c r="OHW34" s="321"/>
      <c r="OHX34" s="321"/>
      <c r="OHY34" s="321"/>
      <c r="OHZ34" s="321"/>
      <c r="OIA34" s="321"/>
      <c r="OIB34" s="321"/>
      <c r="OIC34" s="321"/>
      <c r="OID34" s="321"/>
      <c r="OIE34" s="321"/>
      <c r="OIF34" s="321"/>
      <c r="OIG34" s="321"/>
      <c r="OIH34" s="321"/>
      <c r="OII34" s="321"/>
      <c r="OIJ34" s="321"/>
      <c r="OIK34" s="321"/>
      <c r="OIL34" s="321"/>
      <c r="OIM34" s="321"/>
      <c r="OIN34" s="321"/>
      <c r="OIO34" s="321"/>
      <c r="OIP34" s="321"/>
      <c r="OIQ34" s="321"/>
      <c r="OIR34" s="321"/>
      <c r="OIS34" s="321"/>
      <c r="OIT34" s="321"/>
      <c r="OIU34" s="321"/>
      <c r="OIV34" s="321"/>
      <c r="OIW34" s="321"/>
      <c r="OIX34" s="321"/>
      <c r="OIY34" s="321"/>
      <c r="OIZ34" s="321"/>
      <c r="OJA34" s="321"/>
      <c r="OJB34" s="321"/>
      <c r="OJC34" s="321"/>
      <c r="OJD34" s="321"/>
      <c r="OJE34" s="321"/>
      <c r="OJF34" s="321"/>
      <c r="OJG34" s="321"/>
      <c r="OJH34" s="321"/>
      <c r="OJI34" s="321"/>
      <c r="OJJ34" s="321"/>
      <c r="OJK34" s="321"/>
      <c r="OJL34" s="321"/>
      <c r="OJM34" s="321"/>
      <c r="OJN34" s="321"/>
      <c r="OJO34" s="321"/>
      <c r="OJP34" s="321"/>
      <c r="OJQ34" s="321"/>
      <c r="OJR34" s="321"/>
      <c r="OJS34" s="321"/>
      <c r="OJT34" s="321"/>
      <c r="OJU34" s="321"/>
      <c r="OJV34" s="321"/>
      <c r="OJW34" s="321"/>
      <c r="OJX34" s="321"/>
      <c r="OJY34" s="321"/>
      <c r="OJZ34" s="321"/>
      <c r="OKA34" s="321"/>
      <c r="OKB34" s="321"/>
      <c r="OKC34" s="321"/>
      <c r="OKD34" s="321"/>
      <c r="OKE34" s="321"/>
      <c r="OKF34" s="321"/>
      <c r="OKG34" s="321"/>
      <c r="OKH34" s="321"/>
      <c r="OKI34" s="321"/>
      <c r="OKJ34" s="321"/>
      <c r="OKK34" s="321"/>
      <c r="OKL34" s="321"/>
      <c r="OKM34" s="321"/>
      <c r="OKN34" s="321"/>
      <c r="OKO34" s="321"/>
      <c r="OKP34" s="321"/>
      <c r="OKQ34" s="321"/>
      <c r="OKR34" s="321"/>
      <c r="OKS34" s="321"/>
      <c r="OKT34" s="321"/>
      <c r="OKU34" s="321"/>
      <c r="OKV34" s="321"/>
      <c r="OKW34" s="321"/>
      <c r="OKX34" s="321"/>
      <c r="OKY34" s="321"/>
      <c r="OKZ34" s="321"/>
      <c r="OLA34" s="321"/>
      <c r="OLB34" s="321"/>
      <c r="OLC34" s="321"/>
      <c r="OLD34" s="321"/>
      <c r="OLE34" s="321"/>
      <c r="OLF34" s="321"/>
      <c r="OLG34" s="321"/>
      <c r="OLH34" s="321"/>
      <c r="OLI34" s="321"/>
      <c r="OLJ34" s="321"/>
      <c r="OLK34" s="321"/>
      <c r="OLL34" s="321"/>
      <c r="OLM34" s="321"/>
      <c r="OLN34" s="321"/>
      <c r="OLO34" s="321"/>
      <c r="OLP34" s="321"/>
      <c r="OLQ34" s="321"/>
      <c r="OLR34" s="321"/>
      <c r="OLS34" s="321"/>
      <c r="OLT34" s="321"/>
      <c r="OLU34" s="321"/>
      <c r="OLV34" s="321"/>
      <c r="OLW34" s="321"/>
      <c r="OLX34" s="321"/>
      <c r="OLY34" s="321"/>
      <c r="OLZ34" s="321"/>
      <c r="OMA34" s="321"/>
      <c r="OMB34" s="321"/>
      <c r="OMC34" s="321"/>
      <c r="OMD34" s="321"/>
      <c r="OME34" s="321"/>
      <c r="OMF34" s="321"/>
      <c r="OMG34" s="321"/>
      <c r="OMH34" s="321"/>
      <c r="OMI34" s="321"/>
      <c r="OMJ34" s="321"/>
      <c r="OMK34" s="321"/>
      <c r="OML34" s="321"/>
      <c r="OMM34" s="321"/>
      <c r="OMN34" s="321"/>
      <c r="OMO34" s="321"/>
      <c r="OMP34" s="321"/>
      <c r="OMQ34" s="321"/>
      <c r="OMR34" s="321"/>
      <c r="OMS34" s="321"/>
      <c r="OMT34" s="321"/>
      <c r="OMU34" s="321"/>
      <c r="OMV34" s="321"/>
      <c r="OMW34" s="321"/>
      <c r="OMX34" s="321"/>
      <c r="OMY34" s="321"/>
      <c r="OMZ34" s="321"/>
      <c r="ONA34" s="321"/>
      <c r="ONB34" s="321"/>
      <c r="ONC34" s="321"/>
      <c r="OND34" s="321"/>
      <c r="ONE34" s="321"/>
      <c r="ONF34" s="321"/>
      <c r="ONG34" s="321"/>
      <c r="ONH34" s="321"/>
      <c r="ONI34" s="321"/>
      <c r="ONJ34" s="321"/>
      <c r="ONK34" s="321"/>
      <c r="ONL34" s="321"/>
      <c r="ONM34" s="321"/>
      <c r="ONN34" s="321"/>
      <c r="ONO34" s="321"/>
      <c r="ONP34" s="321"/>
      <c r="ONQ34" s="321"/>
      <c r="ONR34" s="321"/>
      <c r="ONS34" s="321"/>
      <c r="ONT34" s="321"/>
      <c r="ONU34" s="321"/>
      <c r="ONV34" s="321"/>
      <c r="ONW34" s="321"/>
      <c r="ONX34" s="321"/>
      <c r="ONY34" s="321"/>
      <c r="ONZ34" s="321"/>
      <c r="OOA34" s="321"/>
      <c r="OOB34" s="321"/>
      <c r="OOC34" s="321"/>
      <c r="OOD34" s="321"/>
      <c r="OOE34" s="321"/>
      <c r="OOF34" s="321"/>
      <c r="OOG34" s="321"/>
      <c r="OOH34" s="321"/>
      <c r="OOI34" s="321"/>
      <c r="OOJ34" s="321"/>
      <c r="OOK34" s="321"/>
      <c r="OOL34" s="321"/>
      <c r="OOM34" s="321"/>
      <c r="OON34" s="321"/>
      <c r="OOO34" s="321"/>
      <c r="OOP34" s="321"/>
      <c r="OOQ34" s="321"/>
      <c r="OOR34" s="321"/>
      <c r="OOS34" s="321"/>
      <c r="OOT34" s="321"/>
      <c r="OOU34" s="321"/>
      <c r="OOV34" s="321"/>
      <c r="OOW34" s="321"/>
      <c r="OOX34" s="321"/>
      <c r="OOY34" s="321"/>
      <c r="OOZ34" s="321"/>
      <c r="OPA34" s="321"/>
      <c r="OPB34" s="321"/>
      <c r="OPC34" s="321"/>
      <c r="OPD34" s="321"/>
      <c r="OPE34" s="321"/>
      <c r="OPF34" s="321"/>
      <c r="OPG34" s="321"/>
      <c r="OPH34" s="321"/>
      <c r="OPI34" s="321"/>
      <c r="OPJ34" s="321"/>
      <c r="OPK34" s="321"/>
      <c r="OPL34" s="321"/>
      <c r="OPM34" s="321"/>
      <c r="OPN34" s="321"/>
      <c r="OPO34" s="321"/>
      <c r="OPP34" s="321"/>
      <c r="OPQ34" s="321"/>
      <c r="OPR34" s="321"/>
      <c r="OPS34" s="321"/>
      <c r="OPT34" s="321"/>
      <c r="OPU34" s="321"/>
      <c r="OPV34" s="321"/>
      <c r="OPW34" s="321"/>
      <c r="OPX34" s="321"/>
      <c r="OPY34" s="321"/>
      <c r="OPZ34" s="321"/>
      <c r="OQA34" s="321"/>
      <c r="OQB34" s="321"/>
      <c r="OQC34" s="321"/>
      <c r="OQD34" s="321"/>
      <c r="OQE34" s="321"/>
      <c r="OQF34" s="321"/>
      <c r="OQG34" s="321"/>
      <c r="OQH34" s="321"/>
      <c r="OQI34" s="321"/>
      <c r="OQJ34" s="321"/>
      <c r="OQK34" s="321"/>
      <c r="OQL34" s="321"/>
      <c r="OQM34" s="321"/>
      <c r="OQN34" s="321"/>
      <c r="OQO34" s="321"/>
      <c r="OQP34" s="321"/>
      <c r="OQQ34" s="321"/>
      <c r="OQR34" s="321"/>
      <c r="OQS34" s="321"/>
      <c r="OQT34" s="321"/>
      <c r="OQU34" s="321"/>
      <c r="OQV34" s="321"/>
      <c r="OQW34" s="321"/>
      <c r="OQX34" s="321"/>
      <c r="OQY34" s="321"/>
      <c r="OQZ34" s="321"/>
      <c r="ORA34" s="321"/>
      <c r="ORB34" s="321"/>
      <c r="ORC34" s="321"/>
      <c r="ORD34" s="321"/>
      <c r="ORE34" s="321"/>
      <c r="ORF34" s="321"/>
      <c r="ORG34" s="321"/>
      <c r="ORH34" s="321"/>
      <c r="ORI34" s="321"/>
      <c r="ORJ34" s="321"/>
      <c r="ORK34" s="321"/>
      <c r="ORL34" s="321"/>
      <c r="ORM34" s="321"/>
      <c r="ORN34" s="321"/>
      <c r="ORO34" s="321"/>
      <c r="ORP34" s="321"/>
      <c r="ORQ34" s="321"/>
      <c r="ORR34" s="321"/>
      <c r="ORS34" s="321"/>
      <c r="ORT34" s="321"/>
      <c r="ORU34" s="321"/>
      <c r="ORV34" s="321"/>
      <c r="ORW34" s="321"/>
      <c r="ORX34" s="321"/>
      <c r="ORY34" s="321"/>
      <c r="ORZ34" s="321"/>
      <c r="OSA34" s="321"/>
      <c r="OSB34" s="321"/>
      <c r="OSC34" s="321"/>
      <c r="OSD34" s="321"/>
      <c r="OSE34" s="321"/>
      <c r="OSF34" s="321"/>
      <c r="OSG34" s="321"/>
      <c r="OSH34" s="321"/>
      <c r="OSI34" s="321"/>
      <c r="OSJ34" s="321"/>
      <c r="OSK34" s="321"/>
      <c r="OSL34" s="321"/>
      <c r="OSM34" s="321"/>
      <c r="OSN34" s="321"/>
      <c r="OSO34" s="321"/>
      <c r="OSP34" s="321"/>
      <c r="OSQ34" s="321"/>
      <c r="OSR34" s="321"/>
      <c r="OSS34" s="321"/>
      <c r="OST34" s="321"/>
      <c r="OSU34" s="321"/>
      <c r="OSV34" s="321"/>
      <c r="OSW34" s="321"/>
      <c r="OSX34" s="321"/>
      <c r="OSY34" s="321"/>
      <c r="OSZ34" s="321"/>
      <c r="OTA34" s="321"/>
      <c r="OTB34" s="321"/>
      <c r="OTC34" s="321"/>
      <c r="OTD34" s="321"/>
      <c r="OTE34" s="321"/>
      <c r="OTF34" s="321"/>
      <c r="OTG34" s="321"/>
      <c r="OTH34" s="321"/>
      <c r="OTI34" s="321"/>
      <c r="OTJ34" s="321"/>
      <c r="OTK34" s="321"/>
      <c r="OTL34" s="321"/>
      <c r="OTM34" s="321"/>
      <c r="OTN34" s="321"/>
      <c r="OTO34" s="321"/>
      <c r="OTP34" s="321"/>
      <c r="OTQ34" s="321"/>
      <c r="OTR34" s="321"/>
      <c r="OTS34" s="321"/>
      <c r="OTT34" s="321"/>
      <c r="OTU34" s="321"/>
      <c r="OTV34" s="321"/>
      <c r="OTW34" s="321"/>
      <c r="OTX34" s="321"/>
      <c r="OTY34" s="321"/>
      <c r="OTZ34" s="321"/>
      <c r="OUA34" s="321"/>
      <c r="OUB34" s="321"/>
      <c r="OUC34" s="321"/>
      <c r="OUD34" s="321"/>
      <c r="OUE34" s="321"/>
      <c r="OUF34" s="321"/>
      <c r="OUG34" s="321"/>
      <c r="OUH34" s="321"/>
      <c r="OUI34" s="321"/>
      <c r="OUJ34" s="321"/>
      <c r="OUK34" s="321"/>
      <c r="OUL34" s="321"/>
      <c r="OUM34" s="321"/>
      <c r="OUN34" s="321"/>
      <c r="OUO34" s="321"/>
      <c r="OUP34" s="321"/>
      <c r="OUQ34" s="321"/>
      <c r="OUR34" s="321"/>
      <c r="OUS34" s="321"/>
      <c r="OUT34" s="321"/>
      <c r="OUU34" s="321"/>
      <c r="OUV34" s="321"/>
      <c r="OUW34" s="321"/>
      <c r="OUX34" s="321"/>
      <c r="OUY34" s="321"/>
      <c r="OUZ34" s="321"/>
      <c r="OVA34" s="321"/>
      <c r="OVB34" s="321"/>
      <c r="OVC34" s="321"/>
      <c r="OVD34" s="321"/>
      <c r="OVE34" s="321"/>
      <c r="OVF34" s="321"/>
      <c r="OVG34" s="321"/>
      <c r="OVH34" s="321"/>
      <c r="OVI34" s="321"/>
      <c r="OVJ34" s="321"/>
      <c r="OVK34" s="321"/>
      <c r="OVL34" s="321"/>
      <c r="OVM34" s="321"/>
      <c r="OVN34" s="321"/>
      <c r="OVO34" s="321"/>
      <c r="OVP34" s="321"/>
      <c r="OVQ34" s="321"/>
      <c r="OVR34" s="321"/>
      <c r="OVS34" s="321"/>
      <c r="OVT34" s="321"/>
      <c r="OVU34" s="321"/>
      <c r="OVV34" s="321"/>
      <c r="OVW34" s="321"/>
      <c r="OVX34" s="321"/>
      <c r="OVY34" s="321"/>
      <c r="OVZ34" s="321"/>
      <c r="OWA34" s="321"/>
      <c r="OWB34" s="321"/>
      <c r="OWC34" s="321"/>
      <c r="OWD34" s="321"/>
      <c r="OWE34" s="321"/>
      <c r="OWF34" s="321"/>
      <c r="OWG34" s="321"/>
      <c r="OWH34" s="321"/>
      <c r="OWI34" s="321"/>
      <c r="OWJ34" s="321"/>
      <c r="OWK34" s="321"/>
      <c r="OWL34" s="321"/>
      <c r="OWM34" s="321"/>
      <c r="OWN34" s="321"/>
      <c r="OWO34" s="321"/>
      <c r="OWP34" s="321"/>
      <c r="OWQ34" s="321"/>
      <c r="OWR34" s="321"/>
      <c r="OWS34" s="321"/>
      <c r="OWT34" s="321"/>
      <c r="OWU34" s="321"/>
      <c r="OWV34" s="321"/>
      <c r="OWW34" s="321"/>
      <c r="OWX34" s="321"/>
      <c r="OWY34" s="321"/>
      <c r="OWZ34" s="321"/>
      <c r="OXA34" s="321"/>
      <c r="OXB34" s="321"/>
      <c r="OXC34" s="321"/>
      <c r="OXD34" s="321"/>
      <c r="OXE34" s="321"/>
      <c r="OXF34" s="321"/>
      <c r="OXG34" s="321"/>
      <c r="OXH34" s="321"/>
      <c r="OXI34" s="321"/>
      <c r="OXJ34" s="321"/>
      <c r="OXK34" s="321"/>
      <c r="OXL34" s="321"/>
      <c r="OXM34" s="321"/>
      <c r="OXN34" s="321"/>
      <c r="OXO34" s="321"/>
      <c r="OXP34" s="321"/>
      <c r="OXQ34" s="321"/>
      <c r="OXR34" s="321"/>
      <c r="OXS34" s="321"/>
      <c r="OXT34" s="321"/>
      <c r="OXU34" s="321"/>
      <c r="OXV34" s="321"/>
      <c r="OXW34" s="321"/>
      <c r="OXX34" s="321"/>
      <c r="OXY34" s="321"/>
      <c r="OXZ34" s="321"/>
      <c r="OYA34" s="321"/>
      <c r="OYB34" s="321"/>
      <c r="OYC34" s="321"/>
      <c r="OYD34" s="321"/>
      <c r="OYE34" s="321"/>
      <c r="OYF34" s="321"/>
      <c r="OYG34" s="321"/>
      <c r="OYH34" s="321"/>
      <c r="OYI34" s="321"/>
      <c r="OYJ34" s="321"/>
      <c r="OYK34" s="321"/>
      <c r="OYL34" s="321"/>
      <c r="OYM34" s="321"/>
      <c r="OYN34" s="321"/>
      <c r="OYO34" s="321"/>
      <c r="OYP34" s="321"/>
      <c r="OYQ34" s="321"/>
      <c r="OYR34" s="321"/>
      <c r="OYS34" s="321"/>
      <c r="OYT34" s="321"/>
      <c r="OYU34" s="321"/>
      <c r="OYV34" s="321"/>
      <c r="OYW34" s="321"/>
      <c r="OYX34" s="321"/>
      <c r="OYY34" s="321"/>
      <c r="OYZ34" s="321"/>
      <c r="OZA34" s="321"/>
      <c r="OZB34" s="321"/>
      <c r="OZC34" s="321"/>
      <c r="OZD34" s="321"/>
      <c r="OZE34" s="321"/>
      <c r="OZF34" s="321"/>
      <c r="OZG34" s="321"/>
      <c r="OZH34" s="321"/>
      <c r="OZI34" s="321"/>
      <c r="OZJ34" s="321"/>
      <c r="OZK34" s="321"/>
      <c r="OZL34" s="321"/>
      <c r="OZM34" s="321"/>
      <c r="OZN34" s="321"/>
      <c r="OZO34" s="321"/>
      <c r="OZP34" s="321"/>
      <c r="OZQ34" s="321"/>
      <c r="OZR34" s="321"/>
      <c r="OZS34" s="321"/>
      <c r="OZT34" s="321"/>
      <c r="OZU34" s="321"/>
      <c r="OZV34" s="321"/>
      <c r="OZW34" s="321"/>
      <c r="OZX34" s="321"/>
      <c r="OZY34" s="321"/>
      <c r="OZZ34" s="321"/>
      <c r="PAA34" s="321"/>
      <c r="PAB34" s="321"/>
      <c r="PAC34" s="321"/>
      <c r="PAD34" s="321"/>
      <c r="PAE34" s="321"/>
      <c r="PAF34" s="321"/>
      <c r="PAG34" s="321"/>
      <c r="PAH34" s="321"/>
      <c r="PAI34" s="321"/>
      <c r="PAJ34" s="321"/>
      <c r="PAK34" s="321"/>
      <c r="PAL34" s="321"/>
      <c r="PAM34" s="321"/>
      <c r="PAN34" s="321"/>
      <c r="PAO34" s="321"/>
      <c r="PAP34" s="321"/>
      <c r="PAQ34" s="321"/>
      <c r="PAR34" s="321"/>
      <c r="PAS34" s="321"/>
      <c r="PAT34" s="321"/>
      <c r="PAU34" s="321"/>
      <c r="PAV34" s="321"/>
      <c r="PAW34" s="321"/>
      <c r="PAX34" s="321"/>
      <c r="PAY34" s="321"/>
      <c r="PAZ34" s="321"/>
      <c r="PBA34" s="321"/>
      <c r="PBB34" s="321"/>
      <c r="PBC34" s="321"/>
      <c r="PBD34" s="321"/>
      <c r="PBE34" s="321"/>
      <c r="PBF34" s="321"/>
      <c r="PBG34" s="321"/>
      <c r="PBH34" s="321"/>
      <c r="PBI34" s="321"/>
      <c r="PBJ34" s="321"/>
      <c r="PBK34" s="321"/>
      <c r="PBL34" s="321"/>
      <c r="PBM34" s="321"/>
      <c r="PBN34" s="321"/>
      <c r="PBO34" s="321"/>
      <c r="PBP34" s="321"/>
      <c r="PBQ34" s="321"/>
      <c r="PBR34" s="321"/>
      <c r="PBS34" s="321"/>
      <c r="PBT34" s="321"/>
      <c r="PBU34" s="321"/>
      <c r="PBV34" s="321"/>
      <c r="PBW34" s="321"/>
      <c r="PBX34" s="321"/>
      <c r="PBY34" s="321"/>
      <c r="PBZ34" s="321"/>
      <c r="PCA34" s="321"/>
      <c r="PCB34" s="321"/>
      <c r="PCC34" s="321"/>
      <c r="PCD34" s="321"/>
      <c r="PCE34" s="321"/>
      <c r="PCF34" s="321"/>
      <c r="PCG34" s="321"/>
      <c r="PCH34" s="321"/>
      <c r="PCI34" s="321"/>
      <c r="PCJ34" s="321"/>
      <c r="PCK34" s="321"/>
      <c r="PCL34" s="321"/>
      <c r="PCM34" s="321"/>
      <c r="PCN34" s="321"/>
      <c r="PCO34" s="321"/>
      <c r="PCP34" s="321"/>
      <c r="PCQ34" s="321"/>
      <c r="PCR34" s="321"/>
      <c r="PCS34" s="321"/>
      <c r="PCT34" s="321"/>
      <c r="PCU34" s="321"/>
      <c r="PCV34" s="321"/>
      <c r="PCW34" s="321"/>
      <c r="PCX34" s="321"/>
      <c r="PCY34" s="321"/>
      <c r="PCZ34" s="321"/>
      <c r="PDA34" s="321"/>
      <c r="PDB34" s="321"/>
      <c r="PDC34" s="321"/>
      <c r="PDD34" s="321"/>
      <c r="PDE34" s="321"/>
      <c r="PDF34" s="321"/>
      <c r="PDG34" s="321"/>
      <c r="PDH34" s="321"/>
      <c r="PDI34" s="321"/>
      <c r="PDJ34" s="321"/>
      <c r="PDK34" s="321"/>
      <c r="PDL34" s="321"/>
      <c r="PDM34" s="321"/>
      <c r="PDN34" s="321"/>
      <c r="PDO34" s="321"/>
      <c r="PDP34" s="321"/>
      <c r="PDQ34" s="321"/>
      <c r="PDR34" s="321"/>
      <c r="PDS34" s="321"/>
      <c r="PDT34" s="321"/>
      <c r="PDU34" s="321"/>
      <c r="PDV34" s="321"/>
      <c r="PDW34" s="321"/>
      <c r="PDX34" s="321"/>
      <c r="PDY34" s="321"/>
      <c r="PDZ34" s="321"/>
      <c r="PEA34" s="321"/>
      <c r="PEB34" s="321"/>
      <c r="PEC34" s="321"/>
      <c r="PED34" s="321"/>
      <c r="PEE34" s="321"/>
      <c r="PEF34" s="321"/>
      <c r="PEG34" s="321"/>
      <c r="PEH34" s="321"/>
      <c r="PEI34" s="321"/>
      <c r="PEJ34" s="321"/>
      <c r="PEK34" s="321"/>
      <c r="PEL34" s="321"/>
      <c r="PEM34" s="321"/>
      <c r="PEN34" s="321"/>
      <c r="PEO34" s="321"/>
      <c r="PEP34" s="321"/>
      <c r="PEQ34" s="321"/>
      <c r="PER34" s="321"/>
      <c r="PES34" s="321"/>
      <c r="PET34" s="321"/>
      <c r="PEU34" s="321"/>
      <c r="PEV34" s="321"/>
      <c r="PEW34" s="321"/>
      <c r="PEX34" s="321"/>
      <c r="PEY34" s="321"/>
      <c r="PEZ34" s="321"/>
      <c r="PFA34" s="321"/>
      <c r="PFB34" s="321"/>
      <c r="PFC34" s="321"/>
      <c r="PFD34" s="321"/>
      <c r="PFE34" s="321"/>
      <c r="PFF34" s="321"/>
      <c r="PFG34" s="321"/>
      <c r="PFH34" s="321"/>
      <c r="PFI34" s="321"/>
      <c r="PFJ34" s="321"/>
      <c r="PFK34" s="321"/>
      <c r="PFL34" s="321"/>
      <c r="PFM34" s="321"/>
      <c r="PFN34" s="321"/>
      <c r="PFO34" s="321"/>
      <c r="PFP34" s="321"/>
      <c r="PFQ34" s="321"/>
      <c r="PFR34" s="321"/>
      <c r="PFS34" s="321"/>
      <c r="PFT34" s="321"/>
      <c r="PFU34" s="321"/>
      <c r="PFV34" s="321"/>
      <c r="PFW34" s="321"/>
      <c r="PFX34" s="321"/>
      <c r="PFY34" s="321"/>
      <c r="PFZ34" s="321"/>
      <c r="PGA34" s="321"/>
      <c r="PGB34" s="321"/>
      <c r="PGC34" s="321"/>
      <c r="PGD34" s="321"/>
      <c r="PGE34" s="321"/>
      <c r="PGF34" s="321"/>
      <c r="PGG34" s="321"/>
      <c r="PGH34" s="321"/>
      <c r="PGI34" s="321"/>
      <c r="PGJ34" s="321"/>
      <c r="PGK34" s="321"/>
      <c r="PGL34" s="321"/>
      <c r="PGM34" s="321"/>
      <c r="PGN34" s="321"/>
      <c r="PGO34" s="321"/>
      <c r="PGP34" s="321"/>
      <c r="PGQ34" s="321"/>
      <c r="PGR34" s="321"/>
      <c r="PGS34" s="321"/>
      <c r="PGT34" s="321"/>
      <c r="PGU34" s="321"/>
      <c r="PGV34" s="321"/>
      <c r="PGW34" s="321"/>
      <c r="PGX34" s="321"/>
      <c r="PGY34" s="321"/>
      <c r="PGZ34" s="321"/>
      <c r="PHA34" s="321"/>
      <c r="PHB34" s="321"/>
      <c r="PHC34" s="321"/>
      <c r="PHD34" s="321"/>
      <c r="PHE34" s="321"/>
      <c r="PHF34" s="321"/>
      <c r="PHG34" s="321"/>
      <c r="PHH34" s="321"/>
      <c r="PHI34" s="321"/>
      <c r="PHJ34" s="321"/>
      <c r="PHK34" s="321"/>
      <c r="PHL34" s="321"/>
      <c r="PHM34" s="321"/>
      <c r="PHN34" s="321"/>
      <c r="PHO34" s="321"/>
      <c r="PHP34" s="321"/>
      <c r="PHQ34" s="321"/>
      <c r="PHR34" s="321"/>
      <c r="PHS34" s="321"/>
      <c r="PHT34" s="321"/>
      <c r="PHU34" s="321"/>
      <c r="PHV34" s="321"/>
      <c r="PHW34" s="321"/>
      <c r="PHX34" s="321"/>
      <c r="PHY34" s="321"/>
      <c r="PHZ34" s="321"/>
      <c r="PIA34" s="321"/>
      <c r="PIB34" s="321"/>
      <c r="PIC34" s="321"/>
      <c r="PID34" s="321"/>
      <c r="PIE34" s="321"/>
      <c r="PIF34" s="321"/>
      <c r="PIG34" s="321"/>
      <c r="PIH34" s="321"/>
      <c r="PII34" s="321"/>
      <c r="PIJ34" s="321"/>
      <c r="PIK34" s="321"/>
      <c r="PIL34" s="321"/>
      <c r="PIM34" s="321"/>
      <c r="PIN34" s="321"/>
      <c r="PIO34" s="321"/>
      <c r="PIP34" s="321"/>
      <c r="PIQ34" s="321"/>
      <c r="PIR34" s="321"/>
      <c r="PIS34" s="321"/>
      <c r="PIT34" s="321"/>
      <c r="PIU34" s="321"/>
      <c r="PIV34" s="321"/>
      <c r="PIW34" s="321"/>
      <c r="PIX34" s="321"/>
      <c r="PIY34" s="321"/>
      <c r="PIZ34" s="321"/>
      <c r="PJA34" s="321"/>
      <c r="PJB34" s="321"/>
      <c r="PJC34" s="321"/>
      <c r="PJD34" s="321"/>
      <c r="PJE34" s="321"/>
      <c r="PJF34" s="321"/>
      <c r="PJG34" s="321"/>
      <c r="PJH34" s="321"/>
      <c r="PJI34" s="321"/>
      <c r="PJJ34" s="321"/>
      <c r="PJK34" s="321"/>
      <c r="PJL34" s="321"/>
      <c r="PJM34" s="321"/>
      <c r="PJN34" s="321"/>
      <c r="PJO34" s="321"/>
      <c r="PJP34" s="321"/>
      <c r="PJQ34" s="321"/>
      <c r="PJR34" s="321"/>
      <c r="PJS34" s="321"/>
      <c r="PJT34" s="321"/>
      <c r="PJU34" s="321"/>
      <c r="PJV34" s="321"/>
      <c r="PJW34" s="321"/>
      <c r="PJX34" s="321"/>
      <c r="PJY34" s="321"/>
      <c r="PJZ34" s="321"/>
      <c r="PKA34" s="321"/>
      <c r="PKB34" s="321"/>
      <c r="PKC34" s="321"/>
      <c r="PKD34" s="321"/>
      <c r="PKE34" s="321"/>
      <c r="PKF34" s="321"/>
      <c r="PKG34" s="321"/>
      <c r="PKH34" s="321"/>
      <c r="PKI34" s="321"/>
      <c r="PKJ34" s="321"/>
      <c r="PKK34" s="321"/>
      <c r="PKL34" s="321"/>
      <c r="PKM34" s="321"/>
      <c r="PKN34" s="321"/>
      <c r="PKO34" s="321"/>
      <c r="PKP34" s="321"/>
      <c r="PKQ34" s="321"/>
      <c r="PKR34" s="321"/>
      <c r="PKS34" s="321"/>
      <c r="PKT34" s="321"/>
      <c r="PKU34" s="321"/>
      <c r="PKV34" s="321"/>
      <c r="PKW34" s="321"/>
      <c r="PKX34" s="321"/>
      <c r="PKY34" s="321"/>
      <c r="PKZ34" s="321"/>
      <c r="PLA34" s="321"/>
      <c r="PLB34" s="321"/>
      <c r="PLC34" s="321"/>
      <c r="PLD34" s="321"/>
      <c r="PLE34" s="321"/>
      <c r="PLF34" s="321"/>
      <c r="PLG34" s="321"/>
      <c r="PLH34" s="321"/>
      <c r="PLI34" s="321"/>
      <c r="PLJ34" s="321"/>
      <c r="PLK34" s="321"/>
      <c r="PLL34" s="321"/>
      <c r="PLM34" s="321"/>
      <c r="PLN34" s="321"/>
      <c r="PLO34" s="321"/>
      <c r="PLP34" s="321"/>
      <c r="PLQ34" s="321"/>
      <c r="PLR34" s="321"/>
      <c r="PLS34" s="321"/>
      <c r="PLT34" s="321"/>
      <c r="PLU34" s="321"/>
      <c r="PLV34" s="321"/>
      <c r="PLW34" s="321"/>
      <c r="PLX34" s="321"/>
      <c r="PLY34" s="321"/>
      <c r="PLZ34" s="321"/>
      <c r="PMA34" s="321"/>
      <c r="PMB34" s="321"/>
      <c r="PMC34" s="321"/>
      <c r="PMD34" s="321"/>
      <c r="PME34" s="321"/>
      <c r="PMF34" s="321"/>
      <c r="PMG34" s="321"/>
      <c r="PMH34" s="321"/>
      <c r="PMI34" s="321"/>
      <c r="PMJ34" s="321"/>
      <c r="PMK34" s="321"/>
      <c r="PML34" s="321"/>
      <c r="PMM34" s="321"/>
      <c r="PMN34" s="321"/>
      <c r="PMO34" s="321"/>
      <c r="PMP34" s="321"/>
      <c r="PMQ34" s="321"/>
      <c r="PMR34" s="321"/>
      <c r="PMS34" s="321"/>
      <c r="PMT34" s="321"/>
      <c r="PMU34" s="321"/>
      <c r="PMV34" s="321"/>
      <c r="PMW34" s="321"/>
      <c r="PMX34" s="321"/>
      <c r="PMY34" s="321"/>
      <c r="PMZ34" s="321"/>
      <c r="PNA34" s="321"/>
      <c r="PNB34" s="321"/>
      <c r="PNC34" s="321"/>
      <c r="PND34" s="321"/>
      <c r="PNE34" s="321"/>
      <c r="PNF34" s="321"/>
      <c r="PNG34" s="321"/>
      <c r="PNH34" s="321"/>
      <c r="PNI34" s="321"/>
      <c r="PNJ34" s="321"/>
      <c r="PNK34" s="321"/>
      <c r="PNL34" s="321"/>
      <c r="PNM34" s="321"/>
      <c r="PNN34" s="321"/>
      <c r="PNO34" s="321"/>
      <c r="PNP34" s="321"/>
      <c r="PNQ34" s="321"/>
      <c r="PNR34" s="321"/>
      <c r="PNS34" s="321"/>
      <c r="PNT34" s="321"/>
      <c r="PNU34" s="321"/>
      <c r="PNV34" s="321"/>
      <c r="PNW34" s="321"/>
      <c r="PNX34" s="321"/>
      <c r="PNY34" s="321"/>
      <c r="PNZ34" s="321"/>
      <c r="POA34" s="321"/>
      <c r="POB34" s="321"/>
      <c r="POC34" s="321"/>
      <c r="POD34" s="321"/>
      <c r="POE34" s="321"/>
      <c r="POF34" s="321"/>
      <c r="POG34" s="321"/>
      <c r="POH34" s="321"/>
      <c r="POI34" s="321"/>
      <c r="POJ34" s="321"/>
      <c r="POK34" s="321"/>
      <c r="POL34" s="321"/>
      <c r="POM34" s="321"/>
      <c r="PON34" s="321"/>
      <c r="POO34" s="321"/>
      <c r="POP34" s="321"/>
      <c r="POQ34" s="321"/>
      <c r="POR34" s="321"/>
      <c r="POS34" s="321"/>
      <c r="POT34" s="321"/>
      <c r="POU34" s="321"/>
      <c r="POV34" s="321"/>
      <c r="POW34" s="321"/>
      <c r="POX34" s="321"/>
      <c r="POY34" s="321"/>
      <c r="POZ34" s="321"/>
      <c r="PPA34" s="321"/>
      <c r="PPB34" s="321"/>
      <c r="PPC34" s="321"/>
      <c r="PPD34" s="321"/>
      <c r="PPE34" s="321"/>
      <c r="PPF34" s="321"/>
      <c r="PPG34" s="321"/>
      <c r="PPH34" s="321"/>
      <c r="PPI34" s="321"/>
      <c r="PPJ34" s="321"/>
      <c r="PPK34" s="321"/>
      <c r="PPL34" s="321"/>
      <c r="PPM34" s="321"/>
      <c r="PPN34" s="321"/>
      <c r="PPO34" s="321"/>
      <c r="PPP34" s="321"/>
      <c r="PPQ34" s="321"/>
      <c r="PPR34" s="321"/>
      <c r="PPS34" s="321"/>
      <c r="PPT34" s="321"/>
      <c r="PPU34" s="321"/>
      <c r="PPV34" s="321"/>
      <c r="PPW34" s="321"/>
      <c r="PPX34" s="321"/>
      <c r="PPY34" s="321"/>
      <c r="PPZ34" s="321"/>
      <c r="PQA34" s="321"/>
      <c r="PQB34" s="321"/>
      <c r="PQC34" s="321"/>
      <c r="PQD34" s="321"/>
      <c r="PQE34" s="321"/>
      <c r="PQF34" s="321"/>
      <c r="PQG34" s="321"/>
      <c r="PQH34" s="321"/>
      <c r="PQI34" s="321"/>
      <c r="PQJ34" s="321"/>
      <c r="PQK34" s="321"/>
      <c r="PQL34" s="321"/>
      <c r="PQM34" s="321"/>
      <c r="PQN34" s="321"/>
      <c r="PQO34" s="321"/>
      <c r="PQP34" s="321"/>
      <c r="PQQ34" s="321"/>
      <c r="PQR34" s="321"/>
      <c r="PQS34" s="321"/>
      <c r="PQT34" s="321"/>
      <c r="PQU34" s="321"/>
      <c r="PQV34" s="321"/>
      <c r="PQW34" s="321"/>
      <c r="PQX34" s="321"/>
      <c r="PQY34" s="321"/>
      <c r="PQZ34" s="321"/>
      <c r="PRA34" s="321"/>
      <c r="PRB34" s="321"/>
      <c r="PRC34" s="321"/>
      <c r="PRD34" s="321"/>
      <c r="PRE34" s="321"/>
      <c r="PRF34" s="321"/>
      <c r="PRG34" s="321"/>
      <c r="PRH34" s="321"/>
      <c r="PRI34" s="321"/>
      <c r="PRJ34" s="321"/>
      <c r="PRK34" s="321"/>
      <c r="PRL34" s="321"/>
      <c r="PRM34" s="321"/>
      <c r="PRN34" s="321"/>
      <c r="PRO34" s="321"/>
      <c r="PRP34" s="321"/>
      <c r="PRQ34" s="321"/>
      <c r="PRR34" s="321"/>
      <c r="PRS34" s="321"/>
      <c r="PRT34" s="321"/>
      <c r="PRU34" s="321"/>
      <c r="PRV34" s="321"/>
      <c r="PRW34" s="321"/>
      <c r="PRX34" s="321"/>
      <c r="PRY34" s="321"/>
      <c r="PRZ34" s="321"/>
      <c r="PSA34" s="321"/>
      <c r="PSB34" s="321"/>
      <c r="PSC34" s="321"/>
      <c r="PSD34" s="321"/>
      <c r="PSE34" s="321"/>
      <c r="PSF34" s="321"/>
      <c r="PSG34" s="321"/>
      <c r="PSH34" s="321"/>
      <c r="PSI34" s="321"/>
      <c r="PSJ34" s="321"/>
      <c r="PSK34" s="321"/>
      <c r="PSL34" s="321"/>
      <c r="PSM34" s="321"/>
      <c r="PSN34" s="321"/>
      <c r="PSO34" s="321"/>
      <c r="PSP34" s="321"/>
      <c r="PSQ34" s="321"/>
      <c r="PSR34" s="321"/>
      <c r="PSS34" s="321"/>
      <c r="PST34" s="321"/>
      <c r="PSU34" s="321"/>
      <c r="PSV34" s="321"/>
      <c r="PSW34" s="321"/>
      <c r="PSX34" s="321"/>
      <c r="PSY34" s="321"/>
      <c r="PSZ34" s="321"/>
      <c r="PTA34" s="321"/>
      <c r="PTB34" s="321"/>
      <c r="PTC34" s="321"/>
      <c r="PTD34" s="321"/>
      <c r="PTE34" s="321"/>
      <c r="PTF34" s="321"/>
      <c r="PTG34" s="321"/>
      <c r="PTH34" s="321"/>
      <c r="PTI34" s="321"/>
      <c r="PTJ34" s="321"/>
      <c r="PTK34" s="321"/>
      <c r="PTL34" s="321"/>
      <c r="PTM34" s="321"/>
      <c r="PTN34" s="321"/>
      <c r="PTO34" s="321"/>
      <c r="PTP34" s="321"/>
      <c r="PTQ34" s="321"/>
      <c r="PTR34" s="321"/>
      <c r="PTS34" s="321"/>
      <c r="PTT34" s="321"/>
      <c r="PTU34" s="321"/>
      <c r="PTV34" s="321"/>
      <c r="PTW34" s="321"/>
      <c r="PTX34" s="321"/>
      <c r="PTY34" s="321"/>
      <c r="PTZ34" s="321"/>
      <c r="PUA34" s="321"/>
      <c r="PUB34" s="321"/>
      <c r="PUC34" s="321"/>
      <c r="PUD34" s="321"/>
      <c r="PUE34" s="321"/>
      <c r="PUF34" s="321"/>
      <c r="PUG34" s="321"/>
      <c r="PUH34" s="321"/>
      <c r="PUI34" s="321"/>
      <c r="PUJ34" s="321"/>
      <c r="PUK34" s="321"/>
      <c r="PUL34" s="321"/>
      <c r="PUM34" s="321"/>
      <c r="PUN34" s="321"/>
      <c r="PUO34" s="321"/>
      <c r="PUP34" s="321"/>
      <c r="PUQ34" s="321"/>
      <c r="PUR34" s="321"/>
      <c r="PUS34" s="321"/>
      <c r="PUT34" s="321"/>
      <c r="PUU34" s="321"/>
      <c r="PUV34" s="321"/>
      <c r="PUW34" s="321"/>
      <c r="PUX34" s="321"/>
      <c r="PUY34" s="321"/>
      <c r="PUZ34" s="321"/>
      <c r="PVA34" s="321"/>
      <c r="PVB34" s="321"/>
      <c r="PVC34" s="321"/>
      <c r="PVD34" s="321"/>
      <c r="PVE34" s="321"/>
      <c r="PVF34" s="321"/>
      <c r="PVG34" s="321"/>
      <c r="PVH34" s="321"/>
      <c r="PVI34" s="321"/>
      <c r="PVJ34" s="321"/>
      <c r="PVK34" s="321"/>
      <c r="PVL34" s="321"/>
      <c r="PVM34" s="321"/>
      <c r="PVN34" s="321"/>
      <c r="PVO34" s="321"/>
      <c r="PVP34" s="321"/>
      <c r="PVQ34" s="321"/>
      <c r="PVR34" s="321"/>
      <c r="PVS34" s="321"/>
      <c r="PVT34" s="321"/>
      <c r="PVU34" s="321"/>
      <c r="PVV34" s="321"/>
      <c r="PVW34" s="321"/>
      <c r="PVX34" s="321"/>
      <c r="PVY34" s="321"/>
      <c r="PVZ34" s="321"/>
      <c r="PWA34" s="321"/>
      <c r="PWB34" s="321"/>
      <c r="PWC34" s="321"/>
      <c r="PWD34" s="321"/>
      <c r="PWE34" s="321"/>
      <c r="PWF34" s="321"/>
      <c r="PWG34" s="321"/>
      <c r="PWH34" s="321"/>
      <c r="PWI34" s="321"/>
      <c r="PWJ34" s="321"/>
      <c r="PWK34" s="321"/>
      <c r="PWL34" s="321"/>
      <c r="PWM34" s="321"/>
      <c r="PWN34" s="321"/>
      <c r="PWO34" s="321"/>
      <c r="PWP34" s="321"/>
      <c r="PWQ34" s="321"/>
      <c r="PWR34" s="321"/>
      <c r="PWS34" s="321"/>
      <c r="PWT34" s="321"/>
      <c r="PWU34" s="321"/>
      <c r="PWV34" s="321"/>
      <c r="PWW34" s="321"/>
      <c r="PWX34" s="321"/>
      <c r="PWY34" s="321"/>
      <c r="PWZ34" s="321"/>
      <c r="PXA34" s="321"/>
      <c r="PXB34" s="321"/>
      <c r="PXC34" s="321"/>
      <c r="PXD34" s="321"/>
      <c r="PXE34" s="321"/>
      <c r="PXF34" s="321"/>
      <c r="PXG34" s="321"/>
      <c r="PXH34" s="321"/>
      <c r="PXI34" s="321"/>
      <c r="PXJ34" s="321"/>
      <c r="PXK34" s="321"/>
      <c r="PXL34" s="321"/>
      <c r="PXM34" s="321"/>
      <c r="PXN34" s="321"/>
      <c r="PXO34" s="321"/>
      <c r="PXP34" s="321"/>
      <c r="PXQ34" s="321"/>
      <c r="PXR34" s="321"/>
      <c r="PXS34" s="321"/>
      <c r="PXT34" s="321"/>
      <c r="PXU34" s="321"/>
      <c r="PXV34" s="321"/>
      <c r="PXW34" s="321"/>
      <c r="PXX34" s="321"/>
      <c r="PXY34" s="321"/>
      <c r="PXZ34" s="321"/>
      <c r="PYA34" s="321"/>
      <c r="PYB34" s="321"/>
      <c r="PYC34" s="321"/>
      <c r="PYD34" s="321"/>
      <c r="PYE34" s="321"/>
      <c r="PYF34" s="321"/>
      <c r="PYG34" s="321"/>
      <c r="PYH34" s="321"/>
      <c r="PYI34" s="321"/>
      <c r="PYJ34" s="321"/>
      <c r="PYK34" s="321"/>
      <c r="PYL34" s="321"/>
      <c r="PYM34" s="321"/>
      <c r="PYN34" s="321"/>
      <c r="PYO34" s="321"/>
      <c r="PYP34" s="321"/>
      <c r="PYQ34" s="321"/>
      <c r="PYR34" s="321"/>
      <c r="PYS34" s="321"/>
      <c r="PYT34" s="321"/>
      <c r="PYU34" s="321"/>
      <c r="PYV34" s="321"/>
      <c r="PYW34" s="321"/>
      <c r="PYX34" s="321"/>
      <c r="PYY34" s="321"/>
      <c r="PYZ34" s="321"/>
      <c r="PZA34" s="321"/>
      <c r="PZB34" s="321"/>
      <c r="PZC34" s="321"/>
      <c r="PZD34" s="321"/>
      <c r="PZE34" s="321"/>
      <c r="PZF34" s="321"/>
      <c r="PZG34" s="321"/>
      <c r="PZH34" s="321"/>
      <c r="PZI34" s="321"/>
      <c r="PZJ34" s="321"/>
      <c r="PZK34" s="321"/>
      <c r="PZL34" s="321"/>
      <c r="PZM34" s="321"/>
      <c r="PZN34" s="321"/>
      <c r="PZO34" s="321"/>
      <c r="PZP34" s="321"/>
      <c r="PZQ34" s="321"/>
      <c r="PZR34" s="321"/>
      <c r="PZS34" s="321"/>
      <c r="PZT34" s="321"/>
      <c r="PZU34" s="321"/>
      <c r="PZV34" s="321"/>
      <c r="PZW34" s="321"/>
      <c r="PZX34" s="321"/>
      <c r="PZY34" s="321"/>
      <c r="PZZ34" s="321"/>
      <c r="QAA34" s="321"/>
      <c r="QAB34" s="321"/>
      <c r="QAC34" s="321"/>
      <c r="QAD34" s="321"/>
      <c r="QAE34" s="321"/>
      <c r="QAF34" s="321"/>
      <c r="QAG34" s="321"/>
      <c r="QAH34" s="321"/>
      <c r="QAI34" s="321"/>
      <c r="QAJ34" s="321"/>
      <c r="QAK34" s="321"/>
      <c r="QAL34" s="321"/>
      <c r="QAM34" s="321"/>
      <c r="QAN34" s="321"/>
      <c r="QAO34" s="321"/>
      <c r="QAP34" s="321"/>
      <c r="QAQ34" s="321"/>
      <c r="QAR34" s="321"/>
      <c r="QAS34" s="321"/>
      <c r="QAT34" s="321"/>
      <c r="QAU34" s="321"/>
      <c r="QAV34" s="321"/>
      <c r="QAW34" s="321"/>
      <c r="QAX34" s="321"/>
      <c r="QAY34" s="321"/>
      <c r="QAZ34" s="321"/>
      <c r="QBA34" s="321"/>
      <c r="QBB34" s="321"/>
      <c r="QBC34" s="321"/>
      <c r="QBD34" s="321"/>
      <c r="QBE34" s="321"/>
      <c r="QBF34" s="321"/>
      <c r="QBG34" s="321"/>
      <c r="QBH34" s="321"/>
      <c r="QBI34" s="321"/>
      <c r="QBJ34" s="321"/>
      <c r="QBK34" s="321"/>
      <c r="QBL34" s="321"/>
      <c r="QBM34" s="321"/>
      <c r="QBN34" s="321"/>
      <c r="QBO34" s="321"/>
      <c r="QBP34" s="321"/>
      <c r="QBQ34" s="321"/>
      <c r="QBR34" s="321"/>
      <c r="QBS34" s="321"/>
      <c r="QBT34" s="321"/>
      <c r="QBU34" s="321"/>
      <c r="QBV34" s="321"/>
      <c r="QBW34" s="321"/>
      <c r="QBX34" s="321"/>
      <c r="QBY34" s="321"/>
      <c r="QBZ34" s="321"/>
      <c r="QCA34" s="321"/>
      <c r="QCB34" s="321"/>
      <c r="QCC34" s="321"/>
      <c r="QCD34" s="321"/>
      <c r="QCE34" s="321"/>
      <c r="QCF34" s="321"/>
      <c r="QCG34" s="321"/>
      <c r="QCH34" s="321"/>
      <c r="QCI34" s="321"/>
      <c r="QCJ34" s="321"/>
      <c r="QCK34" s="321"/>
      <c r="QCL34" s="321"/>
      <c r="QCM34" s="321"/>
      <c r="QCN34" s="321"/>
      <c r="QCO34" s="321"/>
      <c r="QCP34" s="321"/>
      <c r="QCQ34" s="321"/>
      <c r="QCR34" s="321"/>
      <c r="QCS34" s="321"/>
      <c r="QCT34" s="321"/>
      <c r="QCU34" s="321"/>
      <c r="QCV34" s="321"/>
      <c r="QCW34" s="321"/>
      <c r="QCX34" s="321"/>
      <c r="QCY34" s="321"/>
      <c r="QCZ34" s="321"/>
      <c r="QDA34" s="321"/>
      <c r="QDB34" s="321"/>
      <c r="QDC34" s="321"/>
      <c r="QDD34" s="321"/>
      <c r="QDE34" s="321"/>
      <c r="QDF34" s="321"/>
      <c r="QDG34" s="321"/>
      <c r="QDH34" s="321"/>
      <c r="QDI34" s="321"/>
      <c r="QDJ34" s="321"/>
      <c r="QDK34" s="321"/>
      <c r="QDL34" s="321"/>
      <c r="QDM34" s="321"/>
      <c r="QDN34" s="321"/>
      <c r="QDO34" s="321"/>
      <c r="QDP34" s="321"/>
      <c r="QDQ34" s="321"/>
      <c r="QDR34" s="321"/>
      <c r="QDS34" s="321"/>
      <c r="QDT34" s="321"/>
      <c r="QDU34" s="321"/>
      <c r="QDV34" s="321"/>
      <c r="QDW34" s="321"/>
      <c r="QDX34" s="321"/>
      <c r="QDY34" s="321"/>
      <c r="QDZ34" s="321"/>
      <c r="QEA34" s="321"/>
      <c r="QEB34" s="321"/>
      <c r="QEC34" s="321"/>
      <c r="QED34" s="321"/>
      <c r="QEE34" s="321"/>
      <c r="QEF34" s="321"/>
      <c r="QEG34" s="321"/>
      <c r="QEH34" s="321"/>
      <c r="QEI34" s="321"/>
      <c r="QEJ34" s="321"/>
      <c r="QEK34" s="321"/>
      <c r="QEL34" s="321"/>
      <c r="QEM34" s="321"/>
      <c r="QEN34" s="321"/>
      <c r="QEO34" s="321"/>
      <c r="QEP34" s="321"/>
      <c r="QEQ34" s="321"/>
      <c r="QER34" s="321"/>
      <c r="QES34" s="321"/>
      <c r="QET34" s="321"/>
      <c r="QEU34" s="321"/>
      <c r="QEV34" s="321"/>
      <c r="QEW34" s="321"/>
      <c r="QEX34" s="321"/>
      <c r="QEY34" s="321"/>
      <c r="QEZ34" s="321"/>
      <c r="QFA34" s="321"/>
      <c r="QFB34" s="321"/>
      <c r="QFC34" s="321"/>
      <c r="QFD34" s="321"/>
      <c r="QFE34" s="321"/>
      <c r="QFF34" s="321"/>
      <c r="QFG34" s="321"/>
      <c r="QFH34" s="321"/>
      <c r="QFI34" s="321"/>
      <c r="QFJ34" s="321"/>
      <c r="QFK34" s="321"/>
      <c r="QFL34" s="321"/>
      <c r="QFM34" s="321"/>
      <c r="QFN34" s="321"/>
      <c r="QFO34" s="321"/>
      <c r="QFP34" s="321"/>
      <c r="QFQ34" s="321"/>
      <c r="QFR34" s="321"/>
      <c r="QFS34" s="321"/>
      <c r="QFT34" s="321"/>
      <c r="QFU34" s="321"/>
      <c r="QFV34" s="321"/>
      <c r="QFW34" s="321"/>
      <c r="QFX34" s="321"/>
      <c r="QFY34" s="321"/>
      <c r="QFZ34" s="321"/>
      <c r="QGA34" s="321"/>
      <c r="QGB34" s="321"/>
      <c r="QGC34" s="321"/>
      <c r="QGD34" s="321"/>
      <c r="QGE34" s="321"/>
      <c r="QGF34" s="321"/>
      <c r="QGG34" s="321"/>
      <c r="QGH34" s="321"/>
      <c r="QGI34" s="321"/>
      <c r="QGJ34" s="321"/>
      <c r="QGK34" s="321"/>
      <c r="QGL34" s="321"/>
      <c r="QGM34" s="321"/>
      <c r="QGN34" s="321"/>
      <c r="QGO34" s="321"/>
      <c r="QGP34" s="321"/>
      <c r="QGQ34" s="321"/>
      <c r="QGR34" s="321"/>
      <c r="QGS34" s="321"/>
      <c r="QGT34" s="321"/>
      <c r="QGU34" s="321"/>
      <c r="QGV34" s="321"/>
      <c r="QGW34" s="321"/>
      <c r="QGX34" s="321"/>
      <c r="QGY34" s="321"/>
      <c r="QGZ34" s="321"/>
      <c r="QHA34" s="321"/>
      <c r="QHB34" s="321"/>
      <c r="QHC34" s="321"/>
      <c r="QHD34" s="321"/>
      <c r="QHE34" s="321"/>
      <c r="QHF34" s="321"/>
      <c r="QHG34" s="321"/>
      <c r="QHH34" s="321"/>
      <c r="QHI34" s="321"/>
      <c r="QHJ34" s="321"/>
      <c r="QHK34" s="321"/>
      <c r="QHL34" s="321"/>
      <c r="QHM34" s="321"/>
      <c r="QHN34" s="321"/>
      <c r="QHO34" s="321"/>
      <c r="QHP34" s="321"/>
      <c r="QHQ34" s="321"/>
      <c r="QHR34" s="321"/>
      <c r="QHS34" s="321"/>
      <c r="QHT34" s="321"/>
      <c r="QHU34" s="321"/>
      <c r="QHV34" s="321"/>
      <c r="QHW34" s="321"/>
      <c r="QHX34" s="321"/>
      <c r="QHY34" s="321"/>
      <c r="QHZ34" s="321"/>
      <c r="QIA34" s="321"/>
      <c r="QIB34" s="321"/>
      <c r="QIC34" s="321"/>
      <c r="QID34" s="321"/>
      <c r="QIE34" s="321"/>
      <c r="QIF34" s="321"/>
      <c r="QIG34" s="321"/>
      <c r="QIH34" s="321"/>
      <c r="QII34" s="321"/>
      <c r="QIJ34" s="321"/>
      <c r="QIK34" s="321"/>
      <c r="QIL34" s="321"/>
      <c r="QIM34" s="321"/>
      <c r="QIN34" s="321"/>
      <c r="QIO34" s="321"/>
      <c r="QIP34" s="321"/>
      <c r="QIQ34" s="321"/>
      <c r="QIR34" s="321"/>
      <c r="QIS34" s="321"/>
      <c r="QIT34" s="321"/>
      <c r="QIU34" s="321"/>
      <c r="QIV34" s="321"/>
      <c r="QIW34" s="321"/>
      <c r="QIX34" s="321"/>
      <c r="QIY34" s="321"/>
      <c r="QIZ34" s="321"/>
      <c r="QJA34" s="321"/>
      <c r="QJB34" s="321"/>
      <c r="QJC34" s="321"/>
      <c r="QJD34" s="321"/>
      <c r="QJE34" s="321"/>
      <c r="QJF34" s="321"/>
      <c r="QJG34" s="321"/>
      <c r="QJH34" s="321"/>
      <c r="QJI34" s="321"/>
      <c r="QJJ34" s="321"/>
      <c r="QJK34" s="321"/>
      <c r="QJL34" s="321"/>
      <c r="QJM34" s="321"/>
      <c r="QJN34" s="321"/>
      <c r="QJO34" s="321"/>
      <c r="QJP34" s="321"/>
      <c r="QJQ34" s="321"/>
      <c r="QJR34" s="321"/>
      <c r="QJS34" s="321"/>
      <c r="QJT34" s="321"/>
      <c r="QJU34" s="321"/>
      <c r="QJV34" s="321"/>
      <c r="QJW34" s="321"/>
      <c r="QJX34" s="321"/>
      <c r="QJY34" s="321"/>
      <c r="QJZ34" s="321"/>
      <c r="QKA34" s="321"/>
      <c r="QKB34" s="321"/>
      <c r="QKC34" s="321"/>
      <c r="QKD34" s="321"/>
      <c r="QKE34" s="321"/>
      <c r="QKF34" s="321"/>
      <c r="QKG34" s="321"/>
      <c r="QKH34" s="321"/>
      <c r="QKI34" s="321"/>
      <c r="QKJ34" s="321"/>
      <c r="QKK34" s="321"/>
      <c r="QKL34" s="321"/>
      <c r="QKM34" s="321"/>
      <c r="QKN34" s="321"/>
      <c r="QKO34" s="321"/>
      <c r="QKP34" s="321"/>
      <c r="QKQ34" s="321"/>
      <c r="QKR34" s="321"/>
      <c r="QKS34" s="321"/>
      <c r="QKT34" s="321"/>
      <c r="QKU34" s="321"/>
      <c r="QKV34" s="321"/>
      <c r="QKW34" s="321"/>
      <c r="QKX34" s="321"/>
      <c r="QKY34" s="321"/>
      <c r="QKZ34" s="321"/>
      <c r="QLA34" s="321"/>
      <c r="QLB34" s="321"/>
      <c r="QLC34" s="321"/>
      <c r="QLD34" s="321"/>
      <c r="QLE34" s="321"/>
      <c r="QLF34" s="321"/>
      <c r="QLG34" s="321"/>
      <c r="QLH34" s="321"/>
      <c r="QLI34" s="321"/>
      <c r="QLJ34" s="321"/>
      <c r="QLK34" s="321"/>
      <c r="QLL34" s="321"/>
      <c r="QLM34" s="321"/>
      <c r="QLN34" s="321"/>
      <c r="QLO34" s="321"/>
      <c r="QLP34" s="321"/>
      <c r="QLQ34" s="321"/>
      <c r="QLR34" s="321"/>
      <c r="QLS34" s="321"/>
      <c r="QLT34" s="321"/>
      <c r="QLU34" s="321"/>
      <c r="QLV34" s="321"/>
      <c r="QLW34" s="321"/>
      <c r="QLX34" s="321"/>
      <c r="QLY34" s="321"/>
      <c r="QLZ34" s="321"/>
      <c r="QMA34" s="321"/>
      <c r="QMB34" s="321"/>
      <c r="QMC34" s="321"/>
      <c r="QMD34" s="321"/>
      <c r="QME34" s="321"/>
      <c r="QMF34" s="321"/>
      <c r="QMG34" s="321"/>
      <c r="QMH34" s="321"/>
      <c r="QMI34" s="321"/>
      <c r="QMJ34" s="321"/>
      <c r="QMK34" s="321"/>
      <c r="QML34" s="321"/>
      <c r="QMM34" s="321"/>
      <c r="QMN34" s="321"/>
      <c r="QMO34" s="321"/>
      <c r="QMP34" s="321"/>
      <c r="QMQ34" s="321"/>
      <c r="QMR34" s="321"/>
      <c r="QMS34" s="321"/>
      <c r="QMT34" s="321"/>
      <c r="QMU34" s="321"/>
      <c r="QMV34" s="321"/>
      <c r="QMW34" s="321"/>
      <c r="QMX34" s="321"/>
      <c r="QMY34" s="321"/>
      <c r="QMZ34" s="321"/>
      <c r="QNA34" s="321"/>
      <c r="QNB34" s="321"/>
      <c r="QNC34" s="321"/>
      <c r="QND34" s="321"/>
      <c r="QNE34" s="321"/>
      <c r="QNF34" s="321"/>
      <c r="QNG34" s="321"/>
      <c r="QNH34" s="321"/>
      <c r="QNI34" s="321"/>
      <c r="QNJ34" s="321"/>
      <c r="QNK34" s="321"/>
      <c r="QNL34" s="321"/>
      <c r="QNM34" s="321"/>
      <c r="QNN34" s="321"/>
      <c r="QNO34" s="321"/>
      <c r="QNP34" s="321"/>
      <c r="QNQ34" s="321"/>
      <c r="QNR34" s="321"/>
      <c r="QNS34" s="321"/>
      <c r="QNT34" s="321"/>
      <c r="QNU34" s="321"/>
      <c r="QNV34" s="321"/>
      <c r="QNW34" s="321"/>
      <c r="QNX34" s="321"/>
      <c r="QNY34" s="321"/>
      <c r="QNZ34" s="321"/>
      <c r="QOA34" s="321"/>
      <c r="QOB34" s="321"/>
      <c r="QOC34" s="321"/>
      <c r="QOD34" s="321"/>
      <c r="QOE34" s="321"/>
      <c r="QOF34" s="321"/>
      <c r="QOG34" s="321"/>
      <c r="QOH34" s="321"/>
      <c r="QOI34" s="321"/>
      <c r="QOJ34" s="321"/>
      <c r="QOK34" s="321"/>
      <c r="QOL34" s="321"/>
      <c r="QOM34" s="321"/>
      <c r="QON34" s="321"/>
      <c r="QOO34" s="321"/>
      <c r="QOP34" s="321"/>
      <c r="QOQ34" s="321"/>
      <c r="QOR34" s="321"/>
      <c r="QOS34" s="321"/>
      <c r="QOT34" s="321"/>
      <c r="QOU34" s="321"/>
      <c r="QOV34" s="321"/>
      <c r="QOW34" s="321"/>
      <c r="QOX34" s="321"/>
      <c r="QOY34" s="321"/>
      <c r="QOZ34" s="321"/>
      <c r="QPA34" s="321"/>
      <c r="QPB34" s="321"/>
      <c r="QPC34" s="321"/>
      <c r="QPD34" s="321"/>
      <c r="QPE34" s="321"/>
      <c r="QPF34" s="321"/>
      <c r="QPG34" s="321"/>
      <c r="QPH34" s="321"/>
      <c r="QPI34" s="321"/>
      <c r="QPJ34" s="321"/>
      <c r="QPK34" s="321"/>
      <c r="QPL34" s="321"/>
      <c r="QPM34" s="321"/>
      <c r="QPN34" s="321"/>
      <c r="QPO34" s="321"/>
      <c r="QPP34" s="321"/>
      <c r="QPQ34" s="321"/>
      <c r="QPR34" s="321"/>
      <c r="QPS34" s="321"/>
      <c r="QPT34" s="321"/>
      <c r="QPU34" s="321"/>
      <c r="QPV34" s="321"/>
      <c r="QPW34" s="321"/>
      <c r="QPX34" s="321"/>
      <c r="QPY34" s="321"/>
      <c r="QPZ34" s="321"/>
      <c r="QQA34" s="321"/>
      <c r="QQB34" s="321"/>
      <c r="QQC34" s="321"/>
      <c r="QQD34" s="321"/>
      <c r="QQE34" s="321"/>
      <c r="QQF34" s="321"/>
      <c r="QQG34" s="321"/>
      <c r="QQH34" s="321"/>
      <c r="QQI34" s="321"/>
      <c r="QQJ34" s="321"/>
      <c r="QQK34" s="321"/>
      <c r="QQL34" s="321"/>
      <c r="QQM34" s="321"/>
      <c r="QQN34" s="321"/>
      <c r="QQO34" s="321"/>
      <c r="QQP34" s="321"/>
      <c r="QQQ34" s="321"/>
      <c r="QQR34" s="321"/>
      <c r="QQS34" s="321"/>
      <c r="QQT34" s="321"/>
      <c r="QQU34" s="321"/>
      <c r="QQV34" s="321"/>
      <c r="QQW34" s="321"/>
      <c r="QQX34" s="321"/>
      <c r="QQY34" s="321"/>
      <c r="QQZ34" s="321"/>
      <c r="QRA34" s="321"/>
      <c r="QRB34" s="321"/>
      <c r="QRC34" s="321"/>
      <c r="QRD34" s="321"/>
      <c r="QRE34" s="321"/>
      <c r="QRF34" s="321"/>
      <c r="QRG34" s="321"/>
      <c r="QRH34" s="321"/>
      <c r="QRI34" s="321"/>
      <c r="QRJ34" s="321"/>
      <c r="QRK34" s="321"/>
      <c r="QRL34" s="321"/>
      <c r="QRM34" s="321"/>
      <c r="QRN34" s="321"/>
      <c r="QRO34" s="321"/>
      <c r="QRP34" s="321"/>
      <c r="QRQ34" s="321"/>
      <c r="QRR34" s="321"/>
      <c r="QRS34" s="321"/>
      <c r="QRT34" s="321"/>
      <c r="QRU34" s="321"/>
      <c r="QRV34" s="321"/>
      <c r="QRW34" s="321"/>
      <c r="QRX34" s="321"/>
      <c r="QRY34" s="321"/>
      <c r="QRZ34" s="321"/>
      <c r="QSA34" s="321"/>
      <c r="QSB34" s="321"/>
      <c r="QSC34" s="321"/>
      <c r="QSD34" s="321"/>
      <c r="QSE34" s="321"/>
      <c r="QSF34" s="321"/>
      <c r="QSG34" s="321"/>
      <c r="QSH34" s="321"/>
      <c r="QSI34" s="321"/>
      <c r="QSJ34" s="321"/>
      <c r="QSK34" s="321"/>
      <c r="QSL34" s="321"/>
      <c r="QSM34" s="321"/>
      <c r="QSN34" s="321"/>
      <c r="QSO34" s="321"/>
      <c r="QSP34" s="321"/>
      <c r="QSQ34" s="321"/>
      <c r="QSR34" s="321"/>
      <c r="QSS34" s="321"/>
      <c r="QST34" s="321"/>
      <c r="QSU34" s="321"/>
      <c r="QSV34" s="321"/>
      <c r="QSW34" s="321"/>
      <c r="QSX34" s="321"/>
      <c r="QSY34" s="321"/>
      <c r="QSZ34" s="321"/>
      <c r="QTA34" s="321"/>
      <c r="QTB34" s="321"/>
      <c r="QTC34" s="321"/>
      <c r="QTD34" s="321"/>
      <c r="QTE34" s="321"/>
      <c r="QTF34" s="321"/>
      <c r="QTG34" s="321"/>
      <c r="QTH34" s="321"/>
      <c r="QTI34" s="321"/>
      <c r="QTJ34" s="321"/>
      <c r="QTK34" s="321"/>
      <c r="QTL34" s="321"/>
      <c r="QTM34" s="321"/>
      <c r="QTN34" s="321"/>
      <c r="QTO34" s="321"/>
      <c r="QTP34" s="321"/>
      <c r="QTQ34" s="321"/>
      <c r="QTR34" s="321"/>
      <c r="QTS34" s="321"/>
      <c r="QTT34" s="321"/>
      <c r="QTU34" s="321"/>
      <c r="QTV34" s="321"/>
      <c r="QTW34" s="321"/>
      <c r="QTX34" s="321"/>
      <c r="QTY34" s="321"/>
      <c r="QTZ34" s="321"/>
      <c r="QUA34" s="321"/>
      <c r="QUB34" s="321"/>
      <c r="QUC34" s="321"/>
      <c r="QUD34" s="321"/>
      <c r="QUE34" s="321"/>
      <c r="QUF34" s="321"/>
      <c r="QUG34" s="321"/>
      <c r="QUH34" s="321"/>
      <c r="QUI34" s="321"/>
      <c r="QUJ34" s="321"/>
      <c r="QUK34" s="321"/>
      <c r="QUL34" s="321"/>
      <c r="QUM34" s="321"/>
      <c r="QUN34" s="321"/>
      <c r="QUO34" s="321"/>
      <c r="QUP34" s="321"/>
      <c r="QUQ34" s="321"/>
      <c r="QUR34" s="321"/>
      <c r="QUS34" s="321"/>
      <c r="QUT34" s="321"/>
      <c r="QUU34" s="321"/>
      <c r="QUV34" s="321"/>
      <c r="QUW34" s="321"/>
      <c r="QUX34" s="321"/>
      <c r="QUY34" s="321"/>
      <c r="QUZ34" s="321"/>
      <c r="QVA34" s="321"/>
      <c r="QVB34" s="321"/>
      <c r="QVC34" s="321"/>
      <c r="QVD34" s="321"/>
      <c r="QVE34" s="321"/>
      <c r="QVF34" s="321"/>
      <c r="QVG34" s="321"/>
      <c r="QVH34" s="321"/>
      <c r="QVI34" s="321"/>
      <c r="QVJ34" s="321"/>
      <c r="QVK34" s="321"/>
      <c r="QVL34" s="321"/>
      <c r="QVM34" s="321"/>
      <c r="QVN34" s="321"/>
      <c r="QVO34" s="321"/>
      <c r="QVP34" s="321"/>
      <c r="QVQ34" s="321"/>
      <c r="QVR34" s="321"/>
      <c r="QVS34" s="321"/>
      <c r="QVT34" s="321"/>
      <c r="QVU34" s="321"/>
      <c r="QVV34" s="321"/>
      <c r="QVW34" s="321"/>
      <c r="QVX34" s="321"/>
      <c r="QVY34" s="321"/>
      <c r="QVZ34" s="321"/>
      <c r="QWA34" s="321"/>
      <c r="QWB34" s="321"/>
      <c r="QWC34" s="321"/>
      <c r="QWD34" s="321"/>
      <c r="QWE34" s="321"/>
      <c r="QWF34" s="321"/>
      <c r="QWG34" s="321"/>
      <c r="QWH34" s="321"/>
      <c r="QWI34" s="321"/>
      <c r="QWJ34" s="321"/>
      <c r="QWK34" s="321"/>
      <c r="QWL34" s="321"/>
      <c r="QWM34" s="321"/>
      <c r="QWN34" s="321"/>
      <c r="QWO34" s="321"/>
      <c r="QWP34" s="321"/>
      <c r="QWQ34" s="321"/>
      <c r="QWR34" s="321"/>
      <c r="QWS34" s="321"/>
      <c r="QWT34" s="321"/>
      <c r="QWU34" s="321"/>
      <c r="QWV34" s="321"/>
      <c r="QWW34" s="321"/>
      <c r="QWX34" s="321"/>
      <c r="QWY34" s="321"/>
      <c r="QWZ34" s="321"/>
      <c r="QXA34" s="321"/>
      <c r="QXB34" s="321"/>
      <c r="QXC34" s="321"/>
      <c r="QXD34" s="321"/>
      <c r="QXE34" s="321"/>
      <c r="QXF34" s="321"/>
      <c r="QXG34" s="321"/>
      <c r="QXH34" s="321"/>
      <c r="QXI34" s="321"/>
      <c r="QXJ34" s="321"/>
      <c r="QXK34" s="321"/>
      <c r="QXL34" s="321"/>
      <c r="QXM34" s="321"/>
      <c r="QXN34" s="321"/>
      <c r="QXO34" s="321"/>
      <c r="QXP34" s="321"/>
      <c r="QXQ34" s="321"/>
      <c r="QXR34" s="321"/>
      <c r="QXS34" s="321"/>
      <c r="QXT34" s="321"/>
      <c r="QXU34" s="321"/>
      <c r="QXV34" s="321"/>
      <c r="QXW34" s="321"/>
      <c r="QXX34" s="321"/>
      <c r="QXY34" s="321"/>
      <c r="QXZ34" s="321"/>
      <c r="QYA34" s="321"/>
      <c r="QYB34" s="321"/>
      <c r="QYC34" s="321"/>
      <c r="QYD34" s="321"/>
      <c r="QYE34" s="321"/>
      <c r="QYF34" s="321"/>
      <c r="QYG34" s="321"/>
      <c r="QYH34" s="321"/>
      <c r="QYI34" s="321"/>
      <c r="QYJ34" s="321"/>
      <c r="QYK34" s="321"/>
      <c r="QYL34" s="321"/>
      <c r="QYM34" s="321"/>
      <c r="QYN34" s="321"/>
      <c r="QYO34" s="321"/>
      <c r="QYP34" s="321"/>
      <c r="QYQ34" s="321"/>
      <c r="QYR34" s="321"/>
      <c r="QYS34" s="321"/>
      <c r="QYT34" s="321"/>
      <c r="QYU34" s="321"/>
      <c r="QYV34" s="321"/>
      <c r="QYW34" s="321"/>
      <c r="QYX34" s="321"/>
      <c r="QYY34" s="321"/>
      <c r="QYZ34" s="321"/>
      <c r="QZA34" s="321"/>
      <c r="QZB34" s="321"/>
      <c r="QZC34" s="321"/>
      <c r="QZD34" s="321"/>
      <c r="QZE34" s="321"/>
      <c r="QZF34" s="321"/>
      <c r="QZG34" s="321"/>
      <c r="QZH34" s="321"/>
      <c r="QZI34" s="321"/>
      <c r="QZJ34" s="321"/>
      <c r="QZK34" s="321"/>
      <c r="QZL34" s="321"/>
      <c r="QZM34" s="321"/>
      <c r="QZN34" s="321"/>
      <c r="QZO34" s="321"/>
      <c r="QZP34" s="321"/>
      <c r="QZQ34" s="321"/>
      <c r="QZR34" s="321"/>
      <c r="QZS34" s="321"/>
      <c r="QZT34" s="321"/>
      <c r="QZU34" s="321"/>
      <c r="QZV34" s="321"/>
      <c r="QZW34" s="321"/>
      <c r="QZX34" s="321"/>
      <c r="QZY34" s="321"/>
      <c r="QZZ34" s="321"/>
      <c r="RAA34" s="321"/>
      <c r="RAB34" s="321"/>
      <c r="RAC34" s="321"/>
      <c r="RAD34" s="321"/>
      <c r="RAE34" s="321"/>
      <c r="RAF34" s="321"/>
      <c r="RAG34" s="321"/>
      <c r="RAH34" s="321"/>
      <c r="RAI34" s="321"/>
      <c r="RAJ34" s="321"/>
      <c r="RAK34" s="321"/>
      <c r="RAL34" s="321"/>
      <c r="RAM34" s="321"/>
      <c r="RAN34" s="321"/>
      <c r="RAO34" s="321"/>
      <c r="RAP34" s="321"/>
      <c r="RAQ34" s="321"/>
      <c r="RAR34" s="321"/>
      <c r="RAS34" s="321"/>
      <c r="RAT34" s="321"/>
      <c r="RAU34" s="321"/>
      <c r="RAV34" s="321"/>
      <c r="RAW34" s="321"/>
      <c r="RAX34" s="321"/>
      <c r="RAY34" s="321"/>
      <c r="RAZ34" s="321"/>
      <c r="RBA34" s="321"/>
      <c r="RBB34" s="321"/>
      <c r="RBC34" s="321"/>
      <c r="RBD34" s="321"/>
      <c r="RBE34" s="321"/>
      <c r="RBF34" s="321"/>
      <c r="RBG34" s="321"/>
      <c r="RBH34" s="321"/>
      <c r="RBI34" s="321"/>
      <c r="RBJ34" s="321"/>
      <c r="RBK34" s="321"/>
      <c r="RBL34" s="321"/>
      <c r="RBM34" s="321"/>
      <c r="RBN34" s="321"/>
      <c r="RBO34" s="321"/>
      <c r="RBP34" s="321"/>
      <c r="RBQ34" s="321"/>
      <c r="RBR34" s="321"/>
      <c r="RBS34" s="321"/>
      <c r="RBT34" s="321"/>
      <c r="RBU34" s="321"/>
      <c r="RBV34" s="321"/>
      <c r="RBW34" s="321"/>
      <c r="RBX34" s="321"/>
      <c r="RBY34" s="321"/>
      <c r="RBZ34" s="321"/>
      <c r="RCA34" s="321"/>
      <c r="RCB34" s="321"/>
      <c r="RCC34" s="321"/>
      <c r="RCD34" s="321"/>
      <c r="RCE34" s="321"/>
      <c r="RCF34" s="321"/>
      <c r="RCG34" s="321"/>
      <c r="RCH34" s="321"/>
      <c r="RCI34" s="321"/>
      <c r="RCJ34" s="321"/>
      <c r="RCK34" s="321"/>
      <c r="RCL34" s="321"/>
      <c r="RCM34" s="321"/>
      <c r="RCN34" s="321"/>
      <c r="RCO34" s="321"/>
      <c r="RCP34" s="321"/>
      <c r="RCQ34" s="321"/>
      <c r="RCR34" s="321"/>
      <c r="RCS34" s="321"/>
      <c r="RCT34" s="321"/>
      <c r="RCU34" s="321"/>
      <c r="RCV34" s="321"/>
      <c r="RCW34" s="321"/>
      <c r="RCX34" s="321"/>
      <c r="RCY34" s="321"/>
      <c r="RCZ34" s="321"/>
      <c r="RDA34" s="321"/>
      <c r="RDB34" s="321"/>
      <c r="RDC34" s="321"/>
      <c r="RDD34" s="321"/>
      <c r="RDE34" s="321"/>
      <c r="RDF34" s="321"/>
      <c r="RDG34" s="321"/>
      <c r="RDH34" s="321"/>
      <c r="RDI34" s="321"/>
      <c r="RDJ34" s="321"/>
      <c r="RDK34" s="321"/>
      <c r="RDL34" s="321"/>
      <c r="RDM34" s="321"/>
      <c r="RDN34" s="321"/>
      <c r="RDO34" s="321"/>
      <c r="RDP34" s="321"/>
      <c r="RDQ34" s="321"/>
      <c r="RDR34" s="321"/>
      <c r="RDS34" s="321"/>
      <c r="RDT34" s="321"/>
      <c r="RDU34" s="321"/>
      <c r="RDV34" s="321"/>
      <c r="RDW34" s="321"/>
      <c r="RDX34" s="321"/>
      <c r="RDY34" s="321"/>
      <c r="RDZ34" s="321"/>
      <c r="REA34" s="321"/>
      <c r="REB34" s="321"/>
      <c r="REC34" s="321"/>
      <c r="RED34" s="321"/>
      <c r="REE34" s="321"/>
      <c r="REF34" s="321"/>
      <c r="REG34" s="321"/>
      <c r="REH34" s="321"/>
      <c r="REI34" s="321"/>
      <c r="REJ34" s="321"/>
      <c r="REK34" s="321"/>
      <c r="REL34" s="321"/>
      <c r="REM34" s="321"/>
      <c r="REN34" s="321"/>
      <c r="REO34" s="321"/>
      <c r="REP34" s="321"/>
      <c r="REQ34" s="321"/>
      <c r="RER34" s="321"/>
      <c r="RES34" s="321"/>
      <c r="RET34" s="321"/>
      <c r="REU34" s="321"/>
      <c r="REV34" s="321"/>
      <c r="REW34" s="321"/>
      <c r="REX34" s="321"/>
      <c r="REY34" s="321"/>
      <c r="REZ34" s="321"/>
      <c r="RFA34" s="321"/>
      <c r="RFB34" s="321"/>
      <c r="RFC34" s="321"/>
      <c r="RFD34" s="321"/>
      <c r="RFE34" s="321"/>
      <c r="RFF34" s="321"/>
      <c r="RFG34" s="321"/>
      <c r="RFH34" s="321"/>
      <c r="RFI34" s="321"/>
      <c r="RFJ34" s="321"/>
      <c r="RFK34" s="321"/>
      <c r="RFL34" s="321"/>
      <c r="RFM34" s="321"/>
      <c r="RFN34" s="321"/>
      <c r="RFO34" s="321"/>
      <c r="RFP34" s="321"/>
      <c r="RFQ34" s="321"/>
      <c r="RFR34" s="321"/>
      <c r="RFS34" s="321"/>
      <c r="RFT34" s="321"/>
      <c r="RFU34" s="321"/>
      <c r="RFV34" s="321"/>
      <c r="RFW34" s="321"/>
      <c r="RFX34" s="321"/>
      <c r="RFY34" s="321"/>
      <c r="RFZ34" s="321"/>
      <c r="RGA34" s="321"/>
      <c r="RGB34" s="321"/>
      <c r="RGC34" s="321"/>
      <c r="RGD34" s="321"/>
      <c r="RGE34" s="321"/>
      <c r="RGF34" s="321"/>
      <c r="RGG34" s="321"/>
      <c r="RGH34" s="321"/>
      <c r="RGI34" s="321"/>
      <c r="RGJ34" s="321"/>
      <c r="RGK34" s="321"/>
      <c r="RGL34" s="321"/>
      <c r="RGM34" s="321"/>
      <c r="RGN34" s="321"/>
      <c r="RGO34" s="321"/>
      <c r="RGP34" s="321"/>
      <c r="RGQ34" s="321"/>
      <c r="RGR34" s="321"/>
      <c r="RGS34" s="321"/>
      <c r="RGT34" s="321"/>
      <c r="RGU34" s="321"/>
      <c r="RGV34" s="321"/>
      <c r="RGW34" s="321"/>
      <c r="RGX34" s="321"/>
      <c r="RGY34" s="321"/>
      <c r="RGZ34" s="321"/>
      <c r="RHA34" s="321"/>
      <c r="RHB34" s="321"/>
      <c r="RHC34" s="321"/>
      <c r="RHD34" s="321"/>
      <c r="RHE34" s="321"/>
      <c r="RHF34" s="321"/>
      <c r="RHG34" s="321"/>
      <c r="RHH34" s="321"/>
      <c r="RHI34" s="321"/>
      <c r="RHJ34" s="321"/>
      <c r="RHK34" s="321"/>
      <c r="RHL34" s="321"/>
      <c r="RHM34" s="321"/>
      <c r="RHN34" s="321"/>
      <c r="RHO34" s="321"/>
      <c r="RHP34" s="321"/>
      <c r="RHQ34" s="321"/>
      <c r="RHR34" s="321"/>
      <c r="RHS34" s="321"/>
      <c r="RHT34" s="321"/>
      <c r="RHU34" s="321"/>
      <c r="RHV34" s="321"/>
      <c r="RHW34" s="321"/>
      <c r="RHX34" s="321"/>
      <c r="RHY34" s="321"/>
      <c r="RHZ34" s="321"/>
      <c r="RIA34" s="321"/>
      <c r="RIB34" s="321"/>
      <c r="RIC34" s="321"/>
      <c r="RID34" s="321"/>
      <c r="RIE34" s="321"/>
      <c r="RIF34" s="321"/>
      <c r="RIG34" s="321"/>
      <c r="RIH34" s="321"/>
      <c r="RII34" s="321"/>
      <c r="RIJ34" s="321"/>
      <c r="RIK34" s="321"/>
      <c r="RIL34" s="321"/>
      <c r="RIM34" s="321"/>
      <c r="RIN34" s="321"/>
      <c r="RIO34" s="321"/>
      <c r="RIP34" s="321"/>
      <c r="RIQ34" s="321"/>
      <c r="RIR34" s="321"/>
      <c r="RIS34" s="321"/>
      <c r="RIT34" s="321"/>
      <c r="RIU34" s="321"/>
      <c r="RIV34" s="321"/>
      <c r="RIW34" s="321"/>
      <c r="RIX34" s="321"/>
      <c r="RIY34" s="321"/>
      <c r="RIZ34" s="321"/>
      <c r="RJA34" s="321"/>
      <c r="RJB34" s="321"/>
      <c r="RJC34" s="321"/>
      <c r="RJD34" s="321"/>
      <c r="RJE34" s="321"/>
      <c r="RJF34" s="321"/>
      <c r="RJG34" s="321"/>
      <c r="RJH34" s="321"/>
      <c r="RJI34" s="321"/>
      <c r="RJJ34" s="321"/>
      <c r="RJK34" s="321"/>
      <c r="RJL34" s="321"/>
      <c r="RJM34" s="321"/>
      <c r="RJN34" s="321"/>
      <c r="RJO34" s="321"/>
      <c r="RJP34" s="321"/>
      <c r="RJQ34" s="321"/>
      <c r="RJR34" s="321"/>
      <c r="RJS34" s="321"/>
      <c r="RJT34" s="321"/>
      <c r="RJU34" s="321"/>
      <c r="RJV34" s="321"/>
      <c r="RJW34" s="321"/>
      <c r="RJX34" s="321"/>
      <c r="RJY34" s="321"/>
      <c r="RJZ34" s="321"/>
      <c r="RKA34" s="321"/>
      <c r="RKB34" s="321"/>
      <c r="RKC34" s="321"/>
      <c r="RKD34" s="321"/>
      <c r="RKE34" s="321"/>
      <c r="RKF34" s="321"/>
      <c r="RKG34" s="321"/>
      <c r="RKH34" s="321"/>
      <c r="RKI34" s="321"/>
      <c r="RKJ34" s="321"/>
      <c r="RKK34" s="321"/>
      <c r="RKL34" s="321"/>
      <c r="RKM34" s="321"/>
      <c r="RKN34" s="321"/>
      <c r="RKO34" s="321"/>
      <c r="RKP34" s="321"/>
      <c r="RKQ34" s="321"/>
      <c r="RKR34" s="321"/>
      <c r="RKS34" s="321"/>
      <c r="RKT34" s="321"/>
      <c r="RKU34" s="321"/>
      <c r="RKV34" s="321"/>
      <c r="RKW34" s="321"/>
      <c r="RKX34" s="321"/>
      <c r="RKY34" s="321"/>
      <c r="RKZ34" s="321"/>
      <c r="RLA34" s="321"/>
      <c r="RLB34" s="321"/>
      <c r="RLC34" s="321"/>
      <c r="RLD34" s="321"/>
      <c r="RLE34" s="321"/>
      <c r="RLF34" s="321"/>
      <c r="RLG34" s="321"/>
      <c r="RLH34" s="321"/>
      <c r="RLI34" s="321"/>
      <c r="RLJ34" s="321"/>
      <c r="RLK34" s="321"/>
      <c r="RLL34" s="321"/>
      <c r="RLM34" s="321"/>
      <c r="RLN34" s="321"/>
      <c r="RLO34" s="321"/>
      <c r="RLP34" s="321"/>
      <c r="RLQ34" s="321"/>
      <c r="RLR34" s="321"/>
      <c r="RLS34" s="321"/>
      <c r="RLT34" s="321"/>
      <c r="RLU34" s="321"/>
      <c r="RLV34" s="321"/>
      <c r="RLW34" s="321"/>
      <c r="RLX34" s="321"/>
      <c r="RLY34" s="321"/>
      <c r="RLZ34" s="321"/>
      <c r="RMA34" s="321"/>
      <c r="RMB34" s="321"/>
      <c r="RMC34" s="321"/>
      <c r="RMD34" s="321"/>
      <c r="RME34" s="321"/>
      <c r="RMF34" s="321"/>
      <c r="RMG34" s="321"/>
      <c r="RMH34" s="321"/>
      <c r="RMI34" s="321"/>
      <c r="RMJ34" s="321"/>
      <c r="RMK34" s="321"/>
      <c r="RML34" s="321"/>
      <c r="RMM34" s="321"/>
      <c r="RMN34" s="321"/>
      <c r="RMO34" s="321"/>
      <c r="RMP34" s="321"/>
      <c r="RMQ34" s="321"/>
      <c r="RMR34" s="321"/>
      <c r="RMS34" s="321"/>
      <c r="RMT34" s="321"/>
      <c r="RMU34" s="321"/>
      <c r="RMV34" s="321"/>
      <c r="RMW34" s="321"/>
      <c r="RMX34" s="321"/>
      <c r="RMY34" s="321"/>
      <c r="RMZ34" s="321"/>
      <c r="RNA34" s="321"/>
      <c r="RNB34" s="321"/>
      <c r="RNC34" s="321"/>
      <c r="RND34" s="321"/>
      <c r="RNE34" s="321"/>
      <c r="RNF34" s="321"/>
      <c r="RNG34" s="321"/>
      <c r="RNH34" s="321"/>
      <c r="RNI34" s="321"/>
      <c r="RNJ34" s="321"/>
      <c r="RNK34" s="321"/>
      <c r="RNL34" s="321"/>
      <c r="RNM34" s="321"/>
      <c r="RNN34" s="321"/>
      <c r="RNO34" s="321"/>
      <c r="RNP34" s="321"/>
      <c r="RNQ34" s="321"/>
      <c r="RNR34" s="321"/>
      <c r="RNS34" s="321"/>
      <c r="RNT34" s="321"/>
      <c r="RNU34" s="321"/>
      <c r="RNV34" s="321"/>
      <c r="RNW34" s="321"/>
      <c r="RNX34" s="321"/>
      <c r="RNY34" s="321"/>
      <c r="RNZ34" s="321"/>
      <c r="ROA34" s="321"/>
      <c r="ROB34" s="321"/>
      <c r="ROC34" s="321"/>
      <c r="ROD34" s="321"/>
      <c r="ROE34" s="321"/>
      <c r="ROF34" s="321"/>
      <c r="ROG34" s="321"/>
      <c r="ROH34" s="321"/>
      <c r="ROI34" s="321"/>
      <c r="ROJ34" s="321"/>
      <c r="ROK34" s="321"/>
      <c r="ROL34" s="321"/>
      <c r="ROM34" s="321"/>
      <c r="RON34" s="321"/>
      <c r="ROO34" s="321"/>
      <c r="ROP34" s="321"/>
      <c r="ROQ34" s="321"/>
      <c r="ROR34" s="321"/>
      <c r="ROS34" s="321"/>
      <c r="ROT34" s="321"/>
      <c r="ROU34" s="321"/>
      <c r="ROV34" s="321"/>
      <c r="ROW34" s="321"/>
      <c r="ROX34" s="321"/>
      <c r="ROY34" s="321"/>
      <c r="ROZ34" s="321"/>
      <c r="RPA34" s="321"/>
      <c r="RPB34" s="321"/>
      <c r="RPC34" s="321"/>
      <c r="RPD34" s="321"/>
      <c r="RPE34" s="321"/>
      <c r="RPF34" s="321"/>
      <c r="RPG34" s="321"/>
      <c r="RPH34" s="321"/>
      <c r="RPI34" s="321"/>
      <c r="RPJ34" s="321"/>
      <c r="RPK34" s="321"/>
      <c r="RPL34" s="321"/>
      <c r="RPM34" s="321"/>
      <c r="RPN34" s="321"/>
      <c r="RPO34" s="321"/>
      <c r="RPP34" s="321"/>
      <c r="RPQ34" s="321"/>
      <c r="RPR34" s="321"/>
      <c r="RPS34" s="321"/>
      <c r="RPT34" s="321"/>
      <c r="RPU34" s="321"/>
      <c r="RPV34" s="321"/>
      <c r="RPW34" s="321"/>
      <c r="RPX34" s="321"/>
      <c r="RPY34" s="321"/>
      <c r="RPZ34" s="321"/>
      <c r="RQA34" s="321"/>
      <c r="RQB34" s="321"/>
      <c r="RQC34" s="321"/>
      <c r="RQD34" s="321"/>
      <c r="RQE34" s="321"/>
      <c r="RQF34" s="321"/>
      <c r="RQG34" s="321"/>
      <c r="RQH34" s="321"/>
      <c r="RQI34" s="321"/>
      <c r="RQJ34" s="321"/>
      <c r="RQK34" s="321"/>
      <c r="RQL34" s="321"/>
      <c r="RQM34" s="321"/>
      <c r="RQN34" s="321"/>
      <c r="RQO34" s="321"/>
      <c r="RQP34" s="321"/>
      <c r="RQQ34" s="321"/>
      <c r="RQR34" s="321"/>
      <c r="RQS34" s="321"/>
      <c r="RQT34" s="321"/>
      <c r="RQU34" s="321"/>
      <c r="RQV34" s="321"/>
      <c r="RQW34" s="321"/>
      <c r="RQX34" s="321"/>
      <c r="RQY34" s="321"/>
      <c r="RQZ34" s="321"/>
      <c r="RRA34" s="321"/>
      <c r="RRB34" s="321"/>
      <c r="RRC34" s="321"/>
      <c r="RRD34" s="321"/>
      <c r="RRE34" s="321"/>
      <c r="RRF34" s="321"/>
      <c r="RRG34" s="321"/>
      <c r="RRH34" s="321"/>
      <c r="RRI34" s="321"/>
      <c r="RRJ34" s="321"/>
      <c r="RRK34" s="321"/>
      <c r="RRL34" s="321"/>
      <c r="RRM34" s="321"/>
      <c r="RRN34" s="321"/>
      <c r="RRO34" s="321"/>
      <c r="RRP34" s="321"/>
      <c r="RRQ34" s="321"/>
      <c r="RRR34" s="321"/>
      <c r="RRS34" s="321"/>
      <c r="RRT34" s="321"/>
      <c r="RRU34" s="321"/>
      <c r="RRV34" s="321"/>
      <c r="RRW34" s="321"/>
      <c r="RRX34" s="321"/>
      <c r="RRY34" s="321"/>
      <c r="RRZ34" s="321"/>
      <c r="RSA34" s="321"/>
      <c r="RSB34" s="321"/>
      <c r="RSC34" s="321"/>
      <c r="RSD34" s="321"/>
      <c r="RSE34" s="321"/>
      <c r="RSF34" s="321"/>
      <c r="RSG34" s="321"/>
      <c r="RSH34" s="321"/>
      <c r="RSI34" s="321"/>
      <c r="RSJ34" s="321"/>
      <c r="RSK34" s="321"/>
      <c r="RSL34" s="321"/>
      <c r="RSM34" s="321"/>
      <c r="RSN34" s="321"/>
      <c r="RSO34" s="321"/>
      <c r="RSP34" s="321"/>
      <c r="RSQ34" s="321"/>
      <c r="RSR34" s="321"/>
      <c r="RSS34" s="321"/>
      <c r="RST34" s="321"/>
      <c r="RSU34" s="321"/>
      <c r="RSV34" s="321"/>
      <c r="RSW34" s="321"/>
      <c r="RSX34" s="321"/>
      <c r="RSY34" s="321"/>
      <c r="RSZ34" s="321"/>
      <c r="RTA34" s="321"/>
      <c r="RTB34" s="321"/>
      <c r="RTC34" s="321"/>
      <c r="RTD34" s="321"/>
      <c r="RTE34" s="321"/>
      <c r="RTF34" s="321"/>
      <c r="RTG34" s="321"/>
      <c r="RTH34" s="321"/>
      <c r="RTI34" s="321"/>
      <c r="RTJ34" s="321"/>
      <c r="RTK34" s="321"/>
      <c r="RTL34" s="321"/>
      <c r="RTM34" s="321"/>
      <c r="RTN34" s="321"/>
      <c r="RTO34" s="321"/>
      <c r="RTP34" s="321"/>
      <c r="RTQ34" s="321"/>
      <c r="RTR34" s="321"/>
      <c r="RTS34" s="321"/>
      <c r="RTT34" s="321"/>
      <c r="RTU34" s="321"/>
      <c r="RTV34" s="321"/>
      <c r="RTW34" s="321"/>
      <c r="RTX34" s="321"/>
      <c r="RTY34" s="321"/>
      <c r="RTZ34" s="321"/>
      <c r="RUA34" s="321"/>
      <c r="RUB34" s="321"/>
      <c r="RUC34" s="321"/>
      <c r="RUD34" s="321"/>
      <c r="RUE34" s="321"/>
      <c r="RUF34" s="321"/>
      <c r="RUG34" s="321"/>
      <c r="RUH34" s="321"/>
      <c r="RUI34" s="321"/>
      <c r="RUJ34" s="321"/>
      <c r="RUK34" s="321"/>
      <c r="RUL34" s="321"/>
      <c r="RUM34" s="321"/>
      <c r="RUN34" s="321"/>
      <c r="RUO34" s="321"/>
      <c r="RUP34" s="321"/>
      <c r="RUQ34" s="321"/>
      <c r="RUR34" s="321"/>
      <c r="RUS34" s="321"/>
      <c r="RUT34" s="321"/>
      <c r="RUU34" s="321"/>
      <c r="RUV34" s="321"/>
      <c r="RUW34" s="321"/>
      <c r="RUX34" s="321"/>
      <c r="RUY34" s="321"/>
      <c r="RUZ34" s="321"/>
      <c r="RVA34" s="321"/>
      <c r="RVB34" s="321"/>
      <c r="RVC34" s="321"/>
      <c r="RVD34" s="321"/>
      <c r="RVE34" s="321"/>
      <c r="RVF34" s="321"/>
      <c r="RVG34" s="321"/>
      <c r="RVH34" s="321"/>
      <c r="RVI34" s="321"/>
      <c r="RVJ34" s="321"/>
      <c r="RVK34" s="321"/>
      <c r="RVL34" s="321"/>
      <c r="RVM34" s="321"/>
      <c r="RVN34" s="321"/>
      <c r="RVO34" s="321"/>
      <c r="RVP34" s="321"/>
      <c r="RVQ34" s="321"/>
      <c r="RVR34" s="321"/>
      <c r="RVS34" s="321"/>
      <c r="RVT34" s="321"/>
      <c r="RVU34" s="321"/>
      <c r="RVV34" s="321"/>
      <c r="RVW34" s="321"/>
      <c r="RVX34" s="321"/>
      <c r="RVY34" s="321"/>
      <c r="RVZ34" s="321"/>
      <c r="RWA34" s="321"/>
      <c r="RWB34" s="321"/>
      <c r="RWC34" s="321"/>
      <c r="RWD34" s="321"/>
      <c r="RWE34" s="321"/>
      <c r="RWF34" s="321"/>
      <c r="RWG34" s="321"/>
      <c r="RWH34" s="321"/>
      <c r="RWI34" s="321"/>
      <c r="RWJ34" s="321"/>
      <c r="RWK34" s="321"/>
      <c r="RWL34" s="321"/>
      <c r="RWM34" s="321"/>
      <c r="RWN34" s="321"/>
      <c r="RWO34" s="321"/>
      <c r="RWP34" s="321"/>
      <c r="RWQ34" s="321"/>
      <c r="RWR34" s="321"/>
      <c r="RWS34" s="321"/>
      <c r="RWT34" s="321"/>
      <c r="RWU34" s="321"/>
      <c r="RWV34" s="321"/>
      <c r="RWW34" s="321"/>
      <c r="RWX34" s="321"/>
      <c r="RWY34" s="321"/>
      <c r="RWZ34" s="321"/>
      <c r="RXA34" s="321"/>
      <c r="RXB34" s="321"/>
      <c r="RXC34" s="321"/>
      <c r="RXD34" s="321"/>
      <c r="RXE34" s="321"/>
      <c r="RXF34" s="321"/>
      <c r="RXG34" s="321"/>
      <c r="RXH34" s="321"/>
      <c r="RXI34" s="321"/>
      <c r="RXJ34" s="321"/>
      <c r="RXK34" s="321"/>
      <c r="RXL34" s="321"/>
      <c r="RXM34" s="321"/>
      <c r="RXN34" s="321"/>
      <c r="RXO34" s="321"/>
      <c r="RXP34" s="321"/>
      <c r="RXQ34" s="321"/>
      <c r="RXR34" s="321"/>
      <c r="RXS34" s="321"/>
      <c r="RXT34" s="321"/>
      <c r="RXU34" s="321"/>
      <c r="RXV34" s="321"/>
      <c r="RXW34" s="321"/>
      <c r="RXX34" s="321"/>
      <c r="RXY34" s="321"/>
      <c r="RXZ34" s="321"/>
      <c r="RYA34" s="321"/>
      <c r="RYB34" s="321"/>
      <c r="RYC34" s="321"/>
      <c r="RYD34" s="321"/>
      <c r="RYE34" s="321"/>
      <c r="RYF34" s="321"/>
      <c r="RYG34" s="321"/>
      <c r="RYH34" s="321"/>
      <c r="RYI34" s="321"/>
      <c r="RYJ34" s="321"/>
      <c r="RYK34" s="321"/>
      <c r="RYL34" s="321"/>
      <c r="RYM34" s="321"/>
      <c r="RYN34" s="321"/>
      <c r="RYO34" s="321"/>
      <c r="RYP34" s="321"/>
      <c r="RYQ34" s="321"/>
      <c r="RYR34" s="321"/>
      <c r="RYS34" s="321"/>
      <c r="RYT34" s="321"/>
      <c r="RYU34" s="321"/>
      <c r="RYV34" s="321"/>
      <c r="RYW34" s="321"/>
      <c r="RYX34" s="321"/>
      <c r="RYY34" s="321"/>
      <c r="RYZ34" s="321"/>
      <c r="RZA34" s="321"/>
      <c r="RZB34" s="321"/>
      <c r="RZC34" s="321"/>
      <c r="RZD34" s="321"/>
      <c r="RZE34" s="321"/>
      <c r="RZF34" s="321"/>
      <c r="RZG34" s="321"/>
      <c r="RZH34" s="321"/>
      <c r="RZI34" s="321"/>
      <c r="RZJ34" s="321"/>
      <c r="RZK34" s="321"/>
      <c r="RZL34" s="321"/>
      <c r="RZM34" s="321"/>
      <c r="RZN34" s="321"/>
      <c r="RZO34" s="321"/>
      <c r="RZP34" s="321"/>
      <c r="RZQ34" s="321"/>
      <c r="RZR34" s="321"/>
      <c r="RZS34" s="321"/>
      <c r="RZT34" s="321"/>
      <c r="RZU34" s="321"/>
      <c r="RZV34" s="321"/>
      <c r="RZW34" s="321"/>
      <c r="RZX34" s="321"/>
      <c r="RZY34" s="321"/>
      <c r="RZZ34" s="321"/>
      <c r="SAA34" s="321"/>
      <c r="SAB34" s="321"/>
      <c r="SAC34" s="321"/>
      <c r="SAD34" s="321"/>
      <c r="SAE34" s="321"/>
      <c r="SAF34" s="321"/>
      <c r="SAG34" s="321"/>
      <c r="SAH34" s="321"/>
      <c r="SAI34" s="321"/>
      <c r="SAJ34" s="321"/>
      <c r="SAK34" s="321"/>
      <c r="SAL34" s="321"/>
      <c r="SAM34" s="321"/>
      <c r="SAN34" s="321"/>
      <c r="SAO34" s="321"/>
      <c r="SAP34" s="321"/>
      <c r="SAQ34" s="321"/>
      <c r="SAR34" s="321"/>
      <c r="SAS34" s="321"/>
      <c r="SAT34" s="321"/>
      <c r="SAU34" s="321"/>
      <c r="SAV34" s="321"/>
      <c r="SAW34" s="321"/>
      <c r="SAX34" s="321"/>
      <c r="SAY34" s="321"/>
      <c r="SAZ34" s="321"/>
      <c r="SBA34" s="321"/>
      <c r="SBB34" s="321"/>
      <c r="SBC34" s="321"/>
      <c r="SBD34" s="321"/>
      <c r="SBE34" s="321"/>
      <c r="SBF34" s="321"/>
      <c r="SBG34" s="321"/>
      <c r="SBH34" s="321"/>
      <c r="SBI34" s="321"/>
      <c r="SBJ34" s="321"/>
      <c r="SBK34" s="321"/>
      <c r="SBL34" s="321"/>
      <c r="SBM34" s="321"/>
      <c r="SBN34" s="321"/>
      <c r="SBO34" s="321"/>
      <c r="SBP34" s="321"/>
      <c r="SBQ34" s="321"/>
      <c r="SBR34" s="321"/>
      <c r="SBS34" s="321"/>
      <c r="SBT34" s="321"/>
      <c r="SBU34" s="321"/>
      <c r="SBV34" s="321"/>
      <c r="SBW34" s="321"/>
      <c r="SBX34" s="321"/>
      <c r="SBY34" s="321"/>
      <c r="SBZ34" s="321"/>
      <c r="SCA34" s="321"/>
      <c r="SCB34" s="321"/>
      <c r="SCC34" s="321"/>
      <c r="SCD34" s="321"/>
      <c r="SCE34" s="321"/>
      <c r="SCF34" s="321"/>
      <c r="SCG34" s="321"/>
      <c r="SCH34" s="321"/>
      <c r="SCI34" s="321"/>
      <c r="SCJ34" s="321"/>
      <c r="SCK34" s="321"/>
      <c r="SCL34" s="321"/>
      <c r="SCM34" s="321"/>
      <c r="SCN34" s="321"/>
      <c r="SCO34" s="321"/>
      <c r="SCP34" s="321"/>
      <c r="SCQ34" s="321"/>
      <c r="SCR34" s="321"/>
      <c r="SCS34" s="321"/>
      <c r="SCT34" s="321"/>
      <c r="SCU34" s="321"/>
      <c r="SCV34" s="321"/>
      <c r="SCW34" s="321"/>
      <c r="SCX34" s="321"/>
      <c r="SCY34" s="321"/>
      <c r="SCZ34" s="321"/>
      <c r="SDA34" s="321"/>
      <c r="SDB34" s="321"/>
      <c r="SDC34" s="321"/>
      <c r="SDD34" s="321"/>
      <c r="SDE34" s="321"/>
      <c r="SDF34" s="321"/>
      <c r="SDG34" s="321"/>
      <c r="SDH34" s="321"/>
      <c r="SDI34" s="321"/>
      <c r="SDJ34" s="321"/>
      <c r="SDK34" s="321"/>
      <c r="SDL34" s="321"/>
      <c r="SDM34" s="321"/>
      <c r="SDN34" s="321"/>
      <c r="SDO34" s="321"/>
      <c r="SDP34" s="321"/>
      <c r="SDQ34" s="321"/>
      <c r="SDR34" s="321"/>
      <c r="SDS34" s="321"/>
      <c r="SDT34" s="321"/>
      <c r="SDU34" s="321"/>
      <c r="SDV34" s="321"/>
      <c r="SDW34" s="321"/>
      <c r="SDX34" s="321"/>
      <c r="SDY34" s="321"/>
      <c r="SDZ34" s="321"/>
      <c r="SEA34" s="321"/>
      <c r="SEB34" s="321"/>
      <c r="SEC34" s="321"/>
      <c r="SED34" s="321"/>
      <c r="SEE34" s="321"/>
      <c r="SEF34" s="321"/>
      <c r="SEG34" s="321"/>
      <c r="SEH34" s="321"/>
      <c r="SEI34" s="321"/>
      <c r="SEJ34" s="321"/>
      <c r="SEK34" s="321"/>
      <c r="SEL34" s="321"/>
      <c r="SEM34" s="321"/>
      <c r="SEN34" s="321"/>
      <c r="SEO34" s="321"/>
      <c r="SEP34" s="321"/>
      <c r="SEQ34" s="321"/>
      <c r="SER34" s="321"/>
      <c r="SES34" s="321"/>
      <c r="SET34" s="321"/>
      <c r="SEU34" s="321"/>
      <c r="SEV34" s="321"/>
      <c r="SEW34" s="321"/>
      <c r="SEX34" s="321"/>
      <c r="SEY34" s="321"/>
      <c r="SEZ34" s="321"/>
      <c r="SFA34" s="321"/>
      <c r="SFB34" s="321"/>
      <c r="SFC34" s="321"/>
      <c r="SFD34" s="321"/>
      <c r="SFE34" s="321"/>
      <c r="SFF34" s="321"/>
      <c r="SFG34" s="321"/>
      <c r="SFH34" s="321"/>
      <c r="SFI34" s="321"/>
      <c r="SFJ34" s="321"/>
      <c r="SFK34" s="321"/>
      <c r="SFL34" s="321"/>
      <c r="SFM34" s="321"/>
      <c r="SFN34" s="321"/>
      <c r="SFO34" s="321"/>
      <c r="SFP34" s="321"/>
      <c r="SFQ34" s="321"/>
      <c r="SFR34" s="321"/>
      <c r="SFS34" s="321"/>
      <c r="SFT34" s="321"/>
      <c r="SFU34" s="321"/>
      <c r="SFV34" s="321"/>
      <c r="SFW34" s="321"/>
      <c r="SFX34" s="321"/>
      <c r="SFY34" s="321"/>
      <c r="SFZ34" s="321"/>
      <c r="SGA34" s="321"/>
      <c r="SGB34" s="321"/>
      <c r="SGC34" s="321"/>
      <c r="SGD34" s="321"/>
      <c r="SGE34" s="321"/>
      <c r="SGF34" s="321"/>
      <c r="SGG34" s="321"/>
      <c r="SGH34" s="321"/>
      <c r="SGI34" s="321"/>
      <c r="SGJ34" s="321"/>
      <c r="SGK34" s="321"/>
      <c r="SGL34" s="321"/>
      <c r="SGM34" s="321"/>
      <c r="SGN34" s="321"/>
      <c r="SGO34" s="321"/>
      <c r="SGP34" s="321"/>
      <c r="SGQ34" s="321"/>
      <c r="SGR34" s="321"/>
      <c r="SGS34" s="321"/>
      <c r="SGT34" s="321"/>
      <c r="SGU34" s="321"/>
      <c r="SGV34" s="321"/>
      <c r="SGW34" s="321"/>
      <c r="SGX34" s="321"/>
      <c r="SGY34" s="321"/>
      <c r="SGZ34" s="321"/>
      <c r="SHA34" s="321"/>
      <c r="SHB34" s="321"/>
      <c r="SHC34" s="321"/>
      <c r="SHD34" s="321"/>
      <c r="SHE34" s="321"/>
      <c r="SHF34" s="321"/>
      <c r="SHG34" s="321"/>
      <c r="SHH34" s="321"/>
      <c r="SHI34" s="321"/>
      <c r="SHJ34" s="321"/>
      <c r="SHK34" s="321"/>
      <c r="SHL34" s="321"/>
      <c r="SHM34" s="321"/>
      <c r="SHN34" s="321"/>
      <c r="SHO34" s="321"/>
      <c r="SHP34" s="321"/>
      <c r="SHQ34" s="321"/>
      <c r="SHR34" s="321"/>
      <c r="SHS34" s="321"/>
      <c r="SHT34" s="321"/>
      <c r="SHU34" s="321"/>
      <c r="SHV34" s="321"/>
      <c r="SHW34" s="321"/>
      <c r="SHX34" s="321"/>
      <c r="SHY34" s="321"/>
      <c r="SHZ34" s="321"/>
      <c r="SIA34" s="321"/>
      <c r="SIB34" s="321"/>
      <c r="SIC34" s="321"/>
      <c r="SID34" s="321"/>
      <c r="SIE34" s="321"/>
      <c r="SIF34" s="321"/>
      <c r="SIG34" s="321"/>
      <c r="SIH34" s="321"/>
      <c r="SII34" s="321"/>
      <c r="SIJ34" s="321"/>
      <c r="SIK34" s="321"/>
      <c r="SIL34" s="321"/>
      <c r="SIM34" s="321"/>
      <c r="SIN34" s="321"/>
      <c r="SIO34" s="321"/>
      <c r="SIP34" s="321"/>
      <c r="SIQ34" s="321"/>
      <c r="SIR34" s="321"/>
      <c r="SIS34" s="321"/>
      <c r="SIT34" s="321"/>
      <c r="SIU34" s="321"/>
      <c r="SIV34" s="321"/>
      <c r="SIW34" s="321"/>
      <c r="SIX34" s="321"/>
      <c r="SIY34" s="321"/>
      <c r="SIZ34" s="321"/>
      <c r="SJA34" s="321"/>
      <c r="SJB34" s="321"/>
      <c r="SJC34" s="321"/>
      <c r="SJD34" s="321"/>
      <c r="SJE34" s="321"/>
      <c r="SJF34" s="321"/>
      <c r="SJG34" s="321"/>
      <c r="SJH34" s="321"/>
      <c r="SJI34" s="321"/>
      <c r="SJJ34" s="321"/>
      <c r="SJK34" s="321"/>
      <c r="SJL34" s="321"/>
      <c r="SJM34" s="321"/>
      <c r="SJN34" s="321"/>
      <c r="SJO34" s="321"/>
      <c r="SJP34" s="321"/>
      <c r="SJQ34" s="321"/>
      <c r="SJR34" s="321"/>
      <c r="SJS34" s="321"/>
      <c r="SJT34" s="321"/>
      <c r="SJU34" s="321"/>
      <c r="SJV34" s="321"/>
      <c r="SJW34" s="321"/>
      <c r="SJX34" s="321"/>
      <c r="SJY34" s="321"/>
      <c r="SJZ34" s="321"/>
      <c r="SKA34" s="321"/>
      <c r="SKB34" s="321"/>
      <c r="SKC34" s="321"/>
      <c r="SKD34" s="321"/>
      <c r="SKE34" s="321"/>
      <c r="SKF34" s="321"/>
      <c r="SKG34" s="321"/>
      <c r="SKH34" s="321"/>
      <c r="SKI34" s="321"/>
      <c r="SKJ34" s="321"/>
      <c r="SKK34" s="321"/>
      <c r="SKL34" s="321"/>
      <c r="SKM34" s="321"/>
      <c r="SKN34" s="321"/>
      <c r="SKO34" s="321"/>
      <c r="SKP34" s="321"/>
      <c r="SKQ34" s="321"/>
      <c r="SKR34" s="321"/>
      <c r="SKS34" s="321"/>
      <c r="SKT34" s="321"/>
      <c r="SKU34" s="321"/>
      <c r="SKV34" s="321"/>
      <c r="SKW34" s="321"/>
      <c r="SKX34" s="321"/>
      <c r="SKY34" s="321"/>
      <c r="SKZ34" s="321"/>
      <c r="SLA34" s="321"/>
      <c r="SLB34" s="321"/>
      <c r="SLC34" s="321"/>
      <c r="SLD34" s="321"/>
      <c r="SLE34" s="321"/>
      <c r="SLF34" s="321"/>
      <c r="SLG34" s="321"/>
      <c r="SLH34" s="321"/>
      <c r="SLI34" s="321"/>
      <c r="SLJ34" s="321"/>
      <c r="SLK34" s="321"/>
      <c r="SLL34" s="321"/>
      <c r="SLM34" s="321"/>
      <c r="SLN34" s="321"/>
      <c r="SLO34" s="321"/>
      <c r="SLP34" s="321"/>
      <c r="SLQ34" s="321"/>
      <c r="SLR34" s="321"/>
      <c r="SLS34" s="321"/>
      <c r="SLT34" s="321"/>
      <c r="SLU34" s="321"/>
      <c r="SLV34" s="321"/>
      <c r="SLW34" s="321"/>
      <c r="SLX34" s="321"/>
      <c r="SLY34" s="321"/>
      <c r="SLZ34" s="321"/>
      <c r="SMA34" s="321"/>
      <c r="SMB34" s="321"/>
      <c r="SMC34" s="321"/>
      <c r="SMD34" s="321"/>
      <c r="SME34" s="321"/>
      <c r="SMF34" s="321"/>
      <c r="SMG34" s="321"/>
      <c r="SMH34" s="321"/>
      <c r="SMI34" s="321"/>
      <c r="SMJ34" s="321"/>
      <c r="SMK34" s="321"/>
      <c r="SML34" s="321"/>
      <c r="SMM34" s="321"/>
      <c r="SMN34" s="321"/>
      <c r="SMO34" s="321"/>
      <c r="SMP34" s="321"/>
      <c r="SMQ34" s="321"/>
      <c r="SMR34" s="321"/>
      <c r="SMS34" s="321"/>
      <c r="SMT34" s="321"/>
      <c r="SMU34" s="321"/>
      <c r="SMV34" s="321"/>
      <c r="SMW34" s="321"/>
      <c r="SMX34" s="321"/>
      <c r="SMY34" s="321"/>
      <c r="SMZ34" s="321"/>
      <c r="SNA34" s="321"/>
      <c r="SNB34" s="321"/>
      <c r="SNC34" s="321"/>
      <c r="SND34" s="321"/>
      <c r="SNE34" s="321"/>
      <c r="SNF34" s="321"/>
      <c r="SNG34" s="321"/>
      <c r="SNH34" s="321"/>
      <c r="SNI34" s="321"/>
      <c r="SNJ34" s="321"/>
      <c r="SNK34" s="321"/>
      <c r="SNL34" s="321"/>
      <c r="SNM34" s="321"/>
      <c r="SNN34" s="321"/>
      <c r="SNO34" s="321"/>
      <c r="SNP34" s="321"/>
      <c r="SNQ34" s="321"/>
      <c r="SNR34" s="321"/>
      <c r="SNS34" s="321"/>
      <c r="SNT34" s="321"/>
      <c r="SNU34" s="321"/>
      <c r="SNV34" s="321"/>
      <c r="SNW34" s="321"/>
      <c r="SNX34" s="321"/>
      <c r="SNY34" s="321"/>
      <c r="SNZ34" s="321"/>
      <c r="SOA34" s="321"/>
      <c r="SOB34" s="321"/>
      <c r="SOC34" s="321"/>
      <c r="SOD34" s="321"/>
      <c r="SOE34" s="321"/>
      <c r="SOF34" s="321"/>
      <c r="SOG34" s="321"/>
      <c r="SOH34" s="321"/>
      <c r="SOI34" s="321"/>
      <c r="SOJ34" s="321"/>
      <c r="SOK34" s="321"/>
      <c r="SOL34" s="321"/>
      <c r="SOM34" s="321"/>
      <c r="SON34" s="321"/>
      <c r="SOO34" s="321"/>
      <c r="SOP34" s="321"/>
      <c r="SOQ34" s="321"/>
      <c r="SOR34" s="321"/>
      <c r="SOS34" s="321"/>
      <c r="SOT34" s="321"/>
      <c r="SOU34" s="321"/>
      <c r="SOV34" s="321"/>
      <c r="SOW34" s="321"/>
      <c r="SOX34" s="321"/>
      <c r="SOY34" s="321"/>
      <c r="SOZ34" s="321"/>
      <c r="SPA34" s="321"/>
      <c r="SPB34" s="321"/>
      <c r="SPC34" s="321"/>
      <c r="SPD34" s="321"/>
      <c r="SPE34" s="321"/>
      <c r="SPF34" s="321"/>
      <c r="SPG34" s="321"/>
      <c r="SPH34" s="321"/>
      <c r="SPI34" s="321"/>
      <c r="SPJ34" s="321"/>
      <c r="SPK34" s="321"/>
      <c r="SPL34" s="321"/>
      <c r="SPM34" s="321"/>
      <c r="SPN34" s="321"/>
      <c r="SPO34" s="321"/>
      <c r="SPP34" s="321"/>
      <c r="SPQ34" s="321"/>
      <c r="SPR34" s="321"/>
      <c r="SPS34" s="321"/>
      <c r="SPT34" s="321"/>
      <c r="SPU34" s="321"/>
      <c r="SPV34" s="321"/>
      <c r="SPW34" s="321"/>
      <c r="SPX34" s="321"/>
      <c r="SPY34" s="321"/>
      <c r="SPZ34" s="321"/>
      <c r="SQA34" s="321"/>
      <c r="SQB34" s="321"/>
      <c r="SQC34" s="321"/>
      <c r="SQD34" s="321"/>
      <c r="SQE34" s="321"/>
      <c r="SQF34" s="321"/>
      <c r="SQG34" s="321"/>
      <c r="SQH34" s="321"/>
      <c r="SQI34" s="321"/>
      <c r="SQJ34" s="321"/>
      <c r="SQK34" s="321"/>
      <c r="SQL34" s="321"/>
      <c r="SQM34" s="321"/>
      <c r="SQN34" s="321"/>
      <c r="SQO34" s="321"/>
      <c r="SQP34" s="321"/>
      <c r="SQQ34" s="321"/>
      <c r="SQR34" s="321"/>
      <c r="SQS34" s="321"/>
      <c r="SQT34" s="321"/>
      <c r="SQU34" s="321"/>
      <c r="SQV34" s="321"/>
      <c r="SQW34" s="321"/>
      <c r="SQX34" s="321"/>
      <c r="SQY34" s="321"/>
      <c r="SQZ34" s="321"/>
      <c r="SRA34" s="321"/>
      <c r="SRB34" s="321"/>
      <c r="SRC34" s="321"/>
      <c r="SRD34" s="321"/>
      <c r="SRE34" s="321"/>
      <c r="SRF34" s="321"/>
      <c r="SRG34" s="321"/>
      <c r="SRH34" s="321"/>
      <c r="SRI34" s="321"/>
      <c r="SRJ34" s="321"/>
      <c r="SRK34" s="321"/>
      <c r="SRL34" s="321"/>
      <c r="SRM34" s="321"/>
      <c r="SRN34" s="321"/>
      <c r="SRO34" s="321"/>
      <c r="SRP34" s="321"/>
      <c r="SRQ34" s="321"/>
      <c r="SRR34" s="321"/>
      <c r="SRS34" s="321"/>
      <c r="SRT34" s="321"/>
      <c r="SRU34" s="321"/>
      <c r="SRV34" s="321"/>
      <c r="SRW34" s="321"/>
      <c r="SRX34" s="321"/>
      <c r="SRY34" s="321"/>
      <c r="SRZ34" s="321"/>
      <c r="SSA34" s="321"/>
      <c r="SSB34" s="321"/>
      <c r="SSC34" s="321"/>
      <c r="SSD34" s="321"/>
      <c r="SSE34" s="321"/>
      <c r="SSF34" s="321"/>
      <c r="SSG34" s="321"/>
      <c r="SSH34" s="321"/>
      <c r="SSI34" s="321"/>
      <c r="SSJ34" s="321"/>
      <c r="SSK34" s="321"/>
      <c r="SSL34" s="321"/>
      <c r="SSM34" s="321"/>
      <c r="SSN34" s="321"/>
      <c r="SSO34" s="321"/>
      <c r="SSP34" s="321"/>
      <c r="SSQ34" s="321"/>
      <c r="SSR34" s="321"/>
      <c r="SSS34" s="321"/>
      <c r="SST34" s="321"/>
      <c r="SSU34" s="321"/>
      <c r="SSV34" s="321"/>
      <c r="SSW34" s="321"/>
      <c r="SSX34" s="321"/>
      <c r="SSY34" s="321"/>
      <c r="SSZ34" s="321"/>
      <c r="STA34" s="321"/>
      <c r="STB34" s="321"/>
      <c r="STC34" s="321"/>
      <c r="STD34" s="321"/>
      <c r="STE34" s="321"/>
      <c r="STF34" s="321"/>
      <c r="STG34" s="321"/>
      <c r="STH34" s="321"/>
      <c r="STI34" s="321"/>
      <c r="STJ34" s="321"/>
      <c r="STK34" s="321"/>
      <c r="STL34" s="321"/>
      <c r="STM34" s="321"/>
      <c r="STN34" s="321"/>
      <c r="STO34" s="321"/>
      <c r="STP34" s="321"/>
      <c r="STQ34" s="321"/>
      <c r="STR34" s="321"/>
      <c r="STS34" s="321"/>
      <c r="STT34" s="321"/>
      <c r="STU34" s="321"/>
      <c r="STV34" s="321"/>
      <c r="STW34" s="321"/>
      <c r="STX34" s="321"/>
      <c r="STY34" s="321"/>
      <c r="STZ34" s="321"/>
      <c r="SUA34" s="321"/>
      <c r="SUB34" s="321"/>
      <c r="SUC34" s="321"/>
      <c r="SUD34" s="321"/>
      <c r="SUE34" s="321"/>
      <c r="SUF34" s="321"/>
      <c r="SUG34" s="321"/>
      <c r="SUH34" s="321"/>
      <c r="SUI34" s="321"/>
      <c r="SUJ34" s="321"/>
      <c r="SUK34" s="321"/>
      <c r="SUL34" s="321"/>
      <c r="SUM34" s="321"/>
      <c r="SUN34" s="321"/>
      <c r="SUO34" s="321"/>
      <c r="SUP34" s="321"/>
      <c r="SUQ34" s="321"/>
      <c r="SUR34" s="321"/>
      <c r="SUS34" s="321"/>
      <c r="SUT34" s="321"/>
      <c r="SUU34" s="321"/>
      <c r="SUV34" s="321"/>
      <c r="SUW34" s="321"/>
      <c r="SUX34" s="321"/>
      <c r="SUY34" s="321"/>
      <c r="SUZ34" s="321"/>
      <c r="SVA34" s="321"/>
      <c r="SVB34" s="321"/>
      <c r="SVC34" s="321"/>
      <c r="SVD34" s="321"/>
      <c r="SVE34" s="321"/>
      <c r="SVF34" s="321"/>
      <c r="SVG34" s="321"/>
      <c r="SVH34" s="321"/>
      <c r="SVI34" s="321"/>
      <c r="SVJ34" s="321"/>
      <c r="SVK34" s="321"/>
      <c r="SVL34" s="321"/>
      <c r="SVM34" s="321"/>
      <c r="SVN34" s="321"/>
      <c r="SVO34" s="321"/>
      <c r="SVP34" s="321"/>
      <c r="SVQ34" s="321"/>
      <c r="SVR34" s="321"/>
      <c r="SVS34" s="321"/>
      <c r="SVT34" s="321"/>
      <c r="SVU34" s="321"/>
      <c r="SVV34" s="321"/>
      <c r="SVW34" s="321"/>
      <c r="SVX34" s="321"/>
      <c r="SVY34" s="321"/>
      <c r="SVZ34" s="321"/>
      <c r="SWA34" s="321"/>
      <c r="SWB34" s="321"/>
      <c r="SWC34" s="321"/>
      <c r="SWD34" s="321"/>
      <c r="SWE34" s="321"/>
      <c r="SWF34" s="321"/>
      <c r="SWG34" s="321"/>
      <c r="SWH34" s="321"/>
      <c r="SWI34" s="321"/>
      <c r="SWJ34" s="321"/>
      <c r="SWK34" s="321"/>
      <c r="SWL34" s="321"/>
      <c r="SWM34" s="321"/>
      <c r="SWN34" s="321"/>
      <c r="SWO34" s="321"/>
      <c r="SWP34" s="321"/>
      <c r="SWQ34" s="321"/>
      <c r="SWR34" s="321"/>
      <c r="SWS34" s="321"/>
      <c r="SWT34" s="321"/>
      <c r="SWU34" s="321"/>
      <c r="SWV34" s="321"/>
      <c r="SWW34" s="321"/>
      <c r="SWX34" s="321"/>
      <c r="SWY34" s="321"/>
      <c r="SWZ34" s="321"/>
      <c r="SXA34" s="321"/>
      <c r="SXB34" s="321"/>
      <c r="SXC34" s="321"/>
      <c r="SXD34" s="321"/>
      <c r="SXE34" s="321"/>
      <c r="SXF34" s="321"/>
      <c r="SXG34" s="321"/>
      <c r="SXH34" s="321"/>
      <c r="SXI34" s="321"/>
      <c r="SXJ34" s="321"/>
      <c r="SXK34" s="321"/>
      <c r="SXL34" s="321"/>
      <c r="SXM34" s="321"/>
      <c r="SXN34" s="321"/>
      <c r="SXO34" s="321"/>
      <c r="SXP34" s="321"/>
      <c r="SXQ34" s="321"/>
      <c r="SXR34" s="321"/>
      <c r="SXS34" s="321"/>
      <c r="SXT34" s="321"/>
      <c r="SXU34" s="321"/>
      <c r="SXV34" s="321"/>
      <c r="SXW34" s="321"/>
      <c r="SXX34" s="321"/>
      <c r="SXY34" s="321"/>
      <c r="SXZ34" s="321"/>
      <c r="SYA34" s="321"/>
      <c r="SYB34" s="321"/>
      <c r="SYC34" s="321"/>
      <c r="SYD34" s="321"/>
      <c r="SYE34" s="321"/>
      <c r="SYF34" s="321"/>
      <c r="SYG34" s="321"/>
      <c r="SYH34" s="321"/>
      <c r="SYI34" s="321"/>
      <c r="SYJ34" s="321"/>
      <c r="SYK34" s="321"/>
      <c r="SYL34" s="321"/>
      <c r="SYM34" s="321"/>
      <c r="SYN34" s="321"/>
      <c r="SYO34" s="321"/>
      <c r="SYP34" s="321"/>
      <c r="SYQ34" s="321"/>
      <c r="SYR34" s="321"/>
      <c r="SYS34" s="321"/>
      <c r="SYT34" s="321"/>
      <c r="SYU34" s="321"/>
      <c r="SYV34" s="321"/>
      <c r="SYW34" s="321"/>
      <c r="SYX34" s="321"/>
      <c r="SYY34" s="321"/>
      <c r="SYZ34" s="321"/>
      <c r="SZA34" s="321"/>
      <c r="SZB34" s="321"/>
      <c r="SZC34" s="321"/>
      <c r="SZD34" s="321"/>
      <c r="SZE34" s="321"/>
      <c r="SZF34" s="321"/>
      <c r="SZG34" s="321"/>
      <c r="SZH34" s="321"/>
      <c r="SZI34" s="321"/>
      <c r="SZJ34" s="321"/>
      <c r="SZK34" s="321"/>
      <c r="SZL34" s="321"/>
      <c r="SZM34" s="321"/>
      <c r="SZN34" s="321"/>
      <c r="SZO34" s="321"/>
      <c r="SZP34" s="321"/>
      <c r="SZQ34" s="321"/>
      <c r="SZR34" s="321"/>
      <c r="SZS34" s="321"/>
      <c r="SZT34" s="321"/>
      <c r="SZU34" s="321"/>
      <c r="SZV34" s="321"/>
      <c r="SZW34" s="321"/>
      <c r="SZX34" s="321"/>
      <c r="SZY34" s="321"/>
      <c r="SZZ34" s="321"/>
      <c r="TAA34" s="321"/>
      <c r="TAB34" s="321"/>
      <c r="TAC34" s="321"/>
      <c r="TAD34" s="321"/>
      <c r="TAE34" s="321"/>
      <c r="TAF34" s="321"/>
      <c r="TAG34" s="321"/>
      <c r="TAH34" s="321"/>
      <c r="TAI34" s="321"/>
      <c r="TAJ34" s="321"/>
      <c r="TAK34" s="321"/>
      <c r="TAL34" s="321"/>
      <c r="TAM34" s="321"/>
      <c r="TAN34" s="321"/>
      <c r="TAO34" s="321"/>
      <c r="TAP34" s="321"/>
      <c r="TAQ34" s="321"/>
      <c r="TAR34" s="321"/>
      <c r="TAS34" s="321"/>
      <c r="TAT34" s="321"/>
      <c r="TAU34" s="321"/>
      <c r="TAV34" s="321"/>
      <c r="TAW34" s="321"/>
      <c r="TAX34" s="321"/>
      <c r="TAY34" s="321"/>
      <c r="TAZ34" s="321"/>
      <c r="TBA34" s="321"/>
      <c r="TBB34" s="321"/>
      <c r="TBC34" s="321"/>
      <c r="TBD34" s="321"/>
      <c r="TBE34" s="321"/>
      <c r="TBF34" s="321"/>
      <c r="TBG34" s="321"/>
      <c r="TBH34" s="321"/>
      <c r="TBI34" s="321"/>
      <c r="TBJ34" s="321"/>
      <c r="TBK34" s="321"/>
      <c r="TBL34" s="321"/>
      <c r="TBM34" s="321"/>
      <c r="TBN34" s="321"/>
      <c r="TBO34" s="321"/>
      <c r="TBP34" s="321"/>
      <c r="TBQ34" s="321"/>
      <c r="TBR34" s="321"/>
      <c r="TBS34" s="321"/>
      <c r="TBT34" s="321"/>
      <c r="TBU34" s="321"/>
      <c r="TBV34" s="321"/>
      <c r="TBW34" s="321"/>
      <c r="TBX34" s="321"/>
      <c r="TBY34" s="321"/>
      <c r="TBZ34" s="321"/>
      <c r="TCA34" s="321"/>
      <c r="TCB34" s="321"/>
      <c r="TCC34" s="321"/>
      <c r="TCD34" s="321"/>
      <c r="TCE34" s="321"/>
      <c r="TCF34" s="321"/>
      <c r="TCG34" s="321"/>
      <c r="TCH34" s="321"/>
      <c r="TCI34" s="321"/>
      <c r="TCJ34" s="321"/>
      <c r="TCK34" s="321"/>
      <c r="TCL34" s="321"/>
      <c r="TCM34" s="321"/>
      <c r="TCN34" s="321"/>
      <c r="TCO34" s="321"/>
      <c r="TCP34" s="321"/>
      <c r="TCQ34" s="321"/>
      <c r="TCR34" s="321"/>
      <c r="TCS34" s="321"/>
      <c r="TCT34" s="321"/>
      <c r="TCU34" s="321"/>
      <c r="TCV34" s="321"/>
      <c r="TCW34" s="321"/>
      <c r="TCX34" s="321"/>
      <c r="TCY34" s="321"/>
      <c r="TCZ34" s="321"/>
      <c r="TDA34" s="321"/>
      <c r="TDB34" s="321"/>
      <c r="TDC34" s="321"/>
      <c r="TDD34" s="321"/>
      <c r="TDE34" s="321"/>
      <c r="TDF34" s="321"/>
      <c r="TDG34" s="321"/>
      <c r="TDH34" s="321"/>
      <c r="TDI34" s="321"/>
      <c r="TDJ34" s="321"/>
      <c r="TDK34" s="321"/>
      <c r="TDL34" s="321"/>
      <c r="TDM34" s="321"/>
      <c r="TDN34" s="321"/>
      <c r="TDO34" s="321"/>
      <c r="TDP34" s="321"/>
      <c r="TDQ34" s="321"/>
      <c r="TDR34" s="321"/>
      <c r="TDS34" s="321"/>
      <c r="TDT34" s="321"/>
      <c r="TDU34" s="321"/>
      <c r="TDV34" s="321"/>
      <c r="TDW34" s="321"/>
      <c r="TDX34" s="321"/>
      <c r="TDY34" s="321"/>
      <c r="TDZ34" s="321"/>
      <c r="TEA34" s="321"/>
      <c r="TEB34" s="321"/>
      <c r="TEC34" s="321"/>
      <c r="TED34" s="321"/>
      <c r="TEE34" s="321"/>
      <c r="TEF34" s="321"/>
      <c r="TEG34" s="321"/>
      <c r="TEH34" s="321"/>
      <c r="TEI34" s="321"/>
      <c r="TEJ34" s="321"/>
      <c r="TEK34" s="321"/>
      <c r="TEL34" s="321"/>
      <c r="TEM34" s="321"/>
      <c r="TEN34" s="321"/>
      <c r="TEO34" s="321"/>
      <c r="TEP34" s="321"/>
      <c r="TEQ34" s="321"/>
      <c r="TER34" s="321"/>
      <c r="TES34" s="321"/>
      <c r="TET34" s="321"/>
      <c r="TEU34" s="321"/>
      <c r="TEV34" s="321"/>
      <c r="TEW34" s="321"/>
      <c r="TEX34" s="321"/>
      <c r="TEY34" s="321"/>
      <c r="TEZ34" s="321"/>
      <c r="TFA34" s="321"/>
      <c r="TFB34" s="321"/>
      <c r="TFC34" s="321"/>
      <c r="TFD34" s="321"/>
      <c r="TFE34" s="321"/>
      <c r="TFF34" s="321"/>
      <c r="TFG34" s="321"/>
      <c r="TFH34" s="321"/>
      <c r="TFI34" s="321"/>
      <c r="TFJ34" s="321"/>
      <c r="TFK34" s="321"/>
      <c r="TFL34" s="321"/>
      <c r="TFM34" s="321"/>
      <c r="TFN34" s="321"/>
      <c r="TFO34" s="321"/>
      <c r="TFP34" s="321"/>
      <c r="TFQ34" s="321"/>
      <c r="TFR34" s="321"/>
      <c r="TFS34" s="321"/>
      <c r="TFT34" s="321"/>
      <c r="TFU34" s="321"/>
      <c r="TFV34" s="321"/>
      <c r="TFW34" s="321"/>
      <c r="TFX34" s="321"/>
      <c r="TFY34" s="321"/>
      <c r="TFZ34" s="321"/>
      <c r="TGA34" s="321"/>
      <c r="TGB34" s="321"/>
      <c r="TGC34" s="321"/>
      <c r="TGD34" s="321"/>
      <c r="TGE34" s="321"/>
      <c r="TGF34" s="321"/>
      <c r="TGG34" s="321"/>
      <c r="TGH34" s="321"/>
      <c r="TGI34" s="321"/>
      <c r="TGJ34" s="321"/>
      <c r="TGK34" s="321"/>
      <c r="TGL34" s="321"/>
      <c r="TGM34" s="321"/>
      <c r="TGN34" s="321"/>
      <c r="TGO34" s="321"/>
      <c r="TGP34" s="321"/>
      <c r="TGQ34" s="321"/>
      <c r="TGR34" s="321"/>
      <c r="TGS34" s="321"/>
      <c r="TGT34" s="321"/>
      <c r="TGU34" s="321"/>
      <c r="TGV34" s="321"/>
      <c r="TGW34" s="321"/>
      <c r="TGX34" s="321"/>
      <c r="TGY34" s="321"/>
      <c r="TGZ34" s="321"/>
      <c r="THA34" s="321"/>
      <c r="THB34" s="321"/>
      <c r="THC34" s="321"/>
      <c r="THD34" s="321"/>
      <c r="THE34" s="321"/>
      <c r="THF34" s="321"/>
      <c r="THG34" s="321"/>
      <c r="THH34" s="321"/>
      <c r="THI34" s="321"/>
      <c r="THJ34" s="321"/>
      <c r="THK34" s="321"/>
      <c r="THL34" s="321"/>
      <c r="THM34" s="321"/>
      <c r="THN34" s="321"/>
      <c r="THO34" s="321"/>
      <c r="THP34" s="321"/>
      <c r="THQ34" s="321"/>
      <c r="THR34" s="321"/>
      <c r="THS34" s="321"/>
      <c r="THT34" s="321"/>
      <c r="THU34" s="321"/>
      <c r="THV34" s="321"/>
      <c r="THW34" s="321"/>
      <c r="THX34" s="321"/>
      <c r="THY34" s="321"/>
      <c r="THZ34" s="321"/>
      <c r="TIA34" s="321"/>
      <c r="TIB34" s="321"/>
      <c r="TIC34" s="321"/>
      <c r="TID34" s="321"/>
      <c r="TIE34" s="321"/>
      <c r="TIF34" s="321"/>
      <c r="TIG34" s="321"/>
      <c r="TIH34" s="321"/>
      <c r="TII34" s="321"/>
      <c r="TIJ34" s="321"/>
      <c r="TIK34" s="321"/>
      <c r="TIL34" s="321"/>
      <c r="TIM34" s="321"/>
      <c r="TIN34" s="321"/>
      <c r="TIO34" s="321"/>
      <c r="TIP34" s="321"/>
      <c r="TIQ34" s="321"/>
      <c r="TIR34" s="321"/>
      <c r="TIS34" s="321"/>
      <c r="TIT34" s="321"/>
      <c r="TIU34" s="321"/>
      <c r="TIV34" s="321"/>
      <c r="TIW34" s="321"/>
      <c r="TIX34" s="321"/>
      <c r="TIY34" s="321"/>
      <c r="TIZ34" s="321"/>
      <c r="TJA34" s="321"/>
      <c r="TJB34" s="321"/>
      <c r="TJC34" s="321"/>
      <c r="TJD34" s="321"/>
      <c r="TJE34" s="321"/>
      <c r="TJF34" s="321"/>
      <c r="TJG34" s="321"/>
      <c r="TJH34" s="321"/>
      <c r="TJI34" s="321"/>
      <c r="TJJ34" s="321"/>
      <c r="TJK34" s="321"/>
      <c r="TJL34" s="321"/>
      <c r="TJM34" s="321"/>
      <c r="TJN34" s="321"/>
      <c r="TJO34" s="321"/>
      <c r="TJP34" s="321"/>
      <c r="TJQ34" s="321"/>
      <c r="TJR34" s="321"/>
      <c r="TJS34" s="321"/>
      <c r="TJT34" s="321"/>
      <c r="TJU34" s="321"/>
      <c r="TJV34" s="321"/>
      <c r="TJW34" s="321"/>
      <c r="TJX34" s="321"/>
      <c r="TJY34" s="321"/>
      <c r="TJZ34" s="321"/>
      <c r="TKA34" s="321"/>
      <c r="TKB34" s="321"/>
      <c r="TKC34" s="321"/>
      <c r="TKD34" s="321"/>
      <c r="TKE34" s="321"/>
      <c r="TKF34" s="321"/>
      <c r="TKG34" s="321"/>
      <c r="TKH34" s="321"/>
      <c r="TKI34" s="321"/>
      <c r="TKJ34" s="321"/>
      <c r="TKK34" s="321"/>
      <c r="TKL34" s="321"/>
      <c r="TKM34" s="321"/>
      <c r="TKN34" s="321"/>
      <c r="TKO34" s="321"/>
      <c r="TKP34" s="321"/>
      <c r="TKQ34" s="321"/>
      <c r="TKR34" s="321"/>
      <c r="TKS34" s="321"/>
      <c r="TKT34" s="321"/>
      <c r="TKU34" s="321"/>
      <c r="TKV34" s="321"/>
      <c r="TKW34" s="321"/>
      <c r="TKX34" s="321"/>
      <c r="TKY34" s="321"/>
      <c r="TKZ34" s="321"/>
      <c r="TLA34" s="321"/>
      <c r="TLB34" s="321"/>
      <c r="TLC34" s="321"/>
      <c r="TLD34" s="321"/>
      <c r="TLE34" s="321"/>
      <c r="TLF34" s="321"/>
      <c r="TLG34" s="321"/>
      <c r="TLH34" s="321"/>
      <c r="TLI34" s="321"/>
      <c r="TLJ34" s="321"/>
      <c r="TLK34" s="321"/>
      <c r="TLL34" s="321"/>
      <c r="TLM34" s="321"/>
      <c r="TLN34" s="321"/>
      <c r="TLO34" s="321"/>
      <c r="TLP34" s="321"/>
      <c r="TLQ34" s="321"/>
      <c r="TLR34" s="321"/>
      <c r="TLS34" s="321"/>
      <c r="TLT34" s="321"/>
      <c r="TLU34" s="321"/>
      <c r="TLV34" s="321"/>
      <c r="TLW34" s="321"/>
      <c r="TLX34" s="321"/>
      <c r="TLY34" s="321"/>
      <c r="TLZ34" s="321"/>
      <c r="TMA34" s="321"/>
      <c r="TMB34" s="321"/>
      <c r="TMC34" s="321"/>
      <c r="TMD34" s="321"/>
      <c r="TME34" s="321"/>
      <c r="TMF34" s="321"/>
      <c r="TMG34" s="321"/>
      <c r="TMH34" s="321"/>
      <c r="TMI34" s="321"/>
      <c r="TMJ34" s="321"/>
      <c r="TMK34" s="321"/>
      <c r="TML34" s="321"/>
      <c r="TMM34" s="321"/>
      <c r="TMN34" s="321"/>
      <c r="TMO34" s="321"/>
      <c r="TMP34" s="321"/>
      <c r="TMQ34" s="321"/>
      <c r="TMR34" s="321"/>
      <c r="TMS34" s="321"/>
      <c r="TMT34" s="321"/>
      <c r="TMU34" s="321"/>
      <c r="TMV34" s="321"/>
      <c r="TMW34" s="321"/>
      <c r="TMX34" s="321"/>
      <c r="TMY34" s="321"/>
      <c r="TMZ34" s="321"/>
      <c r="TNA34" s="321"/>
      <c r="TNB34" s="321"/>
      <c r="TNC34" s="321"/>
      <c r="TND34" s="321"/>
      <c r="TNE34" s="321"/>
      <c r="TNF34" s="321"/>
      <c r="TNG34" s="321"/>
      <c r="TNH34" s="321"/>
      <c r="TNI34" s="321"/>
      <c r="TNJ34" s="321"/>
      <c r="TNK34" s="321"/>
      <c r="TNL34" s="321"/>
      <c r="TNM34" s="321"/>
      <c r="TNN34" s="321"/>
      <c r="TNO34" s="321"/>
      <c r="TNP34" s="321"/>
      <c r="TNQ34" s="321"/>
      <c r="TNR34" s="321"/>
      <c r="TNS34" s="321"/>
      <c r="TNT34" s="321"/>
      <c r="TNU34" s="321"/>
      <c r="TNV34" s="321"/>
      <c r="TNW34" s="321"/>
      <c r="TNX34" s="321"/>
      <c r="TNY34" s="321"/>
      <c r="TNZ34" s="321"/>
      <c r="TOA34" s="321"/>
      <c r="TOB34" s="321"/>
      <c r="TOC34" s="321"/>
      <c r="TOD34" s="321"/>
      <c r="TOE34" s="321"/>
      <c r="TOF34" s="321"/>
      <c r="TOG34" s="321"/>
      <c r="TOH34" s="321"/>
      <c r="TOI34" s="321"/>
      <c r="TOJ34" s="321"/>
      <c r="TOK34" s="321"/>
      <c r="TOL34" s="321"/>
      <c r="TOM34" s="321"/>
      <c r="TON34" s="321"/>
      <c r="TOO34" s="321"/>
      <c r="TOP34" s="321"/>
      <c r="TOQ34" s="321"/>
      <c r="TOR34" s="321"/>
      <c r="TOS34" s="321"/>
      <c r="TOT34" s="321"/>
      <c r="TOU34" s="321"/>
      <c r="TOV34" s="321"/>
      <c r="TOW34" s="321"/>
      <c r="TOX34" s="321"/>
      <c r="TOY34" s="321"/>
      <c r="TOZ34" s="321"/>
      <c r="TPA34" s="321"/>
      <c r="TPB34" s="321"/>
      <c r="TPC34" s="321"/>
      <c r="TPD34" s="321"/>
      <c r="TPE34" s="321"/>
      <c r="TPF34" s="321"/>
      <c r="TPG34" s="321"/>
      <c r="TPH34" s="321"/>
      <c r="TPI34" s="321"/>
      <c r="TPJ34" s="321"/>
      <c r="TPK34" s="321"/>
      <c r="TPL34" s="321"/>
      <c r="TPM34" s="321"/>
      <c r="TPN34" s="321"/>
      <c r="TPO34" s="321"/>
      <c r="TPP34" s="321"/>
      <c r="TPQ34" s="321"/>
      <c r="TPR34" s="321"/>
      <c r="TPS34" s="321"/>
      <c r="TPT34" s="321"/>
      <c r="TPU34" s="321"/>
      <c r="TPV34" s="321"/>
      <c r="TPW34" s="321"/>
      <c r="TPX34" s="321"/>
      <c r="TPY34" s="321"/>
      <c r="TPZ34" s="321"/>
      <c r="TQA34" s="321"/>
      <c r="TQB34" s="321"/>
      <c r="TQC34" s="321"/>
      <c r="TQD34" s="321"/>
      <c r="TQE34" s="321"/>
      <c r="TQF34" s="321"/>
      <c r="TQG34" s="321"/>
      <c r="TQH34" s="321"/>
      <c r="TQI34" s="321"/>
      <c r="TQJ34" s="321"/>
      <c r="TQK34" s="321"/>
      <c r="TQL34" s="321"/>
      <c r="TQM34" s="321"/>
      <c r="TQN34" s="321"/>
      <c r="TQO34" s="321"/>
      <c r="TQP34" s="321"/>
      <c r="TQQ34" s="321"/>
      <c r="TQR34" s="321"/>
      <c r="TQS34" s="321"/>
      <c r="TQT34" s="321"/>
      <c r="TQU34" s="321"/>
      <c r="TQV34" s="321"/>
      <c r="TQW34" s="321"/>
      <c r="TQX34" s="321"/>
      <c r="TQY34" s="321"/>
      <c r="TQZ34" s="321"/>
      <c r="TRA34" s="321"/>
      <c r="TRB34" s="321"/>
      <c r="TRC34" s="321"/>
      <c r="TRD34" s="321"/>
      <c r="TRE34" s="321"/>
      <c r="TRF34" s="321"/>
      <c r="TRG34" s="321"/>
      <c r="TRH34" s="321"/>
      <c r="TRI34" s="321"/>
      <c r="TRJ34" s="321"/>
      <c r="TRK34" s="321"/>
      <c r="TRL34" s="321"/>
      <c r="TRM34" s="321"/>
      <c r="TRN34" s="321"/>
      <c r="TRO34" s="321"/>
      <c r="TRP34" s="321"/>
      <c r="TRQ34" s="321"/>
      <c r="TRR34" s="321"/>
      <c r="TRS34" s="321"/>
      <c r="TRT34" s="321"/>
      <c r="TRU34" s="321"/>
      <c r="TRV34" s="321"/>
      <c r="TRW34" s="321"/>
      <c r="TRX34" s="321"/>
      <c r="TRY34" s="321"/>
      <c r="TRZ34" s="321"/>
      <c r="TSA34" s="321"/>
      <c r="TSB34" s="321"/>
      <c r="TSC34" s="321"/>
      <c r="TSD34" s="321"/>
      <c r="TSE34" s="321"/>
      <c r="TSF34" s="321"/>
      <c r="TSG34" s="321"/>
      <c r="TSH34" s="321"/>
      <c r="TSI34" s="321"/>
      <c r="TSJ34" s="321"/>
      <c r="TSK34" s="321"/>
      <c r="TSL34" s="321"/>
      <c r="TSM34" s="321"/>
      <c r="TSN34" s="321"/>
      <c r="TSO34" s="321"/>
      <c r="TSP34" s="321"/>
      <c r="TSQ34" s="321"/>
      <c r="TSR34" s="321"/>
      <c r="TSS34" s="321"/>
      <c r="TST34" s="321"/>
      <c r="TSU34" s="321"/>
      <c r="TSV34" s="321"/>
      <c r="TSW34" s="321"/>
      <c r="TSX34" s="321"/>
      <c r="TSY34" s="321"/>
      <c r="TSZ34" s="321"/>
      <c r="TTA34" s="321"/>
      <c r="TTB34" s="321"/>
      <c r="TTC34" s="321"/>
      <c r="TTD34" s="321"/>
      <c r="TTE34" s="321"/>
      <c r="TTF34" s="321"/>
      <c r="TTG34" s="321"/>
      <c r="TTH34" s="321"/>
      <c r="TTI34" s="321"/>
      <c r="TTJ34" s="321"/>
      <c r="TTK34" s="321"/>
      <c r="TTL34" s="321"/>
      <c r="TTM34" s="321"/>
      <c r="TTN34" s="321"/>
      <c r="TTO34" s="321"/>
      <c r="TTP34" s="321"/>
      <c r="TTQ34" s="321"/>
      <c r="TTR34" s="321"/>
      <c r="TTS34" s="321"/>
      <c r="TTT34" s="321"/>
      <c r="TTU34" s="321"/>
      <c r="TTV34" s="321"/>
      <c r="TTW34" s="321"/>
      <c r="TTX34" s="321"/>
      <c r="TTY34" s="321"/>
      <c r="TTZ34" s="321"/>
      <c r="TUA34" s="321"/>
      <c r="TUB34" s="321"/>
      <c r="TUC34" s="321"/>
      <c r="TUD34" s="321"/>
      <c r="TUE34" s="321"/>
      <c r="TUF34" s="321"/>
      <c r="TUG34" s="321"/>
      <c r="TUH34" s="321"/>
      <c r="TUI34" s="321"/>
      <c r="TUJ34" s="321"/>
      <c r="TUK34" s="321"/>
      <c r="TUL34" s="321"/>
      <c r="TUM34" s="321"/>
      <c r="TUN34" s="321"/>
      <c r="TUO34" s="321"/>
      <c r="TUP34" s="321"/>
      <c r="TUQ34" s="321"/>
      <c r="TUR34" s="321"/>
      <c r="TUS34" s="321"/>
      <c r="TUT34" s="321"/>
      <c r="TUU34" s="321"/>
      <c r="TUV34" s="321"/>
      <c r="TUW34" s="321"/>
      <c r="TUX34" s="321"/>
      <c r="TUY34" s="321"/>
      <c r="TUZ34" s="321"/>
      <c r="TVA34" s="321"/>
      <c r="TVB34" s="321"/>
      <c r="TVC34" s="321"/>
      <c r="TVD34" s="321"/>
      <c r="TVE34" s="321"/>
      <c r="TVF34" s="321"/>
      <c r="TVG34" s="321"/>
      <c r="TVH34" s="321"/>
      <c r="TVI34" s="321"/>
      <c r="TVJ34" s="321"/>
      <c r="TVK34" s="321"/>
      <c r="TVL34" s="321"/>
      <c r="TVM34" s="321"/>
      <c r="TVN34" s="321"/>
      <c r="TVO34" s="321"/>
      <c r="TVP34" s="321"/>
      <c r="TVQ34" s="321"/>
      <c r="TVR34" s="321"/>
      <c r="TVS34" s="321"/>
      <c r="TVT34" s="321"/>
      <c r="TVU34" s="321"/>
      <c r="TVV34" s="321"/>
      <c r="TVW34" s="321"/>
      <c r="TVX34" s="321"/>
      <c r="TVY34" s="321"/>
      <c r="TVZ34" s="321"/>
      <c r="TWA34" s="321"/>
      <c r="TWB34" s="321"/>
      <c r="TWC34" s="321"/>
      <c r="TWD34" s="321"/>
      <c r="TWE34" s="321"/>
      <c r="TWF34" s="321"/>
      <c r="TWG34" s="321"/>
      <c r="TWH34" s="321"/>
      <c r="TWI34" s="321"/>
      <c r="TWJ34" s="321"/>
      <c r="TWK34" s="321"/>
      <c r="TWL34" s="321"/>
      <c r="TWM34" s="321"/>
      <c r="TWN34" s="321"/>
      <c r="TWO34" s="321"/>
      <c r="TWP34" s="321"/>
      <c r="TWQ34" s="321"/>
      <c r="TWR34" s="321"/>
      <c r="TWS34" s="321"/>
      <c r="TWT34" s="321"/>
      <c r="TWU34" s="321"/>
      <c r="TWV34" s="321"/>
      <c r="TWW34" s="321"/>
      <c r="TWX34" s="321"/>
      <c r="TWY34" s="321"/>
      <c r="TWZ34" s="321"/>
      <c r="TXA34" s="321"/>
      <c r="TXB34" s="321"/>
      <c r="TXC34" s="321"/>
      <c r="TXD34" s="321"/>
      <c r="TXE34" s="321"/>
      <c r="TXF34" s="321"/>
      <c r="TXG34" s="321"/>
      <c r="TXH34" s="321"/>
      <c r="TXI34" s="321"/>
      <c r="TXJ34" s="321"/>
      <c r="TXK34" s="321"/>
      <c r="TXL34" s="321"/>
      <c r="TXM34" s="321"/>
      <c r="TXN34" s="321"/>
      <c r="TXO34" s="321"/>
      <c r="TXP34" s="321"/>
      <c r="TXQ34" s="321"/>
      <c r="TXR34" s="321"/>
      <c r="TXS34" s="321"/>
      <c r="TXT34" s="321"/>
      <c r="TXU34" s="321"/>
      <c r="TXV34" s="321"/>
      <c r="TXW34" s="321"/>
      <c r="TXX34" s="321"/>
      <c r="TXY34" s="321"/>
      <c r="TXZ34" s="321"/>
      <c r="TYA34" s="321"/>
      <c r="TYB34" s="321"/>
      <c r="TYC34" s="321"/>
      <c r="TYD34" s="321"/>
      <c r="TYE34" s="321"/>
      <c r="TYF34" s="321"/>
      <c r="TYG34" s="321"/>
      <c r="TYH34" s="321"/>
      <c r="TYI34" s="321"/>
      <c r="TYJ34" s="321"/>
      <c r="TYK34" s="321"/>
      <c r="TYL34" s="321"/>
      <c r="TYM34" s="321"/>
      <c r="TYN34" s="321"/>
      <c r="TYO34" s="321"/>
      <c r="TYP34" s="321"/>
      <c r="TYQ34" s="321"/>
      <c r="TYR34" s="321"/>
      <c r="TYS34" s="321"/>
      <c r="TYT34" s="321"/>
      <c r="TYU34" s="321"/>
      <c r="TYV34" s="321"/>
      <c r="TYW34" s="321"/>
      <c r="TYX34" s="321"/>
      <c r="TYY34" s="321"/>
      <c r="TYZ34" s="321"/>
      <c r="TZA34" s="321"/>
      <c r="TZB34" s="321"/>
      <c r="TZC34" s="321"/>
      <c r="TZD34" s="321"/>
      <c r="TZE34" s="321"/>
      <c r="TZF34" s="321"/>
      <c r="TZG34" s="321"/>
      <c r="TZH34" s="321"/>
      <c r="TZI34" s="321"/>
      <c r="TZJ34" s="321"/>
      <c r="TZK34" s="321"/>
      <c r="TZL34" s="321"/>
      <c r="TZM34" s="321"/>
      <c r="TZN34" s="321"/>
      <c r="TZO34" s="321"/>
      <c r="TZP34" s="321"/>
      <c r="TZQ34" s="321"/>
      <c r="TZR34" s="321"/>
      <c r="TZS34" s="321"/>
      <c r="TZT34" s="321"/>
      <c r="TZU34" s="321"/>
      <c r="TZV34" s="321"/>
      <c r="TZW34" s="321"/>
      <c r="TZX34" s="321"/>
      <c r="TZY34" s="321"/>
      <c r="TZZ34" s="321"/>
      <c r="UAA34" s="321"/>
      <c r="UAB34" s="321"/>
      <c r="UAC34" s="321"/>
      <c r="UAD34" s="321"/>
      <c r="UAE34" s="321"/>
      <c r="UAF34" s="321"/>
      <c r="UAG34" s="321"/>
      <c r="UAH34" s="321"/>
      <c r="UAI34" s="321"/>
      <c r="UAJ34" s="321"/>
      <c r="UAK34" s="321"/>
      <c r="UAL34" s="321"/>
      <c r="UAM34" s="321"/>
      <c r="UAN34" s="321"/>
      <c r="UAO34" s="321"/>
      <c r="UAP34" s="321"/>
      <c r="UAQ34" s="321"/>
      <c r="UAR34" s="321"/>
      <c r="UAS34" s="321"/>
      <c r="UAT34" s="321"/>
      <c r="UAU34" s="321"/>
      <c r="UAV34" s="321"/>
      <c r="UAW34" s="321"/>
      <c r="UAX34" s="321"/>
      <c r="UAY34" s="321"/>
      <c r="UAZ34" s="321"/>
      <c r="UBA34" s="321"/>
      <c r="UBB34" s="321"/>
      <c r="UBC34" s="321"/>
      <c r="UBD34" s="321"/>
      <c r="UBE34" s="321"/>
      <c r="UBF34" s="321"/>
      <c r="UBG34" s="321"/>
      <c r="UBH34" s="321"/>
      <c r="UBI34" s="321"/>
      <c r="UBJ34" s="321"/>
      <c r="UBK34" s="321"/>
      <c r="UBL34" s="321"/>
      <c r="UBM34" s="321"/>
      <c r="UBN34" s="321"/>
      <c r="UBO34" s="321"/>
      <c r="UBP34" s="321"/>
      <c r="UBQ34" s="321"/>
      <c r="UBR34" s="321"/>
      <c r="UBS34" s="321"/>
      <c r="UBT34" s="321"/>
      <c r="UBU34" s="321"/>
      <c r="UBV34" s="321"/>
      <c r="UBW34" s="321"/>
      <c r="UBX34" s="321"/>
      <c r="UBY34" s="321"/>
      <c r="UBZ34" s="321"/>
      <c r="UCA34" s="321"/>
      <c r="UCB34" s="321"/>
      <c r="UCC34" s="321"/>
      <c r="UCD34" s="321"/>
      <c r="UCE34" s="321"/>
      <c r="UCF34" s="321"/>
      <c r="UCG34" s="321"/>
      <c r="UCH34" s="321"/>
      <c r="UCI34" s="321"/>
      <c r="UCJ34" s="321"/>
      <c r="UCK34" s="321"/>
      <c r="UCL34" s="321"/>
      <c r="UCM34" s="321"/>
      <c r="UCN34" s="321"/>
      <c r="UCO34" s="321"/>
      <c r="UCP34" s="321"/>
      <c r="UCQ34" s="321"/>
      <c r="UCR34" s="321"/>
      <c r="UCS34" s="321"/>
      <c r="UCT34" s="321"/>
      <c r="UCU34" s="321"/>
      <c r="UCV34" s="321"/>
      <c r="UCW34" s="321"/>
      <c r="UCX34" s="321"/>
      <c r="UCY34" s="321"/>
      <c r="UCZ34" s="321"/>
      <c r="UDA34" s="321"/>
      <c r="UDB34" s="321"/>
      <c r="UDC34" s="321"/>
      <c r="UDD34" s="321"/>
      <c r="UDE34" s="321"/>
      <c r="UDF34" s="321"/>
      <c r="UDG34" s="321"/>
      <c r="UDH34" s="321"/>
      <c r="UDI34" s="321"/>
      <c r="UDJ34" s="321"/>
      <c r="UDK34" s="321"/>
      <c r="UDL34" s="321"/>
      <c r="UDM34" s="321"/>
      <c r="UDN34" s="321"/>
      <c r="UDO34" s="321"/>
      <c r="UDP34" s="321"/>
      <c r="UDQ34" s="321"/>
      <c r="UDR34" s="321"/>
      <c r="UDS34" s="321"/>
      <c r="UDT34" s="321"/>
      <c r="UDU34" s="321"/>
      <c r="UDV34" s="321"/>
      <c r="UDW34" s="321"/>
      <c r="UDX34" s="321"/>
      <c r="UDY34" s="321"/>
      <c r="UDZ34" s="321"/>
      <c r="UEA34" s="321"/>
      <c r="UEB34" s="321"/>
      <c r="UEC34" s="321"/>
      <c r="UED34" s="321"/>
      <c r="UEE34" s="321"/>
      <c r="UEF34" s="321"/>
      <c r="UEG34" s="321"/>
      <c r="UEH34" s="321"/>
      <c r="UEI34" s="321"/>
      <c r="UEJ34" s="321"/>
      <c r="UEK34" s="321"/>
      <c r="UEL34" s="321"/>
      <c r="UEM34" s="321"/>
      <c r="UEN34" s="321"/>
      <c r="UEO34" s="321"/>
      <c r="UEP34" s="321"/>
      <c r="UEQ34" s="321"/>
      <c r="UER34" s="321"/>
      <c r="UES34" s="321"/>
      <c r="UET34" s="321"/>
      <c r="UEU34" s="321"/>
      <c r="UEV34" s="321"/>
      <c r="UEW34" s="321"/>
      <c r="UEX34" s="321"/>
      <c r="UEY34" s="321"/>
      <c r="UEZ34" s="321"/>
      <c r="UFA34" s="321"/>
      <c r="UFB34" s="321"/>
      <c r="UFC34" s="321"/>
      <c r="UFD34" s="321"/>
      <c r="UFE34" s="321"/>
      <c r="UFF34" s="321"/>
      <c r="UFG34" s="321"/>
      <c r="UFH34" s="321"/>
      <c r="UFI34" s="321"/>
      <c r="UFJ34" s="321"/>
      <c r="UFK34" s="321"/>
      <c r="UFL34" s="321"/>
      <c r="UFM34" s="321"/>
      <c r="UFN34" s="321"/>
      <c r="UFO34" s="321"/>
      <c r="UFP34" s="321"/>
      <c r="UFQ34" s="321"/>
      <c r="UFR34" s="321"/>
      <c r="UFS34" s="321"/>
      <c r="UFT34" s="321"/>
      <c r="UFU34" s="321"/>
      <c r="UFV34" s="321"/>
      <c r="UFW34" s="321"/>
      <c r="UFX34" s="321"/>
      <c r="UFY34" s="321"/>
      <c r="UFZ34" s="321"/>
      <c r="UGA34" s="321"/>
      <c r="UGB34" s="321"/>
      <c r="UGC34" s="321"/>
      <c r="UGD34" s="321"/>
      <c r="UGE34" s="321"/>
      <c r="UGF34" s="321"/>
      <c r="UGG34" s="321"/>
      <c r="UGH34" s="321"/>
      <c r="UGI34" s="321"/>
      <c r="UGJ34" s="321"/>
      <c r="UGK34" s="321"/>
      <c r="UGL34" s="321"/>
      <c r="UGM34" s="321"/>
      <c r="UGN34" s="321"/>
      <c r="UGO34" s="321"/>
      <c r="UGP34" s="321"/>
      <c r="UGQ34" s="321"/>
      <c r="UGR34" s="321"/>
      <c r="UGS34" s="321"/>
      <c r="UGT34" s="321"/>
      <c r="UGU34" s="321"/>
      <c r="UGV34" s="321"/>
      <c r="UGW34" s="321"/>
      <c r="UGX34" s="321"/>
      <c r="UGY34" s="321"/>
      <c r="UGZ34" s="321"/>
      <c r="UHA34" s="321"/>
      <c r="UHB34" s="321"/>
      <c r="UHC34" s="321"/>
      <c r="UHD34" s="321"/>
      <c r="UHE34" s="321"/>
      <c r="UHF34" s="321"/>
      <c r="UHG34" s="321"/>
      <c r="UHH34" s="321"/>
      <c r="UHI34" s="321"/>
      <c r="UHJ34" s="321"/>
      <c r="UHK34" s="321"/>
      <c r="UHL34" s="321"/>
      <c r="UHM34" s="321"/>
      <c r="UHN34" s="321"/>
      <c r="UHO34" s="321"/>
      <c r="UHP34" s="321"/>
      <c r="UHQ34" s="321"/>
      <c r="UHR34" s="321"/>
      <c r="UHS34" s="321"/>
      <c r="UHT34" s="321"/>
      <c r="UHU34" s="321"/>
      <c r="UHV34" s="321"/>
      <c r="UHW34" s="321"/>
      <c r="UHX34" s="321"/>
      <c r="UHY34" s="321"/>
      <c r="UHZ34" s="321"/>
      <c r="UIA34" s="321"/>
      <c r="UIB34" s="321"/>
      <c r="UIC34" s="321"/>
      <c r="UID34" s="321"/>
      <c r="UIE34" s="321"/>
      <c r="UIF34" s="321"/>
      <c r="UIG34" s="321"/>
      <c r="UIH34" s="321"/>
      <c r="UII34" s="321"/>
      <c r="UIJ34" s="321"/>
      <c r="UIK34" s="321"/>
      <c r="UIL34" s="321"/>
      <c r="UIM34" s="321"/>
      <c r="UIN34" s="321"/>
      <c r="UIO34" s="321"/>
      <c r="UIP34" s="321"/>
      <c r="UIQ34" s="321"/>
      <c r="UIR34" s="321"/>
      <c r="UIS34" s="321"/>
      <c r="UIT34" s="321"/>
      <c r="UIU34" s="321"/>
      <c r="UIV34" s="321"/>
      <c r="UIW34" s="321"/>
      <c r="UIX34" s="321"/>
      <c r="UIY34" s="321"/>
      <c r="UIZ34" s="321"/>
      <c r="UJA34" s="321"/>
      <c r="UJB34" s="321"/>
      <c r="UJC34" s="321"/>
      <c r="UJD34" s="321"/>
      <c r="UJE34" s="321"/>
      <c r="UJF34" s="321"/>
      <c r="UJG34" s="321"/>
      <c r="UJH34" s="321"/>
      <c r="UJI34" s="321"/>
      <c r="UJJ34" s="321"/>
      <c r="UJK34" s="321"/>
      <c r="UJL34" s="321"/>
      <c r="UJM34" s="321"/>
      <c r="UJN34" s="321"/>
      <c r="UJO34" s="321"/>
      <c r="UJP34" s="321"/>
      <c r="UJQ34" s="321"/>
      <c r="UJR34" s="321"/>
      <c r="UJS34" s="321"/>
      <c r="UJT34" s="321"/>
      <c r="UJU34" s="321"/>
      <c r="UJV34" s="321"/>
      <c r="UJW34" s="321"/>
      <c r="UJX34" s="321"/>
      <c r="UJY34" s="321"/>
      <c r="UJZ34" s="321"/>
      <c r="UKA34" s="321"/>
      <c r="UKB34" s="321"/>
      <c r="UKC34" s="321"/>
      <c r="UKD34" s="321"/>
      <c r="UKE34" s="321"/>
      <c r="UKF34" s="321"/>
      <c r="UKG34" s="321"/>
      <c r="UKH34" s="321"/>
      <c r="UKI34" s="321"/>
      <c r="UKJ34" s="321"/>
      <c r="UKK34" s="321"/>
      <c r="UKL34" s="321"/>
      <c r="UKM34" s="321"/>
      <c r="UKN34" s="321"/>
      <c r="UKO34" s="321"/>
      <c r="UKP34" s="321"/>
      <c r="UKQ34" s="321"/>
      <c r="UKR34" s="321"/>
      <c r="UKS34" s="321"/>
      <c r="UKT34" s="321"/>
      <c r="UKU34" s="321"/>
      <c r="UKV34" s="321"/>
      <c r="UKW34" s="321"/>
      <c r="UKX34" s="321"/>
      <c r="UKY34" s="321"/>
      <c r="UKZ34" s="321"/>
      <c r="ULA34" s="321"/>
      <c r="ULB34" s="321"/>
      <c r="ULC34" s="321"/>
      <c r="ULD34" s="321"/>
      <c r="ULE34" s="321"/>
      <c r="ULF34" s="321"/>
      <c r="ULG34" s="321"/>
      <c r="ULH34" s="321"/>
      <c r="ULI34" s="321"/>
      <c r="ULJ34" s="321"/>
      <c r="ULK34" s="321"/>
      <c r="ULL34" s="321"/>
      <c r="ULM34" s="321"/>
      <c r="ULN34" s="321"/>
      <c r="ULO34" s="321"/>
      <c r="ULP34" s="321"/>
      <c r="ULQ34" s="321"/>
      <c r="ULR34" s="321"/>
      <c r="ULS34" s="321"/>
      <c r="ULT34" s="321"/>
      <c r="ULU34" s="321"/>
      <c r="ULV34" s="321"/>
      <c r="ULW34" s="321"/>
      <c r="ULX34" s="321"/>
      <c r="ULY34" s="321"/>
      <c r="ULZ34" s="321"/>
      <c r="UMA34" s="321"/>
      <c r="UMB34" s="321"/>
      <c r="UMC34" s="321"/>
      <c r="UMD34" s="321"/>
      <c r="UME34" s="321"/>
      <c r="UMF34" s="321"/>
      <c r="UMG34" s="321"/>
      <c r="UMH34" s="321"/>
      <c r="UMI34" s="321"/>
      <c r="UMJ34" s="321"/>
      <c r="UMK34" s="321"/>
      <c r="UML34" s="321"/>
      <c r="UMM34" s="321"/>
      <c r="UMN34" s="321"/>
      <c r="UMO34" s="321"/>
      <c r="UMP34" s="321"/>
      <c r="UMQ34" s="321"/>
      <c r="UMR34" s="321"/>
      <c r="UMS34" s="321"/>
      <c r="UMT34" s="321"/>
      <c r="UMU34" s="321"/>
      <c r="UMV34" s="321"/>
      <c r="UMW34" s="321"/>
      <c r="UMX34" s="321"/>
      <c r="UMY34" s="321"/>
      <c r="UMZ34" s="321"/>
      <c r="UNA34" s="321"/>
      <c r="UNB34" s="321"/>
      <c r="UNC34" s="321"/>
      <c r="UND34" s="321"/>
      <c r="UNE34" s="321"/>
      <c r="UNF34" s="321"/>
      <c r="UNG34" s="321"/>
      <c r="UNH34" s="321"/>
      <c r="UNI34" s="321"/>
      <c r="UNJ34" s="321"/>
      <c r="UNK34" s="321"/>
      <c r="UNL34" s="321"/>
      <c r="UNM34" s="321"/>
      <c r="UNN34" s="321"/>
      <c r="UNO34" s="321"/>
      <c r="UNP34" s="321"/>
      <c r="UNQ34" s="321"/>
      <c r="UNR34" s="321"/>
      <c r="UNS34" s="321"/>
      <c r="UNT34" s="321"/>
      <c r="UNU34" s="321"/>
      <c r="UNV34" s="321"/>
      <c r="UNW34" s="321"/>
      <c r="UNX34" s="321"/>
      <c r="UNY34" s="321"/>
      <c r="UNZ34" s="321"/>
      <c r="UOA34" s="321"/>
      <c r="UOB34" s="321"/>
      <c r="UOC34" s="321"/>
      <c r="UOD34" s="321"/>
      <c r="UOE34" s="321"/>
      <c r="UOF34" s="321"/>
      <c r="UOG34" s="321"/>
      <c r="UOH34" s="321"/>
      <c r="UOI34" s="321"/>
      <c r="UOJ34" s="321"/>
      <c r="UOK34" s="321"/>
      <c r="UOL34" s="321"/>
      <c r="UOM34" s="321"/>
      <c r="UON34" s="321"/>
      <c r="UOO34" s="321"/>
      <c r="UOP34" s="321"/>
      <c r="UOQ34" s="321"/>
      <c r="UOR34" s="321"/>
      <c r="UOS34" s="321"/>
      <c r="UOT34" s="321"/>
      <c r="UOU34" s="321"/>
      <c r="UOV34" s="321"/>
      <c r="UOW34" s="321"/>
      <c r="UOX34" s="321"/>
      <c r="UOY34" s="321"/>
      <c r="UOZ34" s="321"/>
      <c r="UPA34" s="321"/>
      <c r="UPB34" s="321"/>
      <c r="UPC34" s="321"/>
      <c r="UPD34" s="321"/>
      <c r="UPE34" s="321"/>
      <c r="UPF34" s="321"/>
      <c r="UPG34" s="321"/>
      <c r="UPH34" s="321"/>
      <c r="UPI34" s="321"/>
      <c r="UPJ34" s="321"/>
      <c r="UPK34" s="321"/>
      <c r="UPL34" s="321"/>
      <c r="UPM34" s="321"/>
      <c r="UPN34" s="321"/>
      <c r="UPO34" s="321"/>
      <c r="UPP34" s="321"/>
      <c r="UPQ34" s="321"/>
      <c r="UPR34" s="321"/>
      <c r="UPS34" s="321"/>
      <c r="UPT34" s="321"/>
      <c r="UPU34" s="321"/>
      <c r="UPV34" s="321"/>
      <c r="UPW34" s="321"/>
      <c r="UPX34" s="321"/>
      <c r="UPY34" s="321"/>
      <c r="UPZ34" s="321"/>
      <c r="UQA34" s="321"/>
      <c r="UQB34" s="321"/>
      <c r="UQC34" s="321"/>
      <c r="UQD34" s="321"/>
      <c r="UQE34" s="321"/>
      <c r="UQF34" s="321"/>
      <c r="UQG34" s="321"/>
      <c r="UQH34" s="321"/>
      <c r="UQI34" s="321"/>
      <c r="UQJ34" s="321"/>
      <c r="UQK34" s="321"/>
      <c r="UQL34" s="321"/>
      <c r="UQM34" s="321"/>
      <c r="UQN34" s="321"/>
      <c r="UQO34" s="321"/>
      <c r="UQP34" s="321"/>
      <c r="UQQ34" s="321"/>
      <c r="UQR34" s="321"/>
      <c r="UQS34" s="321"/>
      <c r="UQT34" s="321"/>
      <c r="UQU34" s="321"/>
      <c r="UQV34" s="321"/>
      <c r="UQW34" s="321"/>
      <c r="UQX34" s="321"/>
      <c r="UQY34" s="321"/>
      <c r="UQZ34" s="321"/>
      <c r="URA34" s="321"/>
      <c r="URB34" s="321"/>
      <c r="URC34" s="321"/>
      <c r="URD34" s="321"/>
      <c r="URE34" s="321"/>
      <c r="URF34" s="321"/>
      <c r="URG34" s="321"/>
      <c r="URH34" s="321"/>
      <c r="URI34" s="321"/>
      <c r="URJ34" s="321"/>
      <c r="URK34" s="321"/>
      <c r="URL34" s="321"/>
      <c r="URM34" s="321"/>
      <c r="URN34" s="321"/>
      <c r="URO34" s="321"/>
      <c r="URP34" s="321"/>
      <c r="URQ34" s="321"/>
      <c r="URR34" s="321"/>
      <c r="URS34" s="321"/>
      <c r="URT34" s="321"/>
      <c r="URU34" s="321"/>
      <c r="URV34" s="321"/>
      <c r="URW34" s="321"/>
      <c r="URX34" s="321"/>
      <c r="URY34" s="321"/>
      <c r="URZ34" s="321"/>
      <c r="USA34" s="321"/>
      <c r="USB34" s="321"/>
      <c r="USC34" s="321"/>
      <c r="USD34" s="321"/>
      <c r="USE34" s="321"/>
      <c r="USF34" s="321"/>
      <c r="USG34" s="321"/>
      <c r="USH34" s="321"/>
      <c r="USI34" s="321"/>
      <c r="USJ34" s="321"/>
      <c r="USK34" s="321"/>
      <c r="USL34" s="321"/>
      <c r="USM34" s="321"/>
      <c r="USN34" s="321"/>
      <c r="USO34" s="321"/>
      <c r="USP34" s="321"/>
      <c r="USQ34" s="321"/>
      <c r="USR34" s="321"/>
      <c r="USS34" s="321"/>
      <c r="UST34" s="321"/>
      <c r="USU34" s="321"/>
      <c r="USV34" s="321"/>
      <c r="USW34" s="321"/>
      <c r="USX34" s="321"/>
      <c r="USY34" s="321"/>
      <c r="USZ34" s="321"/>
      <c r="UTA34" s="321"/>
      <c r="UTB34" s="321"/>
      <c r="UTC34" s="321"/>
      <c r="UTD34" s="321"/>
      <c r="UTE34" s="321"/>
      <c r="UTF34" s="321"/>
      <c r="UTG34" s="321"/>
      <c r="UTH34" s="321"/>
      <c r="UTI34" s="321"/>
      <c r="UTJ34" s="321"/>
      <c r="UTK34" s="321"/>
      <c r="UTL34" s="321"/>
      <c r="UTM34" s="321"/>
      <c r="UTN34" s="321"/>
      <c r="UTO34" s="321"/>
      <c r="UTP34" s="321"/>
      <c r="UTQ34" s="321"/>
      <c r="UTR34" s="321"/>
      <c r="UTS34" s="321"/>
      <c r="UTT34" s="321"/>
      <c r="UTU34" s="321"/>
      <c r="UTV34" s="321"/>
      <c r="UTW34" s="321"/>
      <c r="UTX34" s="321"/>
      <c r="UTY34" s="321"/>
      <c r="UTZ34" s="321"/>
      <c r="UUA34" s="321"/>
      <c r="UUB34" s="321"/>
      <c r="UUC34" s="321"/>
      <c r="UUD34" s="321"/>
      <c r="UUE34" s="321"/>
      <c r="UUF34" s="321"/>
      <c r="UUG34" s="321"/>
      <c r="UUH34" s="321"/>
      <c r="UUI34" s="321"/>
      <c r="UUJ34" s="321"/>
      <c r="UUK34" s="321"/>
      <c r="UUL34" s="321"/>
      <c r="UUM34" s="321"/>
      <c r="UUN34" s="321"/>
      <c r="UUO34" s="321"/>
      <c r="UUP34" s="321"/>
      <c r="UUQ34" s="321"/>
      <c r="UUR34" s="321"/>
      <c r="UUS34" s="321"/>
      <c r="UUT34" s="321"/>
      <c r="UUU34" s="321"/>
      <c r="UUV34" s="321"/>
      <c r="UUW34" s="321"/>
      <c r="UUX34" s="321"/>
      <c r="UUY34" s="321"/>
      <c r="UUZ34" s="321"/>
      <c r="UVA34" s="321"/>
      <c r="UVB34" s="321"/>
      <c r="UVC34" s="321"/>
      <c r="UVD34" s="321"/>
      <c r="UVE34" s="321"/>
      <c r="UVF34" s="321"/>
      <c r="UVG34" s="321"/>
      <c r="UVH34" s="321"/>
      <c r="UVI34" s="321"/>
      <c r="UVJ34" s="321"/>
      <c r="UVK34" s="321"/>
      <c r="UVL34" s="321"/>
      <c r="UVM34" s="321"/>
      <c r="UVN34" s="321"/>
      <c r="UVO34" s="321"/>
      <c r="UVP34" s="321"/>
      <c r="UVQ34" s="321"/>
      <c r="UVR34" s="321"/>
      <c r="UVS34" s="321"/>
      <c r="UVT34" s="321"/>
      <c r="UVU34" s="321"/>
      <c r="UVV34" s="321"/>
      <c r="UVW34" s="321"/>
      <c r="UVX34" s="321"/>
      <c r="UVY34" s="321"/>
      <c r="UVZ34" s="321"/>
      <c r="UWA34" s="321"/>
      <c r="UWB34" s="321"/>
      <c r="UWC34" s="321"/>
      <c r="UWD34" s="321"/>
      <c r="UWE34" s="321"/>
      <c r="UWF34" s="321"/>
      <c r="UWG34" s="321"/>
      <c r="UWH34" s="321"/>
      <c r="UWI34" s="321"/>
      <c r="UWJ34" s="321"/>
      <c r="UWK34" s="321"/>
      <c r="UWL34" s="321"/>
      <c r="UWM34" s="321"/>
      <c r="UWN34" s="321"/>
      <c r="UWO34" s="321"/>
      <c r="UWP34" s="321"/>
      <c r="UWQ34" s="321"/>
      <c r="UWR34" s="321"/>
      <c r="UWS34" s="321"/>
      <c r="UWT34" s="321"/>
      <c r="UWU34" s="321"/>
      <c r="UWV34" s="321"/>
      <c r="UWW34" s="321"/>
      <c r="UWX34" s="321"/>
      <c r="UWY34" s="321"/>
      <c r="UWZ34" s="321"/>
      <c r="UXA34" s="321"/>
      <c r="UXB34" s="321"/>
      <c r="UXC34" s="321"/>
      <c r="UXD34" s="321"/>
      <c r="UXE34" s="321"/>
      <c r="UXF34" s="321"/>
      <c r="UXG34" s="321"/>
      <c r="UXH34" s="321"/>
      <c r="UXI34" s="321"/>
      <c r="UXJ34" s="321"/>
      <c r="UXK34" s="321"/>
      <c r="UXL34" s="321"/>
      <c r="UXM34" s="321"/>
      <c r="UXN34" s="321"/>
      <c r="UXO34" s="321"/>
      <c r="UXP34" s="321"/>
      <c r="UXQ34" s="321"/>
      <c r="UXR34" s="321"/>
      <c r="UXS34" s="321"/>
      <c r="UXT34" s="321"/>
      <c r="UXU34" s="321"/>
      <c r="UXV34" s="321"/>
      <c r="UXW34" s="321"/>
      <c r="UXX34" s="321"/>
      <c r="UXY34" s="321"/>
      <c r="UXZ34" s="321"/>
      <c r="UYA34" s="321"/>
      <c r="UYB34" s="321"/>
      <c r="UYC34" s="321"/>
      <c r="UYD34" s="321"/>
      <c r="UYE34" s="321"/>
      <c r="UYF34" s="321"/>
      <c r="UYG34" s="321"/>
      <c r="UYH34" s="321"/>
      <c r="UYI34" s="321"/>
      <c r="UYJ34" s="321"/>
      <c r="UYK34" s="321"/>
      <c r="UYL34" s="321"/>
      <c r="UYM34" s="321"/>
      <c r="UYN34" s="321"/>
      <c r="UYO34" s="321"/>
      <c r="UYP34" s="321"/>
      <c r="UYQ34" s="321"/>
      <c r="UYR34" s="321"/>
      <c r="UYS34" s="321"/>
      <c r="UYT34" s="321"/>
      <c r="UYU34" s="321"/>
      <c r="UYV34" s="321"/>
      <c r="UYW34" s="321"/>
      <c r="UYX34" s="321"/>
      <c r="UYY34" s="321"/>
      <c r="UYZ34" s="321"/>
      <c r="UZA34" s="321"/>
      <c r="UZB34" s="321"/>
      <c r="UZC34" s="321"/>
      <c r="UZD34" s="321"/>
      <c r="UZE34" s="321"/>
      <c r="UZF34" s="321"/>
      <c r="UZG34" s="321"/>
      <c r="UZH34" s="321"/>
      <c r="UZI34" s="321"/>
      <c r="UZJ34" s="321"/>
      <c r="UZK34" s="321"/>
      <c r="UZL34" s="321"/>
      <c r="UZM34" s="321"/>
      <c r="UZN34" s="321"/>
      <c r="UZO34" s="321"/>
      <c r="UZP34" s="321"/>
      <c r="UZQ34" s="321"/>
      <c r="UZR34" s="321"/>
      <c r="UZS34" s="321"/>
      <c r="UZT34" s="321"/>
      <c r="UZU34" s="321"/>
      <c r="UZV34" s="321"/>
      <c r="UZW34" s="321"/>
      <c r="UZX34" s="321"/>
      <c r="UZY34" s="321"/>
      <c r="UZZ34" s="321"/>
      <c r="VAA34" s="321"/>
      <c r="VAB34" s="321"/>
      <c r="VAC34" s="321"/>
      <c r="VAD34" s="321"/>
      <c r="VAE34" s="321"/>
      <c r="VAF34" s="321"/>
      <c r="VAG34" s="321"/>
      <c r="VAH34" s="321"/>
      <c r="VAI34" s="321"/>
      <c r="VAJ34" s="321"/>
      <c r="VAK34" s="321"/>
      <c r="VAL34" s="321"/>
      <c r="VAM34" s="321"/>
      <c r="VAN34" s="321"/>
      <c r="VAO34" s="321"/>
      <c r="VAP34" s="321"/>
      <c r="VAQ34" s="321"/>
      <c r="VAR34" s="321"/>
      <c r="VAS34" s="321"/>
      <c r="VAT34" s="321"/>
      <c r="VAU34" s="321"/>
      <c r="VAV34" s="321"/>
      <c r="VAW34" s="321"/>
      <c r="VAX34" s="321"/>
      <c r="VAY34" s="321"/>
      <c r="VAZ34" s="321"/>
      <c r="VBA34" s="321"/>
      <c r="VBB34" s="321"/>
      <c r="VBC34" s="321"/>
      <c r="VBD34" s="321"/>
      <c r="VBE34" s="321"/>
      <c r="VBF34" s="321"/>
      <c r="VBG34" s="321"/>
      <c r="VBH34" s="321"/>
      <c r="VBI34" s="321"/>
      <c r="VBJ34" s="321"/>
      <c r="VBK34" s="321"/>
      <c r="VBL34" s="321"/>
      <c r="VBM34" s="321"/>
      <c r="VBN34" s="321"/>
      <c r="VBO34" s="321"/>
      <c r="VBP34" s="321"/>
      <c r="VBQ34" s="321"/>
      <c r="VBR34" s="321"/>
      <c r="VBS34" s="321"/>
      <c r="VBT34" s="321"/>
      <c r="VBU34" s="321"/>
      <c r="VBV34" s="321"/>
      <c r="VBW34" s="321"/>
      <c r="VBX34" s="321"/>
      <c r="VBY34" s="321"/>
      <c r="VBZ34" s="321"/>
      <c r="VCA34" s="321"/>
      <c r="VCB34" s="321"/>
      <c r="VCC34" s="321"/>
      <c r="VCD34" s="321"/>
      <c r="VCE34" s="321"/>
      <c r="VCF34" s="321"/>
      <c r="VCG34" s="321"/>
      <c r="VCH34" s="321"/>
      <c r="VCI34" s="321"/>
      <c r="VCJ34" s="321"/>
      <c r="VCK34" s="321"/>
      <c r="VCL34" s="321"/>
      <c r="VCM34" s="321"/>
      <c r="VCN34" s="321"/>
      <c r="VCO34" s="321"/>
      <c r="VCP34" s="321"/>
      <c r="VCQ34" s="321"/>
      <c r="VCR34" s="321"/>
      <c r="VCS34" s="321"/>
      <c r="VCT34" s="321"/>
      <c r="VCU34" s="321"/>
      <c r="VCV34" s="321"/>
      <c r="VCW34" s="321"/>
      <c r="VCX34" s="321"/>
      <c r="VCY34" s="321"/>
      <c r="VCZ34" s="321"/>
      <c r="VDA34" s="321"/>
      <c r="VDB34" s="321"/>
      <c r="VDC34" s="321"/>
      <c r="VDD34" s="321"/>
      <c r="VDE34" s="321"/>
      <c r="VDF34" s="321"/>
      <c r="VDG34" s="321"/>
      <c r="VDH34" s="321"/>
      <c r="VDI34" s="321"/>
      <c r="VDJ34" s="321"/>
      <c r="VDK34" s="321"/>
      <c r="VDL34" s="321"/>
      <c r="VDM34" s="321"/>
      <c r="VDN34" s="321"/>
      <c r="VDO34" s="321"/>
      <c r="VDP34" s="321"/>
      <c r="VDQ34" s="321"/>
      <c r="VDR34" s="321"/>
      <c r="VDS34" s="321"/>
      <c r="VDT34" s="321"/>
      <c r="VDU34" s="321"/>
      <c r="VDV34" s="321"/>
      <c r="VDW34" s="321"/>
      <c r="VDX34" s="321"/>
      <c r="VDY34" s="321"/>
      <c r="VDZ34" s="321"/>
      <c r="VEA34" s="321"/>
      <c r="VEB34" s="321"/>
      <c r="VEC34" s="321"/>
      <c r="VED34" s="321"/>
      <c r="VEE34" s="321"/>
      <c r="VEF34" s="321"/>
      <c r="VEG34" s="321"/>
      <c r="VEH34" s="321"/>
      <c r="VEI34" s="321"/>
      <c r="VEJ34" s="321"/>
      <c r="VEK34" s="321"/>
      <c r="VEL34" s="321"/>
      <c r="VEM34" s="321"/>
      <c r="VEN34" s="321"/>
      <c r="VEO34" s="321"/>
      <c r="VEP34" s="321"/>
      <c r="VEQ34" s="321"/>
      <c r="VER34" s="321"/>
      <c r="VES34" s="321"/>
      <c r="VET34" s="321"/>
      <c r="VEU34" s="321"/>
      <c r="VEV34" s="321"/>
      <c r="VEW34" s="321"/>
      <c r="VEX34" s="321"/>
      <c r="VEY34" s="321"/>
      <c r="VEZ34" s="321"/>
      <c r="VFA34" s="321"/>
      <c r="VFB34" s="321"/>
      <c r="VFC34" s="321"/>
      <c r="VFD34" s="321"/>
      <c r="VFE34" s="321"/>
      <c r="VFF34" s="321"/>
      <c r="VFG34" s="321"/>
      <c r="VFH34" s="321"/>
      <c r="VFI34" s="321"/>
      <c r="VFJ34" s="321"/>
      <c r="VFK34" s="321"/>
      <c r="VFL34" s="321"/>
      <c r="VFM34" s="321"/>
      <c r="VFN34" s="321"/>
      <c r="VFO34" s="321"/>
      <c r="VFP34" s="321"/>
      <c r="VFQ34" s="321"/>
      <c r="VFR34" s="321"/>
      <c r="VFS34" s="321"/>
      <c r="VFT34" s="321"/>
      <c r="VFU34" s="321"/>
      <c r="VFV34" s="321"/>
      <c r="VFW34" s="321"/>
      <c r="VFX34" s="321"/>
      <c r="VFY34" s="321"/>
      <c r="VFZ34" s="321"/>
      <c r="VGA34" s="321"/>
      <c r="VGB34" s="321"/>
      <c r="VGC34" s="321"/>
      <c r="VGD34" s="321"/>
      <c r="VGE34" s="321"/>
      <c r="VGF34" s="321"/>
      <c r="VGG34" s="321"/>
      <c r="VGH34" s="321"/>
      <c r="VGI34" s="321"/>
      <c r="VGJ34" s="321"/>
      <c r="VGK34" s="321"/>
      <c r="VGL34" s="321"/>
      <c r="VGM34" s="321"/>
      <c r="VGN34" s="321"/>
      <c r="VGO34" s="321"/>
      <c r="VGP34" s="321"/>
      <c r="VGQ34" s="321"/>
      <c r="VGR34" s="321"/>
      <c r="VGS34" s="321"/>
      <c r="VGT34" s="321"/>
      <c r="VGU34" s="321"/>
      <c r="VGV34" s="321"/>
      <c r="VGW34" s="321"/>
      <c r="VGX34" s="321"/>
      <c r="VGY34" s="321"/>
      <c r="VGZ34" s="321"/>
      <c r="VHA34" s="321"/>
      <c r="VHB34" s="321"/>
      <c r="VHC34" s="321"/>
      <c r="VHD34" s="321"/>
      <c r="VHE34" s="321"/>
      <c r="VHF34" s="321"/>
      <c r="VHG34" s="321"/>
      <c r="VHH34" s="321"/>
      <c r="VHI34" s="321"/>
      <c r="VHJ34" s="321"/>
      <c r="VHK34" s="321"/>
      <c r="VHL34" s="321"/>
      <c r="VHM34" s="321"/>
      <c r="VHN34" s="321"/>
      <c r="VHO34" s="321"/>
      <c r="VHP34" s="321"/>
      <c r="VHQ34" s="321"/>
      <c r="VHR34" s="321"/>
      <c r="VHS34" s="321"/>
      <c r="VHT34" s="321"/>
      <c r="VHU34" s="321"/>
      <c r="VHV34" s="321"/>
      <c r="VHW34" s="321"/>
      <c r="VHX34" s="321"/>
      <c r="VHY34" s="321"/>
      <c r="VHZ34" s="321"/>
      <c r="VIA34" s="321"/>
      <c r="VIB34" s="321"/>
      <c r="VIC34" s="321"/>
      <c r="VID34" s="321"/>
      <c r="VIE34" s="321"/>
      <c r="VIF34" s="321"/>
      <c r="VIG34" s="321"/>
      <c r="VIH34" s="321"/>
      <c r="VII34" s="321"/>
      <c r="VIJ34" s="321"/>
      <c r="VIK34" s="321"/>
      <c r="VIL34" s="321"/>
      <c r="VIM34" s="321"/>
      <c r="VIN34" s="321"/>
      <c r="VIO34" s="321"/>
      <c r="VIP34" s="321"/>
      <c r="VIQ34" s="321"/>
      <c r="VIR34" s="321"/>
      <c r="VIS34" s="321"/>
      <c r="VIT34" s="321"/>
      <c r="VIU34" s="321"/>
      <c r="VIV34" s="321"/>
      <c r="VIW34" s="321"/>
      <c r="VIX34" s="321"/>
      <c r="VIY34" s="321"/>
      <c r="VIZ34" s="321"/>
      <c r="VJA34" s="321"/>
      <c r="VJB34" s="321"/>
      <c r="VJC34" s="321"/>
      <c r="VJD34" s="321"/>
      <c r="VJE34" s="321"/>
      <c r="VJF34" s="321"/>
      <c r="VJG34" s="321"/>
      <c r="VJH34" s="321"/>
      <c r="VJI34" s="321"/>
      <c r="VJJ34" s="321"/>
      <c r="VJK34" s="321"/>
      <c r="VJL34" s="321"/>
      <c r="VJM34" s="321"/>
      <c r="VJN34" s="321"/>
      <c r="VJO34" s="321"/>
      <c r="VJP34" s="321"/>
      <c r="VJQ34" s="321"/>
      <c r="VJR34" s="321"/>
      <c r="VJS34" s="321"/>
      <c r="VJT34" s="321"/>
      <c r="VJU34" s="321"/>
      <c r="VJV34" s="321"/>
      <c r="VJW34" s="321"/>
      <c r="VJX34" s="321"/>
      <c r="VJY34" s="321"/>
      <c r="VJZ34" s="321"/>
      <c r="VKA34" s="321"/>
      <c r="VKB34" s="321"/>
      <c r="VKC34" s="321"/>
      <c r="VKD34" s="321"/>
      <c r="VKE34" s="321"/>
      <c r="VKF34" s="321"/>
      <c r="VKG34" s="321"/>
      <c r="VKH34" s="321"/>
      <c r="VKI34" s="321"/>
      <c r="VKJ34" s="321"/>
      <c r="VKK34" s="321"/>
      <c r="VKL34" s="321"/>
      <c r="VKM34" s="321"/>
      <c r="VKN34" s="321"/>
      <c r="VKO34" s="321"/>
      <c r="VKP34" s="321"/>
      <c r="VKQ34" s="321"/>
      <c r="VKR34" s="321"/>
      <c r="VKS34" s="321"/>
      <c r="VKT34" s="321"/>
      <c r="VKU34" s="321"/>
      <c r="VKV34" s="321"/>
      <c r="VKW34" s="321"/>
      <c r="VKX34" s="321"/>
      <c r="VKY34" s="321"/>
      <c r="VKZ34" s="321"/>
      <c r="VLA34" s="321"/>
      <c r="VLB34" s="321"/>
      <c r="VLC34" s="321"/>
      <c r="VLD34" s="321"/>
      <c r="VLE34" s="321"/>
      <c r="VLF34" s="321"/>
      <c r="VLG34" s="321"/>
      <c r="VLH34" s="321"/>
      <c r="VLI34" s="321"/>
      <c r="VLJ34" s="321"/>
      <c r="VLK34" s="321"/>
      <c r="VLL34" s="321"/>
      <c r="VLM34" s="321"/>
      <c r="VLN34" s="321"/>
      <c r="VLO34" s="321"/>
      <c r="VLP34" s="321"/>
      <c r="VLQ34" s="321"/>
      <c r="VLR34" s="321"/>
      <c r="VLS34" s="321"/>
      <c r="VLT34" s="321"/>
      <c r="VLU34" s="321"/>
      <c r="VLV34" s="321"/>
      <c r="VLW34" s="321"/>
      <c r="VLX34" s="321"/>
      <c r="VLY34" s="321"/>
      <c r="VLZ34" s="321"/>
      <c r="VMA34" s="321"/>
      <c r="VMB34" s="321"/>
      <c r="VMC34" s="321"/>
      <c r="VMD34" s="321"/>
      <c r="VME34" s="321"/>
      <c r="VMF34" s="321"/>
      <c r="VMG34" s="321"/>
      <c r="VMH34" s="321"/>
      <c r="VMI34" s="321"/>
      <c r="VMJ34" s="321"/>
      <c r="VMK34" s="321"/>
      <c r="VML34" s="321"/>
      <c r="VMM34" s="321"/>
      <c r="VMN34" s="321"/>
      <c r="VMO34" s="321"/>
      <c r="VMP34" s="321"/>
      <c r="VMQ34" s="321"/>
      <c r="VMR34" s="321"/>
      <c r="VMS34" s="321"/>
      <c r="VMT34" s="321"/>
      <c r="VMU34" s="321"/>
      <c r="VMV34" s="321"/>
      <c r="VMW34" s="321"/>
      <c r="VMX34" s="321"/>
      <c r="VMY34" s="321"/>
      <c r="VMZ34" s="321"/>
      <c r="VNA34" s="321"/>
      <c r="VNB34" s="321"/>
      <c r="VNC34" s="321"/>
      <c r="VND34" s="321"/>
      <c r="VNE34" s="321"/>
      <c r="VNF34" s="321"/>
      <c r="VNG34" s="321"/>
      <c r="VNH34" s="321"/>
      <c r="VNI34" s="321"/>
      <c r="VNJ34" s="321"/>
      <c r="VNK34" s="321"/>
      <c r="VNL34" s="321"/>
      <c r="VNM34" s="321"/>
      <c r="VNN34" s="321"/>
      <c r="VNO34" s="321"/>
      <c r="VNP34" s="321"/>
      <c r="VNQ34" s="321"/>
      <c r="VNR34" s="321"/>
      <c r="VNS34" s="321"/>
      <c r="VNT34" s="321"/>
      <c r="VNU34" s="321"/>
      <c r="VNV34" s="321"/>
      <c r="VNW34" s="321"/>
      <c r="VNX34" s="321"/>
      <c r="VNY34" s="321"/>
      <c r="VNZ34" s="321"/>
      <c r="VOA34" s="321"/>
      <c r="VOB34" s="321"/>
      <c r="VOC34" s="321"/>
      <c r="VOD34" s="321"/>
      <c r="VOE34" s="321"/>
      <c r="VOF34" s="321"/>
      <c r="VOG34" s="321"/>
      <c r="VOH34" s="321"/>
      <c r="VOI34" s="321"/>
      <c r="VOJ34" s="321"/>
      <c r="VOK34" s="321"/>
      <c r="VOL34" s="321"/>
      <c r="VOM34" s="321"/>
      <c r="VON34" s="321"/>
      <c r="VOO34" s="321"/>
      <c r="VOP34" s="321"/>
      <c r="VOQ34" s="321"/>
      <c r="VOR34" s="321"/>
      <c r="VOS34" s="321"/>
      <c r="VOT34" s="321"/>
      <c r="VOU34" s="321"/>
      <c r="VOV34" s="321"/>
      <c r="VOW34" s="321"/>
      <c r="VOX34" s="321"/>
      <c r="VOY34" s="321"/>
      <c r="VOZ34" s="321"/>
      <c r="VPA34" s="321"/>
      <c r="VPB34" s="321"/>
      <c r="VPC34" s="321"/>
      <c r="VPD34" s="321"/>
      <c r="VPE34" s="321"/>
      <c r="VPF34" s="321"/>
      <c r="VPG34" s="321"/>
      <c r="VPH34" s="321"/>
      <c r="VPI34" s="321"/>
      <c r="VPJ34" s="321"/>
      <c r="VPK34" s="321"/>
      <c r="VPL34" s="321"/>
      <c r="VPM34" s="321"/>
      <c r="VPN34" s="321"/>
      <c r="VPO34" s="321"/>
      <c r="VPP34" s="321"/>
      <c r="VPQ34" s="321"/>
      <c r="VPR34" s="321"/>
      <c r="VPS34" s="321"/>
      <c r="VPT34" s="321"/>
      <c r="VPU34" s="321"/>
      <c r="VPV34" s="321"/>
      <c r="VPW34" s="321"/>
      <c r="VPX34" s="321"/>
    </row>
    <row r="35" spans="1:15312">
      <c r="A35" s="312" t="s">
        <v>541</v>
      </c>
      <c r="B35" s="6">
        <f>SUM(B28:B34)</f>
        <v>0</v>
      </c>
      <c r="C35" s="6">
        <f>SUM(C28:C34)</f>
        <v>0</v>
      </c>
      <c r="D35" s="6">
        <f>SUM(D28:D34)</f>
        <v>0</v>
      </c>
      <c r="E35" s="6">
        <f>SUM(E28:E34)</f>
        <v>0</v>
      </c>
      <c r="G35" s="320"/>
    </row>
    <row r="36" spans="1:15312">
      <c r="A36" s="317" t="s">
        <v>601</v>
      </c>
      <c r="B36" s="319"/>
      <c r="C36" s="319"/>
      <c r="D36" s="319"/>
      <c r="E36" s="319"/>
      <c r="K36" s="318"/>
      <c r="L36" s="318"/>
    </row>
    <row r="37" spans="1:15312">
      <c r="A37" s="313" t="s">
        <v>600</v>
      </c>
      <c r="B37" s="302"/>
      <c r="C37" s="302"/>
      <c r="D37" s="302"/>
      <c r="E37" s="302"/>
    </row>
    <row r="38" spans="1:15312" s="3" customFormat="1">
      <c r="A38" s="313" t="s">
        <v>599</v>
      </c>
      <c r="B38" s="302"/>
      <c r="C38" s="302"/>
      <c r="D38" s="302"/>
      <c r="E38" s="302"/>
      <c r="G38" s="4"/>
      <c r="I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c r="IW38" s="4"/>
      <c r="IX38" s="4"/>
      <c r="IY38" s="4"/>
      <c r="IZ38" s="4"/>
      <c r="JA38" s="4"/>
      <c r="JB38" s="4"/>
      <c r="JC38" s="4"/>
      <c r="JD38" s="4"/>
      <c r="JE38" s="4"/>
      <c r="JF38" s="4"/>
      <c r="JG38" s="4"/>
      <c r="JH38" s="4"/>
      <c r="JI38" s="4"/>
      <c r="JJ38" s="4"/>
      <c r="JK38" s="4"/>
      <c r="JL38" s="4"/>
      <c r="JM38" s="4"/>
      <c r="JN38" s="4"/>
      <c r="JO38" s="4"/>
      <c r="JP38" s="4"/>
      <c r="JQ38" s="4"/>
      <c r="JR38" s="4"/>
      <c r="JS38" s="4"/>
      <c r="JT38" s="4"/>
      <c r="JU38" s="4"/>
      <c r="JV38" s="4"/>
      <c r="JW38" s="4"/>
      <c r="JX38" s="4"/>
      <c r="JY38" s="4"/>
      <c r="JZ38" s="4"/>
      <c r="KA38" s="4"/>
      <c r="KB38" s="4"/>
      <c r="KC38" s="4"/>
      <c r="KD38" s="4"/>
      <c r="KE38" s="4"/>
      <c r="KF38" s="4"/>
      <c r="KG38" s="4"/>
      <c r="KH38" s="4"/>
      <c r="KI38" s="4"/>
      <c r="KJ38" s="4"/>
      <c r="KK38" s="4"/>
      <c r="KL38" s="4"/>
      <c r="KM38" s="4"/>
      <c r="KN38" s="4"/>
      <c r="KO38" s="4"/>
      <c r="KP38" s="4"/>
      <c r="KQ38" s="4"/>
      <c r="KR38" s="4"/>
      <c r="KS38" s="4"/>
      <c r="KT38" s="4"/>
      <c r="KU38" s="4"/>
      <c r="KV38" s="4"/>
      <c r="KW38" s="4"/>
      <c r="KX38" s="4"/>
      <c r="KY38" s="4"/>
      <c r="KZ38" s="4"/>
      <c r="LA38" s="4"/>
      <c r="LB38" s="4"/>
      <c r="LC38" s="4"/>
      <c r="LD38" s="4"/>
      <c r="LE38" s="4"/>
      <c r="LF38" s="4"/>
      <c r="LG38" s="4"/>
      <c r="LH38" s="4"/>
      <c r="LI38" s="4"/>
      <c r="LJ38" s="4"/>
      <c r="LK38" s="4"/>
      <c r="LL38" s="4"/>
      <c r="LM38" s="4"/>
      <c r="LN38" s="4"/>
      <c r="LO38" s="4"/>
      <c r="LP38" s="4"/>
      <c r="LQ38" s="4"/>
      <c r="LR38" s="4"/>
      <c r="LS38" s="4"/>
      <c r="LT38" s="4"/>
      <c r="LU38" s="4"/>
      <c r="LV38" s="4"/>
      <c r="LW38" s="4"/>
      <c r="LX38" s="4"/>
      <c r="LY38" s="4"/>
      <c r="LZ38" s="4"/>
      <c r="MA38" s="4"/>
      <c r="MB38" s="4"/>
      <c r="MC38" s="4"/>
      <c r="MD38" s="4"/>
      <c r="ME38" s="4"/>
      <c r="MF38" s="4"/>
      <c r="MG38" s="4"/>
      <c r="MH38" s="4"/>
      <c r="MI38" s="4"/>
      <c r="MJ38" s="4"/>
      <c r="MK38" s="4"/>
      <c r="ML38" s="4"/>
      <c r="MM38" s="4"/>
      <c r="MN38" s="4"/>
      <c r="MO38" s="4"/>
      <c r="MP38" s="4"/>
      <c r="MQ38" s="4"/>
      <c r="MR38" s="4"/>
      <c r="MS38" s="4"/>
      <c r="MT38" s="4"/>
      <c r="MU38" s="4"/>
      <c r="MV38" s="4"/>
      <c r="MW38" s="4"/>
      <c r="MX38" s="4"/>
      <c r="MY38" s="4"/>
      <c r="MZ38" s="4"/>
      <c r="NA38" s="4"/>
      <c r="NB38" s="4"/>
      <c r="NC38" s="4"/>
      <c r="ND38" s="4"/>
      <c r="NE38" s="4"/>
      <c r="NF38" s="4"/>
      <c r="NG38" s="4"/>
      <c r="NH38" s="4"/>
      <c r="NI38" s="4"/>
      <c r="NJ38" s="4"/>
      <c r="NK38" s="4"/>
      <c r="NL38" s="4"/>
      <c r="NM38" s="4"/>
      <c r="NN38" s="4"/>
      <c r="NO38" s="4"/>
      <c r="NP38" s="4"/>
      <c r="NQ38" s="4"/>
      <c r="NR38" s="4"/>
      <c r="NS38" s="4"/>
      <c r="NT38" s="4"/>
      <c r="NU38" s="4"/>
      <c r="NV38" s="4"/>
      <c r="NW38" s="4"/>
      <c r="NX38" s="4"/>
      <c r="NY38" s="4"/>
      <c r="NZ38" s="4"/>
      <c r="OA38" s="4"/>
      <c r="OB38" s="4"/>
      <c r="OC38" s="4"/>
      <c r="OD38" s="4"/>
      <c r="OE38" s="4"/>
      <c r="OF38" s="4"/>
      <c r="OG38" s="4"/>
      <c r="OH38" s="4"/>
      <c r="OI38" s="4"/>
      <c r="OJ38" s="4"/>
      <c r="OK38" s="4"/>
      <c r="OL38" s="4"/>
      <c r="OM38" s="4"/>
      <c r="ON38" s="4"/>
      <c r="OO38" s="4"/>
      <c r="OP38" s="4"/>
      <c r="OQ38" s="4"/>
      <c r="OR38" s="4"/>
      <c r="OS38" s="4"/>
      <c r="OT38" s="4"/>
      <c r="OU38" s="4"/>
      <c r="OV38" s="4"/>
      <c r="OW38" s="4"/>
      <c r="OX38" s="4"/>
      <c r="OY38" s="4"/>
      <c r="OZ38" s="4"/>
      <c r="PA38" s="4"/>
      <c r="PB38" s="4"/>
      <c r="PC38" s="4"/>
      <c r="PD38" s="4"/>
      <c r="PE38" s="4"/>
      <c r="PF38" s="4"/>
      <c r="PG38" s="4"/>
      <c r="PH38" s="4"/>
      <c r="PI38" s="4"/>
      <c r="PJ38" s="4"/>
      <c r="PK38" s="4"/>
      <c r="PL38" s="4"/>
      <c r="PM38" s="4"/>
      <c r="PN38" s="4"/>
      <c r="PO38" s="4"/>
      <c r="PP38" s="4"/>
      <c r="PQ38" s="4"/>
      <c r="PR38" s="4"/>
      <c r="PS38" s="4"/>
      <c r="PT38" s="4"/>
      <c r="PU38" s="4"/>
      <c r="PV38" s="4"/>
      <c r="PW38" s="4"/>
      <c r="PX38" s="4"/>
      <c r="PY38" s="4"/>
      <c r="PZ38" s="4"/>
      <c r="QA38" s="4"/>
      <c r="QB38" s="4"/>
      <c r="QC38" s="4"/>
      <c r="QD38" s="4"/>
      <c r="QE38" s="4"/>
      <c r="QF38" s="4"/>
      <c r="QG38" s="4"/>
      <c r="QH38" s="4"/>
      <c r="QI38" s="4"/>
      <c r="QJ38" s="4"/>
      <c r="QK38" s="4"/>
      <c r="QL38" s="4"/>
      <c r="QM38" s="4"/>
      <c r="QN38" s="4"/>
      <c r="QO38" s="4"/>
      <c r="QP38" s="4"/>
      <c r="QQ38" s="4"/>
      <c r="QR38" s="4"/>
      <c r="QS38" s="4"/>
      <c r="QT38" s="4"/>
      <c r="QU38" s="4"/>
      <c r="QV38" s="4"/>
      <c r="QW38" s="4"/>
      <c r="QX38" s="4"/>
      <c r="QY38" s="4"/>
      <c r="QZ38" s="4"/>
      <c r="RA38" s="4"/>
      <c r="RB38" s="4"/>
      <c r="RC38" s="4"/>
      <c r="RD38" s="4"/>
      <c r="RE38" s="4"/>
      <c r="RF38" s="4"/>
      <c r="RG38" s="4"/>
      <c r="RH38" s="4"/>
      <c r="RI38" s="4"/>
      <c r="RJ38" s="4"/>
      <c r="RK38" s="4"/>
      <c r="RL38" s="4"/>
      <c r="RM38" s="4"/>
      <c r="RN38" s="4"/>
      <c r="RO38" s="4"/>
      <c r="RP38" s="4"/>
      <c r="RQ38" s="4"/>
      <c r="RR38" s="4"/>
      <c r="RS38" s="4"/>
      <c r="RT38" s="4"/>
      <c r="RU38" s="4"/>
      <c r="RV38" s="4"/>
      <c r="RW38" s="4"/>
      <c r="RX38" s="4"/>
      <c r="RY38" s="4"/>
      <c r="RZ38" s="4"/>
      <c r="SA38" s="4"/>
      <c r="SB38" s="4"/>
      <c r="SC38" s="4"/>
      <c r="SD38" s="4"/>
      <c r="SE38" s="4"/>
      <c r="SF38" s="4"/>
      <c r="SG38" s="4"/>
      <c r="SH38" s="4"/>
      <c r="SI38" s="4"/>
      <c r="SJ38" s="4"/>
      <c r="SK38" s="4"/>
      <c r="SL38" s="4"/>
      <c r="SM38" s="4"/>
      <c r="SN38" s="4"/>
      <c r="SO38" s="4"/>
      <c r="SP38" s="4"/>
      <c r="SQ38" s="4"/>
      <c r="SR38" s="4"/>
      <c r="SS38" s="4"/>
      <c r="ST38" s="4"/>
      <c r="SU38" s="4"/>
      <c r="SV38" s="4"/>
      <c r="SW38" s="4"/>
      <c r="SX38" s="4"/>
      <c r="SY38" s="4"/>
      <c r="SZ38" s="4"/>
      <c r="TA38" s="4"/>
      <c r="TB38" s="4"/>
      <c r="TC38" s="4"/>
      <c r="TD38" s="4"/>
      <c r="TE38" s="4"/>
      <c r="TF38" s="4"/>
      <c r="TG38" s="4"/>
      <c r="TH38" s="4"/>
      <c r="TI38" s="4"/>
      <c r="TJ38" s="4"/>
      <c r="TK38" s="4"/>
      <c r="TL38" s="4"/>
      <c r="TM38" s="4"/>
      <c r="TN38" s="4"/>
      <c r="TO38" s="4"/>
      <c r="TP38" s="4"/>
      <c r="TQ38" s="4"/>
      <c r="TR38" s="4"/>
      <c r="TS38" s="4"/>
      <c r="TT38" s="4"/>
      <c r="TU38" s="4"/>
      <c r="TV38" s="4"/>
      <c r="TW38" s="4"/>
      <c r="TX38" s="4"/>
      <c r="TY38" s="4"/>
      <c r="TZ38" s="4"/>
      <c r="UA38" s="4"/>
      <c r="UB38" s="4"/>
      <c r="UC38" s="4"/>
      <c r="UD38" s="4"/>
      <c r="UE38" s="4"/>
      <c r="UF38" s="4"/>
      <c r="UG38" s="4"/>
      <c r="UH38" s="4"/>
      <c r="UI38" s="4"/>
      <c r="UJ38" s="4"/>
      <c r="UK38" s="4"/>
      <c r="UL38" s="4"/>
      <c r="UM38" s="4"/>
      <c r="UN38" s="4"/>
      <c r="UO38" s="4"/>
      <c r="UP38" s="4"/>
      <c r="UQ38" s="4"/>
      <c r="UR38" s="4"/>
      <c r="US38" s="4"/>
      <c r="UT38" s="4"/>
      <c r="UU38" s="4"/>
      <c r="UV38" s="4"/>
      <c r="UW38" s="4"/>
      <c r="UX38" s="4"/>
      <c r="UY38" s="4"/>
      <c r="UZ38" s="4"/>
      <c r="VA38" s="4"/>
      <c r="VB38" s="4"/>
      <c r="VC38" s="4"/>
      <c r="VD38" s="4"/>
      <c r="VE38" s="4"/>
      <c r="VF38" s="4"/>
      <c r="VG38" s="4"/>
      <c r="VH38" s="4"/>
      <c r="VI38" s="4"/>
      <c r="VJ38" s="4"/>
      <c r="VK38" s="4"/>
      <c r="VL38" s="4"/>
      <c r="VM38" s="4"/>
      <c r="VN38" s="4"/>
      <c r="VO38" s="4"/>
      <c r="VP38" s="4"/>
      <c r="VQ38" s="4"/>
      <c r="VR38" s="4"/>
      <c r="VS38" s="4"/>
      <c r="VT38" s="4"/>
      <c r="VU38" s="4"/>
      <c r="VV38" s="4"/>
      <c r="VW38" s="4"/>
      <c r="VX38" s="4"/>
      <c r="VY38" s="4"/>
      <c r="VZ38" s="4"/>
      <c r="WA38" s="4"/>
      <c r="WB38" s="4"/>
      <c r="WC38" s="4"/>
      <c r="WD38" s="4"/>
      <c r="WE38" s="4"/>
      <c r="WF38" s="4"/>
      <c r="WG38" s="4"/>
      <c r="WH38" s="4"/>
      <c r="WI38" s="4"/>
      <c r="WJ38" s="4"/>
      <c r="WK38" s="4"/>
      <c r="WL38" s="4"/>
      <c r="WM38" s="4"/>
      <c r="WN38" s="4"/>
      <c r="WO38" s="4"/>
      <c r="WP38" s="4"/>
      <c r="WQ38" s="4"/>
      <c r="WR38" s="4"/>
      <c r="WS38" s="4"/>
      <c r="WT38" s="4"/>
      <c r="WU38" s="4"/>
      <c r="WV38" s="4"/>
      <c r="WW38" s="4"/>
      <c r="WX38" s="4"/>
      <c r="WY38" s="4"/>
      <c r="WZ38" s="4"/>
      <c r="XA38" s="4"/>
      <c r="XB38" s="4"/>
      <c r="XC38" s="4"/>
      <c r="XD38" s="4"/>
      <c r="XE38" s="4"/>
      <c r="XF38" s="4"/>
      <c r="XG38" s="4"/>
      <c r="XH38" s="4"/>
      <c r="XI38" s="4"/>
      <c r="XJ38" s="4"/>
      <c r="XK38" s="4"/>
      <c r="XL38" s="4"/>
      <c r="XM38" s="4"/>
      <c r="XN38" s="4"/>
      <c r="XO38" s="4"/>
      <c r="XP38" s="4"/>
      <c r="XQ38" s="4"/>
      <c r="XR38" s="4"/>
      <c r="XS38" s="4"/>
      <c r="XT38" s="4"/>
      <c r="XU38" s="4"/>
      <c r="XV38" s="4"/>
      <c r="XW38" s="4"/>
      <c r="XX38" s="4"/>
      <c r="XY38" s="4"/>
      <c r="XZ38" s="4"/>
      <c r="YA38" s="4"/>
      <c r="YB38" s="4"/>
      <c r="YC38" s="4"/>
      <c r="YD38" s="4"/>
      <c r="YE38" s="4"/>
      <c r="YF38" s="4"/>
      <c r="YG38" s="4"/>
      <c r="YH38" s="4"/>
      <c r="YI38" s="4"/>
      <c r="YJ38" s="4"/>
      <c r="YK38" s="4"/>
      <c r="YL38" s="4"/>
      <c r="YM38" s="4"/>
      <c r="YN38" s="4"/>
      <c r="YO38" s="4"/>
      <c r="YP38" s="4"/>
      <c r="YQ38" s="4"/>
      <c r="YR38" s="4"/>
      <c r="YS38" s="4"/>
      <c r="YT38" s="4"/>
      <c r="YU38" s="4"/>
      <c r="YV38" s="4"/>
      <c r="YW38" s="4"/>
      <c r="YX38" s="4"/>
      <c r="YY38" s="4"/>
      <c r="YZ38" s="4"/>
      <c r="ZA38" s="4"/>
      <c r="ZB38" s="4"/>
      <c r="ZC38" s="4"/>
      <c r="ZD38" s="4"/>
      <c r="ZE38" s="4"/>
      <c r="ZF38" s="4"/>
      <c r="ZG38" s="4"/>
      <c r="ZH38" s="4"/>
      <c r="ZI38" s="4"/>
      <c r="ZJ38" s="4"/>
      <c r="ZK38" s="4"/>
      <c r="ZL38" s="4"/>
      <c r="ZM38" s="4"/>
      <c r="ZN38" s="4"/>
      <c r="ZO38" s="4"/>
      <c r="ZP38" s="4"/>
      <c r="ZQ38" s="4"/>
      <c r="ZR38" s="4"/>
      <c r="ZS38" s="4"/>
      <c r="ZT38" s="4"/>
      <c r="ZU38" s="4"/>
      <c r="ZV38" s="4"/>
      <c r="ZW38" s="4"/>
      <c r="ZX38" s="4"/>
      <c r="ZY38" s="4"/>
      <c r="ZZ38" s="4"/>
      <c r="AAA38" s="4"/>
      <c r="AAB38" s="4"/>
      <c r="AAC38" s="4"/>
      <c r="AAD38" s="4"/>
      <c r="AAE38" s="4"/>
      <c r="AAF38" s="4"/>
      <c r="AAG38" s="4"/>
      <c r="AAH38" s="4"/>
      <c r="AAI38" s="4"/>
      <c r="AAJ38" s="4"/>
      <c r="AAK38" s="4"/>
      <c r="AAL38" s="4"/>
      <c r="AAM38" s="4"/>
      <c r="AAN38" s="4"/>
      <c r="AAO38" s="4"/>
      <c r="AAP38" s="4"/>
      <c r="AAQ38" s="4"/>
      <c r="AAR38" s="4"/>
      <c r="AAS38" s="4"/>
      <c r="AAT38" s="4"/>
      <c r="AAU38" s="4"/>
      <c r="AAV38" s="4"/>
      <c r="AAW38" s="4"/>
      <c r="AAX38" s="4"/>
      <c r="AAY38" s="4"/>
      <c r="AAZ38" s="4"/>
      <c r="ABA38" s="4"/>
      <c r="ABB38" s="4"/>
      <c r="ABC38" s="4"/>
      <c r="ABD38" s="4"/>
      <c r="ABE38" s="4"/>
      <c r="ABF38" s="4"/>
      <c r="ABG38" s="4"/>
      <c r="ABH38" s="4"/>
      <c r="ABI38" s="4"/>
      <c r="ABJ38" s="4"/>
      <c r="ABK38" s="4"/>
      <c r="ABL38" s="4"/>
      <c r="ABM38" s="4"/>
      <c r="ABN38" s="4"/>
      <c r="ABO38" s="4"/>
      <c r="ABP38" s="4"/>
      <c r="ABQ38" s="4"/>
      <c r="ABR38" s="4"/>
      <c r="ABS38" s="4"/>
      <c r="ABT38" s="4"/>
      <c r="ABU38" s="4"/>
      <c r="ABV38" s="4"/>
      <c r="ABW38" s="4"/>
      <c r="ABX38" s="4"/>
      <c r="ABY38" s="4"/>
      <c r="ABZ38" s="4"/>
      <c r="ACA38" s="4"/>
      <c r="ACB38" s="4"/>
      <c r="ACC38" s="4"/>
      <c r="ACD38" s="4"/>
      <c r="ACE38" s="4"/>
      <c r="ACF38" s="4"/>
      <c r="ACG38" s="4"/>
      <c r="ACH38" s="4"/>
      <c r="ACI38" s="4"/>
      <c r="ACJ38" s="4"/>
      <c r="ACK38" s="4"/>
      <c r="ACL38" s="4"/>
      <c r="ACM38" s="4"/>
      <c r="ACN38" s="4"/>
      <c r="ACO38" s="4"/>
      <c r="ACP38" s="4"/>
      <c r="ACQ38" s="4"/>
      <c r="ACR38" s="4"/>
      <c r="ACS38" s="4"/>
      <c r="ACT38" s="4"/>
      <c r="ACU38" s="4"/>
      <c r="ACV38" s="4"/>
      <c r="ACW38" s="4"/>
      <c r="ACX38" s="4"/>
      <c r="ACY38" s="4"/>
      <c r="ACZ38" s="4"/>
      <c r="ADA38" s="4"/>
      <c r="ADB38" s="4"/>
      <c r="ADC38" s="4"/>
      <c r="ADD38" s="4"/>
      <c r="ADE38" s="4"/>
      <c r="ADF38" s="4"/>
      <c r="ADG38" s="4"/>
      <c r="ADH38" s="4"/>
      <c r="ADI38" s="4"/>
      <c r="ADJ38" s="4"/>
      <c r="ADK38" s="4"/>
      <c r="ADL38" s="4"/>
      <c r="ADM38" s="4"/>
      <c r="ADN38" s="4"/>
      <c r="ADO38" s="4"/>
      <c r="ADP38" s="4"/>
      <c r="ADQ38" s="4"/>
      <c r="ADR38" s="4"/>
      <c r="ADS38" s="4"/>
      <c r="ADT38" s="4"/>
      <c r="ADU38" s="4"/>
      <c r="ADV38" s="4"/>
      <c r="ADW38" s="4"/>
      <c r="ADX38" s="4"/>
      <c r="ADY38" s="4"/>
      <c r="ADZ38" s="4"/>
      <c r="AEA38" s="4"/>
      <c r="AEB38" s="4"/>
      <c r="AEC38" s="4"/>
      <c r="AED38" s="4"/>
      <c r="AEE38" s="4"/>
      <c r="AEF38" s="4"/>
      <c r="AEG38" s="4"/>
      <c r="AEH38" s="4"/>
      <c r="AEI38" s="4"/>
      <c r="AEJ38" s="4"/>
      <c r="AEK38" s="4"/>
      <c r="AEL38" s="4"/>
      <c r="AEM38" s="4"/>
      <c r="AEN38" s="4"/>
      <c r="AEO38" s="4"/>
      <c r="AEP38" s="4"/>
      <c r="AEQ38" s="4"/>
      <c r="AER38" s="4"/>
      <c r="AES38" s="4"/>
      <c r="AET38" s="4"/>
      <c r="AEU38" s="4"/>
      <c r="AEV38" s="4"/>
      <c r="AEW38" s="4"/>
      <c r="AEX38" s="4"/>
      <c r="AEY38" s="4"/>
      <c r="AEZ38" s="4"/>
      <c r="AFA38" s="4"/>
      <c r="AFB38" s="4"/>
      <c r="AFC38" s="4"/>
      <c r="AFD38" s="4"/>
      <c r="AFE38" s="4"/>
      <c r="AFF38" s="4"/>
      <c r="AFG38" s="4"/>
      <c r="AFH38" s="4"/>
      <c r="AFI38" s="4"/>
      <c r="AFJ38" s="4"/>
      <c r="AFK38" s="4"/>
      <c r="AFL38" s="4"/>
      <c r="AFM38" s="4"/>
      <c r="AFN38" s="4"/>
      <c r="AFO38" s="4"/>
      <c r="AFP38" s="4"/>
      <c r="AFQ38" s="4"/>
      <c r="AFR38" s="4"/>
      <c r="AFS38" s="4"/>
      <c r="AFT38" s="4"/>
      <c r="AFU38" s="4"/>
      <c r="AFV38" s="4"/>
      <c r="AFW38" s="4"/>
      <c r="AFX38" s="4"/>
      <c r="AFY38" s="4"/>
      <c r="AFZ38" s="4"/>
      <c r="AGA38" s="4"/>
      <c r="AGB38" s="4"/>
      <c r="AGC38" s="4"/>
      <c r="AGD38" s="4"/>
      <c r="AGE38" s="4"/>
      <c r="AGF38" s="4"/>
      <c r="AGG38" s="4"/>
      <c r="AGH38" s="4"/>
      <c r="AGI38" s="4"/>
      <c r="AGJ38" s="4"/>
      <c r="AGK38" s="4"/>
      <c r="AGL38" s="4"/>
      <c r="AGM38" s="4"/>
      <c r="AGN38" s="4"/>
      <c r="AGO38" s="4"/>
      <c r="AGP38" s="4"/>
      <c r="AGQ38" s="4"/>
      <c r="AGR38" s="4"/>
      <c r="AGS38" s="4"/>
      <c r="AGT38" s="4"/>
      <c r="AGU38" s="4"/>
      <c r="AGV38" s="4"/>
      <c r="AGW38" s="4"/>
      <c r="AGX38" s="4"/>
      <c r="AGY38" s="4"/>
      <c r="AGZ38" s="4"/>
      <c r="AHA38" s="4"/>
      <c r="AHB38" s="4"/>
      <c r="AHC38" s="4"/>
      <c r="AHD38" s="4"/>
      <c r="AHE38" s="4"/>
      <c r="AHF38" s="4"/>
      <c r="AHG38" s="4"/>
      <c r="AHH38" s="4"/>
      <c r="AHI38" s="4"/>
      <c r="AHJ38" s="4"/>
      <c r="AHK38" s="4"/>
      <c r="AHL38" s="4"/>
      <c r="AHM38" s="4"/>
      <c r="AHN38" s="4"/>
      <c r="AHO38" s="4"/>
      <c r="AHP38" s="4"/>
      <c r="AHQ38" s="4"/>
      <c r="AHR38" s="4"/>
      <c r="AHS38" s="4"/>
      <c r="AHT38" s="4"/>
      <c r="AHU38" s="4"/>
      <c r="AHV38" s="4"/>
      <c r="AHW38" s="4"/>
      <c r="AHX38" s="4"/>
      <c r="AHY38" s="4"/>
      <c r="AHZ38" s="4"/>
      <c r="AIA38" s="4"/>
      <c r="AIB38" s="4"/>
      <c r="AIC38" s="4"/>
      <c r="AID38" s="4"/>
      <c r="AIE38" s="4"/>
      <c r="AIF38" s="4"/>
      <c r="AIG38" s="4"/>
      <c r="AIH38" s="4"/>
      <c r="AII38" s="4"/>
      <c r="AIJ38" s="4"/>
      <c r="AIK38" s="4"/>
      <c r="AIL38" s="4"/>
      <c r="AIM38" s="4"/>
      <c r="AIN38" s="4"/>
      <c r="AIO38" s="4"/>
      <c r="AIP38" s="4"/>
      <c r="AIQ38" s="4"/>
      <c r="AIR38" s="4"/>
      <c r="AIS38" s="4"/>
      <c r="AIT38" s="4"/>
      <c r="AIU38" s="4"/>
      <c r="AIV38" s="4"/>
      <c r="AIW38" s="4"/>
      <c r="AIX38" s="4"/>
      <c r="AIY38" s="4"/>
      <c r="AIZ38" s="4"/>
      <c r="AJA38" s="4"/>
      <c r="AJB38" s="4"/>
      <c r="AJC38" s="4"/>
      <c r="AJD38" s="4"/>
      <c r="AJE38" s="4"/>
      <c r="AJF38" s="4"/>
      <c r="AJG38" s="4"/>
      <c r="AJH38" s="4"/>
      <c r="AJI38" s="4"/>
      <c r="AJJ38" s="4"/>
      <c r="AJK38" s="4"/>
      <c r="AJL38" s="4"/>
      <c r="AJM38" s="4"/>
      <c r="AJN38" s="4"/>
      <c r="AJO38" s="4"/>
      <c r="AJP38" s="4"/>
      <c r="AJQ38" s="4"/>
      <c r="AJR38" s="4"/>
      <c r="AJS38" s="4"/>
      <c r="AJT38" s="4"/>
      <c r="AJU38" s="4"/>
      <c r="AJV38" s="4"/>
      <c r="AJW38" s="4"/>
      <c r="AJX38" s="4"/>
      <c r="AJY38" s="4"/>
      <c r="AJZ38" s="4"/>
      <c r="AKA38" s="4"/>
      <c r="AKB38" s="4"/>
      <c r="AKC38" s="4"/>
      <c r="AKD38" s="4"/>
      <c r="AKE38" s="4"/>
      <c r="AKF38" s="4"/>
      <c r="AKG38" s="4"/>
      <c r="AKH38" s="4"/>
      <c r="AKI38" s="4"/>
      <c r="AKJ38" s="4"/>
      <c r="AKK38" s="4"/>
      <c r="AKL38" s="4"/>
      <c r="AKM38" s="4"/>
      <c r="AKN38" s="4"/>
      <c r="AKO38" s="4"/>
      <c r="AKP38" s="4"/>
      <c r="AKQ38" s="4"/>
      <c r="AKR38" s="4"/>
      <c r="AKS38" s="4"/>
      <c r="AKT38" s="4"/>
      <c r="AKU38" s="4"/>
      <c r="AKV38" s="4"/>
      <c r="AKW38" s="4"/>
      <c r="AKX38" s="4"/>
      <c r="AKY38" s="4"/>
      <c r="AKZ38" s="4"/>
      <c r="ALA38" s="4"/>
      <c r="ALB38" s="4"/>
      <c r="ALC38" s="4"/>
      <c r="ALD38" s="4"/>
      <c r="ALE38" s="4"/>
      <c r="ALF38" s="4"/>
      <c r="ALG38" s="4"/>
      <c r="ALH38" s="4"/>
      <c r="ALI38" s="4"/>
      <c r="ALJ38" s="4"/>
      <c r="ALK38" s="4"/>
      <c r="ALL38" s="4"/>
      <c r="ALM38" s="4"/>
      <c r="ALN38" s="4"/>
      <c r="ALO38" s="4"/>
      <c r="ALP38" s="4"/>
      <c r="ALQ38" s="4"/>
      <c r="ALR38" s="4"/>
      <c r="ALS38" s="4"/>
      <c r="ALT38" s="4"/>
      <c r="ALU38" s="4"/>
      <c r="ALV38" s="4"/>
      <c r="ALW38" s="4"/>
      <c r="ALX38" s="4"/>
      <c r="ALY38" s="4"/>
      <c r="ALZ38" s="4"/>
      <c r="AMA38" s="4"/>
      <c r="AMB38" s="4"/>
      <c r="AMC38" s="4"/>
      <c r="AMD38" s="4"/>
      <c r="AME38" s="4"/>
      <c r="AMF38" s="4"/>
      <c r="AMG38" s="4"/>
      <c r="AMH38" s="4"/>
      <c r="AMI38" s="4"/>
      <c r="AMJ38" s="4"/>
      <c r="AMK38" s="4"/>
      <c r="AML38" s="4"/>
      <c r="AMM38" s="4"/>
      <c r="AMN38" s="4"/>
      <c r="AMO38" s="4"/>
      <c r="AMP38" s="4"/>
      <c r="AMQ38" s="4"/>
      <c r="AMR38" s="4"/>
      <c r="AMS38" s="4"/>
      <c r="AMT38" s="4"/>
      <c r="AMU38" s="4"/>
      <c r="AMV38" s="4"/>
      <c r="AMW38" s="4"/>
      <c r="AMX38" s="4"/>
      <c r="AMY38" s="4"/>
      <c r="AMZ38" s="4"/>
      <c r="ANA38" s="4"/>
      <c r="ANB38" s="4"/>
      <c r="ANC38" s="4"/>
      <c r="AND38" s="4"/>
      <c r="ANE38" s="4"/>
      <c r="ANF38" s="4"/>
      <c r="ANG38" s="4"/>
      <c r="ANH38" s="4"/>
      <c r="ANI38" s="4"/>
      <c r="ANJ38" s="4"/>
      <c r="ANK38" s="4"/>
      <c r="ANL38" s="4"/>
      <c r="ANM38" s="4"/>
      <c r="ANN38" s="4"/>
      <c r="ANO38" s="4"/>
      <c r="ANP38" s="4"/>
      <c r="ANQ38" s="4"/>
      <c r="ANR38" s="4"/>
      <c r="ANS38" s="4"/>
      <c r="ANT38" s="4"/>
      <c r="ANU38" s="4"/>
      <c r="ANV38" s="4"/>
      <c r="ANW38" s="4"/>
      <c r="ANX38" s="4"/>
      <c r="ANY38" s="4"/>
      <c r="ANZ38" s="4"/>
      <c r="AOA38" s="4"/>
      <c r="AOB38" s="4"/>
      <c r="AOC38" s="4"/>
      <c r="AOD38" s="4"/>
      <c r="AOE38" s="4"/>
      <c r="AOF38" s="4"/>
      <c r="AOG38" s="4"/>
      <c r="AOH38" s="4"/>
      <c r="AOI38" s="4"/>
      <c r="AOJ38" s="4"/>
      <c r="AOK38" s="4"/>
      <c r="AOL38" s="4"/>
      <c r="AOM38" s="4"/>
      <c r="AON38" s="4"/>
      <c r="AOO38" s="4"/>
      <c r="AOP38" s="4"/>
      <c r="AOQ38" s="4"/>
      <c r="AOR38" s="4"/>
      <c r="AOS38" s="4"/>
      <c r="AOT38" s="4"/>
      <c r="AOU38" s="4"/>
      <c r="AOV38" s="4"/>
      <c r="AOW38" s="4"/>
      <c r="AOX38" s="4"/>
      <c r="AOY38" s="4"/>
      <c r="AOZ38" s="4"/>
      <c r="APA38" s="4"/>
      <c r="APB38" s="4"/>
      <c r="APC38" s="4"/>
      <c r="APD38" s="4"/>
      <c r="APE38" s="4"/>
      <c r="APF38" s="4"/>
      <c r="APG38" s="4"/>
      <c r="APH38" s="4"/>
      <c r="API38" s="4"/>
      <c r="APJ38" s="4"/>
      <c r="APK38" s="4"/>
      <c r="APL38" s="4"/>
      <c r="APM38" s="4"/>
      <c r="APN38" s="4"/>
      <c r="APO38" s="4"/>
      <c r="APP38" s="4"/>
      <c r="APQ38" s="4"/>
      <c r="APR38" s="4"/>
      <c r="APS38" s="4"/>
      <c r="APT38" s="4"/>
      <c r="APU38" s="4"/>
      <c r="APV38" s="4"/>
      <c r="APW38" s="4"/>
      <c r="APX38" s="4"/>
      <c r="APY38" s="4"/>
      <c r="APZ38" s="4"/>
      <c r="AQA38" s="4"/>
      <c r="AQB38" s="4"/>
      <c r="AQC38" s="4"/>
      <c r="AQD38" s="4"/>
      <c r="AQE38" s="4"/>
      <c r="AQF38" s="4"/>
      <c r="AQG38" s="4"/>
      <c r="AQH38" s="4"/>
      <c r="AQI38" s="4"/>
      <c r="AQJ38" s="4"/>
      <c r="AQK38" s="4"/>
      <c r="AQL38" s="4"/>
      <c r="AQM38" s="4"/>
      <c r="AQN38" s="4"/>
      <c r="AQO38" s="4"/>
      <c r="AQP38" s="4"/>
      <c r="AQQ38" s="4"/>
      <c r="AQR38" s="4"/>
      <c r="AQS38" s="4"/>
      <c r="AQT38" s="4"/>
      <c r="AQU38" s="4"/>
      <c r="AQV38" s="4"/>
      <c r="AQW38" s="4"/>
      <c r="AQX38" s="4"/>
      <c r="AQY38" s="4"/>
      <c r="AQZ38" s="4"/>
      <c r="ARA38" s="4"/>
      <c r="ARB38" s="4"/>
      <c r="ARC38" s="4"/>
      <c r="ARD38" s="4"/>
      <c r="ARE38" s="4"/>
      <c r="ARF38" s="4"/>
      <c r="ARG38" s="4"/>
      <c r="ARH38" s="4"/>
      <c r="ARI38" s="4"/>
      <c r="ARJ38" s="4"/>
      <c r="ARK38" s="4"/>
      <c r="ARL38" s="4"/>
      <c r="ARM38" s="4"/>
      <c r="ARN38" s="4"/>
      <c r="ARO38" s="4"/>
      <c r="ARP38" s="4"/>
      <c r="ARQ38" s="4"/>
      <c r="ARR38" s="4"/>
      <c r="ARS38" s="4"/>
      <c r="ART38" s="4"/>
      <c r="ARU38" s="4"/>
      <c r="ARV38" s="4"/>
      <c r="ARW38" s="4"/>
      <c r="ARX38" s="4"/>
      <c r="ARY38" s="4"/>
      <c r="ARZ38" s="4"/>
      <c r="ASA38" s="4"/>
      <c r="ASB38" s="4"/>
      <c r="ASC38" s="4"/>
      <c r="ASD38" s="4"/>
      <c r="ASE38" s="4"/>
      <c r="ASF38" s="4"/>
      <c r="ASG38" s="4"/>
      <c r="ASH38" s="4"/>
      <c r="ASI38" s="4"/>
      <c r="ASJ38" s="4"/>
      <c r="ASK38" s="4"/>
      <c r="ASL38" s="4"/>
      <c r="ASM38" s="4"/>
      <c r="ASN38" s="4"/>
      <c r="ASO38" s="4"/>
      <c r="ASP38" s="4"/>
      <c r="ASQ38" s="4"/>
      <c r="ASR38" s="4"/>
      <c r="ASS38" s="4"/>
      <c r="AST38" s="4"/>
      <c r="ASU38" s="4"/>
      <c r="ASV38" s="4"/>
      <c r="ASW38" s="4"/>
      <c r="ASX38" s="4"/>
      <c r="ASY38" s="4"/>
      <c r="ASZ38" s="4"/>
      <c r="ATA38" s="4"/>
      <c r="ATB38" s="4"/>
      <c r="ATC38" s="4"/>
      <c r="ATD38" s="4"/>
      <c r="ATE38" s="4"/>
      <c r="ATF38" s="4"/>
      <c r="ATG38" s="4"/>
      <c r="ATH38" s="4"/>
      <c r="ATI38" s="4"/>
      <c r="ATJ38" s="4"/>
      <c r="ATK38" s="4"/>
      <c r="ATL38" s="4"/>
      <c r="ATM38" s="4"/>
      <c r="ATN38" s="4"/>
      <c r="ATO38" s="4"/>
      <c r="ATP38" s="4"/>
      <c r="ATQ38" s="4"/>
      <c r="ATR38" s="4"/>
      <c r="ATS38" s="4"/>
      <c r="ATT38" s="4"/>
      <c r="ATU38" s="4"/>
      <c r="ATV38" s="4"/>
      <c r="ATW38" s="4"/>
      <c r="ATX38" s="4"/>
      <c r="ATY38" s="4"/>
      <c r="ATZ38" s="4"/>
      <c r="AUA38" s="4"/>
      <c r="AUB38" s="4"/>
      <c r="AUC38" s="4"/>
      <c r="AUD38" s="4"/>
      <c r="AUE38" s="4"/>
      <c r="AUF38" s="4"/>
      <c r="AUG38" s="4"/>
      <c r="AUH38" s="4"/>
      <c r="AUI38" s="4"/>
      <c r="AUJ38" s="4"/>
      <c r="AUK38" s="4"/>
      <c r="AUL38" s="4"/>
      <c r="AUM38" s="4"/>
      <c r="AUN38" s="4"/>
      <c r="AUO38" s="4"/>
      <c r="AUP38" s="4"/>
      <c r="AUQ38" s="4"/>
      <c r="AUR38" s="4"/>
      <c r="AUS38" s="4"/>
      <c r="AUT38" s="4"/>
      <c r="AUU38" s="4"/>
      <c r="AUV38" s="4"/>
      <c r="AUW38" s="4"/>
      <c r="AUX38" s="4"/>
      <c r="AUY38" s="4"/>
      <c r="AUZ38" s="4"/>
      <c r="AVA38" s="4"/>
      <c r="AVB38" s="4"/>
      <c r="AVC38" s="4"/>
      <c r="AVD38" s="4"/>
      <c r="AVE38" s="4"/>
      <c r="AVF38" s="4"/>
      <c r="AVG38" s="4"/>
      <c r="AVH38" s="4"/>
      <c r="AVI38" s="4"/>
      <c r="AVJ38" s="4"/>
      <c r="AVK38" s="4"/>
      <c r="AVL38" s="4"/>
      <c r="AVM38" s="4"/>
      <c r="AVN38" s="4"/>
      <c r="AVO38" s="4"/>
      <c r="AVP38" s="4"/>
      <c r="AVQ38" s="4"/>
      <c r="AVR38" s="4"/>
      <c r="AVS38" s="4"/>
      <c r="AVT38" s="4"/>
      <c r="AVU38" s="4"/>
      <c r="AVV38" s="4"/>
      <c r="AVW38" s="4"/>
      <c r="AVX38" s="4"/>
      <c r="AVY38" s="4"/>
      <c r="AVZ38" s="4"/>
      <c r="AWA38" s="4"/>
      <c r="AWB38" s="4"/>
      <c r="AWC38" s="4"/>
      <c r="AWD38" s="4"/>
      <c r="AWE38" s="4"/>
      <c r="AWF38" s="4"/>
      <c r="AWG38" s="4"/>
      <c r="AWH38" s="4"/>
      <c r="AWI38" s="4"/>
      <c r="AWJ38" s="4"/>
      <c r="AWK38" s="4"/>
      <c r="AWL38" s="4"/>
      <c r="AWM38" s="4"/>
      <c r="AWN38" s="4"/>
      <c r="AWO38" s="4"/>
      <c r="AWP38" s="4"/>
      <c r="AWQ38" s="4"/>
      <c r="AWR38" s="4"/>
      <c r="AWS38" s="4"/>
      <c r="AWT38" s="4"/>
      <c r="AWU38" s="4"/>
      <c r="AWV38" s="4"/>
      <c r="AWW38" s="4"/>
      <c r="AWX38" s="4"/>
      <c r="AWY38" s="4"/>
      <c r="AWZ38" s="4"/>
      <c r="AXA38" s="4"/>
      <c r="AXB38" s="4"/>
      <c r="AXC38" s="4"/>
      <c r="AXD38" s="4"/>
      <c r="AXE38" s="4"/>
      <c r="AXF38" s="4"/>
      <c r="AXG38" s="4"/>
      <c r="AXH38" s="4"/>
      <c r="AXI38" s="4"/>
      <c r="AXJ38" s="4"/>
      <c r="AXK38" s="4"/>
      <c r="AXL38" s="4"/>
      <c r="AXM38" s="4"/>
      <c r="AXN38" s="4"/>
      <c r="AXO38" s="4"/>
      <c r="AXP38" s="4"/>
      <c r="AXQ38" s="4"/>
      <c r="AXR38" s="4"/>
      <c r="AXS38" s="4"/>
      <c r="AXT38" s="4"/>
      <c r="AXU38" s="4"/>
      <c r="AXV38" s="4"/>
      <c r="AXW38" s="4"/>
      <c r="AXX38" s="4"/>
      <c r="AXY38" s="4"/>
      <c r="AXZ38" s="4"/>
      <c r="AYA38" s="4"/>
      <c r="AYB38" s="4"/>
      <c r="AYC38" s="4"/>
      <c r="AYD38" s="4"/>
      <c r="AYE38" s="4"/>
      <c r="AYF38" s="4"/>
      <c r="AYG38" s="4"/>
      <c r="AYH38" s="4"/>
      <c r="AYI38" s="4"/>
      <c r="AYJ38" s="4"/>
      <c r="AYK38" s="4"/>
      <c r="AYL38" s="4"/>
      <c r="AYM38" s="4"/>
      <c r="AYN38" s="4"/>
      <c r="AYO38" s="4"/>
      <c r="AYP38" s="4"/>
      <c r="AYQ38" s="4"/>
      <c r="AYR38" s="4"/>
      <c r="AYS38" s="4"/>
      <c r="AYT38" s="4"/>
      <c r="AYU38" s="4"/>
      <c r="AYV38" s="4"/>
      <c r="AYW38" s="4"/>
      <c r="AYX38" s="4"/>
      <c r="AYY38" s="4"/>
      <c r="AYZ38" s="4"/>
      <c r="AZA38" s="4"/>
      <c r="AZB38" s="4"/>
      <c r="AZC38" s="4"/>
      <c r="AZD38" s="4"/>
      <c r="AZE38" s="4"/>
      <c r="AZF38" s="4"/>
      <c r="AZG38" s="4"/>
      <c r="AZH38" s="4"/>
      <c r="AZI38" s="4"/>
      <c r="AZJ38" s="4"/>
      <c r="AZK38" s="4"/>
      <c r="AZL38" s="4"/>
      <c r="AZM38" s="4"/>
      <c r="AZN38" s="4"/>
      <c r="AZO38" s="4"/>
      <c r="AZP38" s="4"/>
      <c r="AZQ38" s="4"/>
      <c r="AZR38" s="4"/>
      <c r="AZS38" s="4"/>
      <c r="AZT38" s="4"/>
      <c r="AZU38" s="4"/>
      <c r="AZV38" s="4"/>
      <c r="AZW38" s="4"/>
      <c r="AZX38" s="4"/>
      <c r="AZY38" s="4"/>
      <c r="AZZ38" s="4"/>
      <c r="BAA38" s="4"/>
      <c r="BAB38" s="4"/>
      <c r="BAC38" s="4"/>
      <c r="BAD38" s="4"/>
      <c r="BAE38" s="4"/>
      <c r="BAF38" s="4"/>
      <c r="BAG38" s="4"/>
      <c r="BAH38" s="4"/>
      <c r="BAI38" s="4"/>
      <c r="BAJ38" s="4"/>
      <c r="BAK38" s="4"/>
      <c r="BAL38" s="4"/>
      <c r="BAM38" s="4"/>
      <c r="BAN38" s="4"/>
      <c r="BAO38" s="4"/>
      <c r="BAP38" s="4"/>
      <c r="BAQ38" s="4"/>
      <c r="BAR38" s="4"/>
      <c r="BAS38" s="4"/>
      <c r="BAT38" s="4"/>
      <c r="BAU38" s="4"/>
      <c r="BAV38" s="4"/>
      <c r="BAW38" s="4"/>
      <c r="BAX38" s="4"/>
      <c r="BAY38" s="4"/>
      <c r="BAZ38" s="4"/>
      <c r="BBA38" s="4"/>
      <c r="BBB38" s="4"/>
      <c r="BBC38" s="4"/>
      <c r="BBD38" s="4"/>
      <c r="BBE38" s="4"/>
      <c r="BBF38" s="4"/>
      <c r="BBG38" s="4"/>
      <c r="BBH38" s="4"/>
      <c r="BBI38" s="4"/>
      <c r="BBJ38" s="4"/>
      <c r="BBK38" s="4"/>
      <c r="BBL38" s="4"/>
      <c r="BBM38" s="4"/>
      <c r="BBN38" s="4"/>
      <c r="BBO38" s="4"/>
      <c r="BBP38" s="4"/>
      <c r="BBQ38" s="4"/>
      <c r="BBR38" s="4"/>
      <c r="BBS38" s="4"/>
      <c r="BBT38" s="4"/>
      <c r="BBU38" s="4"/>
      <c r="BBV38" s="4"/>
      <c r="BBW38" s="4"/>
      <c r="BBX38" s="4"/>
      <c r="BBY38" s="4"/>
      <c r="BBZ38" s="4"/>
      <c r="BCA38" s="4"/>
      <c r="BCB38" s="4"/>
      <c r="BCC38" s="4"/>
      <c r="BCD38" s="4"/>
      <c r="BCE38" s="4"/>
      <c r="BCF38" s="4"/>
      <c r="BCG38" s="4"/>
      <c r="BCH38" s="4"/>
      <c r="BCI38" s="4"/>
      <c r="BCJ38" s="4"/>
      <c r="BCK38" s="4"/>
      <c r="BCL38" s="4"/>
      <c r="BCM38" s="4"/>
      <c r="BCN38" s="4"/>
      <c r="BCO38" s="4"/>
      <c r="BCP38" s="4"/>
      <c r="BCQ38" s="4"/>
      <c r="BCR38" s="4"/>
      <c r="BCS38" s="4"/>
      <c r="BCT38" s="4"/>
      <c r="BCU38" s="4"/>
      <c r="BCV38" s="4"/>
      <c r="BCW38" s="4"/>
      <c r="BCX38" s="4"/>
      <c r="BCY38" s="4"/>
      <c r="BCZ38" s="4"/>
      <c r="BDA38" s="4"/>
      <c r="BDB38" s="4"/>
      <c r="BDC38" s="4"/>
      <c r="BDD38" s="4"/>
      <c r="BDE38" s="4"/>
      <c r="BDF38" s="4"/>
      <c r="BDG38" s="4"/>
      <c r="BDH38" s="4"/>
      <c r="BDI38" s="4"/>
      <c r="BDJ38" s="4"/>
      <c r="BDK38" s="4"/>
      <c r="BDL38" s="4"/>
      <c r="BDM38" s="4"/>
      <c r="BDN38" s="4"/>
      <c r="BDO38" s="4"/>
      <c r="BDP38" s="4"/>
      <c r="BDQ38" s="4"/>
      <c r="BDR38" s="4"/>
      <c r="BDS38" s="4"/>
      <c r="BDT38" s="4"/>
      <c r="BDU38" s="4"/>
      <c r="BDV38" s="4"/>
      <c r="BDW38" s="4"/>
      <c r="BDX38" s="4"/>
      <c r="BDY38" s="4"/>
      <c r="BDZ38" s="4"/>
      <c r="BEA38" s="4"/>
      <c r="BEB38" s="4"/>
      <c r="BEC38" s="4"/>
      <c r="BED38" s="4"/>
      <c r="BEE38" s="4"/>
      <c r="BEF38" s="4"/>
      <c r="BEG38" s="4"/>
      <c r="BEH38" s="4"/>
      <c r="BEI38" s="4"/>
      <c r="BEJ38" s="4"/>
      <c r="BEK38" s="4"/>
      <c r="BEL38" s="4"/>
      <c r="BEM38" s="4"/>
      <c r="BEN38" s="4"/>
      <c r="BEO38" s="4"/>
      <c r="BEP38" s="4"/>
      <c r="BEQ38" s="4"/>
      <c r="BER38" s="4"/>
      <c r="BES38" s="4"/>
      <c r="BET38" s="4"/>
      <c r="BEU38" s="4"/>
      <c r="BEV38" s="4"/>
      <c r="BEW38" s="4"/>
      <c r="BEX38" s="4"/>
      <c r="BEY38" s="4"/>
      <c r="BEZ38" s="4"/>
      <c r="BFA38" s="4"/>
      <c r="BFB38" s="4"/>
      <c r="BFC38" s="4"/>
      <c r="BFD38" s="4"/>
      <c r="BFE38" s="4"/>
      <c r="BFF38" s="4"/>
      <c r="BFG38" s="4"/>
      <c r="BFH38" s="4"/>
      <c r="BFI38" s="4"/>
      <c r="BFJ38" s="4"/>
      <c r="BFK38" s="4"/>
      <c r="BFL38" s="4"/>
      <c r="BFM38" s="4"/>
      <c r="BFN38" s="4"/>
      <c r="BFO38" s="4"/>
      <c r="BFP38" s="4"/>
      <c r="BFQ38" s="4"/>
      <c r="BFR38" s="4"/>
      <c r="BFS38" s="4"/>
      <c r="BFT38" s="4"/>
      <c r="BFU38" s="4"/>
      <c r="BFV38" s="4"/>
      <c r="BFW38" s="4"/>
      <c r="BFX38" s="4"/>
      <c r="BFY38" s="4"/>
      <c r="BFZ38" s="4"/>
      <c r="BGA38" s="4"/>
      <c r="BGB38" s="4"/>
      <c r="BGC38" s="4"/>
      <c r="BGD38" s="4"/>
      <c r="BGE38" s="4"/>
      <c r="BGF38" s="4"/>
      <c r="BGG38" s="4"/>
      <c r="BGH38" s="4"/>
      <c r="BGI38" s="4"/>
      <c r="BGJ38" s="4"/>
      <c r="BGK38" s="4"/>
      <c r="BGL38" s="4"/>
      <c r="BGM38" s="4"/>
      <c r="BGN38" s="4"/>
      <c r="BGO38" s="4"/>
      <c r="BGP38" s="4"/>
      <c r="BGQ38" s="4"/>
      <c r="BGR38" s="4"/>
      <c r="BGS38" s="4"/>
      <c r="BGT38" s="4"/>
      <c r="BGU38" s="4"/>
      <c r="BGV38" s="4"/>
      <c r="BGW38" s="4"/>
      <c r="BGX38" s="4"/>
      <c r="BGY38" s="4"/>
      <c r="BGZ38" s="4"/>
      <c r="BHA38" s="4"/>
      <c r="BHB38" s="4"/>
      <c r="BHC38" s="4"/>
      <c r="BHD38" s="4"/>
      <c r="BHE38" s="4"/>
      <c r="BHF38" s="4"/>
      <c r="BHG38" s="4"/>
      <c r="BHH38" s="4"/>
      <c r="BHI38" s="4"/>
      <c r="BHJ38" s="4"/>
      <c r="BHK38" s="4"/>
      <c r="BHL38" s="4"/>
      <c r="BHM38" s="4"/>
      <c r="BHN38" s="4"/>
      <c r="BHO38" s="4"/>
      <c r="BHP38" s="4"/>
      <c r="BHQ38" s="4"/>
      <c r="BHR38" s="4"/>
      <c r="BHS38" s="4"/>
      <c r="BHT38" s="4"/>
      <c r="BHU38" s="4"/>
      <c r="BHV38" s="4"/>
      <c r="BHW38" s="4"/>
      <c r="BHX38" s="4"/>
      <c r="BHY38" s="4"/>
      <c r="BHZ38" s="4"/>
      <c r="BIA38" s="4"/>
      <c r="BIB38" s="4"/>
      <c r="BIC38" s="4"/>
      <c r="BID38" s="4"/>
      <c r="BIE38" s="4"/>
      <c r="BIF38" s="4"/>
      <c r="BIG38" s="4"/>
      <c r="BIH38" s="4"/>
      <c r="BII38" s="4"/>
      <c r="BIJ38" s="4"/>
      <c r="BIK38" s="4"/>
      <c r="BIL38" s="4"/>
      <c r="BIM38" s="4"/>
      <c r="BIN38" s="4"/>
      <c r="BIO38" s="4"/>
      <c r="BIP38" s="4"/>
      <c r="BIQ38" s="4"/>
      <c r="BIR38" s="4"/>
      <c r="BIS38" s="4"/>
      <c r="BIT38" s="4"/>
      <c r="BIU38" s="4"/>
      <c r="BIV38" s="4"/>
      <c r="BIW38" s="4"/>
      <c r="BIX38" s="4"/>
      <c r="BIY38" s="4"/>
      <c r="BIZ38" s="4"/>
      <c r="BJA38" s="4"/>
      <c r="BJB38" s="4"/>
      <c r="BJC38" s="4"/>
      <c r="BJD38" s="4"/>
      <c r="BJE38" s="4"/>
      <c r="BJF38" s="4"/>
      <c r="BJG38" s="4"/>
      <c r="BJH38" s="4"/>
      <c r="BJI38" s="4"/>
      <c r="BJJ38" s="4"/>
      <c r="BJK38" s="4"/>
      <c r="BJL38" s="4"/>
      <c r="BJM38" s="4"/>
      <c r="BJN38" s="4"/>
      <c r="BJO38" s="4"/>
      <c r="BJP38" s="4"/>
      <c r="BJQ38" s="4"/>
      <c r="BJR38" s="4"/>
      <c r="BJS38" s="4"/>
      <c r="BJT38" s="4"/>
      <c r="BJU38" s="4"/>
      <c r="BJV38" s="4"/>
      <c r="BJW38" s="4"/>
      <c r="BJX38" s="4"/>
      <c r="BJY38" s="4"/>
      <c r="BJZ38" s="4"/>
      <c r="BKA38" s="4"/>
      <c r="BKB38" s="4"/>
      <c r="BKC38" s="4"/>
      <c r="BKD38" s="4"/>
      <c r="BKE38" s="4"/>
      <c r="BKF38" s="4"/>
      <c r="BKG38" s="4"/>
      <c r="BKH38" s="4"/>
      <c r="BKI38" s="4"/>
      <c r="BKJ38" s="4"/>
      <c r="BKK38" s="4"/>
      <c r="BKL38" s="4"/>
      <c r="BKM38" s="4"/>
      <c r="BKN38" s="4"/>
      <c r="BKO38" s="4"/>
      <c r="BKP38" s="4"/>
      <c r="BKQ38" s="4"/>
      <c r="BKR38" s="4"/>
      <c r="BKS38" s="4"/>
      <c r="BKT38" s="4"/>
      <c r="BKU38" s="4"/>
      <c r="BKV38" s="4"/>
      <c r="BKW38" s="4"/>
      <c r="BKX38" s="4"/>
      <c r="BKY38" s="4"/>
      <c r="BKZ38" s="4"/>
      <c r="BLA38" s="4"/>
      <c r="BLB38" s="4"/>
      <c r="BLC38" s="4"/>
      <c r="BLD38" s="4"/>
      <c r="BLE38" s="4"/>
      <c r="BLF38" s="4"/>
      <c r="BLG38" s="4"/>
      <c r="BLH38" s="4"/>
      <c r="BLI38" s="4"/>
      <c r="BLJ38" s="4"/>
      <c r="BLK38" s="4"/>
      <c r="BLL38" s="4"/>
      <c r="BLM38" s="4"/>
      <c r="BLN38" s="4"/>
      <c r="BLO38" s="4"/>
      <c r="BLP38" s="4"/>
      <c r="BLQ38" s="4"/>
      <c r="BLR38" s="4"/>
      <c r="BLS38" s="4"/>
      <c r="BLT38" s="4"/>
      <c r="BLU38" s="4"/>
      <c r="BLV38" s="4"/>
      <c r="BLW38" s="4"/>
      <c r="BLX38" s="4"/>
      <c r="BLY38" s="4"/>
      <c r="BLZ38" s="4"/>
      <c r="BMA38" s="4"/>
      <c r="BMB38" s="4"/>
      <c r="BMC38" s="4"/>
      <c r="BMD38" s="4"/>
      <c r="BME38" s="4"/>
      <c r="BMF38" s="4"/>
      <c r="BMG38" s="4"/>
      <c r="BMH38" s="4"/>
      <c r="BMI38" s="4"/>
      <c r="BMJ38" s="4"/>
      <c r="BMK38" s="4"/>
      <c r="BML38" s="4"/>
      <c r="BMM38" s="4"/>
      <c r="BMN38" s="4"/>
      <c r="BMO38" s="4"/>
      <c r="BMP38" s="4"/>
      <c r="BMQ38" s="4"/>
      <c r="BMR38" s="4"/>
      <c r="BMS38" s="4"/>
      <c r="BMT38" s="4"/>
      <c r="BMU38" s="4"/>
      <c r="BMV38" s="4"/>
      <c r="BMW38" s="4"/>
      <c r="BMX38" s="4"/>
      <c r="BMY38" s="4"/>
      <c r="BMZ38" s="4"/>
      <c r="BNA38" s="4"/>
      <c r="BNB38" s="4"/>
      <c r="BNC38" s="4"/>
      <c r="BND38" s="4"/>
      <c r="BNE38" s="4"/>
      <c r="BNF38" s="4"/>
      <c r="BNG38" s="4"/>
      <c r="BNH38" s="4"/>
      <c r="BNI38" s="4"/>
      <c r="BNJ38" s="4"/>
      <c r="BNK38" s="4"/>
      <c r="BNL38" s="4"/>
      <c r="BNM38" s="4"/>
      <c r="BNN38" s="4"/>
      <c r="BNO38" s="4"/>
      <c r="BNP38" s="4"/>
      <c r="BNQ38" s="4"/>
      <c r="BNR38" s="4"/>
      <c r="BNS38" s="4"/>
      <c r="BNT38" s="4"/>
      <c r="BNU38" s="4"/>
      <c r="BNV38" s="4"/>
      <c r="BNW38" s="4"/>
      <c r="BNX38" s="4"/>
      <c r="BNY38" s="4"/>
      <c r="BNZ38" s="4"/>
      <c r="BOA38" s="4"/>
      <c r="BOB38" s="4"/>
      <c r="BOC38" s="4"/>
      <c r="BOD38" s="4"/>
      <c r="BOE38" s="4"/>
      <c r="BOF38" s="4"/>
      <c r="BOG38" s="4"/>
      <c r="BOH38" s="4"/>
      <c r="BOI38" s="4"/>
      <c r="BOJ38" s="4"/>
      <c r="BOK38" s="4"/>
      <c r="BOL38" s="4"/>
      <c r="BOM38" s="4"/>
      <c r="BON38" s="4"/>
      <c r="BOO38" s="4"/>
      <c r="BOP38" s="4"/>
      <c r="BOQ38" s="4"/>
      <c r="BOR38" s="4"/>
      <c r="BOS38" s="4"/>
      <c r="BOT38" s="4"/>
      <c r="BOU38" s="4"/>
      <c r="BOV38" s="4"/>
      <c r="BOW38" s="4"/>
      <c r="BOX38" s="4"/>
      <c r="BOY38" s="4"/>
      <c r="BOZ38" s="4"/>
      <c r="BPA38" s="4"/>
      <c r="BPB38" s="4"/>
      <c r="BPC38" s="4"/>
      <c r="BPD38" s="4"/>
      <c r="BPE38" s="4"/>
      <c r="BPF38" s="4"/>
      <c r="BPG38" s="4"/>
      <c r="BPH38" s="4"/>
      <c r="BPI38" s="4"/>
      <c r="BPJ38" s="4"/>
      <c r="BPK38" s="4"/>
      <c r="BPL38" s="4"/>
      <c r="BPM38" s="4"/>
      <c r="BPN38" s="4"/>
      <c r="BPO38" s="4"/>
      <c r="BPP38" s="4"/>
      <c r="BPQ38" s="4"/>
      <c r="BPR38" s="4"/>
      <c r="BPS38" s="4"/>
      <c r="BPT38" s="4"/>
      <c r="BPU38" s="4"/>
      <c r="BPV38" s="4"/>
      <c r="BPW38" s="4"/>
      <c r="BPX38" s="4"/>
      <c r="BPY38" s="4"/>
      <c r="BPZ38" s="4"/>
      <c r="BQA38" s="4"/>
      <c r="BQB38" s="4"/>
      <c r="BQC38" s="4"/>
      <c r="BQD38" s="4"/>
      <c r="BQE38" s="4"/>
      <c r="BQF38" s="4"/>
      <c r="BQG38" s="4"/>
      <c r="BQH38" s="4"/>
      <c r="BQI38" s="4"/>
      <c r="BQJ38" s="4"/>
      <c r="BQK38" s="4"/>
      <c r="BQL38" s="4"/>
      <c r="BQM38" s="4"/>
      <c r="BQN38" s="4"/>
      <c r="BQO38" s="4"/>
      <c r="BQP38" s="4"/>
      <c r="BQQ38" s="4"/>
      <c r="BQR38" s="4"/>
      <c r="BQS38" s="4"/>
      <c r="BQT38" s="4"/>
      <c r="BQU38" s="4"/>
      <c r="BQV38" s="4"/>
      <c r="BQW38" s="4"/>
      <c r="BQX38" s="4"/>
      <c r="BQY38" s="4"/>
      <c r="BQZ38" s="4"/>
      <c r="BRA38" s="4"/>
      <c r="BRB38" s="4"/>
      <c r="BRC38" s="4"/>
      <c r="BRD38" s="4"/>
      <c r="BRE38" s="4"/>
      <c r="BRF38" s="4"/>
      <c r="BRG38" s="4"/>
      <c r="BRH38" s="4"/>
      <c r="BRI38" s="4"/>
      <c r="BRJ38" s="4"/>
      <c r="BRK38" s="4"/>
      <c r="BRL38" s="4"/>
      <c r="BRM38" s="4"/>
      <c r="BRN38" s="4"/>
      <c r="BRO38" s="4"/>
      <c r="BRP38" s="4"/>
      <c r="BRQ38" s="4"/>
      <c r="BRR38" s="4"/>
      <c r="BRS38" s="4"/>
      <c r="BRT38" s="4"/>
      <c r="BRU38" s="4"/>
      <c r="BRV38" s="4"/>
      <c r="BRW38" s="4"/>
      <c r="BRX38" s="4"/>
      <c r="BRY38" s="4"/>
      <c r="BRZ38" s="4"/>
      <c r="BSA38" s="4"/>
      <c r="BSB38" s="4"/>
      <c r="BSC38" s="4"/>
      <c r="BSD38" s="4"/>
      <c r="BSE38" s="4"/>
      <c r="BSF38" s="4"/>
      <c r="BSG38" s="4"/>
      <c r="BSH38" s="4"/>
      <c r="BSI38" s="4"/>
      <c r="BSJ38" s="4"/>
      <c r="BSK38" s="4"/>
      <c r="BSL38" s="4"/>
      <c r="BSM38" s="4"/>
      <c r="BSN38" s="4"/>
      <c r="BSO38" s="4"/>
      <c r="BSP38" s="4"/>
      <c r="BSQ38" s="4"/>
      <c r="BSR38" s="4"/>
      <c r="BSS38" s="4"/>
      <c r="BST38" s="4"/>
      <c r="BSU38" s="4"/>
      <c r="BSV38" s="4"/>
      <c r="BSW38" s="4"/>
      <c r="BSX38" s="4"/>
      <c r="BSY38" s="4"/>
      <c r="BSZ38" s="4"/>
      <c r="BTA38" s="4"/>
      <c r="BTB38" s="4"/>
      <c r="BTC38" s="4"/>
      <c r="BTD38" s="4"/>
      <c r="BTE38" s="4"/>
      <c r="BTF38" s="4"/>
      <c r="BTG38" s="4"/>
      <c r="BTH38" s="4"/>
      <c r="BTI38" s="4"/>
      <c r="BTJ38" s="4"/>
      <c r="BTK38" s="4"/>
      <c r="BTL38" s="4"/>
      <c r="BTM38" s="4"/>
      <c r="BTN38" s="4"/>
      <c r="BTO38" s="4"/>
      <c r="BTP38" s="4"/>
      <c r="BTQ38" s="4"/>
      <c r="BTR38" s="4"/>
      <c r="BTS38" s="4"/>
      <c r="BTT38" s="4"/>
      <c r="BTU38" s="4"/>
      <c r="BTV38" s="4"/>
      <c r="BTW38" s="4"/>
      <c r="BTX38" s="4"/>
      <c r="BTY38" s="4"/>
      <c r="BTZ38" s="4"/>
      <c r="BUA38" s="4"/>
      <c r="BUB38" s="4"/>
      <c r="BUC38" s="4"/>
      <c r="BUD38" s="4"/>
      <c r="BUE38" s="4"/>
      <c r="BUF38" s="4"/>
      <c r="BUG38" s="4"/>
      <c r="BUH38" s="4"/>
      <c r="BUI38" s="4"/>
      <c r="BUJ38" s="4"/>
      <c r="BUK38" s="4"/>
      <c r="BUL38" s="4"/>
      <c r="BUM38" s="4"/>
      <c r="BUN38" s="4"/>
      <c r="BUO38" s="4"/>
      <c r="BUP38" s="4"/>
      <c r="BUQ38" s="4"/>
      <c r="BUR38" s="4"/>
      <c r="BUS38" s="4"/>
      <c r="BUT38" s="4"/>
      <c r="BUU38" s="4"/>
      <c r="BUV38" s="4"/>
      <c r="BUW38" s="4"/>
      <c r="BUX38" s="4"/>
      <c r="BUY38" s="4"/>
      <c r="BUZ38" s="4"/>
      <c r="BVA38" s="4"/>
      <c r="BVB38" s="4"/>
      <c r="BVC38" s="4"/>
      <c r="BVD38" s="4"/>
      <c r="BVE38" s="4"/>
      <c r="BVF38" s="4"/>
      <c r="BVG38" s="4"/>
      <c r="BVH38" s="4"/>
      <c r="BVI38" s="4"/>
      <c r="BVJ38" s="4"/>
      <c r="BVK38" s="4"/>
      <c r="BVL38" s="4"/>
      <c r="BVM38" s="4"/>
      <c r="BVN38" s="4"/>
      <c r="BVO38" s="4"/>
      <c r="BVP38" s="4"/>
      <c r="BVQ38" s="4"/>
      <c r="BVR38" s="4"/>
      <c r="BVS38" s="4"/>
      <c r="BVT38" s="4"/>
      <c r="BVU38" s="4"/>
      <c r="BVV38" s="4"/>
      <c r="BVW38" s="4"/>
      <c r="BVX38" s="4"/>
      <c r="BVY38" s="4"/>
      <c r="BVZ38" s="4"/>
      <c r="BWA38" s="4"/>
      <c r="BWB38" s="4"/>
      <c r="BWC38" s="4"/>
      <c r="BWD38" s="4"/>
      <c r="BWE38" s="4"/>
      <c r="BWF38" s="4"/>
      <c r="BWG38" s="4"/>
      <c r="BWH38" s="4"/>
      <c r="BWI38" s="4"/>
      <c r="BWJ38" s="4"/>
      <c r="BWK38" s="4"/>
      <c r="BWL38" s="4"/>
      <c r="BWM38" s="4"/>
      <c r="BWN38" s="4"/>
      <c r="BWO38" s="4"/>
      <c r="BWP38" s="4"/>
      <c r="BWQ38" s="4"/>
      <c r="BWR38" s="4"/>
      <c r="BWS38" s="4"/>
      <c r="BWT38" s="4"/>
      <c r="BWU38" s="4"/>
      <c r="BWV38" s="4"/>
      <c r="BWW38" s="4"/>
      <c r="BWX38" s="4"/>
      <c r="BWY38" s="4"/>
      <c r="BWZ38" s="4"/>
      <c r="BXA38" s="4"/>
      <c r="BXB38" s="4"/>
      <c r="BXC38" s="4"/>
      <c r="BXD38" s="4"/>
      <c r="BXE38" s="4"/>
      <c r="BXF38" s="4"/>
      <c r="BXG38" s="4"/>
      <c r="BXH38" s="4"/>
      <c r="BXI38" s="4"/>
      <c r="BXJ38" s="4"/>
      <c r="BXK38" s="4"/>
      <c r="BXL38" s="4"/>
      <c r="BXM38" s="4"/>
      <c r="BXN38" s="4"/>
      <c r="BXO38" s="4"/>
      <c r="BXP38" s="4"/>
      <c r="BXQ38" s="4"/>
      <c r="BXR38" s="4"/>
      <c r="BXS38" s="4"/>
      <c r="BXT38" s="4"/>
      <c r="BXU38" s="4"/>
      <c r="BXV38" s="4"/>
      <c r="BXW38" s="4"/>
      <c r="BXX38" s="4"/>
      <c r="BXY38" s="4"/>
      <c r="BXZ38" s="4"/>
      <c r="BYA38" s="4"/>
      <c r="BYB38" s="4"/>
      <c r="BYC38" s="4"/>
      <c r="BYD38" s="4"/>
      <c r="BYE38" s="4"/>
      <c r="BYF38" s="4"/>
      <c r="BYG38" s="4"/>
      <c r="BYH38" s="4"/>
      <c r="BYI38" s="4"/>
      <c r="BYJ38" s="4"/>
      <c r="BYK38" s="4"/>
      <c r="BYL38" s="4"/>
      <c r="BYM38" s="4"/>
      <c r="BYN38" s="4"/>
      <c r="BYO38" s="4"/>
      <c r="BYP38" s="4"/>
      <c r="BYQ38" s="4"/>
      <c r="BYR38" s="4"/>
      <c r="BYS38" s="4"/>
      <c r="BYT38" s="4"/>
      <c r="BYU38" s="4"/>
      <c r="BYV38" s="4"/>
      <c r="BYW38" s="4"/>
      <c r="BYX38" s="4"/>
      <c r="BYY38" s="4"/>
      <c r="BYZ38" s="4"/>
      <c r="BZA38" s="4"/>
      <c r="BZB38" s="4"/>
      <c r="BZC38" s="4"/>
      <c r="BZD38" s="4"/>
      <c r="BZE38" s="4"/>
      <c r="BZF38" s="4"/>
      <c r="BZG38" s="4"/>
      <c r="BZH38" s="4"/>
      <c r="BZI38" s="4"/>
      <c r="BZJ38" s="4"/>
      <c r="BZK38" s="4"/>
      <c r="BZL38" s="4"/>
      <c r="BZM38" s="4"/>
      <c r="BZN38" s="4"/>
      <c r="BZO38" s="4"/>
      <c r="BZP38" s="4"/>
      <c r="BZQ38" s="4"/>
      <c r="BZR38" s="4"/>
      <c r="BZS38" s="4"/>
      <c r="BZT38" s="4"/>
      <c r="BZU38" s="4"/>
      <c r="BZV38" s="4"/>
      <c r="BZW38" s="4"/>
      <c r="BZX38" s="4"/>
      <c r="BZY38" s="4"/>
      <c r="BZZ38" s="4"/>
      <c r="CAA38" s="4"/>
      <c r="CAB38" s="4"/>
      <c r="CAC38" s="4"/>
      <c r="CAD38" s="4"/>
      <c r="CAE38" s="4"/>
      <c r="CAF38" s="4"/>
      <c r="CAG38" s="4"/>
      <c r="CAH38" s="4"/>
      <c r="CAI38" s="4"/>
      <c r="CAJ38" s="4"/>
      <c r="CAK38" s="4"/>
      <c r="CAL38" s="4"/>
      <c r="CAM38" s="4"/>
      <c r="CAN38" s="4"/>
      <c r="CAO38" s="4"/>
      <c r="CAP38" s="4"/>
      <c r="CAQ38" s="4"/>
      <c r="CAR38" s="4"/>
      <c r="CAS38" s="4"/>
      <c r="CAT38" s="4"/>
      <c r="CAU38" s="4"/>
      <c r="CAV38" s="4"/>
      <c r="CAW38" s="4"/>
      <c r="CAX38" s="4"/>
      <c r="CAY38" s="4"/>
      <c r="CAZ38" s="4"/>
      <c r="CBA38" s="4"/>
      <c r="CBB38" s="4"/>
      <c r="CBC38" s="4"/>
      <c r="CBD38" s="4"/>
      <c r="CBE38" s="4"/>
      <c r="CBF38" s="4"/>
      <c r="CBG38" s="4"/>
      <c r="CBH38" s="4"/>
      <c r="CBI38" s="4"/>
      <c r="CBJ38" s="4"/>
      <c r="CBK38" s="4"/>
      <c r="CBL38" s="4"/>
      <c r="CBM38" s="4"/>
      <c r="CBN38" s="4"/>
      <c r="CBO38" s="4"/>
      <c r="CBP38" s="4"/>
      <c r="CBQ38" s="4"/>
      <c r="CBR38" s="4"/>
      <c r="CBS38" s="4"/>
      <c r="CBT38" s="4"/>
      <c r="CBU38" s="4"/>
      <c r="CBV38" s="4"/>
      <c r="CBW38" s="4"/>
      <c r="CBX38" s="4"/>
      <c r="CBY38" s="4"/>
      <c r="CBZ38" s="4"/>
      <c r="CCA38" s="4"/>
      <c r="CCB38" s="4"/>
      <c r="CCC38" s="4"/>
      <c r="CCD38" s="4"/>
      <c r="CCE38" s="4"/>
      <c r="CCF38" s="4"/>
      <c r="CCG38" s="4"/>
      <c r="CCH38" s="4"/>
      <c r="CCI38" s="4"/>
      <c r="CCJ38" s="4"/>
      <c r="CCK38" s="4"/>
      <c r="CCL38" s="4"/>
      <c r="CCM38" s="4"/>
      <c r="CCN38" s="4"/>
      <c r="CCO38" s="4"/>
      <c r="CCP38" s="4"/>
      <c r="CCQ38" s="4"/>
      <c r="CCR38" s="4"/>
      <c r="CCS38" s="4"/>
      <c r="CCT38" s="4"/>
      <c r="CCU38" s="4"/>
      <c r="CCV38" s="4"/>
      <c r="CCW38" s="4"/>
      <c r="CCX38" s="4"/>
      <c r="CCY38" s="4"/>
      <c r="CCZ38" s="4"/>
      <c r="CDA38" s="4"/>
      <c r="CDB38" s="4"/>
      <c r="CDC38" s="4"/>
      <c r="CDD38" s="4"/>
      <c r="CDE38" s="4"/>
      <c r="CDF38" s="4"/>
      <c r="CDG38" s="4"/>
      <c r="CDH38" s="4"/>
      <c r="CDI38" s="4"/>
      <c r="CDJ38" s="4"/>
      <c r="CDK38" s="4"/>
      <c r="CDL38" s="4"/>
      <c r="CDM38" s="4"/>
      <c r="CDN38" s="4"/>
      <c r="CDO38" s="4"/>
      <c r="CDP38" s="4"/>
      <c r="CDQ38" s="4"/>
      <c r="CDR38" s="4"/>
      <c r="CDS38" s="4"/>
      <c r="CDT38" s="4"/>
      <c r="CDU38" s="4"/>
      <c r="CDV38" s="4"/>
      <c r="CDW38" s="4"/>
      <c r="CDX38" s="4"/>
      <c r="CDY38" s="4"/>
      <c r="CDZ38" s="4"/>
      <c r="CEA38" s="4"/>
      <c r="CEB38" s="4"/>
      <c r="CEC38" s="4"/>
      <c r="CED38" s="4"/>
      <c r="CEE38" s="4"/>
      <c r="CEF38" s="4"/>
      <c r="CEG38" s="4"/>
      <c r="CEH38" s="4"/>
      <c r="CEI38" s="4"/>
      <c r="CEJ38" s="4"/>
      <c r="CEK38" s="4"/>
      <c r="CEL38" s="4"/>
      <c r="CEM38" s="4"/>
      <c r="CEN38" s="4"/>
      <c r="CEO38" s="4"/>
      <c r="CEP38" s="4"/>
      <c r="CEQ38" s="4"/>
      <c r="CER38" s="4"/>
      <c r="CES38" s="4"/>
      <c r="CET38" s="4"/>
      <c r="CEU38" s="4"/>
      <c r="CEV38" s="4"/>
      <c r="CEW38" s="4"/>
      <c r="CEX38" s="4"/>
      <c r="CEY38" s="4"/>
      <c r="CEZ38" s="4"/>
      <c r="CFA38" s="4"/>
      <c r="CFB38" s="4"/>
      <c r="CFC38" s="4"/>
      <c r="CFD38" s="4"/>
      <c r="CFE38" s="4"/>
      <c r="CFF38" s="4"/>
      <c r="CFG38" s="4"/>
      <c r="CFH38" s="4"/>
      <c r="CFI38" s="4"/>
      <c r="CFJ38" s="4"/>
      <c r="CFK38" s="4"/>
      <c r="CFL38" s="4"/>
      <c r="CFM38" s="4"/>
      <c r="CFN38" s="4"/>
      <c r="CFO38" s="4"/>
      <c r="CFP38" s="4"/>
      <c r="CFQ38" s="4"/>
      <c r="CFR38" s="4"/>
      <c r="CFS38" s="4"/>
      <c r="CFT38" s="4"/>
      <c r="CFU38" s="4"/>
      <c r="CFV38" s="4"/>
      <c r="CFW38" s="4"/>
      <c r="CFX38" s="4"/>
      <c r="CFY38" s="4"/>
      <c r="CFZ38" s="4"/>
      <c r="CGA38" s="4"/>
      <c r="CGB38" s="4"/>
      <c r="CGC38" s="4"/>
      <c r="CGD38" s="4"/>
      <c r="CGE38" s="4"/>
      <c r="CGF38" s="4"/>
      <c r="CGG38" s="4"/>
      <c r="CGH38" s="4"/>
      <c r="CGI38" s="4"/>
      <c r="CGJ38" s="4"/>
      <c r="CGK38" s="4"/>
      <c r="CGL38" s="4"/>
      <c r="CGM38" s="4"/>
      <c r="CGN38" s="4"/>
      <c r="CGO38" s="4"/>
      <c r="CGP38" s="4"/>
      <c r="CGQ38" s="4"/>
      <c r="CGR38" s="4"/>
      <c r="CGS38" s="4"/>
      <c r="CGT38" s="4"/>
      <c r="CGU38" s="4"/>
      <c r="CGV38" s="4"/>
      <c r="CGW38" s="4"/>
      <c r="CGX38" s="4"/>
      <c r="CGY38" s="4"/>
      <c r="CGZ38" s="4"/>
      <c r="CHA38" s="4"/>
      <c r="CHB38" s="4"/>
      <c r="CHC38" s="4"/>
      <c r="CHD38" s="4"/>
      <c r="CHE38" s="4"/>
      <c r="CHF38" s="4"/>
      <c r="CHG38" s="4"/>
      <c r="CHH38" s="4"/>
      <c r="CHI38" s="4"/>
      <c r="CHJ38" s="4"/>
      <c r="CHK38" s="4"/>
      <c r="CHL38" s="4"/>
      <c r="CHM38" s="4"/>
      <c r="CHN38" s="4"/>
      <c r="CHO38" s="4"/>
      <c r="CHP38" s="4"/>
      <c r="CHQ38" s="4"/>
      <c r="CHR38" s="4"/>
      <c r="CHS38" s="4"/>
      <c r="CHT38" s="4"/>
      <c r="CHU38" s="4"/>
      <c r="CHV38" s="4"/>
      <c r="CHW38" s="4"/>
      <c r="CHX38" s="4"/>
      <c r="CHY38" s="4"/>
      <c r="CHZ38" s="4"/>
      <c r="CIA38" s="4"/>
      <c r="CIB38" s="4"/>
      <c r="CIC38" s="4"/>
      <c r="CID38" s="4"/>
      <c r="CIE38" s="4"/>
      <c r="CIF38" s="4"/>
      <c r="CIG38" s="4"/>
      <c r="CIH38" s="4"/>
      <c r="CII38" s="4"/>
      <c r="CIJ38" s="4"/>
      <c r="CIK38" s="4"/>
      <c r="CIL38" s="4"/>
      <c r="CIM38" s="4"/>
      <c r="CIN38" s="4"/>
      <c r="CIO38" s="4"/>
      <c r="CIP38" s="4"/>
      <c r="CIQ38" s="4"/>
      <c r="CIR38" s="4"/>
      <c r="CIS38" s="4"/>
      <c r="CIT38" s="4"/>
      <c r="CIU38" s="4"/>
      <c r="CIV38" s="4"/>
      <c r="CIW38" s="4"/>
      <c r="CIX38" s="4"/>
      <c r="CIY38" s="4"/>
      <c r="CIZ38" s="4"/>
      <c r="CJA38" s="4"/>
      <c r="CJB38" s="4"/>
      <c r="CJC38" s="4"/>
      <c r="CJD38" s="4"/>
      <c r="CJE38" s="4"/>
      <c r="CJF38" s="4"/>
      <c r="CJG38" s="4"/>
      <c r="CJH38" s="4"/>
      <c r="CJI38" s="4"/>
      <c r="CJJ38" s="4"/>
      <c r="CJK38" s="4"/>
      <c r="CJL38" s="4"/>
      <c r="CJM38" s="4"/>
      <c r="CJN38" s="4"/>
      <c r="CJO38" s="4"/>
      <c r="CJP38" s="4"/>
      <c r="CJQ38" s="4"/>
      <c r="CJR38" s="4"/>
      <c r="CJS38" s="4"/>
      <c r="CJT38" s="4"/>
      <c r="CJU38" s="4"/>
      <c r="CJV38" s="4"/>
      <c r="CJW38" s="4"/>
      <c r="CJX38" s="4"/>
      <c r="CJY38" s="4"/>
      <c r="CJZ38" s="4"/>
      <c r="CKA38" s="4"/>
      <c r="CKB38" s="4"/>
      <c r="CKC38" s="4"/>
      <c r="CKD38" s="4"/>
      <c r="CKE38" s="4"/>
      <c r="CKF38" s="4"/>
      <c r="CKG38" s="4"/>
      <c r="CKH38" s="4"/>
      <c r="CKI38" s="4"/>
      <c r="CKJ38" s="4"/>
      <c r="CKK38" s="4"/>
      <c r="CKL38" s="4"/>
      <c r="CKM38" s="4"/>
      <c r="CKN38" s="4"/>
      <c r="CKO38" s="4"/>
      <c r="CKP38" s="4"/>
      <c r="CKQ38" s="4"/>
      <c r="CKR38" s="4"/>
      <c r="CKS38" s="4"/>
      <c r="CKT38" s="4"/>
      <c r="CKU38" s="4"/>
      <c r="CKV38" s="4"/>
      <c r="CKW38" s="4"/>
      <c r="CKX38" s="4"/>
      <c r="CKY38" s="4"/>
      <c r="CKZ38" s="4"/>
      <c r="CLA38" s="4"/>
      <c r="CLB38" s="4"/>
      <c r="CLC38" s="4"/>
      <c r="CLD38" s="4"/>
      <c r="CLE38" s="4"/>
      <c r="CLF38" s="4"/>
      <c r="CLG38" s="4"/>
      <c r="CLH38" s="4"/>
      <c r="CLI38" s="4"/>
      <c r="CLJ38" s="4"/>
      <c r="CLK38" s="4"/>
      <c r="CLL38" s="4"/>
      <c r="CLM38" s="4"/>
      <c r="CLN38" s="4"/>
      <c r="CLO38" s="4"/>
      <c r="CLP38" s="4"/>
      <c r="CLQ38" s="4"/>
      <c r="CLR38" s="4"/>
      <c r="CLS38" s="4"/>
      <c r="CLT38" s="4"/>
      <c r="CLU38" s="4"/>
      <c r="CLV38" s="4"/>
      <c r="CLW38" s="4"/>
      <c r="CLX38" s="4"/>
      <c r="CLY38" s="4"/>
      <c r="CLZ38" s="4"/>
      <c r="CMA38" s="4"/>
      <c r="CMB38" s="4"/>
      <c r="CMC38" s="4"/>
      <c r="CMD38" s="4"/>
      <c r="CME38" s="4"/>
      <c r="CMF38" s="4"/>
      <c r="CMG38" s="4"/>
      <c r="CMH38" s="4"/>
      <c r="CMI38" s="4"/>
      <c r="CMJ38" s="4"/>
      <c r="CMK38" s="4"/>
      <c r="CML38" s="4"/>
      <c r="CMM38" s="4"/>
      <c r="CMN38" s="4"/>
      <c r="CMO38" s="4"/>
      <c r="CMP38" s="4"/>
      <c r="CMQ38" s="4"/>
      <c r="CMR38" s="4"/>
      <c r="CMS38" s="4"/>
      <c r="CMT38" s="4"/>
      <c r="CMU38" s="4"/>
      <c r="CMV38" s="4"/>
      <c r="CMW38" s="4"/>
      <c r="CMX38" s="4"/>
      <c r="CMY38" s="4"/>
      <c r="CMZ38" s="4"/>
      <c r="CNA38" s="4"/>
      <c r="CNB38" s="4"/>
      <c r="CNC38" s="4"/>
      <c r="CND38" s="4"/>
      <c r="CNE38" s="4"/>
      <c r="CNF38" s="4"/>
      <c r="CNG38" s="4"/>
      <c r="CNH38" s="4"/>
      <c r="CNI38" s="4"/>
      <c r="CNJ38" s="4"/>
      <c r="CNK38" s="4"/>
      <c r="CNL38" s="4"/>
      <c r="CNM38" s="4"/>
      <c r="CNN38" s="4"/>
      <c r="CNO38" s="4"/>
      <c r="CNP38" s="4"/>
      <c r="CNQ38" s="4"/>
      <c r="CNR38" s="4"/>
      <c r="CNS38" s="4"/>
      <c r="CNT38" s="4"/>
      <c r="CNU38" s="4"/>
      <c r="CNV38" s="4"/>
      <c r="CNW38" s="4"/>
      <c r="CNX38" s="4"/>
      <c r="CNY38" s="4"/>
      <c r="CNZ38" s="4"/>
      <c r="COA38" s="4"/>
      <c r="COB38" s="4"/>
      <c r="COC38" s="4"/>
      <c r="COD38" s="4"/>
      <c r="COE38" s="4"/>
      <c r="COF38" s="4"/>
      <c r="COG38" s="4"/>
      <c r="COH38" s="4"/>
      <c r="COI38" s="4"/>
      <c r="COJ38" s="4"/>
      <c r="COK38" s="4"/>
      <c r="COL38" s="4"/>
      <c r="COM38" s="4"/>
      <c r="CON38" s="4"/>
      <c r="COO38" s="4"/>
      <c r="COP38" s="4"/>
      <c r="COQ38" s="4"/>
      <c r="COR38" s="4"/>
      <c r="COS38" s="4"/>
      <c r="COT38" s="4"/>
      <c r="COU38" s="4"/>
      <c r="COV38" s="4"/>
      <c r="COW38" s="4"/>
      <c r="COX38" s="4"/>
      <c r="COY38" s="4"/>
      <c r="COZ38" s="4"/>
      <c r="CPA38" s="4"/>
      <c r="CPB38" s="4"/>
      <c r="CPC38" s="4"/>
      <c r="CPD38" s="4"/>
      <c r="CPE38" s="4"/>
      <c r="CPF38" s="4"/>
      <c r="CPG38" s="4"/>
      <c r="CPH38" s="4"/>
      <c r="CPI38" s="4"/>
      <c r="CPJ38" s="4"/>
      <c r="CPK38" s="4"/>
      <c r="CPL38" s="4"/>
      <c r="CPM38" s="4"/>
      <c r="CPN38" s="4"/>
      <c r="CPO38" s="4"/>
      <c r="CPP38" s="4"/>
      <c r="CPQ38" s="4"/>
      <c r="CPR38" s="4"/>
      <c r="CPS38" s="4"/>
      <c r="CPT38" s="4"/>
      <c r="CPU38" s="4"/>
      <c r="CPV38" s="4"/>
      <c r="CPW38" s="4"/>
      <c r="CPX38" s="4"/>
      <c r="CPY38" s="4"/>
      <c r="CPZ38" s="4"/>
      <c r="CQA38" s="4"/>
      <c r="CQB38" s="4"/>
      <c r="CQC38" s="4"/>
      <c r="CQD38" s="4"/>
      <c r="CQE38" s="4"/>
      <c r="CQF38" s="4"/>
      <c r="CQG38" s="4"/>
      <c r="CQH38" s="4"/>
      <c r="CQI38" s="4"/>
      <c r="CQJ38" s="4"/>
      <c r="CQK38" s="4"/>
      <c r="CQL38" s="4"/>
      <c r="CQM38" s="4"/>
      <c r="CQN38" s="4"/>
      <c r="CQO38" s="4"/>
      <c r="CQP38" s="4"/>
      <c r="CQQ38" s="4"/>
      <c r="CQR38" s="4"/>
      <c r="CQS38" s="4"/>
      <c r="CQT38" s="4"/>
      <c r="CQU38" s="4"/>
      <c r="CQV38" s="4"/>
      <c r="CQW38" s="4"/>
      <c r="CQX38" s="4"/>
      <c r="CQY38" s="4"/>
      <c r="CQZ38" s="4"/>
      <c r="CRA38" s="4"/>
      <c r="CRB38" s="4"/>
      <c r="CRC38" s="4"/>
      <c r="CRD38" s="4"/>
      <c r="CRE38" s="4"/>
      <c r="CRF38" s="4"/>
      <c r="CRG38" s="4"/>
      <c r="CRH38" s="4"/>
      <c r="CRI38" s="4"/>
      <c r="CRJ38" s="4"/>
      <c r="CRK38" s="4"/>
      <c r="CRL38" s="4"/>
      <c r="CRM38" s="4"/>
      <c r="CRN38" s="4"/>
      <c r="CRO38" s="4"/>
      <c r="CRP38" s="4"/>
      <c r="CRQ38" s="4"/>
      <c r="CRR38" s="4"/>
      <c r="CRS38" s="4"/>
      <c r="CRT38" s="4"/>
      <c r="CRU38" s="4"/>
      <c r="CRV38" s="4"/>
      <c r="CRW38" s="4"/>
      <c r="CRX38" s="4"/>
      <c r="CRY38" s="4"/>
      <c r="CRZ38" s="4"/>
      <c r="CSA38" s="4"/>
      <c r="CSB38" s="4"/>
      <c r="CSC38" s="4"/>
      <c r="CSD38" s="4"/>
      <c r="CSE38" s="4"/>
      <c r="CSF38" s="4"/>
      <c r="CSG38" s="4"/>
      <c r="CSH38" s="4"/>
      <c r="CSI38" s="4"/>
      <c r="CSJ38" s="4"/>
      <c r="CSK38" s="4"/>
      <c r="CSL38" s="4"/>
      <c r="CSM38" s="4"/>
      <c r="CSN38" s="4"/>
      <c r="CSO38" s="4"/>
      <c r="CSP38" s="4"/>
      <c r="CSQ38" s="4"/>
      <c r="CSR38" s="4"/>
      <c r="CSS38" s="4"/>
      <c r="CST38" s="4"/>
      <c r="CSU38" s="4"/>
      <c r="CSV38" s="4"/>
      <c r="CSW38" s="4"/>
      <c r="CSX38" s="4"/>
      <c r="CSY38" s="4"/>
      <c r="CSZ38" s="4"/>
      <c r="CTA38" s="4"/>
      <c r="CTB38" s="4"/>
      <c r="CTC38" s="4"/>
      <c r="CTD38" s="4"/>
      <c r="CTE38" s="4"/>
      <c r="CTF38" s="4"/>
      <c r="CTG38" s="4"/>
      <c r="CTH38" s="4"/>
      <c r="CTI38" s="4"/>
      <c r="CTJ38" s="4"/>
      <c r="CTK38" s="4"/>
      <c r="CTL38" s="4"/>
      <c r="CTM38" s="4"/>
      <c r="CTN38" s="4"/>
      <c r="CTO38" s="4"/>
      <c r="CTP38" s="4"/>
      <c r="CTQ38" s="4"/>
      <c r="CTR38" s="4"/>
      <c r="CTS38" s="4"/>
      <c r="CTT38" s="4"/>
      <c r="CTU38" s="4"/>
      <c r="CTV38" s="4"/>
      <c r="CTW38" s="4"/>
      <c r="CTX38" s="4"/>
      <c r="CTY38" s="4"/>
      <c r="CTZ38" s="4"/>
      <c r="CUA38" s="4"/>
      <c r="CUB38" s="4"/>
      <c r="CUC38" s="4"/>
      <c r="CUD38" s="4"/>
      <c r="CUE38" s="4"/>
      <c r="CUF38" s="4"/>
      <c r="CUG38" s="4"/>
      <c r="CUH38" s="4"/>
      <c r="CUI38" s="4"/>
      <c r="CUJ38" s="4"/>
      <c r="CUK38" s="4"/>
      <c r="CUL38" s="4"/>
      <c r="CUM38" s="4"/>
      <c r="CUN38" s="4"/>
      <c r="CUO38" s="4"/>
      <c r="CUP38" s="4"/>
      <c r="CUQ38" s="4"/>
      <c r="CUR38" s="4"/>
      <c r="CUS38" s="4"/>
      <c r="CUT38" s="4"/>
      <c r="CUU38" s="4"/>
      <c r="CUV38" s="4"/>
      <c r="CUW38" s="4"/>
      <c r="CUX38" s="4"/>
      <c r="CUY38" s="4"/>
      <c r="CUZ38" s="4"/>
      <c r="CVA38" s="4"/>
      <c r="CVB38" s="4"/>
      <c r="CVC38" s="4"/>
      <c r="CVD38" s="4"/>
      <c r="CVE38" s="4"/>
      <c r="CVF38" s="4"/>
      <c r="CVG38" s="4"/>
      <c r="CVH38" s="4"/>
      <c r="CVI38" s="4"/>
      <c r="CVJ38" s="4"/>
      <c r="CVK38" s="4"/>
      <c r="CVL38" s="4"/>
      <c r="CVM38" s="4"/>
      <c r="CVN38" s="4"/>
      <c r="CVO38" s="4"/>
      <c r="CVP38" s="4"/>
      <c r="CVQ38" s="4"/>
      <c r="CVR38" s="4"/>
      <c r="CVS38" s="4"/>
      <c r="CVT38" s="4"/>
      <c r="CVU38" s="4"/>
      <c r="CVV38" s="4"/>
      <c r="CVW38" s="4"/>
      <c r="CVX38" s="4"/>
      <c r="CVY38" s="4"/>
      <c r="CVZ38" s="4"/>
      <c r="CWA38" s="4"/>
      <c r="CWB38" s="4"/>
      <c r="CWC38" s="4"/>
      <c r="CWD38" s="4"/>
      <c r="CWE38" s="4"/>
      <c r="CWF38" s="4"/>
      <c r="CWG38" s="4"/>
      <c r="CWH38" s="4"/>
      <c r="CWI38" s="4"/>
      <c r="CWJ38" s="4"/>
      <c r="CWK38" s="4"/>
      <c r="CWL38" s="4"/>
      <c r="CWM38" s="4"/>
      <c r="CWN38" s="4"/>
      <c r="CWO38" s="4"/>
      <c r="CWP38" s="4"/>
      <c r="CWQ38" s="4"/>
      <c r="CWR38" s="4"/>
      <c r="CWS38" s="4"/>
      <c r="CWT38" s="4"/>
      <c r="CWU38" s="4"/>
      <c r="CWV38" s="4"/>
      <c r="CWW38" s="4"/>
      <c r="CWX38" s="4"/>
      <c r="CWY38" s="4"/>
      <c r="CWZ38" s="4"/>
      <c r="CXA38" s="4"/>
      <c r="CXB38" s="4"/>
      <c r="CXC38" s="4"/>
      <c r="CXD38" s="4"/>
      <c r="CXE38" s="4"/>
      <c r="CXF38" s="4"/>
      <c r="CXG38" s="4"/>
      <c r="CXH38" s="4"/>
      <c r="CXI38" s="4"/>
      <c r="CXJ38" s="4"/>
      <c r="CXK38" s="4"/>
      <c r="CXL38" s="4"/>
      <c r="CXM38" s="4"/>
      <c r="CXN38" s="4"/>
      <c r="CXO38" s="4"/>
      <c r="CXP38" s="4"/>
      <c r="CXQ38" s="4"/>
      <c r="CXR38" s="4"/>
      <c r="CXS38" s="4"/>
      <c r="CXT38" s="4"/>
      <c r="CXU38" s="4"/>
      <c r="CXV38" s="4"/>
      <c r="CXW38" s="4"/>
      <c r="CXX38" s="4"/>
      <c r="CXY38" s="4"/>
      <c r="CXZ38" s="4"/>
      <c r="CYA38" s="4"/>
      <c r="CYB38" s="4"/>
      <c r="CYC38" s="4"/>
      <c r="CYD38" s="4"/>
      <c r="CYE38" s="4"/>
      <c r="CYF38" s="4"/>
      <c r="CYG38" s="4"/>
      <c r="CYH38" s="4"/>
      <c r="CYI38" s="4"/>
      <c r="CYJ38" s="4"/>
      <c r="CYK38" s="4"/>
      <c r="CYL38" s="4"/>
      <c r="CYM38" s="4"/>
      <c r="CYN38" s="4"/>
      <c r="CYO38" s="4"/>
      <c r="CYP38" s="4"/>
      <c r="CYQ38" s="4"/>
      <c r="CYR38" s="4"/>
      <c r="CYS38" s="4"/>
      <c r="CYT38" s="4"/>
      <c r="CYU38" s="4"/>
      <c r="CYV38" s="4"/>
      <c r="CYW38" s="4"/>
      <c r="CYX38" s="4"/>
      <c r="CYY38" s="4"/>
      <c r="CYZ38" s="4"/>
      <c r="CZA38" s="4"/>
      <c r="CZB38" s="4"/>
      <c r="CZC38" s="4"/>
      <c r="CZD38" s="4"/>
      <c r="CZE38" s="4"/>
      <c r="CZF38" s="4"/>
      <c r="CZG38" s="4"/>
      <c r="CZH38" s="4"/>
      <c r="CZI38" s="4"/>
      <c r="CZJ38" s="4"/>
      <c r="CZK38" s="4"/>
      <c r="CZL38" s="4"/>
      <c r="CZM38" s="4"/>
      <c r="CZN38" s="4"/>
      <c r="CZO38" s="4"/>
      <c r="CZP38" s="4"/>
      <c r="CZQ38" s="4"/>
      <c r="CZR38" s="4"/>
      <c r="CZS38" s="4"/>
      <c r="CZT38" s="4"/>
      <c r="CZU38" s="4"/>
      <c r="CZV38" s="4"/>
      <c r="CZW38" s="4"/>
      <c r="CZX38" s="4"/>
      <c r="CZY38" s="4"/>
      <c r="CZZ38" s="4"/>
      <c r="DAA38" s="4"/>
      <c r="DAB38" s="4"/>
      <c r="DAC38" s="4"/>
      <c r="DAD38" s="4"/>
      <c r="DAE38" s="4"/>
      <c r="DAF38" s="4"/>
      <c r="DAG38" s="4"/>
      <c r="DAH38" s="4"/>
      <c r="DAI38" s="4"/>
      <c r="DAJ38" s="4"/>
      <c r="DAK38" s="4"/>
      <c r="DAL38" s="4"/>
      <c r="DAM38" s="4"/>
      <c r="DAN38" s="4"/>
      <c r="DAO38" s="4"/>
      <c r="DAP38" s="4"/>
      <c r="DAQ38" s="4"/>
      <c r="DAR38" s="4"/>
      <c r="DAS38" s="4"/>
      <c r="DAT38" s="4"/>
      <c r="DAU38" s="4"/>
      <c r="DAV38" s="4"/>
      <c r="DAW38" s="4"/>
      <c r="DAX38" s="4"/>
      <c r="DAY38" s="4"/>
      <c r="DAZ38" s="4"/>
      <c r="DBA38" s="4"/>
      <c r="DBB38" s="4"/>
      <c r="DBC38" s="4"/>
      <c r="DBD38" s="4"/>
      <c r="DBE38" s="4"/>
      <c r="DBF38" s="4"/>
      <c r="DBG38" s="4"/>
      <c r="DBH38" s="4"/>
      <c r="DBI38" s="4"/>
      <c r="DBJ38" s="4"/>
      <c r="DBK38" s="4"/>
      <c r="DBL38" s="4"/>
      <c r="DBM38" s="4"/>
      <c r="DBN38" s="4"/>
      <c r="DBO38" s="4"/>
      <c r="DBP38" s="4"/>
      <c r="DBQ38" s="4"/>
      <c r="DBR38" s="4"/>
      <c r="DBS38" s="4"/>
      <c r="DBT38" s="4"/>
      <c r="DBU38" s="4"/>
      <c r="DBV38" s="4"/>
      <c r="DBW38" s="4"/>
      <c r="DBX38" s="4"/>
      <c r="DBY38" s="4"/>
      <c r="DBZ38" s="4"/>
      <c r="DCA38" s="4"/>
      <c r="DCB38" s="4"/>
      <c r="DCC38" s="4"/>
      <c r="DCD38" s="4"/>
      <c r="DCE38" s="4"/>
      <c r="DCF38" s="4"/>
      <c r="DCG38" s="4"/>
      <c r="DCH38" s="4"/>
      <c r="DCI38" s="4"/>
      <c r="DCJ38" s="4"/>
      <c r="DCK38" s="4"/>
      <c r="DCL38" s="4"/>
      <c r="DCM38" s="4"/>
      <c r="DCN38" s="4"/>
      <c r="DCO38" s="4"/>
      <c r="DCP38" s="4"/>
      <c r="DCQ38" s="4"/>
      <c r="DCR38" s="4"/>
      <c r="DCS38" s="4"/>
      <c r="DCT38" s="4"/>
      <c r="DCU38" s="4"/>
      <c r="DCV38" s="4"/>
      <c r="DCW38" s="4"/>
      <c r="DCX38" s="4"/>
      <c r="DCY38" s="4"/>
      <c r="DCZ38" s="4"/>
      <c r="DDA38" s="4"/>
      <c r="DDB38" s="4"/>
      <c r="DDC38" s="4"/>
      <c r="DDD38" s="4"/>
      <c r="DDE38" s="4"/>
      <c r="DDF38" s="4"/>
      <c r="DDG38" s="4"/>
      <c r="DDH38" s="4"/>
      <c r="DDI38" s="4"/>
      <c r="DDJ38" s="4"/>
      <c r="DDK38" s="4"/>
      <c r="DDL38" s="4"/>
      <c r="DDM38" s="4"/>
      <c r="DDN38" s="4"/>
      <c r="DDO38" s="4"/>
      <c r="DDP38" s="4"/>
      <c r="DDQ38" s="4"/>
      <c r="DDR38" s="4"/>
      <c r="DDS38" s="4"/>
      <c r="DDT38" s="4"/>
      <c r="DDU38" s="4"/>
      <c r="DDV38" s="4"/>
      <c r="DDW38" s="4"/>
      <c r="DDX38" s="4"/>
      <c r="DDY38" s="4"/>
      <c r="DDZ38" s="4"/>
      <c r="DEA38" s="4"/>
      <c r="DEB38" s="4"/>
      <c r="DEC38" s="4"/>
      <c r="DED38" s="4"/>
      <c r="DEE38" s="4"/>
      <c r="DEF38" s="4"/>
      <c r="DEG38" s="4"/>
      <c r="DEH38" s="4"/>
      <c r="DEI38" s="4"/>
      <c r="DEJ38" s="4"/>
      <c r="DEK38" s="4"/>
      <c r="DEL38" s="4"/>
      <c r="DEM38" s="4"/>
      <c r="DEN38" s="4"/>
      <c r="DEO38" s="4"/>
      <c r="DEP38" s="4"/>
      <c r="DEQ38" s="4"/>
      <c r="DER38" s="4"/>
      <c r="DES38" s="4"/>
      <c r="DET38" s="4"/>
      <c r="DEU38" s="4"/>
      <c r="DEV38" s="4"/>
      <c r="DEW38" s="4"/>
      <c r="DEX38" s="4"/>
      <c r="DEY38" s="4"/>
      <c r="DEZ38" s="4"/>
      <c r="DFA38" s="4"/>
      <c r="DFB38" s="4"/>
      <c r="DFC38" s="4"/>
      <c r="DFD38" s="4"/>
      <c r="DFE38" s="4"/>
      <c r="DFF38" s="4"/>
      <c r="DFG38" s="4"/>
      <c r="DFH38" s="4"/>
      <c r="DFI38" s="4"/>
      <c r="DFJ38" s="4"/>
      <c r="DFK38" s="4"/>
      <c r="DFL38" s="4"/>
      <c r="DFM38" s="4"/>
      <c r="DFN38" s="4"/>
      <c r="DFO38" s="4"/>
      <c r="DFP38" s="4"/>
      <c r="DFQ38" s="4"/>
      <c r="DFR38" s="4"/>
      <c r="DFS38" s="4"/>
      <c r="DFT38" s="4"/>
      <c r="DFU38" s="4"/>
      <c r="DFV38" s="4"/>
      <c r="DFW38" s="4"/>
      <c r="DFX38" s="4"/>
      <c r="DFY38" s="4"/>
      <c r="DFZ38" s="4"/>
      <c r="DGA38" s="4"/>
      <c r="DGB38" s="4"/>
      <c r="DGC38" s="4"/>
      <c r="DGD38" s="4"/>
      <c r="DGE38" s="4"/>
      <c r="DGF38" s="4"/>
      <c r="DGG38" s="4"/>
      <c r="DGH38" s="4"/>
      <c r="DGI38" s="4"/>
      <c r="DGJ38" s="4"/>
      <c r="DGK38" s="4"/>
      <c r="DGL38" s="4"/>
      <c r="DGM38" s="4"/>
      <c r="DGN38" s="4"/>
      <c r="DGO38" s="4"/>
      <c r="DGP38" s="4"/>
      <c r="DGQ38" s="4"/>
      <c r="DGR38" s="4"/>
      <c r="DGS38" s="4"/>
      <c r="DGT38" s="4"/>
      <c r="DGU38" s="4"/>
      <c r="DGV38" s="4"/>
      <c r="DGW38" s="4"/>
      <c r="DGX38" s="4"/>
      <c r="DGY38" s="4"/>
      <c r="DGZ38" s="4"/>
      <c r="DHA38" s="4"/>
      <c r="DHB38" s="4"/>
      <c r="DHC38" s="4"/>
      <c r="DHD38" s="4"/>
      <c r="DHE38" s="4"/>
      <c r="DHF38" s="4"/>
      <c r="DHG38" s="4"/>
      <c r="DHH38" s="4"/>
      <c r="DHI38" s="4"/>
      <c r="DHJ38" s="4"/>
      <c r="DHK38" s="4"/>
      <c r="DHL38" s="4"/>
      <c r="DHM38" s="4"/>
      <c r="DHN38" s="4"/>
      <c r="DHO38" s="4"/>
      <c r="DHP38" s="4"/>
      <c r="DHQ38" s="4"/>
      <c r="DHR38" s="4"/>
      <c r="DHS38" s="4"/>
      <c r="DHT38" s="4"/>
      <c r="DHU38" s="4"/>
      <c r="DHV38" s="4"/>
      <c r="DHW38" s="4"/>
      <c r="DHX38" s="4"/>
      <c r="DHY38" s="4"/>
      <c r="DHZ38" s="4"/>
      <c r="DIA38" s="4"/>
      <c r="DIB38" s="4"/>
      <c r="DIC38" s="4"/>
      <c r="DID38" s="4"/>
      <c r="DIE38" s="4"/>
      <c r="DIF38" s="4"/>
      <c r="DIG38" s="4"/>
      <c r="DIH38" s="4"/>
      <c r="DII38" s="4"/>
      <c r="DIJ38" s="4"/>
      <c r="DIK38" s="4"/>
      <c r="DIL38" s="4"/>
      <c r="DIM38" s="4"/>
      <c r="DIN38" s="4"/>
      <c r="DIO38" s="4"/>
      <c r="DIP38" s="4"/>
      <c r="DIQ38" s="4"/>
      <c r="DIR38" s="4"/>
      <c r="DIS38" s="4"/>
      <c r="DIT38" s="4"/>
      <c r="DIU38" s="4"/>
      <c r="DIV38" s="4"/>
      <c r="DIW38" s="4"/>
      <c r="DIX38" s="4"/>
      <c r="DIY38" s="4"/>
      <c r="DIZ38" s="4"/>
      <c r="DJA38" s="4"/>
      <c r="DJB38" s="4"/>
      <c r="DJC38" s="4"/>
      <c r="DJD38" s="4"/>
      <c r="DJE38" s="4"/>
      <c r="DJF38" s="4"/>
      <c r="DJG38" s="4"/>
      <c r="DJH38" s="4"/>
      <c r="DJI38" s="4"/>
      <c r="DJJ38" s="4"/>
      <c r="DJK38" s="4"/>
      <c r="DJL38" s="4"/>
      <c r="DJM38" s="4"/>
      <c r="DJN38" s="4"/>
      <c r="DJO38" s="4"/>
      <c r="DJP38" s="4"/>
      <c r="DJQ38" s="4"/>
      <c r="DJR38" s="4"/>
      <c r="DJS38" s="4"/>
      <c r="DJT38" s="4"/>
      <c r="DJU38" s="4"/>
      <c r="DJV38" s="4"/>
      <c r="DJW38" s="4"/>
      <c r="DJX38" s="4"/>
      <c r="DJY38" s="4"/>
      <c r="DJZ38" s="4"/>
      <c r="DKA38" s="4"/>
      <c r="DKB38" s="4"/>
      <c r="DKC38" s="4"/>
      <c r="DKD38" s="4"/>
      <c r="DKE38" s="4"/>
      <c r="DKF38" s="4"/>
      <c r="DKG38" s="4"/>
      <c r="DKH38" s="4"/>
      <c r="DKI38" s="4"/>
      <c r="DKJ38" s="4"/>
      <c r="DKK38" s="4"/>
      <c r="DKL38" s="4"/>
      <c r="DKM38" s="4"/>
      <c r="DKN38" s="4"/>
      <c r="DKO38" s="4"/>
      <c r="DKP38" s="4"/>
      <c r="DKQ38" s="4"/>
      <c r="DKR38" s="4"/>
      <c r="DKS38" s="4"/>
      <c r="DKT38" s="4"/>
      <c r="DKU38" s="4"/>
      <c r="DKV38" s="4"/>
      <c r="DKW38" s="4"/>
      <c r="DKX38" s="4"/>
      <c r="DKY38" s="4"/>
      <c r="DKZ38" s="4"/>
      <c r="DLA38" s="4"/>
      <c r="DLB38" s="4"/>
      <c r="DLC38" s="4"/>
      <c r="DLD38" s="4"/>
      <c r="DLE38" s="4"/>
      <c r="DLF38" s="4"/>
      <c r="DLG38" s="4"/>
      <c r="DLH38" s="4"/>
      <c r="DLI38" s="4"/>
      <c r="DLJ38" s="4"/>
      <c r="DLK38" s="4"/>
      <c r="DLL38" s="4"/>
      <c r="DLM38" s="4"/>
      <c r="DLN38" s="4"/>
      <c r="DLO38" s="4"/>
      <c r="DLP38" s="4"/>
      <c r="DLQ38" s="4"/>
      <c r="DLR38" s="4"/>
      <c r="DLS38" s="4"/>
      <c r="DLT38" s="4"/>
      <c r="DLU38" s="4"/>
      <c r="DLV38" s="4"/>
      <c r="DLW38" s="4"/>
      <c r="DLX38" s="4"/>
      <c r="DLY38" s="4"/>
      <c r="DLZ38" s="4"/>
      <c r="DMA38" s="4"/>
      <c r="DMB38" s="4"/>
      <c r="DMC38" s="4"/>
      <c r="DMD38" s="4"/>
      <c r="DME38" s="4"/>
      <c r="DMF38" s="4"/>
      <c r="DMG38" s="4"/>
      <c r="DMH38" s="4"/>
      <c r="DMI38" s="4"/>
      <c r="DMJ38" s="4"/>
      <c r="DMK38" s="4"/>
      <c r="DML38" s="4"/>
      <c r="DMM38" s="4"/>
      <c r="DMN38" s="4"/>
      <c r="DMO38" s="4"/>
      <c r="DMP38" s="4"/>
      <c r="DMQ38" s="4"/>
      <c r="DMR38" s="4"/>
      <c r="DMS38" s="4"/>
      <c r="DMT38" s="4"/>
      <c r="DMU38" s="4"/>
      <c r="DMV38" s="4"/>
      <c r="DMW38" s="4"/>
      <c r="DMX38" s="4"/>
      <c r="DMY38" s="4"/>
      <c r="DMZ38" s="4"/>
      <c r="DNA38" s="4"/>
      <c r="DNB38" s="4"/>
      <c r="DNC38" s="4"/>
      <c r="DND38" s="4"/>
      <c r="DNE38" s="4"/>
      <c r="DNF38" s="4"/>
      <c r="DNG38" s="4"/>
      <c r="DNH38" s="4"/>
      <c r="DNI38" s="4"/>
      <c r="DNJ38" s="4"/>
      <c r="DNK38" s="4"/>
      <c r="DNL38" s="4"/>
      <c r="DNM38" s="4"/>
      <c r="DNN38" s="4"/>
      <c r="DNO38" s="4"/>
      <c r="DNP38" s="4"/>
      <c r="DNQ38" s="4"/>
      <c r="DNR38" s="4"/>
      <c r="DNS38" s="4"/>
      <c r="DNT38" s="4"/>
      <c r="DNU38" s="4"/>
      <c r="DNV38" s="4"/>
      <c r="DNW38" s="4"/>
      <c r="DNX38" s="4"/>
      <c r="DNY38" s="4"/>
      <c r="DNZ38" s="4"/>
      <c r="DOA38" s="4"/>
      <c r="DOB38" s="4"/>
      <c r="DOC38" s="4"/>
      <c r="DOD38" s="4"/>
      <c r="DOE38" s="4"/>
      <c r="DOF38" s="4"/>
      <c r="DOG38" s="4"/>
      <c r="DOH38" s="4"/>
      <c r="DOI38" s="4"/>
      <c r="DOJ38" s="4"/>
      <c r="DOK38" s="4"/>
      <c r="DOL38" s="4"/>
      <c r="DOM38" s="4"/>
      <c r="DON38" s="4"/>
      <c r="DOO38" s="4"/>
      <c r="DOP38" s="4"/>
      <c r="DOQ38" s="4"/>
      <c r="DOR38" s="4"/>
      <c r="DOS38" s="4"/>
      <c r="DOT38" s="4"/>
      <c r="DOU38" s="4"/>
      <c r="DOV38" s="4"/>
      <c r="DOW38" s="4"/>
      <c r="DOX38" s="4"/>
      <c r="DOY38" s="4"/>
      <c r="DOZ38" s="4"/>
      <c r="DPA38" s="4"/>
      <c r="DPB38" s="4"/>
      <c r="DPC38" s="4"/>
      <c r="DPD38" s="4"/>
      <c r="DPE38" s="4"/>
      <c r="DPF38" s="4"/>
      <c r="DPG38" s="4"/>
      <c r="DPH38" s="4"/>
      <c r="DPI38" s="4"/>
      <c r="DPJ38" s="4"/>
      <c r="DPK38" s="4"/>
      <c r="DPL38" s="4"/>
      <c r="DPM38" s="4"/>
      <c r="DPN38" s="4"/>
      <c r="DPO38" s="4"/>
      <c r="DPP38" s="4"/>
      <c r="DPQ38" s="4"/>
      <c r="DPR38" s="4"/>
      <c r="DPS38" s="4"/>
      <c r="DPT38" s="4"/>
      <c r="DPU38" s="4"/>
      <c r="DPV38" s="4"/>
      <c r="DPW38" s="4"/>
      <c r="DPX38" s="4"/>
      <c r="DPY38" s="4"/>
      <c r="DPZ38" s="4"/>
      <c r="DQA38" s="4"/>
      <c r="DQB38" s="4"/>
      <c r="DQC38" s="4"/>
      <c r="DQD38" s="4"/>
      <c r="DQE38" s="4"/>
      <c r="DQF38" s="4"/>
      <c r="DQG38" s="4"/>
      <c r="DQH38" s="4"/>
      <c r="DQI38" s="4"/>
      <c r="DQJ38" s="4"/>
      <c r="DQK38" s="4"/>
      <c r="DQL38" s="4"/>
      <c r="DQM38" s="4"/>
      <c r="DQN38" s="4"/>
      <c r="DQO38" s="4"/>
      <c r="DQP38" s="4"/>
      <c r="DQQ38" s="4"/>
      <c r="DQR38" s="4"/>
      <c r="DQS38" s="4"/>
      <c r="DQT38" s="4"/>
      <c r="DQU38" s="4"/>
      <c r="DQV38" s="4"/>
      <c r="DQW38" s="4"/>
      <c r="DQX38" s="4"/>
      <c r="DQY38" s="4"/>
      <c r="DQZ38" s="4"/>
      <c r="DRA38" s="4"/>
      <c r="DRB38" s="4"/>
      <c r="DRC38" s="4"/>
      <c r="DRD38" s="4"/>
      <c r="DRE38" s="4"/>
      <c r="DRF38" s="4"/>
      <c r="DRG38" s="4"/>
      <c r="DRH38" s="4"/>
      <c r="DRI38" s="4"/>
      <c r="DRJ38" s="4"/>
      <c r="DRK38" s="4"/>
      <c r="DRL38" s="4"/>
      <c r="DRM38" s="4"/>
      <c r="DRN38" s="4"/>
      <c r="DRO38" s="4"/>
      <c r="DRP38" s="4"/>
      <c r="DRQ38" s="4"/>
      <c r="DRR38" s="4"/>
      <c r="DRS38" s="4"/>
      <c r="DRT38" s="4"/>
      <c r="DRU38" s="4"/>
      <c r="DRV38" s="4"/>
      <c r="DRW38" s="4"/>
      <c r="DRX38" s="4"/>
      <c r="DRY38" s="4"/>
      <c r="DRZ38" s="4"/>
      <c r="DSA38" s="4"/>
      <c r="DSB38" s="4"/>
      <c r="DSC38" s="4"/>
      <c r="DSD38" s="4"/>
      <c r="DSE38" s="4"/>
      <c r="DSF38" s="4"/>
      <c r="DSG38" s="4"/>
      <c r="DSH38" s="4"/>
      <c r="DSI38" s="4"/>
      <c r="DSJ38" s="4"/>
      <c r="DSK38" s="4"/>
      <c r="DSL38" s="4"/>
      <c r="DSM38" s="4"/>
      <c r="DSN38" s="4"/>
      <c r="DSO38" s="4"/>
      <c r="DSP38" s="4"/>
      <c r="DSQ38" s="4"/>
      <c r="DSR38" s="4"/>
      <c r="DSS38" s="4"/>
      <c r="DST38" s="4"/>
      <c r="DSU38" s="4"/>
      <c r="DSV38" s="4"/>
      <c r="DSW38" s="4"/>
      <c r="DSX38" s="4"/>
      <c r="DSY38" s="4"/>
      <c r="DSZ38" s="4"/>
      <c r="DTA38" s="4"/>
      <c r="DTB38" s="4"/>
      <c r="DTC38" s="4"/>
      <c r="DTD38" s="4"/>
      <c r="DTE38" s="4"/>
      <c r="DTF38" s="4"/>
      <c r="DTG38" s="4"/>
      <c r="DTH38" s="4"/>
      <c r="DTI38" s="4"/>
      <c r="DTJ38" s="4"/>
      <c r="DTK38" s="4"/>
      <c r="DTL38" s="4"/>
      <c r="DTM38" s="4"/>
      <c r="DTN38" s="4"/>
      <c r="DTO38" s="4"/>
      <c r="DTP38" s="4"/>
      <c r="DTQ38" s="4"/>
      <c r="DTR38" s="4"/>
      <c r="DTS38" s="4"/>
      <c r="DTT38" s="4"/>
      <c r="DTU38" s="4"/>
      <c r="DTV38" s="4"/>
      <c r="DTW38" s="4"/>
      <c r="DTX38" s="4"/>
      <c r="DTY38" s="4"/>
      <c r="DTZ38" s="4"/>
      <c r="DUA38" s="4"/>
      <c r="DUB38" s="4"/>
      <c r="DUC38" s="4"/>
      <c r="DUD38" s="4"/>
      <c r="DUE38" s="4"/>
      <c r="DUF38" s="4"/>
      <c r="DUG38" s="4"/>
      <c r="DUH38" s="4"/>
      <c r="DUI38" s="4"/>
      <c r="DUJ38" s="4"/>
      <c r="DUK38" s="4"/>
      <c r="DUL38" s="4"/>
      <c r="DUM38" s="4"/>
      <c r="DUN38" s="4"/>
      <c r="DUO38" s="4"/>
      <c r="DUP38" s="4"/>
      <c r="DUQ38" s="4"/>
      <c r="DUR38" s="4"/>
      <c r="DUS38" s="4"/>
      <c r="DUT38" s="4"/>
      <c r="DUU38" s="4"/>
      <c r="DUV38" s="4"/>
      <c r="DUW38" s="4"/>
      <c r="DUX38" s="4"/>
      <c r="DUY38" s="4"/>
      <c r="DUZ38" s="4"/>
      <c r="DVA38" s="4"/>
      <c r="DVB38" s="4"/>
      <c r="DVC38" s="4"/>
      <c r="DVD38" s="4"/>
      <c r="DVE38" s="4"/>
      <c r="DVF38" s="4"/>
      <c r="DVG38" s="4"/>
      <c r="DVH38" s="4"/>
      <c r="DVI38" s="4"/>
      <c r="DVJ38" s="4"/>
      <c r="DVK38" s="4"/>
      <c r="DVL38" s="4"/>
      <c r="DVM38" s="4"/>
      <c r="DVN38" s="4"/>
      <c r="DVO38" s="4"/>
      <c r="DVP38" s="4"/>
      <c r="DVQ38" s="4"/>
      <c r="DVR38" s="4"/>
      <c r="DVS38" s="4"/>
      <c r="DVT38" s="4"/>
      <c r="DVU38" s="4"/>
      <c r="DVV38" s="4"/>
      <c r="DVW38" s="4"/>
      <c r="DVX38" s="4"/>
      <c r="DVY38" s="4"/>
      <c r="DVZ38" s="4"/>
      <c r="DWA38" s="4"/>
      <c r="DWB38" s="4"/>
      <c r="DWC38" s="4"/>
      <c r="DWD38" s="4"/>
      <c r="DWE38" s="4"/>
      <c r="DWF38" s="4"/>
      <c r="DWG38" s="4"/>
      <c r="DWH38" s="4"/>
      <c r="DWI38" s="4"/>
      <c r="DWJ38" s="4"/>
      <c r="DWK38" s="4"/>
      <c r="DWL38" s="4"/>
      <c r="DWM38" s="4"/>
      <c r="DWN38" s="4"/>
      <c r="DWO38" s="4"/>
      <c r="DWP38" s="4"/>
      <c r="DWQ38" s="4"/>
      <c r="DWR38" s="4"/>
      <c r="DWS38" s="4"/>
      <c r="DWT38" s="4"/>
      <c r="DWU38" s="4"/>
      <c r="DWV38" s="4"/>
      <c r="DWW38" s="4"/>
      <c r="DWX38" s="4"/>
      <c r="DWY38" s="4"/>
      <c r="DWZ38" s="4"/>
      <c r="DXA38" s="4"/>
      <c r="DXB38" s="4"/>
      <c r="DXC38" s="4"/>
      <c r="DXD38" s="4"/>
      <c r="DXE38" s="4"/>
      <c r="DXF38" s="4"/>
      <c r="DXG38" s="4"/>
      <c r="DXH38" s="4"/>
      <c r="DXI38" s="4"/>
      <c r="DXJ38" s="4"/>
      <c r="DXK38" s="4"/>
      <c r="DXL38" s="4"/>
      <c r="DXM38" s="4"/>
      <c r="DXN38" s="4"/>
      <c r="DXO38" s="4"/>
      <c r="DXP38" s="4"/>
      <c r="DXQ38" s="4"/>
      <c r="DXR38" s="4"/>
      <c r="DXS38" s="4"/>
      <c r="DXT38" s="4"/>
      <c r="DXU38" s="4"/>
      <c r="DXV38" s="4"/>
      <c r="DXW38" s="4"/>
      <c r="DXX38" s="4"/>
      <c r="DXY38" s="4"/>
      <c r="DXZ38" s="4"/>
      <c r="DYA38" s="4"/>
      <c r="DYB38" s="4"/>
      <c r="DYC38" s="4"/>
      <c r="DYD38" s="4"/>
      <c r="DYE38" s="4"/>
      <c r="DYF38" s="4"/>
      <c r="DYG38" s="4"/>
      <c r="DYH38" s="4"/>
      <c r="DYI38" s="4"/>
      <c r="DYJ38" s="4"/>
      <c r="DYK38" s="4"/>
      <c r="DYL38" s="4"/>
      <c r="DYM38" s="4"/>
      <c r="DYN38" s="4"/>
      <c r="DYO38" s="4"/>
      <c r="DYP38" s="4"/>
      <c r="DYQ38" s="4"/>
      <c r="DYR38" s="4"/>
      <c r="DYS38" s="4"/>
      <c r="DYT38" s="4"/>
      <c r="DYU38" s="4"/>
      <c r="DYV38" s="4"/>
      <c r="DYW38" s="4"/>
      <c r="DYX38" s="4"/>
      <c r="DYY38" s="4"/>
      <c r="DYZ38" s="4"/>
      <c r="DZA38" s="4"/>
      <c r="DZB38" s="4"/>
      <c r="DZC38" s="4"/>
      <c r="DZD38" s="4"/>
      <c r="DZE38" s="4"/>
      <c r="DZF38" s="4"/>
      <c r="DZG38" s="4"/>
      <c r="DZH38" s="4"/>
      <c r="DZI38" s="4"/>
      <c r="DZJ38" s="4"/>
      <c r="DZK38" s="4"/>
      <c r="DZL38" s="4"/>
      <c r="DZM38" s="4"/>
      <c r="DZN38" s="4"/>
      <c r="DZO38" s="4"/>
      <c r="DZP38" s="4"/>
      <c r="DZQ38" s="4"/>
      <c r="DZR38" s="4"/>
      <c r="DZS38" s="4"/>
      <c r="DZT38" s="4"/>
      <c r="DZU38" s="4"/>
      <c r="DZV38" s="4"/>
      <c r="DZW38" s="4"/>
      <c r="DZX38" s="4"/>
      <c r="DZY38" s="4"/>
      <c r="DZZ38" s="4"/>
      <c r="EAA38" s="4"/>
      <c r="EAB38" s="4"/>
      <c r="EAC38" s="4"/>
      <c r="EAD38" s="4"/>
      <c r="EAE38" s="4"/>
      <c r="EAF38" s="4"/>
      <c r="EAG38" s="4"/>
      <c r="EAH38" s="4"/>
      <c r="EAI38" s="4"/>
      <c r="EAJ38" s="4"/>
      <c r="EAK38" s="4"/>
      <c r="EAL38" s="4"/>
      <c r="EAM38" s="4"/>
      <c r="EAN38" s="4"/>
      <c r="EAO38" s="4"/>
      <c r="EAP38" s="4"/>
      <c r="EAQ38" s="4"/>
      <c r="EAR38" s="4"/>
      <c r="EAS38" s="4"/>
      <c r="EAT38" s="4"/>
      <c r="EAU38" s="4"/>
      <c r="EAV38" s="4"/>
      <c r="EAW38" s="4"/>
      <c r="EAX38" s="4"/>
      <c r="EAY38" s="4"/>
      <c r="EAZ38" s="4"/>
      <c r="EBA38" s="4"/>
      <c r="EBB38" s="4"/>
      <c r="EBC38" s="4"/>
      <c r="EBD38" s="4"/>
      <c r="EBE38" s="4"/>
      <c r="EBF38" s="4"/>
      <c r="EBG38" s="4"/>
      <c r="EBH38" s="4"/>
      <c r="EBI38" s="4"/>
      <c r="EBJ38" s="4"/>
      <c r="EBK38" s="4"/>
      <c r="EBL38" s="4"/>
      <c r="EBM38" s="4"/>
      <c r="EBN38" s="4"/>
      <c r="EBO38" s="4"/>
      <c r="EBP38" s="4"/>
      <c r="EBQ38" s="4"/>
      <c r="EBR38" s="4"/>
      <c r="EBS38" s="4"/>
      <c r="EBT38" s="4"/>
      <c r="EBU38" s="4"/>
      <c r="EBV38" s="4"/>
      <c r="EBW38" s="4"/>
      <c r="EBX38" s="4"/>
      <c r="EBY38" s="4"/>
      <c r="EBZ38" s="4"/>
      <c r="ECA38" s="4"/>
      <c r="ECB38" s="4"/>
      <c r="ECC38" s="4"/>
      <c r="ECD38" s="4"/>
      <c r="ECE38" s="4"/>
      <c r="ECF38" s="4"/>
      <c r="ECG38" s="4"/>
      <c r="ECH38" s="4"/>
      <c r="ECI38" s="4"/>
      <c r="ECJ38" s="4"/>
      <c r="ECK38" s="4"/>
      <c r="ECL38" s="4"/>
      <c r="ECM38" s="4"/>
      <c r="ECN38" s="4"/>
      <c r="ECO38" s="4"/>
      <c r="ECP38" s="4"/>
      <c r="ECQ38" s="4"/>
      <c r="ECR38" s="4"/>
      <c r="ECS38" s="4"/>
      <c r="ECT38" s="4"/>
      <c r="ECU38" s="4"/>
      <c r="ECV38" s="4"/>
      <c r="ECW38" s="4"/>
      <c r="ECX38" s="4"/>
      <c r="ECY38" s="4"/>
      <c r="ECZ38" s="4"/>
      <c r="EDA38" s="4"/>
      <c r="EDB38" s="4"/>
      <c r="EDC38" s="4"/>
      <c r="EDD38" s="4"/>
      <c r="EDE38" s="4"/>
      <c r="EDF38" s="4"/>
      <c r="EDG38" s="4"/>
      <c r="EDH38" s="4"/>
      <c r="EDI38" s="4"/>
      <c r="EDJ38" s="4"/>
      <c r="EDK38" s="4"/>
      <c r="EDL38" s="4"/>
      <c r="EDM38" s="4"/>
      <c r="EDN38" s="4"/>
      <c r="EDO38" s="4"/>
      <c r="EDP38" s="4"/>
      <c r="EDQ38" s="4"/>
      <c r="EDR38" s="4"/>
      <c r="EDS38" s="4"/>
      <c r="EDT38" s="4"/>
      <c r="EDU38" s="4"/>
      <c r="EDV38" s="4"/>
      <c r="EDW38" s="4"/>
      <c r="EDX38" s="4"/>
      <c r="EDY38" s="4"/>
      <c r="EDZ38" s="4"/>
      <c r="EEA38" s="4"/>
      <c r="EEB38" s="4"/>
      <c r="EEC38" s="4"/>
      <c r="EED38" s="4"/>
      <c r="EEE38" s="4"/>
      <c r="EEF38" s="4"/>
      <c r="EEG38" s="4"/>
      <c r="EEH38" s="4"/>
      <c r="EEI38" s="4"/>
      <c r="EEJ38" s="4"/>
      <c r="EEK38" s="4"/>
      <c r="EEL38" s="4"/>
      <c r="EEM38" s="4"/>
      <c r="EEN38" s="4"/>
      <c r="EEO38" s="4"/>
      <c r="EEP38" s="4"/>
      <c r="EEQ38" s="4"/>
      <c r="EER38" s="4"/>
      <c r="EES38" s="4"/>
      <c r="EET38" s="4"/>
      <c r="EEU38" s="4"/>
      <c r="EEV38" s="4"/>
      <c r="EEW38" s="4"/>
      <c r="EEX38" s="4"/>
      <c r="EEY38" s="4"/>
      <c r="EEZ38" s="4"/>
      <c r="EFA38" s="4"/>
      <c r="EFB38" s="4"/>
      <c r="EFC38" s="4"/>
      <c r="EFD38" s="4"/>
      <c r="EFE38" s="4"/>
      <c r="EFF38" s="4"/>
      <c r="EFG38" s="4"/>
      <c r="EFH38" s="4"/>
      <c r="EFI38" s="4"/>
      <c r="EFJ38" s="4"/>
      <c r="EFK38" s="4"/>
      <c r="EFL38" s="4"/>
      <c r="EFM38" s="4"/>
      <c r="EFN38" s="4"/>
      <c r="EFO38" s="4"/>
      <c r="EFP38" s="4"/>
      <c r="EFQ38" s="4"/>
      <c r="EFR38" s="4"/>
      <c r="EFS38" s="4"/>
      <c r="EFT38" s="4"/>
      <c r="EFU38" s="4"/>
      <c r="EFV38" s="4"/>
      <c r="EFW38" s="4"/>
      <c r="EFX38" s="4"/>
      <c r="EFY38" s="4"/>
      <c r="EFZ38" s="4"/>
      <c r="EGA38" s="4"/>
      <c r="EGB38" s="4"/>
      <c r="EGC38" s="4"/>
      <c r="EGD38" s="4"/>
      <c r="EGE38" s="4"/>
      <c r="EGF38" s="4"/>
      <c r="EGG38" s="4"/>
      <c r="EGH38" s="4"/>
      <c r="EGI38" s="4"/>
      <c r="EGJ38" s="4"/>
      <c r="EGK38" s="4"/>
      <c r="EGL38" s="4"/>
      <c r="EGM38" s="4"/>
      <c r="EGN38" s="4"/>
      <c r="EGO38" s="4"/>
      <c r="EGP38" s="4"/>
      <c r="EGQ38" s="4"/>
      <c r="EGR38" s="4"/>
      <c r="EGS38" s="4"/>
      <c r="EGT38" s="4"/>
      <c r="EGU38" s="4"/>
      <c r="EGV38" s="4"/>
      <c r="EGW38" s="4"/>
      <c r="EGX38" s="4"/>
      <c r="EGY38" s="4"/>
      <c r="EGZ38" s="4"/>
      <c r="EHA38" s="4"/>
      <c r="EHB38" s="4"/>
      <c r="EHC38" s="4"/>
      <c r="EHD38" s="4"/>
      <c r="EHE38" s="4"/>
      <c r="EHF38" s="4"/>
      <c r="EHG38" s="4"/>
      <c r="EHH38" s="4"/>
      <c r="EHI38" s="4"/>
      <c r="EHJ38" s="4"/>
      <c r="EHK38" s="4"/>
      <c r="EHL38" s="4"/>
      <c r="EHM38" s="4"/>
      <c r="EHN38" s="4"/>
      <c r="EHO38" s="4"/>
      <c r="EHP38" s="4"/>
      <c r="EHQ38" s="4"/>
      <c r="EHR38" s="4"/>
      <c r="EHS38" s="4"/>
      <c r="EHT38" s="4"/>
      <c r="EHU38" s="4"/>
      <c r="EHV38" s="4"/>
      <c r="EHW38" s="4"/>
      <c r="EHX38" s="4"/>
      <c r="EHY38" s="4"/>
      <c r="EHZ38" s="4"/>
      <c r="EIA38" s="4"/>
      <c r="EIB38" s="4"/>
      <c r="EIC38" s="4"/>
      <c r="EID38" s="4"/>
      <c r="EIE38" s="4"/>
      <c r="EIF38" s="4"/>
      <c r="EIG38" s="4"/>
      <c r="EIH38" s="4"/>
      <c r="EII38" s="4"/>
      <c r="EIJ38" s="4"/>
      <c r="EIK38" s="4"/>
      <c r="EIL38" s="4"/>
      <c r="EIM38" s="4"/>
      <c r="EIN38" s="4"/>
      <c r="EIO38" s="4"/>
      <c r="EIP38" s="4"/>
      <c r="EIQ38" s="4"/>
      <c r="EIR38" s="4"/>
      <c r="EIS38" s="4"/>
      <c r="EIT38" s="4"/>
      <c r="EIU38" s="4"/>
      <c r="EIV38" s="4"/>
      <c r="EIW38" s="4"/>
      <c r="EIX38" s="4"/>
      <c r="EIY38" s="4"/>
      <c r="EIZ38" s="4"/>
      <c r="EJA38" s="4"/>
      <c r="EJB38" s="4"/>
      <c r="EJC38" s="4"/>
      <c r="EJD38" s="4"/>
      <c r="EJE38" s="4"/>
      <c r="EJF38" s="4"/>
      <c r="EJG38" s="4"/>
      <c r="EJH38" s="4"/>
      <c r="EJI38" s="4"/>
      <c r="EJJ38" s="4"/>
      <c r="EJK38" s="4"/>
      <c r="EJL38" s="4"/>
      <c r="EJM38" s="4"/>
      <c r="EJN38" s="4"/>
      <c r="EJO38" s="4"/>
      <c r="EJP38" s="4"/>
      <c r="EJQ38" s="4"/>
      <c r="EJR38" s="4"/>
      <c r="EJS38" s="4"/>
      <c r="EJT38" s="4"/>
      <c r="EJU38" s="4"/>
      <c r="EJV38" s="4"/>
      <c r="EJW38" s="4"/>
      <c r="EJX38" s="4"/>
      <c r="EJY38" s="4"/>
      <c r="EJZ38" s="4"/>
      <c r="EKA38" s="4"/>
      <c r="EKB38" s="4"/>
      <c r="EKC38" s="4"/>
      <c r="EKD38" s="4"/>
      <c r="EKE38" s="4"/>
      <c r="EKF38" s="4"/>
      <c r="EKG38" s="4"/>
      <c r="EKH38" s="4"/>
      <c r="EKI38" s="4"/>
      <c r="EKJ38" s="4"/>
      <c r="EKK38" s="4"/>
      <c r="EKL38" s="4"/>
      <c r="EKM38" s="4"/>
      <c r="EKN38" s="4"/>
      <c r="EKO38" s="4"/>
      <c r="EKP38" s="4"/>
      <c r="EKQ38" s="4"/>
      <c r="EKR38" s="4"/>
      <c r="EKS38" s="4"/>
      <c r="EKT38" s="4"/>
      <c r="EKU38" s="4"/>
      <c r="EKV38" s="4"/>
      <c r="EKW38" s="4"/>
      <c r="EKX38" s="4"/>
      <c r="EKY38" s="4"/>
      <c r="EKZ38" s="4"/>
      <c r="ELA38" s="4"/>
      <c r="ELB38" s="4"/>
      <c r="ELC38" s="4"/>
      <c r="ELD38" s="4"/>
      <c r="ELE38" s="4"/>
      <c r="ELF38" s="4"/>
      <c r="ELG38" s="4"/>
      <c r="ELH38" s="4"/>
      <c r="ELI38" s="4"/>
      <c r="ELJ38" s="4"/>
      <c r="ELK38" s="4"/>
      <c r="ELL38" s="4"/>
      <c r="ELM38" s="4"/>
      <c r="ELN38" s="4"/>
      <c r="ELO38" s="4"/>
      <c r="ELP38" s="4"/>
      <c r="ELQ38" s="4"/>
      <c r="ELR38" s="4"/>
      <c r="ELS38" s="4"/>
      <c r="ELT38" s="4"/>
      <c r="ELU38" s="4"/>
      <c r="ELV38" s="4"/>
      <c r="ELW38" s="4"/>
      <c r="ELX38" s="4"/>
      <c r="ELY38" s="4"/>
      <c r="ELZ38" s="4"/>
      <c r="EMA38" s="4"/>
      <c r="EMB38" s="4"/>
      <c r="EMC38" s="4"/>
      <c r="EMD38" s="4"/>
      <c r="EME38" s="4"/>
      <c r="EMF38" s="4"/>
      <c r="EMG38" s="4"/>
      <c r="EMH38" s="4"/>
      <c r="EMI38" s="4"/>
      <c r="EMJ38" s="4"/>
      <c r="EMK38" s="4"/>
      <c r="EML38" s="4"/>
      <c r="EMM38" s="4"/>
      <c r="EMN38" s="4"/>
      <c r="EMO38" s="4"/>
      <c r="EMP38" s="4"/>
      <c r="EMQ38" s="4"/>
      <c r="EMR38" s="4"/>
      <c r="EMS38" s="4"/>
      <c r="EMT38" s="4"/>
      <c r="EMU38" s="4"/>
      <c r="EMV38" s="4"/>
      <c r="EMW38" s="4"/>
      <c r="EMX38" s="4"/>
      <c r="EMY38" s="4"/>
      <c r="EMZ38" s="4"/>
      <c r="ENA38" s="4"/>
      <c r="ENB38" s="4"/>
      <c r="ENC38" s="4"/>
      <c r="END38" s="4"/>
      <c r="ENE38" s="4"/>
      <c r="ENF38" s="4"/>
      <c r="ENG38" s="4"/>
      <c r="ENH38" s="4"/>
      <c r="ENI38" s="4"/>
      <c r="ENJ38" s="4"/>
      <c r="ENK38" s="4"/>
      <c r="ENL38" s="4"/>
      <c r="ENM38" s="4"/>
      <c r="ENN38" s="4"/>
      <c r="ENO38" s="4"/>
      <c r="ENP38" s="4"/>
      <c r="ENQ38" s="4"/>
      <c r="ENR38" s="4"/>
      <c r="ENS38" s="4"/>
      <c r="ENT38" s="4"/>
      <c r="ENU38" s="4"/>
      <c r="ENV38" s="4"/>
      <c r="ENW38" s="4"/>
      <c r="ENX38" s="4"/>
      <c r="ENY38" s="4"/>
      <c r="ENZ38" s="4"/>
      <c r="EOA38" s="4"/>
      <c r="EOB38" s="4"/>
      <c r="EOC38" s="4"/>
      <c r="EOD38" s="4"/>
      <c r="EOE38" s="4"/>
      <c r="EOF38" s="4"/>
      <c r="EOG38" s="4"/>
      <c r="EOH38" s="4"/>
      <c r="EOI38" s="4"/>
      <c r="EOJ38" s="4"/>
      <c r="EOK38" s="4"/>
      <c r="EOL38" s="4"/>
      <c r="EOM38" s="4"/>
      <c r="EON38" s="4"/>
      <c r="EOO38" s="4"/>
      <c r="EOP38" s="4"/>
      <c r="EOQ38" s="4"/>
      <c r="EOR38" s="4"/>
      <c r="EOS38" s="4"/>
      <c r="EOT38" s="4"/>
      <c r="EOU38" s="4"/>
      <c r="EOV38" s="4"/>
      <c r="EOW38" s="4"/>
      <c r="EOX38" s="4"/>
      <c r="EOY38" s="4"/>
      <c r="EOZ38" s="4"/>
      <c r="EPA38" s="4"/>
      <c r="EPB38" s="4"/>
      <c r="EPC38" s="4"/>
      <c r="EPD38" s="4"/>
      <c r="EPE38" s="4"/>
      <c r="EPF38" s="4"/>
      <c r="EPG38" s="4"/>
      <c r="EPH38" s="4"/>
      <c r="EPI38" s="4"/>
      <c r="EPJ38" s="4"/>
      <c r="EPK38" s="4"/>
      <c r="EPL38" s="4"/>
      <c r="EPM38" s="4"/>
      <c r="EPN38" s="4"/>
      <c r="EPO38" s="4"/>
      <c r="EPP38" s="4"/>
      <c r="EPQ38" s="4"/>
      <c r="EPR38" s="4"/>
      <c r="EPS38" s="4"/>
      <c r="EPT38" s="4"/>
      <c r="EPU38" s="4"/>
      <c r="EPV38" s="4"/>
      <c r="EPW38" s="4"/>
      <c r="EPX38" s="4"/>
      <c r="EPY38" s="4"/>
      <c r="EPZ38" s="4"/>
      <c r="EQA38" s="4"/>
      <c r="EQB38" s="4"/>
      <c r="EQC38" s="4"/>
      <c r="EQD38" s="4"/>
      <c r="EQE38" s="4"/>
      <c r="EQF38" s="4"/>
      <c r="EQG38" s="4"/>
      <c r="EQH38" s="4"/>
      <c r="EQI38" s="4"/>
      <c r="EQJ38" s="4"/>
      <c r="EQK38" s="4"/>
      <c r="EQL38" s="4"/>
      <c r="EQM38" s="4"/>
      <c r="EQN38" s="4"/>
      <c r="EQO38" s="4"/>
      <c r="EQP38" s="4"/>
      <c r="EQQ38" s="4"/>
      <c r="EQR38" s="4"/>
      <c r="EQS38" s="4"/>
      <c r="EQT38" s="4"/>
      <c r="EQU38" s="4"/>
      <c r="EQV38" s="4"/>
      <c r="EQW38" s="4"/>
      <c r="EQX38" s="4"/>
      <c r="EQY38" s="4"/>
      <c r="EQZ38" s="4"/>
      <c r="ERA38" s="4"/>
      <c r="ERB38" s="4"/>
      <c r="ERC38" s="4"/>
      <c r="ERD38" s="4"/>
      <c r="ERE38" s="4"/>
      <c r="ERF38" s="4"/>
      <c r="ERG38" s="4"/>
      <c r="ERH38" s="4"/>
      <c r="ERI38" s="4"/>
      <c r="ERJ38" s="4"/>
      <c r="ERK38" s="4"/>
      <c r="ERL38" s="4"/>
      <c r="ERM38" s="4"/>
      <c r="ERN38" s="4"/>
      <c r="ERO38" s="4"/>
      <c r="ERP38" s="4"/>
      <c r="ERQ38" s="4"/>
      <c r="ERR38" s="4"/>
      <c r="ERS38" s="4"/>
      <c r="ERT38" s="4"/>
      <c r="ERU38" s="4"/>
      <c r="ERV38" s="4"/>
      <c r="ERW38" s="4"/>
      <c r="ERX38" s="4"/>
      <c r="ERY38" s="4"/>
      <c r="ERZ38" s="4"/>
      <c r="ESA38" s="4"/>
      <c r="ESB38" s="4"/>
      <c r="ESC38" s="4"/>
      <c r="ESD38" s="4"/>
      <c r="ESE38" s="4"/>
      <c r="ESF38" s="4"/>
      <c r="ESG38" s="4"/>
      <c r="ESH38" s="4"/>
      <c r="ESI38" s="4"/>
      <c r="ESJ38" s="4"/>
      <c r="ESK38" s="4"/>
      <c r="ESL38" s="4"/>
      <c r="ESM38" s="4"/>
      <c r="ESN38" s="4"/>
      <c r="ESO38" s="4"/>
      <c r="ESP38" s="4"/>
      <c r="ESQ38" s="4"/>
      <c r="ESR38" s="4"/>
      <c r="ESS38" s="4"/>
      <c r="EST38" s="4"/>
      <c r="ESU38" s="4"/>
      <c r="ESV38" s="4"/>
      <c r="ESW38" s="4"/>
      <c r="ESX38" s="4"/>
      <c r="ESY38" s="4"/>
      <c r="ESZ38" s="4"/>
      <c r="ETA38" s="4"/>
      <c r="ETB38" s="4"/>
      <c r="ETC38" s="4"/>
      <c r="ETD38" s="4"/>
      <c r="ETE38" s="4"/>
      <c r="ETF38" s="4"/>
      <c r="ETG38" s="4"/>
      <c r="ETH38" s="4"/>
      <c r="ETI38" s="4"/>
      <c r="ETJ38" s="4"/>
      <c r="ETK38" s="4"/>
      <c r="ETL38" s="4"/>
      <c r="ETM38" s="4"/>
      <c r="ETN38" s="4"/>
      <c r="ETO38" s="4"/>
      <c r="ETP38" s="4"/>
      <c r="ETQ38" s="4"/>
      <c r="ETR38" s="4"/>
      <c r="ETS38" s="4"/>
      <c r="ETT38" s="4"/>
      <c r="ETU38" s="4"/>
      <c r="ETV38" s="4"/>
      <c r="ETW38" s="4"/>
      <c r="ETX38" s="4"/>
      <c r="ETY38" s="4"/>
      <c r="ETZ38" s="4"/>
      <c r="EUA38" s="4"/>
      <c r="EUB38" s="4"/>
      <c r="EUC38" s="4"/>
      <c r="EUD38" s="4"/>
      <c r="EUE38" s="4"/>
      <c r="EUF38" s="4"/>
      <c r="EUG38" s="4"/>
      <c r="EUH38" s="4"/>
      <c r="EUI38" s="4"/>
      <c r="EUJ38" s="4"/>
      <c r="EUK38" s="4"/>
      <c r="EUL38" s="4"/>
      <c r="EUM38" s="4"/>
      <c r="EUN38" s="4"/>
      <c r="EUO38" s="4"/>
      <c r="EUP38" s="4"/>
      <c r="EUQ38" s="4"/>
      <c r="EUR38" s="4"/>
      <c r="EUS38" s="4"/>
      <c r="EUT38" s="4"/>
      <c r="EUU38" s="4"/>
      <c r="EUV38" s="4"/>
      <c r="EUW38" s="4"/>
      <c r="EUX38" s="4"/>
      <c r="EUY38" s="4"/>
      <c r="EUZ38" s="4"/>
      <c r="EVA38" s="4"/>
      <c r="EVB38" s="4"/>
      <c r="EVC38" s="4"/>
      <c r="EVD38" s="4"/>
      <c r="EVE38" s="4"/>
      <c r="EVF38" s="4"/>
      <c r="EVG38" s="4"/>
      <c r="EVH38" s="4"/>
      <c r="EVI38" s="4"/>
      <c r="EVJ38" s="4"/>
      <c r="EVK38" s="4"/>
      <c r="EVL38" s="4"/>
      <c r="EVM38" s="4"/>
      <c r="EVN38" s="4"/>
      <c r="EVO38" s="4"/>
      <c r="EVP38" s="4"/>
      <c r="EVQ38" s="4"/>
      <c r="EVR38" s="4"/>
      <c r="EVS38" s="4"/>
      <c r="EVT38" s="4"/>
      <c r="EVU38" s="4"/>
      <c r="EVV38" s="4"/>
      <c r="EVW38" s="4"/>
      <c r="EVX38" s="4"/>
      <c r="EVY38" s="4"/>
      <c r="EVZ38" s="4"/>
      <c r="EWA38" s="4"/>
      <c r="EWB38" s="4"/>
      <c r="EWC38" s="4"/>
      <c r="EWD38" s="4"/>
      <c r="EWE38" s="4"/>
      <c r="EWF38" s="4"/>
      <c r="EWG38" s="4"/>
      <c r="EWH38" s="4"/>
      <c r="EWI38" s="4"/>
      <c r="EWJ38" s="4"/>
      <c r="EWK38" s="4"/>
      <c r="EWL38" s="4"/>
      <c r="EWM38" s="4"/>
      <c r="EWN38" s="4"/>
      <c r="EWO38" s="4"/>
      <c r="EWP38" s="4"/>
      <c r="EWQ38" s="4"/>
      <c r="EWR38" s="4"/>
      <c r="EWS38" s="4"/>
      <c r="EWT38" s="4"/>
      <c r="EWU38" s="4"/>
      <c r="EWV38" s="4"/>
      <c r="EWW38" s="4"/>
      <c r="EWX38" s="4"/>
      <c r="EWY38" s="4"/>
      <c r="EWZ38" s="4"/>
      <c r="EXA38" s="4"/>
      <c r="EXB38" s="4"/>
      <c r="EXC38" s="4"/>
      <c r="EXD38" s="4"/>
      <c r="EXE38" s="4"/>
      <c r="EXF38" s="4"/>
      <c r="EXG38" s="4"/>
      <c r="EXH38" s="4"/>
      <c r="EXI38" s="4"/>
      <c r="EXJ38" s="4"/>
      <c r="EXK38" s="4"/>
      <c r="EXL38" s="4"/>
      <c r="EXM38" s="4"/>
      <c r="EXN38" s="4"/>
      <c r="EXO38" s="4"/>
      <c r="EXP38" s="4"/>
      <c r="EXQ38" s="4"/>
      <c r="EXR38" s="4"/>
      <c r="EXS38" s="4"/>
      <c r="EXT38" s="4"/>
      <c r="EXU38" s="4"/>
      <c r="EXV38" s="4"/>
      <c r="EXW38" s="4"/>
      <c r="EXX38" s="4"/>
      <c r="EXY38" s="4"/>
      <c r="EXZ38" s="4"/>
      <c r="EYA38" s="4"/>
      <c r="EYB38" s="4"/>
      <c r="EYC38" s="4"/>
      <c r="EYD38" s="4"/>
      <c r="EYE38" s="4"/>
      <c r="EYF38" s="4"/>
      <c r="EYG38" s="4"/>
      <c r="EYH38" s="4"/>
      <c r="EYI38" s="4"/>
      <c r="EYJ38" s="4"/>
      <c r="EYK38" s="4"/>
      <c r="EYL38" s="4"/>
      <c r="EYM38" s="4"/>
      <c r="EYN38" s="4"/>
      <c r="EYO38" s="4"/>
      <c r="EYP38" s="4"/>
      <c r="EYQ38" s="4"/>
      <c r="EYR38" s="4"/>
      <c r="EYS38" s="4"/>
      <c r="EYT38" s="4"/>
      <c r="EYU38" s="4"/>
      <c r="EYV38" s="4"/>
      <c r="EYW38" s="4"/>
      <c r="EYX38" s="4"/>
      <c r="EYY38" s="4"/>
      <c r="EYZ38" s="4"/>
      <c r="EZA38" s="4"/>
      <c r="EZB38" s="4"/>
      <c r="EZC38" s="4"/>
      <c r="EZD38" s="4"/>
      <c r="EZE38" s="4"/>
      <c r="EZF38" s="4"/>
      <c r="EZG38" s="4"/>
      <c r="EZH38" s="4"/>
      <c r="EZI38" s="4"/>
      <c r="EZJ38" s="4"/>
      <c r="EZK38" s="4"/>
      <c r="EZL38" s="4"/>
      <c r="EZM38" s="4"/>
      <c r="EZN38" s="4"/>
      <c r="EZO38" s="4"/>
      <c r="EZP38" s="4"/>
      <c r="EZQ38" s="4"/>
      <c r="EZR38" s="4"/>
      <c r="EZS38" s="4"/>
      <c r="EZT38" s="4"/>
      <c r="EZU38" s="4"/>
      <c r="EZV38" s="4"/>
      <c r="EZW38" s="4"/>
      <c r="EZX38" s="4"/>
      <c r="EZY38" s="4"/>
      <c r="EZZ38" s="4"/>
      <c r="FAA38" s="4"/>
      <c r="FAB38" s="4"/>
      <c r="FAC38" s="4"/>
      <c r="FAD38" s="4"/>
      <c r="FAE38" s="4"/>
      <c r="FAF38" s="4"/>
      <c r="FAG38" s="4"/>
      <c r="FAH38" s="4"/>
      <c r="FAI38" s="4"/>
      <c r="FAJ38" s="4"/>
      <c r="FAK38" s="4"/>
      <c r="FAL38" s="4"/>
      <c r="FAM38" s="4"/>
      <c r="FAN38" s="4"/>
      <c r="FAO38" s="4"/>
      <c r="FAP38" s="4"/>
      <c r="FAQ38" s="4"/>
      <c r="FAR38" s="4"/>
      <c r="FAS38" s="4"/>
      <c r="FAT38" s="4"/>
      <c r="FAU38" s="4"/>
      <c r="FAV38" s="4"/>
      <c r="FAW38" s="4"/>
      <c r="FAX38" s="4"/>
      <c r="FAY38" s="4"/>
      <c r="FAZ38" s="4"/>
      <c r="FBA38" s="4"/>
      <c r="FBB38" s="4"/>
      <c r="FBC38" s="4"/>
      <c r="FBD38" s="4"/>
      <c r="FBE38" s="4"/>
      <c r="FBF38" s="4"/>
      <c r="FBG38" s="4"/>
      <c r="FBH38" s="4"/>
      <c r="FBI38" s="4"/>
      <c r="FBJ38" s="4"/>
      <c r="FBK38" s="4"/>
      <c r="FBL38" s="4"/>
      <c r="FBM38" s="4"/>
      <c r="FBN38" s="4"/>
      <c r="FBO38" s="4"/>
      <c r="FBP38" s="4"/>
      <c r="FBQ38" s="4"/>
      <c r="FBR38" s="4"/>
      <c r="FBS38" s="4"/>
      <c r="FBT38" s="4"/>
      <c r="FBU38" s="4"/>
      <c r="FBV38" s="4"/>
      <c r="FBW38" s="4"/>
      <c r="FBX38" s="4"/>
      <c r="FBY38" s="4"/>
      <c r="FBZ38" s="4"/>
      <c r="FCA38" s="4"/>
      <c r="FCB38" s="4"/>
      <c r="FCC38" s="4"/>
      <c r="FCD38" s="4"/>
      <c r="FCE38" s="4"/>
      <c r="FCF38" s="4"/>
      <c r="FCG38" s="4"/>
      <c r="FCH38" s="4"/>
      <c r="FCI38" s="4"/>
      <c r="FCJ38" s="4"/>
      <c r="FCK38" s="4"/>
      <c r="FCL38" s="4"/>
      <c r="FCM38" s="4"/>
      <c r="FCN38" s="4"/>
      <c r="FCO38" s="4"/>
      <c r="FCP38" s="4"/>
      <c r="FCQ38" s="4"/>
      <c r="FCR38" s="4"/>
      <c r="FCS38" s="4"/>
      <c r="FCT38" s="4"/>
      <c r="FCU38" s="4"/>
      <c r="FCV38" s="4"/>
      <c r="FCW38" s="4"/>
      <c r="FCX38" s="4"/>
      <c r="FCY38" s="4"/>
      <c r="FCZ38" s="4"/>
      <c r="FDA38" s="4"/>
      <c r="FDB38" s="4"/>
      <c r="FDC38" s="4"/>
      <c r="FDD38" s="4"/>
      <c r="FDE38" s="4"/>
      <c r="FDF38" s="4"/>
      <c r="FDG38" s="4"/>
      <c r="FDH38" s="4"/>
      <c r="FDI38" s="4"/>
      <c r="FDJ38" s="4"/>
      <c r="FDK38" s="4"/>
      <c r="FDL38" s="4"/>
      <c r="FDM38" s="4"/>
      <c r="FDN38" s="4"/>
      <c r="FDO38" s="4"/>
      <c r="FDP38" s="4"/>
      <c r="FDQ38" s="4"/>
      <c r="FDR38" s="4"/>
      <c r="FDS38" s="4"/>
      <c r="FDT38" s="4"/>
      <c r="FDU38" s="4"/>
      <c r="FDV38" s="4"/>
      <c r="FDW38" s="4"/>
      <c r="FDX38" s="4"/>
      <c r="FDY38" s="4"/>
      <c r="FDZ38" s="4"/>
      <c r="FEA38" s="4"/>
      <c r="FEB38" s="4"/>
      <c r="FEC38" s="4"/>
      <c r="FED38" s="4"/>
      <c r="FEE38" s="4"/>
      <c r="FEF38" s="4"/>
      <c r="FEG38" s="4"/>
      <c r="FEH38" s="4"/>
      <c r="FEI38" s="4"/>
      <c r="FEJ38" s="4"/>
      <c r="FEK38" s="4"/>
      <c r="FEL38" s="4"/>
      <c r="FEM38" s="4"/>
      <c r="FEN38" s="4"/>
      <c r="FEO38" s="4"/>
      <c r="FEP38" s="4"/>
      <c r="FEQ38" s="4"/>
      <c r="FER38" s="4"/>
      <c r="FES38" s="4"/>
      <c r="FET38" s="4"/>
      <c r="FEU38" s="4"/>
      <c r="FEV38" s="4"/>
      <c r="FEW38" s="4"/>
      <c r="FEX38" s="4"/>
      <c r="FEY38" s="4"/>
      <c r="FEZ38" s="4"/>
      <c r="FFA38" s="4"/>
      <c r="FFB38" s="4"/>
      <c r="FFC38" s="4"/>
      <c r="FFD38" s="4"/>
      <c r="FFE38" s="4"/>
      <c r="FFF38" s="4"/>
      <c r="FFG38" s="4"/>
      <c r="FFH38" s="4"/>
      <c r="FFI38" s="4"/>
      <c r="FFJ38" s="4"/>
      <c r="FFK38" s="4"/>
      <c r="FFL38" s="4"/>
      <c r="FFM38" s="4"/>
      <c r="FFN38" s="4"/>
      <c r="FFO38" s="4"/>
      <c r="FFP38" s="4"/>
      <c r="FFQ38" s="4"/>
      <c r="FFR38" s="4"/>
      <c r="FFS38" s="4"/>
      <c r="FFT38" s="4"/>
      <c r="FFU38" s="4"/>
      <c r="FFV38" s="4"/>
      <c r="FFW38" s="4"/>
      <c r="FFX38" s="4"/>
      <c r="FFY38" s="4"/>
      <c r="FFZ38" s="4"/>
      <c r="FGA38" s="4"/>
      <c r="FGB38" s="4"/>
      <c r="FGC38" s="4"/>
      <c r="FGD38" s="4"/>
      <c r="FGE38" s="4"/>
      <c r="FGF38" s="4"/>
      <c r="FGG38" s="4"/>
      <c r="FGH38" s="4"/>
      <c r="FGI38" s="4"/>
      <c r="FGJ38" s="4"/>
      <c r="FGK38" s="4"/>
      <c r="FGL38" s="4"/>
      <c r="FGM38" s="4"/>
      <c r="FGN38" s="4"/>
      <c r="FGO38" s="4"/>
      <c r="FGP38" s="4"/>
      <c r="FGQ38" s="4"/>
      <c r="FGR38" s="4"/>
      <c r="FGS38" s="4"/>
      <c r="FGT38" s="4"/>
      <c r="FGU38" s="4"/>
      <c r="FGV38" s="4"/>
      <c r="FGW38" s="4"/>
      <c r="FGX38" s="4"/>
      <c r="FGY38" s="4"/>
      <c r="FGZ38" s="4"/>
      <c r="FHA38" s="4"/>
      <c r="FHB38" s="4"/>
      <c r="FHC38" s="4"/>
      <c r="FHD38" s="4"/>
      <c r="FHE38" s="4"/>
      <c r="FHF38" s="4"/>
      <c r="FHG38" s="4"/>
      <c r="FHH38" s="4"/>
      <c r="FHI38" s="4"/>
      <c r="FHJ38" s="4"/>
      <c r="FHK38" s="4"/>
      <c r="FHL38" s="4"/>
      <c r="FHM38" s="4"/>
      <c r="FHN38" s="4"/>
      <c r="FHO38" s="4"/>
      <c r="FHP38" s="4"/>
      <c r="FHQ38" s="4"/>
      <c r="FHR38" s="4"/>
      <c r="FHS38" s="4"/>
      <c r="FHT38" s="4"/>
      <c r="FHU38" s="4"/>
      <c r="FHV38" s="4"/>
      <c r="FHW38" s="4"/>
      <c r="FHX38" s="4"/>
      <c r="FHY38" s="4"/>
      <c r="FHZ38" s="4"/>
      <c r="FIA38" s="4"/>
      <c r="FIB38" s="4"/>
      <c r="FIC38" s="4"/>
      <c r="FID38" s="4"/>
      <c r="FIE38" s="4"/>
      <c r="FIF38" s="4"/>
      <c r="FIG38" s="4"/>
      <c r="FIH38" s="4"/>
      <c r="FII38" s="4"/>
      <c r="FIJ38" s="4"/>
      <c r="FIK38" s="4"/>
      <c r="FIL38" s="4"/>
      <c r="FIM38" s="4"/>
      <c r="FIN38" s="4"/>
      <c r="FIO38" s="4"/>
      <c r="FIP38" s="4"/>
      <c r="FIQ38" s="4"/>
      <c r="FIR38" s="4"/>
      <c r="FIS38" s="4"/>
      <c r="FIT38" s="4"/>
      <c r="FIU38" s="4"/>
      <c r="FIV38" s="4"/>
      <c r="FIW38" s="4"/>
      <c r="FIX38" s="4"/>
      <c r="FIY38" s="4"/>
      <c r="FIZ38" s="4"/>
      <c r="FJA38" s="4"/>
      <c r="FJB38" s="4"/>
      <c r="FJC38" s="4"/>
      <c r="FJD38" s="4"/>
      <c r="FJE38" s="4"/>
      <c r="FJF38" s="4"/>
      <c r="FJG38" s="4"/>
      <c r="FJH38" s="4"/>
      <c r="FJI38" s="4"/>
      <c r="FJJ38" s="4"/>
      <c r="FJK38" s="4"/>
      <c r="FJL38" s="4"/>
      <c r="FJM38" s="4"/>
      <c r="FJN38" s="4"/>
      <c r="FJO38" s="4"/>
      <c r="FJP38" s="4"/>
      <c r="FJQ38" s="4"/>
      <c r="FJR38" s="4"/>
      <c r="FJS38" s="4"/>
      <c r="FJT38" s="4"/>
      <c r="FJU38" s="4"/>
      <c r="FJV38" s="4"/>
      <c r="FJW38" s="4"/>
      <c r="FJX38" s="4"/>
      <c r="FJY38" s="4"/>
      <c r="FJZ38" s="4"/>
      <c r="FKA38" s="4"/>
      <c r="FKB38" s="4"/>
      <c r="FKC38" s="4"/>
      <c r="FKD38" s="4"/>
      <c r="FKE38" s="4"/>
      <c r="FKF38" s="4"/>
      <c r="FKG38" s="4"/>
      <c r="FKH38" s="4"/>
      <c r="FKI38" s="4"/>
      <c r="FKJ38" s="4"/>
      <c r="FKK38" s="4"/>
      <c r="FKL38" s="4"/>
      <c r="FKM38" s="4"/>
      <c r="FKN38" s="4"/>
      <c r="FKO38" s="4"/>
      <c r="FKP38" s="4"/>
      <c r="FKQ38" s="4"/>
      <c r="FKR38" s="4"/>
      <c r="FKS38" s="4"/>
      <c r="FKT38" s="4"/>
      <c r="FKU38" s="4"/>
      <c r="FKV38" s="4"/>
      <c r="FKW38" s="4"/>
      <c r="FKX38" s="4"/>
      <c r="FKY38" s="4"/>
      <c r="FKZ38" s="4"/>
      <c r="FLA38" s="4"/>
      <c r="FLB38" s="4"/>
      <c r="FLC38" s="4"/>
      <c r="FLD38" s="4"/>
      <c r="FLE38" s="4"/>
      <c r="FLF38" s="4"/>
      <c r="FLG38" s="4"/>
      <c r="FLH38" s="4"/>
      <c r="FLI38" s="4"/>
      <c r="FLJ38" s="4"/>
      <c r="FLK38" s="4"/>
      <c r="FLL38" s="4"/>
      <c r="FLM38" s="4"/>
      <c r="FLN38" s="4"/>
      <c r="FLO38" s="4"/>
      <c r="FLP38" s="4"/>
      <c r="FLQ38" s="4"/>
      <c r="FLR38" s="4"/>
      <c r="FLS38" s="4"/>
      <c r="FLT38" s="4"/>
      <c r="FLU38" s="4"/>
      <c r="FLV38" s="4"/>
      <c r="FLW38" s="4"/>
      <c r="FLX38" s="4"/>
      <c r="FLY38" s="4"/>
      <c r="FLZ38" s="4"/>
      <c r="FMA38" s="4"/>
      <c r="FMB38" s="4"/>
      <c r="FMC38" s="4"/>
      <c r="FMD38" s="4"/>
      <c r="FME38" s="4"/>
      <c r="FMF38" s="4"/>
      <c r="FMG38" s="4"/>
      <c r="FMH38" s="4"/>
      <c r="FMI38" s="4"/>
      <c r="FMJ38" s="4"/>
      <c r="FMK38" s="4"/>
      <c r="FML38" s="4"/>
      <c r="FMM38" s="4"/>
      <c r="FMN38" s="4"/>
      <c r="FMO38" s="4"/>
      <c r="FMP38" s="4"/>
      <c r="FMQ38" s="4"/>
      <c r="FMR38" s="4"/>
      <c r="FMS38" s="4"/>
      <c r="FMT38" s="4"/>
      <c r="FMU38" s="4"/>
      <c r="FMV38" s="4"/>
      <c r="FMW38" s="4"/>
      <c r="FMX38" s="4"/>
      <c r="FMY38" s="4"/>
      <c r="FMZ38" s="4"/>
      <c r="FNA38" s="4"/>
      <c r="FNB38" s="4"/>
      <c r="FNC38" s="4"/>
      <c r="FND38" s="4"/>
      <c r="FNE38" s="4"/>
      <c r="FNF38" s="4"/>
      <c r="FNG38" s="4"/>
      <c r="FNH38" s="4"/>
      <c r="FNI38" s="4"/>
      <c r="FNJ38" s="4"/>
      <c r="FNK38" s="4"/>
      <c r="FNL38" s="4"/>
      <c r="FNM38" s="4"/>
      <c r="FNN38" s="4"/>
      <c r="FNO38" s="4"/>
      <c r="FNP38" s="4"/>
      <c r="FNQ38" s="4"/>
      <c r="FNR38" s="4"/>
      <c r="FNS38" s="4"/>
      <c r="FNT38" s="4"/>
      <c r="FNU38" s="4"/>
      <c r="FNV38" s="4"/>
      <c r="FNW38" s="4"/>
      <c r="FNX38" s="4"/>
      <c r="FNY38" s="4"/>
      <c r="FNZ38" s="4"/>
      <c r="FOA38" s="4"/>
      <c r="FOB38" s="4"/>
      <c r="FOC38" s="4"/>
      <c r="FOD38" s="4"/>
      <c r="FOE38" s="4"/>
      <c r="FOF38" s="4"/>
      <c r="FOG38" s="4"/>
      <c r="FOH38" s="4"/>
      <c r="FOI38" s="4"/>
      <c r="FOJ38" s="4"/>
      <c r="FOK38" s="4"/>
      <c r="FOL38" s="4"/>
      <c r="FOM38" s="4"/>
      <c r="FON38" s="4"/>
      <c r="FOO38" s="4"/>
      <c r="FOP38" s="4"/>
      <c r="FOQ38" s="4"/>
      <c r="FOR38" s="4"/>
      <c r="FOS38" s="4"/>
      <c r="FOT38" s="4"/>
      <c r="FOU38" s="4"/>
      <c r="FOV38" s="4"/>
      <c r="FOW38" s="4"/>
      <c r="FOX38" s="4"/>
      <c r="FOY38" s="4"/>
      <c r="FOZ38" s="4"/>
      <c r="FPA38" s="4"/>
      <c r="FPB38" s="4"/>
      <c r="FPC38" s="4"/>
      <c r="FPD38" s="4"/>
      <c r="FPE38" s="4"/>
      <c r="FPF38" s="4"/>
      <c r="FPG38" s="4"/>
      <c r="FPH38" s="4"/>
      <c r="FPI38" s="4"/>
      <c r="FPJ38" s="4"/>
      <c r="FPK38" s="4"/>
      <c r="FPL38" s="4"/>
      <c r="FPM38" s="4"/>
      <c r="FPN38" s="4"/>
      <c r="FPO38" s="4"/>
      <c r="FPP38" s="4"/>
      <c r="FPQ38" s="4"/>
      <c r="FPR38" s="4"/>
      <c r="FPS38" s="4"/>
      <c r="FPT38" s="4"/>
      <c r="FPU38" s="4"/>
      <c r="FPV38" s="4"/>
      <c r="FPW38" s="4"/>
      <c r="FPX38" s="4"/>
      <c r="FPY38" s="4"/>
      <c r="FPZ38" s="4"/>
      <c r="FQA38" s="4"/>
      <c r="FQB38" s="4"/>
      <c r="FQC38" s="4"/>
      <c r="FQD38" s="4"/>
      <c r="FQE38" s="4"/>
      <c r="FQF38" s="4"/>
      <c r="FQG38" s="4"/>
      <c r="FQH38" s="4"/>
      <c r="FQI38" s="4"/>
      <c r="FQJ38" s="4"/>
      <c r="FQK38" s="4"/>
      <c r="FQL38" s="4"/>
      <c r="FQM38" s="4"/>
      <c r="FQN38" s="4"/>
      <c r="FQO38" s="4"/>
      <c r="FQP38" s="4"/>
      <c r="FQQ38" s="4"/>
      <c r="FQR38" s="4"/>
      <c r="FQS38" s="4"/>
      <c r="FQT38" s="4"/>
      <c r="FQU38" s="4"/>
      <c r="FQV38" s="4"/>
      <c r="FQW38" s="4"/>
      <c r="FQX38" s="4"/>
      <c r="FQY38" s="4"/>
      <c r="FQZ38" s="4"/>
      <c r="FRA38" s="4"/>
      <c r="FRB38" s="4"/>
      <c r="FRC38" s="4"/>
      <c r="FRD38" s="4"/>
      <c r="FRE38" s="4"/>
      <c r="FRF38" s="4"/>
      <c r="FRG38" s="4"/>
      <c r="FRH38" s="4"/>
      <c r="FRI38" s="4"/>
      <c r="FRJ38" s="4"/>
      <c r="FRK38" s="4"/>
      <c r="FRL38" s="4"/>
      <c r="FRM38" s="4"/>
      <c r="FRN38" s="4"/>
      <c r="FRO38" s="4"/>
      <c r="FRP38" s="4"/>
      <c r="FRQ38" s="4"/>
      <c r="FRR38" s="4"/>
      <c r="FRS38" s="4"/>
      <c r="FRT38" s="4"/>
      <c r="FRU38" s="4"/>
      <c r="FRV38" s="4"/>
      <c r="FRW38" s="4"/>
      <c r="FRX38" s="4"/>
      <c r="FRY38" s="4"/>
      <c r="FRZ38" s="4"/>
      <c r="FSA38" s="4"/>
      <c r="FSB38" s="4"/>
      <c r="FSC38" s="4"/>
      <c r="FSD38" s="4"/>
      <c r="FSE38" s="4"/>
      <c r="FSF38" s="4"/>
      <c r="FSG38" s="4"/>
      <c r="FSH38" s="4"/>
      <c r="FSI38" s="4"/>
      <c r="FSJ38" s="4"/>
      <c r="FSK38" s="4"/>
      <c r="FSL38" s="4"/>
      <c r="FSM38" s="4"/>
      <c r="FSN38" s="4"/>
      <c r="FSO38" s="4"/>
      <c r="FSP38" s="4"/>
      <c r="FSQ38" s="4"/>
      <c r="FSR38" s="4"/>
      <c r="FSS38" s="4"/>
      <c r="FST38" s="4"/>
      <c r="FSU38" s="4"/>
      <c r="FSV38" s="4"/>
      <c r="FSW38" s="4"/>
      <c r="FSX38" s="4"/>
      <c r="FSY38" s="4"/>
      <c r="FSZ38" s="4"/>
      <c r="FTA38" s="4"/>
      <c r="FTB38" s="4"/>
      <c r="FTC38" s="4"/>
      <c r="FTD38" s="4"/>
      <c r="FTE38" s="4"/>
      <c r="FTF38" s="4"/>
      <c r="FTG38" s="4"/>
      <c r="FTH38" s="4"/>
      <c r="FTI38" s="4"/>
      <c r="FTJ38" s="4"/>
      <c r="FTK38" s="4"/>
      <c r="FTL38" s="4"/>
      <c r="FTM38" s="4"/>
      <c r="FTN38" s="4"/>
      <c r="FTO38" s="4"/>
      <c r="FTP38" s="4"/>
      <c r="FTQ38" s="4"/>
      <c r="FTR38" s="4"/>
      <c r="FTS38" s="4"/>
      <c r="FTT38" s="4"/>
      <c r="FTU38" s="4"/>
      <c r="FTV38" s="4"/>
      <c r="FTW38" s="4"/>
      <c r="FTX38" s="4"/>
      <c r="FTY38" s="4"/>
      <c r="FTZ38" s="4"/>
      <c r="FUA38" s="4"/>
      <c r="FUB38" s="4"/>
      <c r="FUC38" s="4"/>
      <c r="FUD38" s="4"/>
      <c r="FUE38" s="4"/>
      <c r="FUF38" s="4"/>
      <c r="FUG38" s="4"/>
      <c r="FUH38" s="4"/>
      <c r="FUI38" s="4"/>
      <c r="FUJ38" s="4"/>
      <c r="FUK38" s="4"/>
      <c r="FUL38" s="4"/>
      <c r="FUM38" s="4"/>
      <c r="FUN38" s="4"/>
      <c r="FUO38" s="4"/>
      <c r="FUP38" s="4"/>
      <c r="FUQ38" s="4"/>
      <c r="FUR38" s="4"/>
      <c r="FUS38" s="4"/>
      <c r="FUT38" s="4"/>
      <c r="FUU38" s="4"/>
      <c r="FUV38" s="4"/>
      <c r="FUW38" s="4"/>
      <c r="FUX38" s="4"/>
      <c r="FUY38" s="4"/>
      <c r="FUZ38" s="4"/>
      <c r="FVA38" s="4"/>
      <c r="FVB38" s="4"/>
      <c r="FVC38" s="4"/>
      <c r="FVD38" s="4"/>
      <c r="FVE38" s="4"/>
      <c r="FVF38" s="4"/>
      <c r="FVG38" s="4"/>
      <c r="FVH38" s="4"/>
      <c r="FVI38" s="4"/>
      <c r="FVJ38" s="4"/>
      <c r="FVK38" s="4"/>
      <c r="FVL38" s="4"/>
      <c r="FVM38" s="4"/>
      <c r="FVN38" s="4"/>
      <c r="FVO38" s="4"/>
      <c r="FVP38" s="4"/>
      <c r="FVQ38" s="4"/>
      <c r="FVR38" s="4"/>
      <c r="FVS38" s="4"/>
      <c r="FVT38" s="4"/>
      <c r="FVU38" s="4"/>
      <c r="FVV38" s="4"/>
      <c r="FVW38" s="4"/>
      <c r="FVX38" s="4"/>
      <c r="FVY38" s="4"/>
      <c r="FVZ38" s="4"/>
      <c r="FWA38" s="4"/>
      <c r="FWB38" s="4"/>
      <c r="FWC38" s="4"/>
      <c r="FWD38" s="4"/>
      <c r="FWE38" s="4"/>
      <c r="FWF38" s="4"/>
      <c r="FWG38" s="4"/>
      <c r="FWH38" s="4"/>
      <c r="FWI38" s="4"/>
      <c r="FWJ38" s="4"/>
      <c r="FWK38" s="4"/>
      <c r="FWL38" s="4"/>
      <c r="FWM38" s="4"/>
      <c r="FWN38" s="4"/>
      <c r="FWO38" s="4"/>
      <c r="FWP38" s="4"/>
      <c r="FWQ38" s="4"/>
      <c r="FWR38" s="4"/>
      <c r="FWS38" s="4"/>
      <c r="FWT38" s="4"/>
      <c r="FWU38" s="4"/>
      <c r="FWV38" s="4"/>
      <c r="FWW38" s="4"/>
      <c r="FWX38" s="4"/>
      <c r="FWY38" s="4"/>
      <c r="FWZ38" s="4"/>
      <c r="FXA38" s="4"/>
      <c r="FXB38" s="4"/>
      <c r="FXC38" s="4"/>
      <c r="FXD38" s="4"/>
      <c r="FXE38" s="4"/>
      <c r="FXF38" s="4"/>
      <c r="FXG38" s="4"/>
      <c r="FXH38" s="4"/>
      <c r="FXI38" s="4"/>
      <c r="FXJ38" s="4"/>
      <c r="FXK38" s="4"/>
      <c r="FXL38" s="4"/>
      <c r="FXM38" s="4"/>
      <c r="FXN38" s="4"/>
      <c r="FXO38" s="4"/>
      <c r="FXP38" s="4"/>
      <c r="FXQ38" s="4"/>
      <c r="FXR38" s="4"/>
      <c r="FXS38" s="4"/>
      <c r="FXT38" s="4"/>
      <c r="FXU38" s="4"/>
      <c r="FXV38" s="4"/>
      <c r="FXW38" s="4"/>
      <c r="FXX38" s="4"/>
      <c r="FXY38" s="4"/>
      <c r="FXZ38" s="4"/>
      <c r="FYA38" s="4"/>
      <c r="FYB38" s="4"/>
      <c r="FYC38" s="4"/>
      <c r="FYD38" s="4"/>
      <c r="FYE38" s="4"/>
      <c r="FYF38" s="4"/>
      <c r="FYG38" s="4"/>
      <c r="FYH38" s="4"/>
      <c r="FYI38" s="4"/>
      <c r="FYJ38" s="4"/>
      <c r="FYK38" s="4"/>
      <c r="FYL38" s="4"/>
      <c r="FYM38" s="4"/>
      <c r="FYN38" s="4"/>
      <c r="FYO38" s="4"/>
      <c r="FYP38" s="4"/>
      <c r="FYQ38" s="4"/>
      <c r="FYR38" s="4"/>
      <c r="FYS38" s="4"/>
      <c r="FYT38" s="4"/>
      <c r="FYU38" s="4"/>
      <c r="FYV38" s="4"/>
      <c r="FYW38" s="4"/>
      <c r="FYX38" s="4"/>
      <c r="FYY38" s="4"/>
      <c r="FYZ38" s="4"/>
      <c r="FZA38" s="4"/>
      <c r="FZB38" s="4"/>
      <c r="FZC38" s="4"/>
      <c r="FZD38" s="4"/>
      <c r="FZE38" s="4"/>
      <c r="FZF38" s="4"/>
      <c r="FZG38" s="4"/>
      <c r="FZH38" s="4"/>
      <c r="FZI38" s="4"/>
      <c r="FZJ38" s="4"/>
      <c r="FZK38" s="4"/>
      <c r="FZL38" s="4"/>
      <c r="FZM38" s="4"/>
      <c r="FZN38" s="4"/>
      <c r="FZO38" s="4"/>
      <c r="FZP38" s="4"/>
      <c r="FZQ38" s="4"/>
      <c r="FZR38" s="4"/>
      <c r="FZS38" s="4"/>
      <c r="FZT38" s="4"/>
      <c r="FZU38" s="4"/>
      <c r="FZV38" s="4"/>
      <c r="FZW38" s="4"/>
      <c r="FZX38" s="4"/>
      <c r="FZY38" s="4"/>
      <c r="FZZ38" s="4"/>
      <c r="GAA38" s="4"/>
      <c r="GAB38" s="4"/>
      <c r="GAC38" s="4"/>
      <c r="GAD38" s="4"/>
      <c r="GAE38" s="4"/>
      <c r="GAF38" s="4"/>
      <c r="GAG38" s="4"/>
      <c r="GAH38" s="4"/>
      <c r="GAI38" s="4"/>
      <c r="GAJ38" s="4"/>
      <c r="GAK38" s="4"/>
      <c r="GAL38" s="4"/>
      <c r="GAM38" s="4"/>
      <c r="GAN38" s="4"/>
      <c r="GAO38" s="4"/>
      <c r="GAP38" s="4"/>
      <c r="GAQ38" s="4"/>
      <c r="GAR38" s="4"/>
      <c r="GAS38" s="4"/>
      <c r="GAT38" s="4"/>
      <c r="GAU38" s="4"/>
      <c r="GAV38" s="4"/>
      <c r="GAW38" s="4"/>
      <c r="GAX38" s="4"/>
      <c r="GAY38" s="4"/>
      <c r="GAZ38" s="4"/>
      <c r="GBA38" s="4"/>
      <c r="GBB38" s="4"/>
      <c r="GBC38" s="4"/>
      <c r="GBD38" s="4"/>
      <c r="GBE38" s="4"/>
      <c r="GBF38" s="4"/>
      <c r="GBG38" s="4"/>
      <c r="GBH38" s="4"/>
      <c r="GBI38" s="4"/>
      <c r="GBJ38" s="4"/>
      <c r="GBK38" s="4"/>
      <c r="GBL38" s="4"/>
      <c r="GBM38" s="4"/>
      <c r="GBN38" s="4"/>
      <c r="GBO38" s="4"/>
      <c r="GBP38" s="4"/>
      <c r="GBQ38" s="4"/>
      <c r="GBR38" s="4"/>
      <c r="GBS38" s="4"/>
      <c r="GBT38" s="4"/>
      <c r="GBU38" s="4"/>
      <c r="GBV38" s="4"/>
      <c r="GBW38" s="4"/>
      <c r="GBX38" s="4"/>
      <c r="GBY38" s="4"/>
      <c r="GBZ38" s="4"/>
      <c r="GCA38" s="4"/>
      <c r="GCB38" s="4"/>
      <c r="GCC38" s="4"/>
      <c r="GCD38" s="4"/>
      <c r="GCE38" s="4"/>
      <c r="GCF38" s="4"/>
      <c r="GCG38" s="4"/>
      <c r="GCH38" s="4"/>
      <c r="GCI38" s="4"/>
      <c r="GCJ38" s="4"/>
      <c r="GCK38" s="4"/>
      <c r="GCL38" s="4"/>
      <c r="GCM38" s="4"/>
      <c r="GCN38" s="4"/>
      <c r="GCO38" s="4"/>
      <c r="GCP38" s="4"/>
      <c r="GCQ38" s="4"/>
      <c r="GCR38" s="4"/>
      <c r="GCS38" s="4"/>
      <c r="GCT38" s="4"/>
      <c r="GCU38" s="4"/>
      <c r="GCV38" s="4"/>
      <c r="GCW38" s="4"/>
      <c r="GCX38" s="4"/>
      <c r="GCY38" s="4"/>
      <c r="GCZ38" s="4"/>
      <c r="GDA38" s="4"/>
      <c r="GDB38" s="4"/>
      <c r="GDC38" s="4"/>
      <c r="GDD38" s="4"/>
      <c r="GDE38" s="4"/>
      <c r="GDF38" s="4"/>
      <c r="GDG38" s="4"/>
      <c r="GDH38" s="4"/>
      <c r="GDI38" s="4"/>
      <c r="GDJ38" s="4"/>
      <c r="GDK38" s="4"/>
      <c r="GDL38" s="4"/>
      <c r="GDM38" s="4"/>
      <c r="GDN38" s="4"/>
      <c r="GDO38" s="4"/>
      <c r="GDP38" s="4"/>
      <c r="GDQ38" s="4"/>
      <c r="GDR38" s="4"/>
      <c r="GDS38" s="4"/>
      <c r="GDT38" s="4"/>
      <c r="GDU38" s="4"/>
      <c r="GDV38" s="4"/>
      <c r="GDW38" s="4"/>
      <c r="GDX38" s="4"/>
      <c r="GDY38" s="4"/>
      <c r="GDZ38" s="4"/>
      <c r="GEA38" s="4"/>
      <c r="GEB38" s="4"/>
      <c r="GEC38" s="4"/>
      <c r="GED38" s="4"/>
      <c r="GEE38" s="4"/>
      <c r="GEF38" s="4"/>
      <c r="GEG38" s="4"/>
      <c r="GEH38" s="4"/>
      <c r="GEI38" s="4"/>
      <c r="GEJ38" s="4"/>
      <c r="GEK38" s="4"/>
      <c r="GEL38" s="4"/>
      <c r="GEM38" s="4"/>
      <c r="GEN38" s="4"/>
      <c r="GEO38" s="4"/>
      <c r="GEP38" s="4"/>
      <c r="GEQ38" s="4"/>
      <c r="GER38" s="4"/>
      <c r="GES38" s="4"/>
      <c r="GET38" s="4"/>
      <c r="GEU38" s="4"/>
      <c r="GEV38" s="4"/>
      <c r="GEW38" s="4"/>
      <c r="GEX38" s="4"/>
      <c r="GEY38" s="4"/>
      <c r="GEZ38" s="4"/>
      <c r="GFA38" s="4"/>
      <c r="GFB38" s="4"/>
      <c r="GFC38" s="4"/>
      <c r="GFD38" s="4"/>
      <c r="GFE38" s="4"/>
      <c r="GFF38" s="4"/>
      <c r="GFG38" s="4"/>
      <c r="GFH38" s="4"/>
      <c r="GFI38" s="4"/>
      <c r="GFJ38" s="4"/>
      <c r="GFK38" s="4"/>
      <c r="GFL38" s="4"/>
      <c r="GFM38" s="4"/>
      <c r="GFN38" s="4"/>
      <c r="GFO38" s="4"/>
      <c r="GFP38" s="4"/>
      <c r="GFQ38" s="4"/>
      <c r="GFR38" s="4"/>
      <c r="GFS38" s="4"/>
      <c r="GFT38" s="4"/>
      <c r="GFU38" s="4"/>
      <c r="GFV38" s="4"/>
      <c r="GFW38" s="4"/>
      <c r="GFX38" s="4"/>
      <c r="GFY38" s="4"/>
      <c r="GFZ38" s="4"/>
      <c r="GGA38" s="4"/>
      <c r="GGB38" s="4"/>
      <c r="GGC38" s="4"/>
      <c r="GGD38" s="4"/>
      <c r="GGE38" s="4"/>
      <c r="GGF38" s="4"/>
      <c r="GGG38" s="4"/>
      <c r="GGH38" s="4"/>
      <c r="GGI38" s="4"/>
      <c r="GGJ38" s="4"/>
      <c r="GGK38" s="4"/>
      <c r="GGL38" s="4"/>
      <c r="GGM38" s="4"/>
      <c r="GGN38" s="4"/>
      <c r="GGO38" s="4"/>
      <c r="GGP38" s="4"/>
      <c r="GGQ38" s="4"/>
      <c r="GGR38" s="4"/>
      <c r="GGS38" s="4"/>
      <c r="GGT38" s="4"/>
      <c r="GGU38" s="4"/>
      <c r="GGV38" s="4"/>
      <c r="GGW38" s="4"/>
      <c r="GGX38" s="4"/>
      <c r="GGY38" s="4"/>
      <c r="GGZ38" s="4"/>
      <c r="GHA38" s="4"/>
      <c r="GHB38" s="4"/>
      <c r="GHC38" s="4"/>
      <c r="GHD38" s="4"/>
      <c r="GHE38" s="4"/>
      <c r="GHF38" s="4"/>
      <c r="GHG38" s="4"/>
      <c r="GHH38" s="4"/>
      <c r="GHI38" s="4"/>
      <c r="GHJ38" s="4"/>
      <c r="GHK38" s="4"/>
      <c r="GHL38" s="4"/>
      <c r="GHM38" s="4"/>
      <c r="GHN38" s="4"/>
      <c r="GHO38" s="4"/>
      <c r="GHP38" s="4"/>
      <c r="GHQ38" s="4"/>
      <c r="GHR38" s="4"/>
      <c r="GHS38" s="4"/>
      <c r="GHT38" s="4"/>
      <c r="GHU38" s="4"/>
      <c r="GHV38" s="4"/>
      <c r="GHW38" s="4"/>
      <c r="GHX38" s="4"/>
      <c r="GHY38" s="4"/>
      <c r="GHZ38" s="4"/>
      <c r="GIA38" s="4"/>
      <c r="GIB38" s="4"/>
      <c r="GIC38" s="4"/>
      <c r="GID38" s="4"/>
      <c r="GIE38" s="4"/>
      <c r="GIF38" s="4"/>
      <c r="GIG38" s="4"/>
      <c r="GIH38" s="4"/>
      <c r="GII38" s="4"/>
      <c r="GIJ38" s="4"/>
      <c r="GIK38" s="4"/>
      <c r="GIL38" s="4"/>
      <c r="GIM38" s="4"/>
      <c r="GIN38" s="4"/>
      <c r="GIO38" s="4"/>
      <c r="GIP38" s="4"/>
      <c r="GIQ38" s="4"/>
      <c r="GIR38" s="4"/>
      <c r="GIS38" s="4"/>
      <c r="GIT38" s="4"/>
      <c r="GIU38" s="4"/>
      <c r="GIV38" s="4"/>
      <c r="GIW38" s="4"/>
      <c r="GIX38" s="4"/>
      <c r="GIY38" s="4"/>
      <c r="GIZ38" s="4"/>
      <c r="GJA38" s="4"/>
      <c r="GJB38" s="4"/>
      <c r="GJC38" s="4"/>
      <c r="GJD38" s="4"/>
      <c r="GJE38" s="4"/>
      <c r="GJF38" s="4"/>
      <c r="GJG38" s="4"/>
      <c r="GJH38" s="4"/>
      <c r="GJI38" s="4"/>
      <c r="GJJ38" s="4"/>
      <c r="GJK38" s="4"/>
      <c r="GJL38" s="4"/>
      <c r="GJM38" s="4"/>
      <c r="GJN38" s="4"/>
      <c r="GJO38" s="4"/>
      <c r="GJP38" s="4"/>
      <c r="GJQ38" s="4"/>
      <c r="GJR38" s="4"/>
      <c r="GJS38" s="4"/>
      <c r="GJT38" s="4"/>
      <c r="GJU38" s="4"/>
      <c r="GJV38" s="4"/>
      <c r="GJW38" s="4"/>
      <c r="GJX38" s="4"/>
      <c r="GJY38" s="4"/>
      <c r="GJZ38" s="4"/>
      <c r="GKA38" s="4"/>
      <c r="GKB38" s="4"/>
      <c r="GKC38" s="4"/>
      <c r="GKD38" s="4"/>
      <c r="GKE38" s="4"/>
      <c r="GKF38" s="4"/>
      <c r="GKG38" s="4"/>
      <c r="GKH38" s="4"/>
      <c r="GKI38" s="4"/>
      <c r="GKJ38" s="4"/>
      <c r="GKK38" s="4"/>
      <c r="GKL38" s="4"/>
      <c r="GKM38" s="4"/>
      <c r="GKN38" s="4"/>
      <c r="GKO38" s="4"/>
      <c r="GKP38" s="4"/>
      <c r="GKQ38" s="4"/>
      <c r="GKR38" s="4"/>
      <c r="GKS38" s="4"/>
      <c r="GKT38" s="4"/>
      <c r="GKU38" s="4"/>
      <c r="GKV38" s="4"/>
      <c r="GKW38" s="4"/>
      <c r="GKX38" s="4"/>
      <c r="GKY38" s="4"/>
      <c r="GKZ38" s="4"/>
      <c r="GLA38" s="4"/>
      <c r="GLB38" s="4"/>
      <c r="GLC38" s="4"/>
      <c r="GLD38" s="4"/>
      <c r="GLE38" s="4"/>
      <c r="GLF38" s="4"/>
      <c r="GLG38" s="4"/>
      <c r="GLH38" s="4"/>
      <c r="GLI38" s="4"/>
      <c r="GLJ38" s="4"/>
      <c r="GLK38" s="4"/>
      <c r="GLL38" s="4"/>
      <c r="GLM38" s="4"/>
      <c r="GLN38" s="4"/>
      <c r="GLO38" s="4"/>
      <c r="GLP38" s="4"/>
      <c r="GLQ38" s="4"/>
      <c r="GLR38" s="4"/>
      <c r="GLS38" s="4"/>
      <c r="GLT38" s="4"/>
      <c r="GLU38" s="4"/>
      <c r="GLV38" s="4"/>
      <c r="GLW38" s="4"/>
      <c r="GLX38" s="4"/>
      <c r="GLY38" s="4"/>
      <c r="GLZ38" s="4"/>
      <c r="GMA38" s="4"/>
      <c r="GMB38" s="4"/>
      <c r="GMC38" s="4"/>
      <c r="GMD38" s="4"/>
      <c r="GME38" s="4"/>
      <c r="GMF38" s="4"/>
      <c r="GMG38" s="4"/>
      <c r="GMH38" s="4"/>
      <c r="GMI38" s="4"/>
      <c r="GMJ38" s="4"/>
      <c r="GMK38" s="4"/>
      <c r="GML38" s="4"/>
      <c r="GMM38" s="4"/>
      <c r="GMN38" s="4"/>
      <c r="GMO38" s="4"/>
      <c r="GMP38" s="4"/>
      <c r="GMQ38" s="4"/>
      <c r="GMR38" s="4"/>
      <c r="GMS38" s="4"/>
      <c r="GMT38" s="4"/>
      <c r="GMU38" s="4"/>
      <c r="GMV38" s="4"/>
      <c r="GMW38" s="4"/>
      <c r="GMX38" s="4"/>
      <c r="GMY38" s="4"/>
      <c r="GMZ38" s="4"/>
      <c r="GNA38" s="4"/>
      <c r="GNB38" s="4"/>
      <c r="GNC38" s="4"/>
      <c r="GND38" s="4"/>
      <c r="GNE38" s="4"/>
      <c r="GNF38" s="4"/>
      <c r="GNG38" s="4"/>
      <c r="GNH38" s="4"/>
      <c r="GNI38" s="4"/>
      <c r="GNJ38" s="4"/>
      <c r="GNK38" s="4"/>
      <c r="GNL38" s="4"/>
      <c r="GNM38" s="4"/>
      <c r="GNN38" s="4"/>
      <c r="GNO38" s="4"/>
      <c r="GNP38" s="4"/>
      <c r="GNQ38" s="4"/>
      <c r="GNR38" s="4"/>
      <c r="GNS38" s="4"/>
      <c r="GNT38" s="4"/>
      <c r="GNU38" s="4"/>
      <c r="GNV38" s="4"/>
      <c r="GNW38" s="4"/>
      <c r="GNX38" s="4"/>
      <c r="GNY38" s="4"/>
      <c r="GNZ38" s="4"/>
      <c r="GOA38" s="4"/>
      <c r="GOB38" s="4"/>
      <c r="GOC38" s="4"/>
      <c r="GOD38" s="4"/>
      <c r="GOE38" s="4"/>
      <c r="GOF38" s="4"/>
      <c r="GOG38" s="4"/>
      <c r="GOH38" s="4"/>
      <c r="GOI38" s="4"/>
      <c r="GOJ38" s="4"/>
      <c r="GOK38" s="4"/>
      <c r="GOL38" s="4"/>
      <c r="GOM38" s="4"/>
      <c r="GON38" s="4"/>
      <c r="GOO38" s="4"/>
      <c r="GOP38" s="4"/>
      <c r="GOQ38" s="4"/>
      <c r="GOR38" s="4"/>
      <c r="GOS38" s="4"/>
      <c r="GOT38" s="4"/>
      <c r="GOU38" s="4"/>
      <c r="GOV38" s="4"/>
      <c r="GOW38" s="4"/>
      <c r="GOX38" s="4"/>
      <c r="GOY38" s="4"/>
      <c r="GOZ38" s="4"/>
      <c r="GPA38" s="4"/>
      <c r="GPB38" s="4"/>
      <c r="GPC38" s="4"/>
      <c r="GPD38" s="4"/>
      <c r="GPE38" s="4"/>
      <c r="GPF38" s="4"/>
      <c r="GPG38" s="4"/>
      <c r="GPH38" s="4"/>
      <c r="GPI38" s="4"/>
      <c r="GPJ38" s="4"/>
      <c r="GPK38" s="4"/>
      <c r="GPL38" s="4"/>
      <c r="GPM38" s="4"/>
      <c r="GPN38" s="4"/>
      <c r="GPO38" s="4"/>
      <c r="GPP38" s="4"/>
      <c r="GPQ38" s="4"/>
      <c r="GPR38" s="4"/>
      <c r="GPS38" s="4"/>
      <c r="GPT38" s="4"/>
      <c r="GPU38" s="4"/>
      <c r="GPV38" s="4"/>
      <c r="GPW38" s="4"/>
      <c r="GPX38" s="4"/>
      <c r="GPY38" s="4"/>
      <c r="GPZ38" s="4"/>
      <c r="GQA38" s="4"/>
      <c r="GQB38" s="4"/>
      <c r="GQC38" s="4"/>
      <c r="GQD38" s="4"/>
      <c r="GQE38" s="4"/>
      <c r="GQF38" s="4"/>
      <c r="GQG38" s="4"/>
      <c r="GQH38" s="4"/>
      <c r="GQI38" s="4"/>
      <c r="GQJ38" s="4"/>
      <c r="GQK38" s="4"/>
      <c r="GQL38" s="4"/>
      <c r="GQM38" s="4"/>
      <c r="GQN38" s="4"/>
      <c r="GQO38" s="4"/>
      <c r="GQP38" s="4"/>
      <c r="GQQ38" s="4"/>
      <c r="GQR38" s="4"/>
      <c r="GQS38" s="4"/>
      <c r="GQT38" s="4"/>
      <c r="GQU38" s="4"/>
      <c r="GQV38" s="4"/>
      <c r="GQW38" s="4"/>
      <c r="GQX38" s="4"/>
      <c r="GQY38" s="4"/>
      <c r="GQZ38" s="4"/>
      <c r="GRA38" s="4"/>
      <c r="GRB38" s="4"/>
      <c r="GRC38" s="4"/>
      <c r="GRD38" s="4"/>
      <c r="GRE38" s="4"/>
      <c r="GRF38" s="4"/>
      <c r="GRG38" s="4"/>
      <c r="GRH38" s="4"/>
      <c r="GRI38" s="4"/>
      <c r="GRJ38" s="4"/>
      <c r="GRK38" s="4"/>
      <c r="GRL38" s="4"/>
      <c r="GRM38" s="4"/>
      <c r="GRN38" s="4"/>
      <c r="GRO38" s="4"/>
      <c r="GRP38" s="4"/>
      <c r="GRQ38" s="4"/>
      <c r="GRR38" s="4"/>
      <c r="GRS38" s="4"/>
      <c r="GRT38" s="4"/>
      <c r="GRU38" s="4"/>
      <c r="GRV38" s="4"/>
      <c r="GRW38" s="4"/>
      <c r="GRX38" s="4"/>
      <c r="GRY38" s="4"/>
      <c r="GRZ38" s="4"/>
      <c r="GSA38" s="4"/>
      <c r="GSB38" s="4"/>
      <c r="GSC38" s="4"/>
      <c r="GSD38" s="4"/>
      <c r="GSE38" s="4"/>
      <c r="GSF38" s="4"/>
      <c r="GSG38" s="4"/>
      <c r="GSH38" s="4"/>
      <c r="GSI38" s="4"/>
      <c r="GSJ38" s="4"/>
      <c r="GSK38" s="4"/>
      <c r="GSL38" s="4"/>
      <c r="GSM38" s="4"/>
      <c r="GSN38" s="4"/>
      <c r="GSO38" s="4"/>
      <c r="GSP38" s="4"/>
      <c r="GSQ38" s="4"/>
      <c r="GSR38" s="4"/>
      <c r="GSS38" s="4"/>
      <c r="GST38" s="4"/>
      <c r="GSU38" s="4"/>
      <c r="GSV38" s="4"/>
      <c r="GSW38" s="4"/>
      <c r="GSX38" s="4"/>
      <c r="GSY38" s="4"/>
      <c r="GSZ38" s="4"/>
      <c r="GTA38" s="4"/>
      <c r="GTB38" s="4"/>
      <c r="GTC38" s="4"/>
      <c r="GTD38" s="4"/>
      <c r="GTE38" s="4"/>
      <c r="GTF38" s="4"/>
      <c r="GTG38" s="4"/>
      <c r="GTH38" s="4"/>
      <c r="GTI38" s="4"/>
      <c r="GTJ38" s="4"/>
      <c r="GTK38" s="4"/>
      <c r="GTL38" s="4"/>
      <c r="GTM38" s="4"/>
      <c r="GTN38" s="4"/>
      <c r="GTO38" s="4"/>
      <c r="GTP38" s="4"/>
      <c r="GTQ38" s="4"/>
      <c r="GTR38" s="4"/>
      <c r="GTS38" s="4"/>
      <c r="GTT38" s="4"/>
      <c r="GTU38" s="4"/>
      <c r="GTV38" s="4"/>
      <c r="GTW38" s="4"/>
      <c r="GTX38" s="4"/>
      <c r="GTY38" s="4"/>
      <c r="GTZ38" s="4"/>
      <c r="GUA38" s="4"/>
      <c r="GUB38" s="4"/>
      <c r="GUC38" s="4"/>
      <c r="GUD38" s="4"/>
      <c r="GUE38" s="4"/>
      <c r="GUF38" s="4"/>
      <c r="GUG38" s="4"/>
      <c r="GUH38" s="4"/>
      <c r="GUI38" s="4"/>
      <c r="GUJ38" s="4"/>
      <c r="GUK38" s="4"/>
      <c r="GUL38" s="4"/>
      <c r="GUM38" s="4"/>
      <c r="GUN38" s="4"/>
      <c r="GUO38" s="4"/>
      <c r="GUP38" s="4"/>
      <c r="GUQ38" s="4"/>
      <c r="GUR38" s="4"/>
      <c r="GUS38" s="4"/>
      <c r="GUT38" s="4"/>
      <c r="GUU38" s="4"/>
      <c r="GUV38" s="4"/>
      <c r="GUW38" s="4"/>
      <c r="GUX38" s="4"/>
      <c r="GUY38" s="4"/>
      <c r="GUZ38" s="4"/>
      <c r="GVA38" s="4"/>
      <c r="GVB38" s="4"/>
      <c r="GVC38" s="4"/>
      <c r="GVD38" s="4"/>
      <c r="GVE38" s="4"/>
      <c r="GVF38" s="4"/>
      <c r="GVG38" s="4"/>
      <c r="GVH38" s="4"/>
      <c r="GVI38" s="4"/>
      <c r="GVJ38" s="4"/>
      <c r="GVK38" s="4"/>
      <c r="GVL38" s="4"/>
      <c r="GVM38" s="4"/>
      <c r="GVN38" s="4"/>
      <c r="GVO38" s="4"/>
      <c r="GVP38" s="4"/>
      <c r="GVQ38" s="4"/>
      <c r="GVR38" s="4"/>
      <c r="GVS38" s="4"/>
      <c r="GVT38" s="4"/>
      <c r="GVU38" s="4"/>
      <c r="GVV38" s="4"/>
      <c r="GVW38" s="4"/>
      <c r="GVX38" s="4"/>
      <c r="GVY38" s="4"/>
      <c r="GVZ38" s="4"/>
      <c r="GWA38" s="4"/>
      <c r="GWB38" s="4"/>
      <c r="GWC38" s="4"/>
      <c r="GWD38" s="4"/>
      <c r="GWE38" s="4"/>
      <c r="GWF38" s="4"/>
      <c r="GWG38" s="4"/>
      <c r="GWH38" s="4"/>
      <c r="GWI38" s="4"/>
      <c r="GWJ38" s="4"/>
      <c r="GWK38" s="4"/>
      <c r="GWL38" s="4"/>
      <c r="GWM38" s="4"/>
      <c r="GWN38" s="4"/>
      <c r="GWO38" s="4"/>
      <c r="GWP38" s="4"/>
      <c r="GWQ38" s="4"/>
      <c r="GWR38" s="4"/>
      <c r="GWS38" s="4"/>
      <c r="GWT38" s="4"/>
      <c r="GWU38" s="4"/>
      <c r="GWV38" s="4"/>
      <c r="GWW38" s="4"/>
      <c r="GWX38" s="4"/>
      <c r="GWY38" s="4"/>
      <c r="GWZ38" s="4"/>
      <c r="GXA38" s="4"/>
      <c r="GXB38" s="4"/>
      <c r="GXC38" s="4"/>
      <c r="GXD38" s="4"/>
      <c r="GXE38" s="4"/>
      <c r="GXF38" s="4"/>
      <c r="GXG38" s="4"/>
      <c r="GXH38" s="4"/>
      <c r="GXI38" s="4"/>
      <c r="GXJ38" s="4"/>
      <c r="GXK38" s="4"/>
      <c r="GXL38" s="4"/>
      <c r="GXM38" s="4"/>
      <c r="GXN38" s="4"/>
      <c r="GXO38" s="4"/>
      <c r="GXP38" s="4"/>
      <c r="GXQ38" s="4"/>
      <c r="GXR38" s="4"/>
      <c r="GXS38" s="4"/>
      <c r="GXT38" s="4"/>
      <c r="GXU38" s="4"/>
      <c r="GXV38" s="4"/>
      <c r="GXW38" s="4"/>
      <c r="GXX38" s="4"/>
      <c r="GXY38" s="4"/>
      <c r="GXZ38" s="4"/>
      <c r="GYA38" s="4"/>
      <c r="GYB38" s="4"/>
      <c r="GYC38" s="4"/>
      <c r="GYD38" s="4"/>
      <c r="GYE38" s="4"/>
      <c r="GYF38" s="4"/>
      <c r="GYG38" s="4"/>
      <c r="GYH38" s="4"/>
      <c r="GYI38" s="4"/>
      <c r="GYJ38" s="4"/>
      <c r="GYK38" s="4"/>
      <c r="GYL38" s="4"/>
      <c r="GYM38" s="4"/>
      <c r="GYN38" s="4"/>
      <c r="GYO38" s="4"/>
      <c r="GYP38" s="4"/>
      <c r="GYQ38" s="4"/>
      <c r="GYR38" s="4"/>
      <c r="GYS38" s="4"/>
      <c r="GYT38" s="4"/>
      <c r="GYU38" s="4"/>
      <c r="GYV38" s="4"/>
      <c r="GYW38" s="4"/>
      <c r="GYX38" s="4"/>
      <c r="GYY38" s="4"/>
      <c r="GYZ38" s="4"/>
      <c r="GZA38" s="4"/>
      <c r="GZB38" s="4"/>
      <c r="GZC38" s="4"/>
      <c r="GZD38" s="4"/>
      <c r="GZE38" s="4"/>
      <c r="GZF38" s="4"/>
      <c r="GZG38" s="4"/>
      <c r="GZH38" s="4"/>
      <c r="GZI38" s="4"/>
      <c r="GZJ38" s="4"/>
      <c r="GZK38" s="4"/>
      <c r="GZL38" s="4"/>
      <c r="GZM38" s="4"/>
      <c r="GZN38" s="4"/>
      <c r="GZO38" s="4"/>
      <c r="GZP38" s="4"/>
      <c r="GZQ38" s="4"/>
      <c r="GZR38" s="4"/>
      <c r="GZS38" s="4"/>
      <c r="GZT38" s="4"/>
      <c r="GZU38" s="4"/>
      <c r="GZV38" s="4"/>
      <c r="GZW38" s="4"/>
      <c r="GZX38" s="4"/>
      <c r="GZY38" s="4"/>
      <c r="GZZ38" s="4"/>
      <c r="HAA38" s="4"/>
      <c r="HAB38" s="4"/>
      <c r="HAC38" s="4"/>
      <c r="HAD38" s="4"/>
      <c r="HAE38" s="4"/>
      <c r="HAF38" s="4"/>
      <c r="HAG38" s="4"/>
      <c r="HAH38" s="4"/>
      <c r="HAI38" s="4"/>
      <c r="HAJ38" s="4"/>
      <c r="HAK38" s="4"/>
      <c r="HAL38" s="4"/>
      <c r="HAM38" s="4"/>
      <c r="HAN38" s="4"/>
      <c r="HAO38" s="4"/>
      <c r="HAP38" s="4"/>
      <c r="HAQ38" s="4"/>
      <c r="HAR38" s="4"/>
      <c r="HAS38" s="4"/>
      <c r="HAT38" s="4"/>
      <c r="HAU38" s="4"/>
      <c r="HAV38" s="4"/>
      <c r="HAW38" s="4"/>
      <c r="HAX38" s="4"/>
      <c r="HAY38" s="4"/>
      <c r="HAZ38" s="4"/>
      <c r="HBA38" s="4"/>
      <c r="HBB38" s="4"/>
      <c r="HBC38" s="4"/>
      <c r="HBD38" s="4"/>
      <c r="HBE38" s="4"/>
      <c r="HBF38" s="4"/>
      <c r="HBG38" s="4"/>
      <c r="HBH38" s="4"/>
      <c r="HBI38" s="4"/>
      <c r="HBJ38" s="4"/>
      <c r="HBK38" s="4"/>
      <c r="HBL38" s="4"/>
      <c r="HBM38" s="4"/>
      <c r="HBN38" s="4"/>
      <c r="HBO38" s="4"/>
      <c r="HBP38" s="4"/>
      <c r="HBQ38" s="4"/>
      <c r="HBR38" s="4"/>
      <c r="HBS38" s="4"/>
      <c r="HBT38" s="4"/>
      <c r="HBU38" s="4"/>
      <c r="HBV38" s="4"/>
      <c r="HBW38" s="4"/>
      <c r="HBX38" s="4"/>
      <c r="HBY38" s="4"/>
      <c r="HBZ38" s="4"/>
      <c r="HCA38" s="4"/>
      <c r="HCB38" s="4"/>
      <c r="HCC38" s="4"/>
      <c r="HCD38" s="4"/>
      <c r="HCE38" s="4"/>
      <c r="HCF38" s="4"/>
      <c r="HCG38" s="4"/>
      <c r="HCH38" s="4"/>
      <c r="HCI38" s="4"/>
      <c r="HCJ38" s="4"/>
      <c r="HCK38" s="4"/>
      <c r="HCL38" s="4"/>
      <c r="HCM38" s="4"/>
      <c r="HCN38" s="4"/>
      <c r="HCO38" s="4"/>
      <c r="HCP38" s="4"/>
      <c r="HCQ38" s="4"/>
      <c r="HCR38" s="4"/>
      <c r="HCS38" s="4"/>
      <c r="HCT38" s="4"/>
      <c r="HCU38" s="4"/>
      <c r="HCV38" s="4"/>
      <c r="HCW38" s="4"/>
      <c r="HCX38" s="4"/>
      <c r="HCY38" s="4"/>
      <c r="HCZ38" s="4"/>
      <c r="HDA38" s="4"/>
      <c r="HDB38" s="4"/>
      <c r="HDC38" s="4"/>
      <c r="HDD38" s="4"/>
      <c r="HDE38" s="4"/>
      <c r="HDF38" s="4"/>
      <c r="HDG38" s="4"/>
      <c r="HDH38" s="4"/>
      <c r="HDI38" s="4"/>
      <c r="HDJ38" s="4"/>
      <c r="HDK38" s="4"/>
      <c r="HDL38" s="4"/>
      <c r="HDM38" s="4"/>
      <c r="HDN38" s="4"/>
      <c r="HDO38" s="4"/>
      <c r="HDP38" s="4"/>
      <c r="HDQ38" s="4"/>
      <c r="HDR38" s="4"/>
      <c r="HDS38" s="4"/>
      <c r="HDT38" s="4"/>
      <c r="HDU38" s="4"/>
      <c r="HDV38" s="4"/>
      <c r="HDW38" s="4"/>
      <c r="HDX38" s="4"/>
      <c r="HDY38" s="4"/>
      <c r="HDZ38" s="4"/>
      <c r="HEA38" s="4"/>
      <c r="HEB38" s="4"/>
      <c r="HEC38" s="4"/>
      <c r="HED38" s="4"/>
      <c r="HEE38" s="4"/>
      <c r="HEF38" s="4"/>
      <c r="HEG38" s="4"/>
      <c r="HEH38" s="4"/>
      <c r="HEI38" s="4"/>
      <c r="HEJ38" s="4"/>
      <c r="HEK38" s="4"/>
      <c r="HEL38" s="4"/>
      <c r="HEM38" s="4"/>
      <c r="HEN38" s="4"/>
      <c r="HEO38" s="4"/>
      <c r="HEP38" s="4"/>
      <c r="HEQ38" s="4"/>
      <c r="HER38" s="4"/>
      <c r="HES38" s="4"/>
      <c r="HET38" s="4"/>
      <c r="HEU38" s="4"/>
      <c r="HEV38" s="4"/>
      <c r="HEW38" s="4"/>
      <c r="HEX38" s="4"/>
      <c r="HEY38" s="4"/>
      <c r="HEZ38" s="4"/>
      <c r="HFA38" s="4"/>
      <c r="HFB38" s="4"/>
      <c r="HFC38" s="4"/>
      <c r="HFD38" s="4"/>
      <c r="HFE38" s="4"/>
      <c r="HFF38" s="4"/>
      <c r="HFG38" s="4"/>
      <c r="HFH38" s="4"/>
      <c r="HFI38" s="4"/>
      <c r="HFJ38" s="4"/>
      <c r="HFK38" s="4"/>
      <c r="HFL38" s="4"/>
      <c r="HFM38" s="4"/>
      <c r="HFN38" s="4"/>
      <c r="HFO38" s="4"/>
      <c r="HFP38" s="4"/>
      <c r="HFQ38" s="4"/>
      <c r="HFR38" s="4"/>
      <c r="HFS38" s="4"/>
      <c r="HFT38" s="4"/>
      <c r="HFU38" s="4"/>
      <c r="HFV38" s="4"/>
      <c r="HFW38" s="4"/>
      <c r="HFX38" s="4"/>
      <c r="HFY38" s="4"/>
      <c r="HFZ38" s="4"/>
      <c r="HGA38" s="4"/>
      <c r="HGB38" s="4"/>
      <c r="HGC38" s="4"/>
      <c r="HGD38" s="4"/>
      <c r="HGE38" s="4"/>
      <c r="HGF38" s="4"/>
      <c r="HGG38" s="4"/>
      <c r="HGH38" s="4"/>
      <c r="HGI38" s="4"/>
      <c r="HGJ38" s="4"/>
      <c r="HGK38" s="4"/>
      <c r="HGL38" s="4"/>
      <c r="HGM38" s="4"/>
      <c r="HGN38" s="4"/>
      <c r="HGO38" s="4"/>
      <c r="HGP38" s="4"/>
      <c r="HGQ38" s="4"/>
      <c r="HGR38" s="4"/>
      <c r="HGS38" s="4"/>
      <c r="HGT38" s="4"/>
      <c r="HGU38" s="4"/>
      <c r="HGV38" s="4"/>
      <c r="HGW38" s="4"/>
      <c r="HGX38" s="4"/>
      <c r="HGY38" s="4"/>
      <c r="HGZ38" s="4"/>
      <c r="HHA38" s="4"/>
      <c r="HHB38" s="4"/>
      <c r="HHC38" s="4"/>
      <c r="HHD38" s="4"/>
      <c r="HHE38" s="4"/>
      <c r="HHF38" s="4"/>
      <c r="HHG38" s="4"/>
      <c r="HHH38" s="4"/>
      <c r="HHI38" s="4"/>
      <c r="HHJ38" s="4"/>
      <c r="HHK38" s="4"/>
      <c r="HHL38" s="4"/>
      <c r="HHM38" s="4"/>
      <c r="HHN38" s="4"/>
      <c r="HHO38" s="4"/>
      <c r="HHP38" s="4"/>
      <c r="HHQ38" s="4"/>
      <c r="HHR38" s="4"/>
      <c r="HHS38" s="4"/>
      <c r="HHT38" s="4"/>
      <c r="HHU38" s="4"/>
      <c r="HHV38" s="4"/>
      <c r="HHW38" s="4"/>
      <c r="HHX38" s="4"/>
      <c r="HHY38" s="4"/>
      <c r="HHZ38" s="4"/>
      <c r="HIA38" s="4"/>
      <c r="HIB38" s="4"/>
      <c r="HIC38" s="4"/>
      <c r="HID38" s="4"/>
      <c r="HIE38" s="4"/>
      <c r="HIF38" s="4"/>
      <c r="HIG38" s="4"/>
      <c r="HIH38" s="4"/>
      <c r="HII38" s="4"/>
      <c r="HIJ38" s="4"/>
      <c r="HIK38" s="4"/>
      <c r="HIL38" s="4"/>
      <c r="HIM38" s="4"/>
      <c r="HIN38" s="4"/>
      <c r="HIO38" s="4"/>
      <c r="HIP38" s="4"/>
      <c r="HIQ38" s="4"/>
      <c r="HIR38" s="4"/>
      <c r="HIS38" s="4"/>
      <c r="HIT38" s="4"/>
      <c r="HIU38" s="4"/>
      <c r="HIV38" s="4"/>
      <c r="HIW38" s="4"/>
      <c r="HIX38" s="4"/>
      <c r="HIY38" s="4"/>
      <c r="HIZ38" s="4"/>
      <c r="HJA38" s="4"/>
      <c r="HJB38" s="4"/>
      <c r="HJC38" s="4"/>
      <c r="HJD38" s="4"/>
      <c r="HJE38" s="4"/>
      <c r="HJF38" s="4"/>
      <c r="HJG38" s="4"/>
      <c r="HJH38" s="4"/>
      <c r="HJI38" s="4"/>
      <c r="HJJ38" s="4"/>
      <c r="HJK38" s="4"/>
      <c r="HJL38" s="4"/>
      <c r="HJM38" s="4"/>
      <c r="HJN38" s="4"/>
      <c r="HJO38" s="4"/>
      <c r="HJP38" s="4"/>
      <c r="HJQ38" s="4"/>
      <c r="HJR38" s="4"/>
      <c r="HJS38" s="4"/>
      <c r="HJT38" s="4"/>
      <c r="HJU38" s="4"/>
      <c r="HJV38" s="4"/>
      <c r="HJW38" s="4"/>
      <c r="HJX38" s="4"/>
      <c r="HJY38" s="4"/>
      <c r="HJZ38" s="4"/>
      <c r="HKA38" s="4"/>
      <c r="HKB38" s="4"/>
      <c r="HKC38" s="4"/>
      <c r="HKD38" s="4"/>
      <c r="HKE38" s="4"/>
      <c r="HKF38" s="4"/>
      <c r="HKG38" s="4"/>
      <c r="HKH38" s="4"/>
      <c r="HKI38" s="4"/>
      <c r="HKJ38" s="4"/>
      <c r="HKK38" s="4"/>
      <c r="HKL38" s="4"/>
      <c r="HKM38" s="4"/>
      <c r="HKN38" s="4"/>
      <c r="HKO38" s="4"/>
      <c r="HKP38" s="4"/>
      <c r="HKQ38" s="4"/>
      <c r="HKR38" s="4"/>
      <c r="HKS38" s="4"/>
      <c r="HKT38" s="4"/>
      <c r="HKU38" s="4"/>
      <c r="HKV38" s="4"/>
      <c r="HKW38" s="4"/>
      <c r="HKX38" s="4"/>
      <c r="HKY38" s="4"/>
      <c r="HKZ38" s="4"/>
      <c r="HLA38" s="4"/>
      <c r="HLB38" s="4"/>
      <c r="HLC38" s="4"/>
      <c r="HLD38" s="4"/>
      <c r="HLE38" s="4"/>
      <c r="HLF38" s="4"/>
      <c r="HLG38" s="4"/>
      <c r="HLH38" s="4"/>
      <c r="HLI38" s="4"/>
      <c r="HLJ38" s="4"/>
      <c r="HLK38" s="4"/>
      <c r="HLL38" s="4"/>
      <c r="HLM38" s="4"/>
      <c r="HLN38" s="4"/>
      <c r="HLO38" s="4"/>
      <c r="HLP38" s="4"/>
      <c r="HLQ38" s="4"/>
      <c r="HLR38" s="4"/>
      <c r="HLS38" s="4"/>
      <c r="HLT38" s="4"/>
      <c r="HLU38" s="4"/>
      <c r="HLV38" s="4"/>
      <c r="HLW38" s="4"/>
      <c r="HLX38" s="4"/>
      <c r="HLY38" s="4"/>
      <c r="HLZ38" s="4"/>
      <c r="HMA38" s="4"/>
      <c r="HMB38" s="4"/>
      <c r="HMC38" s="4"/>
      <c r="HMD38" s="4"/>
      <c r="HME38" s="4"/>
      <c r="HMF38" s="4"/>
      <c r="HMG38" s="4"/>
      <c r="HMH38" s="4"/>
      <c r="HMI38" s="4"/>
      <c r="HMJ38" s="4"/>
      <c r="HMK38" s="4"/>
      <c r="HML38" s="4"/>
      <c r="HMM38" s="4"/>
      <c r="HMN38" s="4"/>
      <c r="HMO38" s="4"/>
      <c r="HMP38" s="4"/>
      <c r="HMQ38" s="4"/>
      <c r="HMR38" s="4"/>
      <c r="HMS38" s="4"/>
      <c r="HMT38" s="4"/>
      <c r="HMU38" s="4"/>
      <c r="HMV38" s="4"/>
      <c r="HMW38" s="4"/>
      <c r="HMX38" s="4"/>
      <c r="HMY38" s="4"/>
      <c r="HMZ38" s="4"/>
      <c r="HNA38" s="4"/>
      <c r="HNB38" s="4"/>
      <c r="HNC38" s="4"/>
      <c r="HND38" s="4"/>
      <c r="HNE38" s="4"/>
      <c r="HNF38" s="4"/>
      <c r="HNG38" s="4"/>
      <c r="HNH38" s="4"/>
      <c r="HNI38" s="4"/>
      <c r="HNJ38" s="4"/>
      <c r="HNK38" s="4"/>
      <c r="HNL38" s="4"/>
      <c r="HNM38" s="4"/>
      <c r="HNN38" s="4"/>
      <c r="HNO38" s="4"/>
      <c r="HNP38" s="4"/>
      <c r="HNQ38" s="4"/>
      <c r="HNR38" s="4"/>
      <c r="HNS38" s="4"/>
      <c r="HNT38" s="4"/>
      <c r="HNU38" s="4"/>
      <c r="HNV38" s="4"/>
      <c r="HNW38" s="4"/>
      <c r="HNX38" s="4"/>
      <c r="HNY38" s="4"/>
      <c r="HNZ38" s="4"/>
      <c r="HOA38" s="4"/>
      <c r="HOB38" s="4"/>
      <c r="HOC38" s="4"/>
      <c r="HOD38" s="4"/>
      <c r="HOE38" s="4"/>
      <c r="HOF38" s="4"/>
      <c r="HOG38" s="4"/>
      <c r="HOH38" s="4"/>
      <c r="HOI38" s="4"/>
      <c r="HOJ38" s="4"/>
      <c r="HOK38" s="4"/>
      <c r="HOL38" s="4"/>
      <c r="HOM38" s="4"/>
      <c r="HON38" s="4"/>
      <c r="HOO38" s="4"/>
      <c r="HOP38" s="4"/>
      <c r="HOQ38" s="4"/>
      <c r="HOR38" s="4"/>
      <c r="HOS38" s="4"/>
      <c r="HOT38" s="4"/>
      <c r="HOU38" s="4"/>
      <c r="HOV38" s="4"/>
      <c r="HOW38" s="4"/>
      <c r="HOX38" s="4"/>
      <c r="HOY38" s="4"/>
      <c r="HOZ38" s="4"/>
      <c r="HPA38" s="4"/>
      <c r="HPB38" s="4"/>
      <c r="HPC38" s="4"/>
      <c r="HPD38" s="4"/>
      <c r="HPE38" s="4"/>
      <c r="HPF38" s="4"/>
      <c r="HPG38" s="4"/>
      <c r="HPH38" s="4"/>
      <c r="HPI38" s="4"/>
      <c r="HPJ38" s="4"/>
      <c r="HPK38" s="4"/>
      <c r="HPL38" s="4"/>
      <c r="HPM38" s="4"/>
      <c r="HPN38" s="4"/>
      <c r="HPO38" s="4"/>
      <c r="HPP38" s="4"/>
      <c r="HPQ38" s="4"/>
      <c r="HPR38" s="4"/>
      <c r="HPS38" s="4"/>
      <c r="HPT38" s="4"/>
      <c r="HPU38" s="4"/>
      <c r="HPV38" s="4"/>
      <c r="HPW38" s="4"/>
      <c r="HPX38" s="4"/>
      <c r="HPY38" s="4"/>
      <c r="HPZ38" s="4"/>
      <c r="HQA38" s="4"/>
      <c r="HQB38" s="4"/>
      <c r="HQC38" s="4"/>
      <c r="HQD38" s="4"/>
      <c r="HQE38" s="4"/>
      <c r="HQF38" s="4"/>
      <c r="HQG38" s="4"/>
      <c r="HQH38" s="4"/>
      <c r="HQI38" s="4"/>
      <c r="HQJ38" s="4"/>
      <c r="HQK38" s="4"/>
      <c r="HQL38" s="4"/>
      <c r="HQM38" s="4"/>
      <c r="HQN38" s="4"/>
      <c r="HQO38" s="4"/>
      <c r="HQP38" s="4"/>
      <c r="HQQ38" s="4"/>
      <c r="HQR38" s="4"/>
      <c r="HQS38" s="4"/>
      <c r="HQT38" s="4"/>
      <c r="HQU38" s="4"/>
      <c r="HQV38" s="4"/>
      <c r="HQW38" s="4"/>
      <c r="HQX38" s="4"/>
      <c r="HQY38" s="4"/>
      <c r="HQZ38" s="4"/>
      <c r="HRA38" s="4"/>
      <c r="HRB38" s="4"/>
      <c r="HRC38" s="4"/>
      <c r="HRD38" s="4"/>
      <c r="HRE38" s="4"/>
      <c r="HRF38" s="4"/>
      <c r="HRG38" s="4"/>
      <c r="HRH38" s="4"/>
      <c r="HRI38" s="4"/>
      <c r="HRJ38" s="4"/>
      <c r="HRK38" s="4"/>
      <c r="HRL38" s="4"/>
      <c r="HRM38" s="4"/>
      <c r="HRN38" s="4"/>
      <c r="HRO38" s="4"/>
      <c r="HRP38" s="4"/>
      <c r="HRQ38" s="4"/>
      <c r="HRR38" s="4"/>
      <c r="HRS38" s="4"/>
      <c r="HRT38" s="4"/>
      <c r="HRU38" s="4"/>
      <c r="HRV38" s="4"/>
      <c r="HRW38" s="4"/>
      <c r="HRX38" s="4"/>
      <c r="HRY38" s="4"/>
      <c r="HRZ38" s="4"/>
      <c r="HSA38" s="4"/>
      <c r="HSB38" s="4"/>
      <c r="HSC38" s="4"/>
      <c r="HSD38" s="4"/>
      <c r="HSE38" s="4"/>
      <c r="HSF38" s="4"/>
      <c r="HSG38" s="4"/>
      <c r="HSH38" s="4"/>
      <c r="HSI38" s="4"/>
      <c r="HSJ38" s="4"/>
      <c r="HSK38" s="4"/>
      <c r="HSL38" s="4"/>
      <c r="HSM38" s="4"/>
      <c r="HSN38" s="4"/>
      <c r="HSO38" s="4"/>
      <c r="HSP38" s="4"/>
      <c r="HSQ38" s="4"/>
      <c r="HSR38" s="4"/>
      <c r="HSS38" s="4"/>
      <c r="HST38" s="4"/>
      <c r="HSU38" s="4"/>
      <c r="HSV38" s="4"/>
      <c r="HSW38" s="4"/>
      <c r="HSX38" s="4"/>
      <c r="HSY38" s="4"/>
      <c r="HSZ38" s="4"/>
      <c r="HTA38" s="4"/>
      <c r="HTB38" s="4"/>
      <c r="HTC38" s="4"/>
      <c r="HTD38" s="4"/>
      <c r="HTE38" s="4"/>
      <c r="HTF38" s="4"/>
      <c r="HTG38" s="4"/>
      <c r="HTH38" s="4"/>
      <c r="HTI38" s="4"/>
      <c r="HTJ38" s="4"/>
      <c r="HTK38" s="4"/>
      <c r="HTL38" s="4"/>
      <c r="HTM38" s="4"/>
      <c r="HTN38" s="4"/>
      <c r="HTO38" s="4"/>
      <c r="HTP38" s="4"/>
      <c r="HTQ38" s="4"/>
      <c r="HTR38" s="4"/>
      <c r="HTS38" s="4"/>
      <c r="HTT38" s="4"/>
      <c r="HTU38" s="4"/>
      <c r="HTV38" s="4"/>
      <c r="HTW38" s="4"/>
      <c r="HTX38" s="4"/>
      <c r="HTY38" s="4"/>
      <c r="HTZ38" s="4"/>
      <c r="HUA38" s="4"/>
      <c r="HUB38" s="4"/>
      <c r="HUC38" s="4"/>
      <c r="HUD38" s="4"/>
      <c r="HUE38" s="4"/>
      <c r="HUF38" s="4"/>
      <c r="HUG38" s="4"/>
      <c r="HUH38" s="4"/>
      <c r="HUI38" s="4"/>
      <c r="HUJ38" s="4"/>
      <c r="HUK38" s="4"/>
      <c r="HUL38" s="4"/>
      <c r="HUM38" s="4"/>
      <c r="HUN38" s="4"/>
      <c r="HUO38" s="4"/>
      <c r="HUP38" s="4"/>
      <c r="HUQ38" s="4"/>
      <c r="HUR38" s="4"/>
      <c r="HUS38" s="4"/>
      <c r="HUT38" s="4"/>
      <c r="HUU38" s="4"/>
      <c r="HUV38" s="4"/>
      <c r="HUW38" s="4"/>
      <c r="HUX38" s="4"/>
      <c r="HUY38" s="4"/>
      <c r="HUZ38" s="4"/>
      <c r="HVA38" s="4"/>
      <c r="HVB38" s="4"/>
      <c r="HVC38" s="4"/>
      <c r="HVD38" s="4"/>
      <c r="HVE38" s="4"/>
      <c r="HVF38" s="4"/>
      <c r="HVG38" s="4"/>
      <c r="HVH38" s="4"/>
      <c r="HVI38" s="4"/>
      <c r="HVJ38" s="4"/>
      <c r="HVK38" s="4"/>
      <c r="HVL38" s="4"/>
      <c r="HVM38" s="4"/>
      <c r="HVN38" s="4"/>
      <c r="HVO38" s="4"/>
      <c r="HVP38" s="4"/>
      <c r="HVQ38" s="4"/>
      <c r="HVR38" s="4"/>
      <c r="HVS38" s="4"/>
      <c r="HVT38" s="4"/>
      <c r="HVU38" s="4"/>
      <c r="HVV38" s="4"/>
      <c r="HVW38" s="4"/>
      <c r="HVX38" s="4"/>
      <c r="HVY38" s="4"/>
      <c r="HVZ38" s="4"/>
      <c r="HWA38" s="4"/>
      <c r="HWB38" s="4"/>
      <c r="HWC38" s="4"/>
      <c r="HWD38" s="4"/>
      <c r="HWE38" s="4"/>
      <c r="HWF38" s="4"/>
      <c r="HWG38" s="4"/>
      <c r="HWH38" s="4"/>
      <c r="HWI38" s="4"/>
      <c r="HWJ38" s="4"/>
      <c r="HWK38" s="4"/>
      <c r="HWL38" s="4"/>
      <c r="HWM38" s="4"/>
      <c r="HWN38" s="4"/>
      <c r="HWO38" s="4"/>
      <c r="HWP38" s="4"/>
      <c r="HWQ38" s="4"/>
      <c r="HWR38" s="4"/>
      <c r="HWS38" s="4"/>
      <c r="HWT38" s="4"/>
      <c r="HWU38" s="4"/>
      <c r="HWV38" s="4"/>
      <c r="HWW38" s="4"/>
      <c r="HWX38" s="4"/>
      <c r="HWY38" s="4"/>
      <c r="HWZ38" s="4"/>
      <c r="HXA38" s="4"/>
      <c r="HXB38" s="4"/>
      <c r="HXC38" s="4"/>
      <c r="HXD38" s="4"/>
      <c r="HXE38" s="4"/>
      <c r="HXF38" s="4"/>
      <c r="HXG38" s="4"/>
      <c r="HXH38" s="4"/>
      <c r="HXI38" s="4"/>
      <c r="HXJ38" s="4"/>
      <c r="HXK38" s="4"/>
      <c r="HXL38" s="4"/>
      <c r="HXM38" s="4"/>
      <c r="HXN38" s="4"/>
      <c r="HXO38" s="4"/>
      <c r="HXP38" s="4"/>
      <c r="HXQ38" s="4"/>
      <c r="HXR38" s="4"/>
      <c r="HXS38" s="4"/>
      <c r="HXT38" s="4"/>
      <c r="HXU38" s="4"/>
      <c r="HXV38" s="4"/>
      <c r="HXW38" s="4"/>
      <c r="HXX38" s="4"/>
      <c r="HXY38" s="4"/>
      <c r="HXZ38" s="4"/>
      <c r="HYA38" s="4"/>
      <c r="HYB38" s="4"/>
      <c r="HYC38" s="4"/>
      <c r="HYD38" s="4"/>
      <c r="HYE38" s="4"/>
      <c r="HYF38" s="4"/>
      <c r="HYG38" s="4"/>
      <c r="HYH38" s="4"/>
      <c r="HYI38" s="4"/>
      <c r="HYJ38" s="4"/>
      <c r="HYK38" s="4"/>
      <c r="HYL38" s="4"/>
      <c r="HYM38" s="4"/>
      <c r="HYN38" s="4"/>
      <c r="HYO38" s="4"/>
      <c r="HYP38" s="4"/>
      <c r="HYQ38" s="4"/>
      <c r="HYR38" s="4"/>
      <c r="HYS38" s="4"/>
      <c r="HYT38" s="4"/>
      <c r="HYU38" s="4"/>
      <c r="HYV38" s="4"/>
      <c r="HYW38" s="4"/>
      <c r="HYX38" s="4"/>
      <c r="HYY38" s="4"/>
      <c r="HYZ38" s="4"/>
      <c r="HZA38" s="4"/>
      <c r="HZB38" s="4"/>
      <c r="HZC38" s="4"/>
      <c r="HZD38" s="4"/>
      <c r="HZE38" s="4"/>
      <c r="HZF38" s="4"/>
      <c r="HZG38" s="4"/>
      <c r="HZH38" s="4"/>
      <c r="HZI38" s="4"/>
      <c r="HZJ38" s="4"/>
      <c r="HZK38" s="4"/>
      <c r="HZL38" s="4"/>
      <c r="HZM38" s="4"/>
      <c r="HZN38" s="4"/>
      <c r="HZO38" s="4"/>
      <c r="HZP38" s="4"/>
      <c r="HZQ38" s="4"/>
      <c r="HZR38" s="4"/>
      <c r="HZS38" s="4"/>
      <c r="HZT38" s="4"/>
      <c r="HZU38" s="4"/>
      <c r="HZV38" s="4"/>
      <c r="HZW38" s="4"/>
      <c r="HZX38" s="4"/>
      <c r="HZY38" s="4"/>
      <c r="HZZ38" s="4"/>
      <c r="IAA38" s="4"/>
      <c r="IAB38" s="4"/>
      <c r="IAC38" s="4"/>
      <c r="IAD38" s="4"/>
      <c r="IAE38" s="4"/>
      <c r="IAF38" s="4"/>
      <c r="IAG38" s="4"/>
      <c r="IAH38" s="4"/>
      <c r="IAI38" s="4"/>
      <c r="IAJ38" s="4"/>
      <c r="IAK38" s="4"/>
      <c r="IAL38" s="4"/>
      <c r="IAM38" s="4"/>
      <c r="IAN38" s="4"/>
      <c r="IAO38" s="4"/>
      <c r="IAP38" s="4"/>
      <c r="IAQ38" s="4"/>
      <c r="IAR38" s="4"/>
      <c r="IAS38" s="4"/>
      <c r="IAT38" s="4"/>
      <c r="IAU38" s="4"/>
      <c r="IAV38" s="4"/>
      <c r="IAW38" s="4"/>
      <c r="IAX38" s="4"/>
      <c r="IAY38" s="4"/>
      <c r="IAZ38" s="4"/>
      <c r="IBA38" s="4"/>
      <c r="IBB38" s="4"/>
      <c r="IBC38" s="4"/>
      <c r="IBD38" s="4"/>
      <c r="IBE38" s="4"/>
      <c r="IBF38" s="4"/>
      <c r="IBG38" s="4"/>
      <c r="IBH38" s="4"/>
      <c r="IBI38" s="4"/>
      <c r="IBJ38" s="4"/>
      <c r="IBK38" s="4"/>
      <c r="IBL38" s="4"/>
      <c r="IBM38" s="4"/>
      <c r="IBN38" s="4"/>
      <c r="IBO38" s="4"/>
      <c r="IBP38" s="4"/>
      <c r="IBQ38" s="4"/>
      <c r="IBR38" s="4"/>
      <c r="IBS38" s="4"/>
      <c r="IBT38" s="4"/>
      <c r="IBU38" s="4"/>
      <c r="IBV38" s="4"/>
      <c r="IBW38" s="4"/>
      <c r="IBX38" s="4"/>
      <c r="IBY38" s="4"/>
      <c r="IBZ38" s="4"/>
      <c r="ICA38" s="4"/>
      <c r="ICB38" s="4"/>
      <c r="ICC38" s="4"/>
      <c r="ICD38" s="4"/>
      <c r="ICE38" s="4"/>
      <c r="ICF38" s="4"/>
      <c r="ICG38" s="4"/>
      <c r="ICH38" s="4"/>
      <c r="ICI38" s="4"/>
      <c r="ICJ38" s="4"/>
      <c r="ICK38" s="4"/>
      <c r="ICL38" s="4"/>
      <c r="ICM38" s="4"/>
      <c r="ICN38" s="4"/>
      <c r="ICO38" s="4"/>
      <c r="ICP38" s="4"/>
      <c r="ICQ38" s="4"/>
      <c r="ICR38" s="4"/>
      <c r="ICS38" s="4"/>
      <c r="ICT38" s="4"/>
      <c r="ICU38" s="4"/>
      <c r="ICV38" s="4"/>
      <c r="ICW38" s="4"/>
      <c r="ICX38" s="4"/>
      <c r="ICY38" s="4"/>
      <c r="ICZ38" s="4"/>
      <c r="IDA38" s="4"/>
      <c r="IDB38" s="4"/>
      <c r="IDC38" s="4"/>
      <c r="IDD38" s="4"/>
      <c r="IDE38" s="4"/>
      <c r="IDF38" s="4"/>
      <c r="IDG38" s="4"/>
      <c r="IDH38" s="4"/>
      <c r="IDI38" s="4"/>
      <c r="IDJ38" s="4"/>
      <c r="IDK38" s="4"/>
      <c r="IDL38" s="4"/>
      <c r="IDM38" s="4"/>
      <c r="IDN38" s="4"/>
      <c r="IDO38" s="4"/>
      <c r="IDP38" s="4"/>
      <c r="IDQ38" s="4"/>
      <c r="IDR38" s="4"/>
      <c r="IDS38" s="4"/>
      <c r="IDT38" s="4"/>
      <c r="IDU38" s="4"/>
      <c r="IDV38" s="4"/>
      <c r="IDW38" s="4"/>
      <c r="IDX38" s="4"/>
      <c r="IDY38" s="4"/>
      <c r="IDZ38" s="4"/>
      <c r="IEA38" s="4"/>
      <c r="IEB38" s="4"/>
      <c r="IEC38" s="4"/>
      <c r="IED38" s="4"/>
      <c r="IEE38" s="4"/>
      <c r="IEF38" s="4"/>
      <c r="IEG38" s="4"/>
      <c r="IEH38" s="4"/>
      <c r="IEI38" s="4"/>
      <c r="IEJ38" s="4"/>
      <c r="IEK38" s="4"/>
      <c r="IEL38" s="4"/>
      <c r="IEM38" s="4"/>
      <c r="IEN38" s="4"/>
      <c r="IEO38" s="4"/>
      <c r="IEP38" s="4"/>
      <c r="IEQ38" s="4"/>
      <c r="IER38" s="4"/>
      <c r="IES38" s="4"/>
      <c r="IET38" s="4"/>
      <c r="IEU38" s="4"/>
      <c r="IEV38" s="4"/>
      <c r="IEW38" s="4"/>
      <c r="IEX38" s="4"/>
      <c r="IEY38" s="4"/>
      <c r="IEZ38" s="4"/>
      <c r="IFA38" s="4"/>
      <c r="IFB38" s="4"/>
      <c r="IFC38" s="4"/>
      <c r="IFD38" s="4"/>
      <c r="IFE38" s="4"/>
      <c r="IFF38" s="4"/>
      <c r="IFG38" s="4"/>
      <c r="IFH38" s="4"/>
      <c r="IFI38" s="4"/>
      <c r="IFJ38" s="4"/>
      <c r="IFK38" s="4"/>
      <c r="IFL38" s="4"/>
      <c r="IFM38" s="4"/>
      <c r="IFN38" s="4"/>
      <c r="IFO38" s="4"/>
      <c r="IFP38" s="4"/>
      <c r="IFQ38" s="4"/>
      <c r="IFR38" s="4"/>
      <c r="IFS38" s="4"/>
      <c r="IFT38" s="4"/>
      <c r="IFU38" s="4"/>
      <c r="IFV38" s="4"/>
      <c r="IFW38" s="4"/>
      <c r="IFX38" s="4"/>
      <c r="IFY38" s="4"/>
      <c r="IFZ38" s="4"/>
      <c r="IGA38" s="4"/>
      <c r="IGB38" s="4"/>
      <c r="IGC38" s="4"/>
      <c r="IGD38" s="4"/>
      <c r="IGE38" s="4"/>
      <c r="IGF38" s="4"/>
      <c r="IGG38" s="4"/>
      <c r="IGH38" s="4"/>
      <c r="IGI38" s="4"/>
      <c r="IGJ38" s="4"/>
      <c r="IGK38" s="4"/>
      <c r="IGL38" s="4"/>
      <c r="IGM38" s="4"/>
      <c r="IGN38" s="4"/>
      <c r="IGO38" s="4"/>
      <c r="IGP38" s="4"/>
      <c r="IGQ38" s="4"/>
      <c r="IGR38" s="4"/>
      <c r="IGS38" s="4"/>
      <c r="IGT38" s="4"/>
      <c r="IGU38" s="4"/>
      <c r="IGV38" s="4"/>
      <c r="IGW38" s="4"/>
      <c r="IGX38" s="4"/>
      <c r="IGY38" s="4"/>
      <c r="IGZ38" s="4"/>
      <c r="IHA38" s="4"/>
      <c r="IHB38" s="4"/>
      <c r="IHC38" s="4"/>
      <c r="IHD38" s="4"/>
      <c r="IHE38" s="4"/>
      <c r="IHF38" s="4"/>
      <c r="IHG38" s="4"/>
      <c r="IHH38" s="4"/>
      <c r="IHI38" s="4"/>
      <c r="IHJ38" s="4"/>
      <c r="IHK38" s="4"/>
      <c r="IHL38" s="4"/>
      <c r="IHM38" s="4"/>
      <c r="IHN38" s="4"/>
      <c r="IHO38" s="4"/>
      <c r="IHP38" s="4"/>
      <c r="IHQ38" s="4"/>
      <c r="IHR38" s="4"/>
      <c r="IHS38" s="4"/>
      <c r="IHT38" s="4"/>
      <c r="IHU38" s="4"/>
      <c r="IHV38" s="4"/>
      <c r="IHW38" s="4"/>
      <c r="IHX38" s="4"/>
      <c r="IHY38" s="4"/>
      <c r="IHZ38" s="4"/>
      <c r="IIA38" s="4"/>
      <c r="IIB38" s="4"/>
      <c r="IIC38" s="4"/>
      <c r="IID38" s="4"/>
      <c r="IIE38" s="4"/>
      <c r="IIF38" s="4"/>
      <c r="IIG38" s="4"/>
      <c r="IIH38" s="4"/>
      <c r="III38" s="4"/>
      <c r="IIJ38" s="4"/>
      <c r="IIK38" s="4"/>
      <c r="IIL38" s="4"/>
      <c r="IIM38" s="4"/>
      <c r="IIN38" s="4"/>
      <c r="IIO38" s="4"/>
      <c r="IIP38" s="4"/>
      <c r="IIQ38" s="4"/>
      <c r="IIR38" s="4"/>
      <c r="IIS38" s="4"/>
      <c r="IIT38" s="4"/>
      <c r="IIU38" s="4"/>
      <c r="IIV38" s="4"/>
      <c r="IIW38" s="4"/>
      <c r="IIX38" s="4"/>
      <c r="IIY38" s="4"/>
      <c r="IIZ38" s="4"/>
      <c r="IJA38" s="4"/>
      <c r="IJB38" s="4"/>
      <c r="IJC38" s="4"/>
      <c r="IJD38" s="4"/>
      <c r="IJE38" s="4"/>
      <c r="IJF38" s="4"/>
      <c r="IJG38" s="4"/>
      <c r="IJH38" s="4"/>
      <c r="IJI38" s="4"/>
      <c r="IJJ38" s="4"/>
      <c r="IJK38" s="4"/>
      <c r="IJL38" s="4"/>
      <c r="IJM38" s="4"/>
      <c r="IJN38" s="4"/>
      <c r="IJO38" s="4"/>
      <c r="IJP38" s="4"/>
      <c r="IJQ38" s="4"/>
      <c r="IJR38" s="4"/>
      <c r="IJS38" s="4"/>
      <c r="IJT38" s="4"/>
      <c r="IJU38" s="4"/>
      <c r="IJV38" s="4"/>
      <c r="IJW38" s="4"/>
      <c r="IJX38" s="4"/>
      <c r="IJY38" s="4"/>
      <c r="IJZ38" s="4"/>
      <c r="IKA38" s="4"/>
      <c r="IKB38" s="4"/>
      <c r="IKC38" s="4"/>
      <c r="IKD38" s="4"/>
      <c r="IKE38" s="4"/>
      <c r="IKF38" s="4"/>
      <c r="IKG38" s="4"/>
      <c r="IKH38" s="4"/>
      <c r="IKI38" s="4"/>
      <c r="IKJ38" s="4"/>
      <c r="IKK38" s="4"/>
      <c r="IKL38" s="4"/>
      <c r="IKM38" s="4"/>
      <c r="IKN38" s="4"/>
      <c r="IKO38" s="4"/>
      <c r="IKP38" s="4"/>
      <c r="IKQ38" s="4"/>
      <c r="IKR38" s="4"/>
      <c r="IKS38" s="4"/>
      <c r="IKT38" s="4"/>
      <c r="IKU38" s="4"/>
      <c r="IKV38" s="4"/>
      <c r="IKW38" s="4"/>
      <c r="IKX38" s="4"/>
      <c r="IKY38" s="4"/>
      <c r="IKZ38" s="4"/>
      <c r="ILA38" s="4"/>
      <c r="ILB38" s="4"/>
      <c r="ILC38" s="4"/>
      <c r="ILD38" s="4"/>
      <c r="ILE38" s="4"/>
      <c r="ILF38" s="4"/>
      <c r="ILG38" s="4"/>
      <c r="ILH38" s="4"/>
      <c r="ILI38" s="4"/>
      <c r="ILJ38" s="4"/>
      <c r="ILK38" s="4"/>
      <c r="ILL38" s="4"/>
      <c r="ILM38" s="4"/>
      <c r="ILN38" s="4"/>
      <c r="ILO38" s="4"/>
      <c r="ILP38" s="4"/>
      <c r="ILQ38" s="4"/>
      <c r="ILR38" s="4"/>
      <c r="ILS38" s="4"/>
      <c r="ILT38" s="4"/>
      <c r="ILU38" s="4"/>
      <c r="ILV38" s="4"/>
      <c r="ILW38" s="4"/>
      <c r="ILX38" s="4"/>
      <c r="ILY38" s="4"/>
      <c r="ILZ38" s="4"/>
      <c r="IMA38" s="4"/>
      <c r="IMB38" s="4"/>
      <c r="IMC38" s="4"/>
      <c r="IMD38" s="4"/>
      <c r="IME38" s="4"/>
      <c r="IMF38" s="4"/>
      <c r="IMG38" s="4"/>
      <c r="IMH38" s="4"/>
      <c r="IMI38" s="4"/>
      <c r="IMJ38" s="4"/>
      <c r="IMK38" s="4"/>
      <c r="IML38" s="4"/>
      <c r="IMM38" s="4"/>
      <c r="IMN38" s="4"/>
      <c r="IMO38" s="4"/>
      <c r="IMP38" s="4"/>
      <c r="IMQ38" s="4"/>
      <c r="IMR38" s="4"/>
      <c r="IMS38" s="4"/>
      <c r="IMT38" s="4"/>
      <c r="IMU38" s="4"/>
      <c r="IMV38" s="4"/>
      <c r="IMW38" s="4"/>
      <c r="IMX38" s="4"/>
      <c r="IMY38" s="4"/>
      <c r="IMZ38" s="4"/>
      <c r="INA38" s="4"/>
      <c r="INB38" s="4"/>
      <c r="INC38" s="4"/>
      <c r="IND38" s="4"/>
      <c r="INE38" s="4"/>
      <c r="INF38" s="4"/>
      <c r="ING38" s="4"/>
      <c r="INH38" s="4"/>
      <c r="INI38" s="4"/>
      <c r="INJ38" s="4"/>
      <c r="INK38" s="4"/>
      <c r="INL38" s="4"/>
      <c r="INM38" s="4"/>
      <c r="INN38" s="4"/>
      <c r="INO38" s="4"/>
      <c r="INP38" s="4"/>
      <c r="INQ38" s="4"/>
      <c r="INR38" s="4"/>
      <c r="INS38" s="4"/>
      <c r="INT38" s="4"/>
      <c r="INU38" s="4"/>
      <c r="INV38" s="4"/>
      <c r="INW38" s="4"/>
      <c r="INX38" s="4"/>
      <c r="INY38" s="4"/>
      <c r="INZ38" s="4"/>
      <c r="IOA38" s="4"/>
      <c r="IOB38" s="4"/>
      <c r="IOC38" s="4"/>
      <c r="IOD38" s="4"/>
      <c r="IOE38" s="4"/>
      <c r="IOF38" s="4"/>
      <c r="IOG38" s="4"/>
      <c r="IOH38" s="4"/>
      <c r="IOI38" s="4"/>
      <c r="IOJ38" s="4"/>
      <c r="IOK38" s="4"/>
      <c r="IOL38" s="4"/>
      <c r="IOM38" s="4"/>
      <c r="ION38" s="4"/>
      <c r="IOO38" s="4"/>
      <c r="IOP38" s="4"/>
      <c r="IOQ38" s="4"/>
      <c r="IOR38" s="4"/>
      <c r="IOS38" s="4"/>
      <c r="IOT38" s="4"/>
      <c r="IOU38" s="4"/>
      <c r="IOV38" s="4"/>
      <c r="IOW38" s="4"/>
      <c r="IOX38" s="4"/>
      <c r="IOY38" s="4"/>
      <c r="IOZ38" s="4"/>
      <c r="IPA38" s="4"/>
      <c r="IPB38" s="4"/>
      <c r="IPC38" s="4"/>
      <c r="IPD38" s="4"/>
      <c r="IPE38" s="4"/>
      <c r="IPF38" s="4"/>
      <c r="IPG38" s="4"/>
      <c r="IPH38" s="4"/>
      <c r="IPI38" s="4"/>
      <c r="IPJ38" s="4"/>
      <c r="IPK38" s="4"/>
      <c r="IPL38" s="4"/>
      <c r="IPM38" s="4"/>
      <c r="IPN38" s="4"/>
      <c r="IPO38" s="4"/>
      <c r="IPP38" s="4"/>
      <c r="IPQ38" s="4"/>
      <c r="IPR38" s="4"/>
      <c r="IPS38" s="4"/>
      <c r="IPT38" s="4"/>
      <c r="IPU38" s="4"/>
      <c r="IPV38" s="4"/>
      <c r="IPW38" s="4"/>
      <c r="IPX38" s="4"/>
      <c r="IPY38" s="4"/>
      <c r="IPZ38" s="4"/>
      <c r="IQA38" s="4"/>
      <c r="IQB38" s="4"/>
      <c r="IQC38" s="4"/>
      <c r="IQD38" s="4"/>
      <c r="IQE38" s="4"/>
      <c r="IQF38" s="4"/>
      <c r="IQG38" s="4"/>
      <c r="IQH38" s="4"/>
      <c r="IQI38" s="4"/>
      <c r="IQJ38" s="4"/>
      <c r="IQK38" s="4"/>
      <c r="IQL38" s="4"/>
      <c r="IQM38" s="4"/>
      <c r="IQN38" s="4"/>
      <c r="IQO38" s="4"/>
      <c r="IQP38" s="4"/>
      <c r="IQQ38" s="4"/>
      <c r="IQR38" s="4"/>
      <c r="IQS38" s="4"/>
      <c r="IQT38" s="4"/>
      <c r="IQU38" s="4"/>
      <c r="IQV38" s="4"/>
      <c r="IQW38" s="4"/>
      <c r="IQX38" s="4"/>
      <c r="IQY38" s="4"/>
      <c r="IQZ38" s="4"/>
      <c r="IRA38" s="4"/>
      <c r="IRB38" s="4"/>
      <c r="IRC38" s="4"/>
      <c r="IRD38" s="4"/>
      <c r="IRE38" s="4"/>
      <c r="IRF38" s="4"/>
      <c r="IRG38" s="4"/>
      <c r="IRH38" s="4"/>
      <c r="IRI38" s="4"/>
      <c r="IRJ38" s="4"/>
      <c r="IRK38" s="4"/>
      <c r="IRL38" s="4"/>
      <c r="IRM38" s="4"/>
      <c r="IRN38" s="4"/>
      <c r="IRO38" s="4"/>
      <c r="IRP38" s="4"/>
      <c r="IRQ38" s="4"/>
      <c r="IRR38" s="4"/>
      <c r="IRS38" s="4"/>
      <c r="IRT38" s="4"/>
      <c r="IRU38" s="4"/>
      <c r="IRV38" s="4"/>
      <c r="IRW38" s="4"/>
      <c r="IRX38" s="4"/>
      <c r="IRY38" s="4"/>
      <c r="IRZ38" s="4"/>
      <c r="ISA38" s="4"/>
      <c r="ISB38" s="4"/>
      <c r="ISC38" s="4"/>
      <c r="ISD38" s="4"/>
      <c r="ISE38" s="4"/>
      <c r="ISF38" s="4"/>
      <c r="ISG38" s="4"/>
      <c r="ISH38" s="4"/>
      <c r="ISI38" s="4"/>
      <c r="ISJ38" s="4"/>
      <c r="ISK38" s="4"/>
      <c r="ISL38" s="4"/>
      <c r="ISM38" s="4"/>
      <c r="ISN38" s="4"/>
      <c r="ISO38" s="4"/>
      <c r="ISP38" s="4"/>
      <c r="ISQ38" s="4"/>
      <c r="ISR38" s="4"/>
      <c r="ISS38" s="4"/>
      <c r="IST38" s="4"/>
      <c r="ISU38" s="4"/>
      <c r="ISV38" s="4"/>
      <c r="ISW38" s="4"/>
      <c r="ISX38" s="4"/>
      <c r="ISY38" s="4"/>
      <c r="ISZ38" s="4"/>
      <c r="ITA38" s="4"/>
      <c r="ITB38" s="4"/>
      <c r="ITC38" s="4"/>
      <c r="ITD38" s="4"/>
      <c r="ITE38" s="4"/>
      <c r="ITF38" s="4"/>
      <c r="ITG38" s="4"/>
      <c r="ITH38" s="4"/>
      <c r="ITI38" s="4"/>
      <c r="ITJ38" s="4"/>
      <c r="ITK38" s="4"/>
      <c r="ITL38" s="4"/>
      <c r="ITM38" s="4"/>
      <c r="ITN38" s="4"/>
      <c r="ITO38" s="4"/>
      <c r="ITP38" s="4"/>
      <c r="ITQ38" s="4"/>
      <c r="ITR38" s="4"/>
      <c r="ITS38" s="4"/>
      <c r="ITT38" s="4"/>
      <c r="ITU38" s="4"/>
      <c r="ITV38" s="4"/>
      <c r="ITW38" s="4"/>
      <c r="ITX38" s="4"/>
      <c r="ITY38" s="4"/>
      <c r="ITZ38" s="4"/>
      <c r="IUA38" s="4"/>
      <c r="IUB38" s="4"/>
      <c r="IUC38" s="4"/>
      <c r="IUD38" s="4"/>
      <c r="IUE38" s="4"/>
      <c r="IUF38" s="4"/>
      <c r="IUG38" s="4"/>
      <c r="IUH38" s="4"/>
      <c r="IUI38" s="4"/>
      <c r="IUJ38" s="4"/>
      <c r="IUK38" s="4"/>
      <c r="IUL38" s="4"/>
      <c r="IUM38" s="4"/>
      <c r="IUN38" s="4"/>
      <c r="IUO38" s="4"/>
      <c r="IUP38" s="4"/>
      <c r="IUQ38" s="4"/>
      <c r="IUR38" s="4"/>
      <c r="IUS38" s="4"/>
      <c r="IUT38" s="4"/>
      <c r="IUU38" s="4"/>
      <c r="IUV38" s="4"/>
      <c r="IUW38" s="4"/>
      <c r="IUX38" s="4"/>
      <c r="IUY38" s="4"/>
      <c r="IUZ38" s="4"/>
      <c r="IVA38" s="4"/>
      <c r="IVB38" s="4"/>
      <c r="IVC38" s="4"/>
      <c r="IVD38" s="4"/>
      <c r="IVE38" s="4"/>
      <c r="IVF38" s="4"/>
      <c r="IVG38" s="4"/>
      <c r="IVH38" s="4"/>
      <c r="IVI38" s="4"/>
      <c r="IVJ38" s="4"/>
      <c r="IVK38" s="4"/>
      <c r="IVL38" s="4"/>
      <c r="IVM38" s="4"/>
      <c r="IVN38" s="4"/>
      <c r="IVO38" s="4"/>
      <c r="IVP38" s="4"/>
      <c r="IVQ38" s="4"/>
      <c r="IVR38" s="4"/>
      <c r="IVS38" s="4"/>
      <c r="IVT38" s="4"/>
      <c r="IVU38" s="4"/>
      <c r="IVV38" s="4"/>
      <c r="IVW38" s="4"/>
      <c r="IVX38" s="4"/>
      <c r="IVY38" s="4"/>
      <c r="IVZ38" s="4"/>
      <c r="IWA38" s="4"/>
      <c r="IWB38" s="4"/>
      <c r="IWC38" s="4"/>
      <c r="IWD38" s="4"/>
      <c r="IWE38" s="4"/>
      <c r="IWF38" s="4"/>
      <c r="IWG38" s="4"/>
      <c r="IWH38" s="4"/>
      <c r="IWI38" s="4"/>
      <c r="IWJ38" s="4"/>
      <c r="IWK38" s="4"/>
      <c r="IWL38" s="4"/>
      <c r="IWM38" s="4"/>
      <c r="IWN38" s="4"/>
      <c r="IWO38" s="4"/>
      <c r="IWP38" s="4"/>
      <c r="IWQ38" s="4"/>
      <c r="IWR38" s="4"/>
      <c r="IWS38" s="4"/>
      <c r="IWT38" s="4"/>
      <c r="IWU38" s="4"/>
      <c r="IWV38" s="4"/>
      <c r="IWW38" s="4"/>
      <c r="IWX38" s="4"/>
      <c r="IWY38" s="4"/>
      <c r="IWZ38" s="4"/>
      <c r="IXA38" s="4"/>
      <c r="IXB38" s="4"/>
      <c r="IXC38" s="4"/>
      <c r="IXD38" s="4"/>
      <c r="IXE38" s="4"/>
      <c r="IXF38" s="4"/>
      <c r="IXG38" s="4"/>
      <c r="IXH38" s="4"/>
      <c r="IXI38" s="4"/>
      <c r="IXJ38" s="4"/>
      <c r="IXK38" s="4"/>
      <c r="IXL38" s="4"/>
      <c r="IXM38" s="4"/>
      <c r="IXN38" s="4"/>
      <c r="IXO38" s="4"/>
      <c r="IXP38" s="4"/>
      <c r="IXQ38" s="4"/>
      <c r="IXR38" s="4"/>
      <c r="IXS38" s="4"/>
      <c r="IXT38" s="4"/>
      <c r="IXU38" s="4"/>
      <c r="IXV38" s="4"/>
      <c r="IXW38" s="4"/>
      <c r="IXX38" s="4"/>
      <c r="IXY38" s="4"/>
      <c r="IXZ38" s="4"/>
      <c r="IYA38" s="4"/>
      <c r="IYB38" s="4"/>
      <c r="IYC38" s="4"/>
      <c r="IYD38" s="4"/>
      <c r="IYE38" s="4"/>
      <c r="IYF38" s="4"/>
      <c r="IYG38" s="4"/>
      <c r="IYH38" s="4"/>
      <c r="IYI38" s="4"/>
      <c r="IYJ38" s="4"/>
      <c r="IYK38" s="4"/>
      <c r="IYL38" s="4"/>
      <c r="IYM38" s="4"/>
      <c r="IYN38" s="4"/>
      <c r="IYO38" s="4"/>
      <c r="IYP38" s="4"/>
      <c r="IYQ38" s="4"/>
      <c r="IYR38" s="4"/>
      <c r="IYS38" s="4"/>
      <c r="IYT38" s="4"/>
      <c r="IYU38" s="4"/>
      <c r="IYV38" s="4"/>
      <c r="IYW38" s="4"/>
      <c r="IYX38" s="4"/>
      <c r="IYY38" s="4"/>
      <c r="IYZ38" s="4"/>
      <c r="IZA38" s="4"/>
      <c r="IZB38" s="4"/>
      <c r="IZC38" s="4"/>
      <c r="IZD38" s="4"/>
      <c r="IZE38" s="4"/>
      <c r="IZF38" s="4"/>
      <c r="IZG38" s="4"/>
      <c r="IZH38" s="4"/>
      <c r="IZI38" s="4"/>
      <c r="IZJ38" s="4"/>
      <c r="IZK38" s="4"/>
      <c r="IZL38" s="4"/>
      <c r="IZM38" s="4"/>
      <c r="IZN38" s="4"/>
      <c r="IZO38" s="4"/>
      <c r="IZP38" s="4"/>
      <c r="IZQ38" s="4"/>
      <c r="IZR38" s="4"/>
      <c r="IZS38" s="4"/>
      <c r="IZT38" s="4"/>
      <c r="IZU38" s="4"/>
      <c r="IZV38" s="4"/>
      <c r="IZW38" s="4"/>
      <c r="IZX38" s="4"/>
      <c r="IZY38" s="4"/>
      <c r="IZZ38" s="4"/>
      <c r="JAA38" s="4"/>
      <c r="JAB38" s="4"/>
      <c r="JAC38" s="4"/>
      <c r="JAD38" s="4"/>
      <c r="JAE38" s="4"/>
      <c r="JAF38" s="4"/>
      <c r="JAG38" s="4"/>
      <c r="JAH38" s="4"/>
      <c r="JAI38" s="4"/>
      <c r="JAJ38" s="4"/>
      <c r="JAK38" s="4"/>
      <c r="JAL38" s="4"/>
      <c r="JAM38" s="4"/>
      <c r="JAN38" s="4"/>
      <c r="JAO38" s="4"/>
      <c r="JAP38" s="4"/>
      <c r="JAQ38" s="4"/>
      <c r="JAR38" s="4"/>
      <c r="JAS38" s="4"/>
      <c r="JAT38" s="4"/>
      <c r="JAU38" s="4"/>
      <c r="JAV38" s="4"/>
      <c r="JAW38" s="4"/>
      <c r="JAX38" s="4"/>
      <c r="JAY38" s="4"/>
      <c r="JAZ38" s="4"/>
      <c r="JBA38" s="4"/>
      <c r="JBB38" s="4"/>
      <c r="JBC38" s="4"/>
      <c r="JBD38" s="4"/>
      <c r="JBE38" s="4"/>
      <c r="JBF38" s="4"/>
      <c r="JBG38" s="4"/>
      <c r="JBH38" s="4"/>
      <c r="JBI38" s="4"/>
      <c r="JBJ38" s="4"/>
      <c r="JBK38" s="4"/>
      <c r="JBL38" s="4"/>
      <c r="JBM38" s="4"/>
      <c r="JBN38" s="4"/>
      <c r="JBO38" s="4"/>
      <c r="JBP38" s="4"/>
      <c r="JBQ38" s="4"/>
      <c r="JBR38" s="4"/>
      <c r="JBS38" s="4"/>
      <c r="JBT38" s="4"/>
      <c r="JBU38" s="4"/>
      <c r="JBV38" s="4"/>
      <c r="JBW38" s="4"/>
      <c r="JBX38" s="4"/>
      <c r="JBY38" s="4"/>
      <c r="JBZ38" s="4"/>
      <c r="JCA38" s="4"/>
      <c r="JCB38" s="4"/>
      <c r="JCC38" s="4"/>
      <c r="JCD38" s="4"/>
      <c r="JCE38" s="4"/>
      <c r="JCF38" s="4"/>
      <c r="JCG38" s="4"/>
      <c r="JCH38" s="4"/>
      <c r="JCI38" s="4"/>
      <c r="JCJ38" s="4"/>
      <c r="JCK38" s="4"/>
      <c r="JCL38" s="4"/>
      <c r="JCM38" s="4"/>
      <c r="JCN38" s="4"/>
      <c r="JCO38" s="4"/>
      <c r="JCP38" s="4"/>
      <c r="JCQ38" s="4"/>
      <c r="JCR38" s="4"/>
      <c r="JCS38" s="4"/>
      <c r="JCT38" s="4"/>
      <c r="JCU38" s="4"/>
      <c r="JCV38" s="4"/>
      <c r="JCW38" s="4"/>
      <c r="JCX38" s="4"/>
      <c r="JCY38" s="4"/>
      <c r="JCZ38" s="4"/>
      <c r="JDA38" s="4"/>
      <c r="JDB38" s="4"/>
      <c r="JDC38" s="4"/>
      <c r="JDD38" s="4"/>
      <c r="JDE38" s="4"/>
      <c r="JDF38" s="4"/>
      <c r="JDG38" s="4"/>
      <c r="JDH38" s="4"/>
      <c r="JDI38" s="4"/>
      <c r="JDJ38" s="4"/>
      <c r="JDK38" s="4"/>
      <c r="JDL38" s="4"/>
      <c r="JDM38" s="4"/>
      <c r="JDN38" s="4"/>
      <c r="JDO38" s="4"/>
      <c r="JDP38" s="4"/>
      <c r="JDQ38" s="4"/>
      <c r="JDR38" s="4"/>
      <c r="JDS38" s="4"/>
      <c r="JDT38" s="4"/>
      <c r="JDU38" s="4"/>
      <c r="JDV38" s="4"/>
      <c r="JDW38" s="4"/>
      <c r="JDX38" s="4"/>
      <c r="JDY38" s="4"/>
      <c r="JDZ38" s="4"/>
      <c r="JEA38" s="4"/>
      <c r="JEB38" s="4"/>
      <c r="JEC38" s="4"/>
      <c r="JED38" s="4"/>
      <c r="JEE38" s="4"/>
      <c r="JEF38" s="4"/>
      <c r="JEG38" s="4"/>
      <c r="JEH38" s="4"/>
      <c r="JEI38" s="4"/>
      <c r="JEJ38" s="4"/>
      <c r="JEK38" s="4"/>
      <c r="JEL38" s="4"/>
      <c r="JEM38" s="4"/>
      <c r="JEN38" s="4"/>
      <c r="JEO38" s="4"/>
      <c r="JEP38" s="4"/>
      <c r="JEQ38" s="4"/>
      <c r="JER38" s="4"/>
      <c r="JES38" s="4"/>
      <c r="JET38" s="4"/>
      <c r="JEU38" s="4"/>
      <c r="JEV38" s="4"/>
      <c r="JEW38" s="4"/>
      <c r="JEX38" s="4"/>
      <c r="JEY38" s="4"/>
      <c r="JEZ38" s="4"/>
      <c r="JFA38" s="4"/>
      <c r="JFB38" s="4"/>
      <c r="JFC38" s="4"/>
      <c r="JFD38" s="4"/>
      <c r="JFE38" s="4"/>
      <c r="JFF38" s="4"/>
      <c r="JFG38" s="4"/>
      <c r="JFH38" s="4"/>
      <c r="JFI38" s="4"/>
      <c r="JFJ38" s="4"/>
      <c r="JFK38" s="4"/>
      <c r="JFL38" s="4"/>
      <c r="JFM38" s="4"/>
      <c r="JFN38" s="4"/>
      <c r="JFO38" s="4"/>
      <c r="JFP38" s="4"/>
      <c r="JFQ38" s="4"/>
      <c r="JFR38" s="4"/>
      <c r="JFS38" s="4"/>
      <c r="JFT38" s="4"/>
      <c r="JFU38" s="4"/>
      <c r="JFV38" s="4"/>
      <c r="JFW38" s="4"/>
      <c r="JFX38" s="4"/>
      <c r="JFY38" s="4"/>
      <c r="JFZ38" s="4"/>
      <c r="JGA38" s="4"/>
      <c r="JGB38" s="4"/>
      <c r="JGC38" s="4"/>
      <c r="JGD38" s="4"/>
      <c r="JGE38" s="4"/>
      <c r="JGF38" s="4"/>
      <c r="JGG38" s="4"/>
      <c r="JGH38" s="4"/>
      <c r="JGI38" s="4"/>
      <c r="JGJ38" s="4"/>
      <c r="JGK38" s="4"/>
      <c r="JGL38" s="4"/>
      <c r="JGM38" s="4"/>
      <c r="JGN38" s="4"/>
      <c r="JGO38" s="4"/>
      <c r="JGP38" s="4"/>
      <c r="JGQ38" s="4"/>
      <c r="JGR38" s="4"/>
      <c r="JGS38" s="4"/>
      <c r="JGT38" s="4"/>
      <c r="JGU38" s="4"/>
      <c r="JGV38" s="4"/>
      <c r="JGW38" s="4"/>
      <c r="JGX38" s="4"/>
      <c r="JGY38" s="4"/>
      <c r="JGZ38" s="4"/>
      <c r="JHA38" s="4"/>
      <c r="JHB38" s="4"/>
      <c r="JHC38" s="4"/>
      <c r="JHD38" s="4"/>
      <c r="JHE38" s="4"/>
      <c r="JHF38" s="4"/>
      <c r="JHG38" s="4"/>
      <c r="JHH38" s="4"/>
      <c r="JHI38" s="4"/>
      <c r="JHJ38" s="4"/>
      <c r="JHK38" s="4"/>
      <c r="JHL38" s="4"/>
      <c r="JHM38" s="4"/>
      <c r="JHN38" s="4"/>
      <c r="JHO38" s="4"/>
      <c r="JHP38" s="4"/>
      <c r="JHQ38" s="4"/>
      <c r="JHR38" s="4"/>
      <c r="JHS38" s="4"/>
      <c r="JHT38" s="4"/>
      <c r="JHU38" s="4"/>
      <c r="JHV38" s="4"/>
      <c r="JHW38" s="4"/>
      <c r="JHX38" s="4"/>
      <c r="JHY38" s="4"/>
      <c r="JHZ38" s="4"/>
      <c r="JIA38" s="4"/>
      <c r="JIB38" s="4"/>
      <c r="JIC38" s="4"/>
      <c r="JID38" s="4"/>
      <c r="JIE38" s="4"/>
      <c r="JIF38" s="4"/>
      <c r="JIG38" s="4"/>
      <c r="JIH38" s="4"/>
      <c r="JII38" s="4"/>
      <c r="JIJ38" s="4"/>
      <c r="JIK38" s="4"/>
      <c r="JIL38" s="4"/>
      <c r="JIM38" s="4"/>
      <c r="JIN38" s="4"/>
      <c r="JIO38" s="4"/>
      <c r="JIP38" s="4"/>
      <c r="JIQ38" s="4"/>
      <c r="JIR38" s="4"/>
      <c r="JIS38" s="4"/>
      <c r="JIT38" s="4"/>
      <c r="JIU38" s="4"/>
      <c r="JIV38" s="4"/>
      <c r="JIW38" s="4"/>
      <c r="JIX38" s="4"/>
      <c r="JIY38" s="4"/>
      <c r="JIZ38" s="4"/>
      <c r="JJA38" s="4"/>
      <c r="JJB38" s="4"/>
      <c r="JJC38" s="4"/>
      <c r="JJD38" s="4"/>
      <c r="JJE38" s="4"/>
      <c r="JJF38" s="4"/>
      <c r="JJG38" s="4"/>
      <c r="JJH38" s="4"/>
      <c r="JJI38" s="4"/>
      <c r="JJJ38" s="4"/>
      <c r="JJK38" s="4"/>
      <c r="JJL38" s="4"/>
      <c r="JJM38" s="4"/>
      <c r="JJN38" s="4"/>
      <c r="JJO38" s="4"/>
      <c r="JJP38" s="4"/>
      <c r="JJQ38" s="4"/>
      <c r="JJR38" s="4"/>
      <c r="JJS38" s="4"/>
      <c r="JJT38" s="4"/>
      <c r="JJU38" s="4"/>
      <c r="JJV38" s="4"/>
      <c r="JJW38" s="4"/>
      <c r="JJX38" s="4"/>
      <c r="JJY38" s="4"/>
      <c r="JJZ38" s="4"/>
      <c r="JKA38" s="4"/>
      <c r="JKB38" s="4"/>
      <c r="JKC38" s="4"/>
      <c r="JKD38" s="4"/>
      <c r="JKE38" s="4"/>
      <c r="JKF38" s="4"/>
      <c r="JKG38" s="4"/>
      <c r="JKH38" s="4"/>
      <c r="JKI38" s="4"/>
      <c r="JKJ38" s="4"/>
      <c r="JKK38" s="4"/>
      <c r="JKL38" s="4"/>
      <c r="JKM38" s="4"/>
      <c r="JKN38" s="4"/>
      <c r="JKO38" s="4"/>
      <c r="JKP38" s="4"/>
      <c r="JKQ38" s="4"/>
      <c r="JKR38" s="4"/>
      <c r="JKS38" s="4"/>
      <c r="JKT38" s="4"/>
      <c r="JKU38" s="4"/>
      <c r="JKV38" s="4"/>
      <c r="JKW38" s="4"/>
      <c r="JKX38" s="4"/>
      <c r="JKY38" s="4"/>
      <c r="JKZ38" s="4"/>
      <c r="JLA38" s="4"/>
      <c r="JLB38" s="4"/>
      <c r="JLC38" s="4"/>
      <c r="JLD38" s="4"/>
      <c r="JLE38" s="4"/>
      <c r="JLF38" s="4"/>
      <c r="JLG38" s="4"/>
      <c r="JLH38" s="4"/>
      <c r="JLI38" s="4"/>
      <c r="JLJ38" s="4"/>
      <c r="JLK38" s="4"/>
      <c r="JLL38" s="4"/>
      <c r="JLM38" s="4"/>
      <c r="JLN38" s="4"/>
      <c r="JLO38" s="4"/>
      <c r="JLP38" s="4"/>
      <c r="JLQ38" s="4"/>
      <c r="JLR38" s="4"/>
      <c r="JLS38" s="4"/>
      <c r="JLT38" s="4"/>
      <c r="JLU38" s="4"/>
      <c r="JLV38" s="4"/>
      <c r="JLW38" s="4"/>
      <c r="JLX38" s="4"/>
      <c r="JLY38" s="4"/>
      <c r="JLZ38" s="4"/>
      <c r="JMA38" s="4"/>
      <c r="JMB38" s="4"/>
      <c r="JMC38" s="4"/>
      <c r="JMD38" s="4"/>
      <c r="JME38" s="4"/>
      <c r="JMF38" s="4"/>
      <c r="JMG38" s="4"/>
      <c r="JMH38" s="4"/>
      <c r="JMI38" s="4"/>
      <c r="JMJ38" s="4"/>
      <c r="JMK38" s="4"/>
      <c r="JML38" s="4"/>
      <c r="JMM38" s="4"/>
      <c r="JMN38" s="4"/>
      <c r="JMO38" s="4"/>
      <c r="JMP38" s="4"/>
      <c r="JMQ38" s="4"/>
      <c r="JMR38" s="4"/>
      <c r="JMS38" s="4"/>
      <c r="JMT38" s="4"/>
      <c r="JMU38" s="4"/>
      <c r="JMV38" s="4"/>
      <c r="JMW38" s="4"/>
      <c r="JMX38" s="4"/>
      <c r="JMY38" s="4"/>
      <c r="JMZ38" s="4"/>
      <c r="JNA38" s="4"/>
      <c r="JNB38" s="4"/>
      <c r="JNC38" s="4"/>
      <c r="JND38" s="4"/>
      <c r="JNE38" s="4"/>
      <c r="JNF38" s="4"/>
      <c r="JNG38" s="4"/>
      <c r="JNH38" s="4"/>
      <c r="JNI38" s="4"/>
      <c r="JNJ38" s="4"/>
      <c r="JNK38" s="4"/>
      <c r="JNL38" s="4"/>
      <c r="JNM38" s="4"/>
      <c r="JNN38" s="4"/>
      <c r="JNO38" s="4"/>
      <c r="JNP38" s="4"/>
      <c r="JNQ38" s="4"/>
      <c r="JNR38" s="4"/>
      <c r="JNS38" s="4"/>
      <c r="JNT38" s="4"/>
      <c r="JNU38" s="4"/>
      <c r="JNV38" s="4"/>
      <c r="JNW38" s="4"/>
      <c r="JNX38" s="4"/>
      <c r="JNY38" s="4"/>
      <c r="JNZ38" s="4"/>
      <c r="JOA38" s="4"/>
      <c r="JOB38" s="4"/>
      <c r="JOC38" s="4"/>
      <c r="JOD38" s="4"/>
      <c r="JOE38" s="4"/>
      <c r="JOF38" s="4"/>
      <c r="JOG38" s="4"/>
      <c r="JOH38" s="4"/>
      <c r="JOI38" s="4"/>
      <c r="JOJ38" s="4"/>
      <c r="JOK38" s="4"/>
      <c r="JOL38" s="4"/>
      <c r="JOM38" s="4"/>
      <c r="JON38" s="4"/>
      <c r="JOO38" s="4"/>
      <c r="JOP38" s="4"/>
      <c r="JOQ38" s="4"/>
      <c r="JOR38" s="4"/>
      <c r="JOS38" s="4"/>
      <c r="JOT38" s="4"/>
      <c r="JOU38" s="4"/>
      <c r="JOV38" s="4"/>
      <c r="JOW38" s="4"/>
      <c r="JOX38" s="4"/>
      <c r="JOY38" s="4"/>
      <c r="JOZ38" s="4"/>
      <c r="JPA38" s="4"/>
      <c r="JPB38" s="4"/>
      <c r="JPC38" s="4"/>
      <c r="JPD38" s="4"/>
      <c r="JPE38" s="4"/>
      <c r="JPF38" s="4"/>
      <c r="JPG38" s="4"/>
      <c r="JPH38" s="4"/>
      <c r="JPI38" s="4"/>
      <c r="JPJ38" s="4"/>
      <c r="JPK38" s="4"/>
      <c r="JPL38" s="4"/>
      <c r="JPM38" s="4"/>
      <c r="JPN38" s="4"/>
      <c r="JPO38" s="4"/>
      <c r="JPP38" s="4"/>
      <c r="JPQ38" s="4"/>
      <c r="JPR38" s="4"/>
      <c r="JPS38" s="4"/>
      <c r="JPT38" s="4"/>
      <c r="JPU38" s="4"/>
      <c r="JPV38" s="4"/>
      <c r="JPW38" s="4"/>
      <c r="JPX38" s="4"/>
      <c r="JPY38" s="4"/>
      <c r="JPZ38" s="4"/>
      <c r="JQA38" s="4"/>
      <c r="JQB38" s="4"/>
      <c r="JQC38" s="4"/>
      <c r="JQD38" s="4"/>
      <c r="JQE38" s="4"/>
      <c r="JQF38" s="4"/>
      <c r="JQG38" s="4"/>
      <c r="JQH38" s="4"/>
      <c r="JQI38" s="4"/>
      <c r="JQJ38" s="4"/>
      <c r="JQK38" s="4"/>
      <c r="JQL38" s="4"/>
      <c r="JQM38" s="4"/>
      <c r="JQN38" s="4"/>
      <c r="JQO38" s="4"/>
      <c r="JQP38" s="4"/>
      <c r="JQQ38" s="4"/>
      <c r="JQR38" s="4"/>
      <c r="JQS38" s="4"/>
      <c r="JQT38" s="4"/>
      <c r="JQU38" s="4"/>
      <c r="JQV38" s="4"/>
      <c r="JQW38" s="4"/>
      <c r="JQX38" s="4"/>
      <c r="JQY38" s="4"/>
      <c r="JQZ38" s="4"/>
      <c r="JRA38" s="4"/>
      <c r="JRB38" s="4"/>
      <c r="JRC38" s="4"/>
      <c r="JRD38" s="4"/>
      <c r="JRE38" s="4"/>
      <c r="JRF38" s="4"/>
      <c r="JRG38" s="4"/>
      <c r="JRH38" s="4"/>
      <c r="JRI38" s="4"/>
      <c r="JRJ38" s="4"/>
      <c r="JRK38" s="4"/>
      <c r="JRL38" s="4"/>
      <c r="JRM38" s="4"/>
      <c r="JRN38" s="4"/>
      <c r="JRO38" s="4"/>
      <c r="JRP38" s="4"/>
      <c r="JRQ38" s="4"/>
      <c r="JRR38" s="4"/>
      <c r="JRS38" s="4"/>
      <c r="JRT38" s="4"/>
      <c r="JRU38" s="4"/>
      <c r="JRV38" s="4"/>
      <c r="JRW38" s="4"/>
      <c r="JRX38" s="4"/>
      <c r="JRY38" s="4"/>
      <c r="JRZ38" s="4"/>
      <c r="JSA38" s="4"/>
      <c r="JSB38" s="4"/>
      <c r="JSC38" s="4"/>
      <c r="JSD38" s="4"/>
      <c r="JSE38" s="4"/>
      <c r="JSF38" s="4"/>
      <c r="JSG38" s="4"/>
      <c r="JSH38" s="4"/>
      <c r="JSI38" s="4"/>
      <c r="JSJ38" s="4"/>
      <c r="JSK38" s="4"/>
      <c r="JSL38" s="4"/>
      <c r="JSM38" s="4"/>
      <c r="JSN38" s="4"/>
      <c r="JSO38" s="4"/>
      <c r="JSP38" s="4"/>
      <c r="JSQ38" s="4"/>
      <c r="JSR38" s="4"/>
      <c r="JSS38" s="4"/>
      <c r="JST38" s="4"/>
      <c r="JSU38" s="4"/>
      <c r="JSV38" s="4"/>
      <c r="JSW38" s="4"/>
      <c r="JSX38" s="4"/>
      <c r="JSY38" s="4"/>
      <c r="JSZ38" s="4"/>
      <c r="JTA38" s="4"/>
      <c r="JTB38" s="4"/>
      <c r="JTC38" s="4"/>
      <c r="JTD38" s="4"/>
      <c r="JTE38" s="4"/>
      <c r="JTF38" s="4"/>
      <c r="JTG38" s="4"/>
      <c r="JTH38" s="4"/>
      <c r="JTI38" s="4"/>
      <c r="JTJ38" s="4"/>
      <c r="JTK38" s="4"/>
      <c r="JTL38" s="4"/>
      <c r="JTM38" s="4"/>
      <c r="JTN38" s="4"/>
      <c r="JTO38" s="4"/>
      <c r="JTP38" s="4"/>
      <c r="JTQ38" s="4"/>
      <c r="JTR38" s="4"/>
      <c r="JTS38" s="4"/>
      <c r="JTT38" s="4"/>
      <c r="JTU38" s="4"/>
      <c r="JTV38" s="4"/>
      <c r="JTW38" s="4"/>
      <c r="JTX38" s="4"/>
      <c r="JTY38" s="4"/>
      <c r="JTZ38" s="4"/>
      <c r="JUA38" s="4"/>
      <c r="JUB38" s="4"/>
      <c r="JUC38" s="4"/>
      <c r="JUD38" s="4"/>
      <c r="JUE38" s="4"/>
      <c r="JUF38" s="4"/>
      <c r="JUG38" s="4"/>
      <c r="JUH38" s="4"/>
      <c r="JUI38" s="4"/>
      <c r="JUJ38" s="4"/>
      <c r="JUK38" s="4"/>
      <c r="JUL38" s="4"/>
      <c r="JUM38" s="4"/>
      <c r="JUN38" s="4"/>
      <c r="JUO38" s="4"/>
      <c r="JUP38" s="4"/>
      <c r="JUQ38" s="4"/>
      <c r="JUR38" s="4"/>
      <c r="JUS38" s="4"/>
      <c r="JUT38" s="4"/>
      <c r="JUU38" s="4"/>
      <c r="JUV38" s="4"/>
      <c r="JUW38" s="4"/>
      <c r="JUX38" s="4"/>
      <c r="JUY38" s="4"/>
      <c r="JUZ38" s="4"/>
      <c r="JVA38" s="4"/>
      <c r="JVB38" s="4"/>
      <c r="JVC38" s="4"/>
      <c r="JVD38" s="4"/>
      <c r="JVE38" s="4"/>
      <c r="JVF38" s="4"/>
      <c r="JVG38" s="4"/>
      <c r="JVH38" s="4"/>
      <c r="JVI38" s="4"/>
      <c r="JVJ38" s="4"/>
      <c r="JVK38" s="4"/>
      <c r="JVL38" s="4"/>
      <c r="JVM38" s="4"/>
      <c r="JVN38" s="4"/>
      <c r="JVO38" s="4"/>
      <c r="JVP38" s="4"/>
      <c r="JVQ38" s="4"/>
      <c r="JVR38" s="4"/>
      <c r="JVS38" s="4"/>
      <c r="JVT38" s="4"/>
      <c r="JVU38" s="4"/>
      <c r="JVV38" s="4"/>
      <c r="JVW38" s="4"/>
      <c r="JVX38" s="4"/>
      <c r="JVY38" s="4"/>
      <c r="JVZ38" s="4"/>
      <c r="JWA38" s="4"/>
      <c r="JWB38" s="4"/>
      <c r="JWC38" s="4"/>
      <c r="JWD38" s="4"/>
      <c r="JWE38" s="4"/>
      <c r="JWF38" s="4"/>
      <c r="JWG38" s="4"/>
      <c r="JWH38" s="4"/>
      <c r="JWI38" s="4"/>
      <c r="JWJ38" s="4"/>
      <c r="JWK38" s="4"/>
      <c r="JWL38" s="4"/>
      <c r="JWM38" s="4"/>
      <c r="JWN38" s="4"/>
      <c r="JWO38" s="4"/>
      <c r="JWP38" s="4"/>
      <c r="JWQ38" s="4"/>
      <c r="JWR38" s="4"/>
      <c r="JWS38" s="4"/>
      <c r="JWT38" s="4"/>
      <c r="JWU38" s="4"/>
      <c r="JWV38" s="4"/>
      <c r="JWW38" s="4"/>
      <c r="JWX38" s="4"/>
      <c r="JWY38" s="4"/>
      <c r="JWZ38" s="4"/>
      <c r="JXA38" s="4"/>
      <c r="JXB38" s="4"/>
      <c r="JXC38" s="4"/>
      <c r="JXD38" s="4"/>
      <c r="JXE38" s="4"/>
      <c r="JXF38" s="4"/>
      <c r="JXG38" s="4"/>
      <c r="JXH38" s="4"/>
      <c r="JXI38" s="4"/>
      <c r="JXJ38" s="4"/>
      <c r="JXK38" s="4"/>
      <c r="JXL38" s="4"/>
      <c r="JXM38" s="4"/>
      <c r="JXN38" s="4"/>
      <c r="JXO38" s="4"/>
      <c r="JXP38" s="4"/>
      <c r="JXQ38" s="4"/>
      <c r="JXR38" s="4"/>
      <c r="JXS38" s="4"/>
      <c r="JXT38" s="4"/>
      <c r="JXU38" s="4"/>
      <c r="JXV38" s="4"/>
      <c r="JXW38" s="4"/>
      <c r="JXX38" s="4"/>
      <c r="JXY38" s="4"/>
      <c r="JXZ38" s="4"/>
      <c r="JYA38" s="4"/>
      <c r="JYB38" s="4"/>
      <c r="JYC38" s="4"/>
      <c r="JYD38" s="4"/>
      <c r="JYE38" s="4"/>
      <c r="JYF38" s="4"/>
      <c r="JYG38" s="4"/>
      <c r="JYH38" s="4"/>
      <c r="JYI38" s="4"/>
      <c r="JYJ38" s="4"/>
      <c r="JYK38" s="4"/>
      <c r="JYL38" s="4"/>
      <c r="JYM38" s="4"/>
      <c r="JYN38" s="4"/>
      <c r="JYO38" s="4"/>
      <c r="JYP38" s="4"/>
      <c r="JYQ38" s="4"/>
      <c r="JYR38" s="4"/>
      <c r="JYS38" s="4"/>
      <c r="JYT38" s="4"/>
      <c r="JYU38" s="4"/>
      <c r="JYV38" s="4"/>
      <c r="JYW38" s="4"/>
      <c r="JYX38" s="4"/>
      <c r="JYY38" s="4"/>
      <c r="JYZ38" s="4"/>
      <c r="JZA38" s="4"/>
      <c r="JZB38" s="4"/>
      <c r="JZC38" s="4"/>
      <c r="JZD38" s="4"/>
      <c r="JZE38" s="4"/>
      <c r="JZF38" s="4"/>
      <c r="JZG38" s="4"/>
      <c r="JZH38" s="4"/>
      <c r="JZI38" s="4"/>
      <c r="JZJ38" s="4"/>
      <c r="JZK38" s="4"/>
      <c r="JZL38" s="4"/>
      <c r="JZM38" s="4"/>
      <c r="JZN38" s="4"/>
      <c r="JZO38" s="4"/>
      <c r="JZP38" s="4"/>
      <c r="JZQ38" s="4"/>
      <c r="JZR38" s="4"/>
      <c r="JZS38" s="4"/>
      <c r="JZT38" s="4"/>
      <c r="JZU38" s="4"/>
      <c r="JZV38" s="4"/>
      <c r="JZW38" s="4"/>
      <c r="JZX38" s="4"/>
      <c r="JZY38" s="4"/>
      <c r="JZZ38" s="4"/>
      <c r="KAA38" s="4"/>
      <c r="KAB38" s="4"/>
      <c r="KAC38" s="4"/>
      <c r="KAD38" s="4"/>
      <c r="KAE38" s="4"/>
      <c r="KAF38" s="4"/>
      <c r="KAG38" s="4"/>
      <c r="KAH38" s="4"/>
      <c r="KAI38" s="4"/>
      <c r="KAJ38" s="4"/>
      <c r="KAK38" s="4"/>
      <c r="KAL38" s="4"/>
      <c r="KAM38" s="4"/>
      <c r="KAN38" s="4"/>
      <c r="KAO38" s="4"/>
      <c r="KAP38" s="4"/>
      <c r="KAQ38" s="4"/>
      <c r="KAR38" s="4"/>
      <c r="KAS38" s="4"/>
      <c r="KAT38" s="4"/>
      <c r="KAU38" s="4"/>
      <c r="KAV38" s="4"/>
      <c r="KAW38" s="4"/>
      <c r="KAX38" s="4"/>
      <c r="KAY38" s="4"/>
      <c r="KAZ38" s="4"/>
      <c r="KBA38" s="4"/>
      <c r="KBB38" s="4"/>
      <c r="KBC38" s="4"/>
      <c r="KBD38" s="4"/>
      <c r="KBE38" s="4"/>
      <c r="KBF38" s="4"/>
      <c r="KBG38" s="4"/>
      <c r="KBH38" s="4"/>
      <c r="KBI38" s="4"/>
      <c r="KBJ38" s="4"/>
      <c r="KBK38" s="4"/>
      <c r="KBL38" s="4"/>
      <c r="KBM38" s="4"/>
      <c r="KBN38" s="4"/>
      <c r="KBO38" s="4"/>
      <c r="KBP38" s="4"/>
      <c r="KBQ38" s="4"/>
      <c r="KBR38" s="4"/>
      <c r="KBS38" s="4"/>
      <c r="KBT38" s="4"/>
      <c r="KBU38" s="4"/>
      <c r="KBV38" s="4"/>
      <c r="KBW38" s="4"/>
      <c r="KBX38" s="4"/>
      <c r="KBY38" s="4"/>
      <c r="KBZ38" s="4"/>
      <c r="KCA38" s="4"/>
      <c r="KCB38" s="4"/>
      <c r="KCC38" s="4"/>
      <c r="KCD38" s="4"/>
      <c r="KCE38" s="4"/>
      <c r="KCF38" s="4"/>
      <c r="KCG38" s="4"/>
      <c r="KCH38" s="4"/>
      <c r="KCI38" s="4"/>
      <c r="KCJ38" s="4"/>
      <c r="KCK38" s="4"/>
      <c r="KCL38" s="4"/>
      <c r="KCM38" s="4"/>
      <c r="KCN38" s="4"/>
      <c r="KCO38" s="4"/>
      <c r="KCP38" s="4"/>
      <c r="KCQ38" s="4"/>
      <c r="KCR38" s="4"/>
      <c r="KCS38" s="4"/>
      <c r="KCT38" s="4"/>
      <c r="KCU38" s="4"/>
      <c r="KCV38" s="4"/>
      <c r="KCW38" s="4"/>
      <c r="KCX38" s="4"/>
      <c r="KCY38" s="4"/>
      <c r="KCZ38" s="4"/>
      <c r="KDA38" s="4"/>
      <c r="KDB38" s="4"/>
      <c r="KDC38" s="4"/>
      <c r="KDD38" s="4"/>
      <c r="KDE38" s="4"/>
      <c r="KDF38" s="4"/>
      <c r="KDG38" s="4"/>
      <c r="KDH38" s="4"/>
      <c r="KDI38" s="4"/>
      <c r="KDJ38" s="4"/>
      <c r="KDK38" s="4"/>
      <c r="KDL38" s="4"/>
      <c r="KDM38" s="4"/>
      <c r="KDN38" s="4"/>
      <c r="KDO38" s="4"/>
      <c r="KDP38" s="4"/>
      <c r="KDQ38" s="4"/>
      <c r="KDR38" s="4"/>
      <c r="KDS38" s="4"/>
      <c r="KDT38" s="4"/>
      <c r="KDU38" s="4"/>
      <c r="KDV38" s="4"/>
      <c r="KDW38" s="4"/>
      <c r="KDX38" s="4"/>
      <c r="KDY38" s="4"/>
      <c r="KDZ38" s="4"/>
      <c r="KEA38" s="4"/>
      <c r="KEB38" s="4"/>
      <c r="KEC38" s="4"/>
      <c r="KED38" s="4"/>
      <c r="KEE38" s="4"/>
      <c r="KEF38" s="4"/>
      <c r="KEG38" s="4"/>
      <c r="KEH38" s="4"/>
      <c r="KEI38" s="4"/>
      <c r="KEJ38" s="4"/>
      <c r="KEK38" s="4"/>
      <c r="KEL38" s="4"/>
      <c r="KEM38" s="4"/>
      <c r="KEN38" s="4"/>
      <c r="KEO38" s="4"/>
      <c r="KEP38" s="4"/>
      <c r="KEQ38" s="4"/>
      <c r="KER38" s="4"/>
      <c r="KES38" s="4"/>
      <c r="KET38" s="4"/>
      <c r="KEU38" s="4"/>
      <c r="KEV38" s="4"/>
      <c r="KEW38" s="4"/>
      <c r="KEX38" s="4"/>
      <c r="KEY38" s="4"/>
      <c r="KEZ38" s="4"/>
      <c r="KFA38" s="4"/>
      <c r="KFB38" s="4"/>
      <c r="KFC38" s="4"/>
      <c r="KFD38" s="4"/>
      <c r="KFE38" s="4"/>
      <c r="KFF38" s="4"/>
      <c r="KFG38" s="4"/>
      <c r="KFH38" s="4"/>
      <c r="KFI38" s="4"/>
      <c r="KFJ38" s="4"/>
      <c r="KFK38" s="4"/>
      <c r="KFL38" s="4"/>
      <c r="KFM38" s="4"/>
      <c r="KFN38" s="4"/>
      <c r="KFO38" s="4"/>
      <c r="KFP38" s="4"/>
      <c r="KFQ38" s="4"/>
      <c r="KFR38" s="4"/>
      <c r="KFS38" s="4"/>
      <c r="KFT38" s="4"/>
      <c r="KFU38" s="4"/>
      <c r="KFV38" s="4"/>
      <c r="KFW38" s="4"/>
      <c r="KFX38" s="4"/>
      <c r="KFY38" s="4"/>
      <c r="KFZ38" s="4"/>
      <c r="KGA38" s="4"/>
      <c r="KGB38" s="4"/>
      <c r="KGC38" s="4"/>
      <c r="KGD38" s="4"/>
      <c r="KGE38" s="4"/>
      <c r="KGF38" s="4"/>
      <c r="KGG38" s="4"/>
      <c r="KGH38" s="4"/>
      <c r="KGI38" s="4"/>
      <c r="KGJ38" s="4"/>
      <c r="KGK38" s="4"/>
      <c r="KGL38" s="4"/>
      <c r="KGM38" s="4"/>
      <c r="KGN38" s="4"/>
      <c r="KGO38" s="4"/>
      <c r="KGP38" s="4"/>
      <c r="KGQ38" s="4"/>
      <c r="KGR38" s="4"/>
      <c r="KGS38" s="4"/>
      <c r="KGT38" s="4"/>
      <c r="KGU38" s="4"/>
      <c r="KGV38" s="4"/>
      <c r="KGW38" s="4"/>
      <c r="KGX38" s="4"/>
      <c r="KGY38" s="4"/>
      <c r="KGZ38" s="4"/>
      <c r="KHA38" s="4"/>
      <c r="KHB38" s="4"/>
      <c r="KHC38" s="4"/>
      <c r="KHD38" s="4"/>
      <c r="KHE38" s="4"/>
      <c r="KHF38" s="4"/>
      <c r="KHG38" s="4"/>
      <c r="KHH38" s="4"/>
      <c r="KHI38" s="4"/>
      <c r="KHJ38" s="4"/>
      <c r="KHK38" s="4"/>
      <c r="KHL38" s="4"/>
      <c r="KHM38" s="4"/>
      <c r="KHN38" s="4"/>
      <c r="KHO38" s="4"/>
      <c r="KHP38" s="4"/>
      <c r="KHQ38" s="4"/>
      <c r="KHR38" s="4"/>
      <c r="KHS38" s="4"/>
      <c r="KHT38" s="4"/>
      <c r="KHU38" s="4"/>
      <c r="KHV38" s="4"/>
      <c r="KHW38" s="4"/>
      <c r="KHX38" s="4"/>
      <c r="KHY38" s="4"/>
      <c r="KHZ38" s="4"/>
      <c r="KIA38" s="4"/>
      <c r="KIB38" s="4"/>
      <c r="KIC38" s="4"/>
      <c r="KID38" s="4"/>
      <c r="KIE38" s="4"/>
      <c r="KIF38" s="4"/>
      <c r="KIG38" s="4"/>
      <c r="KIH38" s="4"/>
      <c r="KII38" s="4"/>
      <c r="KIJ38" s="4"/>
      <c r="KIK38" s="4"/>
      <c r="KIL38" s="4"/>
      <c r="KIM38" s="4"/>
      <c r="KIN38" s="4"/>
      <c r="KIO38" s="4"/>
      <c r="KIP38" s="4"/>
      <c r="KIQ38" s="4"/>
      <c r="KIR38" s="4"/>
      <c r="KIS38" s="4"/>
      <c r="KIT38" s="4"/>
      <c r="KIU38" s="4"/>
      <c r="KIV38" s="4"/>
      <c r="KIW38" s="4"/>
      <c r="KIX38" s="4"/>
      <c r="KIY38" s="4"/>
      <c r="KIZ38" s="4"/>
      <c r="KJA38" s="4"/>
      <c r="KJB38" s="4"/>
      <c r="KJC38" s="4"/>
      <c r="KJD38" s="4"/>
      <c r="KJE38" s="4"/>
      <c r="KJF38" s="4"/>
      <c r="KJG38" s="4"/>
      <c r="KJH38" s="4"/>
      <c r="KJI38" s="4"/>
      <c r="KJJ38" s="4"/>
      <c r="KJK38" s="4"/>
      <c r="KJL38" s="4"/>
      <c r="KJM38" s="4"/>
      <c r="KJN38" s="4"/>
      <c r="KJO38" s="4"/>
      <c r="KJP38" s="4"/>
      <c r="KJQ38" s="4"/>
      <c r="KJR38" s="4"/>
      <c r="KJS38" s="4"/>
      <c r="KJT38" s="4"/>
      <c r="KJU38" s="4"/>
      <c r="KJV38" s="4"/>
      <c r="KJW38" s="4"/>
      <c r="KJX38" s="4"/>
      <c r="KJY38" s="4"/>
      <c r="KJZ38" s="4"/>
      <c r="KKA38" s="4"/>
      <c r="KKB38" s="4"/>
      <c r="KKC38" s="4"/>
      <c r="KKD38" s="4"/>
      <c r="KKE38" s="4"/>
      <c r="KKF38" s="4"/>
      <c r="KKG38" s="4"/>
      <c r="KKH38" s="4"/>
      <c r="KKI38" s="4"/>
      <c r="KKJ38" s="4"/>
      <c r="KKK38" s="4"/>
      <c r="KKL38" s="4"/>
      <c r="KKM38" s="4"/>
      <c r="KKN38" s="4"/>
      <c r="KKO38" s="4"/>
      <c r="KKP38" s="4"/>
      <c r="KKQ38" s="4"/>
      <c r="KKR38" s="4"/>
      <c r="KKS38" s="4"/>
      <c r="KKT38" s="4"/>
      <c r="KKU38" s="4"/>
      <c r="KKV38" s="4"/>
      <c r="KKW38" s="4"/>
      <c r="KKX38" s="4"/>
      <c r="KKY38" s="4"/>
      <c r="KKZ38" s="4"/>
      <c r="KLA38" s="4"/>
      <c r="KLB38" s="4"/>
      <c r="KLC38" s="4"/>
      <c r="KLD38" s="4"/>
      <c r="KLE38" s="4"/>
      <c r="KLF38" s="4"/>
      <c r="KLG38" s="4"/>
      <c r="KLH38" s="4"/>
      <c r="KLI38" s="4"/>
      <c r="KLJ38" s="4"/>
      <c r="KLK38" s="4"/>
      <c r="KLL38" s="4"/>
      <c r="KLM38" s="4"/>
      <c r="KLN38" s="4"/>
      <c r="KLO38" s="4"/>
      <c r="KLP38" s="4"/>
      <c r="KLQ38" s="4"/>
      <c r="KLR38" s="4"/>
      <c r="KLS38" s="4"/>
      <c r="KLT38" s="4"/>
      <c r="KLU38" s="4"/>
      <c r="KLV38" s="4"/>
      <c r="KLW38" s="4"/>
      <c r="KLX38" s="4"/>
      <c r="KLY38" s="4"/>
      <c r="KLZ38" s="4"/>
      <c r="KMA38" s="4"/>
      <c r="KMB38" s="4"/>
      <c r="KMC38" s="4"/>
      <c r="KMD38" s="4"/>
      <c r="KME38" s="4"/>
      <c r="KMF38" s="4"/>
      <c r="KMG38" s="4"/>
      <c r="KMH38" s="4"/>
      <c r="KMI38" s="4"/>
      <c r="KMJ38" s="4"/>
      <c r="KMK38" s="4"/>
      <c r="KML38" s="4"/>
      <c r="KMM38" s="4"/>
      <c r="KMN38" s="4"/>
      <c r="KMO38" s="4"/>
      <c r="KMP38" s="4"/>
      <c r="KMQ38" s="4"/>
      <c r="KMR38" s="4"/>
      <c r="KMS38" s="4"/>
      <c r="KMT38" s="4"/>
      <c r="KMU38" s="4"/>
      <c r="KMV38" s="4"/>
      <c r="KMW38" s="4"/>
      <c r="KMX38" s="4"/>
      <c r="KMY38" s="4"/>
      <c r="KMZ38" s="4"/>
      <c r="KNA38" s="4"/>
      <c r="KNB38" s="4"/>
      <c r="KNC38" s="4"/>
      <c r="KND38" s="4"/>
      <c r="KNE38" s="4"/>
      <c r="KNF38" s="4"/>
      <c r="KNG38" s="4"/>
      <c r="KNH38" s="4"/>
      <c r="KNI38" s="4"/>
      <c r="KNJ38" s="4"/>
      <c r="KNK38" s="4"/>
      <c r="KNL38" s="4"/>
      <c r="KNM38" s="4"/>
      <c r="KNN38" s="4"/>
      <c r="KNO38" s="4"/>
      <c r="KNP38" s="4"/>
      <c r="KNQ38" s="4"/>
      <c r="KNR38" s="4"/>
      <c r="KNS38" s="4"/>
      <c r="KNT38" s="4"/>
      <c r="KNU38" s="4"/>
      <c r="KNV38" s="4"/>
      <c r="KNW38" s="4"/>
      <c r="KNX38" s="4"/>
      <c r="KNY38" s="4"/>
      <c r="KNZ38" s="4"/>
      <c r="KOA38" s="4"/>
      <c r="KOB38" s="4"/>
      <c r="KOC38" s="4"/>
      <c r="KOD38" s="4"/>
      <c r="KOE38" s="4"/>
      <c r="KOF38" s="4"/>
      <c r="KOG38" s="4"/>
      <c r="KOH38" s="4"/>
      <c r="KOI38" s="4"/>
      <c r="KOJ38" s="4"/>
      <c r="KOK38" s="4"/>
      <c r="KOL38" s="4"/>
      <c r="KOM38" s="4"/>
      <c r="KON38" s="4"/>
      <c r="KOO38" s="4"/>
      <c r="KOP38" s="4"/>
      <c r="KOQ38" s="4"/>
      <c r="KOR38" s="4"/>
      <c r="KOS38" s="4"/>
      <c r="KOT38" s="4"/>
      <c r="KOU38" s="4"/>
      <c r="KOV38" s="4"/>
      <c r="KOW38" s="4"/>
      <c r="KOX38" s="4"/>
      <c r="KOY38" s="4"/>
      <c r="KOZ38" s="4"/>
      <c r="KPA38" s="4"/>
      <c r="KPB38" s="4"/>
      <c r="KPC38" s="4"/>
      <c r="KPD38" s="4"/>
      <c r="KPE38" s="4"/>
      <c r="KPF38" s="4"/>
      <c r="KPG38" s="4"/>
      <c r="KPH38" s="4"/>
      <c r="KPI38" s="4"/>
      <c r="KPJ38" s="4"/>
      <c r="KPK38" s="4"/>
      <c r="KPL38" s="4"/>
      <c r="KPM38" s="4"/>
      <c r="KPN38" s="4"/>
      <c r="KPO38" s="4"/>
      <c r="KPP38" s="4"/>
      <c r="KPQ38" s="4"/>
      <c r="KPR38" s="4"/>
      <c r="KPS38" s="4"/>
      <c r="KPT38" s="4"/>
      <c r="KPU38" s="4"/>
      <c r="KPV38" s="4"/>
      <c r="KPW38" s="4"/>
      <c r="KPX38" s="4"/>
      <c r="KPY38" s="4"/>
      <c r="KPZ38" s="4"/>
      <c r="KQA38" s="4"/>
      <c r="KQB38" s="4"/>
      <c r="KQC38" s="4"/>
      <c r="KQD38" s="4"/>
      <c r="KQE38" s="4"/>
      <c r="KQF38" s="4"/>
      <c r="KQG38" s="4"/>
      <c r="KQH38" s="4"/>
      <c r="KQI38" s="4"/>
      <c r="KQJ38" s="4"/>
      <c r="KQK38" s="4"/>
      <c r="KQL38" s="4"/>
      <c r="KQM38" s="4"/>
      <c r="KQN38" s="4"/>
      <c r="KQO38" s="4"/>
      <c r="KQP38" s="4"/>
      <c r="KQQ38" s="4"/>
      <c r="KQR38" s="4"/>
      <c r="KQS38" s="4"/>
      <c r="KQT38" s="4"/>
      <c r="KQU38" s="4"/>
      <c r="KQV38" s="4"/>
      <c r="KQW38" s="4"/>
      <c r="KQX38" s="4"/>
      <c r="KQY38" s="4"/>
      <c r="KQZ38" s="4"/>
      <c r="KRA38" s="4"/>
      <c r="KRB38" s="4"/>
      <c r="KRC38" s="4"/>
      <c r="KRD38" s="4"/>
      <c r="KRE38" s="4"/>
      <c r="KRF38" s="4"/>
      <c r="KRG38" s="4"/>
      <c r="KRH38" s="4"/>
      <c r="KRI38" s="4"/>
      <c r="KRJ38" s="4"/>
      <c r="KRK38" s="4"/>
      <c r="KRL38" s="4"/>
      <c r="KRM38" s="4"/>
      <c r="KRN38" s="4"/>
      <c r="KRO38" s="4"/>
      <c r="KRP38" s="4"/>
      <c r="KRQ38" s="4"/>
      <c r="KRR38" s="4"/>
      <c r="KRS38" s="4"/>
      <c r="KRT38" s="4"/>
      <c r="KRU38" s="4"/>
      <c r="KRV38" s="4"/>
      <c r="KRW38" s="4"/>
      <c r="KRX38" s="4"/>
      <c r="KRY38" s="4"/>
      <c r="KRZ38" s="4"/>
      <c r="KSA38" s="4"/>
      <c r="KSB38" s="4"/>
      <c r="KSC38" s="4"/>
      <c r="KSD38" s="4"/>
      <c r="KSE38" s="4"/>
      <c r="KSF38" s="4"/>
      <c r="KSG38" s="4"/>
      <c r="KSH38" s="4"/>
      <c r="KSI38" s="4"/>
      <c r="KSJ38" s="4"/>
      <c r="KSK38" s="4"/>
      <c r="KSL38" s="4"/>
      <c r="KSM38" s="4"/>
      <c r="KSN38" s="4"/>
      <c r="KSO38" s="4"/>
      <c r="KSP38" s="4"/>
      <c r="KSQ38" s="4"/>
      <c r="KSR38" s="4"/>
      <c r="KSS38" s="4"/>
      <c r="KST38" s="4"/>
      <c r="KSU38" s="4"/>
      <c r="KSV38" s="4"/>
      <c r="KSW38" s="4"/>
      <c r="KSX38" s="4"/>
      <c r="KSY38" s="4"/>
      <c r="KSZ38" s="4"/>
      <c r="KTA38" s="4"/>
      <c r="KTB38" s="4"/>
      <c r="KTC38" s="4"/>
      <c r="KTD38" s="4"/>
      <c r="KTE38" s="4"/>
      <c r="KTF38" s="4"/>
      <c r="KTG38" s="4"/>
      <c r="KTH38" s="4"/>
      <c r="KTI38" s="4"/>
      <c r="KTJ38" s="4"/>
      <c r="KTK38" s="4"/>
      <c r="KTL38" s="4"/>
      <c r="KTM38" s="4"/>
      <c r="KTN38" s="4"/>
      <c r="KTO38" s="4"/>
      <c r="KTP38" s="4"/>
      <c r="KTQ38" s="4"/>
      <c r="KTR38" s="4"/>
      <c r="KTS38" s="4"/>
      <c r="KTT38" s="4"/>
      <c r="KTU38" s="4"/>
      <c r="KTV38" s="4"/>
      <c r="KTW38" s="4"/>
      <c r="KTX38" s="4"/>
      <c r="KTY38" s="4"/>
      <c r="KTZ38" s="4"/>
      <c r="KUA38" s="4"/>
      <c r="KUB38" s="4"/>
      <c r="KUC38" s="4"/>
      <c r="KUD38" s="4"/>
      <c r="KUE38" s="4"/>
      <c r="KUF38" s="4"/>
      <c r="KUG38" s="4"/>
      <c r="KUH38" s="4"/>
      <c r="KUI38" s="4"/>
      <c r="KUJ38" s="4"/>
      <c r="KUK38" s="4"/>
      <c r="KUL38" s="4"/>
      <c r="KUM38" s="4"/>
      <c r="KUN38" s="4"/>
      <c r="KUO38" s="4"/>
      <c r="KUP38" s="4"/>
      <c r="KUQ38" s="4"/>
      <c r="KUR38" s="4"/>
      <c r="KUS38" s="4"/>
      <c r="KUT38" s="4"/>
      <c r="KUU38" s="4"/>
      <c r="KUV38" s="4"/>
      <c r="KUW38" s="4"/>
      <c r="KUX38" s="4"/>
      <c r="KUY38" s="4"/>
      <c r="KUZ38" s="4"/>
      <c r="KVA38" s="4"/>
      <c r="KVB38" s="4"/>
      <c r="KVC38" s="4"/>
      <c r="KVD38" s="4"/>
      <c r="KVE38" s="4"/>
      <c r="KVF38" s="4"/>
      <c r="KVG38" s="4"/>
      <c r="KVH38" s="4"/>
      <c r="KVI38" s="4"/>
      <c r="KVJ38" s="4"/>
      <c r="KVK38" s="4"/>
      <c r="KVL38" s="4"/>
      <c r="KVM38" s="4"/>
      <c r="KVN38" s="4"/>
      <c r="KVO38" s="4"/>
      <c r="KVP38" s="4"/>
      <c r="KVQ38" s="4"/>
      <c r="KVR38" s="4"/>
      <c r="KVS38" s="4"/>
      <c r="KVT38" s="4"/>
      <c r="KVU38" s="4"/>
      <c r="KVV38" s="4"/>
      <c r="KVW38" s="4"/>
      <c r="KVX38" s="4"/>
      <c r="KVY38" s="4"/>
      <c r="KVZ38" s="4"/>
      <c r="KWA38" s="4"/>
      <c r="KWB38" s="4"/>
      <c r="KWC38" s="4"/>
      <c r="KWD38" s="4"/>
      <c r="KWE38" s="4"/>
      <c r="KWF38" s="4"/>
      <c r="KWG38" s="4"/>
      <c r="KWH38" s="4"/>
      <c r="KWI38" s="4"/>
      <c r="KWJ38" s="4"/>
      <c r="KWK38" s="4"/>
      <c r="KWL38" s="4"/>
      <c r="KWM38" s="4"/>
      <c r="KWN38" s="4"/>
      <c r="KWO38" s="4"/>
      <c r="KWP38" s="4"/>
      <c r="KWQ38" s="4"/>
      <c r="KWR38" s="4"/>
      <c r="KWS38" s="4"/>
      <c r="KWT38" s="4"/>
      <c r="KWU38" s="4"/>
      <c r="KWV38" s="4"/>
      <c r="KWW38" s="4"/>
      <c r="KWX38" s="4"/>
      <c r="KWY38" s="4"/>
      <c r="KWZ38" s="4"/>
      <c r="KXA38" s="4"/>
      <c r="KXB38" s="4"/>
      <c r="KXC38" s="4"/>
      <c r="KXD38" s="4"/>
      <c r="KXE38" s="4"/>
      <c r="KXF38" s="4"/>
      <c r="KXG38" s="4"/>
      <c r="KXH38" s="4"/>
      <c r="KXI38" s="4"/>
      <c r="KXJ38" s="4"/>
      <c r="KXK38" s="4"/>
      <c r="KXL38" s="4"/>
      <c r="KXM38" s="4"/>
      <c r="KXN38" s="4"/>
      <c r="KXO38" s="4"/>
      <c r="KXP38" s="4"/>
      <c r="KXQ38" s="4"/>
      <c r="KXR38" s="4"/>
      <c r="KXS38" s="4"/>
      <c r="KXT38" s="4"/>
      <c r="KXU38" s="4"/>
      <c r="KXV38" s="4"/>
      <c r="KXW38" s="4"/>
      <c r="KXX38" s="4"/>
      <c r="KXY38" s="4"/>
      <c r="KXZ38" s="4"/>
      <c r="KYA38" s="4"/>
      <c r="KYB38" s="4"/>
      <c r="KYC38" s="4"/>
      <c r="KYD38" s="4"/>
      <c r="KYE38" s="4"/>
      <c r="KYF38" s="4"/>
      <c r="KYG38" s="4"/>
      <c r="KYH38" s="4"/>
      <c r="KYI38" s="4"/>
      <c r="KYJ38" s="4"/>
      <c r="KYK38" s="4"/>
      <c r="KYL38" s="4"/>
      <c r="KYM38" s="4"/>
      <c r="KYN38" s="4"/>
      <c r="KYO38" s="4"/>
      <c r="KYP38" s="4"/>
      <c r="KYQ38" s="4"/>
      <c r="KYR38" s="4"/>
      <c r="KYS38" s="4"/>
      <c r="KYT38" s="4"/>
      <c r="KYU38" s="4"/>
      <c r="KYV38" s="4"/>
      <c r="KYW38" s="4"/>
      <c r="KYX38" s="4"/>
      <c r="KYY38" s="4"/>
      <c r="KYZ38" s="4"/>
      <c r="KZA38" s="4"/>
      <c r="KZB38" s="4"/>
      <c r="KZC38" s="4"/>
      <c r="KZD38" s="4"/>
      <c r="KZE38" s="4"/>
      <c r="KZF38" s="4"/>
      <c r="KZG38" s="4"/>
      <c r="KZH38" s="4"/>
      <c r="KZI38" s="4"/>
      <c r="KZJ38" s="4"/>
      <c r="KZK38" s="4"/>
      <c r="KZL38" s="4"/>
      <c r="KZM38" s="4"/>
      <c r="KZN38" s="4"/>
      <c r="KZO38" s="4"/>
      <c r="KZP38" s="4"/>
      <c r="KZQ38" s="4"/>
      <c r="KZR38" s="4"/>
      <c r="KZS38" s="4"/>
      <c r="KZT38" s="4"/>
      <c r="KZU38" s="4"/>
      <c r="KZV38" s="4"/>
      <c r="KZW38" s="4"/>
      <c r="KZX38" s="4"/>
      <c r="KZY38" s="4"/>
      <c r="KZZ38" s="4"/>
      <c r="LAA38" s="4"/>
      <c r="LAB38" s="4"/>
      <c r="LAC38" s="4"/>
      <c r="LAD38" s="4"/>
      <c r="LAE38" s="4"/>
      <c r="LAF38" s="4"/>
      <c r="LAG38" s="4"/>
      <c r="LAH38" s="4"/>
      <c r="LAI38" s="4"/>
      <c r="LAJ38" s="4"/>
      <c r="LAK38" s="4"/>
      <c r="LAL38" s="4"/>
      <c r="LAM38" s="4"/>
      <c r="LAN38" s="4"/>
      <c r="LAO38" s="4"/>
      <c r="LAP38" s="4"/>
      <c r="LAQ38" s="4"/>
      <c r="LAR38" s="4"/>
      <c r="LAS38" s="4"/>
      <c r="LAT38" s="4"/>
      <c r="LAU38" s="4"/>
      <c r="LAV38" s="4"/>
      <c r="LAW38" s="4"/>
      <c r="LAX38" s="4"/>
      <c r="LAY38" s="4"/>
      <c r="LAZ38" s="4"/>
      <c r="LBA38" s="4"/>
      <c r="LBB38" s="4"/>
      <c r="LBC38" s="4"/>
      <c r="LBD38" s="4"/>
      <c r="LBE38" s="4"/>
      <c r="LBF38" s="4"/>
      <c r="LBG38" s="4"/>
      <c r="LBH38" s="4"/>
      <c r="LBI38" s="4"/>
      <c r="LBJ38" s="4"/>
      <c r="LBK38" s="4"/>
      <c r="LBL38" s="4"/>
      <c r="LBM38" s="4"/>
      <c r="LBN38" s="4"/>
      <c r="LBO38" s="4"/>
      <c r="LBP38" s="4"/>
      <c r="LBQ38" s="4"/>
      <c r="LBR38" s="4"/>
      <c r="LBS38" s="4"/>
      <c r="LBT38" s="4"/>
      <c r="LBU38" s="4"/>
      <c r="LBV38" s="4"/>
      <c r="LBW38" s="4"/>
      <c r="LBX38" s="4"/>
      <c r="LBY38" s="4"/>
      <c r="LBZ38" s="4"/>
      <c r="LCA38" s="4"/>
      <c r="LCB38" s="4"/>
      <c r="LCC38" s="4"/>
      <c r="LCD38" s="4"/>
      <c r="LCE38" s="4"/>
      <c r="LCF38" s="4"/>
      <c r="LCG38" s="4"/>
      <c r="LCH38" s="4"/>
      <c r="LCI38" s="4"/>
      <c r="LCJ38" s="4"/>
      <c r="LCK38" s="4"/>
      <c r="LCL38" s="4"/>
      <c r="LCM38" s="4"/>
      <c r="LCN38" s="4"/>
      <c r="LCO38" s="4"/>
      <c r="LCP38" s="4"/>
      <c r="LCQ38" s="4"/>
      <c r="LCR38" s="4"/>
      <c r="LCS38" s="4"/>
      <c r="LCT38" s="4"/>
      <c r="LCU38" s="4"/>
      <c r="LCV38" s="4"/>
      <c r="LCW38" s="4"/>
      <c r="LCX38" s="4"/>
      <c r="LCY38" s="4"/>
      <c r="LCZ38" s="4"/>
      <c r="LDA38" s="4"/>
      <c r="LDB38" s="4"/>
      <c r="LDC38" s="4"/>
      <c r="LDD38" s="4"/>
      <c r="LDE38" s="4"/>
      <c r="LDF38" s="4"/>
      <c r="LDG38" s="4"/>
      <c r="LDH38" s="4"/>
      <c r="LDI38" s="4"/>
      <c r="LDJ38" s="4"/>
      <c r="LDK38" s="4"/>
      <c r="LDL38" s="4"/>
      <c r="LDM38" s="4"/>
      <c r="LDN38" s="4"/>
      <c r="LDO38" s="4"/>
      <c r="LDP38" s="4"/>
      <c r="LDQ38" s="4"/>
      <c r="LDR38" s="4"/>
      <c r="LDS38" s="4"/>
      <c r="LDT38" s="4"/>
      <c r="LDU38" s="4"/>
      <c r="LDV38" s="4"/>
      <c r="LDW38" s="4"/>
      <c r="LDX38" s="4"/>
      <c r="LDY38" s="4"/>
      <c r="LDZ38" s="4"/>
      <c r="LEA38" s="4"/>
      <c r="LEB38" s="4"/>
      <c r="LEC38" s="4"/>
      <c r="LED38" s="4"/>
      <c r="LEE38" s="4"/>
      <c r="LEF38" s="4"/>
      <c r="LEG38" s="4"/>
      <c r="LEH38" s="4"/>
      <c r="LEI38" s="4"/>
      <c r="LEJ38" s="4"/>
      <c r="LEK38" s="4"/>
      <c r="LEL38" s="4"/>
      <c r="LEM38" s="4"/>
      <c r="LEN38" s="4"/>
      <c r="LEO38" s="4"/>
      <c r="LEP38" s="4"/>
      <c r="LEQ38" s="4"/>
      <c r="LER38" s="4"/>
      <c r="LES38" s="4"/>
      <c r="LET38" s="4"/>
      <c r="LEU38" s="4"/>
      <c r="LEV38" s="4"/>
      <c r="LEW38" s="4"/>
      <c r="LEX38" s="4"/>
      <c r="LEY38" s="4"/>
      <c r="LEZ38" s="4"/>
      <c r="LFA38" s="4"/>
      <c r="LFB38" s="4"/>
      <c r="LFC38" s="4"/>
      <c r="LFD38" s="4"/>
      <c r="LFE38" s="4"/>
      <c r="LFF38" s="4"/>
      <c r="LFG38" s="4"/>
      <c r="LFH38" s="4"/>
      <c r="LFI38" s="4"/>
      <c r="LFJ38" s="4"/>
      <c r="LFK38" s="4"/>
      <c r="LFL38" s="4"/>
      <c r="LFM38" s="4"/>
      <c r="LFN38" s="4"/>
      <c r="LFO38" s="4"/>
      <c r="LFP38" s="4"/>
      <c r="LFQ38" s="4"/>
      <c r="LFR38" s="4"/>
      <c r="LFS38" s="4"/>
      <c r="LFT38" s="4"/>
      <c r="LFU38" s="4"/>
      <c r="LFV38" s="4"/>
      <c r="LFW38" s="4"/>
      <c r="LFX38" s="4"/>
      <c r="LFY38" s="4"/>
      <c r="LFZ38" s="4"/>
      <c r="LGA38" s="4"/>
      <c r="LGB38" s="4"/>
      <c r="LGC38" s="4"/>
      <c r="LGD38" s="4"/>
      <c r="LGE38" s="4"/>
      <c r="LGF38" s="4"/>
      <c r="LGG38" s="4"/>
      <c r="LGH38" s="4"/>
      <c r="LGI38" s="4"/>
      <c r="LGJ38" s="4"/>
      <c r="LGK38" s="4"/>
      <c r="LGL38" s="4"/>
      <c r="LGM38" s="4"/>
      <c r="LGN38" s="4"/>
      <c r="LGO38" s="4"/>
      <c r="LGP38" s="4"/>
      <c r="LGQ38" s="4"/>
      <c r="LGR38" s="4"/>
      <c r="LGS38" s="4"/>
      <c r="LGT38" s="4"/>
      <c r="LGU38" s="4"/>
      <c r="LGV38" s="4"/>
      <c r="LGW38" s="4"/>
      <c r="LGX38" s="4"/>
      <c r="LGY38" s="4"/>
      <c r="LGZ38" s="4"/>
      <c r="LHA38" s="4"/>
      <c r="LHB38" s="4"/>
      <c r="LHC38" s="4"/>
      <c r="LHD38" s="4"/>
      <c r="LHE38" s="4"/>
      <c r="LHF38" s="4"/>
      <c r="LHG38" s="4"/>
      <c r="LHH38" s="4"/>
      <c r="LHI38" s="4"/>
      <c r="LHJ38" s="4"/>
      <c r="LHK38" s="4"/>
      <c r="LHL38" s="4"/>
      <c r="LHM38" s="4"/>
      <c r="LHN38" s="4"/>
      <c r="LHO38" s="4"/>
      <c r="LHP38" s="4"/>
      <c r="LHQ38" s="4"/>
      <c r="LHR38" s="4"/>
      <c r="LHS38" s="4"/>
      <c r="LHT38" s="4"/>
      <c r="LHU38" s="4"/>
      <c r="LHV38" s="4"/>
      <c r="LHW38" s="4"/>
      <c r="LHX38" s="4"/>
      <c r="LHY38" s="4"/>
      <c r="LHZ38" s="4"/>
      <c r="LIA38" s="4"/>
      <c r="LIB38" s="4"/>
      <c r="LIC38" s="4"/>
      <c r="LID38" s="4"/>
      <c r="LIE38" s="4"/>
      <c r="LIF38" s="4"/>
      <c r="LIG38" s="4"/>
      <c r="LIH38" s="4"/>
      <c r="LII38" s="4"/>
      <c r="LIJ38" s="4"/>
      <c r="LIK38" s="4"/>
      <c r="LIL38" s="4"/>
      <c r="LIM38" s="4"/>
      <c r="LIN38" s="4"/>
      <c r="LIO38" s="4"/>
      <c r="LIP38" s="4"/>
      <c r="LIQ38" s="4"/>
      <c r="LIR38" s="4"/>
      <c r="LIS38" s="4"/>
      <c r="LIT38" s="4"/>
      <c r="LIU38" s="4"/>
      <c r="LIV38" s="4"/>
      <c r="LIW38" s="4"/>
      <c r="LIX38" s="4"/>
      <c r="LIY38" s="4"/>
      <c r="LIZ38" s="4"/>
      <c r="LJA38" s="4"/>
      <c r="LJB38" s="4"/>
      <c r="LJC38" s="4"/>
      <c r="LJD38" s="4"/>
      <c r="LJE38" s="4"/>
      <c r="LJF38" s="4"/>
      <c r="LJG38" s="4"/>
      <c r="LJH38" s="4"/>
      <c r="LJI38" s="4"/>
      <c r="LJJ38" s="4"/>
      <c r="LJK38" s="4"/>
      <c r="LJL38" s="4"/>
      <c r="LJM38" s="4"/>
      <c r="LJN38" s="4"/>
      <c r="LJO38" s="4"/>
      <c r="LJP38" s="4"/>
      <c r="LJQ38" s="4"/>
      <c r="LJR38" s="4"/>
      <c r="LJS38" s="4"/>
      <c r="LJT38" s="4"/>
      <c r="LJU38" s="4"/>
      <c r="LJV38" s="4"/>
      <c r="LJW38" s="4"/>
      <c r="LJX38" s="4"/>
      <c r="LJY38" s="4"/>
      <c r="LJZ38" s="4"/>
      <c r="LKA38" s="4"/>
      <c r="LKB38" s="4"/>
      <c r="LKC38" s="4"/>
      <c r="LKD38" s="4"/>
      <c r="LKE38" s="4"/>
      <c r="LKF38" s="4"/>
      <c r="LKG38" s="4"/>
      <c r="LKH38" s="4"/>
      <c r="LKI38" s="4"/>
      <c r="LKJ38" s="4"/>
      <c r="LKK38" s="4"/>
      <c r="LKL38" s="4"/>
      <c r="LKM38" s="4"/>
      <c r="LKN38" s="4"/>
      <c r="LKO38" s="4"/>
      <c r="LKP38" s="4"/>
      <c r="LKQ38" s="4"/>
      <c r="LKR38" s="4"/>
      <c r="LKS38" s="4"/>
      <c r="LKT38" s="4"/>
      <c r="LKU38" s="4"/>
      <c r="LKV38" s="4"/>
      <c r="LKW38" s="4"/>
      <c r="LKX38" s="4"/>
      <c r="LKY38" s="4"/>
      <c r="LKZ38" s="4"/>
      <c r="LLA38" s="4"/>
      <c r="LLB38" s="4"/>
      <c r="LLC38" s="4"/>
      <c r="LLD38" s="4"/>
      <c r="LLE38" s="4"/>
      <c r="LLF38" s="4"/>
      <c r="LLG38" s="4"/>
      <c r="LLH38" s="4"/>
      <c r="LLI38" s="4"/>
      <c r="LLJ38" s="4"/>
      <c r="LLK38" s="4"/>
      <c r="LLL38" s="4"/>
      <c r="LLM38" s="4"/>
      <c r="LLN38" s="4"/>
      <c r="LLO38" s="4"/>
      <c r="LLP38" s="4"/>
      <c r="LLQ38" s="4"/>
      <c r="LLR38" s="4"/>
      <c r="LLS38" s="4"/>
      <c r="LLT38" s="4"/>
      <c r="LLU38" s="4"/>
      <c r="LLV38" s="4"/>
      <c r="LLW38" s="4"/>
      <c r="LLX38" s="4"/>
      <c r="LLY38" s="4"/>
      <c r="LLZ38" s="4"/>
      <c r="LMA38" s="4"/>
      <c r="LMB38" s="4"/>
      <c r="LMC38" s="4"/>
      <c r="LMD38" s="4"/>
      <c r="LME38" s="4"/>
      <c r="LMF38" s="4"/>
      <c r="LMG38" s="4"/>
      <c r="LMH38" s="4"/>
      <c r="LMI38" s="4"/>
      <c r="LMJ38" s="4"/>
      <c r="LMK38" s="4"/>
      <c r="LML38" s="4"/>
      <c r="LMM38" s="4"/>
      <c r="LMN38" s="4"/>
      <c r="LMO38" s="4"/>
      <c r="LMP38" s="4"/>
      <c r="LMQ38" s="4"/>
      <c r="LMR38" s="4"/>
      <c r="LMS38" s="4"/>
      <c r="LMT38" s="4"/>
      <c r="LMU38" s="4"/>
      <c r="LMV38" s="4"/>
      <c r="LMW38" s="4"/>
      <c r="LMX38" s="4"/>
      <c r="LMY38" s="4"/>
      <c r="LMZ38" s="4"/>
      <c r="LNA38" s="4"/>
      <c r="LNB38" s="4"/>
      <c r="LNC38" s="4"/>
      <c r="LND38" s="4"/>
      <c r="LNE38" s="4"/>
      <c r="LNF38" s="4"/>
      <c r="LNG38" s="4"/>
      <c r="LNH38" s="4"/>
      <c r="LNI38" s="4"/>
      <c r="LNJ38" s="4"/>
      <c r="LNK38" s="4"/>
      <c r="LNL38" s="4"/>
      <c r="LNM38" s="4"/>
      <c r="LNN38" s="4"/>
      <c r="LNO38" s="4"/>
      <c r="LNP38" s="4"/>
      <c r="LNQ38" s="4"/>
      <c r="LNR38" s="4"/>
      <c r="LNS38" s="4"/>
      <c r="LNT38" s="4"/>
      <c r="LNU38" s="4"/>
      <c r="LNV38" s="4"/>
      <c r="LNW38" s="4"/>
      <c r="LNX38" s="4"/>
      <c r="LNY38" s="4"/>
      <c r="LNZ38" s="4"/>
      <c r="LOA38" s="4"/>
      <c r="LOB38" s="4"/>
      <c r="LOC38" s="4"/>
      <c r="LOD38" s="4"/>
      <c r="LOE38" s="4"/>
      <c r="LOF38" s="4"/>
      <c r="LOG38" s="4"/>
      <c r="LOH38" s="4"/>
      <c r="LOI38" s="4"/>
      <c r="LOJ38" s="4"/>
      <c r="LOK38" s="4"/>
      <c r="LOL38" s="4"/>
      <c r="LOM38" s="4"/>
      <c r="LON38" s="4"/>
      <c r="LOO38" s="4"/>
      <c r="LOP38" s="4"/>
      <c r="LOQ38" s="4"/>
      <c r="LOR38" s="4"/>
      <c r="LOS38" s="4"/>
      <c r="LOT38" s="4"/>
      <c r="LOU38" s="4"/>
      <c r="LOV38" s="4"/>
      <c r="LOW38" s="4"/>
      <c r="LOX38" s="4"/>
      <c r="LOY38" s="4"/>
      <c r="LOZ38" s="4"/>
      <c r="LPA38" s="4"/>
      <c r="LPB38" s="4"/>
      <c r="LPC38" s="4"/>
      <c r="LPD38" s="4"/>
      <c r="LPE38" s="4"/>
      <c r="LPF38" s="4"/>
      <c r="LPG38" s="4"/>
      <c r="LPH38" s="4"/>
      <c r="LPI38" s="4"/>
      <c r="LPJ38" s="4"/>
      <c r="LPK38" s="4"/>
      <c r="LPL38" s="4"/>
      <c r="LPM38" s="4"/>
      <c r="LPN38" s="4"/>
      <c r="LPO38" s="4"/>
      <c r="LPP38" s="4"/>
      <c r="LPQ38" s="4"/>
      <c r="LPR38" s="4"/>
      <c r="LPS38" s="4"/>
      <c r="LPT38" s="4"/>
      <c r="LPU38" s="4"/>
      <c r="LPV38" s="4"/>
      <c r="LPW38" s="4"/>
      <c r="LPX38" s="4"/>
      <c r="LPY38" s="4"/>
      <c r="LPZ38" s="4"/>
      <c r="LQA38" s="4"/>
      <c r="LQB38" s="4"/>
      <c r="LQC38" s="4"/>
      <c r="LQD38" s="4"/>
      <c r="LQE38" s="4"/>
      <c r="LQF38" s="4"/>
      <c r="LQG38" s="4"/>
      <c r="LQH38" s="4"/>
      <c r="LQI38" s="4"/>
      <c r="LQJ38" s="4"/>
      <c r="LQK38" s="4"/>
      <c r="LQL38" s="4"/>
      <c r="LQM38" s="4"/>
      <c r="LQN38" s="4"/>
      <c r="LQO38" s="4"/>
      <c r="LQP38" s="4"/>
      <c r="LQQ38" s="4"/>
      <c r="LQR38" s="4"/>
      <c r="LQS38" s="4"/>
      <c r="LQT38" s="4"/>
      <c r="LQU38" s="4"/>
      <c r="LQV38" s="4"/>
      <c r="LQW38" s="4"/>
      <c r="LQX38" s="4"/>
      <c r="LQY38" s="4"/>
      <c r="LQZ38" s="4"/>
      <c r="LRA38" s="4"/>
      <c r="LRB38" s="4"/>
      <c r="LRC38" s="4"/>
      <c r="LRD38" s="4"/>
      <c r="LRE38" s="4"/>
      <c r="LRF38" s="4"/>
      <c r="LRG38" s="4"/>
      <c r="LRH38" s="4"/>
      <c r="LRI38" s="4"/>
      <c r="LRJ38" s="4"/>
      <c r="LRK38" s="4"/>
      <c r="LRL38" s="4"/>
      <c r="LRM38" s="4"/>
      <c r="LRN38" s="4"/>
      <c r="LRO38" s="4"/>
      <c r="LRP38" s="4"/>
      <c r="LRQ38" s="4"/>
      <c r="LRR38" s="4"/>
      <c r="LRS38" s="4"/>
      <c r="LRT38" s="4"/>
      <c r="LRU38" s="4"/>
      <c r="LRV38" s="4"/>
      <c r="LRW38" s="4"/>
      <c r="LRX38" s="4"/>
      <c r="LRY38" s="4"/>
      <c r="LRZ38" s="4"/>
      <c r="LSA38" s="4"/>
      <c r="LSB38" s="4"/>
      <c r="LSC38" s="4"/>
      <c r="LSD38" s="4"/>
      <c r="LSE38" s="4"/>
      <c r="LSF38" s="4"/>
      <c r="LSG38" s="4"/>
      <c r="LSH38" s="4"/>
      <c r="LSI38" s="4"/>
      <c r="LSJ38" s="4"/>
      <c r="LSK38" s="4"/>
      <c r="LSL38" s="4"/>
      <c r="LSM38" s="4"/>
      <c r="LSN38" s="4"/>
      <c r="LSO38" s="4"/>
      <c r="LSP38" s="4"/>
      <c r="LSQ38" s="4"/>
      <c r="LSR38" s="4"/>
      <c r="LSS38" s="4"/>
      <c r="LST38" s="4"/>
      <c r="LSU38" s="4"/>
      <c r="LSV38" s="4"/>
      <c r="LSW38" s="4"/>
      <c r="LSX38" s="4"/>
      <c r="LSY38" s="4"/>
      <c r="LSZ38" s="4"/>
      <c r="LTA38" s="4"/>
      <c r="LTB38" s="4"/>
      <c r="LTC38" s="4"/>
      <c r="LTD38" s="4"/>
      <c r="LTE38" s="4"/>
      <c r="LTF38" s="4"/>
      <c r="LTG38" s="4"/>
      <c r="LTH38" s="4"/>
      <c r="LTI38" s="4"/>
      <c r="LTJ38" s="4"/>
      <c r="LTK38" s="4"/>
      <c r="LTL38" s="4"/>
      <c r="LTM38" s="4"/>
      <c r="LTN38" s="4"/>
      <c r="LTO38" s="4"/>
      <c r="LTP38" s="4"/>
      <c r="LTQ38" s="4"/>
      <c r="LTR38" s="4"/>
      <c r="LTS38" s="4"/>
      <c r="LTT38" s="4"/>
      <c r="LTU38" s="4"/>
      <c r="LTV38" s="4"/>
      <c r="LTW38" s="4"/>
      <c r="LTX38" s="4"/>
      <c r="LTY38" s="4"/>
      <c r="LTZ38" s="4"/>
      <c r="LUA38" s="4"/>
      <c r="LUB38" s="4"/>
      <c r="LUC38" s="4"/>
      <c r="LUD38" s="4"/>
      <c r="LUE38" s="4"/>
      <c r="LUF38" s="4"/>
      <c r="LUG38" s="4"/>
      <c r="LUH38" s="4"/>
      <c r="LUI38" s="4"/>
      <c r="LUJ38" s="4"/>
      <c r="LUK38" s="4"/>
      <c r="LUL38" s="4"/>
      <c r="LUM38" s="4"/>
      <c r="LUN38" s="4"/>
      <c r="LUO38" s="4"/>
      <c r="LUP38" s="4"/>
      <c r="LUQ38" s="4"/>
      <c r="LUR38" s="4"/>
      <c r="LUS38" s="4"/>
      <c r="LUT38" s="4"/>
      <c r="LUU38" s="4"/>
      <c r="LUV38" s="4"/>
      <c r="LUW38" s="4"/>
      <c r="LUX38" s="4"/>
      <c r="LUY38" s="4"/>
      <c r="LUZ38" s="4"/>
      <c r="LVA38" s="4"/>
      <c r="LVB38" s="4"/>
      <c r="LVC38" s="4"/>
      <c r="LVD38" s="4"/>
      <c r="LVE38" s="4"/>
      <c r="LVF38" s="4"/>
      <c r="LVG38" s="4"/>
      <c r="LVH38" s="4"/>
      <c r="LVI38" s="4"/>
      <c r="LVJ38" s="4"/>
      <c r="LVK38" s="4"/>
      <c r="LVL38" s="4"/>
      <c r="LVM38" s="4"/>
      <c r="LVN38" s="4"/>
      <c r="LVO38" s="4"/>
      <c r="LVP38" s="4"/>
      <c r="LVQ38" s="4"/>
      <c r="LVR38" s="4"/>
      <c r="LVS38" s="4"/>
      <c r="LVT38" s="4"/>
      <c r="LVU38" s="4"/>
      <c r="LVV38" s="4"/>
      <c r="LVW38" s="4"/>
      <c r="LVX38" s="4"/>
      <c r="LVY38" s="4"/>
      <c r="LVZ38" s="4"/>
      <c r="LWA38" s="4"/>
      <c r="LWB38" s="4"/>
      <c r="LWC38" s="4"/>
      <c r="LWD38" s="4"/>
      <c r="LWE38" s="4"/>
      <c r="LWF38" s="4"/>
      <c r="LWG38" s="4"/>
      <c r="LWH38" s="4"/>
      <c r="LWI38" s="4"/>
      <c r="LWJ38" s="4"/>
      <c r="LWK38" s="4"/>
      <c r="LWL38" s="4"/>
      <c r="LWM38" s="4"/>
      <c r="LWN38" s="4"/>
      <c r="LWO38" s="4"/>
      <c r="LWP38" s="4"/>
      <c r="LWQ38" s="4"/>
      <c r="LWR38" s="4"/>
      <c r="LWS38" s="4"/>
      <c r="LWT38" s="4"/>
      <c r="LWU38" s="4"/>
      <c r="LWV38" s="4"/>
      <c r="LWW38" s="4"/>
      <c r="LWX38" s="4"/>
      <c r="LWY38" s="4"/>
      <c r="LWZ38" s="4"/>
      <c r="LXA38" s="4"/>
      <c r="LXB38" s="4"/>
      <c r="LXC38" s="4"/>
      <c r="LXD38" s="4"/>
      <c r="LXE38" s="4"/>
      <c r="LXF38" s="4"/>
      <c r="LXG38" s="4"/>
      <c r="LXH38" s="4"/>
      <c r="LXI38" s="4"/>
      <c r="LXJ38" s="4"/>
      <c r="LXK38" s="4"/>
      <c r="LXL38" s="4"/>
      <c r="LXM38" s="4"/>
      <c r="LXN38" s="4"/>
      <c r="LXO38" s="4"/>
      <c r="LXP38" s="4"/>
      <c r="LXQ38" s="4"/>
      <c r="LXR38" s="4"/>
      <c r="LXS38" s="4"/>
      <c r="LXT38" s="4"/>
      <c r="LXU38" s="4"/>
      <c r="LXV38" s="4"/>
      <c r="LXW38" s="4"/>
      <c r="LXX38" s="4"/>
      <c r="LXY38" s="4"/>
      <c r="LXZ38" s="4"/>
      <c r="LYA38" s="4"/>
      <c r="LYB38" s="4"/>
      <c r="LYC38" s="4"/>
      <c r="LYD38" s="4"/>
      <c r="LYE38" s="4"/>
      <c r="LYF38" s="4"/>
      <c r="LYG38" s="4"/>
      <c r="LYH38" s="4"/>
      <c r="LYI38" s="4"/>
      <c r="LYJ38" s="4"/>
      <c r="LYK38" s="4"/>
      <c r="LYL38" s="4"/>
      <c r="LYM38" s="4"/>
      <c r="LYN38" s="4"/>
      <c r="LYO38" s="4"/>
      <c r="LYP38" s="4"/>
      <c r="LYQ38" s="4"/>
      <c r="LYR38" s="4"/>
      <c r="LYS38" s="4"/>
      <c r="LYT38" s="4"/>
      <c r="LYU38" s="4"/>
      <c r="LYV38" s="4"/>
      <c r="LYW38" s="4"/>
      <c r="LYX38" s="4"/>
      <c r="LYY38" s="4"/>
      <c r="LYZ38" s="4"/>
      <c r="LZA38" s="4"/>
      <c r="LZB38" s="4"/>
      <c r="LZC38" s="4"/>
      <c r="LZD38" s="4"/>
      <c r="LZE38" s="4"/>
      <c r="LZF38" s="4"/>
      <c r="LZG38" s="4"/>
      <c r="LZH38" s="4"/>
      <c r="LZI38" s="4"/>
      <c r="LZJ38" s="4"/>
      <c r="LZK38" s="4"/>
      <c r="LZL38" s="4"/>
      <c r="LZM38" s="4"/>
      <c r="LZN38" s="4"/>
      <c r="LZO38" s="4"/>
      <c r="LZP38" s="4"/>
      <c r="LZQ38" s="4"/>
      <c r="LZR38" s="4"/>
      <c r="LZS38" s="4"/>
      <c r="LZT38" s="4"/>
      <c r="LZU38" s="4"/>
      <c r="LZV38" s="4"/>
      <c r="LZW38" s="4"/>
      <c r="LZX38" s="4"/>
      <c r="LZY38" s="4"/>
      <c r="LZZ38" s="4"/>
      <c r="MAA38" s="4"/>
      <c r="MAB38" s="4"/>
      <c r="MAC38" s="4"/>
      <c r="MAD38" s="4"/>
      <c r="MAE38" s="4"/>
      <c r="MAF38" s="4"/>
      <c r="MAG38" s="4"/>
      <c r="MAH38" s="4"/>
      <c r="MAI38" s="4"/>
      <c r="MAJ38" s="4"/>
      <c r="MAK38" s="4"/>
      <c r="MAL38" s="4"/>
      <c r="MAM38" s="4"/>
      <c r="MAN38" s="4"/>
      <c r="MAO38" s="4"/>
      <c r="MAP38" s="4"/>
      <c r="MAQ38" s="4"/>
      <c r="MAR38" s="4"/>
      <c r="MAS38" s="4"/>
      <c r="MAT38" s="4"/>
      <c r="MAU38" s="4"/>
      <c r="MAV38" s="4"/>
      <c r="MAW38" s="4"/>
      <c r="MAX38" s="4"/>
      <c r="MAY38" s="4"/>
      <c r="MAZ38" s="4"/>
      <c r="MBA38" s="4"/>
      <c r="MBB38" s="4"/>
      <c r="MBC38" s="4"/>
      <c r="MBD38" s="4"/>
      <c r="MBE38" s="4"/>
      <c r="MBF38" s="4"/>
      <c r="MBG38" s="4"/>
      <c r="MBH38" s="4"/>
      <c r="MBI38" s="4"/>
      <c r="MBJ38" s="4"/>
      <c r="MBK38" s="4"/>
      <c r="MBL38" s="4"/>
      <c r="MBM38" s="4"/>
      <c r="MBN38" s="4"/>
      <c r="MBO38" s="4"/>
      <c r="MBP38" s="4"/>
      <c r="MBQ38" s="4"/>
      <c r="MBR38" s="4"/>
      <c r="MBS38" s="4"/>
      <c r="MBT38" s="4"/>
      <c r="MBU38" s="4"/>
      <c r="MBV38" s="4"/>
      <c r="MBW38" s="4"/>
      <c r="MBX38" s="4"/>
      <c r="MBY38" s="4"/>
      <c r="MBZ38" s="4"/>
      <c r="MCA38" s="4"/>
      <c r="MCB38" s="4"/>
      <c r="MCC38" s="4"/>
      <c r="MCD38" s="4"/>
      <c r="MCE38" s="4"/>
      <c r="MCF38" s="4"/>
      <c r="MCG38" s="4"/>
      <c r="MCH38" s="4"/>
      <c r="MCI38" s="4"/>
      <c r="MCJ38" s="4"/>
      <c r="MCK38" s="4"/>
      <c r="MCL38" s="4"/>
      <c r="MCM38" s="4"/>
      <c r="MCN38" s="4"/>
      <c r="MCO38" s="4"/>
      <c r="MCP38" s="4"/>
      <c r="MCQ38" s="4"/>
      <c r="MCR38" s="4"/>
      <c r="MCS38" s="4"/>
      <c r="MCT38" s="4"/>
      <c r="MCU38" s="4"/>
      <c r="MCV38" s="4"/>
      <c r="MCW38" s="4"/>
      <c r="MCX38" s="4"/>
      <c r="MCY38" s="4"/>
      <c r="MCZ38" s="4"/>
      <c r="MDA38" s="4"/>
      <c r="MDB38" s="4"/>
      <c r="MDC38" s="4"/>
      <c r="MDD38" s="4"/>
      <c r="MDE38" s="4"/>
      <c r="MDF38" s="4"/>
      <c r="MDG38" s="4"/>
      <c r="MDH38" s="4"/>
      <c r="MDI38" s="4"/>
      <c r="MDJ38" s="4"/>
      <c r="MDK38" s="4"/>
      <c r="MDL38" s="4"/>
      <c r="MDM38" s="4"/>
      <c r="MDN38" s="4"/>
      <c r="MDO38" s="4"/>
      <c r="MDP38" s="4"/>
      <c r="MDQ38" s="4"/>
      <c r="MDR38" s="4"/>
      <c r="MDS38" s="4"/>
      <c r="MDT38" s="4"/>
      <c r="MDU38" s="4"/>
      <c r="MDV38" s="4"/>
      <c r="MDW38" s="4"/>
      <c r="MDX38" s="4"/>
      <c r="MDY38" s="4"/>
      <c r="MDZ38" s="4"/>
      <c r="MEA38" s="4"/>
      <c r="MEB38" s="4"/>
      <c r="MEC38" s="4"/>
      <c r="MED38" s="4"/>
      <c r="MEE38" s="4"/>
      <c r="MEF38" s="4"/>
      <c r="MEG38" s="4"/>
      <c r="MEH38" s="4"/>
      <c r="MEI38" s="4"/>
      <c r="MEJ38" s="4"/>
      <c r="MEK38" s="4"/>
      <c r="MEL38" s="4"/>
      <c r="MEM38" s="4"/>
      <c r="MEN38" s="4"/>
      <c r="MEO38" s="4"/>
      <c r="MEP38" s="4"/>
      <c r="MEQ38" s="4"/>
      <c r="MER38" s="4"/>
      <c r="MES38" s="4"/>
      <c r="MET38" s="4"/>
      <c r="MEU38" s="4"/>
      <c r="MEV38" s="4"/>
      <c r="MEW38" s="4"/>
      <c r="MEX38" s="4"/>
      <c r="MEY38" s="4"/>
      <c r="MEZ38" s="4"/>
      <c r="MFA38" s="4"/>
      <c r="MFB38" s="4"/>
      <c r="MFC38" s="4"/>
      <c r="MFD38" s="4"/>
      <c r="MFE38" s="4"/>
      <c r="MFF38" s="4"/>
      <c r="MFG38" s="4"/>
      <c r="MFH38" s="4"/>
      <c r="MFI38" s="4"/>
      <c r="MFJ38" s="4"/>
      <c r="MFK38" s="4"/>
      <c r="MFL38" s="4"/>
      <c r="MFM38" s="4"/>
      <c r="MFN38" s="4"/>
      <c r="MFO38" s="4"/>
      <c r="MFP38" s="4"/>
      <c r="MFQ38" s="4"/>
      <c r="MFR38" s="4"/>
      <c r="MFS38" s="4"/>
      <c r="MFT38" s="4"/>
      <c r="MFU38" s="4"/>
      <c r="MFV38" s="4"/>
      <c r="MFW38" s="4"/>
      <c r="MFX38" s="4"/>
      <c r="MFY38" s="4"/>
      <c r="MFZ38" s="4"/>
      <c r="MGA38" s="4"/>
      <c r="MGB38" s="4"/>
      <c r="MGC38" s="4"/>
      <c r="MGD38" s="4"/>
      <c r="MGE38" s="4"/>
      <c r="MGF38" s="4"/>
      <c r="MGG38" s="4"/>
      <c r="MGH38" s="4"/>
      <c r="MGI38" s="4"/>
      <c r="MGJ38" s="4"/>
      <c r="MGK38" s="4"/>
      <c r="MGL38" s="4"/>
      <c r="MGM38" s="4"/>
      <c r="MGN38" s="4"/>
      <c r="MGO38" s="4"/>
      <c r="MGP38" s="4"/>
      <c r="MGQ38" s="4"/>
      <c r="MGR38" s="4"/>
      <c r="MGS38" s="4"/>
      <c r="MGT38" s="4"/>
      <c r="MGU38" s="4"/>
      <c r="MGV38" s="4"/>
      <c r="MGW38" s="4"/>
      <c r="MGX38" s="4"/>
      <c r="MGY38" s="4"/>
      <c r="MGZ38" s="4"/>
      <c r="MHA38" s="4"/>
      <c r="MHB38" s="4"/>
      <c r="MHC38" s="4"/>
      <c r="MHD38" s="4"/>
      <c r="MHE38" s="4"/>
      <c r="MHF38" s="4"/>
      <c r="MHG38" s="4"/>
      <c r="MHH38" s="4"/>
      <c r="MHI38" s="4"/>
      <c r="MHJ38" s="4"/>
      <c r="MHK38" s="4"/>
      <c r="MHL38" s="4"/>
      <c r="MHM38" s="4"/>
      <c r="MHN38" s="4"/>
      <c r="MHO38" s="4"/>
      <c r="MHP38" s="4"/>
      <c r="MHQ38" s="4"/>
      <c r="MHR38" s="4"/>
      <c r="MHS38" s="4"/>
      <c r="MHT38" s="4"/>
      <c r="MHU38" s="4"/>
      <c r="MHV38" s="4"/>
      <c r="MHW38" s="4"/>
      <c r="MHX38" s="4"/>
      <c r="MHY38" s="4"/>
      <c r="MHZ38" s="4"/>
      <c r="MIA38" s="4"/>
      <c r="MIB38" s="4"/>
      <c r="MIC38" s="4"/>
      <c r="MID38" s="4"/>
      <c r="MIE38" s="4"/>
      <c r="MIF38" s="4"/>
      <c r="MIG38" s="4"/>
      <c r="MIH38" s="4"/>
      <c r="MII38" s="4"/>
      <c r="MIJ38" s="4"/>
      <c r="MIK38" s="4"/>
      <c r="MIL38" s="4"/>
      <c r="MIM38" s="4"/>
      <c r="MIN38" s="4"/>
      <c r="MIO38" s="4"/>
      <c r="MIP38" s="4"/>
      <c r="MIQ38" s="4"/>
      <c r="MIR38" s="4"/>
      <c r="MIS38" s="4"/>
      <c r="MIT38" s="4"/>
      <c r="MIU38" s="4"/>
      <c r="MIV38" s="4"/>
      <c r="MIW38" s="4"/>
      <c r="MIX38" s="4"/>
      <c r="MIY38" s="4"/>
      <c r="MIZ38" s="4"/>
      <c r="MJA38" s="4"/>
      <c r="MJB38" s="4"/>
      <c r="MJC38" s="4"/>
      <c r="MJD38" s="4"/>
      <c r="MJE38" s="4"/>
      <c r="MJF38" s="4"/>
      <c r="MJG38" s="4"/>
      <c r="MJH38" s="4"/>
      <c r="MJI38" s="4"/>
      <c r="MJJ38" s="4"/>
      <c r="MJK38" s="4"/>
      <c r="MJL38" s="4"/>
      <c r="MJM38" s="4"/>
      <c r="MJN38" s="4"/>
      <c r="MJO38" s="4"/>
      <c r="MJP38" s="4"/>
      <c r="MJQ38" s="4"/>
      <c r="MJR38" s="4"/>
      <c r="MJS38" s="4"/>
      <c r="MJT38" s="4"/>
      <c r="MJU38" s="4"/>
      <c r="MJV38" s="4"/>
      <c r="MJW38" s="4"/>
      <c r="MJX38" s="4"/>
      <c r="MJY38" s="4"/>
      <c r="MJZ38" s="4"/>
      <c r="MKA38" s="4"/>
      <c r="MKB38" s="4"/>
      <c r="MKC38" s="4"/>
      <c r="MKD38" s="4"/>
      <c r="MKE38" s="4"/>
      <c r="MKF38" s="4"/>
      <c r="MKG38" s="4"/>
      <c r="MKH38" s="4"/>
      <c r="MKI38" s="4"/>
      <c r="MKJ38" s="4"/>
      <c r="MKK38" s="4"/>
      <c r="MKL38" s="4"/>
      <c r="MKM38" s="4"/>
      <c r="MKN38" s="4"/>
      <c r="MKO38" s="4"/>
      <c r="MKP38" s="4"/>
      <c r="MKQ38" s="4"/>
      <c r="MKR38" s="4"/>
      <c r="MKS38" s="4"/>
      <c r="MKT38" s="4"/>
      <c r="MKU38" s="4"/>
      <c r="MKV38" s="4"/>
      <c r="MKW38" s="4"/>
      <c r="MKX38" s="4"/>
      <c r="MKY38" s="4"/>
      <c r="MKZ38" s="4"/>
      <c r="MLA38" s="4"/>
      <c r="MLB38" s="4"/>
      <c r="MLC38" s="4"/>
      <c r="MLD38" s="4"/>
      <c r="MLE38" s="4"/>
      <c r="MLF38" s="4"/>
      <c r="MLG38" s="4"/>
      <c r="MLH38" s="4"/>
      <c r="MLI38" s="4"/>
      <c r="MLJ38" s="4"/>
      <c r="MLK38" s="4"/>
      <c r="MLL38" s="4"/>
      <c r="MLM38" s="4"/>
      <c r="MLN38" s="4"/>
      <c r="MLO38" s="4"/>
      <c r="MLP38" s="4"/>
      <c r="MLQ38" s="4"/>
      <c r="MLR38" s="4"/>
      <c r="MLS38" s="4"/>
      <c r="MLT38" s="4"/>
      <c r="MLU38" s="4"/>
      <c r="MLV38" s="4"/>
      <c r="MLW38" s="4"/>
      <c r="MLX38" s="4"/>
      <c r="MLY38" s="4"/>
      <c r="MLZ38" s="4"/>
      <c r="MMA38" s="4"/>
      <c r="MMB38" s="4"/>
      <c r="MMC38" s="4"/>
      <c r="MMD38" s="4"/>
      <c r="MME38" s="4"/>
      <c r="MMF38" s="4"/>
      <c r="MMG38" s="4"/>
      <c r="MMH38" s="4"/>
      <c r="MMI38" s="4"/>
      <c r="MMJ38" s="4"/>
      <c r="MMK38" s="4"/>
      <c r="MML38" s="4"/>
      <c r="MMM38" s="4"/>
      <c r="MMN38" s="4"/>
      <c r="MMO38" s="4"/>
      <c r="MMP38" s="4"/>
      <c r="MMQ38" s="4"/>
      <c r="MMR38" s="4"/>
      <c r="MMS38" s="4"/>
      <c r="MMT38" s="4"/>
      <c r="MMU38" s="4"/>
      <c r="MMV38" s="4"/>
      <c r="MMW38" s="4"/>
      <c r="MMX38" s="4"/>
      <c r="MMY38" s="4"/>
      <c r="MMZ38" s="4"/>
      <c r="MNA38" s="4"/>
      <c r="MNB38" s="4"/>
      <c r="MNC38" s="4"/>
      <c r="MND38" s="4"/>
      <c r="MNE38" s="4"/>
      <c r="MNF38" s="4"/>
      <c r="MNG38" s="4"/>
      <c r="MNH38" s="4"/>
      <c r="MNI38" s="4"/>
      <c r="MNJ38" s="4"/>
      <c r="MNK38" s="4"/>
      <c r="MNL38" s="4"/>
      <c r="MNM38" s="4"/>
      <c r="MNN38" s="4"/>
      <c r="MNO38" s="4"/>
      <c r="MNP38" s="4"/>
      <c r="MNQ38" s="4"/>
      <c r="MNR38" s="4"/>
      <c r="MNS38" s="4"/>
      <c r="MNT38" s="4"/>
      <c r="MNU38" s="4"/>
      <c r="MNV38" s="4"/>
      <c r="MNW38" s="4"/>
      <c r="MNX38" s="4"/>
      <c r="MNY38" s="4"/>
      <c r="MNZ38" s="4"/>
      <c r="MOA38" s="4"/>
      <c r="MOB38" s="4"/>
      <c r="MOC38" s="4"/>
      <c r="MOD38" s="4"/>
      <c r="MOE38" s="4"/>
      <c r="MOF38" s="4"/>
      <c r="MOG38" s="4"/>
      <c r="MOH38" s="4"/>
      <c r="MOI38" s="4"/>
      <c r="MOJ38" s="4"/>
      <c r="MOK38" s="4"/>
      <c r="MOL38" s="4"/>
      <c r="MOM38" s="4"/>
      <c r="MON38" s="4"/>
      <c r="MOO38" s="4"/>
      <c r="MOP38" s="4"/>
      <c r="MOQ38" s="4"/>
      <c r="MOR38" s="4"/>
      <c r="MOS38" s="4"/>
      <c r="MOT38" s="4"/>
      <c r="MOU38" s="4"/>
      <c r="MOV38" s="4"/>
      <c r="MOW38" s="4"/>
      <c r="MOX38" s="4"/>
      <c r="MOY38" s="4"/>
      <c r="MOZ38" s="4"/>
      <c r="MPA38" s="4"/>
      <c r="MPB38" s="4"/>
      <c r="MPC38" s="4"/>
      <c r="MPD38" s="4"/>
      <c r="MPE38" s="4"/>
      <c r="MPF38" s="4"/>
      <c r="MPG38" s="4"/>
      <c r="MPH38" s="4"/>
      <c r="MPI38" s="4"/>
      <c r="MPJ38" s="4"/>
      <c r="MPK38" s="4"/>
      <c r="MPL38" s="4"/>
      <c r="MPM38" s="4"/>
      <c r="MPN38" s="4"/>
      <c r="MPO38" s="4"/>
      <c r="MPP38" s="4"/>
      <c r="MPQ38" s="4"/>
      <c r="MPR38" s="4"/>
      <c r="MPS38" s="4"/>
      <c r="MPT38" s="4"/>
      <c r="MPU38" s="4"/>
      <c r="MPV38" s="4"/>
      <c r="MPW38" s="4"/>
      <c r="MPX38" s="4"/>
      <c r="MPY38" s="4"/>
      <c r="MPZ38" s="4"/>
      <c r="MQA38" s="4"/>
      <c r="MQB38" s="4"/>
      <c r="MQC38" s="4"/>
      <c r="MQD38" s="4"/>
      <c r="MQE38" s="4"/>
      <c r="MQF38" s="4"/>
      <c r="MQG38" s="4"/>
      <c r="MQH38" s="4"/>
      <c r="MQI38" s="4"/>
      <c r="MQJ38" s="4"/>
      <c r="MQK38" s="4"/>
      <c r="MQL38" s="4"/>
      <c r="MQM38" s="4"/>
      <c r="MQN38" s="4"/>
      <c r="MQO38" s="4"/>
      <c r="MQP38" s="4"/>
      <c r="MQQ38" s="4"/>
      <c r="MQR38" s="4"/>
      <c r="MQS38" s="4"/>
      <c r="MQT38" s="4"/>
      <c r="MQU38" s="4"/>
      <c r="MQV38" s="4"/>
      <c r="MQW38" s="4"/>
      <c r="MQX38" s="4"/>
      <c r="MQY38" s="4"/>
      <c r="MQZ38" s="4"/>
      <c r="MRA38" s="4"/>
      <c r="MRB38" s="4"/>
      <c r="MRC38" s="4"/>
      <c r="MRD38" s="4"/>
      <c r="MRE38" s="4"/>
      <c r="MRF38" s="4"/>
      <c r="MRG38" s="4"/>
      <c r="MRH38" s="4"/>
      <c r="MRI38" s="4"/>
      <c r="MRJ38" s="4"/>
      <c r="MRK38" s="4"/>
      <c r="MRL38" s="4"/>
      <c r="MRM38" s="4"/>
      <c r="MRN38" s="4"/>
      <c r="MRO38" s="4"/>
      <c r="MRP38" s="4"/>
      <c r="MRQ38" s="4"/>
      <c r="MRR38" s="4"/>
      <c r="MRS38" s="4"/>
      <c r="MRT38" s="4"/>
      <c r="MRU38" s="4"/>
      <c r="MRV38" s="4"/>
      <c r="MRW38" s="4"/>
      <c r="MRX38" s="4"/>
      <c r="MRY38" s="4"/>
      <c r="MRZ38" s="4"/>
      <c r="MSA38" s="4"/>
      <c r="MSB38" s="4"/>
      <c r="MSC38" s="4"/>
      <c r="MSD38" s="4"/>
      <c r="MSE38" s="4"/>
      <c r="MSF38" s="4"/>
      <c r="MSG38" s="4"/>
      <c r="MSH38" s="4"/>
      <c r="MSI38" s="4"/>
      <c r="MSJ38" s="4"/>
      <c r="MSK38" s="4"/>
      <c r="MSL38" s="4"/>
      <c r="MSM38" s="4"/>
      <c r="MSN38" s="4"/>
      <c r="MSO38" s="4"/>
      <c r="MSP38" s="4"/>
      <c r="MSQ38" s="4"/>
      <c r="MSR38" s="4"/>
      <c r="MSS38" s="4"/>
      <c r="MST38" s="4"/>
      <c r="MSU38" s="4"/>
      <c r="MSV38" s="4"/>
      <c r="MSW38" s="4"/>
      <c r="MSX38" s="4"/>
      <c r="MSY38" s="4"/>
      <c r="MSZ38" s="4"/>
      <c r="MTA38" s="4"/>
      <c r="MTB38" s="4"/>
      <c r="MTC38" s="4"/>
      <c r="MTD38" s="4"/>
      <c r="MTE38" s="4"/>
      <c r="MTF38" s="4"/>
      <c r="MTG38" s="4"/>
      <c r="MTH38" s="4"/>
      <c r="MTI38" s="4"/>
      <c r="MTJ38" s="4"/>
      <c r="MTK38" s="4"/>
      <c r="MTL38" s="4"/>
      <c r="MTM38" s="4"/>
      <c r="MTN38" s="4"/>
      <c r="MTO38" s="4"/>
      <c r="MTP38" s="4"/>
      <c r="MTQ38" s="4"/>
      <c r="MTR38" s="4"/>
      <c r="MTS38" s="4"/>
      <c r="MTT38" s="4"/>
      <c r="MTU38" s="4"/>
      <c r="MTV38" s="4"/>
      <c r="MTW38" s="4"/>
      <c r="MTX38" s="4"/>
      <c r="MTY38" s="4"/>
      <c r="MTZ38" s="4"/>
      <c r="MUA38" s="4"/>
      <c r="MUB38" s="4"/>
      <c r="MUC38" s="4"/>
      <c r="MUD38" s="4"/>
      <c r="MUE38" s="4"/>
      <c r="MUF38" s="4"/>
      <c r="MUG38" s="4"/>
      <c r="MUH38" s="4"/>
      <c r="MUI38" s="4"/>
      <c r="MUJ38" s="4"/>
      <c r="MUK38" s="4"/>
      <c r="MUL38" s="4"/>
      <c r="MUM38" s="4"/>
      <c r="MUN38" s="4"/>
      <c r="MUO38" s="4"/>
      <c r="MUP38" s="4"/>
      <c r="MUQ38" s="4"/>
      <c r="MUR38" s="4"/>
      <c r="MUS38" s="4"/>
      <c r="MUT38" s="4"/>
      <c r="MUU38" s="4"/>
      <c r="MUV38" s="4"/>
      <c r="MUW38" s="4"/>
      <c r="MUX38" s="4"/>
      <c r="MUY38" s="4"/>
      <c r="MUZ38" s="4"/>
      <c r="MVA38" s="4"/>
      <c r="MVB38" s="4"/>
      <c r="MVC38" s="4"/>
      <c r="MVD38" s="4"/>
      <c r="MVE38" s="4"/>
      <c r="MVF38" s="4"/>
      <c r="MVG38" s="4"/>
      <c r="MVH38" s="4"/>
      <c r="MVI38" s="4"/>
      <c r="MVJ38" s="4"/>
      <c r="MVK38" s="4"/>
      <c r="MVL38" s="4"/>
      <c r="MVM38" s="4"/>
      <c r="MVN38" s="4"/>
      <c r="MVO38" s="4"/>
      <c r="MVP38" s="4"/>
      <c r="MVQ38" s="4"/>
      <c r="MVR38" s="4"/>
      <c r="MVS38" s="4"/>
      <c r="MVT38" s="4"/>
      <c r="MVU38" s="4"/>
      <c r="MVV38" s="4"/>
      <c r="MVW38" s="4"/>
      <c r="MVX38" s="4"/>
      <c r="MVY38" s="4"/>
      <c r="MVZ38" s="4"/>
      <c r="MWA38" s="4"/>
      <c r="MWB38" s="4"/>
      <c r="MWC38" s="4"/>
      <c r="MWD38" s="4"/>
      <c r="MWE38" s="4"/>
      <c r="MWF38" s="4"/>
      <c r="MWG38" s="4"/>
      <c r="MWH38" s="4"/>
      <c r="MWI38" s="4"/>
      <c r="MWJ38" s="4"/>
      <c r="MWK38" s="4"/>
      <c r="MWL38" s="4"/>
      <c r="MWM38" s="4"/>
      <c r="MWN38" s="4"/>
      <c r="MWO38" s="4"/>
      <c r="MWP38" s="4"/>
      <c r="MWQ38" s="4"/>
      <c r="MWR38" s="4"/>
      <c r="MWS38" s="4"/>
      <c r="MWT38" s="4"/>
      <c r="MWU38" s="4"/>
      <c r="MWV38" s="4"/>
      <c r="MWW38" s="4"/>
      <c r="MWX38" s="4"/>
      <c r="MWY38" s="4"/>
      <c r="MWZ38" s="4"/>
      <c r="MXA38" s="4"/>
      <c r="MXB38" s="4"/>
      <c r="MXC38" s="4"/>
      <c r="MXD38" s="4"/>
      <c r="MXE38" s="4"/>
      <c r="MXF38" s="4"/>
      <c r="MXG38" s="4"/>
      <c r="MXH38" s="4"/>
      <c r="MXI38" s="4"/>
      <c r="MXJ38" s="4"/>
      <c r="MXK38" s="4"/>
      <c r="MXL38" s="4"/>
      <c r="MXM38" s="4"/>
      <c r="MXN38" s="4"/>
      <c r="MXO38" s="4"/>
      <c r="MXP38" s="4"/>
      <c r="MXQ38" s="4"/>
      <c r="MXR38" s="4"/>
      <c r="MXS38" s="4"/>
      <c r="MXT38" s="4"/>
      <c r="MXU38" s="4"/>
      <c r="MXV38" s="4"/>
      <c r="MXW38" s="4"/>
      <c r="MXX38" s="4"/>
      <c r="MXY38" s="4"/>
      <c r="MXZ38" s="4"/>
      <c r="MYA38" s="4"/>
      <c r="MYB38" s="4"/>
      <c r="MYC38" s="4"/>
      <c r="MYD38" s="4"/>
      <c r="MYE38" s="4"/>
      <c r="MYF38" s="4"/>
      <c r="MYG38" s="4"/>
      <c r="MYH38" s="4"/>
      <c r="MYI38" s="4"/>
      <c r="MYJ38" s="4"/>
      <c r="MYK38" s="4"/>
      <c r="MYL38" s="4"/>
      <c r="MYM38" s="4"/>
      <c r="MYN38" s="4"/>
      <c r="MYO38" s="4"/>
      <c r="MYP38" s="4"/>
      <c r="MYQ38" s="4"/>
      <c r="MYR38" s="4"/>
      <c r="MYS38" s="4"/>
      <c r="MYT38" s="4"/>
      <c r="MYU38" s="4"/>
      <c r="MYV38" s="4"/>
      <c r="MYW38" s="4"/>
      <c r="MYX38" s="4"/>
      <c r="MYY38" s="4"/>
      <c r="MYZ38" s="4"/>
      <c r="MZA38" s="4"/>
      <c r="MZB38" s="4"/>
      <c r="MZC38" s="4"/>
      <c r="MZD38" s="4"/>
      <c r="MZE38" s="4"/>
      <c r="MZF38" s="4"/>
      <c r="MZG38" s="4"/>
      <c r="MZH38" s="4"/>
      <c r="MZI38" s="4"/>
      <c r="MZJ38" s="4"/>
      <c r="MZK38" s="4"/>
      <c r="MZL38" s="4"/>
      <c r="MZM38" s="4"/>
      <c r="MZN38" s="4"/>
      <c r="MZO38" s="4"/>
      <c r="MZP38" s="4"/>
      <c r="MZQ38" s="4"/>
      <c r="MZR38" s="4"/>
      <c r="MZS38" s="4"/>
      <c r="MZT38" s="4"/>
      <c r="MZU38" s="4"/>
      <c r="MZV38" s="4"/>
      <c r="MZW38" s="4"/>
      <c r="MZX38" s="4"/>
      <c r="MZY38" s="4"/>
      <c r="MZZ38" s="4"/>
      <c r="NAA38" s="4"/>
      <c r="NAB38" s="4"/>
      <c r="NAC38" s="4"/>
      <c r="NAD38" s="4"/>
      <c r="NAE38" s="4"/>
      <c r="NAF38" s="4"/>
      <c r="NAG38" s="4"/>
      <c r="NAH38" s="4"/>
      <c r="NAI38" s="4"/>
      <c r="NAJ38" s="4"/>
      <c r="NAK38" s="4"/>
      <c r="NAL38" s="4"/>
      <c r="NAM38" s="4"/>
      <c r="NAN38" s="4"/>
      <c r="NAO38" s="4"/>
      <c r="NAP38" s="4"/>
      <c r="NAQ38" s="4"/>
      <c r="NAR38" s="4"/>
      <c r="NAS38" s="4"/>
      <c r="NAT38" s="4"/>
      <c r="NAU38" s="4"/>
      <c r="NAV38" s="4"/>
      <c r="NAW38" s="4"/>
      <c r="NAX38" s="4"/>
      <c r="NAY38" s="4"/>
      <c r="NAZ38" s="4"/>
      <c r="NBA38" s="4"/>
      <c r="NBB38" s="4"/>
      <c r="NBC38" s="4"/>
      <c r="NBD38" s="4"/>
      <c r="NBE38" s="4"/>
      <c r="NBF38" s="4"/>
      <c r="NBG38" s="4"/>
      <c r="NBH38" s="4"/>
      <c r="NBI38" s="4"/>
      <c r="NBJ38" s="4"/>
      <c r="NBK38" s="4"/>
      <c r="NBL38" s="4"/>
      <c r="NBM38" s="4"/>
      <c r="NBN38" s="4"/>
      <c r="NBO38" s="4"/>
      <c r="NBP38" s="4"/>
      <c r="NBQ38" s="4"/>
      <c r="NBR38" s="4"/>
      <c r="NBS38" s="4"/>
      <c r="NBT38" s="4"/>
      <c r="NBU38" s="4"/>
      <c r="NBV38" s="4"/>
      <c r="NBW38" s="4"/>
      <c r="NBX38" s="4"/>
      <c r="NBY38" s="4"/>
      <c r="NBZ38" s="4"/>
      <c r="NCA38" s="4"/>
      <c r="NCB38" s="4"/>
      <c r="NCC38" s="4"/>
      <c r="NCD38" s="4"/>
      <c r="NCE38" s="4"/>
      <c r="NCF38" s="4"/>
      <c r="NCG38" s="4"/>
      <c r="NCH38" s="4"/>
      <c r="NCI38" s="4"/>
      <c r="NCJ38" s="4"/>
      <c r="NCK38" s="4"/>
      <c r="NCL38" s="4"/>
      <c r="NCM38" s="4"/>
      <c r="NCN38" s="4"/>
      <c r="NCO38" s="4"/>
      <c r="NCP38" s="4"/>
      <c r="NCQ38" s="4"/>
      <c r="NCR38" s="4"/>
      <c r="NCS38" s="4"/>
      <c r="NCT38" s="4"/>
      <c r="NCU38" s="4"/>
      <c r="NCV38" s="4"/>
      <c r="NCW38" s="4"/>
      <c r="NCX38" s="4"/>
      <c r="NCY38" s="4"/>
      <c r="NCZ38" s="4"/>
      <c r="NDA38" s="4"/>
      <c r="NDB38" s="4"/>
      <c r="NDC38" s="4"/>
      <c r="NDD38" s="4"/>
      <c r="NDE38" s="4"/>
      <c r="NDF38" s="4"/>
      <c r="NDG38" s="4"/>
      <c r="NDH38" s="4"/>
      <c r="NDI38" s="4"/>
      <c r="NDJ38" s="4"/>
      <c r="NDK38" s="4"/>
      <c r="NDL38" s="4"/>
      <c r="NDM38" s="4"/>
      <c r="NDN38" s="4"/>
      <c r="NDO38" s="4"/>
      <c r="NDP38" s="4"/>
      <c r="NDQ38" s="4"/>
      <c r="NDR38" s="4"/>
      <c r="NDS38" s="4"/>
      <c r="NDT38" s="4"/>
      <c r="NDU38" s="4"/>
      <c r="NDV38" s="4"/>
      <c r="NDW38" s="4"/>
      <c r="NDX38" s="4"/>
      <c r="NDY38" s="4"/>
      <c r="NDZ38" s="4"/>
      <c r="NEA38" s="4"/>
      <c r="NEB38" s="4"/>
      <c r="NEC38" s="4"/>
      <c r="NED38" s="4"/>
      <c r="NEE38" s="4"/>
      <c r="NEF38" s="4"/>
      <c r="NEG38" s="4"/>
      <c r="NEH38" s="4"/>
      <c r="NEI38" s="4"/>
      <c r="NEJ38" s="4"/>
      <c r="NEK38" s="4"/>
      <c r="NEL38" s="4"/>
      <c r="NEM38" s="4"/>
      <c r="NEN38" s="4"/>
      <c r="NEO38" s="4"/>
      <c r="NEP38" s="4"/>
      <c r="NEQ38" s="4"/>
      <c r="NER38" s="4"/>
      <c r="NES38" s="4"/>
      <c r="NET38" s="4"/>
      <c r="NEU38" s="4"/>
      <c r="NEV38" s="4"/>
      <c r="NEW38" s="4"/>
      <c r="NEX38" s="4"/>
      <c r="NEY38" s="4"/>
      <c r="NEZ38" s="4"/>
      <c r="NFA38" s="4"/>
      <c r="NFB38" s="4"/>
      <c r="NFC38" s="4"/>
      <c r="NFD38" s="4"/>
      <c r="NFE38" s="4"/>
      <c r="NFF38" s="4"/>
      <c r="NFG38" s="4"/>
      <c r="NFH38" s="4"/>
      <c r="NFI38" s="4"/>
      <c r="NFJ38" s="4"/>
      <c r="NFK38" s="4"/>
      <c r="NFL38" s="4"/>
      <c r="NFM38" s="4"/>
      <c r="NFN38" s="4"/>
      <c r="NFO38" s="4"/>
      <c r="NFP38" s="4"/>
      <c r="NFQ38" s="4"/>
      <c r="NFR38" s="4"/>
      <c r="NFS38" s="4"/>
      <c r="NFT38" s="4"/>
      <c r="NFU38" s="4"/>
      <c r="NFV38" s="4"/>
      <c r="NFW38" s="4"/>
      <c r="NFX38" s="4"/>
      <c r="NFY38" s="4"/>
      <c r="NFZ38" s="4"/>
      <c r="NGA38" s="4"/>
      <c r="NGB38" s="4"/>
      <c r="NGC38" s="4"/>
      <c r="NGD38" s="4"/>
      <c r="NGE38" s="4"/>
      <c r="NGF38" s="4"/>
      <c r="NGG38" s="4"/>
      <c r="NGH38" s="4"/>
      <c r="NGI38" s="4"/>
      <c r="NGJ38" s="4"/>
      <c r="NGK38" s="4"/>
      <c r="NGL38" s="4"/>
      <c r="NGM38" s="4"/>
      <c r="NGN38" s="4"/>
      <c r="NGO38" s="4"/>
      <c r="NGP38" s="4"/>
      <c r="NGQ38" s="4"/>
      <c r="NGR38" s="4"/>
      <c r="NGS38" s="4"/>
      <c r="NGT38" s="4"/>
      <c r="NGU38" s="4"/>
      <c r="NGV38" s="4"/>
      <c r="NGW38" s="4"/>
      <c r="NGX38" s="4"/>
      <c r="NGY38" s="4"/>
      <c r="NGZ38" s="4"/>
      <c r="NHA38" s="4"/>
      <c r="NHB38" s="4"/>
      <c r="NHC38" s="4"/>
      <c r="NHD38" s="4"/>
      <c r="NHE38" s="4"/>
      <c r="NHF38" s="4"/>
      <c r="NHG38" s="4"/>
      <c r="NHH38" s="4"/>
      <c r="NHI38" s="4"/>
      <c r="NHJ38" s="4"/>
      <c r="NHK38" s="4"/>
      <c r="NHL38" s="4"/>
      <c r="NHM38" s="4"/>
      <c r="NHN38" s="4"/>
      <c r="NHO38" s="4"/>
      <c r="NHP38" s="4"/>
      <c r="NHQ38" s="4"/>
      <c r="NHR38" s="4"/>
      <c r="NHS38" s="4"/>
      <c r="NHT38" s="4"/>
      <c r="NHU38" s="4"/>
      <c r="NHV38" s="4"/>
      <c r="NHW38" s="4"/>
      <c r="NHX38" s="4"/>
      <c r="NHY38" s="4"/>
      <c r="NHZ38" s="4"/>
      <c r="NIA38" s="4"/>
      <c r="NIB38" s="4"/>
      <c r="NIC38" s="4"/>
      <c r="NID38" s="4"/>
      <c r="NIE38" s="4"/>
      <c r="NIF38" s="4"/>
      <c r="NIG38" s="4"/>
      <c r="NIH38" s="4"/>
      <c r="NII38" s="4"/>
      <c r="NIJ38" s="4"/>
      <c r="NIK38" s="4"/>
      <c r="NIL38" s="4"/>
      <c r="NIM38" s="4"/>
      <c r="NIN38" s="4"/>
      <c r="NIO38" s="4"/>
      <c r="NIP38" s="4"/>
      <c r="NIQ38" s="4"/>
      <c r="NIR38" s="4"/>
      <c r="NIS38" s="4"/>
      <c r="NIT38" s="4"/>
      <c r="NIU38" s="4"/>
      <c r="NIV38" s="4"/>
      <c r="NIW38" s="4"/>
      <c r="NIX38" s="4"/>
      <c r="NIY38" s="4"/>
      <c r="NIZ38" s="4"/>
      <c r="NJA38" s="4"/>
      <c r="NJB38" s="4"/>
      <c r="NJC38" s="4"/>
      <c r="NJD38" s="4"/>
      <c r="NJE38" s="4"/>
      <c r="NJF38" s="4"/>
      <c r="NJG38" s="4"/>
      <c r="NJH38" s="4"/>
      <c r="NJI38" s="4"/>
      <c r="NJJ38" s="4"/>
      <c r="NJK38" s="4"/>
      <c r="NJL38" s="4"/>
      <c r="NJM38" s="4"/>
      <c r="NJN38" s="4"/>
      <c r="NJO38" s="4"/>
      <c r="NJP38" s="4"/>
      <c r="NJQ38" s="4"/>
      <c r="NJR38" s="4"/>
      <c r="NJS38" s="4"/>
      <c r="NJT38" s="4"/>
      <c r="NJU38" s="4"/>
      <c r="NJV38" s="4"/>
      <c r="NJW38" s="4"/>
      <c r="NJX38" s="4"/>
      <c r="NJY38" s="4"/>
      <c r="NJZ38" s="4"/>
      <c r="NKA38" s="4"/>
      <c r="NKB38" s="4"/>
      <c r="NKC38" s="4"/>
      <c r="NKD38" s="4"/>
      <c r="NKE38" s="4"/>
      <c r="NKF38" s="4"/>
      <c r="NKG38" s="4"/>
      <c r="NKH38" s="4"/>
      <c r="NKI38" s="4"/>
      <c r="NKJ38" s="4"/>
      <c r="NKK38" s="4"/>
      <c r="NKL38" s="4"/>
      <c r="NKM38" s="4"/>
      <c r="NKN38" s="4"/>
      <c r="NKO38" s="4"/>
      <c r="NKP38" s="4"/>
      <c r="NKQ38" s="4"/>
      <c r="NKR38" s="4"/>
      <c r="NKS38" s="4"/>
      <c r="NKT38" s="4"/>
      <c r="NKU38" s="4"/>
      <c r="NKV38" s="4"/>
      <c r="NKW38" s="4"/>
      <c r="NKX38" s="4"/>
      <c r="NKY38" s="4"/>
      <c r="NKZ38" s="4"/>
      <c r="NLA38" s="4"/>
      <c r="NLB38" s="4"/>
      <c r="NLC38" s="4"/>
      <c r="NLD38" s="4"/>
      <c r="NLE38" s="4"/>
      <c r="NLF38" s="4"/>
      <c r="NLG38" s="4"/>
      <c r="NLH38" s="4"/>
      <c r="NLI38" s="4"/>
      <c r="NLJ38" s="4"/>
      <c r="NLK38" s="4"/>
      <c r="NLL38" s="4"/>
      <c r="NLM38" s="4"/>
      <c r="NLN38" s="4"/>
      <c r="NLO38" s="4"/>
      <c r="NLP38" s="4"/>
      <c r="NLQ38" s="4"/>
      <c r="NLR38" s="4"/>
      <c r="NLS38" s="4"/>
      <c r="NLT38" s="4"/>
      <c r="NLU38" s="4"/>
      <c r="NLV38" s="4"/>
      <c r="NLW38" s="4"/>
      <c r="NLX38" s="4"/>
      <c r="NLY38" s="4"/>
      <c r="NLZ38" s="4"/>
      <c r="NMA38" s="4"/>
      <c r="NMB38" s="4"/>
      <c r="NMC38" s="4"/>
      <c r="NMD38" s="4"/>
      <c r="NME38" s="4"/>
      <c r="NMF38" s="4"/>
      <c r="NMG38" s="4"/>
      <c r="NMH38" s="4"/>
      <c r="NMI38" s="4"/>
      <c r="NMJ38" s="4"/>
      <c r="NMK38" s="4"/>
      <c r="NML38" s="4"/>
      <c r="NMM38" s="4"/>
      <c r="NMN38" s="4"/>
      <c r="NMO38" s="4"/>
      <c r="NMP38" s="4"/>
      <c r="NMQ38" s="4"/>
      <c r="NMR38" s="4"/>
      <c r="NMS38" s="4"/>
      <c r="NMT38" s="4"/>
      <c r="NMU38" s="4"/>
      <c r="NMV38" s="4"/>
      <c r="NMW38" s="4"/>
      <c r="NMX38" s="4"/>
      <c r="NMY38" s="4"/>
      <c r="NMZ38" s="4"/>
      <c r="NNA38" s="4"/>
      <c r="NNB38" s="4"/>
      <c r="NNC38" s="4"/>
      <c r="NND38" s="4"/>
      <c r="NNE38" s="4"/>
      <c r="NNF38" s="4"/>
      <c r="NNG38" s="4"/>
      <c r="NNH38" s="4"/>
      <c r="NNI38" s="4"/>
      <c r="NNJ38" s="4"/>
      <c r="NNK38" s="4"/>
      <c r="NNL38" s="4"/>
      <c r="NNM38" s="4"/>
      <c r="NNN38" s="4"/>
      <c r="NNO38" s="4"/>
      <c r="NNP38" s="4"/>
      <c r="NNQ38" s="4"/>
      <c r="NNR38" s="4"/>
      <c r="NNS38" s="4"/>
      <c r="NNT38" s="4"/>
      <c r="NNU38" s="4"/>
      <c r="NNV38" s="4"/>
      <c r="NNW38" s="4"/>
      <c r="NNX38" s="4"/>
      <c r="NNY38" s="4"/>
      <c r="NNZ38" s="4"/>
      <c r="NOA38" s="4"/>
      <c r="NOB38" s="4"/>
      <c r="NOC38" s="4"/>
      <c r="NOD38" s="4"/>
      <c r="NOE38" s="4"/>
      <c r="NOF38" s="4"/>
      <c r="NOG38" s="4"/>
      <c r="NOH38" s="4"/>
      <c r="NOI38" s="4"/>
      <c r="NOJ38" s="4"/>
      <c r="NOK38" s="4"/>
      <c r="NOL38" s="4"/>
      <c r="NOM38" s="4"/>
      <c r="NON38" s="4"/>
      <c r="NOO38" s="4"/>
      <c r="NOP38" s="4"/>
      <c r="NOQ38" s="4"/>
      <c r="NOR38" s="4"/>
      <c r="NOS38" s="4"/>
      <c r="NOT38" s="4"/>
      <c r="NOU38" s="4"/>
      <c r="NOV38" s="4"/>
      <c r="NOW38" s="4"/>
      <c r="NOX38" s="4"/>
      <c r="NOY38" s="4"/>
      <c r="NOZ38" s="4"/>
      <c r="NPA38" s="4"/>
      <c r="NPB38" s="4"/>
      <c r="NPC38" s="4"/>
      <c r="NPD38" s="4"/>
      <c r="NPE38" s="4"/>
      <c r="NPF38" s="4"/>
      <c r="NPG38" s="4"/>
      <c r="NPH38" s="4"/>
      <c r="NPI38" s="4"/>
      <c r="NPJ38" s="4"/>
      <c r="NPK38" s="4"/>
      <c r="NPL38" s="4"/>
      <c r="NPM38" s="4"/>
      <c r="NPN38" s="4"/>
      <c r="NPO38" s="4"/>
      <c r="NPP38" s="4"/>
      <c r="NPQ38" s="4"/>
      <c r="NPR38" s="4"/>
      <c r="NPS38" s="4"/>
      <c r="NPT38" s="4"/>
      <c r="NPU38" s="4"/>
      <c r="NPV38" s="4"/>
      <c r="NPW38" s="4"/>
      <c r="NPX38" s="4"/>
      <c r="NPY38" s="4"/>
      <c r="NPZ38" s="4"/>
      <c r="NQA38" s="4"/>
      <c r="NQB38" s="4"/>
      <c r="NQC38" s="4"/>
      <c r="NQD38" s="4"/>
      <c r="NQE38" s="4"/>
      <c r="NQF38" s="4"/>
      <c r="NQG38" s="4"/>
      <c r="NQH38" s="4"/>
      <c r="NQI38" s="4"/>
      <c r="NQJ38" s="4"/>
      <c r="NQK38" s="4"/>
      <c r="NQL38" s="4"/>
      <c r="NQM38" s="4"/>
      <c r="NQN38" s="4"/>
      <c r="NQO38" s="4"/>
      <c r="NQP38" s="4"/>
      <c r="NQQ38" s="4"/>
      <c r="NQR38" s="4"/>
      <c r="NQS38" s="4"/>
      <c r="NQT38" s="4"/>
      <c r="NQU38" s="4"/>
      <c r="NQV38" s="4"/>
      <c r="NQW38" s="4"/>
      <c r="NQX38" s="4"/>
      <c r="NQY38" s="4"/>
      <c r="NQZ38" s="4"/>
      <c r="NRA38" s="4"/>
      <c r="NRB38" s="4"/>
      <c r="NRC38" s="4"/>
      <c r="NRD38" s="4"/>
      <c r="NRE38" s="4"/>
      <c r="NRF38" s="4"/>
      <c r="NRG38" s="4"/>
      <c r="NRH38" s="4"/>
      <c r="NRI38" s="4"/>
      <c r="NRJ38" s="4"/>
      <c r="NRK38" s="4"/>
      <c r="NRL38" s="4"/>
      <c r="NRM38" s="4"/>
      <c r="NRN38" s="4"/>
      <c r="NRO38" s="4"/>
      <c r="NRP38" s="4"/>
      <c r="NRQ38" s="4"/>
      <c r="NRR38" s="4"/>
      <c r="NRS38" s="4"/>
      <c r="NRT38" s="4"/>
      <c r="NRU38" s="4"/>
      <c r="NRV38" s="4"/>
      <c r="NRW38" s="4"/>
      <c r="NRX38" s="4"/>
      <c r="NRY38" s="4"/>
      <c r="NRZ38" s="4"/>
      <c r="NSA38" s="4"/>
      <c r="NSB38" s="4"/>
      <c r="NSC38" s="4"/>
      <c r="NSD38" s="4"/>
      <c r="NSE38" s="4"/>
      <c r="NSF38" s="4"/>
      <c r="NSG38" s="4"/>
      <c r="NSH38" s="4"/>
      <c r="NSI38" s="4"/>
      <c r="NSJ38" s="4"/>
      <c r="NSK38" s="4"/>
      <c r="NSL38" s="4"/>
      <c r="NSM38" s="4"/>
      <c r="NSN38" s="4"/>
      <c r="NSO38" s="4"/>
      <c r="NSP38" s="4"/>
      <c r="NSQ38" s="4"/>
      <c r="NSR38" s="4"/>
      <c r="NSS38" s="4"/>
      <c r="NST38" s="4"/>
      <c r="NSU38" s="4"/>
      <c r="NSV38" s="4"/>
      <c r="NSW38" s="4"/>
      <c r="NSX38" s="4"/>
      <c r="NSY38" s="4"/>
      <c r="NSZ38" s="4"/>
      <c r="NTA38" s="4"/>
      <c r="NTB38" s="4"/>
      <c r="NTC38" s="4"/>
      <c r="NTD38" s="4"/>
      <c r="NTE38" s="4"/>
      <c r="NTF38" s="4"/>
      <c r="NTG38" s="4"/>
      <c r="NTH38" s="4"/>
      <c r="NTI38" s="4"/>
      <c r="NTJ38" s="4"/>
      <c r="NTK38" s="4"/>
      <c r="NTL38" s="4"/>
      <c r="NTM38" s="4"/>
      <c r="NTN38" s="4"/>
      <c r="NTO38" s="4"/>
      <c r="NTP38" s="4"/>
      <c r="NTQ38" s="4"/>
      <c r="NTR38" s="4"/>
      <c r="NTS38" s="4"/>
      <c r="NTT38" s="4"/>
      <c r="NTU38" s="4"/>
      <c r="NTV38" s="4"/>
      <c r="NTW38" s="4"/>
      <c r="NTX38" s="4"/>
      <c r="NTY38" s="4"/>
      <c r="NTZ38" s="4"/>
      <c r="NUA38" s="4"/>
      <c r="NUB38" s="4"/>
      <c r="NUC38" s="4"/>
      <c r="NUD38" s="4"/>
      <c r="NUE38" s="4"/>
      <c r="NUF38" s="4"/>
      <c r="NUG38" s="4"/>
      <c r="NUH38" s="4"/>
      <c r="NUI38" s="4"/>
      <c r="NUJ38" s="4"/>
      <c r="NUK38" s="4"/>
      <c r="NUL38" s="4"/>
      <c r="NUM38" s="4"/>
      <c r="NUN38" s="4"/>
      <c r="NUO38" s="4"/>
      <c r="NUP38" s="4"/>
      <c r="NUQ38" s="4"/>
      <c r="NUR38" s="4"/>
      <c r="NUS38" s="4"/>
      <c r="NUT38" s="4"/>
      <c r="NUU38" s="4"/>
      <c r="NUV38" s="4"/>
      <c r="NUW38" s="4"/>
      <c r="NUX38" s="4"/>
      <c r="NUY38" s="4"/>
      <c r="NUZ38" s="4"/>
      <c r="NVA38" s="4"/>
      <c r="NVB38" s="4"/>
      <c r="NVC38" s="4"/>
      <c r="NVD38" s="4"/>
      <c r="NVE38" s="4"/>
      <c r="NVF38" s="4"/>
      <c r="NVG38" s="4"/>
      <c r="NVH38" s="4"/>
      <c r="NVI38" s="4"/>
      <c r="NVJ38" s="4"/>
      <c r="NVK38" s="4"/>
      <c r="NVL38" s="4"/>
      <c r="NVM38" s="4"/>
      <c r="NVN38" s="4"/>
      <c r="NVO38" s="4"/>
      <c r="NVP38" s="4"/>
      <c r="NVQ38" s="4"/>
      <c r="NVR38" s="4"/>
      <c r="NVS38" s="4"/>
      <c r="NVT38" s="4"/>
      <c r="NVU38" s="4"/>
      <c r="NVV38" s="4"/>
      <c r="NVW38" s="4"/>
      <c r="NVX38" s="4"/>
      <c r="NVY38" s="4"/>
      <c r="NVZ38" s="4"/>
      <c r="NWA38" s="4"/>
      <c r="NWB38" s="4"/>
      <c r="NWC38" s="4"/>
      <c r="NWD38" s="4"/>
      <c r="NWE38" s="4"/>
      <c r="NWF38" s="4"/>
      <c r="NWG38" s="4"/>
      <c r="NWH38" s="4"/>
      <c r="NWI38" s="4"/>
      <c r="NWJ38" s="4"/>
      <c r="NWK38" s="4"/>
      <c r="NWL38" s="4"/>
      <c r="NWM38" s="4"/>
      <c r="NWN38" s="4"/>
      <c r="NWO38" s="4"/>
      <c r="NWP38" s="4"/>
      <c r="NWQ38" s="4"/>
      <c r="NWR38" s="4"/>
      <c r="NWS38" s="4"/>
      <c r="NWT38" s="4"/>
      <c r="NWU38" s="4"/>
      <c r="NWV38" s="4"/>
      <c r="NWW38" s="4"/>
      <c r="NWX38" s="4"/>
      <c r="NWY38" s="4"/>
      <c r="NWZ38" s="4"/>
      <c r="NXA38" s="4"/>
      <c r="NXB38" s="4"/>
      <c r="NXC38" s="4"/>
      <c r="NXD38" s="4"/>
      <c r="NXE38" s="4"/>
      <c r="NXF38" s="4"/>
      <c r="NXG38" s="4"/>
      <c r="NXH38" s="4"/>
      <c r="NXI38" s="4"/>
      <c r="NXJ38" s="4"/>
      <c r="NXK38" s="4"/>
      <c r="NXL38" s="4"/>
      <c r="NXM38" s="4"/>
      <c r="NXN38" s="4"/>
      <c r="NXO38" s="4"/>
      <c r="NXP38" s="4"/>
      <c r="NXQ38" s="4"/>
      <c r="NXR38" s="4"/>
      <c r="NXS38" s="4"/>
      <c r="NXT38" s="4"/>
      <c r="NXU38" s="4"/>
      <c r="NXV38" s="4"/>
      <c r="NXW38" s="4"/>
      <c r="NXX38" s="4"/>
      <c r="NXY38" s="4"/>
      <c r="NXZ38" s="4"/>
      <c r="NYA38" s="4"/>
      <c r="NYB38" s="4"/>
      <c r="NYC38" s="4"/>
      <c r="NYD38" s="4"/>
      <c r="NYE38" s="4"/>
      <c r="NYF38" s="4"/>
      <c r="NYG38" s="4"/>
      <c r="NYH38" s="4"/>
      <c r="NYI38" s="4"/>
      <c r="NYJ38" s="4"/>
      <c r="NYK38" s="4"/>
      <c r="NYL38" s="4"/>
      <c r="NYM38" s="4"/>
      <c r="NYN38" s="4"/>
      <c r="NYO38" s="4"/>
      <c r="NYP38" s="4"/>
      <c r="NYQ38" s="4"/>
      <c r="NYR38" s="4"/>
      <c r="NYS38" s="4"/>
      <c r="NYT38" s="4"/>
      <c r="NYU38" s="4"/>
      <c r="NYV38" s="4"/>
      <c r="NYW38" s="4"/>
      <c r="NYX38" s="4"/>
      <c r="NYY38" s="4"/>
      <c r="NYZ38" s="4"/>
      <c r="NZA38" s="4"/>
      <c r="NZB38" s="4"/>
      <c r="NZC38" s="4"/>
      <c r="NZD38" s="4"/>
      <c r="NZE38" s="4"/>
      <c r="NZF38" s="4"/>
      <c r="NZG38" s="4"/>
      <c r="NZH38" s="4"/>
      <c r="NZI38" s="4"/>
      <c r="NZJ38" s="4"/>
      <c r="NZK38" s="4"/>
      <c r="NZL38" s="4"/>
      <c r="NZM38" s="4"/>
      <c r="NZN38" s="4"/>
      <c r="NZO38" s="4"/>
      <c r="NZP38" s="4"/>
      <c r="NZQ38" s="4"/>
      <c r="NZR38" s="4"/>
      <c r="NZS38" s="4"/>
      <c r="NZT38" s="4"/>
      <c r="NZU38" s="4"/>
      <c r="NZV38" s="4"/>
      <c r="NZW38" s="4"/>
      <c r="NZX38" s="4"/>
      <c r="NZY38" s="4"/>
      <c r="NZZ38" s="4"/>
      <c r="OAA38" s="4"/>
      <c r="OAB38" s="4"/>
      <c r="OAC38" s="4"/>
      <c r="OAD38" s="4"/>
      <c r="OAE38" s="4"/>
      <c r="OAF38" s="4"/>
      <c r="OAG38" s="4"/>
      <c r="OAH38" s="4"/>
      <c r="OAI38" s="4"/>
      <c r="OAJ38" s="4"/>
      <c r="OAK38" s="4"/>
      <c r="OAL38" s="4"/>
      <c r="OAM38" s="4"/>
      <c r="OAN38" s="4"/>
      <c r="OAO38" s="4"/>
      <c r="OAP38" s="4"/>
      <c r="OAQ38" s="4"/>
      <c r="OAR38" s="4"/>
      <c r="OAS38" s="4"/>
      <c r="OAT38" s="4"/>
      <c r="OAU38" s="4"/>
      <c r="OAV38" s="4"/>
      <c r="OAW38" s="4"/>
      <c r="OAX38" s="4"/>
      <c r="OAY38" s="4"/>
      <c r="OAZ38" s="4"/>
      <c r="OBA38" s="4"/>
      <c r="OBB38" s="4"/>
      <c r="OBC38" s="4"/>
      <c r="OBD38" s="4"/>
      <c r="OBE38" s="4"/>
      <c r="OBF38" s="4"/>
      <c r="OBG38" s="4"/>
      <c r="OBH38" s="4"/>
      <c r="OBI38" s="4"/>
      <c r="OBJ38" s="4"/>
      <c r="OBK38" s="4"/>
      <c r="OBL38" s="4"/>
      <c r="OBM38" s="4"/>
      <c r="OBN38" s="4"/>
      <c r="OBO38" s="4"/>
      <c r="OBP38" s="4"/>
      <c r="OBQ38" s="4"/>
      <c r="OBR38" s="4"/>
      <c r="OBS38" s="4"/>
      <c r="OBT38" s="4"/>
      <c r="OBU38" s="4"/>
      <c r="OBV38" s="4"/>
      <c r="OBW38" s="4"/>
      <c r="OBX38" s="4"/>
      <c r="OBY38" s="4"/>
      <c r="OBZ38" s="4"/>
      <c r="OCA38" s="4"/>
      <c r="OCB38" s="4"/>
      <c r="OCC38" s="4"/>
      <c r="OCD38" s="4"/>
      <c r="OCE38" s="4"/>
      <c r="OCF38" s="4"/>
      <c r="OCG38" s="4"/>
      <c r="OCH38" s="4"/>
      <c r="OCI38" s="4"/>
      <c r="OCJ38" s="4"/>
      <c r="OCK38" s="4"/>
      <c r="OCL38" s="4"/>
      <c r="OCM38" s="4"/>
      <c r="OCN38" s="4"/>
      <c r="OCO38" s="4"/>
      <c r="OCP38" s="4"/>
      <c r="OCQ38" s="4"/>
      <c r="OCR38" s="4"/>
      <c r="OCS38" s="4"/>
      <c r="OCT38" s="4"/>
      <c r="OCU38" s="4"/>
      <c r="OCV38" s="4"/>
      <c r="OCW38" s="4"/>
      <c r="OCX38" s="4"/>
      <c r="OCY38" s="4"/>
      <c r="OCZ38" s="4"/>
      <c r="ODA38" s="4"/>
      <c r="ODB38" s="4"/>
      <c r="ODC38" s="4"/>
      <c r="ODD38" s="4"/>
      <c r="ODE38" s="4"/>
      <c r="ODF38" s="4"/>
      <c r="ODG38" s="4"/>
      <c r="ODH38" s="4"/>
      <c r="ODI38" s="4"/>
      <c r="ODJ38" s="4"/>
      <c r="ODK38" s="4"/>
      <c r="ODL38" s="4"/>
      <c r="ODM38" s="4"/>
      <c r="ODN38" s="4"/>
      <c r="ODO38" s="4"/>
      <c r="ODP38" s="4"/>
      <c r="ODQ38" s="4"/>
      <c r="ODR38" s="4"/>
      <c r="ODS38" s="4"/>
      <c r="ODT38" s="4"/>
      <c r="ODU38" s="4"/>
      <c r="ODV38" s="4"/>
      <c r="ODW38" s="4"/>
      <c r="ODX38" s="4"/>
      <c r="ODY38" s="4"/>
      <c r="ODZ38" s="4"/>
      <c r="OEA38" s="4"/>
      <c r="OEB38" s="4"/>
      <c r="OEC38" s="4"/>
      <c r="OED38" s="4"/>
      <c r="OEE38" s="4"/>
      <c r="OEF38" s="4"/>
      <c r="OEG38" s="4"/>
      <c r="OEH38" s="4"/>
      <c r="OEI38" s="4"/>
      <c r="OEJ38" s="4"/>
      <c r="OEK38" s="4"/>
      <c r="OEL38" s="4"/>
      <c r="OEM38" s="4"/>
      <c r="OEN38" s="4"/>
      <c r="OEO38" s="4"/>
      <c r="OEP38" s="4"/>
      <c r="OEQ38" s="4"/>
      <c r="OER38" s="4"/>
      <c r="OES38" s="4"/>
      <c r="OET38" s="4"/>
      <c r="OEU38" s="4"/>
      <c r="OEV38" s="4"/>
      <c r="OEW38" s="4"/>
      <c r="OEX38" s="4"/>
      <c r="OEY38" s="4"/>
      <c r="OEZ38" s="4"/>
      <c r="OFA38" s="4"/>
      <c r="OFB38" s="4"/>
      <c r="OFC38" s="4"/>
      <c r="OFD38" s="4"/>
      <c r="OFE38" s="4"/>
      <c r="OFF38" s="4"/>
      <c r="OFG38" s="4"/>
      <c r="OFH38" s="4"/>
      <c r="OFI38" s="4"/>
      <c r="OFJ38" s="4"/>
      <c r="OFK38" s="4"/>
      <c r="OFL38" s="4"/>
      <c r="OFM38" s="4"/>
      <c r="OFN38" s="4"/>
      <c r="OFO38" s="4"/>
      <c r="OFP38" s="4"/>
      <c r="OFQ38" s="4"/>
      <c r="OFR38" s="4"/>
      <c r="OFS38" s="4"/>
      <c r="OFT38" s="4"/>
      <c r="OFU38" s="4"/>
      <c r="OFV38" s="4"/>
      <c r="OFW38" s="4"/>
      <c r="OFX38" s="4"/>
      <c r="OFY38" s="4"/>
      <c r="OFZ38" s="4"/>
      <c r="OGA38" s="4"/>
      <c r="OGB38" s="4"/>
      <c r="OGC38" s="4"/>
      <c r="OGD38" s="4"/>
      <c r="OGE38" s="4"/>
      <c r="OGF38" s="4"/>
      <c r="OGG38" s="4"/>
      <c r="OGH38" s="4"/>
      <c r="OGI38" s="4"/>
      <c r="OGJ38" s="4"/>
      <c r="OGK38" s="4"/>
      <c r="OGL38" s="4"/>
      <c r="OGM38" s="4"/>
      <c r="OGN38" s="4"/>
      <c r="OGO38" s="4"/>
      <c r="OGP38" s="4"/>
      <c r="OGQ38" s="4"/>
      <c r="OGR38" s="4"/>
      <c r="OGS38" s="4"/>
      <c r="OGT38" s="4"/>
      <c r="OGU38" s="4"/>
      <c r="OGV38" s="4"/>
      <c r="OGW38" s="4"/>
      <c r="OGX38" s="4"/>
      <c r="OGY38" s="4"/>
      <c r="OGZ38" s="4"/>
      <c r="OHA38" s="4"/>
      <c r="OHB38" s="4"/>
      <c r="OHC38" s="4"/>
      <c r="OHD38" s="4"/>
      <c r="OHE38" s="4"/>
      <c r="OHF38" s="4"/>
      <c r="OHG38" s="4"/>
      <c r="OHH38" s="4"/>
      <c r="OHI38" s="4"/>
      <c r="OHJ38" s="4"/>
      <c r="OHK38" s="4"/>
      <c r="OHL38" s="4"/>
      <c r="OHM38" s="4"/>
      <c r="OHN38" s="4"/>
      <c r="OHO38" s="4"/>
      <c r="OHP38" s="4"/>
      <c r="OHQ38" s="4"/>
      <c r="OHR38" s="4"/>
      <c r="OHS38" s="4"/>
      <c r="OHT38" s="4"/>
      <c r="OHU38" s="4"/>
      <c r="OHV38" s="4"/>
      <c r="OHW38" s="4"/>
      <c r="OHX38" s="4"/>
      <c r="OHY38" s="4"/>
      <c r="OHZ38" s="4"/>
      <c r="OIA38" s="4"/>
      <c r="OIB38" s="4"/>
      <c r="OIC38" s="4"/>
      <c r="OID38" s="4"/>
      <c r="OIE38" s="4"/>
      <c r="OIF38" s="4"/>
      <c r="OIG38" s="4"/>
      <c r="OIH38" s="4"/>
      <c r="OII38" s="4"/>
      <c r="OIJ38" s="4"/>
      <c r="OIK38" s="4"/>
      <c r="OIL38" s="4"/>
      <c r="OIM38" s="4"/>
      <c r="OIN38" s="4"/>
      <c r="OIO38" s="4"/>
      <c r="OIP38" s="4"/>
      <c r="OIQ38" s="4"/>
      <c r="OIR38" s="4"/>
      <c r="OIS38" s="4"/>
      <c r="OIT38" s="4"/>
      <c r="OIU38" s="4"/>
      <c r="OIV38" s="4"/>
      <c r="OIW38" s="4"/>
      <c r="OIX38" s="4"/>
      <c r="OIY38" s="4"/>
      <c r="OIZ38" s="4"/>
      <c r="OJA38" s="4"/>
      <c r="OJB38" s="4"/>
      <c r="OJC38" s="4"/>
      <c r="OJD38" s="4"/>
      <c r="OJE38" s="4"/>
      <c r="OJF38" s="4"/>
      <c r="OJG38" s="4"/>
      <c r="OJH38" s="4"/>
      <c r="OJI38" s="4"/>
      <c r="OJJ38" s="4"/>
      <c r="OJK38" s="4"/>
      <c r="OJL38" s="4"/>
      <c r="OJM38" s="4"/>
      <c r="OJN38" s="4"/>
      <c r="OJO38" s="4"/>
      <c r="OJP38" s="4"/>
      <c r="OJQ38" s="4"/>
      <c r="OJR38" s="4"/>
      <c r="OJS38" s="4"/>
      <c r="OJT38" s="4"/>
      <c r="OJU38" s="4"/>
      <c r="OJV38" s="4"/>
      <c r="OJW38" s="4"/>
      <c r="OJX38" s="4"/>
      <c r="OJY38" s="4"/>
      <c r="OJZ38" s="4"/>
      <c r="OKA38" s="4"/>
      <c r="OKB38" s="4"/>
      <c r="OKC38" s="4"/>
      <c r="OKD38" s="4"/>
      <c r="OKE38" s="4"/>
      <c r="OKF38" s="4"/>
      <c r="OKG38" s="4"/>
      <c r="OKH38" s="4"/>
      <c r="OKI38" s="4"/>
      <c r="OKJ38" s="4"/>
      <c r="OKK38" s="4"/>
      <c r="OKL38" s="4"/>
      <c r="OKM38" s="4"/>
      <c r="OKN38" s="4"/>
      <c r="OKO38" s="4"/>
      <c r="OKP38" s="4"/>
      <c r="OKQ38" s="4"/>
      <c r="OKR38" s="4"/>
      <c r="OKS38" s="4"/>
      <c r="OKT38" s="4"/>
      <c r="OKU38" s="4"/>
      <c r="OKV38" s="4"/>
      <c r="OKW38" s="4"/>
      <c r="OKX38" s="4"/>
      <c r="OKY38" s="4"/>
      <c r="OKZ38" s="4"/>
      <c r="OLA38" s="4"/>
      <c r="OLB38" s="4"/>
      <c r="OLC38" s="4"/>
      <c r="OLD38" s="4"/>
      <c r="OLE38" s="4"/>
      <c r="OLF38" s="4"/>
      <c r="OLG38" s="4"/>
      <c r="OLH38" s="4"/>
      <c r="OLI38" s="4"/>
      <c r="OLJ38" s="4"/>
      <c r="OLK38" s="4"/>
      <c r="OLL38" s="4"/>
      <c r="OLM38" s="4"/>
      <c r="OLN38" s="4"/>
      <c r="OLO38" s="4"/>
      <c r="OLP38" s="4"/>
      <c r="OLQ38" s="4"/>
      <c r="OLR38" s="4"/>
      <c r="OLS38" s="4"/>
      <c r="OLT38" s="4"/>
      <c r="OLU38" s="4"/>
      <c r="OLV38" s="4"/>
      <c r="OLW38" s="4"/>
      <c r="OLX38" s="4"/>
      <c r="OLY38" s="4"/>
      <c r="OLZ38" s="4"/>
      <c r="OMA38" s="4"/>
      <c r="OMB38" s="4"/>
      <c r="OMC38" s="4"/>
      <c r="OMD38" s="4"/>
      <c r="OME38" s="4"/>
      <c r="OMF38" s="4"/>
      <c r="OMG38" s="4"/>
      <c r="OMH38" s="4"/>
      <c r="OMI38" s="4"/>
      <c r="OMJ38" s="4"/>
      <c r="OMK38" s="4"/>
      <c r="OML38" s="4"/>
      <c r="OMM38" s="4"/>
      <c r="OMN38" s="4"/>
      <c r="OMO38" s="4"/>
      <c r="OMP38" s="4"/>
      <c r="OMQ38" s="4"/>
      <c r="OMR38" s="4"/>
      <c r="OMS38" s="4"/>
      <c r="OMT38" s="4"/>
      <c r="OMU38" s="4"/>
      <c r="OMV38" s="4"/>
      <c r="OMW38" s="4"/>
      <c r="OMX38" s="4"/>
      <c r="OMY38" s="4"/>
      <c r="OMZ38" s="4"/>
      <c r="ONA38" s="4"/>
      <c r="ONB38" s="4"/>
      <c r="ONC38" s="4"/>
      <c r="OND38" s="4"/>
      <c r="ONE38" s="4"/>
      <c r="ONF38" s="4"/>
      <c r="ONG38" s="4"/>
      <c r="ONH38" s="4"/>
      <c r="ONI38" s="4"/>
      <c r="ONJ38" s="4"/>
      <c r="ONK38" s="4"/>
      <c r="ONL38" s="4"/>
      <c r="ONM38" s="4"/>
      <c r="ONN38" s="4"/>
      <c r="ONO38" s="4"/>
      <c r="ONP38" s="4"/>
      <c r="ONQ38" s="4"/>
      <c r="ONR38" s="4"/>
      <c r="ONS38" s="4"/>
      <c r="ONT38" s="4"/>
      <c r="ONU38" s="4"/>
      <c r="ONV38" s="4"/>
      <c r="ONW38" s="4"/>
      <c r="ONX38" s="4"/>
      <c r="ONY38" s="4"/>
      <c r="ONZ38" s="4"/>
      <c r="OOA38" s="4"/>
      <c r="OOB38" s="4"/>
      <c r="OOC38" s="4"/>
      <c r="OOD38" s="4"/>
      <c r="OOE38" s="4"/>
      <c r="OOF38" s="4"/>
      <c r="OOG38" s="4"/>
      <c r="OOH38" s="4"/>
      <c r="OOI38" s="4"/>
      <c r="OOJ38" s="4"/>
      <c r="OOK38" s="4"/>
      <c r="OOL38" s="4"/>
      <c r="OOM38" s="4"/>
      <c r="OON38" s="4"/>
      <c r="OOO38" s="4"/>
      <c r="OOP38" s="4"/>
      <c r="OOQ38" s="4"/>
      <c r="OOR38" s="4"/>
      <c r="OOS38" s="4"/>
      <c r="OOT38" s="4"/>
      <c r="OOU38" s="4"/>
      <c r="OOV38" s="4"/>
      <c r="OOW38" s="4"/>
      <c r="OOX38" s="4"/>
      <c r="OOY38" s="4"/>
      <c r="OOZ38" s="4"/>
      <c r="OPA38" s="4"/>
      <c r="OPB38" s="4"/>
      <c r="OPC38" s="4"/>
      <c r="OPD38" s="4"/>
      <c r="OPE38" s="4"/>
      <c r="OPF38" s="4"/>
      <c r="OPG38" s="4"/>
      <c r="OPH38" s="4"/>
      <c r="OPI38" s="4"/>
      <c r="OPJ38" s="4"/>
      <c r="OPK38" s="4"/>
      <c r="OPL38" s="4"/>
      <c r="OPM38" s="4"/>
      <c r="OPN38" s="4"/>
      <c r="OPO38" s="4"/>
      <c r="OPP38" s="4"/>
      <c r="OPQ38" s="4"/>
      <c r="OPR38" s="4"/>
      <c r="OPS38" s="4"/>
      <c r="OPT38" s="4"/>
      <c r="OPU38" s="4"/>
      <c r="OPV38" s="4"/>
      <c r="OPW38" s="4"/>
      <c r="OPX38" s="4"/>
      <c r="OPY38" s="4"/>
      <c r="OPZ38" s="4"/>
      <c r="OQA38" s="4"/>
      <c r="OQB38" s="4"/>
      <c r="OQC38" s="4"/>
      <c r="OQD38" s="4"/>
      <c r="OQE38" s="4"/>
      <c r="OQF38" s="4"/>
      <c r="OQG38" s="4"/>
      <c r="OQH38" s="4"/>
      <c r="OQI38" s="4"/>
      <c r="OQJ38" s="4"/>
      <c r="OQK38" s="4"/>
      <c r="OQL38" s="4"/>
      <c r="OQM38" s="4"/>
      <c r="OQN38" s="4"/>
      <c r="OQO38" s="4"/>
      <c r="OQP38" s="4"/>
      <c r="OQQ38" s="4"/>
      <c r="OQR38" s="4"/>
      <c r="OQS38" s="4"/>
      <c r="OQT38" s="4"/>
      <c r="OQU38" s="4"/>
      <c r="OQV38" s="4"/>
      <c r="OQW38" s="4"/>
      <c r="OQX38" s="4"/>
      <c r="OQY38" s="4"/>
      <c r="OQZ38" s="4"/>
      <c r="ORA38" s="4"/>
      <c r="ORB38" s="4"/>
      <c r="ORC38" s="4"/>
      <c r="ORD38" s="4"/>
      <c r="ORE38" s="4"/>
      <c r="ORF38" s="4"/>
      <c r="ORG38" s="4"/>
      <c r="ORH38" s="4"/>
      <c r="ORI38" s="4"/>
      <c r="ORJ38" s="4"/>
      <c r="ORK38" s="4"/>
      <c r="ORL38" s="4"/>
      <c r="ORM38" s="4"/>
      <c r="ORN38" s="4"/>
      <c r="ORO38" s="4"/>
      <c r="ORP38" s="4"/>
      <c r="ORQ38" s="4"/>
      <c r="ORR38" s="4"/>
      <c r="ORS38" s="4"/>
      <c r="ORT38" s="4"/>
      <c r="ORU38" s="4"/>
      <c r="ORV38" s="4"/>
      <c r="ORW38" s="4"/>
      <c r="ORX38" s="4"/>
      <c r="ORY38" s="4"/>
      <c r="ORZ38" s="4"/>
      <c r="OSA38" s="4"/>
      <c r="OSB38" s="4"/>
      <c r="OSC38" s="4"/>
      <c r="OSD38" s="4"/>
      <c r="OSE38" s="4"/>
      <c r="OSF38" s="4"/>
      <c r="OSG38" s="4"/>
      <c r="OSH38" s="4"/>
      <c r="OSI38" s="4"/>
      <c r="OSJ38" s="4"/>
      <c r="OSK38" s="4"/>
      <c r="OSL38" s="4"/>
      <c r="OSM38" s="4"/>
      <c r="OSN38" s="4"/>
      <c r="OSO38" s="4"/>
      <c r="OSP38" s="4"/>
      <c r="OSQ38" s="4"/>
      <c r="OSR38" s="4"/>
      <c r="OSS38" s="4"/>
      <c r="OST38" s="4"/>
      <c r="OSU38" s="4"/>
      <c r="OSV38" s="4"/>
      <c r="OSW38" s="4"/>
      <c r="OSX38" s="4"/>
      <c r="OSY38" s="4"/>
      <c r="OSZ38" s="4"/>
      <c r="OTA38" s="4"/>
      <c r="OTB38" s="4"/>
      <c r="OTC38" s="4"/>
      <c r="OTD38" s="4"/>
      <c r="OTE38" s="4"/>
      <c r="OTF38" s="4"/>
      <c r="OTG38" s="4"/>
      <c r="OTH38" s="4"/>
      <c r="OTI38" s="4"/>
      <c r="OTJ38" s="4"/>
      <c r="OTK38" s="4"/>
      <c r="OTL38" s="4"/>
      <c r="OTM38" s="4"/>
      <c r="OTN38" s="4"/>
      <c r="OTO38" s="4"/>
      <c r="OTP38" s="4"/>
      <c r="OTQ38" s="4"/>
      <c r="OTR38" s="4"/>
      <c r="OTS38" s="4"/>
      <c r="OTT38" s="4"/>
      <c r="OTU38" s="4"/>
      <c r="OTV38" s="4"/>
      <c r="OTW38" s="4"/>
      <c r="OTX38" s="4"/>
      <c r="OTY38" s="4"/>
      <c r="OTZ38" s="4"/>
      <c r="OUA38" s="4"/>
      <c r="OUB38" s="4"/>
      <c r="OUC38" s="4"/>
      <c r="OUD38" s="4"/>
      <c r="OUE38" s="4"/>
      <c r="OUF38" s="4"/>
      <c r="OUG38" s="4"/>
      <c r="OUH38" s="4"/>
      <c r="OUI38" s="4"/>
      <c r="OUJ38" s="4"/>
      <c r="OUK38" s="4"/>
      <c r="OUL38" s="4"/>
      <c r="OUM38" s="4"/>
      <c r="OUN38" s="4"/>
      <c r="OUO38" s="4"/>
      <c r="OUP38" s="4"/>
      <c r="OUQ38" s="4"/>
      <c r="OUR38" s="4"/>
      <c r="OUS38" s="4"/>
      <c r="OUT38" s="4"/>
      <c r="OUU38" s="4"/>
      <c r="OUV38" s="4"/>
      <c r="OUW38" s="4"/>
      <c r="OUX38" s="4"/>
      <c r="OUY38" s="4"/>
      <c r="OUZ38" s="4"/>
      <c r="OVA38" s="4"/>
      <c r="OVB38" s="4"/>
      <c r="OVC38" s="4"/>
      <c r="OVD38" s="4"/>
      <c r="OVE38" s="4"/>
      <c r="OVF38" s="4"/>
      <c r="OVG38" s="4"/>
      <c r="OVH38" s="4"/>
      <c r="OVI38" s="4"/>
      <c r="OVJ38" s="4"/>
      <c r="OVK38" s="4"/>
      <c r="OVL38" s="4"/>
      <c r="OVM38" s="4"/>
      <c r="OVN38" s="4"/>
      <c r="OVO38" s="4"/>
      <c r="OVP38" s="4"/>
      <c r="OVQ38" s="4"/>
      <c r="OVR38" s="4"/>
      <c r="OVS38" s="4"/>
      <c r="OVT38" s="4"/>
      <c r="OVU38" s="4"/>
      <c r="OVV38" s="4"/>
      <c r="OVW38" s="4"/>
      <c r="OVX38" s="4"/>
      <c r="OVY38" s="4"/>
      <c r="OVZ38" s="4"/>
      <c r="OWA38" s="4"/>
      <c r="OWB38" s="4"/>
      <c r="OWC38" s="4"/>
      <c r="OWD38" s="4"/>
      <c r="OWE38" s="4"/>
      <c r="OWF38" s="4"/>
      <c r="OWG38" s="4"/>
      <c r="OWH38" s="4"/>
      <c r="OWI38" s="4"/>
      <c r="OWJ38" s="4"/>
      <c r="OWK38" s="4"/>
      <c r="OWL38" s="4"/>
      <c r="OWM38" s="4"/>
      <c r="OWN38" s="4"/>
      <c r="OWO38" s="4"/>
      <c r="OWP38" s="4"/>
      <c r="OWQ38" s="4"/>
      <c r="OWR38" s="4"/>
      <c r="OWS38" s="4"/>
      <c r="OWT38" s="4"/>
      <c r="OWU38" s="4"/>
      <c r="OWV38" s="4"/>
      <c r="OWW38" s="4"/>
      <c r="OWX38" s="4"/>
      <c r="OWY38" s="4"/>
      <c r="OWZ38" s="4"/>
      <c r="OXA38" s="4"/>
      <c r="OXB38" s="4"/>
      <c r="OXC38" s="4"/>
      <c r="OXD38" s="4"/>
      <c r="OXE38" s="4"/>
      <c r="OXF38" s="4"/>
      <c r="OXG38" s="4"/>
      <c r="OXH38" s="4"/>
      <c r="OXI38" s="4"/>
      <c r="OXJ38" s="4"/>
      <c r="OXK38" s="4"/>
      <c r="OXL38" s="4"/>
      <c r="OXM38" s="4"/>
      <c r="OXN38" s="4"/>
      <c r="OXO38" s="4"/>
      <c r="OXP38" s="4"/>
      <c r="OXQ38" s="4"/>
      <c r="OXR38" s="4"/>
      <c r="OXS38" s="4"/>
      <c r="OXT38" s="4"/>
      <c r="OXU38" s="4"/>
      <c r="OXV38" s="4"/>
      <c r="OXW38" s="4"/>
      <c r="OXX38" s="4"/>
      <c r="OXY38" s="4"/>
      <c r="OXZ38" s="4"/>
      <c r="OYA38" s="4"/>
      <c r="OYB38" s="4"/>
      <c r="OYC38" s="4"/>
      <c r="OYD38" s="4"/>
      <c r="OYE38" s="4"/>
      <c r="OYF38" s="4"/>
      <c r="OYG38" s="4"/>
      <c r="OYH38" s="4"/>
      <c r="OYI38" s="4"/>
      <c r="OYJ38" s="4"/>
      <c r="OYK38" s="4"/>
      <c r="OYL38" s="4"/>
      <c r="OYM38" s="4"/>
      <c r="OYN38" s="4"/>
      <c r="OYO38" s="4"/>
      <c r="OYP38" s="4"/>
      <c r="OYQ38" s="4"/>
      <c r="OYR38" s="4"/>
      <c r="OYS38" s="4"/>
      <c r="OYT38" s="4"/>
      <c r="OYU38" s="4"/>
      <c r="OYV38" s="4"/>
      <c r="OYW38" s="4"/>
      <c r="OYX38" s="4"/>
      <c r="OYY38" s="4"/>
      <c r="OYZ38" s="4"/>
      <c r="OZA38" s="4"/>
      <c r="OZB38" s="4"/>
      <c r="OZC38" s="4"/>
      <c r="OZD38" s="4"/>
      <c r="OZE38" s="4"/>
      <c r="OZF38" s="4"/>
      <c r="OZG38" s="4"/>
      <c r="OZH38" s="4"/>
      <c r="OZI38" s="4"/>
      <c r="OZJ38" s="4"/>
      <c r="OZK38" s="4"/>
      <c r="OZL38" s="4"/>
      <c r="OZM38" s="4"/>
      <c r="OZN38" s="4"/>
      <c r="OZO38" s="4"/>
      <c r="OZP38" s="4"/>
      <c r="OZQ38" s="4"/>
      <c r="OZR38" s="4"/>
      <c r="OZS38" s="4"/>
      <c r="OZT38" s="4"/>
      <c r="OZU38" s="4"/>
      <c r="OZV38" s="4"/>
      <c r="OZW38" s="4"/>
      <c r="OZX38" s="4"/>
      <c r="OZY38" s="4"/>
      <c r="OZZ38" s="4"/>
      <c r="PAA38" s="4"/>
      <c r="PAB38" s="4"/>
      <c r="PAC38" s="4"/>
      <c r="PAD38" s="4"/>
      <c r="PAE38" s="4"/>
      <c r="PAF38" s="4"/>
      <c r="PAG38" s="4"/>
      <c r="PAH38" s="4"/>
      <c r="PAI38" s="4"/>
      <c r="PAJ38" s="4"/>
      <c r="PAK38" s="4"/>
      <c r="PAL38" s="4"/>
      <c r="PAM38" s="4"/>
      <c r="PAN38" s="4"/>
      <c r="PAO38" s="4"/>
      <c r="PAP38" s="4"/>
      <c r="PAQ38" s="4"/>
      <c r="PAR38" s="4"/>
      <c r="PAS38" s="4"/>
      <c r="PAT38" s="4"/>
      <c r="PAU38" s="4"/>
      <c r="PAV38" s="4"/>
      <c r="PAW38" s="4"/>
      <c r="PAX38" s="4"/>
      <c r="PAY38" s="4"/>
      <c r="PAZ38" s="4"/>
      <c r="PBA38" s="4"/>
      <c r="PBB38" s="4"/>
      <c r="PBC38" s="4"/>
      <c r="PBD38" s="4"/>
      <c r="PBE38" s="4"/>
      <c r="PBF38" s="4"/>
      <c r="PBG38" s="4"/>
      <c r="PBH38" s="4"/>
      <c r="PBI38" s="4"/>
      <c r="PBJ38" s="4"/>
      <c r="PBK38" s="4"/>
      <c r="PBL38" s="4"/>
      <c r="PBM38" s="4"/>
      <c r="PBN38" s="4"/>
      <c r="PBO38" s="4"/>
      <c r="PBP38" s="4"/>
      <c r="PBQ38" s="4"/>
      <c r="PBR38" s="4"/>
      <c r="PBS38" s="4"/>
      <c r="PBT38" s="4"/>
      <c r="PBU38" s="4"/>
      <c r="PBV38" s="4"/>
      <c r="PBW38" s="4"/>
      <c r="PBX38" s="4"/>
      <c r="PBY38" s="4"/>
      <c r="PBZ38" s="4"/>
      <c r="PCA38" s="4"/>
      <c r="PCB38" s="4"/>
      <c r="PCC38" s="4"/>
      <c r="PCD38" s="4"/>
      <c r="PCE38" s="4"/>
      <c r="PCF38" s="4"/>
      <c r="PCG38" s="4"/>
      <c r="PCH38" s="4"/>
      <c r="PCI38" s="4"/>
      <c r="PCJ38" s="4"/>
      <c r="PCK38" s="4"/>
      <c r="PCL38" s="4"/>
      <c r="PCM38" s="4"/>
      <c r="PCN38" s="4"/>
      <c r="PCO38" s="4"/>
      <c r="PCP38" s="4"/>
      <c r="PCQ38" s="4"/>
      <c r="PCR38" s="4"/>
      <c r="PCS38" s="4"/>
      <c r="PCT38" s="4"/>
      <c r="PCU38" s="4"/>
      <c r="PCV38" s="4"/>
      <c r="PCW38" s="4"/>
      <c r="PCX38" s="4"/>
      <c r="PCY38" s="4"/>
      <c r="PCZ38" s="4"/>
      <c r="PDA38" s="4"/>
      <c r="PDB38" s="4"/>
      <c r="PDC38" s="4"/>
      <c r="PDD38" s="4"/>
      <c r="PDE38" s="4"/>
      <c r="PDF38" s="4"/>
      <c r="PDG38" s="4"/>
      <c r="PDH38" s="4"/>
      <c r="PDI38" s="4"/>
      <c r="PDJ38" s="4"/>
      <c r="PDK38" s="4"/>
      <c r="PDL38" s="4"/>
      <c r="PDM38" s="4"/>
      <c r="PDN38" s="4"/>
      <c r="PDO38" s="4"/>
      <c r="PDP38" s="4"/>
      <c r="PDQ38" s="4"/>
      <c r="PDR38" s="4"/>
      <c r="PDS38" s="4"/>
      <c r="PDT38" s="4"/>
      <c r="PDU38" s="4"/>
      <c r="PDV38" s="4"/>
      <c r="PDW38" s="4"/>
      <c r="PDX38" s="4"/>
      <c r="PDY38" s="4"/>
      <c r="PDZ38" s="4"/>
      <c r="PEA38" s="4"/>
      <c r="PEB38" s="4"/>
      <c r="PEC38" s="4"/>
      <c r="PED38" s="4"/>
      <c r="PEE38" s="4"/>
      <c r="PEF38" s="4"/>
      <c r="PEG38" s="4"/>
      <c r="PEH38" s="4"/>
      <c r="PEI38" s="4"/>
      <c r="PEJ38" s="4"/>
      <c r="PEK38" s="4"/>
      <c r="PEL38" s="4"/>
      <c r="PEM38" s="4"/>
      <c r="PEN38" s="4"/>
      <c r="PEO38" s="4"/>
      <c r="PEP38" s="4"/>
      <c r="PEQ38" s="4"/>
      <c r="PER38" s="4"/>
      <c r="PES38" s="4"/>
      <c r="PET38" s="4"/>
      <c r="PEU38" s="4"/>
      <c r="PEV38" s="4"/>
      <c r="PEW38" s="4"/>
      <c r="PEX38" s="4"/>
      <c r="PEY38" s="4"/>
      <c r="PEZ38" s="4"/>
      <c r="PFA38" s="4"/>
      <c r="PFB38" s="4"/>
      <c r="PFC38" s="4"/>
      <c r="PFD38" s="4"/>
      <c r="PFE38" s="4"/>
      <c r="PFF38" s="4"/>
      <c r="PFG38" s="4"/>
      <c r="PFH38" s="4"/>
      <c r="PFI38" s="4"/>
      <c r="PFJ38" s="4"/>
      <c r="PFK38" s="4"/>
      <c r="PFL38" s="4"/>
      <c r="PFM38" s="4"/>
      <c r="PFN38" s="4"/>
      <c r="PFO38" s="4"/>
      <c r="PFP38" s="4"/>
      <c r="PFQ38" s="4"/>
      <c r="PFR38" s="4"/>
      <c r="PFS38" s="4"/>
      <c r="PFT38" s="4"/>
      <c r="PFU38" s="4"/>
      <c r="PFV38" s="4"/>
      <c r="PFW38" s="4"/>
      <c r="PFX38" s="4"/>
      <c r="PFY38" s="4"/>
      <c r="PFZ38" s="4"/>
      <c r="PGA38" s="4"/>
      <c r="PGB38" s="4"/>
      <c r="PGC38" s="4"/>
      <c r="PGD38" s="4"/>
      <c r="PGE38" s="4"/>
      <c r="PGF38" s="4"/>
      <c r="PGG38" s="4"/>
      <c r="PGH38" s="4"/>
      <c r="PGI38" s="4"/>
      <c r="PGJ38" s="4"/>
      <c r="PGK38" s="4"/>
      <c r="PGL38" s="4"/>
      <c r="PGM38" s="4"/>
      <c r="PGN38" s="4"/>
      <c r="PGO38" s="4"/>
      <c r="PGP38" s="4"/>
      <c r="PGQ38" s="4"/>
      <c r="PGR38" s="4"/>
      <c r="PGS38" s="4"/>
      <c r="PGT38" s="4"/>
      <c r="PGU38" s="4"/>
      <c r="PGV38" s="4"/>
      <c r="PGW38" s="4"/>
      <c r="PGX38" s="4"/>
      <c r="PGY38" s="4"/>
      <c r="PGZ38" s="4"/>
      <c r="PHA38" s="4"/>
      <c r="PHB38" s="4"/>
      <c r="PHC38" s="4"/>
      <c r="PHD38" s="4"/>
      <c r="PHE38" s="4"/>
      <c r="PHF38" s="4"/>
      <c r="PHG38" s="4"/>
      <c r="PHH38" s="4"/>
      <c r="PHI38" s="4"/>
      <c r="PHJ38" s="4"/>
      <c r="PHK38" s="4"/>
      <c r="PHL38" s="4"/>
      <c r="PHM38" s="4"/>
      <c r="PHN38" s="4"/>
      <c r="PHO38" s="4"/>
      <c r="PHP38" s="4"/>
      <c r="PHQ38" s="4"/>
      <c r="PHR38" s="4"/>
      <c r="PHS38" s="4"/>
      <c r="PHT38" s="4"/>
      <c r="PHU38" s="4"/>
      <c r="PHV38" s="4"/>
      <c r="PHW38" s="4"/>
      <c r="PHX38" s="4"/>
      <c r="PHY38" s="4"/>
      <c r="PHZ38" s="4"/>
      <c r="PIA38" s="4"/>
      <c r="PIB38" s="4"/>
      <c r="PIC38" s="4"/>
      <c r="PID38" s="4"/>
      <c r="PIE38" s="4"/>
      <c r="PIF38" s="4"/>
      <c r="PIG38" s="4"/>
      <c r="PIH38" s="4"/>
      <c r="PII38" s="4"/>
      <c r="PIJ38" s="4"/>
      <c r="PIK38" s="4"/>
      <c r="PIL38" s="4"/>
      <c r="PIM38" s="4"/>
      <c r="PIN38" s="4"/>
      <c r="PIO38" s="4"/>
      <c r="PIP38" s="4"/>
      <c r="PIQ38" s="4"/>
      <c r="PIR38" s="4"/>
      <c r="PIS38" s="4"/>
      <c r="PIT38" s="4"/>
      <c r="PIU38" s="4"/>
      <c r="PIV38" s="4"/>
      <c r="PIW38" s="4"/>
      <c r="PIX38" s="4"/>
      <c r="PIY38" s="4"/>
      <c r="PIZ38" s="4"/>
      <c r="PJA38" s="4"/>
      <c r="PJB38" s="4"/>
      <c r="PJC38" s="4"/>
      <c r="PJD38" s="4"/>
      <c r="PJE38" s="4"/>
      <c r="PJF38" s="4"/>
      <c r="PJG38" s="4"/>
      <c r="PJH38" s="4"/>
      <c r="PJI38" s="4"/>
      <c r="PJJ38" s="4"/>
      <c r="PJK38" s="4"/>
      <c r="PJL38" s="4"/>
      <c r="PJM38" s="4"/>
      <c r="PJN38" s="4"/>
      <c r="PJO38" s="4"/>
      <c r="PJP38" s="4"/>
      <c r="PJQ38" s="4"/>
      <c r="PJR38" s="4"/>
      <c r="PJS38" s="4"/>
      <c r="PJT38" s="4"/>
      <c r="PJU38" s="4"/>
      <c r="PJV38" s="4"/>
      <c r="PJW38" s="4"/>
      <c r="PJX38" s="4"/>
      <c r="PJY38" s="4"/>
      <c r="PJZ38" s="4"/>
      <c r="PKA38" s="4"/>
      <c r="PKB38" s="4"/>
      <c r="PKC38" s="4"/>
      <c r="PKD38" s="4"/>
      <c r="PKE38" s="4"/>
      <c r="PKF38" s="4"/>
      <c r="PKG38" s="4"/>
      <c r="PKH38" s="4"/>
      <c r="PKI38" s="4"/>
      <c r="PKJ38" s="4"/>
      <c r="PKK38" s="4"/>
      <c r="PKL38" s="4"/>
      <c r="PKM38" s="4"/>
      <c r="PKN38" s="4"/>
      <c r="PKO38" s="4"/>
      <c r="PKP38" s="4"/>
      <c r="PKQ38" s="4"/>
      <c r="PKR38" s="4"/>
      <c r="PKS38" s="4"/>
      <c r="PKT38" s="4"/>
      <c r="PKU38" s="4"/>
      <c r="PKV38" s="4"/>
      <c r="PKW38" s="4"/>
      <c r="PKX38" s="4"/>
      <c r="PKY38" s="4"/>
      <c r="PKZ38" s="4"/>
      <c r="PLA38" s="4"/>
      <c r="PLB38" s="4"/>
      <c r="PLC38" s="4"/>
      <c r="PLD38" s="4"/>
      <c r="PLE38" s="4"/>
      <c r="PLF38" s="4"/>
      <c r="PLG38" s="4"/>
      <c r="PLH38" s="4"/>
      <c r="PLI38" s="4"/>
      <c r="PLJ38" s="4"/>
      <c r="PLK38" s="4"/>
      <c r="PLL38" s="4"/>
      <c r="PLM38" s="4"/>
      <c r="PLN38" s="4"/>
      <c r="PLO38" s="4"/>
      <c r="PLP38" s="4"/>
      <c r="PLQ38" s="4"/>
      <c r="PLR38" s="4"/>
      <c r="PLS38" s="4"/>
      <c r="PLT38" s="4"/>
      <c r="PLU38" s="4"/>
      <c r="PLV38" s="4"/>
      <c r="PLW38" s="4"/>
      <c r="PLX38" s="4"/>
      <c r="PLY38" s="4"/>
      <c r="PLZ38" s="4"/>
      <c r="PMA38" s="4"/>
      <c r="PMB38" s="4"/>
      <c r="PMC38" s="4"/>
      <c r="PMD38" s="4"/>
      <c r="PME38" s="4"/>
      <c r="PMF38" s="4"/>
      <c r="PMG38" s="4"/>
      <c r="PMH38" s="4"/>
      <c r="PMI38" s="4"/>
      <c r="PMJ38" s="4"/>
      <c r="PMK38" s="4"/>
      <c r="PML38" s="4"/>
      <c r="PMM38" s="4"/>
      <c r="PMN38" s="4"/>
      <c r="PMO38" s="4"/>
      <c r="PMP38" s="4"/>
      <c r="PMQ38" s="4"/>
      <c r="PMR38" s="4"/>
      <c r="PMS38" s="4"/>
      <c r="PMT38" s="4"/>
      <c r="PMU38" s="4"/>
      <c r="PMV38" s="4"/>
      <c r="PMW38" s="4"/>
      <c r="PMX38" s="4"/>
      <c r="PMY38" s="4"/>
      <c r="PMZ38" s="4"/>
      <c r="PNA38" s="4"/>
      <c r="PNB38" s="4"/>
      <c r="PNC38" s="4"/>
      <c r="PND38" s="4"/>
      <c r="PNE38" s="4"/>
      <c r="PNF38" s="4"/>
      <c r="PNG38" s="4"/>
      <c r="PNH38" s="4"/>
      <c r="PNI38" s="4"/>
      <c r="PNJ38" s="4"/>
      <c r="PNK38" s="4"/>
      <c r="PNL38" s="4"/>
      <c r="PNM38" s="4"/>
      <c r="PNN38" s="4"/>
      <c r="PNO38" s="4"/>
      <c r="PNP38" s="4"/>
      <c r="PNQ38" s="4"/>
      <c r="PNR38" s="4"/>
      <c r="PNS38" s="4"/>
      <c r="PNT38" s="4"/>
      <c r="PNU38" s="4"/>
      <c r="PNV38" s="4"/>
      <c r="PNW38" s="4"/>
      <c r="PNX38" s="4"/>
      <c r="PNY38" s="4"/>
      <c r="PNZ38" s="4"/>
      <c r="POA38" s="4"/>
      <c r="POB38" s="4"/>
      <c r="POC38" s="4"/>
      <c r="POD38" s="4"/>
      <c r="POE38" s="4"/>
      <c r="POF38" s="4"/>
      <c r="POG38" s="4"/>
      <c r="POH38" s="4"/>
      <c r="POI38" s="4"/>
      <c r="POJ38" s="4"/>
      <c r="POK38" s="4"/>
      <c r="POL38" s="4"/>
      <c r="POM38" s="4"/>
      <c r="PON38" s="4"/>
      <c r="POO38" s="4"/>
      <c r="POP38" s="4"/>
      <c r="POQ38" s="4"/>
      <c r="POR38" s="4"/>
      <c r="POS38" s="4"/>
      <c r="POT38" s="4"/>
      <c r="POU38" s="4"/>
      <c r="POV38" s="4"/>
      <c r="POW38" s="4"/>
      <c r="POX38" s="4"/>
      <c r="POY38" s="4"/>
      <c r="POZ38" s="4"/>
      <c r="PPA38" s="4"/>
      <c r="PPB38" s="4"/>
      <c r="PPC38" s="4"/>
      <c r="PPD38" s="4"/>
      <c r="PPE38" s="4"/>
      <c r="PPF38" s="4"/>
      <c r="PPG38" s="4"/>
      <c r="PPH38" s="4"/>
      <c r="PPI38" s="4"/>
      <c r="PPJ38" s="4"/>
      <c r="PPK38" s="4"/>
      <c r="PPL38" s="4"/>
      <c r="PPM38" s="4"/>
      <c r="PPN38" s="4"/>
      <c r="PPO38" s="4"/>
      <c r="PPP38" s="4"/>
      <c r="PPQ38" s="4"/>
      <c r="PPR38" s="4"/>
      <c r="PPS38" s="4"/>
      <c r="PPT38" s="4"/>
      <c r="PPU38" s="4"/>
      <c r="PPV38" s="4"/>
      <c r="PPW38" s="4"/>
      <c r="PPX38" s="4"/>
      <c r="PPY38" s="4"/>
      <c r="PPZ38" s="4"/>
      <c r="PQA38" s="4"/>
      <c r="PQB38" s="4"/>
      <c r="PQC38" s="4"/>
      <c r="PQD38" s="4"/>
      <c r="PQE38" s="4"/>
      <c r="PQF38" s="4"/>
      <c r="PQG38" s="4"/>
      <c r="PQH38" s="4"/>
      <c r="PQI38" s="4"/>
      <c r="PQJ38" s="4"/>
      <c r="PQK38" s="4"/>
      <c r="PQL38" s="4"/>
      <c r="PQM38" s="4"/>
      <c r="PQN38" s="4"/>
      <c r="PQO38" s="4"/>
      <c r="PQP38" s="4"/>
      <c r="PQQ38" s="4"/>
      <c r="PQR38" s="4"/>
      <c r="PQS38" s="4"/>
      <c r="PQT38" s="4"/>
      <c r="PQU38" s="4"/>
      <c r="PQV38" s="4"/>
      <c r="PQW38" s="4"/>
      <c r="PQX38" s="4"/>
      <c r="PQY38" s="4"/>
      <c r="PQZ38" s="4"/>
      <c r="PRA38" s="4"/>
      <c r="PRB38" s="4"/>
      <c r="PRC38" s="4"/>
      <c r="PRD38" s="4"/>
      <c r="PRE38" s="4"/>
      <c r="PRF38" s="4"/>
      <c r="PRG38" s="4"/>
      <c r="PRH38" s="4"/>
      <c r="PRI38" s="4"/>
      <c r="PRJ38" s="4"/>
      <c r="PRK38" s="4"/>
      <c r="PRL38" s="4"/>
      <c r="PRM38" s="4"/>
      <c r="PRN38" s="4"/>
      <c r="PRO38" s="4"/>
      <c r="PRP38" s="4"/>
      <c r="PRQ38" s="4"/>
      <c r="PRR38" s="4"/>
      <c r="PRS38" s="4"/>
      <c r="PRT38" s="4"/>
      <c r="PRU38" s="4"/>
      <c r="PRV38" s="4"/>
      <c r="PRW38" s="4"/>
      <c r="PRX38" s="4"/>
      <c r="PRY38" s="4"/>
      <c r="PRZ38" s="4"/>
      <c r="PSA38" s="4"/>
      <c r="PSB38" s="4"/>
      <c r="PSC38" s="4"/>
      <c r="PSD38" s="4"/>
      <c r="PSE38" s="4"/>
      <c r="PSF38" s="4"/>
      <c r="PSG38" s="4"/>
      <c r="PSH38" s="4"/>
      <c r="PSI38" s="4"/>
      <c r="PSJ38" s="4"/>
      <c r="PSK38" s="4"/>
      <c r="PSL38" s="4"/>
      <c r="PSM38" s="4"/>
      <c r="PSN38" s="4"/>
      <c r="PSO38" s="4"/>
      <c r="PSP38" s="4"/>
      <c r="PSQ38" s="4"/>
      <c r="PSR38" s="4"/>
      <c r="PSS38" s="4"/>
      <c r="PST38" s="4"/>
      <c r="PSU38" s="4"/>
      <c r="PSV38" s="4"/>
      <c r="PSW38" s="4"/>
      <c r="PSX38" s="4"/>
      <c r="PSY38" s="4"/>
      <c r="PSZ38" s="4"/>
      <c r="PTA38" s="4"/>
      <c r="PTB38" s="4"/>
      <c r="PTC38" s="4"/>
      <c r="PTD38" s="4"/>
      <c r="PTE38" s="4"/>
      <c r="PTF38" s="4"/>
      <c r="PTG38" s="4"/>
      <c r="PTH38" s="4"/>
      <c r="PTI38" s="4"/>
      <c r="PTJ38" s="4"/>
      <c r="PTK38" s="4"/>
      <c r="PTL38" s="4"/>
      <c r="PTM38" s="4"/>
      <c r="PTN38" s="4"/>
      <c r="PTO38" s="4"/>
      <c r="PTP38" s="4"/>
      <c r="PTQ38" s="4"/>
      <c r="PTR38" s="4"/>
      <c r="PTS38" s="4"/>
      <c r="PTT38" s="4"/>
      <c r="PTU38" s="4"/>
      <c r="PTV38" s="4"/>
      <c r="PTW38" s="4"/>
      <c r="PTX38" s="4"/>
      <c r="PTY38" s="4"/>
      <c r="PTZ38" s="4"/>
      <c r="PUA38" s="4"/>
      <c r="PUB38" s="4"/>
      <c r="PUC38" s="4"/>
      <c r="PUD38" s="4"/>
      <c r="PUE38" s="4"/>
      <c r="PUF38" s="4"/>
      <c r="PUG38" s="4"/>
      <c r="PUH38" s="4"/>
      <c r="PUI38" s="4"/>
      <c r="PUJ38" s="4"/>
      <c r="PUK38" s="4"/>
      <c r="PUL38" s="4"/>
      <c r="PUM38" s="4"/>
      <c r="PUN38" s="4"/>
      <c r="PUO38" s="4"/>
      <c r="PUP38" s="4"/>
      <c r="PUQ38" s="4"/>
      <c r="PUR38" s="4"/>
      <c r="PUS38" s="4"/>
      <c r="PUT38" s="4"/>
      <c r="PUU38" s="4"/>
      <c r="PUV38" s="4"/>
      <c r="PUW38" s="4"/>
      <c r="PUX38" s="4"/>
      <c r="PUY38" s="4"/>
      <c r="PUZ38" s="4"/>
      <c r="PVA38" s="4"/>
      <c r="PVB38" s="4"/>
      <c r="PVC38" s="4"/>
      <c r="PVD38" s="4"/>
      <c r="PVE38" s="4"/>
      <c r="PVF38" s="4"/>
      <c r="PVG38" s="4"/>
      <c r="PVH38" s="4"/>
      <c r="PVI38" s="4"/>
      <c r="PVJ38" s="4"/>
      <c r="PVK38" s="4"/>
      <c r="PVL38" s="4"/>
      <c r="PVM38" s="4"/>
      <c r="PVN38" s="4"/>
      <c r="PVO38" s="4"/>
      <c r="PVP38" s="4"/>
      <c r="PVQ38" s="4"/>
      <c r="PVR38" s="4"/>
      <c r="PVS38" s="4"/>
      <c r="PVT38" s="4"/>
      <c r="PVU38" s="4"/>
      <c r="PVV38" s="4"/>
      <c r="PVW38" s="4"/>
      <c r="PVX38" s="4"/>
      <c r="PVY38" s="4"/>
      <c r="PVZ38" s="4"/>
      <c r="PWA38" s="4"/>
      <c r="PWB38" s="4"/>
      <c r="PWC38" s="4"/>
      <c r="PWD38" s="4"/>
      <c r="PWE38" s="4"/>
      <c r="PWF38" s="4"/>
      <c r="PWG38" s="4"/>
      <c r="PWH38" s="4"/>
      <c r="PWI38" s="4"/>
      <c r="PWJ38" s="4"/>
      <c r="PWK38" s="4"/>
      <c r="PWL38" s="4"/>
      <c r="PWM38" s="4"/>
      <c r="PWN38" s="4"/>
      <c r="PWO38" s="4"/>
      <c r="PWP38" s="4"/>
      <c r="PWQ38" s="4"/>
      <c r="PWR38" s="4"/>
      <c r="PWS38" s="4"/>
      <c r="PWT38" s="4"/>
      <c r="PWU38" s="4"/>
      <c r="PWV38" s="4"/>
      <c r="PWW38" s="4"/>
      <c r="PWX38" s="4"/>
      <c r="PWY38" s="4"/>
      <c r="PWZ38" s="4"/>
      <c r="PXA38" s="4"/>
      <c r="PXB38" s="4"/>
      <c r="PXC38" s="4"/>
      <c r="PXD38" s="4"/>
      <c r="PXE38" s="4"/>
      <c r="PXF38" s="4"/>
      <c r="PXG38" s="4"/>
      <c r="PXH38" s="4"/>
      <c r="PXI38" s="4"/>
      <c r="PXJ38" s="4"/>
      <c r="PXK38" s="4"/>
      <c r="PXL38" s="4"/>
      <c r="PXM38" s="4"/>
      <c r="PXN38" s="4"/>
      <c r="PXO38" s="4"/>
      <c r="PXP38" s="4"/>
      <c r="PXQ38" s="4"/>
      <c r="PXR38" s="4"/>
      <c r="PXS38" s="4"/>
      <c r="PXT38" s="4"/>
      <c r="PXU38" s="4"/>
      <c r="PXV38" s="4"/>
      <c r="PXW38" s="4"/>
      <c r="PXX38" s="4"/>
      <c r="PXY38" s="4"/>
      <c r="PXZ38" s="4"/>
      <c r="PYA38" s="4"/>
      <c r="PYB38" s="4"/>
      <c r="PYC38" s="4"/>
      <c r="PYD38" s="4"/>
      <c r="PYE38" s="4"/>
      <c r="PYF38" s="4"/>
      <c r="PYG38" s="4"/>
      <c r="PYH38" s="4"/>
      <c r="PYI38" s="4"/>
      <c r="PYJ38" s="4"/>
      <c r="PYK38" s="4"/>
      <c r="PYL38" s="4"/>
      <c r="PYM38" s="4"/>
      <c r="PYN38" s="4"/>
      <c r="PYO38" s="4"/>
      <c r="PYP38" s="4"/>
      <c r="PYQ38" s="4"/>
      <c r="PYR38" s="4"/>
      <c r="PYS38" s="4"/>
      <c r="PYT38" s="4"/>
      <c r="PYU38" s="4"/>
      <c r="PYV38" s="4"/>
      <c r="PYW38" s="4"/>
      <c r="PYX38" s="4"/>
      <c r="PYY38" s="4"/>
      <c r="PYZ38" s="4"/>
      <c r="PZA38" s="4"/>
      <c r="PZB38" s="4"/>
      <c r="PZC38" s="4"/>
      <c r="PZD38" s="4"/>
      <c r="PZE38" s="4"/>
      <c r="PZF38" s="4"/>
      <c r="PZG38" s="4"/>
      <c r="PZH38" s="4"/>
      <c r="PZI38" s="4"/>
      <c r="PZJ38" s="4"/>
      <c r="PZK38" s="4"/>
      <c r="PZL38" s="4"/>
      <c r="PZM38" s="4"/>
      <c r="PZN38" s="4"/>
      <c r="PZO38" s="4"/>
      <c r="PZP38" s="4"/>
      <c r="PZQ38" s="4"/>
      <c r="PZR38" s="4"/>
      <c r="PZS38" s="4"/>
      <c r="PZT38" s="4"/>
      <c r="PZU38" s="4"/>
      <c r="PZV38" s="4"/>
      <c r="PZW38" s="4"/>
      <c r="PZX38" s="4"/>
      <c r="PZY38" s="4"/>
      <c r="PZZ38" s="4"/>
      <c r="QAA38" s="4"/>
      <c r="QAB38" s="4"/>
      <c r="QAC38" s="4"/>
      <c r="QAD38" s="4"/>
      <c r="QAE38" s="4"/>
      <c r="QAF38" s="4"/>
      <c r="QAG38" s="4"/>
      <c r="QAH38" s="4"/>
      <c r="QAI38" s="4"/>
      <c r="QAJ38" s="4"/>
      <c r="QAK38" s="4"/>
      <c r="QAL38" s="4"/>
      <c r="QAM38" s="4"/>
      <c r="QAN38" s="4"/>
      <c r="QAO38" s="4"/>
      <c r="QAP38" s="4"/>
      <c r="QAQ38" s="4"/>
      <c r="QAR38" s="4"/>
      <c r="QAS38" s="4"/>
      <c r="QAT38" s="4"/>
      <c r="QAU38" s="4"/>
      <c r="QAV38" s="4"/>
      <c r="QAW38" s="4"/>
      <c r="QAX38" s="4"/>
      <c r="QAY38" s="4"/>
      <c r="QAZ38" s="4"/>
      <c r="QBA38" s="4"/>
      <c r="QBB38" s="4"/>
      <c r="QBC38" s="4"/>
      <c r="QBD38" s="4"/>
      <c r="QBE38" s="4"/>
      <c r="QBF38" s="4"/>
      <c r="QBG38" s="4"/>
      <c r="QBH38" s="4"/>
      <c r="QBI38" s="4"/>
      <c r="QBJ38" s="4"/>
      <c r="QBK38" s="4"/>
      <c r="QBL38" s="4"/>
      <c r="QBM38" s="4"/>
      <c r="QBN38" s="4"/>
      <c r="QBO38" s="4"/>
      <c r="QBP38" s="4"/>
      <c r="QBQ38" s="4"/>
      <c r="QBR38" s="4"/>
      <c r="QBS38" s="4"/>
      <c r="QBT38" s="4"/>
      <c r="QBU38" s="4"/>
      <c r="QBV38" s="4"/>
      <c r="QBW38" s="4"/>
      <c r="QBX38" s="4"/>
      <c r="QBY38" s="4"/>
      <c r="QBZ38" s="4"/>
      <c r="QCA38" s="4"/>
      <c r="QCB38" s="4"/>
      <c r="QCC38" s="4"/>
      <c r="QCD38" s="4"/>
      <c r="QCE38" s="4"/>
      <c r="QCF38" s="4"/>
      <c r="QCG38" s="4"/>
      <c r="QCH38" s="4"/>
      <c r="QCI38" s="4"/>
      <c r="QCJ38" s="4"/>
      <c r="QCK38" s="4"/>
      <c r="QCL38" s="4"/>
      <c r="QCM38" s="4"/>
      <c r="QCN38" s="4"/>
      <c r="QCO38" s="4"/>
      <c r="QCP38" s="4"/>
      <c r="QCQ38" s="4"/>
      <c r="QCR38" s="4"/>
      <c r="QCS38" s="4"/>
      <c r="QCT38" s="4"/>
      <c r="QCU38" s="4"/>
      <c r="QCV38" s="4"/>
      <c r="QCW38" s="4"/>
      <c r="QCX38" s="4"/>
      <c r="QCY38" s="4"/>
      <c r="QCZ38" s="4"/>
      <c r="QDA38" s="4"/>
      <c r="QDB38" s="4"/>
      <c r="QDC38" s="4"/>
      <c r="QDD38" s="4"/>
      <c r="QDE38" s="4"/>
      <c r="QDF38" s="4"/>
      <c r="QDG38" s="4"/>
      <c r="QDH38" s="4"/>
      <c r="QDI38" s="4"/>
      <c r="QDJ38" s="4"/>
      <c r="QDK38" s="4"/>
      <c r="QDL38" s="4"/>
      <c r="QDM38" s="4"/>
      <c r="QDN38" s="4"/>
      <c r="QDO38" s="4"/>
      <c r="QDP38" s="4"/>
      <c r="QDQ38" s="4"/>
      <c r="QDR38" s="4"/>
      <c r="QDS38" s="4"/>
      <c r="QDT38" s="4"/>
      <c r="QDU38" s="4"/>
      <c r="QDV38" s="4"/>
      <c r="QDW38" s="4"/>
      <c r="QDX38" s="4"/>
      <c r="QDY38" s="4"/>
      <c r="QDZ38" s="4"/>
      <c r="QEA38" s="4"/>
      <c r="QEB38" s="4"/>
      <c r="QEC38" s="4"/>
      <c r="QED38" s="4"/>
      <c r="QEE38" s="4"/>
      <c r="QEF38" s="4"/>
      <c r="QEG38" s="4"/>
      <c r="QEH38" s="4"/>
      <c r="QEI38" s="4"/>
      <c r="QEJ38" s="4"/>
      <c r="QEK38" s="4"/>
      <c r="QEL38" s="4"/>
      <c r="QEM38" s="4"/>
      <c r="QEN38" s="4"/>
      <c r="QEO38" s="4"/>
      <c r="QEP38" s="4"/>
      <c r="QEQ38" s="4"/>
      <c r="QER38" s="4"/>
      <c r="QES38" s="4"/>
      <c r="QET38" s="4"/>
      <c r="QEU38" s="4"/>
      <c r="QEV38" s="4"/>
      <c r="QEW38" s="4"/>
      <c r="QEX38" s="4"/>
      <c r="QEY38" s="4"/>
      <c r="QEZ38" s="4"/>
      <c r="QFA38" s="4"/>
      <c r="QFB38" s="4"/>
      <c r="QFC38" s="4"/>
      <c r="QFD38" s="4"/>
      <c r="QFE38" s="4"/>
      <c r="QFF38" s="4"/>
      <c r="QFG38" s="4"/>
      <c r="QFH38" s="4"/>
      <c r="QFI38" s="4"/>
      <c r="QFJ38" s="4"/>
      <c r="QFK38" s="4"/>
      <c r="QFL38" s="4"/>
      <c r="QFM38" s="4"/>
      <c r="QFN38" s="4"/>
      <c r="QFO38" s="4"/>
      <c r="QFP38" s="4"/>
      <c r="QFQ38" s="4"/>
      <c r="QFR38" s="4"/>
      <c r="QFS38" s="4"/>
      <c r="QFT38" s="4"/>
      <c r="QFU38" s="4"/>
      <c r="QFV38" s="4"/>
      <c r="QFW38" s="4"/>
      <c r="QFX38" s="4"/>
      <c r="QFY38" s="4"/>
      <c r="QFZ38" s="4"/>
      <c r="QGA38" s="4"/>
      <c r="QGB38" s="4"/>
      <c r="QGC38" s="4"/>
      <c r="QGD38" s="4"/>
      <c r="QGE38" s="4"/>
      <c r="QGF38" s="4"/>
      <c r="QGG38" s="4"/>
      <c r="QGH38" s="4"/>
      <c r="QGI38" s="4"/>
      <c r="QGJ38" s="4"/>
      <c r="QGK38" s="4"/>
      <c r="QGL38" s="4"/>
      <c r="QGM38" s="4"/>
      <c r="QGN38" s="4"/>
      <c r="QGO38" s="4"/>
      <c r="QGP38" s="4"/>
      <c r="QGQ38" s="4"/>
      <c r="QGR38" s="4"/>
      <c r="QGS38" s="4"/>
      <c r="QGT38" s="4"/>
      <c r="QGU38" s="4"/>
      <c r="QGV38" s="4"/>
      <c r="QGW38" s="4"/>
      <c r="QGX38" s="4"/>
      <c r="QGY38" s="4"/>
      <c r="QGZ38" s="4"/>
      <c r="QHA38" s="4"/>
      <c r="QHB38" s="4"/>
      <c r="QHC38" s="4"/>
      <c r="QHD38" s="4"/>
      <c r="QHE38" s="4"/>
      <c r="QHF38" s="4"/>
      <c r="QHG38" s="4"/>
      <c r="QHH38" s="4"/>
      <c r="QHI38" s="4"/>
      <c r="QHJ38" s="4"/>
      <c r="QHK38" s="4"/>
      <c r="QHL38" s="4"/>
      <c r="QHM38" s="4"/>
      <c r="QHN38" s="4"/>
      <c r="QHO38" s="4"/>
      <c r="QHP38" s="4"/>
      <c r="QHQ38" s="4"/>
      <c r="QHR38" s="4"/>
      <c r="QHS38" s="4"/>
      <c r="QHT38" s="4"/>
      <c r="QHU38" s="4"/>
      <c r="QHV38" s="4"/>
      <c r="QHW38" s="4"/>
      <c r="QHX38" s="4"/>
      <c r="QHY38" s="4"/>
      <c r="QHZ38" s="4"/>
      <c r="QIA38" s="4"/>
      <c r="QIB38" s="4"/>
      <c r="QIC38" s="4"/>
      <c r="QID38" s="4"/>
      <c r="QIE38" s="4"/>
      <c r="QIF38" s="4"/>
      <c r="QIG38" s="4"/>
      <c r="QIH38" s="4"/>
      <c r="QII38" s="4"/>
      <c r="QIJ38" s="4"/>
      <c r="QIK38" s="4"/>
      <c r="QIL38" s="4"/>
      <c r="QIM38" s="4"/>
      <c r="QIN38" s="4"/>
      <c r="QIO38" s="4"/>
      <c r="QIP38" s="4"/>
      <c r="QIQ38" s="4"/>
      <c r="QIR38" s="4"/>
      <c r="QIS38" s="4"/>
      <c r="QIT38" s="4"/>
      <c r="QIU38" s="4"/>
      <c r="QIV38" s="4"/>
      <c r="QIW38" s="4"/>
      <c r="QIX38" s="4"/>
      <c r="QIY38" s="4"/>
      <c r="QIZ38" s="4"/>
      <c r="QJA38" s="4"/>
      <c r="QJB38" s="4"/>
      <c r="QJC38" s="4"/>
      <c r="QJD38" s="4"/>
      <c r="QJE38" s="4"/>
      <c r="QJF38" s="4"/>
      <c r="QJG38" s="4"/>
      <c r="QJH38" s="4"/>
      <c r="QJI38" s="4"/>
      <c r="QJJ38" s="4"/>
      <c r="QJK38" s="4"/>
      <c r="QJL38" s="4"/>
      <c r="QJM38" s="4"/>
      <c r="QJN38" s="4"/>
      <c r="QJO38" s="4"/>
      <c r="QJP38" s="4"/>
      <c r="QJQ38" s="4"/>
      <c r="QJR38" s="4"/>
      <c r="QJS38" s="4"/>
      <c r="QJT38" s="4"/>
      <c r="QJU38" s="4"/>
      <c r="QJV38" s="4"/>
      <c r="QJW38" s="4"/>
      <c r="QJX38" s="4"/>
      <c r="QJY38" s="4"/>
      <c r="QJZ38" s="4"/>
      <c r="QKA38" s="4"/>
      <c r="QKB38" s="4"/>
      <c r="QKC38" s="4"/>
      <c r="QKD38" s="4"/>
      <c r="QKE38" s="4"/>
      <c r="QKF38" s="4"/>
      <c r="QKG38" s="4"/>
      <c r="QKH38" s="4"/>
      <c r="QKI38" s="4"/>
      <c r="QKJ38" s="4"/>
      <c r="QKK38" s="4"/>
      <c r="QKL38" s="4"/>
      <c r="QKM38" s="4"/>
      <c r="QKN38" s="4"/>
      <c r="QKO38" s="4"/>
      <c r="QKP38" s="4"/>
      <c r="QKQ38" s="4"/>
      <c r="QKR38" s="4"/>
      <c r="QKS38" s="4"/>
      <c r="QKT38" s="4"/>
      <c r="QKU38" s="4"/>
      <c r="QKV38" s="4"/>
      <c r="QKW38" s="4"/>
      <c r="QKX38" s="4"/>
      <c r="QKY38" s="4"/>
      <c r="QKZ38" s="4"/>
      <c r="QLA38" s="4"/>
      <c r="QLB38" s="4"/>
      <c r="QLC38" s="4"/>
      <c r="QLD38" s="4"/>
      <c r="QLE38" s="4"/>
      <c r="QLF38" s="4"/>
      <c r="QLG38" s="4"/>
      <c r="QLH38" s="4"/>
      <c r="QLI38" s="4"/>
      <c r="QLJ38" s="4"/>
      <c r="QLK38" s="4"/>
      <c r="QLL38" s="4"/>
      <c r="QLM38" s="4"/>
      <c r="QLN38" s="4"/>
      <c r="QLO38" s="4"/>
      <c r="QLP38" s="4"/>
      <c r="QLQ38" s="4"/>
      <c r="QLR38" s="4"/>
      <c r="QLS38" s="4"/>
      <c r="QLT38" s="4"/>
      <c r="QLU38" s="4"/>
      <c r="QLV38" s="4"/>
      <c r="QLW38" s="4"/>
      <c r="QLX38" s="4"/>
      <c r="QLY38" s="4"/>
      <c r="QLZ38" s="4"/>
      <c r="QMA38" s="4"/>
      <c r="QMB38" s="4"/>
      <c r="QMC38" s="4"/>
      <c r="QMD38" s="4"/>
      <c r="QME38" s="4"/>
      <c r="QMF38" s="4"/>
      <c r="QMG38" s="4"/>
      <c r="QMH38" s="4"/>
      <c r="QMI38" s="4"/>
      <c r="QMJ38" s="4"/>
      <c r="QMK38" s="4"/>
      <c r="QML38" s="4"/>
      <c r="QMM38" s="4"/>
      <c r="QMN38" s="4"/>
      <c r="QMO38" s="4"/>
      <c r="QMP38" s="4"/>
      <c r="QMQ38" s="4"/>
      <c r="QMR38" s="4"/>
      <c r="QMS38" s="4"/>
      <c r="QMT38" s="4"/>
      <c r="QMU38" s="4"/>
      <c r="QMV38" s="4"/>
      <c r="QMW38" s="4"/>
      <c r="QMX38" s="4"/>
      <c r="QMY38" s="4"/>
      <c r="QMZ38" s="4"/>
      <c r="QNA38" s="4"/>
      <c r="QNB38" s="4"/>
      <c r="QNC38" s="4"/>
      <c r="QND38" s="4"/>
      <c r="QNE38" s="4"/>
      <c r="QNF38" s="4"/>
      <c r="QNG38" s="4"/>
      <c r="QNH38" s="4"/>
      <c r="QNI38" s="4"/>
      <c r="QNJ38" s="4"/>
      <c r="QNK38" s="4"/>
      <c r="QNL38" s="4"/>
      <c r="QNM38" s="4"/>
      <c r="QNN38" s="4"/>
      <c r="QNO38" s="4"/>
      <c r="QNP38" s="4"/>
      <c r="QNQ38" s="4"/>
      <c r="QNR38" s="4"/>
      <c r="QNS38" s="4"/>
      <c r="QNT38" s="4"/>
      <c r="QNU38" s="4"/>
      <c r="QNV38" s="4"/>
      <c r="QNW38" s="4"/>
      <c r="QNX38" s="4"/>
      <c r="QNY38" s="4"/>
      <c r="QNZ38" s="4"/>
      <c r="QOA38" s="4"/>
      <c r="QOB38" s="4"/>
      <c r="QOC38" s="4"/>
      <c r="QOD38" s="4"/>
      <c r="QOE38" s="4"/>
      <c r="QOF38" s="4"/>
      <c r="QOG38" s="4"/>
      <c r="QOH38" s="4"/>
      <c r="QOI38" s="4"/>
      <c r="QOJ38" s="4"/>
      <c r="QOK38" s="4"/>
      <c r="QOL38" s="4"/>
      <c r="QOM38" s="4"/>
      <c r="QON38" s="4"/>
      <c r="QOO38" s="4"/>
      <c r="QOP38" s="4"/>
      <c r="QOQ38" s="4"/>
      <c r="QOR38" s="4"/>
      <c r="QOS38" s="4"/>
      <c r="QOT38" s="4"/>
      <c r="QOU38" s="4"/>
      <c r="QOV38" s="4"/>
      <c r="QOW38" s="4"/>
      <c r="QOX38" s="4"/>
      <c r="QOY38" s="4"/>
      <c r="QOZ38" s="4"/>
      <c r="QPA38" s="4"/>
      <c r="QPB38" s="4"/>
      <c r="QPC38" s="4"/>
      <c r="QPD38" s="4"/>
      <c r="QPE38" s="4"/>
      <c r="QPF38" s="4"/>
      <c r="QPG38" s="4"/>
      <c r="QPH38" s="4"/>
      <c r="QPI38" s="4"/>
      <c r="QPJ38" s="4"/>
      <c r="QPK38" s="4"/>
      <c r="QPL38" s="4"/>
      <c r="QPM38" s="4"/>
      <c r="QPN38" s="4"/>
      <c r="QPO38" s="4"/>
      <c r="QPP38" s="4"/>
      <c r="QPQ38" s="4"/>
      <c r="QPR38" s="4"/>
      <c r="QPS38" s="4"/>
      <c r="QPT38" s="4"/>
      <c r="QPU38" s="4"/>
      <c r="QPV38" s="4"/>
      <c r="QPW38" s="4"/>
      <c r="QPX38" s="4"/>
      <c r="QPY38" s="4"/>
      <c r="QPZ38" s="4"/>
      <c r="QQA38" s="4"/>
      <c r="QQB38" s="4"/>
      <c r="QQC38" s="4"/>
      <c r="QQD38" s="4"/>
      <c r="QQE38" s="4"/>
      <c r="QQF38" s="4"/>
      <c r="QQG38" s="4"/>
      <c r="QQH38" s="4"/>
      <c r="QQI38" s="4"/>
      <c r="QQJ38" s="4"/>
      <c r="QQK38" s="4"/>
      <c r="QQL38" s="4"/>
      <c r="QQM38" s="4"/>
      <c r="QQN38" s="4"/>
      <c r="QQO38" s="4"/>
      <c r="QQP38" s="4"/>
      <c r="QQQ38" s="4"/>
      <c r="QQR38" s="4"/>
      <c r="QQS38" s="4"/>
      <c r="QQT38" s="4"/>
      <c r="QQU38" s="4"/>
      <c r="QQV38" s="4"/>
      <c r="QQW38" s="4"/>
      <c r="QQX38" s="4"/>
      <c r="QQY38" s="4"/>
      <c r="QQZ38" s="4"/>
      <c r="QRA38" s="4"/>
      <c r="QRB38" s="4"/>
      <c r="QRC38" s="4"/>
      <c r="QRD38" s="4"/>
      <c r="QRE38" s="4"/>
      <c r="QRF38" s="4"/>
      <c r="QRG38" s="4"/>
      <c r="QRH38" s="4"/>
      <c r="QRI38" s="4"/>
      <c r="QRJ38" s="4"/>
      <c r="QRK38" s="4"/>
      <c r="QRL38" s="4"/>
      <c r="QRM38" s="4"/>
      <c r="QRN38" s="4"/>
      <c r="QRO38" s="4"/>
      <c r="QRP38" s="4"/>
      <c r="QRQ38" s="4"/>
      <c r="QRR38" s="4"/>
      <c r="QRS38" s="4"/>
      <c r="QRT38" s="4"/>
      <c r="QRU38" s="4"/>
      <c r="QRV38" s="4"/>
      <c r="QRW38" s="4"/>
      <c r="QRX38" s="4"/>
      <c r="QRY38" s="4"/>
      <c r="QRZ38" s="4"/>
      <c r="QSA38" s="4"/>
      <c r="QSB38" s="4"/>
      <c r="QSC38" s="4"/>
      <c r="QSD38" s="4"/>
      <c r="QSE38" s="4"/>
      <c r="QSF38" s="4"/>
      <c r="QSG38" s="4"/>
      <c r="QSH38" s="4"/>
      <c r="QSI38" s="4"/>
      <c r="QSJ38" s="4"/>
      <c r="QSK38" s="4"/>
      <c r="QSL38" s="4"/>
      <c r="QSM38" s="4"/>
      <c r="QSN38" s="4"/>
      <c r="QSO38" s="4"/>
      <c r="QSP38" s="4"/>
      <c r="QSQ38" s="4"/>
      <c r="QSR38" s="4"/>
      <c r="QSS38" s="4"/>
      <c r="QST38" s="4"/>
      <c r="QSU38" s="4"/>
      <c r="QSV38" s="4"/>
      <c r="QSW38" s="4"/>
      <c r="QSX38" s="4"/>
      <c r="QSY38" s="4"/>
      <c r="QSZ38" s="4"/>
      <c r="QTA38" s="4"/>
      <c r="QTB38" s="4"/>
      <c r="QTC38" s="4"/>
      <c r="QTD38" s="4"/>
      <c r="QTE38" s="4"/>
      <c r="QTF38" s="4"/>
      <c r="QTG38" s="4"/>
      <c r="QTH38" s="4"/>
      <c r="QTI38" s="4"/>
      <c r="QTJ38" s="4"/>
      <c r="QTK38" s="4"/>
      <c r="QTL38" s="4"/>
      <c r="QTM38" s="4"/>
      <c r="QTN38" s="4"/>
      <c r="QTO38" s="4"/>
      <c r="QTP38" s="4"/>
      <c r="QTQ38" s="4"/>
      <c r="QTR38" s="4"/>
      <c r="QTS38" s="4"/>
      <c r="QTT38" s="4"/>
      <c r="QTU38" s="4"/>
      <c r="QTV38" s="4"/>
      <c r="QTW38" s="4"/>
      <c r="QTX38" s="4"/>
      <c r="QTY38" s="4"/>
      <c r="QTZ38" s="4"/>
      <c r="QUA38" s="4"/>
      <c r="QUB38" s="4"/>
      <c r="QUC38" s="4"/>
      <c r="QUD38" s="4"/>
      <c r="QUE38" s="4"/>
      <c r="QUF38" s="4"/>
      <c r="QUG38" s="4"/>
      <c r="QUH38" s="4"/>
      <c r="QUI38" s="4"/>
      <c r="QUJ38" s="4"/>
      <c r="QUK38" s="4"/>
      <c r="QUL38" s="4"/>
      <c r="QUM38" s="4"/>
      <c r="QUN38" s="4"/>
      <c r="QUO38" s="4"/>
      <c r="QUP38" s="4"/>
      <c r="QUQ38" s="4"/>
      <c r="QUR38" s="4"/>
      <c r="QUS38" s="4"/>
      <c r="QUT38" s="4"/>
      <c r="QUU38" s="4"/>
      <c r="QUV38" s="4"/>
      <c r="QUW38" s="4"/>
      <c r="QUX38" s="4"/>
      <c r="QUY38" s="4"/>
      <c r="QUZ38" s="4"/>
      <c r="QVA38" s="4"/>
      <c r="QVB38" s="4"/>
      <c r="QVC38" s="4"/>
      <c r="QVD38" s="4"/>
      <c r="QVE38" s="4"/>
      <c r="QVF38" s="4"/>
      <c r="QVG38" s="4"/>
      <c r="QVH38" s="4"/>
      <c r="QVI38" s="4"/>
      <c r="QVJ38" s="4"/>
      <c r="QVK38" s="4"/>
      <c r="QVL38" s="4"/>
      <c r="QVM38" s="4"/>
      <c r="QVN38" s="4"/>
      <c r="QVO38" s="4"/>
      <c r="QVP38" s="4"/>
      <c r="QVQ38" s="4"/>
      <c r="QVR38" s="4"/>
      <c r="QVS38" s="4"/>
      <c r="QVT38" s="4"/>
      <c r="QVU38" s="4"/>
      <c r="QVV38" s="4"/>
      <c r="QVW38" s="4"/>
      <c r="QVX38" s="4"/>
      <c r="QVY38" s="4"/>
      <c r="QVZ38" s="4"/>
      <c r="QWA38" s="4"/>
      <c r="QWB38" s="4"/>
      <c r="QWC38" s="4"/>
      <c r="QWD38" s="4"/>
      <c r="QWE38" s="4"/>
      <c r="QWF38" s="4"/>
      <c r="QWG38" s="4"/>
      <c r="QWH38" s="4"/>
      <c r="QWI38" s="4"/>
      <c r="QWJ38" s="4"/>
      <c r="QWK38" s="4"/>
      <c r="QWL38" s="4"/>
      <c r="QWM38" s="4"/>
      <c r="QWN38" s="4"/>
      <c r="QWO38" s="4"/>
      <c r="QWP38" s="4"/>
      <c r="QWQ38" s="4"/>
      <c r="QWR38" s="4"/>
      <c r="QWS38" s="4"/>
      <c r="QWT38" s="4"/>
      <c r="QWU38" s="4"/>
      <c r="QWV38" s="4"/>
      <c r="QWW38" s="4"/>
      <c r="QWX38" s="4"/>
      <c r="QWY38" s="4"/>
      <c r="QWZ38" s="4"/>
      <c r="QXA38" s="4"/>
      <c r="QXB38" s="4"/>
      <c r="QXC38" s="4"/>
      <c r="QXD38" s="4"/>
      <c r="QXE38" s="4"/>
      <c r="QXF38" s="4"/>
      <c r="QXG38" s="4"/>
      <c r="QXH38" s="4"/>
      <c r="QXI38" s="4"/>
      <c r="QXJ38" s="4"/>
      <c r="QXK38" s="4"/>
      <c r="QXL38" s="4"/>
      <c r="QXM38" s="4"/>
      <c r="QXN38" s="4"/>
      <c r="QXO38" s="4"/>
      <c r="QXP38" s="4"/>
      <c r="QXQ38" s="4"/>
      <c r="QXR38" s="4"/>
      <c r="QXS38" s="4"/>
      <c r="QXT38" s="4"/>
      <c r="QXU38" s="4"/>
      <c r="QXV38" s="4"/>
      <c r="QXW38" s="4"/>
      <c r="QXX38" s="4"/>
      <c r="QXY38" s="4"/>
      <c r="QXZ38" s="4"/>
      <c r="QYA38" s="4"/>
      <c r="QYB38" s="4"/>
      <c r="QYC38" s="4"/>
      <c r="QYD38" s="4"/>
      <c r="QYE38" s="4"/>
      <c r="QYF38" s="4"/>
      <c r="QYG38" s="4"/>
      <c r="QYH38" s="4"/>
      <c r="QYI38" s="4"/>
      <c r="QYJ38" s="4"/>
      <c r="QYK38" s="4"/>
      <c r="QYL38" s="4"/>
      <c r="QYM38" s="4"/>
      <c r="QYN38" s="4"/>
      <c r="QYO38" s="4"/>
      <c r="QYP38" s="4"/>
      <c r="QYQ38" s="4"/>
      <c r="QYR38" s="4"/>
      <c r="QYS38" s="4"/>
      <c r="QYT38" s="4"/>
      <c r="QYU38" s="4"/>
      <c r="QYV38" s="4"/>
      <c r="QYW38" s="4"/>
      <c r="QYX38" s="4"/>
      <c r="QYY38" s="4"/>
      <c r="QYZ38" s="4"/>
      <c r="QZA38" s="4"/>
      <c r="QZB38" s="4"/>
      <c r="QZC38" s="4"/>
      <c r="QZD38" s="4"/>
      <c r="QZE38" s="4"/>
      <c r="QZF38" s="4"/>
      <c r="QZG38" s="4"/>
      <c r="QZH38" s="4"/>
      <c r="QZI38" s="4"/>
      <c r="QZJ38" s="4"/>
      <c r="QZK38" s="4"/>
      <c r="QZL38" s="4"/>
      <c r="QZM38" s="4"/>
      <c r="QZN38" s="4"/>
      <c r="QZO38" s="4"/>
      <c r="QZP38" s="4"/>
      <c r="QZQ38" s="4"/>
      <c r="QZR38" s="4"/>
      <c r="QZS38" s="4"/>
      <c r="QZT38" s="4"/>
      <c r="QZU38" s="4"/>
      <c r="QZV38" s="4"/>
      <c r="QZW38" s="4"/>
      <c r="QZX38" s="4"/>
      <c r="QZY38" s="4"/>
      <c r="QZZ38" s="4"/>
      <c r="RAA38" s="4"/>
      <c r="RAB38" s="4"/>
      <c r="RAC38" s="4"/>
      <c r="RAD38" s="4"/>
      <c r="RAE38" s="4"/>
      <c r="RAF38" s="4"/>
      <c r="RAG38" s="4"/>
      <c r="RAH38" s="4"/>
      <c r="RAI38" s="4"/>
      <c r="RAJ38" s="4"/>
      <c r="RAK38" s="4"/>
      <c r="RAL38" s="4"/>
      <c r="RAM38" s="4"/>
      <c r="RAN38" s="4"/>
      <c r="RAO38" s="4"/>
      <c r="RAP38" s="4"/>
      <c r="RAQ38" s="4"/>
      <c r="RAR38" s="4"/>
      <c r="RAS38" s="4"/>
      <c r="RAT38" s="4"/>
      <c r="RAU38" s="4"/>
      <c r="RAV38" s="4"/>
      <c r="RAW38" s="4"/>
      <c r="RAX38" s="4"/>
      <c r="RAY38" s="4"/>
      <c r="RAZ38" s="4"/>
      <c r="RBA38" s="4"/>
      <c r="RBB38" s="4"/>
      <c r="RBC38" s="4"/>
      <c r="RBD38" s="4"/>
      <c r="RBE38" s="4"/>
      <c r="RBF38" s="4"/>
      <c r="RBG38" s="4"/>
      <c r="RBH38" s="4"/>
      <c r="RBI38" s="4"/>
      <c r="RBJ38" s="4"/>
      <c r="RBK38" s="4"/>
      <c r="RBL38" s="4"/>
      <c r="RBM38" s="4"/>
      <c r="RBN38" s="4"/>
      <c r="RBO38" s="4"/>
      <c r="RBP38" s="4"/>
      <c r="RBQ38" s="4"/>
      <c r="RBR38" s="4"/>
      <c r="RBS38" s="4"/>
      <c r="RBT38" s="4"/>
      <c r="RBU38" s="4"/>
      <c r="RBV38" s="4"/>
      <c r="RBW38" s="4"/>
      <c r="RBX38" s="4"/>
      <c r="RBY38" s="4"/>
      <c r="RBZ38" s="4"/>
      <c r="RCA38" s="4"/>
      <c r="RCB38" s="4"/>
      <c r="RCC38" s="4"/>
      <c r="RCD38" s="4"/>
      <c r="RCE38" s="4"/>
      <c r="RCF38" s="4"/>
      <c r="RCG38" s="4"/>
      <c r="RCH38" s="4"/>
      <c r="RCI38" s="4"/>
      <c r="RCJ38" s="4"/>
      <c r="RCK38" s="4"/>
      <c r="RCL38" s="4"/>
      <c r="RCM38" s="4"/>
      <c r="RCN38" s="4"/>
      <c r="RCO38" s="4"/>
      <c r="RCP38" s="4"/>
      <c r="RCQ38" s="4"/>
      <c r="RCR38" s="4"/>
      <c r="RCS38" s="4"/>
      <c r="RCT38" s="4"/>
      <c r="RCU38" s="4"/>
      <c r="RCV38" s="4"/>
      <c r="RCW38" s="4"/>
      <c r="RCX38" s="4"/>
      <c r="RCY38" s="4"/>
      <c r="RCZ38" s="4"/>
      <c r="RDA38" s="4"/>
      <c r="RDB38" s="4"/>
      <c r="RDC38" s="4"/>
      <c r="RDD38" s="4"/>
      <c r="RDE38" s="4"/>
      <c r="RDF38" s="4"/>
      <c r="RDG38" s="4"/>
      <c r="RDH38" s="4"/>
      <c r="RDI38" s="4"/>
      <c r="RDJ38" s="4"/>
      <c r="RDK38" s="4"/>
      <c r="RDL38" s="4"/>
      <c r="RDM38" s="4"/>
      <c r="RDN38" s="4"/>
      <c r="RDO38" s="4"/>
      <c r="RDP38" s="4"/>
      <c r="RDQ38" s="4"/>
      <c r="RDR38" s="4"/>
      <c r="RDS38" s="4"/>
      <c r="RDT38" s="4"/>
      <c r="RDU38" s="4"/>
      <c r="RDV38" s="4"/>
      <c r="RDW38" s="4"/>
      <c r="RDX38" s="4"/>
      <c r="RDY38" s="4"/>
      <c r="RDZ38" s="4"/>
      <c r="REA38" s="4"/>
      <c r="REB38" s="4"/>
      <c r="REC38" s="4"/>
      <c r="RED38" s="4"/>
      <c r="REE38" s="4"/>
      <c r="REF38" s="4"/>
      <c r="REG38" s="4"/>
      <c r="REH38" s="4"/>
      <c r="REI38" s="4"/>
      <c r="REJ38" s="4"/>
      <c r="REK38" s="4"/>
      <c r="REL38" s="4"/>
      <c r="REM38" s="4"/>
      <c r="REN38" s="4"/>
      <c r="REO38" s="4"/>
      <c r="REP38" s="4"/>
      <c r="REQ38" s="4"/>
      <c r="RER38" s="4"/>
      <c r="RES38" s="4"/>
      <c r="RET38" s="4"/>
      <c r="REU38" s="4"/>
      <c r="REV38" s="4"/>
      <c r="REW38" s="4"/>
      <c r="REX38" s="4"/>
      <c r="REY38" s="4"/>
      <c r="REZ38" s="4"/>
      <c r="RFA38" s="4"/>
      <c r="RFB38" s="4"/>
      <c r="RFC38" s="4"/>
      <c r="RFD38" s="4"/>
      <c r="RFE38" s="4"/>
      <c r="RFF38" s="4"/>
      <c r="RFG38" s="4"/>
      <c r="RFH38" s="4"/>
      <c r="RFI38" s="4"/>
      <c r="RFJ38" s="4"/>
      <c r="RFK38" s="4"/>
      <c r="RFL38" s="4"/>
      <c r="RFM38" s="4"/>
      <c r="RFN38" s="4"/>
      <c r="RFO38" s="4"/>
      <c r="RFP38" s="4"/>
      <c r="RFQ38" s="4"/>
      <c r="RFR38" s="4"/>
      <c r="RFS38" s="4"/>
      <c r="RFT38" s="4"/>
      <c r="RFU38" s="4"/>
      <c r="RFV38" s="4"/>
      <c r="RFW38" s="4"/>
      <c r="RFX38" s="4"/>
      <c r="RFY38" s="4"/>
      <c r="RFZ38" s="4"/>
      <c r="RGA38" s="4"/>
      <c r="RGB38" s="4"/>
      <c r="RGC38" s="4"/>
      <c r="RGD38" s="4"/>
      <c r="RGE38" s="4"/>
      <c r="RGF38" s="4"/>
      <c r="RGG38" s="4"/>
      <c r="RGH38" s="4"/>
      <c r="RGI38" s="4"/>
      <c r="RGJ38" s="4"/>
      <c r="RGK38" s="4"/>
      <c r="RGL38" s="4"/>
      <c r="RGM38" s="4"/>
      <c r="RGN38" s="4"/>
      <c r="RGO38" s="4"/>
      <c r="RGP38" s="4"/>
      <c r="RGQ38" s="4"/>
      <c r="RGR38" s="4"/>
      <c r="RGS38" s="4"/>
      <c r="RGT38" s="4"/>
      <c r="RGU38" s="4"/>
      <c r="RGV38" s="4"/>
      <c r="RGW38" s="4"/>
      <c r="RGX38" s="4"/>
      <c r="RGY38" s="4"/>
      <c r="RGZ38" s="4"/>
      <c r="RHA38" s="4"/>
      <c r="RHB38" s="4"/>
      <c r="RHC38" s="4"/>
      <c r="RHD38" s="4"/>
      <c r="RHE38" s="4"/>
      <c r="RHF38" s="4"/>
      <c r="RHG38" s="4"/>
      <c r="RHH38" s="4"/>
      <c r="RHI38" s="4"/>
      <c r="RHJ38" s="4"/>
      <c r="RHK38" s="4"/>
      <c r="RHL38" s="4"/>
      <c r="RHM38" s="4"/>
      <c r="RHN38" s="4"/>
      <c r="RHO38" s="4"/>
      <c r="RHP38" s="4"/>
      <c r="RHQ38" s="4"/>
      <c r="RHR38" s="4"/>
      <c r="RHS38" s="4"/>
      <c r="RHT38" s="4"/>
      <c r="RHU38" s="4"/>
      <c r="RHV38" s="4"/>
      <c r="RHW38" s="4"/>
      <c r="RHX38" s="4"/>
      <c r="RHY38" s="4"/>
      <c r="RHZ38" s="4"/>
      <c r="RIA38" s="4"/>
      <c r="RIB38" s="4"/>
      <c r="RIC38" s="4"/>
      <c r="RID38" s="4"/>
      <c r="RIE38" s="4"/>
      <c r="RIF38" s="4"/>
      <c r="RIG38" s="4"/>
      <c r="RIH38" s="4"/>
      <c r="RII38" s="4"/>
      <c r="RIJ38" s="4"/>
      <c r="RIK38" s="4"/>
      <c r="RIL38" s="4"/>
      <c r="RIM38" s="4"/>
      <c r="RIN38" s="4"/>
      <c r="RIO38" s="4"/>
      <c r="RIP38" s="4"/>
      <c r="RIQ38" s="4"/>
      <c r="RIR38" s="4"/>
      <c r="RIS38" s="4"/>
      <c r="RIT38" s="4"/>
      <c r="RIU38" s="4"/>
      <c r="RIV38" s="4"/>
      <c r="RIW38" s="4"/>
      <c r="RIX38" s="4"/>
      <c r="RIY38" s="4"/>
      <c r="RIZ38" s="4"/>
      <c r="RJA38" s="4"/>
      <c r="RJB38" s="4"/>
      <c r="RJC38" s="4"/>
      <c r="RJD38" s="4"/>
      <c r="RJE38" s="4"/>
      <c r="RJF38" s="4"/>
      <c r="RJG38" s="4"/>
      <c r="RJH38" s="4"/>
      <c r="RJI38" s="4"/>
      <c r="RJJ38" s="4"/>
      <c r="RJK38" s="4"/>
      <c r="RJL38" s="4"/>
      <c r="RJM38" s="4"/>
      <c r="RJN38" s="4"/>
      <c r="RJO38" s="4"/>
      <c r="RJP38" s="4"/>
      <c r="RJQ38" s="4"/>
      <c r="RJR38" s="4"/>
      <c r="RJS38" s="4"/>
      <c r="RJT38" s="4"/>
      <c r="RJU38" s="4"/>
      <c r="RJV38" s="4"/>
      <c r="RJW38" s="4"/>
      <c r="RJX38" s="4"/>
      <c r="RJY38" s="4"/>
      <c r="RJZ38" s="4"/>
      <c r="RKA38" s="4"/>
      <c r="RKB38" s="4"/>
      <c r="RKC38" s="4"/>
      <c r="RKD38" s="4"/>
      <c r="RKE38" s="4"/>
      <c r="RKF38" s="4"/>
      <c r="RKG38" s="4"/>
      <c r="RKH38" s="4"/>
      <c r="RKI38" s="4"/>
      <c r="RKJ38" s="4"/>
      <c r="RKK38" s="4"/>
      <c r="RKL38" s="4"/>
      <c r="RKM38" s="4"/>
      <c r="RKN38" s="4"/>
      <c r="RKO38" s="4"/>
      <c r="RKP38" s="4"/>
      <c r="RKQ38" s="4"/>
      <c r="RKR38" s="4"/>
      <c r="RKS38" s="4"/>
      <c r="RKT38" s="4"/>
      <c r="RKU38" s="4"/>
      <c r="RKV38" s="4"/>
      <c r="RKW38" s="4"/>
      <c r="RKX38" s="4"/>
      <c r="RKY38" s="4"/>
      <c r="RKZ38" s="4"/>
      <c r="RLA38" s="4"/>
      <c r="RLB38" s="4"/>
      <c r="RLC38" s="4"/>
      <c r="RLD38" s="4"/>
      <c r="RLE38" s="4"/>
      <c r="RLF38" s="4"/>
      <c r="RLG38" s="4"/>
      <c r="RLH38" s="4"/>
      <c r="RLI38" s="4"/>
      <c r="RLJ38" s="4"/>
      <c r="RLK38" s="4"/>
      <c r="RLL38" s="4"/>
      <c r="RLM38" s="4"/>
      <c r="RLN38" s="4"/>
      <c r="RLO38" s="4"/>
      <c r="RLP38" s="4"/>
      <c r="RLQ38" s="4"/>
      <c r="RLR38" s="4"/>
      <c r="RLS38" s="4"/>
      <c r="RLT38" s="4"/>
      <c r="RLU38" s="4"/>
      <c r="RLV38" s="4"/>
      <c r="RLW38" s="4"/>
      <c r="RLX38" s="4"/>
      <c r="RLY38" s="4"/>
      <c r="RLZ38" s="4"/>
      <c r="RMA38" s="4"/>
      <c r="RMB38" s="4"/>
      <c r="RMC38" s="4"/>
      <c r="RMD38" s="4"/>
      <c r="RME38" s="4"/>
      <c r="RMF38" s="4"/>
      <c r="RMG38" s="4"/>
      <c r="RMH38" s="4"/>
      <c r="RMI38" s="4"/>
      <c r="RMJ38" s="4"/>
      <c r="RMK38" s="4"/>
      <c r="RML38" s="4"/>
      <c r="RMM38" s="4"/>
      <c r="RMN38" s="4"/>
      <c r="RMO38" s="4"/>
      <c r="RMP38" s="4"/>
      <c r="RMQ38" s="4"/>
      <c r="RMR38" s="4"/>
      <c r="RMS38" s="4"/>
      <c r="RMT38" s="4"/>
      <c r="RMU38" s="4"/>
      <c r="RMV38" s="4"/>
      <c r="RMW38" s="4"/>
      <c r="RMX38" s="4"/>
      <c r="RMY38" s="4"/>
      <c r="RMZ38" s="4"/>
      <c r="RNA38" s="4"/>
      <c r="RNB38" s="4"/>
      <c r="RNC38" s="4"/>
      <c r="RND38" s="4"/>
      <c r="RNE38" s="4"/>
      <c r="RNF38" s="4"/>
      <c r="RNG38" s="4"/>
      <c r="RNH38" s="4"/>
      <c r="RNI38" s="4"/>
      <c r="RNJ38" s="4"/>
      <c r="RNK38" s="4"/>
      <c r="RNL38" s="4"/>
      <c r="RNM38" s="4"/>
      <c r="RNN38" s="4"/>
      <c r="RNO38" s="4"/>
      <c r="RNP38" s="4"/>
      <c r="RNQ38" s="4"/>
      <c r="RNR38" s="4"/>
      <c r="RNS38" s="4"/>
      <c r="RNT38" s="4"/>
      <c r="RNU38" s="4"/>
      <c r="RNV38" s="4"/>
      <c r="RNW38" s="4"/>
      <c r="RNX38" s="4"/>
      <c r="RNY38" s="4"/>
      <c r="RNZ38" s="4"/>
      <c r="ROA38" s="4"/>
      <c r="ROB38" s="4"/>
      <c r="ROC38" s="4"/>
      <c r="ROD38" s="4"/>
      <c r="ROE38" s="4"/>
      <c r="ROF38" s="4"/>
      <c r="ROG38" s="4"/>
      <c r="ROH38" s="4"/>
      <c r="ROI38" s="4"/>
      <c r="ROJ38" s="4"/>
      <c r="ROK38" s="4"/>
      <c r="ROL38" s="4"/>
      <c r="ROM38" s="4"/>
      <c r="RON38" s="4"/>
      <c r="ROO38" s="4"/>
      <c r="ROP38" s="4"/>
      <c r="ROQ38" s="4"/>
      <c r="ROR38" s="4"/>
      <c r="ROS38" s="4"/>
      <c r="ROT38" s="4"/>
      <c r="ROU38" s="4"/>
      <c r="ROV38" s="4"/>
      <c r="ROW38" s="4"/>
      <c r="ROX38" s="4"/>
      <c r="ROY38" s="4"/>
      <c r="ROZ38" s="4"/>
      <c r="RPA38" s="4"/>
      <c r="RPB38" s="4"/>
      <c r="RPC38" s="4"/>
      <c r="RPD38" s="4"/>
      <c r="RPE38" s="4"/>
      <c r="RPF38" s="4"/>
      <c r="RPG38" s="4"/>
      <c r="RPH38" s="4"/>
      <c r="RPI38" s="4"/>
      <c r="RPJ38" s="4"/>
      <c r="RPK38" s="4"/>
      <c r="RPL38" s="4"/>
      <c r="RPM38" s="4"/>
      <c r="RPN38" s="4"/>
      <c r="RPO38" s="4"/>
      <c r="RPP38" s="4"/>
      <c r="RPQ38" s="4"/>
      <c r="RPR38" s="4"/>
      <c r="RPS38" s="4"/>
      <c r="RPT38" s="4"/>
      <c r="RPU38" s="4"/>
      <c r="RPV38" s="4"/>
      <c r="RPW38" s="4"/>
      <c r="RPX38" s="4"/>
      <c r="RPY38" s="4"/>
      <c r="RPZ38" s="4"/>
      <c r="RQA38" s="4"/>
      <c r="RQB38" s="4"/>
      <c r="RQC38" s="4"/>
      <c r="RQD38" s="4"/>
      <c r="RQE38" s="4"/>
      <c r="RQF38" s="4"/>
      <c r="RQG38" s="4"/>
      <c r="RQH38" s="4"/>
      <c r="RQI38" s="4"/>
      <c r="RQJ38" s="4"/>
      <c r="RQK38" s="4"/>
      <c r="RQL38" s="4"/>
      <c r="RQM38" s="4"/>
      <c r="RQN38" s="4"/>
      <c r="RQO38" s="4"/>
      <c r="RQP38" s="4"/>
      <c r="RQQ38" s="4"/>
      <c r="RQR38" s="4"/>
      <c r="RQS38" s="4"/>
      <c r="RQT38" s="4"/>
      <c r="RQU38" s="4"/>
      <c r="RQV38" s="4"/>
      <c r="RQW38" s="4"/>
      <c r="RQX38" s="4"/>
      <c r="RQY38" s="4"/>
      <c r="RQZ38" s="4"/>
      <c r="RRA38" s="4"/>
      <c r="RRB38" s="4"/>
      <c r="RRC38" s="4"/>
      <c r="RRD38" s="4"/>
      <c r="RRE38" s="4"/>
      <c r="RRF38" s="4"/>
      <c r="RRG38" s="4"/>
      <c r="RRH38" s="4"/>
      <c r="RRI38" s="4"/>
      <c r="RRJ38" s="4"/>
      <c r="RRK38" s="4"/>
      <c r="RRL38" s="4"/>
      <c r="RRM38" s="4"/>
      <c r="RRN38" s="4"/>
      <c r="RRO38" s="4"/>
      <c r="RRP38" s="4"/>
      <c r="RRQ38" s="4"/>
      <c r="RRR38" s="4"/>
      <c r="RRS38" s="4"/>
      <c r="RRT38" s="4"/>
      <c r="RRU38" s="4"/>
      <c r="RRV38" s="4"/>
      <c r="RRW38" s="4"/>
      <c r="RRX38" s="4"/>
      <c r="RRY38" s="4"/>
      <c r="RRZ38" s="4"/>
      <c r="RSA38" s="4"/>
      <c r="RSB38" s="4"/>
      <c r="RSC38" s="4"/>
      <c r="RSD38" s="4"/>
      <c r="RSE38" s="4"/>
      <c r="RSF38" s="4"/>
      <c r="RSG38" s="4"/>
      <c r="RSH38" s="4"/>
      <c r="RSI38" s="4"/>
      <c r="RSJ38" s="4"/>
      <c r="RSK38" s="4"/>
      <c r="RSL38" s="4"/>
      <c r="RSM38" s="4"/>
      <c r="RSN38" s="4"/>
      <c r="RSO38" s="4"/>
      <c r="RSP38" s="4"/>
      <c r="RSQ38" s="4"/>
      <c r="RSR38" s="4"/>
      <c r="RSS38" s="4"/>
      <c r="RST38" s="4"/>
      <c r="RSU38" s="4"/>
      <c r="RSV38" s="4"/>
      <c r="RSW38" s="4"/>
      <c r="RSX38" s="4"/>
      <c r="RSY38" s="4"/>
      <c r="RSZ38" s="4"/>
      <c r="RTA38" s="4"/>
      <c r="RTB38" s="4"/>
      <c r="RTC38" s="4"/>
      <c r="RTD38" s="4"/>
      <c r="RTE38" s="4"/>
      <c r="RTF38" s="4"/>
      <c r="RTG38" s="4"/>
      <c r="RTH38" s="4"/>
      <c r="RTI38" s="4"/>
      <c r="RTJ38" s="4"/>
      <c r="RTK38" s="4"/>
      <c r="RTL38" s="4"/>
      <c r="RTM38" s="4"/>
      <c r="RTN38" s="4"/>
      <c r="RTO38" s="4"/>
      <c r="RTP38" s="4"/>
      <c r="RTQ38" s="4"/>
      <c r="RTR38" s="4"/>
      <c r="RTS38" s="4"/>
      <c r="RTT38" s="4"/>
      <c r="RTU38" s="4"/>
      <c r="RTV38" s="4"/>
      <c r="RTW38" s="4"/>
      <c r="RTX38" s="4"/>
      <c r="RTY38" s="4"/>
      <c r="RTZ38" s="4"/>
      <c r="RUA38" s="4"/>
      <c r="RUB38" s="4"/>
      <c r="RUC38" s="4"/>
      <c r="RUD38" s="4"/>
      <c r="RUE38" s="4"/>
      <c r="RUF38" s="4"/>
      <c r="RUG38" s="4"/>
      <c r="RUH38" s="4"/>
      <c r="RUI38" s="4"/>
      <c r="RUJ38" s="4"/>
      <c r="RUK38" s="4"/>
      <c r="RUL38" s="4"/>
      <c r="RUM38" s="4"/>
      <c r="RUN38" s="4"/>
      <c r="RUO38" s="4"/>
      <c r="RUP38" s="4"/>
      <c r="RUQ38" s="4"/>
      <c r="RUR38" s="4"/>
      <c r="RUS38" s="4"/>
      <c r="RUT38" s="4"/>
      <c r="RUU38" s="4"/>
      <c r="RUV38" s="4"/>
      <c r="RUW38" s="4"/>
      <c r="RUX38" s="4"/>
      <c r="RUY38" s="4"/>
      <c r="RUZ38" s="4"/>
      <c r="RVA38" s="4"/>
      <c r="RVB38" s="4"/>
      <c r="RVC38" s="4"/>
      <c r="RVD38" s="4"/>
      <c r="RVE38" s="4"/>
      <c r="RVF38" s="4"/>
      <c r="RVG38" s="4"/>
      <c r="RVH38" s="4"/>
      <c r="RVI38" s="4"/>
      <c r="RVJ38" s="4"/>
      <c r="RVK38" s="4"/>
      <c r="RVL38" s="4"/>
      <c r="RVM38" s="4"/>
      <c r="RVN38" s="4"/>
      <c r="RVO38" s="4"/>
      <c r="RVP38" s="4"/>
      <c r="RVQ38" s="4"/>
      <c r="RVR38" s="4"/>
      <c r="RVS38" s="4"/>
      <c r="RVT38" s="4"/>
      <c r="RVU38" s="4"/>
      <c r="RVV38" s="4"/>
      <c r="RVW38" s="4"/>
      <c r="RVX38" s="4"/>
      <c r="RVY38" s="4"/>
      <c r="RVZ38" s="4"/>
      <c r="RWA38" s="4"/>
      <c r="RWB38" s="4"/>
      <c r="RWC38" s="4"/>
      <c r="RWD38" s="4"/>
      <c r="RWE38" s="4"/>
      <c r="RWF38" s="4"/>
      <c r="RWG38" s="4"/>
      <c r="RWH38" s="4"/>
      <c r="RWI38" s="4"/>
      <c r="RWJ38" s="4"/>
      <c r="RWK38" s="4"/>
      <c r="RWL38" s="4"/>
      <c r="RWM38" s="4"/>
      <c r="RWN38" s="4"/>
      <c r="RWO38" s="4"/>
      <c r="RWP38" s="4"/>
      <c r="RWQ38" s="4"/>
      <c r="RWR38" s="4"/>
      <c r="RWS38" s="4"/>
      <c r="RWT38" s="4"/>
      <c r="RWU38" s="4"/>
      <c r="RWV38" s="4"/>
      <c r="RWW38" s="4"/>
      <c r="RWX38" s="4"/>
      <c r="RWY38" s="4"/>
      <c r="RWZ38" s="4"/>
      <c r="RXA38" s="4"/>
      <c r="RXB38" s="4"/>
      <c r="RXC38" s="4"/>
      <c r="RXD38" s="4"/>
      <c r="RXE38" s="4"/>
      <c r="RXF38" s="4"/>
      <c r="RXG38" s="4"/>
      <c r="RXH38" s="4"/>
      <c r="RXI38" s="4"/>
      <c r="RXJ38" s="4"/>
      <c r="RXK38" s="4"/>
      <c r="RXL38" s="4"/>
      <c r="RXM38" s="4"/>
      <c r="RXN38" s="4"/>
      <c r="RXO38" s="4"/>
      <c r="RXP38" s="4"/>
      <c r="RXQ38" s="4"/>
      <c r="RXR38" s="4"/>
      <c r="RXS38" s="4"/>
      <c r="RXT38" s="4"/>
      <c r="RXU38" s="4"/>
      <c r="RXV38" s="4"/>
      <c r="RXW38" s="4"/>
      <c r="RXX38" s="4"/>
      <c r="RXY38" s="4"/>
      <c r="RXZ38" s="4"/>
      <c r="RYA38" s="4"/>
      <c r="RYB38" s="4"/>
      <c r="RYC38" s="4"/>
      <c r="RYD38" s="4"/>
      <c r="RYE38" s="4"/>
      <c r="RYF38" s="4"/>
      <c r="RYG38" s="4"/>
      <c r="RYH38" s="4"/>
      <c r="RYI38" s="4"/>
      <c r="RYJ38" s="4"/>
      <c r="RYK38" s="4"/>
      <c r="RYL38" s="4"/>
      <c r="RYM38" s="4"/>
      <c r="RYN38" s="4"/>
      <c r="RYO38" s="4"/>
      <c r="RYP38" s="4"/>
      <c r="RYQ38" s="4"/>
      <c r="RYR38" s="4"/>
      <c r="RYS38" s="4"/>
      <c r="RYT38" s="4"/>
      <c r="RYU38" s="4"/>
      <c r="RYV38" s="4"/>
      <c r="RYW38" s="4"/>
      <c r="RYX38" s="4"/>
      <c r="RYY38" s="4"/>
      <c r="RYZ38" s="4"/>
      <c r="RZA38" s="4"/>
      <c r="RZB38" s="4"/>
      <c r="RZC38" s="4"/>
      <c r="RZD38" s="4"/>
      <c r="RZE38" s="4"/>
      <c r="RZF38" s="4"/>
      <c r="RZG38" s="4"/>
      <c r="RZH38" s="4"/>
      <c r="RZI38" s="4"/>
      <c r="RZJ38" s="4"/>
      <c r="RZK38" s="4"/>
      <c r="RZL38" s="4"/>
      <c r="RZM38" s="4"/>
      <c r="RZN38" s="4"/>
      <c r="RZO38" s="4"/>
      <c r="RZP38" s="4"/>
      <c r="RZQ38" s="4"/>
      <c r="RZR38" s="4"/>
      <c r="RZS38" s="4"/>
      <c r="RZT38" s="4"/>
      <c r="RZU38" s="4"/>
      <c r="RZV38" s="4"/>
      <c r="RZW38" s="4"/>
      <c r="RZX38" s="4"/>
      <c r="RZY38" s="4"/>
      <c r="RZZ38" s="4"/>
      <c r="SAA38" s="4"/>
      <c r="SAB38" s="4"/>
      <c r="SAC38" s="4"/>
      <c r="SAD38" s="4"/>
      <c r="SAE38" s="4"/>
      <c r="SAF38" s="4"/>
      <c r="SAG38" s="4"/>
      <c r="SAH38" s="4"/>
      <c r="SAI38" s="4"/>
      <c r="SAJ38" s="4"/>
      <c r="SAK38" s="4"/>
      <c r="SAL38" s="4"/>
      <c r="SAM38" s="4"/>
      <c r="SAN38" s="4"/>
      <c r="SAO38" s="4"/>
      <c r="SAP38" s="4"/>
      <c r="SAQ38" s="4"/>
      <c r="SAR38" s="4"/>
      <c r="SAS38" s="4"/>
      <c r="SAT38" s="4"/>
      <c r="SAU38" s="4"/>
      <c r="SAV38" s="4"/>
      <c r="SAW38" s="4"/>
      <c r="SAX38" s="4"/>
      <c r="SAY38" s="4"/>
      <c r="SAZ38" s="4"/>
      <c r="SBA38" s="4"/>
      <c r="SBB38" s="4"/>
      <c r="SBC38" s="4"/>
      <c r="SBD38" s="4"/>
      <c r="SBE38" s="4"/>
      <c r="SBF38" s="4"/>
      <c r="SBG38" s="4"/>
      <c r="SBH38" s="4"/>
      <c r="SBI38" s="4"/>
      <c r="SBJ38" s="4"/>
      <c r="SBK38" s="4"/>
      <c r="SBL38" s="4"/>
      <c r="SBM38" s="4"/>
      <c r="SBN38" s="4"/>
      <c r="SBO38" s="4"/>
      <c r="SBP38" s="4"/>
      <c r="SBQ38" s="4"/>
      <c r="SBR38" s="4"/>
      <c r="SBS38" s="4"/>
      <c r="SBT38" s="4"/>
      <c r="SBU38" s="4"/>
      <c r="SBV38" s="4"/>
      <c r="SBW38" s="4"/>
      <c r="SBX38" s="4"/>
      <c r="SBY38" s="4"/>
      <c r="SBZ38" s="4"/>
      <c r="SCA38" s="4"/>
      <c r="SCB38" s="4"/>
      <c r="SCC38" s="4"/>
      <c r="SCD38" s="4"/>
      <c r="SCE38" s="4"/>
      <c r="SCF38" s="4"/>
      <c r="SCG38" s="4"/>
      <c r="SCH38" s="4"/>
      <c r="SCI38" s="4"/>
      <c r="SCJ38" s="4"/>
      <c r="SCK38" s="4"/>
      <c r="SCL38" s="4"/>
      <c r="SCM38" s="4"/>
      <c r="SCN38" s="4"/>
      <c r="SCO38" s="4"/>
      <c r="SCP38" s="4"/>
      <c r="SCQ38" s="4"/>
      <c r="SCR38" s="4"/>
      <c r="SCS38" s="4"/>
      <c r="SCT38" s="4"/>
      <c r="SCU38" s="4"/>
      <c r="SCV38" s="4"/>
      <c r="SCW38" s="4"/>
      <c r="SCX38" s="4"/>
      <c r="SCY38" s="4"/>
      <c r="SCZ38" s="4"/>
      <c r="SDA38" s="4"/>
      <c r="SDB38" s="4"/>
      <c r="SDC38" s="4"/>
      <c r="SDD38" s="4"/>
      <c r="SDE38" s="4"/>
      <c r="SDF38" s="4"/>
      <c r="SDG38" s="4"/>
      <c r="SDH38" s="4"/>
      <c r="SDI38" s="4"/>
      <c r="SDJ38" s="4"/>
      <c r="SDK38" s="4"/>
      <c r="SDL38" s="4"/>
      <c r="SDM38" s="4"/>
      <c r="SDN38" s="4"/>
      <c r="SDO38" s="4"/>
      <c r="SDP38" s="4"/>
      <c r="SDQ38" s="4"/>
      <c r="SDR38" s="4"/>
      <c r="SDS38" s="4"/>
      <c r="SDT38" s="4"/>
      <c r="SDU38" s="4"/>
      <c r="SDV38" s="4"/>
      <c r="SDW38" s="4"/>
      <c r="SDX38" s="4"/>
      <c r="SDY38" s="4"/>
      <c r="SDZ38" s="4"/>
      <c r="SEA38" s="4"/>
      <c r="SEB38" s="4"/>
      <c r="SEC38" s="4"/>
      <c r="SED38" s="4"/>
      <c r="SEE38" s="4"/>
      <c r="SEF38" s="4"/>
      <c r="SEG38" s="4"/>
      <c r="SEH38" s="4"/>
      <c r="SEI38" s="4"/>
      <c r="SEJ38" s="4"/>
      <c r="SEK38" s="4"/>
      <c r="SEL38" s="4"/>
      <c r="SEM38" s="4"/>
      <c r="SEN38" s="4"/>
      <c r="SEO38" s="4"/>
      <c r="SEP38" s="4"/>
      <c r="SEQ38" s="4"/>
      <c r="SER38" s="4"/>
      <c r="SES38" s="4"/>
      <c r="SET38" s="4"/>
      <c r="SEU38" s="4"/>
      <c r="SEV38" s="4"/>
      <c r="SEW38" s="4"/>
      <c r="SEX38" s="4"/>
      <c r="SEY38" s="4"/>
      <c r="SEZ38" s="4"/>
      <c r="SFA38" s="4"/>
      <c r="SFB38" s="4"/>
      <c r="SFC38" s="4"/>
      <c r="SFD38" s="4"/>
      <c r="SFE38" s="4"/>
      <c r="SFF38" s="4"/>
      <c r="SFG38" s="4"/>
      <c r="SFH38" s="4"/>
      <c r="SFI38" s="4"/>
      <c r="SFJ38" s="4"/>
      <c r="SFK38" s="4"/>
      <c r="SFL38" s="4"/>
      <c r="SFM38" s="4"/>
      <c r="SFN38" s="4"/>
      <c r="SFO38" s="4"/>
      <c r="SFP38" s="4"/>
      <c r="SFQ38" s="4"/>
      <c r="SFR38" s="4"/>
      <c r="SFS38" s="4"/>
      <c r="SFT38" s="4"/>
      <c r="SFU38" s="4"/>
      <c r="SFV38" s="4"/>
      <c r="SFW38" s="4"/>
      <c r="SFX38" s="4"/>
      <c r="SFY38" s="4"/>
      <c r="SFZ38" s="4"/>
      <c r="SGA38" s="4"/>
      <c r="SGB38" s="4"/>
      <c r="SGC38" s="4"/>
      <c r="SGD38" s="4"/>
      <c r="SGE38" s="4"/>
      <c r="SGF38" s="4"/>
      <c r="SGG38" s="4"/>
      <c r="SGH38" s="4"/>
      <c r="SGI38" s="4"/>
      <c r="SGJ38" s="4"/>
      <c r="SGK38" s="4"/>
      <c r="SGL38" s="4"/>
      <c r="SGM38" s="4"/>
      <c r="SGN38" s="4"/>
      <c r="SGO38" s="4"/>
      <c r="SGP38" s="4"/>
      <c r="SGQ38" s="4"/>
      <c r="SGR38" s="4"/>
      <c r="SGS38" s="4"/>
      <c r="SGT38" s="4"/>
      <c r="SGU38" s="4"/>
      <c r="SGV38" s="4"/>
      <c r="SGW38" s="4"/>
      <c r="SGX38" s="4"/>
      <c r="SGY38" s="4"/>
      <c r="SGZ38" s="4"/>
      <c r="SHA38" s="4"/>
      <c r="SHB38" s="4"/>
      <c r="SHC38" s="4"/>
      <c r="SHD38" s="4"/>
      <c r="SHE38" s="4"/>
      <c r="SHF38" s="4"/>
      <c r="SHG38" s="4"/>
      <c r="SHH38" s="4"/>
      <c r="SHI38" s="4"/>
      <c r="SHJ38" s="4"/>
      <c r="SHK38" s="4"/>
      <c r="SHL38" s="4"/>
      <c r="SHM38" s="4"/>
      <c r="SHN38" s="4"/>
      <c r="SHO38" s="4"/>
      <c r="SHP38" s="4"/>
      <c r="SHQ38" s="4"/>
      <c r="SHR38" s="4"/>
      <c r="SHS38" s="4"/>
      <c r="SHT38" s="4"/>
      <c r="SHU38" s="4"/>
      <c r="SHV38" s="4"/>
      <c r="SHW38" s="4"/>
      <c r="SHX38" s="4"/>
      <c r="SHY38" s="4"/>
      <c r="SHZ38" s="4"/>
      <c r="SIA38" s="4"/>
      <c r="SIB38" s="4"/>
      <c r="SIC38" s="4"/>
      <c r="SID38" s="4"/>
      <c r="SIE38" s="4"/>
      <c r="SIF38" s="4"/>
      <c r="SIG38" s="4"/>
      <c r="SIH38" s="4"/>
      <c r="SII38" s="4"/>
      <c r="SIJ38" s="4"/>
      <c r="SIK38" s="4"/>
      <c r="SIL38" s="4"/>
      <c r="SIM38" s="4"/>
      <c r="SIN38" s="4"/>
      <c r="SIO38" s="4"/>
      <c r="SIP38" s="4"/>
      <c r="SIQ38" s="4"/>
      <c r="SIR38" s="4"/>
      <c r="SIS38" s="4"/>
      <c r="SIT38" s="4"/>
      <c r="SIU38" s="4"/>
      <c r="SIV38" s="4"/>
      <c r="SIW38" s="4"/>
      <c r="SIX38" s="4"/>
      <c r="SIY38" s="4"/>
      <c r="SIZ38" s="4"/>
      <c r="SJA38" s="4"/>
      <c r="SJB38" s="4"/>
      <c r="SJC38" s="4"/>
      <c r="SJD38" s="4"/>
      <c r="SJE38" s="4"/>
      <c r="SJF38" s="4"/>
      <c r="SJG38" s="4"/>
      <c r="SJH38" s="4"/>
      <c r="SJI38" s="4"/>
      <c r="SJJ38" s="4"/>
      <c r="SJK38" s="4"/>
      <c r="SJL38" s="4"/>
      <c r="SJM38" s="4"/>
      <c r="SJN38" s="4"/>
      <c r="SJO38" s="4"/>
      <c r="SJP38" s="4"/>
      <c r="SJQ38" s="4"/>
      <c r="SJR38" s="4"/>
      <c r="SJS38" s="4"/>
      <c r="SJT38" s="4"/>
      <c r="SJU38" s="4"/>
      <c r="SJV38" s="4"/>
      <c r="SJW38" s="4"/>
      <c r="SJX38" s="4"/>
      <c r="SJY38" s="4"/>
      <c r="SJZ38" s="4"/>
      <c r="SKA38" s="4"/>
      <c r="SKB38" s="4"/>
      <c r="SKC38" s="4"/>
      <c r="SKD38" s="4"/>
      <c r="SKE38" s="4"/>
      <c r="SKF38" s="4"/>
      <c r="SKG38" s="4"/>
      <c r="SKH38" s="4"/>
      <c r="SKI38" s="4"/>
      <c r="SKJ38" s="4"/>
      <c r="SKK38" s="4"/>
      <c r="SKL38" s="4"/>
      <c r="SKM38" s="4"/>
      <c r="SKN38" s="4"/>
      <c r="SKO38" s="4"/>
      <c r="SKP38" s="4"/>
      <c r="SKQ38" s="4"/>
      <c r="SKR38" s="4"/>
      <c r="SKS38" s="4"/>
      <c r="SKT38" s="4"/>
      <c r="SKU38" s="4"/>
      <c r="SKV38" s="4"/>
      <c r="SKW38" s="4"/>
      <c r="SKX38" s="4"/>
      <c r="SKY38" s="4"/>
      <c r="SKZ38" s="4"/>
      <c r="SLA38" s="4"/>
      <c r="SLB38" s="4"/>
      <c r="SLC38" s="4"/>
      <c r="SLD38" s="4"/>
      <c r="SLE38" s="4"/>
      <c r="SLF38" s="4"/>
      <c r="SLG38" s="4"/>
      <c r="SLH38" s="4"/>
      <c r="SLI38" s="4"/>
      <c r="SLJ38" s="4"/>
      <c r="SLK38" s="4"/>
      <c r="SLL38" s="4"/>
      <c r="SLM38" s="4"/>
      <c r="SLN38" s="4"/>
      <c r="SLO38" s="4"/>
      <c r="SLP38" s="4"/>
      <c r="SLQ38" s="4"/>
      <c r="SLR38" s="4"/>
      <c r="SLS38" s="4"/>
      <c r="SLT38" s="4"/>
      <c r="SLU38" s="4"/>
      <c r="SLV38" s="4"/>
      <c r="SLW38" s="4"/>
      <c r="SLX38" s="4"/>
      <c r="SLY38" s="4"/>
      <c r="SLZ38" s="4"/>
      <c r="SMA38" s="4"/>
      <c r="SMB38" s="4"/>
      <c r="SMC38" s="4"/>
      <c r="SMD38" s="4"/>
      <c r="SME38" s="4"/>
      <c r="SMF38" s="4"/>
      <c r="SMG38" s="4"/>
      <c r="SMH38" s="4"/>
      <c r="SMI38" s="4"/>
      <c r="SMJ38" s="4"/>
      <c r="SMK38" s="4"/>
      <c r="SML38" s="4"/>
      <c r="SMM38" s="4"/>
      <c r="SMN38" s="4"/>
      <c r="SMO38" s="4"/>
      <c r="SMP38" s="4"/>
      <c r="SMQ38" s="4"/>
      <c r="SMR38" s="4"/>
      <c r="SMS38" s="4"/>
      <c r="SMT38" s="4"/>
      <c r="SMU38" s="4"/>
      <c r="SMV38" s="4"/>
      <c r="SMW38" s="4"/>
      <c r="SMX38" s="4"/>
      <c r="SMY38" s="4"/>
      <c r="SMZ38" s="4"/>
      <c r="SNA38" s="4"/>
      <c r="SNB38" s="4"/>
      <c r="SNC38" s="4"/>
      <c r="SND38" s="4"/>
      <c r="SNE38" s="4"/>
      <c r="SNF38" s="4"/>
      <c r="SNG38" s="4"/>
      <c r="SNH38" s="4"/>
      <c r="SNI38" s="4"/>
      <c r="SNJ38" s="4"/>
      <c r="SNK38" s="4"/>
      <c r="SNL38" s="4"/>
      <c r="SNM38" s="4"/>
      <c r="SNN38" s="4"/>
      <c r="SNO38" s="4"/>
      <c r="SNP38" s="4"/>
      <c r="SNQ38" s="4"/>
      <c r="SNR38" s="4"/>
      <c r="SNS38" s="4"/>
      <c r="SNT38" s="4"/>
      <c r="SNU38" s="4"/>
      <c r="SNV38" s="4"/>
      <c r="SNW38" s="4"/>
      <c r="SNX38" s="4"/>
      <c r="SNY38" s="4"/>
      <c r="SNZ38" s="4"/>
      <c r="SOA38" s="4"/>
      <c r="SOB38" s="4"/>
      <c r="SOC38" s="4"/>
      <c r="SOD38" s="4"/>
      <c r="SOE38" s="4"/>
      <c r="SOF38" s="4"/>
      <c r="SOG38" s="4"/>
      <c r="SOH38" s="4"/>
      <c r="SOI38" s="4"/>
      <c r="SOJ38" s="4"/>
      <c r="SOK38" s="4"/>
      <c r="SOL38" s="4"/>
      <c r="SOM38" s="4"/>
      <c r="SON38" s="4"/>
      <c r="SOO38" s="4"/>
      <c r="SOP38" s="4"/>
      <c r="SOQ38" s="4"/>
      <c r="SOR38" s="4"/>
      <c r="SOS38" s="4"/>
      <c r="SOT38" s="4"/>
      <c r="SOU38" s="4"/>
      <c r="SOV38" s="4"/>
      <c r="SOW38" s="4"/>
      <c r="SOX38" s="4"/>
      <c r="SOY38" s="4"/>
      <c r="SOZ38" s="4"/>
      <c r="SPA38" s="4"/>
      <c r="SPB38" s="4"/>
      <c r="SPC38" s="4"/>
      <c r="SPD38" s="4"/>
      <c r="SPE38" s="4"/>
      <c r="SPF38" s="4"/>
      <c r="SPG38" s="4"/>
      <c r="SPH38" s="4"/>
      <c r="SPI38" s="4"/>
      <c r="SPJ38" s="4"/>
      <c r="SPK38" s="4"/>
      <c r="SPL38" s="4"/>
      <c r="SPM38" s="4"/>
      <c r="SPN38" s="4"/>
      <c r="SPO38" s="4"/>
      <c r="SPP38" s="4"/>
      <c r="SPQ38" s="4"/>
      <c r="SPR38" s="4"/>
      <c r="SPS38" s="4"/>
      <c r="SPT38" s="4"/>
      <c r="SPU38" s="4"/>
      <c r="SPV38" s="4"/>
      <c r="SPW38" s="4"/>
      <c r="SPX38" s="4"/>
      <c r="SPY38" s="4"/>
      <c r="SPZ38" s="4"/>
      <c r="SQA38" s="4"/>
      <c r="SQB38" s="4"/>
      <c r="SQC38" s="4"/>
      <c r="SQD38" s="4"/>
      <c r="SQE38" s="4"/>
      <c r="SQF38" s="4"/>
      <c r="SQG38" s="4"/>
      <c r="SQH38" s="4"/>
      <c r="SQI38" s="4"/>
      <c r="SQJ38" s="4"/>
      <c r="SQK38" s="4"/>
      <c r="SQL38" s="4"/>
      <c r="SQM38" s="4"/>
      <c r="SQN38" s="4"/>
      <c r="SQO38" s="4"/>
      <c r="SQP38" s="4"/>
      <c r="SQQ38" s="4"/>
      <c r="SQR38" s="4"/>
      <c r="SQS38" s="4"/>
      <c r="SQT38" s="4"/>
      <c r="SQU38" s="4"/>
      <c r="SQV38" s="4"/>
      <c r="SQW38" s="4"/>
      <c r="SQX38" s="4"/>
      <c r="SQY38" s="4"/>
      <c r="SQZ38" s="4"/>
      <c r="SRA38" s="4"/>
      <c r="SRB38" s="4"/>
      <c r="SRC38" s="4"/>
      <c r="SRD38" s="4"/>
      <c r="SRE38" s="4"/>
      <c r="SRF38" s="4"/>
      <c r="SRG38" s="4"/>
      <c r="SRH38" s="4"/>
      <c r="SRI38" s="4"/>
      <c r="SRJ38" s="4"/>
      <c r="SRK38" s="4"/>
      <c r="SRL38" s="4"/>
      <c r="SRM38" s="4"/>
      <c r="SRN38" s="4"/>
      <c r="SRO38" s="4"/>
      <c r="SRP38" s="4"/>
      <c r="SRQ38" s="4"/>
      <c r="SRR38" s="4"/>
      <c r="SRS38" s="4"/>
      <c r="SRT38" s="4"/>
      <c r="SRU38" s="4"/>
      <c r="SRV38" s="4"/>
      <c r="SRW38" s="4"/>
      <c r="SRX38" s="4"/>
      <c r="SRY38" s="4"/>
      <c r="SRZ38" s="4"/>
      <c r="SSA38" s="4"/>
      <c r="SSB38" s="4"/>
      <c r="SSC38" s="4"/>
      <c r="SSD38" s="4"/>
      <c r="SSE38" s="4"/>
      <c r="SSF38" s="4"/>
      <c r="SSG38" s="4"/>
      <c r="SSH38" s="4"/>
      <c r="SSI38" s="4"/>
      <c r="SSJ38" s="4"/>
      <c r="SSK38" s="4"/>
      <c r="SSL38" s="4"/>
      <c r="SSM38" s="4"/>
      <c r="SSN38" s="4"/>
      <c r="SSO38" s="4"/>
      <c r="SSP38" s="4"/>
      <c r="SSQ38" s="4"/>
      <c r="SSR38" s="4"/>
      <c r="SSS38" s="4"/>
      <c r="SST38" s="4"/>
      <c r="SSU38" s="4"/>
      <c r="SSV38" s="4"/>
      <c r="SSW38" s="4"/>
      <c r="SSX38" s="4"/>
      <c r="SSY38" s="4"/>
      <c r="SSZ38" s="4"/>
      <c r="STA38" s="4"/>
      <c r="STB38" s="4"/>
      <c r="STC38" s="4"/>
      <c r="STD38" s="4"/>
      <c r="STE38" s="4"/>
      <c r="STF38" s="4"/>
      <c r="STG38" s="4"/>
      <c r="STH38" s="4"/>
      <c r="STI38" s="4"/>
      <c r="STJ38" s="4"/>
      <c r="STK38" s="4"/>
      <c r="STL38" s="4"/>
      <c r="STM38" s="4"/>
      <c r="STN38" s="4"/>
      <c r="STO38" s="4"/>
      <c r="STP38" s="4"/>
      <c r="STQ38" s="4"/>
      <c r="STR38" s="4"/>
      <c r="STS38" s="4"/>
      <c r="STT38" s="4"/>
      <c r="STU38" s="4"/>
      <c r="STV38" s="4"/>
      <c r="STW38" s="4"/>
      <c r="STX38" s="4"/>
      <c r="STY38" s="4"/>
      <c r="STZ38" s="4"/>
      <c r="SUA38" s="4"/>
      <c r="SUB38" s="4"/>
      <c r="SUC38" s="4"/>
      <c r="SUD38" s="4"/>
      <c r="SUE38" s="4"/>
      <c r="SUF38" s="4"/>
      <c r="SUG38" s="4"/>
      <c r="SUH38" s="4"/>
      <c r="SUI38" s="4"/>
      <c r="SUJ38" s="4"/>
      <c r="SUK38" s="4"/>
      <c r="SUL38" s="4"/>
      <c r="SUM38" s="4"/>
      <c r="SUN38" s="4"/>
      <c r="SUO38" s="4"/>
      <c r="SUP38" s="4"/>
      <c r="SUQ38" s="4"/>
      <c r="SUR38" s="4"/>
      <c r="SUS38" s="4"/>
      <c r="SUT38" s="4"/>
      <c r="SUU38" s="4"/>
      <c r="SUV38" s="4"/>
      <c r="SUW38" s="4"/>
      <c r="SUX38" s="4"/>
      <c r="SUY38" s="4"/>
      <c r="SUZ38" s="4"/>
      <c r="SVA38" s="4"/>
      <c r="SVB38" s="4"/>
      <c r="SVC38" s="4"/>
      <c r="SVD38" s="4"/>
      <c r="SVE38" s="4"/>
      <c r="SVF38" s="4"/>
      <c r="SVG38" s="4"/>
      <c r="SVH38" s="4"/>
      <c r="SVI38" s="4"/>
      <c r="SVJ38" s="4"/>
      <c r="SVK38" s="4"/>
      <c r="SVL38" s="4"/>
      <c r="SVM38" s="4"/>
      <c r="SVN38" s="4"/>
      <c r="SVO38" s="4"/>
      <c r="SVP38" s="4"/>
      <c r="SVQ38" s="4"/>
      <c r="SVR38" s="4"/>
      <c r="SVS38" s="4"/>
      <c r="SVT38" s="4"/>
      <c r="SVU38" s="4"/>
      <c r="SVV38" s="4"/>
      <c r="SVW38" s="4"/>
      <c r="SVX38" s="4"/>
      <c r="SVY38" s="4"/>
      <c r="SVZ38" s="4"/>
      <c r="SWA38" s="4"/>
      <c r="SWB38" s="4"/>
      <c r="SWC38" s="4"/>
      <c r="SWD38" s="4"/>
      <c r="SWE38" s="4"/>
      <c r="SWF38" s="4"/>
      <c r="SWG38" s="4"/>
      <c r="SWH38" s="4"/>
      <c r="SWI38" s="4"/>
      <c r="SWJ38" s="4"/>
      <c r="SWK38" s="4"/>
      <c r="SWL38" s="4"/>
      <c r="SWM38" s="4"/>
      <c r="SWN38" s="4"/>
      <c r="SWO38" s="4"/>
      <c r="SWP38" s="4"/>
      <c r="SWQ38" s="4"/>
      <c r="SWR38" s="4"/>
      <c r="SWS38" s="4"/>
      <c r="SWT38" s="4"/>
      <c r="SWU38" s="4"/>
      <c r="SWV38" s="4"/>
      <c r="SWW38" s="4"/>
      <c r="SWX38" s="4"/>
      <c r="SWY38" s="4"/>
      <c r="SWZ38" s="4"/>
      <c r="SXA38" s="4"/>
      <c r="SXB38" s="4"/>
      <c r="SXC38" s="4"/>
      <c r="SXD38" s="4"/>
      <c r="SXE38" s="4"/>
      <c r="SXF38" s="4"/>
      <c r="SXG38" s="4"/>
      <c r="SXH38" s="4"/>
      <c r="SXI38" s="4"/>
      <c r="SXJ38" s="4"/>
      <c r="SXK38" s="4"/>
      <c r="SXL38" s="4"/>
      <c r="SXM38" s="4"/>
      <c r="SXN38" s="4"/>
      <c r="SXO38" s="4"/>
      <c r="SXP38" s="4"/>
      <c r="SXQ38" s="4"/>
      <c r="SXR38" s="4"/>
      <c r="SXS38" s="4"/>
      <c r="SXT38" s="4"/>
      <c r="SXU38" s="4"/>
      <c r="SXV38" s="4"/>
      <c r="SXW38" s="4"/>
      <c r="SXX38" s="4"/>
      <c r="SXY38" s="4"/>
      <c r="SXZ38" s="4"/>
      <c r="SYA38" s="4"/>
      <c r="SYB38" s="4"/>
      <c r="SYC38" s="4"/>
      <c r="SYD38" s="4"/>
      <c r="SYE38" s="4"/>
      <c r="SYF38" s="4"/>
      <c r="SYG38" s="4"/>
      <c r="SYH38" s="4"/>
      <c r="SYI38" s="4"/>
      <c r="SYJ38" s="4"/>
      <c r="SYK38" s="4"/>
      <c r="SYL38" s="4"/>
      <c r="SYM38" s="4"/>
      <c r="SYN38" s="4"/>
      <c r="SYO38" s="4"/>
      <c r="SYP38" s="4"/>
      <c r="SYQ38" s="4"/>
      <c r="SYR38" s="4"/>
      <c r="SYS38" s="4"/>
      <c r="SYT38" s="4"/>
      <c r="SYU38" s="4"/>
      <c r="SYV38" s="4"/>
      <c r="SYW38" s="4"/>
      <c r="SYX38" s="4"/>
      <c r="SYY38" s="4"/>
      <c r="SYZ38" s="4"/>
      <c r="SZA38" s="4"/>
      <c r="SZB38" s="4"/>
      <c r="SZC38" s="4"/>
      <c r="SZD38" s="4"/>
      <c r="SZE38" s="4"/>
      <c r="SZF38" s="4"/>
      <c r="SZG38" s="4"/>
      <c r="SZH38" s="4"/>
      <c r="SZI38" s="4"/>
      <c r="SZJ38" s="4"/>
      <c r="SZK38" s="4"/>
      <c r="SZL38" s="4"/>
      <c r="SZM38" s="4"/>
      <c r="SZN38" s="4"/>
      <c r="SZO38" s="4"/>
      <c r="SZP38" s="4"/>
      <c r="SZQ38" s="4"/>
      <c r="SZR38" s="4"/>
      <c r="SZS38" s="4"/>
      <c r="SZT38" s="4"/>
      <c r="SZU38" s="4"/>
      <c r="SZV38" s="4"/>
      <c r="SZW38" s="4"/>
      <c r="SZX38" s="4"/>
      <c r="SZY38" s="4"/>
      <c r="SZZ38" s="4"/>
      <c r="TAA38" s="4"/>
      <c r="TAB38" s="4"/>
      <c r="TAC38" s="4"/>
      <c r="TAD38" s="4"/>
      <c r="TAE38" s="4"/>
      <c r="TAF38" s="4"/>
      <c r="TAG38" s="4"/>
      <c r="TAH38" s="4"/>
      <c r="TAI38" s="4"/>
      <c r="TAJ38" s="4"/>
      <c r="TAK38" s="4"/>
      <c r="TAL38" s="4"/>
      <c r="TAM38" s="4"/>
      <c r="TAN38" s="4"/>
      <c r="TAO38" s="4"/>
      <c r="TAP38" s="4"/>
      <c r="TAQ38" s="4"/>
      <c r="TAR38" s="4"/>
      <c r="TAS38" s="4"/>
      <c r="TAT38" s="4"/>
      <c r="TAU38" s="4"/>
      <c r="TAV38" s="4"/>
      <c r="TAW38" s="4"/>
      <c r="TAX38" s="4"/>
      <c r="TAY38" s="4"/>
      <c r="TAZ38" s="4"/>
      <c r="TBA38" s="4"/>
      <c r="TBB38" s="4"/>
      <c r="TBC38" s="4"/>
      <c r="TBD38" s="4"/>
      <c r="TBE38" s="4"/>
      <c r="TBF38" s="4"/>
      <c r="TBG38" s="4"/>
      <c r="TBH38" s="4"/>
      <c r="TBI38" s="4"/>
      <c r="TBJ38" s="4"/>
      <c r="TBK38" s="4"/>
      <c r="TBL38" s="4"/>
      <c r="TBM38" s="4"/>
      <c r="TBN38" s="4"/>
      <c r="TBO38" s="4"/>
      <c r="TBP38" s="4"/>
      <c r="TBQ38" s="4"/>
      <c r="TBR38" s="4"/>
      <c r="TBS38" s="4"/>
      <c r="TBT38" s="4"/>
      <c r="TBU38" s="4"/>
      <c r="TBV38" s="4"/>
      <c r="TBW38" s="4"/>
      <c r="TBX38" s="4"/>
      <c r="TBY38" s="4"/>
      <c r="TBZ38" s="4"/>
      <c r="TCA38" s="4"/>
      <c r="TCB38" s="4"/>
      <c r="TCC38" s="4"/>
      <c r="TCD38" s="4"/>
      <c r="TCE38" s="4"/>
      <c r="TCF38" s="4"/>
      <c r="TCG38" s="4"/>
      <c r="TCH38" s="4"/>
      <c r="TCI38" s="4"/>
      <c r="TCJ38" s="4"/>
      <c r="TCK38" s="4"/>
      <c r="TCL38" s="4"/>
      <c r="TCM38" s="4"/>
      <c r="TCN38" s="4"/>
      <c r="TCO38" s="4"/>
      <c r="TCP38" s="4"/>
      <c r="TCQ38" s="4"/>
      <c r="TCR38" s="4"/>
      <c r="TCS38" s="4"/>
      <c r="TCT38" s="4"/>
      <c r="TCU38" s="4"/>
      <c r="TCV38" s="4"/>
      <c r="TCW38" s="4"/>
      <c r="TCX38" s="4"/>
      <c r="TCY38" s="4"/>
      <c r="TCZ38" s="4"/>
      <c r="TDA38" s="4"/>
      <c r="TDB38" s="4"/>
      <c r="TDC38" s="4"/>
      <c r="TDD38" s="4"/>
      <c r="TDE38" s="4"/>
      <c r="TDF38" s="4"/>
      <c r="TDG38" s="4"/>
      <c r="TDH38" s="4"/>
      <c r="TDI38" s="4"/>
      <c r="TDJ38" s="4"/>
      <c r="TDK38" s="4"/>
      <c r="TDL38" s="4"/>
      <c r="TDM38" s="4"/>
      <c r="TDN38" s="4"/>
      <c r="TDO38" s="4"/>
      <c r="TDP38" s="4"/>
      <c r="TDQ38" s="4"/>
      <c r="TDR38" s="4"/>
      <c r="TDS38" s="4"/>
      <c r="TDT38" s="4"/>
      <c r="TDU38" s="4"/>
      <c r="TDV38" s="4"/>
      <c r="TDW38" s="4"/>
      <c r="TDX38" s="4"/>
      <c r="TDY38" s="4"/>
      <c r="TDZ38" s="4"/>
      <c r="TEA38" s="4"/>
      <c r="TEB38" s="4"/>
      <c r="TEC38" s="4"/>
      <c r="TED38" s="4"/>
      <c r="TEE38" s="4"/>
      <c r="TEF38" s="4"/>
      <c r="TEG38" s="4"/>
      <c r="TEH38" s="4"/>
      <c r="TEI38" s="4"/>
      <c r="TEJ38" s="4"/>
      <c r="TEK38" s="4"/>
      <c r="TEL38" s="4"/>
      <c r="TEM38" s="4"/>
      <c r="TEN38" s="4"/>
      <c r="TEO38" s="4"/>
      <c r="TEP38" s="4"/>
      <c r="TEQ38" s="4"/>
      <c r="TER38" s="4"/>
      <c r="TES38" s="4"/>
      <c r="TET38" s="4"/>
      <c r="TEU38" s="4"/>
      <c r="TEV38" s="4"/>
      <c r="TEW38" s="4"/>
      <c r="TEX38" s="4"/>
      <c r="TEY38" s="4"/>
      <c r="TEZ38" s="4"/>
      <c r="TFA38" s="4"/>
      <c r="TFB38" s="4"/>
      <c r="TFC38" s="4"/>
      <c r="TFD38" s="4"/>
      <c r="TFE38" s="4"/>
      <c r="TFF38" s="4"/>
      <c r="TFG38" s="4"/>
      <c r="TFH38" s="4"/>
      <c r="TFI38" s="4"/>
      <c r="TFJ38" s="4"/>
      <c r="TFK38" s="4"/>
      <c r="TFL38" s="4"/>
      <c r="TFM38" s="4"/>
      <c r="TFN38" s="4"/>
      <c r="TFO38" s="4"/>
      <c r="TFP38" s="4"/>
      <c r="TFQ38" s="4"/>
      <c r="TFR38" s="4"/>
      <c r="TFS38" s="4"/>
      <c r="TFT38" s="4"/>
      <c r="TFU38" s="4"/>
      <c r="TFV38" s="4"/>
      <c r="TFW38" s="4"/>
      <c r="TFX38" s="4"/>
      <c r="TFY38" s="4"/>
      <c r="TFZ38" s="4"/>
      <c r="TGA38" s="4"/>
      <c r="TGB38" s="4"/>
      <c r="TGC38" s="4"/>
      <c r="TGD38" s="4"/>
      <c r="TGE38" s="4"/>
      <c r="TGF38" s="4"/>
      <c r="TGG38" s="4"/>
      <c r="TGH38" s="4"/>
      <c r="TGI38" s="4"/>
      <c r="TGJ38" s="4"/>
      <c r="TGK38" s="4"/>
      <c r="TGL38" s="4"/>
      <c r="TGM38" s="4"/>
      <c r="TGN38" s="4"/>
      <c r="TGO38" s="4"/>
      <c r="TGP38" s="4"/>
      <c r="TGQ38" s="4"/>
      <c r="TGR38" s="4"/>
      <c r="TGS38" s="4"/>
      <c r="TGT38" s="4"/>
      <c r="TGU38" s="4"/>
      <c r="TGV38" s="4"/>
      <c r="TGW38" s="4"/>
      <c r="TGX38" s="4"/>
      <c r="TGY38" s="4"/>
      <c r="TGZ38" s="4"/>
      <c r="THA38" s="4"/>
      <c r="THB38" s="4"/>
      <c r="THC38" s="4"/>
      <c r="THD38" s="4"/>
      <c r="THE38" s="4"/>
      <c r="THF38" s="4"/>
      <c r="THG38" s="4"/>
      <c r="THH38" s="4"/>
      <c r="THI38" s="4"/>
      <c r="THJ38" s="4"/>
      <c r="THK38" s="4"/>
      <c r="THL38" s="4"/>
      <c r="THM38" s="4"/>
      <c r="THN38" s="4"/>
      <c r="THO38" s="4"/>
      <c r="THP38" s="4"/>
      <c r="THQ38" s="4"/>
      <c r="THR38" s="4"/>
      <c r="THS38" s="4"/>
      <c r="THT38" s="4"/>
      <c r="THU38" s="4"/>
      <c r="THV38" s="4"/>
      <c r="THW38" s="4"/>
      <c r="THX38" s="4"/>
      <c r="THY38" s="4"/>
      <c r="THZ38" s="4"/>
      <c r="TIA38" s="4"/>
      <c r="TIB38" s="4"/>
      <c r="TIC38" s="4"/>
      <c r="TID38" s="4"/>
      <c r="TIE38" s="4"/>
      <c r="TIF38" s="4"/>
      <c r="TIG38" s="4"/>
      <c r="TIH38" s="4"/>
      <c r="TII38" s="4"/>
      <c r="TIJ38" s="4"/>
      <c r="TIK38" s="4"/>
      <c r="TIL38" s="4"/>
      <c r="TIM38" s="4"/>
      <c r="TIN38" s="4"/>
      <c r="TIO38" s="4"/>
      <c r="TIP38" s="4"/>
      <c r="TIQ38" s="4"/>
      <c r="TIR38" s="4"/>
      <c r="TIS38" s="4"/>
      <c r="TIT38" s="4"/>
      <c r="TIU38" s="4"/>
      <c r="TIV38" s="4"/>
      <c r="TIW38" s="4"/>
      <c r="TIX38" s="4"/>
      <c r="TIY38" s="4"/>
      <c r="TIZ38" s="4"/>
      <c r="TJA38" s="4"/>
      <c r="TJB38" s="4"/>
      <c r="TJC38" s="4"/>
      <c r="TJD38" s="4"/>
      <c r="TJE38" s="4"/>
      <c r="TJF38" s="4"/>
      <c r="TJG38" s="4"/>
      <c r="TJH38" s="4"/>
      <c r="TJI38" s="4"/>
      <c r="TJJ38" s="4"/>
      <c r="TJK38" s="4"/>
      <c r="TJL38" s="4"/>
      <c r="TJM38" s="4"/>
      <c r="TJN38" s="4"/>
      <c r="TJO38" s="4"/>
      <c r="TJP38" s="4"/>
      <c r="TJQ38" s="4"/>
      <c r="TJR38" s="4"/>
      <c r="TJS38" s="4"/>
      <c r="TJT38" s="4"/>
      <c r="TJU38" s="4"/>
      <c r="TJV38" s="4"/>
      <c r="TJW38" s="4"/>
      <c r="TJX38" s="4"/>
      <c r="TJY38" s="4"/>
      <c r="TJZ38" s="4"/>
      <c r="TKA38" s="4"/>
      <c r="TKB38" s="4"/>
      <c r="TKC38" s="4"/>
      <c r="TKD38" s="4"/>
      <c r="TKE38" s="4"/>
      <c r="TKF38" s="4"/>
      <c r="TKG38" s="4"/>
      <c r="TKH38" s="4"/>
      <c r="TKI38" s="4"/>
      <c r="TKJ38" s="4"/>
      <c r="TKK38" s="4"/>
      <c r="TKL38" s="4"/>
      <c r="TKM38" s="4"/>
      <c r="TKN38" s="4"/>
      <c r="TKO38" s="4"/>
      <c r="TKP38" s="4"/>
      <c r="TKQ38" s="4"/>
      <c r="TKR38" s="4"/>
      <c r="TKS38" s="4"/>
      <c r="TKT38" s="4"/>
      <c r="TKU38" s="4"/>
      <c r="TKV38" s="4"/>
      <c r="TKW38" s="4"/>
      <c r="TKX38" s="4"/>
      <c r="TKY38" s="4"/>
      <c r="TKZ38" s="4"/>
      <c r="TLA38" s="4"/>
      <c r="TLB38" s="4"/>
      <c r="TLC38" s="4"/>
      <c r="TLD38" s="4"/>
      <c r="TLE38" s="4"/>
      <c r="TLF38" s="4"/>
      <c r="TLG38" s="4"/>
      <c r="TLH38" s="4"/>
      <c r="TLI38" s="4"/>
      <c r="TLJ38" s="4"/>
      <c r="TLK38" s="4"/>
      <c r="TLL38" s="4"/>
      <c r="TLM38" s="4"/>
      <c r="TLN38" s="4"/>
      <c r="TLO38" s="4"/>
      <c r="TLP38" s="4"/>
      <c r="TLQ38" s="4"/>
      <c r="TLR38" s="4"/>
      <c r="TLS38" s="4"/>
      <c r="TLT38" s="4"/>
      <c r="TLU38" s="4"/>
      <c r="TLV38" s="4"/>
      <c r="TLW38" s="4"/>
      <c r="TLX38" s="4"/>
      <c r="TLY38" s="4"/>
      <c r="TLZ38" s="4"/>
      <c r="TMA38" s="4"/>
      <c r="TMB38" s="4"/>
      <c r="TMC38" s="4"/>
      <c r="TMD38" s="4"/>
      <c r="TME38" s="4"/>
      <c r="TMF38" s="4"/>
      <c r="TMG38" s="4"/>
      <c r="TMH38" s="4"/>
      <c r="TMI38" s="4"/>
      <c r="TMJ38" s="4"/>
      <c r="TMK38" s="4"/>
      <c r="TML38" s="4"/>
      <c r="TMM38" s="4"/>
      <c r="TMN38" s="4"/>
      <c r="TMO38" s="4"/>
      <c r="TMP38" s="4"/>
      <c r="TMQ38" s="4"/>
      <c r="TMR38" s="4"/>
      <c r="TMS38" s="4"/>
      <c r="TMT38" s="4"/>
      <c r="TMU38" s="4"/>
      <c r="TMV38" s="4"/>
      <c r="TMW38" s="4"/>
      <c r="TMX38" s="4"/>
      <c r="TMY38" s="4"/>
      <c r="TMZ38" s="4"/>
      <c r="TNA38" s="4"/>
      <c r="TNB38" s="4"/>
      <c r="TNC38" s="4"/>
      <c r="TND38" s="4"/>
      <c r="TNE38" s="4"/>
      <c r="TNF38" s="4"/>
      <c r="TNG38" s="4"/>
      <c r="TNH38" s="4"/>
      <c r="TNI38" s="4"/>
      <c r="TNJ38" s="4"/>
      <c r="TNK38" s="4"/>
      <c r="TNL38" s="4"/>
      <c r="TNM38" s="4"/>
      <c r="TNN38" s="4"/>
      <c r="TNO38" s="4"/>
      <c r="TNP38" s="4"/>
      <c r="TNQ38" s="4"/>
      <c r="TNR38" s="4"/>
      <c r="TNS38" s="4"/>
      <c r="TNT38" s="4"/>
      <c r="TNU38" s="4"/>
      <c r="TNV38" s="4"/>
      <c r="TNW38" s="4"/>
      <c r="TNX38" s="4"/>
      <c r="TNY38" s="4"/>
      <c r="TNZ38" s="4"/>
      <c r="TOA38" s="4"/>
      <c r="TOB38" s="4"/>
      <c r="TOC38" s="4"/>
      <c r="TOD38" s="4"/>
      <c r="TOE38" s="4"/>
      <c r="TOF38" s="4"/>
      <c r="TOG38" s="4"/>
      <c r="TOH38" s="4"/>
      <c r="TOI38" s="4"/>
      <c r="TOJ38" s="4"/>
      <c r="TOK38" s="4"/>
      <c r="TOL38" s="4"/>
      <c r="TOM38" s="4"/>
      <c r="TON38" s="4"/>
      <c r="TOO38" s="4"/>
      <c r="TOP38" s="4"/>
      <c r="TOQ38" s="4"/>
      <c r="TOR38" s="4"/>
      <c r="TOS38" s="4"/>
      <c r="TOT38" s="4"/>
      <c r="TOU38" s="4"/>
      <c r="TOV38" s="4"/>
      <c r="TOW38" s="4"/>
      <c r="TOX38" s="4"/>
      <c r="TOY38" s="4"/>
      <c r="TOZ38" s="4"/>
      <c r="TPA38" s="4"/>
      <c r="TPB38" s="4"/>
      <c r="TPC38" s="4"/>
      <c r="TPD38" s="4"/>
      <c r="TPE38" s="4"/>
      <c r="TPF38" s="4"/>
      <c r="TPG38" s="4"/>
      <c r="TPH38" s="4"/>
      <c r="TPI38" s="4"/>
      <c r="TPJ38" s="4"/>
      <c r="TPK38" s="4"/>
      <c r="TPL38" s="4"/>
      <c r="TPM38" s="4"/>
      <c r="TPN38" s="4"/>
      <c r="TPO38" s="4"/>
      <c r="TPP38" s="4"/>
      <c r="TPQ38" s="4"/>
      <c r="TPR38" s="4"/>
      <c r="TPS38" s="4"/>
      <c r="TPT38" s="4"/>
      <c r="TPU38" s="4"/>
      <c r="TPV38" s="4"/>
      <c r="TPW38" s="4"/>
      <c r="TPX38" s="4"/>
      <c r="TPY38" s="4"/>
      <c r="TPZ38" s="4"/>
      <c r="TQA38" s="4"/>
      <c r="TQB38" s="4"/>
      <c r="TQC38" s="4"/>
      <c r="TQD38" s="4"/>
      <c r="TQE38" s="4"/>
      <c r="TQF38" s="4"/>
      <c r="TQG38" s="4"/>
      <c r="TQH38" s="4"/>
      <c r="TQI38" s="4"/>
      <c r="TQJ38" s="4"/>
      <c r="TQK38" s="4"/>
      <c r="TQL38" s="4"/>
      <c r="TQM38" s="4"/>
      <c r="TQN38" s="4"/>
      <c r="TQO38" s="4"/>
      <c r="TQP38" s="4"/>
      <c r="TQQ38" s="4"/>
      <c r="TQR38" s="4"/>
      <c r="TQS38" s="4"/>
      <c r="TQT38" s="4"/>
      <c r="TQU38" s="4"/>
      <c r="TQV38" s="4"/>
      <c r="TQW38" s="4"/>
      <c r="TQX38" s="4"/>
      <c r="TQY38" s="4"/>
      <c r="TQZ38" s="4"/>
      <c r="TRA38" s="4"/>
      <c r="TRB38" s="4"/>
      <c r="TRC38" s="4"/>
      <c r="TRD38" s="4"/>
      <c r="TRE38" s="4"/>
      <c r="TRF38" s="4"/>
      <c r="TRG38" s="4"/>
      <c r="TRH38" s="4"/>
      <c r="TRI38" s="4"/>
      <c r="TRJ38" s="4"/>
      <c r="TRK38" s="4"/>
      <c r="TRL38" s="4"/>
      <c r="TRM38" s="4"/>
      <c r="TRN38" s="4"/>
      <c r="TRO38" s="4"/>
      <c r="TRP38" s="4"/>
      <c r="TRQ38" s="4"/>
      <c r="TRR38" s="4"/>
      <c r="TRS38" s="4"/>
      <c r="TRT38" s="4"/>
      <c r="TRU38" s="4"/>
      <c r="TRV38" s="4"/>
      <c r="TRW38" s="4"/>
      <c r="TRX38" s="4"/>
      <c r="TRY38" s="4"/>
      <c r="TRZ38" s="4"/>
      <c r="TSA38" s="4"/>
      <c r="TSB38" s="4"/>
      <c r="TSC38" s="4"/>
      <c r="TSD38" s="4"/>
      <c r="TSE38" s="4"/>
      <c r="TSF38" s="4"/>
      <c r="TSG38" s="4"/>
      <c r="TSH38" s="4"/>
      <c r="TSI38" s="4"/>
      <c r="TSJ38" s="4"/>
      <c r="TSK38" s="4"/>
      <c r="TSL38" s="4"/>
      <c r="TSM38" s="4"/>
      <c r="TSN38" s="4"/>
      <c r="TSO38" s="4"/>
      <c r="TSP38" s="4"/>
      <c r="TSQ38" s="4"/>
      <c r="TSR38" s="4"/>
      <c r="TSS38" s="4"/>
      <c r="TST38" s="4"/>
      <c r="TSU38" s="4"/>
      <c r="TSV38" s="4"/>
      <c r="TSW38" s="4"/>
      <c r="TSX38" s="4"/>
      <c r="TSY38" s="4"/>
      <c r="TSZ38" s="4"/>
      <c r="TTA38" s="4"/>
      <c r="TTB38" s="4"/>
      <c r="TTC38" s="4"/>
      <c r="TTD38" s="4"/>
      <c r="TTE38" s="4"/>
      <c r="TTF38" s="4"/>
      <c r="TTG38" s="4"/>
      <c r="TTH38" s="4"/>
      <c r="TTI38" s="4"/>
      <c r="TTJ38" s="4"/>
      <c r="TTK38" s="4"/>
      <c r="TTL38" s="4"/>
      <c r="TTM38" s="4"/>
      <c r="TTN38" s="4"/>
      <c r="TTO38" s="4"/>
      <c r="TTP38" s="4"/>
      <c r="TTQ38" s="4"/>
      <c r="TTR38" s="4"/>
      <c r="TTS38" s="4"/>
      <c r="TTT38" s="4"/>
      <c r="TTU38" s="4"/>
      <c r="TTV38" s="4"/>
      <c r="TTW38" s="4"/>
      <c r="TTX38" s="4"/>
      <c r="TTY38" s="4"/>
      <c r="TTZ38" s="4"/>
      <c r="TUA38" s="4"/>
      <c r="TUB38" s="4"/>
      <c r="TUC38" s="4"/>
      <c r="TUD38" s="4"/>
      <c r="TUE38" s="4"/>
      <c r="TUF38" s="4"/>
      <c r="TUG38" s="4"/>
      <c r="TUH38" s="4"/>
      <c r="TUI38" s="4"/>
      <c r="TUJ38" s="4"/>
      <c r="TUK38" s="4"/>
      <c r="TUL38" s="4"/>
      <c r="TUM38" s="4"/>
      <c r="TUN38" s="4"/>
      <c r="TUO38" s="4"/>
      <c r="TUP38" s="4"/>
      <c r="TUQ38" s="4"/>
      <c r="TUR38" s="4"/>
      <c r="TUS38" s="4"/>
      <c r="TUT38" s="4"/>
      <c r="TUU38" s="4"/>
      <c r="TUV38" s="4"/>
      <c r="TUW38" s="4"/>
      <c r="TUX38" s="4"/>
      <c r="TUY38" s="4"/>
      <c r="TUZ38" s="4"/>
      <c r="TVA38" s="4"/>
      <c r="TVB38" s="4"/>
      <c r="TVC38" s="4"/>
      <c r="TVD38" s="4"/>
      <c r="TVE38" s="4"/>
      <c r="TVF38" s="4"/>
      <c r="TVG38" s="4"/>
      <c r="TVH38" s="4"/>
      <c r="TVI38" s="4"/>
      <c r="TVJ38" s="4"/>
      <c r="TVK38" s="4"/>
      <c r="TVL38" s="4"/>
      <c r="TVM38" s="4"/>
      <c r="TVN38" s="4"/>
      <c r="TVO38" s="4"/>
      <c r="TVP38" s="4"/>
      <c r="TVQ38" s="4"/>
      <c r="TVR38" s="4"/>
      <c r="TVS38" s="4"/>
      <c r="TVT38" s="4"/>
      <c r="TVU38" s="4"/>
      <c r="TVV38" s="4"/>
      <c r="TVW38" s="4"/>
      <c r="TVX38" s="4"/>
      <c r="TVY38" s="4"/>
      <c r="TVZ38" s="4"/>
      <c r="TWA38" s="4"/>
      <c r="TWB38" s="4"/>
      <c r="TWC38" s="4"/>
      <c r="TWD38" s="4"/>
      <c r="TWE38" s="4"/>
      <c r="TWF38" s="4"/>
      <c r="TWG38" s="4"/>
      <c r="TWH38" s="4"/>
      <c r="TWI38" s="4"/>
      <c r="TWJ38" s="4"/>
      <c r="TWK38" s="4"/>
      <c r="TWL38" s="4"/>
      <c r="TWM38" s="4"/>
      <c r="TWN38" s="4"/>
      <c r="TWO38" s="4"/>
      <c r="TWP38" s="4"/>
      <c r="TWQ38" s="4"/>
      <c r="TWR38" s="4"/>
      <c r="TWS38" s="4"/>
      <c r="TWT38" s="4"/>
      <c r="TWU38" s="4"/>
      <c r="TWV38" s="4"/>
      <c r="TWW38" s="4"/>
      <c r="TWX38" s="4"/>
      <c r="TWY38" s="4"/>
      <c r="TWZ38" s="4"/>
      <c r="TXA38" s="4"/>
      <c r="TXB38" s="4"/>
      <c r="TXC38" s="4"/>
      <c r="TXD38" s="4"/>
      <c r="TXE38" s="4"/>
      <c r="TXF38" s="4"/>
      <c r="TXG38" s="4"/>
      <c r="TXH38" s="4"/>
      <c r="TXI38" s="4"/>
      <c r="TXJ38" s="4"/>
      <c r="TXK38" s="4"/>
      <c r="TXL38" s="4"/>
      <c r="TXM38" s="4"/>
      <c r="TXN38" s="4"/>
      <c r="TXO38" s="4"/>
      <c r="TXP38" s="4"/>
      <c r="TXQ38" s="4"/>
      <c r="TXR38" s="4"/>
      <c r="TXS38" s="4"/>
      <c r="TXT38" s="4"/>
      <c r="TXU38" s="4"/>
      <c r="TXV38" s="4"/>
      <c r="TXW38" s="4"/>
      <c r="TXX38" s="4"/>
      <c r="TXY38" s="4"/>
      <c r="TXZ38" s="4"/>
      <c r="TYA38" s="4"/>
      <c r="TYB38" s="4"/>
      <c r="TYC38" s="4"/>
      <c r="TYD38" s="4"/>
      <c r="TYE38" s="4"/>
      <c r="TYF38" s="4"/>
      <c r="TYG38" s="4"/>
      <c r="TYH38" s="4"/>
      <c r="TYI38" s="4"/>
      <c r="TYJ38" s="4"/>
      <c r="TYK38" s="4"/>
      <c r="TYL38" s="4"/>
      <c r="TYM38" s="4"/>
      <c r="TYN38" s="4"/>
      <c r="TYO38" s="4"/>
      <c r="TYP38" s="4"/>
      <c r="TYQ38" s="4"/>
      <c r="TYR38" s="4"/>
      <c r="TYS38" s="4"/>
      <c r="TYT38" s="4"/>
      <c r="TYU38" s="4"/>
      <c r="TYV38" s="4"/>
      <c r="TYW38" s="4"/>
      <c r="TYX38" s="4"/>
      <c r="TYY38" s="4"/>
      <c r="TYZ38" s="4"/>
      <c r="TZA38" s="4"/>
      <c r="TZB38" s="4"/>
      <c r="TZC38" s="4"/>
      <c r="TZD38" s="4"/>
      <c r="TZE38" s="4"/>
      <c r="TZF38" s="4"/>
      <c r="TZG38" s="4"/>
      <c r="TZH38" s="4"/>
      <c r="TZI38" s="4"/>
      <c r="TZJ38" s="4"/>
      <c r="TZK38" s="4"/>
      <c r="TZL38" s="4"/>
      <c r="TZM38" s="4"/>
      <c r="TZN38" s="4"/>
      <c r="TZO38" s="4"/>
      <c r="TZP38" s="4"/>
      <c r="TZQ38" s="4"/>
      <c r="TZR38" s="4"/>
      <c r="TZS38" s="4"/>
      <c r="TZT38" s="4"/>
      <c r="TZU38" s="4"/>
      <c r="TZV38" s="4"/>
      <c r="TZW38" s="4"/>
      <c r="TZX38" s="4"/>
      <c r="TZY38" s="4"/>
      <c r="TZZ38" s="4"/>
      <c r="UAA38" s="4"/>
      <c r="UAB38" s="4"/>
      <c r="UAC38" s="4"/>
      <c r="UAD38" s="4"/>
      <c r="UAE38" s="4"/>
      <c r="UAF38" s="4"/>
      <c r="UAG38" s="4"/>
      <c r="UAH38" s="4"/>
      <c r="UAI38" s="4"/>
      <c r="UAJ38" s="4"/>
      <c r="UAK38" s="4"/>
      <c r="UAL38" s="4"/>
      <c r="UAM38" s="4"/>
      <c r="UAN38" s="4"/>
      <c r="UAO38" s="4"/>
      <c r="UAP38" s="4"/>
      <c r="UAQ38" s="4"/>
      <c r="UAR38" s="4"/>
      <c r="UAS38" s="4"/>
      <c r="UAT38" s="4"/>
      <c r="UAU38" s="4"/>
      <c r="UAV38" s="4"/>
      <c r="UAW38" s="4"/>
      <c r="UAX38" s="4"/>
      <c r="UAY38" s="4"/>
      <c r="UAZ38" s="4"/>
      <c r="UBA38" s="4"/>
      <c r="UBB38" s="4"/>
      <c r="UBC38" s="4"/>
      <c r="UBD38" s="4"/>
      <c r="UBE38" s="4"/>
      <c r="UBF38" s="4"/>
      <c r="UBG38" s="4"/>
      <c r="UBH38" s="4"/>
      <c r="UBI38" s="4"/>
      <c r="UBJ38" s="4"/>
      <c r="UBK38" s="4"/>
      <c r="UBL38" s="4"/>
      <c r="UBM38" s="4"/>
      <c r="UBN38" s="4"/>
      <c r="UBO38" s="4"/>
      <c r="UBP38" s="4"/>
      <c r="UBQ38" s="4"/>
      <c r="UBR38" s="4"/>
      <c r="UBS38" s="4"/>
      <c r="UBT38" s="4"/>
      <c r="UBU38" s="4"/>
      <c r="UBV38" s="4"/>
      <c r="UBW38" s="4"/>
      <c r="UBX38" s="4"/>
      <c r="UBY38" s="4"/>
      <c r="UBZ38" s="4"/>
      <c r="UCA38" s="4"/>
      <c r="UCB38" s="4"/>
      <c r="UCC38" s="4"/>
      <c r="UCD38" s="4"/>
      <c r="UCE38" s="4"/>
      <c r="UCF38" s="4"/>
      <c r="UCG38" s="4"/>
      <c r="UCH38" s="4"/>
      <c r="UCI38" s="4"/>
      <c r="UCJ38" s="4"/>
      <c r="UCK38" s="4"/>
      <c r="UCL38" s="4"/>
      <c r="UCM38" s="4"/>
      <c r="UCN38" s="4"/>
      <c r="UCO38" s="4"/>
      <c r="UCP38" s="4"/>
      <c r="UCQ38" s="4"/>
      <c r="UCR38" s="4"/>
      <c r="UCS38" s="4"/>
      <c r="UCT38" s="4"/>
      <c r="UCU38" s="4"/>
      <c r="UCV38" s="4"/>
      <c r="UCW38" s="4"/>
      <c r="UCX38" s="4"/>
      <c r="UCY38" s="4"/>
      <c r="UCZ38" s="4"/>
      <c r="UDA38" s="4"/>
      <c r="UDB38" s="4"/>
      <c r="UDC38" s="4"/>
      <c r="UDD38" s="4"/>
      <c r="UDE38" s="4"/>
      <c r="UDF38" s="4"/>
      <c r="UDG38" s="4"/>
      <c r="UDH38" s="4"/>
      <c r="UDI38" s="4"/>
      <c r="UDJ38" s="4"/>
      <c r="UDK38" s="4"/>
      <c r="UDL38" s="4"/>
      <c r="UDM38" s="4"/>
      <c r="UDN38" s="4"/>
      <c r="UDO38" s="4"/>
      <c r="UDP38" s="4"/>
      <c r="UDQ38" s="4"/>
      <c r="UDR38" s="4"/>
      <c r="UDS38" s="4"/>
      <c r="UDT38" s="4"/>
      <c r="UDU38" s="4"/>
      <c r="UDV38" s="4"/>
      <c r="UDW38" s="4"/>
      <c r="UDX38" s="4"/>
      <c r="UDY38" s="4"/>
      <c r="UDZ38" s="4"/>
      <c r="UEA38" s="4"/>
      <c r="UEB38" s="4"/>
      <c r="UEC38" s="4"/>
      <c r="UED38" s="4"/>
      <c r="UEE38" s="4"/>
      <c r="UEF38" s="4"/>
      <c r="UEG38" s="4"/>
      <c r="UEH38" s="4"/>
      <c r="UEI38" s="4"/>
      <c r="UEJ38" s="4"/>
      <c r="UEK38" s="4"/>
      <c r="UEL38" s="4"/>
      <c r="UEM38" s="4"/>
      <c r="UEN38" s="4"/>
      <c r="UEO38" s="4"/>
      <c r="UEP38" s="4"/>
      <c r="UEQ38" s="4"/>
      <c r="UER38" s="4"/>
      <c r="UES38" s="4"/>
      <c r="UET38" s="4"/>
      <c r="UEU38" s="4"/>
      <c r="UEV38" s="4"/>
      <c r="UEW38" s="4"/>
      <c r="UEX38" s="4"/>
      <c r="UEY38" s="4"/>
      <c r="UEZ38" s="4"/>
      <c r="UFA38" s="4"/>
      <c r="UFB38" s="4"/>
      <c r="UFC38" s="4"/>
      <c r="UFD38" s="4"/>
      <c r="UFE38" s="4"/>
      <c r="UFF38" s="4"/>
      <c r="UFG38" s="4"/>
      <c r="UFH38" s="4"/>
      <c r="UFI38" s="4"/>
      <c r="UFJ38" s="4"/>
      <c r="UFK38" s="4"/>
      <c r="UFL38" s="4"/>
      <c r="UFM38" s="4"/>
      <c r="UFN38" s="4"/>
      <c r="UFO38" s="4"/>
      <c r="UFP38" s="4"/>
      <c r="UFQ38" s="4"/>
      <c r="UFR38" s="4"/>
      <c r="UFS38" s="4"/>
      <c r="UFT38" s="4"/>
      <c r="UFU38" s="4"/>
      <c r="UFV38" s="4"/>
      <c r="UFW38" s="4"/>
      <c r="UFX38" s="4"/>
      <c r="UFY38" s="4"/>
      <c r="UFZ38" s="4"/>
      <c r="UGA38" s="4"/>
      <c r="UGB38" s="4"/>
      <c r="UGC38" s="4"/>
      <c r="UGD38" s="4"/>
      <c r="UGE38" s="4"/>
      <c r="UGF38" s="4"/>
      <c r="UGG38" s="4"/>
      <c r="UGH38" s="4"/>
      <c r="UGI38" s="4"/>
      <c r="UGJ38" s="4"/>
      <c r="UGK38" s="4"/>
      <c r="UGL38" s="4"/>
      <c r="UGM38" s="4"/>
      <c r="UGN38" s="4"/>
      <c r="UGO38" s="4"/>
      <c r="UGP38" s="4"/>
      <c r="UGQ38" s="4"/>
      <c r="UGR38" s="4"/>
      <c r="UGS38" s="4"/>
      <c r="UGT38" s="4"/>
      <c r="UGU38" s="4"/>
      <c r="UGV38" s="4"/>
      <c r="UGW38" s="4"/>
      <c r="UGX38" s="4"/>
      <c r="UGY38" s="4"/>
      <c r="UGZ38" s="4"/>
      <c r="UHA38" s="4"/>
      <c r="UHB38" s="4"/>
      <c r="UHC38" s="4"/>
      <c r="UHD38" s="4"/>
      <c r="UHE38" s="4"/>
      <c r="UHF38" s="4"/>
      <c r="UHG38" s="4"/>
      <c r="UHH38" s="4"/>
      <c r="UHI38" s="4"/>
      <c r="UHJ38" s="4"/>
      <c r="UHK38" s="4"/>
      <c r="UHL38" s="4"/>
      <c r="UHM38" s="4"/>
      <c r="UHN38" s="4"/>
      <c r="UHO38" s="4"/>
      <c r="UHP38" s="4"/>
      <c r="UHQ38" s="4"/>
      <c r="UHR38" s="4"/>
      <c r="UHS38" s="4"/>
      <c r="UHT38" s="4"/>
      <c r="UHU38" s="4"/>
      <c r="UHV38" s="4"/>
      <c r="UHW38" s="4"/>
      <c r="UHX38" s="4"/>
      <c r="UHY38" s="4"/>
      <c r="UHZ38" s="4"/>
      <c r="UIA38" s="4"/>
      <c r="UIB38" s="4"/>
      <c r="UIC38" s="4"/>
      <c r="UID38" s="4"/>
      <c r="UIE38" s="4"/>
      <c r="UIF38" s="4"/>
      <c r="UIG38" s="4"/>
      <c r="UIH38" s="4"/>
      <c r="UII38" s="4"/>
      <c r="UIJ38" s="4"/>
      <c r="UIK38" s="4"/>
      <c r="UIL38" s="4"/>
      <c r="UIM38" s="4"/>
      <c r="UIN38" s="4"/>
      <c r="UIO38" s="4"/>
      <c r="UIP38" s="4"/>
      <c r="UIQ38" s="4"/>
      <c r="UIR38" s="4"/>
      <c r="UIS38" s="4"/>
      <c r="UIT38" s="4"/>
      <c r="UIU38" s="4"/>
      <c r="UIV38" s="4"/>
      <c r="UIW38" s="4"/>
      <c r="UIX38" s="4"/>
      <c r="UIY38" s="4"/>
      <c r="UIZ38" s="4"/>
      <c r="UJA38" s="4"/>
      <c r="UJB38" s="4"/>
      <c r="UJC38" s="4"/>
      <c r="UJD38" s="4"/>
      <c r="UJE38" s="4"/>
      <c r="UJF38" s="4"/>
      <c r="UJG38" s="4"/>
      <c r="UJH38" s="4"/>
      <c r="UJI38" s="4"/>
      <c r="UJJ38" s="4"/>
      <c r="UJK38" s="4"/>
      <c r="UJL38" s="4"/>
      <c r="UJM38" s="4"/>
      <c r="UJN38" s="4"/>
      <c r="UJO38" s="4"/>
      <c r="UJP38" s="4"/>
      <c r="UJQ38" s="4"/>
      <c r="UJR38" s="4"/>
      <c r="UJS38" s="4"/>
      <c r="UJT38" s="4"/>
      <c r="UJU38" s="4"/>
      <c r="UJV38" s="4"/>
      <c r="UJW38" s="4"/>
      <c r="UJX38" s="4"/>
      <c r="UJY38" s="4"/>
      <c r="UJZ38" s="4"/>
      <c r="UKA38" s="4"/>
      <c r="UKB38" s="4"/>
      <c r="UKC38" s="4"/>
      <c r="UKD38" s="4"/>
      <c r="UKE38" s="4"/>
      <c r="UKF38" s="4"/>
      <c r="UKG38" s="4"/>
      <c r="UKH38" s="4"/>
      <c r="UKI38" s="4"/>
      <c r="UKJ38" s="4"/>
      <c r="UKK38" s="4"/>
      <c r="UKL38" s="4"/>
      <c r="UKM38" s="4"/>
      <c r="UKN38" s="4"/>
      <c r="UKO38" s="4"/>
      <c r="UKP38" s="4"/>
      <c r="UKQ38" s="4"/>
      <c r="UKR38" s="4"/>
      <c r="UKS38" s="4"/>
      <c r="UKT38" s="4"/>
      <c r="UKU38" s="4"/>
      <c r="UKV38" s="4"/>
      <c r="UKW38" s="4"/>
      <c r="UKX38" s="4"/>
      <c r="UKY38" s="4"/>
      <c r="UKZ38" s="4"/>
      <c r="ULA38" s="4"/>
      <c r="ULB38" s="4"/>
      <c r="ULC38" s="4"/>
      <c r="ULD38" s="4"/>
      <c r="ULE38" s="4"/>
      <c r="ULF38" s="4"/>
      <c r="ULG38" s="4"/>
      <c r="ULH38" s="4"/>
      <c r="ULI38" s="4"/>
      <c r="ULJ38" s="4"/>
      <c r="ULK38" s="4"/>
      <c r="ULL38" s="4"/>
      <c r="ULM38" s="4"/>
      <c r="ULN38" s="4"/>
      <c r="ULO38" s="4"/>
      <c r="ULP38" s="4"/>
      <c r="ULQ38" s="4"/>
      <c r="ULR38" s="4"/>
      <c r="ULS38" s="4"/>
      <c r="ULT38" s="4"/>
      <c r="ULU38" s="4"/>
      <c r="ULV38" s="4"/>
      <c r="ULW38" s="4"/>
      <c r="ULX38" s="4"/>
      <c r="ULY38" s="4"/>
      <c r="ULZ38" s="4"/>
      <c r="UMA38" s="4"/>
      <c r="UMB38" s="4"/>
      <c r="UMC38" s="4"/>
      <c r="UMD38" s="4"/>
      <c r="UME38" s="4"/>
      <c r="UMF38" s="4"/>
      <c r="UMG38" s="4"/>
      <c r="UMH38" s="4"/>
      <c r="UMI38" s="4"/>
      <c r="UMJ38" s="4"/>
      <c r="UMK38" s="4"/>
      <c r="UML38" s="4"/>
      <c r="UMM38" s="4"/>
      <c r="UMN38" s="4"/>
      <c r="UMO38" s="4"/>
      <c r="UMP38" s="4"/>
      <c r="UMQ38" s="4"/>
      <c r="UMR38" s="4"/>
      <c r="UMS38" s="4"/>
      <c r="UMT38" s="4"/>
      <c r="UMU38" s="4"/>
      <c r="UMV38" s="4"/>
      <c r="UMW38" s="4"/>
      <c r="UMX38" s="4"/>
      <c r="UMY38" s="4"/>
      <c r="UMZ38" s="4"/>
      <c r="UNA38" s="4"/>
      <c r="UNB38" s="4"/>
      <c r="UNC38" s="4"/>
      <c r="UND38" s="4"/>
      <c r="UNE38" s="4"/>
      <c r="UNF38" s="4"/>
      <c r="UNG38" s="4"/>
      <c r="UNH38" s="4"/>
      <c r="UNI38" s="4"/>
      <c r="UNJ38" s="4"/>
      <c r="UNK38" s="4"/>
      <c r="UNL38" s="4"/>
      <c r="UNM38" s="4"/>
      <c r="UNN38" s="4"/>
      <c r="UNO38" s="4"/>
      <c r="UNP38" s="4"/>
      <c r="UNQ38" s="4"/>
      <c r="UNR38" s="4"/>
      <c r="UNS38" s="4"/>
      <c r="UNT38" s="4"/>
      <c r="UNU38" s="4"/>
      <c r="UNV38" s="4"/>
      <c r="UNW38" s="4"/>
      <c r="UNX38" s="4"/>
      <c r="UNY38" s="4"/>
      <c r="UNZ38" s="4"/>
      <c r="UOA38" s="4"/>
      <c r="UOB38" s="4"/>
      <c r="UOC38" s="4"/>
      <c r="UOD38" s="4"/>
      <c r="UOE38" s="4"/>
      <c r="UOF38" s="4"/>
      <c r="UOG38" s="4"/>
      <c r="UOH38" s="4"/>
      <c r="UOI38" s="4"/>
      <c r="UOJ38" s="4"/>
      <c r="UOK38" s="4"/>
      <c r="UOL38" s="4"/>
      <c r="UOM38" s="4"/>
      <c r="UON38" s="4"/>
      <c r="UOO38" s="4"/>
      <c r="UOP38" s="4"/>
      <c r="UOQ38" s="4"/>
      <c r="UOR38" s="4"/>
      <c r="UOS38" s="4"/>
      <c r="UOT38" s="4"/>
      <c r="UOU38" s="4"/>
      <c r="UOV38" s="4"/>
      <c r="UOW38" s="4"/>
      <c r="UOX38" s="4"/>
      <c r="UOY38" s="4"/>
      <c r="UOZ38" s="4"/>
      <c r="UPA38" s="4"/>
      <c r="UPB38" s="4"/>
      <c r="UPC38" s="4"/>
      <c r="UPD38" s="4"/>
      <c r="UPE38" s="4"/>
      <c r="UPF38" s="4"/>
      <c r="UPG38" s="4"/>
      <c r="UPH38" s="4"/>
      <c r="UPI38" s="4"/>
      <c r="UPJ38" s="4"/>
      <c r="UPK38" s="4"/>
      <c r="UPL38" s="4"/>
      <c r="UPM38" s="4"/>
      <c r="UPN38" s="4"/>
      <c r="UPO38" s="4"/>
      <c r="UPP38" s="4"/>
      <c r="UPQ38" s="4"/>
      <c r="UPR38" s="4"/>
      <c r="UPS38" s="4"/>
      <c r="UPT38" s="4"/>
      <c r="UPU38" s="4"/>
      <c r="UPV38" s="4"/>
      <c r="UPW38" s="4"/>
      <c r="UPX38" s="4"/>
      <c r="UPY38" s="4"/>
      <c r="UPZ38" s="4"/>
      <c r="UQA38" s="4"/>
      <c r="UQB38" s="4"/>
      <c r="UQC38" s="4"/>
      <c r="UQD38" s="4"/>
      <c r="UQE38" s="4"/>
      <c r="UQF38" s="4"/>
      <c r="UQG38" s="4"/>
      <c r="UQH38" s="4"/>
      <c r="UQI38" s="4"/>
      <c r="UQJ38" s="4"/>
      <c r="UQK38" s="4"/>
      <c r="UQL38" s="4"/>
      <c r="UQM38" s="4"/>
      <c r="UQN38" s="4"/>
      <c r="UQO38" s="4"/>
      <c r="UQP38" s="4"/>
      <c r="UQQ38" s="4"/>
      <c r="UQR38" s="4"/>
      <c r="UQS38" s="4"/>
      <c r="UQT38" s="4"/>
      <c r="UQU38" s="4"/>
      <c r="UQV38" s="4"/>
      <c r="UQW38" s="4"/>
      <c r="UQX38" s="4"/>
      <c r="UQY38" s="4"/>
      <c r="UQZ38" s="4"/>
      <c r="URA38" s="4"/>
      <c r="URB38" s="4"/>
      <c r="URC38" s="4"/>
      <c r="URD38" s="4"/>
      <c r="URE38" s="4"/>
      <c r="URF38" s="4"/>
      <c r="URG38" s="4"/>
      <c r="URH38" s="4"/>
      <c r="URI38" s="4"/>
      <c r="URJ38" s="4"/>
      <c r="URK38" s="4"/>
      <c r="URL38" s="4"/>
      <c r="URM38" s="4"/>
      <c r="URN38" s="4"/>
      <c r="URO38" s="4"/>
      <c r="URP38" s="4"/>
      <c r="URQ38" s="4"/>
      <c r="URR38" s="4"/>
      <c r="URS38" s="4"/>
      <c r="URT38" s="4"/>
      <c r="URU38" s="4"/>
      <c r="URV38" s="4"/>
      <c r="URW38" s="4"/>
      <c r="URX38" s="4"/>
      <c r="URY38" s="4"/>
      <c r="URZ38" s="4"/>
      <c r="USA38" s="4"/>
      <c r="USB38" s="4"/>
      <c r="USC38" s="4"/>
      <c r="USD38" s="4"/>
      <c r="USE38" s="4"/>
      <c r="USF38" s="4"/>
      <c r="USG38" s="4"/>
      <c r="USH38" s="4"/>
      <c r="USI38" s="4"/>
      <c r="USJ38" s="4"/>
      <c r="USK38" s="4"/>
      <c r="USL38" s="4"/>
      <c r="USM38" s="4"/>
      <c r="USN38" s="4"/>
      <c r="USO38" s="4"/>
      <c r="USP38" s="4"/>
      <c r="USQ38" s="4"/>
      <c r="USR38" s="4"/>
      <c r="USS38" s="4"/>
      <c r="UST38" s="4"/>
      <c r="USU38" s="4"/>
      <c r="USV38" s="4"/>
      <c r="USW38" s="4"/>
      <c r="USX38" s="4"/>
      <c r="USY38" s="4"/>
      <c r="USZ38" s="4"/>
      <c r="UTA38" s="4"/>
      <c r="UTB38" s="4"/>
      <c r="UTC38" s="4"/>
      <c r="UTD38" s="4"/>
      <c r="UTE38" s="4"/>
      <c r="UTF38" s="4"/>
      <c r="UTG38" s="4"/>
      <c r="UTH38" s="4"/>
      <c r="UTI38" s="4"/>
      <c r="UTJ38" s="4"/>
      <c r="UTK38" s="4"/>
      <c r="UTL38" s="4"/>
      <c r="UTM38" s="4"/>
      <c r="UTN38" s="4"/>
      <c r="UTO38" s="4"/>
      <c r="UTP38" s="4"/>
      <c r="UTQ38" s="4"/>
      <c r="UTR38" s="4"/>
      <c r="UTS38" s="4"/>
      <c r="UTT38" s="4"/>
      <c r="UTU38" s="4"/>
      <c r="UTV38" s="4"/>
      <c r="UTW38" s="4"/>
      <c r="UTX38" s="4"/>
      <c r="UTY38" s="4"/>
      <c r="UTZ38" s="4"/>
      <c r="UUA38" s="4"/>
      <c r="UUB38" s="4"/>
      <c r="UUC38" s="4"/>
      <c r="UUD38" s="4"/>
      <c r="UUE38" s="4"/>
      <c r="UUF38" s="4"/>
      <c r="UUG38" s="4"/>
      <c r="UUH38" s="4"/>
      <c r="UUI38" s="4"/>
      <c r="UUJ38" s="4"/>
      <c r="UUK38" s="4"/>
      <c r="UUL38" s="4"/>
      <c r="UUM38" s="4"/>
      <c r="UUN38" s="4"/>
      <c r="UUO38" s="4"/>
      <c r="UUP38" s="4"/>
      <c r="UUQ38" s="4"/>
      <c r="UUR38" s="4"/>
      <c r="UUS38" s="4"/>
      <c r="UUT38" s="4"/>
      <c r="UUU38" s="4"/>
      <c r="UUV38" s="4"/>
      <c r="UUW38" s="4"/>
      <c r="UUX38" s="4"/>
      <c r="UUY38" s="4"/>
      <c r="UUZ38" s="4"/>
      <c r="UVA38" s="4"/>
      <c r="UVB38" s="4"/>
      <c r="UVC38" s="4"/>
      <c r="UVD38" s="4"/>
      <c r="UVE38" s="4"/>
      <c r="UVF38" s="4"/>
      <c r="UVG38" s="4"/>
      <c r="UVH38" s="4"/>
      <c r="UVI38" s="4"/>
      <c r="UVJ38" s="4"/>
      <c r="UVK38" s="4"/>
      <c r="UVL38" s="4"/>
      <c r="UVM38" s="4"/>
      <c r="UVN38" s="4"/>
      <c r="UVO38" s="4"/>
      <c r="UVP38" s="4"/>
      <c r="UVQ38" s="4"/>
      <c r="UVR38" s="4"/>
      <c r="UVS38" s="4"/>
      <c r="UVT38" s="4"/>
      <c r="UVU38" s="4"/>
      <c r="UVV38" s="4"/>
      <c r="UVW38" s="4"/>
      <c r="UVX38" s="4"/>
      <c r="UVY38" s="4"/>
      <c r="UVZ38" s="4"/>
      <c r="UWA38" s="4"/>
      <c r="UWB38" s="4"/>
      <c r="UWC38" s="4"/>
      <c r="UWD38" s="4"/>
      <c r="UWE38" s="4"/>
      <c r="UWF38" s="4"/>
      <c r="UWG38" s="4"/>
      <c r="UWH38" s="4"/>
      <c r="UWI38" s="4"/>
      <c r="UWJ38" s="4"/>
      <c r="UWK38" s="4"/>
      <c r="UWL38" s="4"/>
      <c r="UWM38" s="4"/>
      <c r="UWN38" s="4"/>
      <c r="UWO38" s="4"/>
      <c r="UWP38" s="4"/>
      <c r="UWQ38" s="4"/>
      <c r="UWR38" s="4"/>
      <c r="UWS38" s="4"/>
      <c r="UWT38" s="4"/>
      <c r="UWU38" s="4"/>
      <c r="UWV38" s="4"/>
      <c r="UWW38" s="4"/>
      <c r="UWX38" s="4"/>
      <c r="UWY38" s="4"/>
      <c r="UWZ38" s="4"/>
      <c r="UXA38" s="4"/>
      <c r="UXB38" s="4"/>
      <c r="UXC38" s="4"/>
      <c r="UXD38" s="4"/>
      <c r="UXE38" s="4"/>
      <c r="UXF38" s="4"/>
      <c r="UXG38" s="4"/>
      <c r="UXH38" s="4"/>
      <c r="UXI38" s="4"/>
      <c r="UXJ38" s="4"/>
      <c r="UXK38" s="4"/>
      <c r="UXL38" s="4"/>
      <c r="UXM38" s="4"/>
      <c r="UXN38" s="4"/>
      <c r="UXO38" s="4"/>
      <c r="UXP38" s="4"/>
      <c r="UXQ38" s="4"/>
      <c r="UXR38" s="4"/>
      <c r="UXS38" s="4"/>
      <c r="UXT38" s="4"/>
      <c r="UXU38" s="4"/>
      <c r="UXV38" s="4"/>
      <c r="UXW38" s="4"/>
      <c r="UXX38" s="4"/>
      <c r="UXY38" s="4"/>
      <c r="UXZ38" s="4"/>
      <c r="UYA38" s="4"/>
      <c r="UYB38" s="4"/>
      <c r="UYC38" s="4"/>
      <c r="UYD38" s="4"/>
      <c r="UYE38" s="4"/>
      <c r="UYF38" s="4"/>
      <c r="UYG38" s="4"/>
      <c r="UYH38" s="4"/>
      <c r="UYI38" s="4"/>
      <c r="UYJ38" s="4"/>
      <c r="UYK38" s="4"/>
      <c r="UYL38" s="4"/>
      <c r="UYM38" s="4"/>
      <c r="UYN38" s="4"/>
      <c r="UYO38" s="4"/>
      <c r="UYP38" s="4"/>
      <c r="UYQ38" s="4"/>
      <c r="UYR38" s="4"/>
      <c r="UYS38" s="4"/>
      <c r="UYT38" s="4"/>
      <c r="UYU38" s="4"/>
      <c r="UYV38" s="4"/>
      <c r="UYW38" s="4"/>
      <c r="UYX38" s="4"/>
      <c r="UYY38" s="4"/>
      <c r="UYZ38" s="4"/>
      <c r="UZA38" s="4"/>
      <c r="UZB38" s="4"/>
      <c r="UZC38" s="4"/>
      <c r="UZD38" s="4"/>
      <c r="UZE38" s="4"/>
      <c r="UZF38" s="4"/>
      <c r="UZG38" s="4"/>
      <c r="UZH38" s="4"/>
      <c r="UZI38" s="4"/>
      <c r="UZJ38" s="4"/>
      <c r="UZK38" s="4"/>
      <c r="UZL38" s="4"/>
      <c r="UZM38" s="4"/>
      <c r="UZN38" s="4"/>
      <c r="UZO38" s="4"/>
      <c r="UZP38" s="4"/>
      <c r="UZQ38" s="4"/>
      <c r="UZR38" s="4"/>
      <c r="UZS38" s="4"/>
      <c r="UZT38" s="4"/>
      <c r="UZU38" s="4"/>
      <c r="UZV38" s="4"/>
      <c r="UZW38" s="4"/>
      <c r="UZX38" s="4"/>
      <c r="UZY38" s="4"/>
      <c r="UZZ38" s="4"/>
      <c r="VAA38" s="4"/>
      <c r="VAB38" s="4"/>
      <c r="VAC38" s="4"/>
      <c r="VAD38" s="4"/>
      <c r="VAE38" s="4"/>
      <c r="VAF38" s="4"/>
      <c r="VAG38" s="4"/>
      <c r="VAH38" s="4"/>
      <c r="VAI38" s="4"/>
      <c r="VAJ38" s="4"/>
      <c r="VAK38" s="4"/>
      <c r="VAL38" s="4"/>
      <c r="VAM38" s="4"/>
      <c r="VAN38" s="4"/>
      <c r="VAO38" s="4"/>
      <c r="VAP38" s="4"/>
      <c r="VAQ38" s="4"/>
      <c r="VAR38" s="4"/>
      <c r="VAS38" s="4"/>
      <c r="VAT38" s="4"/>
      <c r="VAU38" s="4"/>
      <c r="VAV38" s="4"/>
      <c r="VAW38" s="4"/>
      <c r="VAX38" s="4"/>
      <c r="VAY38" s="4"/>
      <c r="VAZ38" s="4"/>
      <c r="VBA38" s="4"/>
      <c r="VBB38" s="4"/>
      <c r="VBC38" s="4"/>
      <c r="VBD38" s="4"/>
      <c r="VBE38" s="4"/>
      <c r="VBF38" s="4"/>
      <c r="VBG38" s="4"/>
      <c r="VBH38" s="4"/>
      <c r="VBI38" s="4"/>
      <c r="VBJ38" s="4"/>
      <c r="VBK38" s="4"/>
      <c r="VBL38" s="4"/>
      <c r="VBM38" s="4"/>
      <c r="VBN38" s="4"/>
      <c r="VBO38" s="4"/>
      <c r="VBP38" s="4"/>
      <c r="VBQ38" s="4"/>
      <c r="VBR38" s="4"/>
      <c r="VBS38" s="4"/>
      <c r="VBT38" s="4"/>
      <c r="VBU38" s="4"/>
      <c r="VBV38" s="4"/>
      <c r="VBW38" s="4"/>
      <c r="VBX38" s="4"/>
      <c r="VBY38" s="4"/>
      <c r="VBZ38" s="4"/>
      <c r="VCA38" s="4"/>
      <c r="VCB38" s="4"/>
      <c r="VCC38" s="4"/>
      <c r="VCD38" s="4"/>
      <c r="VCE38" s="4"/>
      <c r="VCF38" s="4"/>
      <c r="VCG38" s="4"/>
      <c r="VCH38" s="4"/>
      <c r="VCI38" s="4"/>
      <c r="VCJ38" s="4"/>
      <c r="VCK38" s="4"/>
      <c r="VCL38" s="4"/>
      <c r="VCM38" s="4"/>
      <c r="VCN38" s="4"/>
      <c r="VCO38" s="4"/>
      <c r="VCP38" s="4"/>
      <c r="VCQ38" s="4"/>
      <c r="VCR38" s="4"/>
      <c r="VCS38" s="4"/>
      <c r="VCT38" s="4"/>
      <c r="VCU38" s="4"/>
      <c r="VCV38" s="4"/>
      <c r="VCW38" s="4"/>
      <c r="VCX38" s="4"/>
      <c r="VCY38" s="4"/>
      <c r="VCZ38" s="4"/>
      <c r="VDA38" s="4"/>
      <c r="VDB38" s="4"/>
      <c r="VDC38" s="4"/>
      <c r="VDD38" s="4"/>
      <c r="VDE38" s="4"/>
      <c r="VDF38" s="4"/>
      <c r="VDG38" s="4"/>
      <c r="VDH38" s="4"/>
      <c r="VDI38" s="4"/>
      <c r="VDJ38" s="4"/>
      <c r="VDK38" s="4"/>
      <c r="VDL38" s="4"/>
      <c r="VDM38" s="4"/>
      <c r="VDN38" s="4"/>
      <c r="VDO38" s="4"/>
      <c r="VDP38" s="4"/>
      <c r="VDQ38" s="4"/>
      <c r="VDR38" s="4"/>
      <c r="VDS38" s="4"/>
      <c r="VDT38" s="4"/>
      <c r="VDU38" s="4"/>
      <c r="VDV38" s="4"/>
      <c r="VDW38" s="4"/>
      <c r="VDX38" s="4"/>
      <c r="VDY38" s="4"/>
      <c r="VDZ38" s="4"/>
      <c r="VEA38" s="4"/>
      <c r="VEB38" s="4"/>
      <c r="VEC38" s="4"/>
      <c r="VED38" s="4"/>
      <c r="VEE38" s="4"/>
      <c r="VEF38" s="4"/>
      <c r="VEG38" s="4"/>
      <c r="VEH38" s="4"/>
      <c r="VEI38" s="4"/>
      <c r="VEJ38" s="4"/>
      <c r="VEK38" s="4"/>
      <c r="VEL38" s="4"/>
      <c r="VEM38" s="4"/>
      <c r="VEN38" s="4"/>
      <c r="VEO38" s="4"/>
      <c r="VEP38" s="4"/>
      <c r="VEQ38" s="4"/>
      <c r="VER38" s="4"/>
      <c r="VES38" s="4"/>
      <c r="VET38" s="4"/>
      <c r="VEU38" s="4"/>
      <c r="VEV38" s="4"/>
      <c r="VEW38" s="4"/>
      <c r="VEX38" s="4"/>
      <c r="VEY38" s="4"/>
      <c r="VEZ38" s="4"/>
      <c r="VFA38" s="4"/>
      <c r="VFB38" s="4"/>
      <c r="VFC38" s="4"/>
      <c r="VFD38" s="4"/>
      <c r="VFE38" s="4"/>
      <c r="VFF38" s="4"/>
      <c r="VFG38" s="4"/>
      <c r="VFH38" s="4"/>
      <c r="VFI38" s="4"/>
      <c r="VFJ38" s="4"/>
      <c r="VFK38" s="4"/>
      <c r="VFL38" s="4"/>
      <c r="VFM38" s="4"/>
      <c r="VFN38" s="4"/>
      <c r="VFO38" s="4"/>
      <c r="VFP38" s="4"/>
      <c r="VFQ38" s="4"/>
      <c r="VFR38" s="4"/>
      <c r="VFS38" s="4"/>
      <c r="VFT38" s="4"/>
      <c r="VFU38" s="4"/>
      <c r="VFV38" s="4"/>
      <c r="VFW38" s="4"/>
      <c r="VFX38" s="4"/>
      <c r="VFY38" s="4"/>
      <c r="VFZ38" s="4"/>
      <c r="VGA38" s="4"/>
      <c r="VGB38" s="4"/>
      <c r="VGC38" s="4"/>
      <c r="VGD38" s="4"/>
      <c r="VGE38" s="4"/>
      <c r="VGF38" s="4"/>
      <c r="VGG38" s="4"/>
      <c r="VGH38" s="4"/>
      <c r="VGI38" s="4"/>
      <c r="VGJ38" s="4"/>
      <c r="VGK38" s="4"/>
      <c r="VGL38" s="4"/>
      <c r="VGM38" s="4"/>
      <c r="VGN38" s="4"/>
      <c r="VGO38" s="4"/>
      <c r="VGP38" s="4"/>
      <c r="VGQ38" s="4"/>
      <c r="VGR38" s="4"/>
      <c r="VGS38" s="4"/>
      <c r="VGT38" s="4"/>
      <c r="VGU38" s="4"/>
      <c r="VGV38" s="4"/>
      <c r="VGW38" s="4"/>
      <c r="VGX38" s="4"/>
      <c r="VGY38" s="4"/>
      <c r="VGZ38" s="4"/>
      <c r="VHA38" s="4"/>
      <c r="VHB38" s="4"/>
      <c r="VHC38" s="4"/>
      <c r="VHD38" s="4"/>
      <c r="VHE38" s="4"/>
      <c r="VHF38" s="4"/>
      <c r="VHG38" s="4"/>
      <c r="VHH38" s="4"/>
      <c r="VHI38" s="4"/>
      <c r="VHJ38" s="4"/>
      <c r="VHK38" s="4"/>
      <c r="VHL38" s="4"/>
      <c r="VHM38" s="4"/>
      <c r="VHN38" s="4"/>
      <c r="VHO38" s="4"/>
      <c r="VHP38" s="4"/>
      <c r="VHQ38" s="4"/>
      <c r="VHR38" s="4"/>
      <c r="VHS38" s="4"/>
      <c r="VHT38" s="4"/>
      <c r="VHU38" s="4"/>
      <c r="VHV38" s="4"/>
      <c r="VHW38" s="4"/>
      <c r="VHX38" s="4"/>
      <c r="VHY38" s="4"/>
      <c r="VHZ38" s="4"/>
      <c r="VIA38" s="4"/>
      <c r="VIB38" s="4"/>
      <c r="VIC38" s="4"/>
      <c r="VID38" s="4"/>
      <c r="VIE38" s="4"/>
      <c r="VIF38" s="4"/>
      <c r="VIG38" s="4"/>
      <c r="VIH38" s="4"/>
      <c r="VII38" s="4"/>
      <c r="VIJ38" s="4"/>
      <c r="VIK38" s="4"/>
      <c r="VIL38" s="4"/>
      <c r="VIM38" s="4"/>
      <c r="VIN38" s="4"/>
      <c r="VIO38" s="4"/>
      <c r="VIP38" s="4"/>
      <c r="VIQ38" s="4"/>
      <c r="VIR38" s="4"/>
      <c r="VIS38" s="4"/>
      <c r="VIT38" s="4"/>
      <c r="VIU38" s="4"/>
      <c r="VIV38" s="4"/>
      <c r="VIW38" s="4"/>
      <c r="VIX38" s="4"/>
      <c r="VIY38" s="4"/>
      <c r="VIZ38" s="4"/>
      <c r="VJA38" s="4"/>
      <c r="VJB38" s="4"/>
      <c r="VJC38" s="4"/>
      <c r="VJD38" s="4"/>
      <c r="VJE38" s="4"/>
      <c r="VJF38" s="4"/>
      <c r="VJG38" s="4"/>
      <c r="VJH38" s="4"/>
      <c r="VJI38" s="4"/>
      <c r="VJJ38" s="4"/>
      <c r="VJK38" s="4"/>
      <c r="VJL38" s="4"/>
      <c r="VJM38" s="4"/>
      <c r="VJN38" s="4"/>
      <c r="VJO38" s="4"/>
      <c r="VJP38" s="4"/>
      <c r="VJQ38" s="4"/>
      <c r="VJR38" s="4"/>
      <c r="VJS38" s="4"/>
      <c r="VJT38" s="4"/>
      <c r="VJU38" s="4"/>
      <c r="VJV38" s="4"/>
      <c r="VJW38" s="4"/>
      <c r="VJX38" s="4"/>
      <c r="VJY38" s="4"/>
      <c r="VJZ38" s="4"/>
      <c r="VKA38" s="4"/>
      <c r="VKB38" s="4"/>
      <c r="VKC38" s="4"/>
      <c r="VKD38" s="4"/>
      <c r="VKE38" s="4"/>
      <c r="VKF38" s="4"/>
      <c r="VKG38" s="4"/>
      <c r="VKH38" s="4"/>
      <c r="VKI38" s="4"/>
      <c r="VKJ38" s="4"/>
      <c r="VKK38" s="4"/>
      <c r="VKL38" s="4"/>
      <c r="VKM38" s="4"/>
      <c r="VKN38" s="4"/>
      <c r="VKO38" s="4"/>
      <c r="VKP38" s="4"/>
      <c r="VKQ38" s="4"/>
      <c r="VKR38" s="4"/>
      <c r="VKS38" s="4"/>
      <c r="VKT38" s="4"/>
      <c r="VKU38" s="4"/>
      <c r="VKV38" s="4"/>
      <c r="VKW38" s="4"/>
      <c r="VKX38" s="4"/>
      <c r="VKY38" s="4"/>
      <c r="VKZ38" s="4"/>
      <c r="VLA38" s="4"/>
      <c r="VLB38" s="4"/>
      <c r="VLC38" s="4"/>
      <c r="VLD38" s="4"/>
      <c r="VLE38" s="4"/>
      <c r="VLF38" s="4"/>
      <c r="VLG38" s="4"/>
      <c r="VLH38" s="4"/>
      <c r="VLI38" s="4"/>
      <c r="VLJ38" s="4"/>
      <c r="VLK38" s="4"/>
      <c r="VLL38" s="4"/>
      <c r="VLM38" s="4"/>
      <c r="VLN38" s="4"/>
      <c r="VLO38" s="4"/>
      <c r="VLP38" s="4"/>
      <c r="VLQ38" s="4"/>
      <c r="VLR38" s="4"/>
      <c r="VLS38" s="4"/>
      <c r="VLT38" s="4"/>
      <c r="VLU38" s="4"/>
      <c r="VLV38" s="4"/>
      <c r="VLW38" s="4"/>
      <c r="VLX38" s="4"/>
      <c r="VLY38" s="4"/>
      <c r="VLZ38" s="4"/>
      <c r="VMA38" s="4"/>
      <c r="VMB38" s="4"/>
      <c r="VMC38" s="4"/>
      <c r="VMD38" s="4"/>
      <c r="VME38" s="4"/>
      <c r="VMF38" s="4"/>
      <c r="VMG38" s="4"/>
      <c r="VMH38" s="4"/>
      <c r="VMI38" s="4"/>
      <c r="VMJ38" s="4"/>
      <c r="VMK38" s="4"/>
      <c r="VML38" s="4"/>
      <c r="VMM38" s="4"/>
      <c r="VMN38" s="4"/>
      <c r="VMO38" s="4"/>
      <c r="VMP38" s="4"/>
      <c r="VMQ38" s="4"/>
      <c r="VMR38" s="4"/>
      <c r="VMS38" s="4"/>
      <c r="VMT38" s="4"/>
      <c r="VMU38" s="4"/>
      <c r="VMV38" s="4"/>
      <c r="VMW38" s="4"/>
      <c r="VMX38" s="4"/>
      <c r="VMY38" s="4"/>
      <c r="VMZ38" s="4"/>
      <c r="VNA38" s="4"/>
      <c r="VNB38" s="4"/>
      <c r="VNC38" s="4"/>
      <c r="VND38" s="4"/>
      <c r="VNE38" s="4"/>
      <c r="VNF38" s="4"/>
      <c r="VNG38" s="4"/>
      <c r="VNH38" s="4"/>
      <c r="VNI38" s="4"/>
      <c r="VNJ38" s="4"/>
      <c r="VNK38" s="4"/>
      <c r="VNL38" s="4"/>
      <c r="VNM38" s="4"/>
      <c r="VNN38" s="4"/>
      <c r="VNO38" s="4"/>
      <c r="VNP38" s="4"/>
      <c r="VNQ38" s="4"/>
      <c r="VNR38" s="4"/>
      <c r="VNS38" s="4"/>
      <c r="VNT38" s="4"/>
      <c r="VNU38" s="4"/>
      <c r="VNV38" s="4"/>
      <c r="VNW38" s="4"/>
      <c r="VNX38" s="4"/>
      <c r="VNY38" s="4"/>
      <c r="VNZ38" s="4"/>
      <c r="VOA38" s="4"/>
      <c r="VOB38" s="4"/>
      <c r="VOC38" s="4"/>
      <c r="VOD38" s="4"/>
      <c r="VOE38" s="4"/>
      <c r="VOF38" s="4"/>
      <c r="VOG38" s="4"/>
      <c r="VOH38" s="4"/>
      <c r="VOI38" s="4"/>
      <c r="VOJ38" s="4"/>
      <c r="VOK38" s="4"/>
      <c r="VOL38" s="4"/>
      <c r="VOM38" s="4"/>
      <c r="VON38" s="4"/>
      <c r="VOO38" s="4"/>
      <c r="VOP38" s="4"/>
      <c r="VOQ38" s="4"/>
      <c r="VOR38" s="4"/>
      <c r="VOS38" s="4"/>
      <c r="VOT38" s="4"/>
      <c r="VOU38" s="4"/>
      <c r="VOV38" s="4"/>
      <c r="VOW38" s="4"/>
      <c r="VOX38" s="4"/>
      <c r="VOY38" s="4"/>
      <c r="VOZ38" s="4"/>
      <c r="VPA38" s="4"/>
      <c r="VPB38" s="4"/>
      <c r="VPC38" s="4"/>
      <c r="VPD38" s="4"/>
      <c r="VPE38" s="4"/>
      <c r="VPF38" s="4"/>
      <c r="VPG38" s="4"/>
      <c r="VPH38" s="4"/>
      <c r="VPI38" s="4"/>
      <c r="VPJ38" s="4"/>
      <c r="VPK38" s="4"/>
      <c r="VPL38" s="4"/>
      <c r="VPM38" s="4"/>
      <c r="VPN38" s="4"/>
      <c r="VPO38" s="4"/>
      <c r="VPP38" s="4"/>
      <c r="VPQ38" s="4"/>
      <c r="VPR38" s="4"/>
      <c r="VPS38" s="4"/>
      <c r="VPT38" s="4"/>
      <c r="VPU38" s="4"/>
      <c r="VPV38" s="4"/>
      <c r="VPW38" s="4"/>
      <c r="VPX38" s="4"/>
    </row>
    <row r="39" spans="1:15312" s="3" customFormat="1">
      <c r="A39" s="313" t="s">
        <v>598</v>
      </c>
      <c r="B39" s="302"/>
      <c r="C39" s="302"/>
      <c r="D39" s="302"/>
      <c r="E39" s="302"/>
      <c r="G39" s="4"/>
      <c r="I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c r="IW39" s="4"/>
      <c r="IX39" s="4"/>
      <c r="IY39" s="4"/>
      <c r="IZ39" s="4"/>
      <c r="JA39" s="4"/>
      <c r="JB39" s="4"/>
      <c r="JC39" s="4"/>
      <c r="JD39" s="4"/>
      <c r="JE39" s="4"/>
      <c r="JF39" s="4"/>
      <c r="JG39" s="4"/>
      <c r="JH39" s="4"/>
      <c r="JI39" s="4"/>
      <c r="JJ39" s="4"/>
      <c r="JK39" s="4"/>
      <c r="JL39" s="4"/>
      <c r="JM39" s="4"/>
      <c r="JN39" s="4"/>
      <c r="JO39" s="4"/>
      <c r="JP39" s="4"/>
      <c r="JQ39" s="4"/>
      <c r="JR39" s="4"/>
      <c r="JS39" s="4"/>
      <c r="JT39" s="4"/>
      <c r="JU39" s="4"/>
      <c r="JV39" s="4"/>
      <c r="JW39" s="4"/>
      <c r="JX39" s="4"/>
      <c r="JY39" s="4"/>
      <c r="JZ39" s="4"/>
      <c r="KA39" s="4"/>
      <c r="KB39" s="4"/>
      <c r="KC39" s="4"/>
      <c r="KD39" s="4"/>
      <c r="KE39" s="4"/>
      <c r="KF39" s="4"/>
      <c r="KG39" s="4"/>
      <c r="KH39" s="4"/>
      <c r="KI39" s="4"/>
      <c r="KJ39" s="4"/>
      <c r="KK39" s="4"/>
      <c r="KL39" s="4"/>
      <c r="KM39" s="4"/>
      <c r="KN39" s="4"/>
      <c r="KO39" s="4"/>
      <c r="KP39" s="4"/>
      <c r="KQ39" s="4"/>
      <c r="KR39" s="4"/>
      <c r="KS39" s="4"/>
      <c r="KT39" s="4"/>
      <c r="KU39" s="4"/>
      <c r="KV39" s="4"/>
      <c r="KW39" s="4"/>
      <c r="KX39" s="4"/>
      <c r="KY39" s="4"/>
      <c r="KZ39" s="4"/>
      <c r="LA39" s="4"/>
      <c r="LB39" s="4"/>
      <c r="LC39" s="4"/>
      <c r="LD39" s="4"/>
      <c r="LE39" s="4"/>
      <c r="LF39" s="4"/>
      <c r="LG39" s="4"/>
      <c r="LH39" s="4"/>
      <c r="LI39" s="4"/>
      <c r="LJ39" s="4"/>
      <c r="LK39" s="4"/>
      <c r="LL39" s="4"/>
      <c r="LM39" s="4"/>
      <c r="LN39" s="4"/>
      <c r="LO39" s="4"/>
      <c r="LP39" s="4"/>
      <c r="LQ39" s="4"/>
      <c r="LR39" s="4"/>
      <c r="LS39" s="4"/>
      <c r="LT39" s="4"/>
      <c r="LU39" s="4"/>
      <c r="LV39" s="4"/>
      <c r="LW39" s="4"/>
      <c r="LX39" s="4"/>
      <c r="LY39" s="4"/>
      <c r="LZ39" s="4"/>
      <c r="MA39" s="4"/>
      <c r="MB39" s="4"/>
      <c r="MC39" s="4"/>
      <c r="MD39" s="4"/>
      <c r="ME39" s="4"/>
      <c r="MF39" s="4"/>
      <c r="MG39" s="4"/>
      <c r="MH39" s="4"/>
      <c r="MI39" s="4"/>
      <c r="MJ39" s="4"/>
      <c r="MK39" s="4"/>
      <c r="ML39" s="4"/>
      <c r="MM39" s="4"/>
      <c r="MN39" s="4"/>
      <c r="MO39" s="4"/>
      <c r="MP39" s="4"/>
      <c r="MQ39" s="4"/>
      <c r="MR39" s="4"/>
      <c r="MS39" s="4"/>
      <c r="MT39" s="4"/>
      <c r="MU39" s="4"/>
      <c r="MV39" s="4"/>
      <c r="MW39" s="4"/>
      <c r="MX39" s="4"/>
      <c r="MY39" s="4"/>
      <c r="MZ39" s="4"/>
      <c r="NA39" s="4"/>
      <c r="NB39" s="4"/>
      <c r="NC39" s="4"/>
      <c r="ND39" s="4"/>
      <c r="NE39" s="4"/>
      <c r="NF39" s="4"/>
      <c r="NG39" s="4"/>
      <c r="NH39" s="4"/>
      <c r="NI39" s="4"/>
      <c r="NJ39" s="4"/>
      <c r="NK39" s="4"/>
      <c r="NL39" s="4"/>
      <c r="NM39" s="4"/>
      <c r="NN39" s="4"/>
      <c r="NO39" s="4"/>
      <c r="NP39" s="4"/>
      <c r="NQ39" s="4"/>
      <c r="NR39" s="4"/>
      <c r="NS39" s="4"/>
      <c r="NT39" s="4"/>
      <c r="NU39" s="4"/>
      <c r="NV39" s="4"/>
      <c r="NW39" s="4"/>
      <c r="NX39" s="4"/>
      <c r="NY39" s="4"/>
      <c r="NZ39" s="4"/>
      <c r="OA39" s="4"/>
      <c r="OB39" s="4"/>
      <c r="OC39" s="4"/>
      <c r="OD39" s="4"/>
      <c r="OE39" s="4"/>
      <c r="OF39" s="4"/>
      <c r="OG39" s="4"/>
      <c r="OH39" s="4"/>
      <c r="OI39" s="4"/>
      <c r="OJ39" s="4"/>
      <c r="OK39" s="4"/>
      <c r="OL39" s="4"/>
      <c r="OM39" s="4"/>
      <c r="ON39" s="4"/>
      <c r="OO39" s="4"/>
      <c r="OP39" s="4"/>
      <c r="OQ39" s="4"/>
      <c r="OR39" s="4"/>
      <c r="OS39" s="4"/>
      <c r="OT39" s="4"/>
      <c r="OU39" s="4"/>
      <c r="OV39" s="4"/>
      <c r="OW39" s="4"/>
      <c r="OX39" s="4"/>
      <c r="OY39" s="4"/>
      <c r="OZ39" s="4"/>
      <c r="PA39" s="4"/>
      <c r="PB39" s="4"/>
      <c r="PC39" s="4"/>
      <c r="PD39" s="4"/>
      <c r="PE39" s="4"/>
      <c r="PF39" s="4"/>
      <c r="PG39" s="4"/>
      <c r="PH39" s="4"/>
      <c r="PI39" s="4"/>
      <c r="PJ39" s="4"/>
      <c r="PK39" s="4"/>
      <c r="PL39" s="4"/>
      <c r="PM39" s="4"/>
      <c r="PN39" s="4"/>
      <c r="PO39" s="4"/>
      <c r="PP39" s="4"/>
      <c r="PQ39" s="4"/>
      <c r="PR39" s="4"/>
      <c r="PS39" s="4"/>
      <c r="PT39" s="4"/>
      <c r="PU39" s="4"/>
      <c r="PV39" s="4"/>
      <c r="PW39" s="4"/>
      <c r="PX39" s="4"/>
      <c r="PY39" s="4"/>
      <c r="PZ39" s="4"/>
      <c r="QA39" s="4"/>
      <c r="QB39" s="4"/>
      <c r="QC39" s="4"/>
      <c r="QD39" s="4"/>
      <c r="QE39" s="4"/>
      <c r="QF39" s="4"/>
      <c r="QG39" s="4"/>
      <c r="QH39" s="4"/>
      <c r="QI39" s="4"/>
      <c r="QJ39" s="4"/>
      <c r="QK39" s="4"/>
      <c r="QL39" s="4"/>
      <c r="QM39" s="4"/>
      <c r="QN39" s="4"/>
      <c r="QO39" s="4"/>
      <c r="QP39" s="4"/>
      <c r="QQ39" s="4"/>
      <c r="QR39" s="4"/>
      <c r="QS39" s="4"/>
      <c r="QT39" s="4"/>
      <c r="QU39" s="4"/>
      <c r="QV39" s="4"/>
      <c r="QW39" s="4"/>
      <c r="QX39" s="4"/>
      <c r="QY39" s="4"/>
      <c r="QZ39" s="4"/>
      <c r="RA39" s="4"/>
      <c r="RB39" s="4"/>
      <c r="RC39" s="4"/>
      <c r="RD39" s="4"/>
      <c r="RE39" s="4"/>
      <c r="RF39" s="4"/>
      <c r="RG39" s="4"/>
      <c r="RH39" s="4"/>
      <c r="RI39" s="4"/>
      <c r="RJ39" s="4"/>
      <c r="RK39" s="4"/>
      <c r="RL39" s="4"/>
      <c r="RM39" s="4"/>
      <c r="RN39" s="4"/>
      <c r="RO39" s="4"/>
      <c r="RP39" s="4"/>
      <c r="RQ39" s="4"/>
      <c r="RR39" s="4"/>
      <c r="RS39" s="4"/>
      <c r="RT39" s="4"/>
      <c r="RU39" s="4"/>
      <c r="RV39" s="4"/>
      <c r="RW39" s="4"/>
      <c r="RX39" s="4"/>
      <c r="RY39" s="4"/>
      <c r="RZ39" s="4"/>
      <c r="SA39" s="4"/>
      <c r="SB39" s="4"/>
      <c r="SC39" s="4"/>
      <c r="SD39" s="4"/>
      <c r="SE39" s="4"/>
      <c r="SF39" s="4"/>
      <c r="SG39" s="4"/>
      <c r="SH39" s="4"/>
      <c r="SI39" s="4"/>
      <c r="SJ39" s="4"/>
      <c r="SK39" s="4"/>
      <c r="SL39" s="4"/>
      <c r="SM39" s="4"/>
      <c r="SN39" s="4"/>
      <c r="SO39" s="4"/>
      <c r="SP39" s="4"/>
      <c r="SQ39" s="4"/>
      <c r="SR39" s="4"/>
      <c r="SS39" s="4"/>
      <c r="ST39" s="4"/>
      <c r="SU39" s="4"/>
      <c r="SV39" s="4"/>
      <c r="SW39" s="4"/>
      <c r="SX39" s="4"/>
      <c r="SY39" s="4"/>
      <c r="SZ39" s="4"/>
      <c r="TA39" s="4"/>
      <c r="TB39" s="4"/>
      <c r="TC39" s="4"/>
      <c r="TD39" s="4"/>
      <c r="TE39" s="4"/>
      <c r="TF39" s="4"/>
      <c r="TG39" s="4"/>
      <c r="TH39" s="4"/>
      <c r="TI39" s="4"/>
      <c r="TJ39" s="4"/>
      <c r="TK39" s="4"/>
      <c r="TL39" s="4"/>
      <c r="TM39" s="4"/>
      <c r="TN39" s="4"/>
      <c r="TO39" s="4"/>
      <c r="TP39" s="4"/>
      <c r="TQ39" s="4"/>
      <c r="TR39" s="4"/>
      <c r="TS39" s="4"/>
      <c r="TT39" s="4"/>
      <c r="TU39" s="4"/>
      <c r="TV39" s="4"/>
      <c r="TW39" s="4"/>
      <c r="TX39" s="4"/>
      <c r="TY39" s="4"/>
      <c r="TZ39" s="4"/>
      <c r="UA39" s="4"/>
      <c r="UB39" s="4"/>
      <c r="UC39" s="4"/>
      <c r="UD39" s="4"/>
      <c r="UE39" s="4"/>
      <c r="UF39" s="4"/>
      <c r="UG39" s="4"/>
      <c r="UH39" s="4"/>
      <c r="UI39" s="4"/>
      <c r="UJ39" s="4"/>
      <c r="UK39" s="4"/>
      <c r="UL39" s="4"/>
      <c r="UM39" s="4"/>
      <c r="UN39" s="4"/>
      <c r="UO39" s="4"/>
      <c r="UP39" s="4"/>
      <c r="UQ39" s="4"/>
      <c r="UR39" s="4"/>
      <c r="US39" s="4"/>
      <c r="UT39" s="4"/>
      <c r="UU39" s="4"/>
      <c r="UV39" s="4"/>
      <c r="UW39" s="4"/>
      <c r="UX39" s="4"/>
      <c r="UY39" s="4"/>
      <c r="UZ39" s="4"/>
      <c r="VA39" s="4"/>
      <c r="VB39" s="4"/>
      <c r="VC39" s="4"/>
      <c r="VD39" s="4"/>
      <c r="VE39" s="4"/>
      <c r="VF39" s="4"/>
      <c r="VG39" s="4"/>
      <c r="VH39" s="4"/>
      <c r="VI39" s="4"/>
      <c r="VJ39" s="4"/>
      <c r="VK39" s="4"/>
      <c r="VL39" s="4"/>
      <c r="VM39" s="4"/>
      <c r="VN39" s="4"/>
      <c r="VO39" s="4"/>
      <c r="VP39" s="4"/>
      <c r="VQ39" s="4"/>
      <c r="VR39" s="4"/>
      <c r="VS39" s="4"/>
      <c r="VT39" s="4"/>
      <c r="VU39" s="4"/>
      <c r="VV39" s="4"/>
      <c r="VW39" s="4"/>
      <c r="VX39" s="4"/>
      <c r="VY39" s="4"/>
      <c r="VZ39" s="4"/>
      <c r="WA39" s="4"/>
      <c r="WB39" s="4"/>
      <c r="WC39" s="4"/>
      <c r="WD39" s="4"/>
      <c r="WE39" s="4"/>
      <c r="WF39" s="4"/>
      <c r="WG39" s="4"/>
      <c r="WH39" s="4"/>
      <c r="WI39" s="4"/>
      <c r="WJ39" s="4"/>
      <c r="WK39" s="4"/>
      <c r="WL39" s="4"/>
      <c r="WM39" s="4"/>
      <c r="WN39" s="4"/>
      <c r="WO39" s="4"/>
      <c r="WP39" s="4"/>
      <c r="WQ39" s="4"/>
      <c r="WR39" s="4"/>
      <c r="WS39" s="4"/>
      <c r="WT39" s="4"/>
      <c r="WU39" s="4"/>
      <c r="WV39" s="4"/>
      <c r="WW39" s="4"/>
      <c r="WX39" s="4"/>
      <c r="WY39" s="4"/>
      <c r="WZ39" s="4"/>
      <c r="XA39" s="4"/>
      <c r="XB39" s="4"/>
      <c r="XC39" s="4"/>
      <c r="XD39" s="4"/>
      <c r="XE39" s="4"/>
      <c r="XF39" s="4"/>
      <c r="XG39" s="4"/>
      <c r="XH39" s="4"/>
      <c r="XI39" s="4"/>
      <c r="XJ39" s="4"/>
      <c r="XK39" s="4"/>
      <c r="XL39" s="4"/>
      <c r="XM39" s="4"/>
      <c r="XN39" s="4"/>
      <c r="XO39" s="4"/>
      <c r="XP39" s="4"/>
      <c r="XQ39" s="4"/>
      <c r="XR39" s="4"/>
      <c r="XS39" s="4"/>
      <c r="XT39" s="4"/>
      <c r="XU39" s="4"/>
      <c r="XV39" s="4"/>
      <c r="XW39" s="4"/>
      <c r="XX39" s="4"/>
      <c r="XY39" s="4"/>
      <c r="XZ39" s="4"/>
      <c r="YA39" s="4"/>
      <c r="YB39" s="4"/>
      <c r="YC39" s="4"/>
      <c r="YD39" s="4"/>
      <c r="YE39" s="4"/>
      <c r="YF39" s="4"/>
      <c r="YG39" s="4"/>
      <c r="YH39" s="4"/>
      <c r="YI39" s="4"/>
      <c r="YJ39" s="4"/>
      <c r="YK39" s="4"/>
      <c r="YL39" s="4"/>
      <c r="YM39" s="4"/>
      <c r="YN39" s="4"/>
      <c r="YO39" s="4"/>
      <c r="YP39" s="4"/>
      <c r="YQ39" s="4"/>
      <c r="YR39" s="4"/>
      <c r="YS39" s="4"/>
      <c r="YT39" s="4"/>
      <c r="YU39" s="4"/>
      <c r="YV39" s="4"/>
      <c r="YW39" s="4"/>
      <c r="YX39" s="4"/>
      <c r="YY39" s="4"/>
      <c r="YZ39" s="4"/>
      <c r="ZA39" s="4"/>
      <c r="ZB39" s="4"/>
      <c r="ZC39" s="4"/>
      <c r="ZD39" s="4"/>
      <c r="ZE39" s="4"/>
      <c r="ZF39" s="4"/>
      <c r="ZG39" s="4"/>
      <c r="ZH39" s="4"/>
      <c r="ZI39" s="4"/>
      <c r="ZJ39" s="4"/>
      <c r="ZK39" s="4"/>
      <c r="ZL39" s="4"/>
      <c r="ZM39" s="4"/>
      <c r="ZN39" s="4"/>
      <c r="ZO39" s="4"/>
      <c r="ZP39" s="4"/>
      <c r="ZQ39" s="4"/>
      <c r="ZR39" s="4"/>
      <c r="ZS39" s="4"/>
      <c r="ZT39" s="4"/>
      <c r="ZU39" s="4"/>
      <c r="ZV39" s="4"/>
      <c r="ZW39" s="4"/>
      <c r="ZX39" s="4"/>
      <c r="ZY39" s="4"/>
      <c r="ZZ39" s="4"/>
      <c r="AAA39" s="4"/>
      <c r="AAB39" s="4"/>
      <c r="AAC39" s="4"/>
      <c r="AAD39" s="4"/>
      <c r="AAE39" s="4"/>
      <c r="AAF39" s="4"/>
      <c r="AAG39" s="4"/>
      <c r="AAH39" s="4"/>
      <c r="AAI39" s="4"/>
      <c r="AAJ39" s="4"/>
      <c r="AAK39" s="4"/>
      <c r="AAL39" s="4"/>
      <c r="AAM39" s="4"/>
      <c r="AAN39" s="4"/>
      <c r="AAO39" s="4"/>
      <c r="AAP39" s="4"/>
      <c r="AAQ39" s="4"/>
      <c r="AAR39" s="4"/>
      <c r="AAS39" s="4"/>
      <c r="AAT39" s="4"/>
      <c r="AAU39" s="4"/>
      <c r="AAV39" s="4"/>
      <c r="AAW39" s="4"/>
      <c r="AAX39" s="4"/>
      <c r="AAY39" s="4"/>
      <c r="AAZ39" s="4"/>
      <c r="ABA39" s="4"/>
      <c r="ABB39" s="4"/>
      <c r="ABC39" s="4"/>
      <c r="ABD39" s="4"/>
      <c r="ABE39" s="4"/>
      <c r="ABF39" s="4"/>
      <c r="ABG39" s="4"/>
      <c r="ABH39" s="4"/>
      <c r="ABI39" s="4"/>
      <c r="ABJ39" s="4"/>
      <c r="ABK39" s="4"/>
      <c r="ABL39" s="4"/>
      <c r="ABM39" s="4"/>
      <c r="ABN39" s="4"/>
      <c r="ABO39" s="4"/>
      <c r="ABP39" s="4"/>
      <c r="ABQ39" s="4"/>
      <c r="ABR39" s="4"/>
      <c r="ABS39" s="4"/>
      <c r="ABT39" s="4"/>
      <c r="ABU39" s="4"/>
      <c r="ABV39" s="4"/>
      <c r="ABW39" s="4"/>
      <c r="ABX39" s="4"/>
      <c r="ABY39" s="4"/>
      <c r="ABZ39" s="4"/>
      <c r="ACA39" s="4"/>
      <c r="ACB39" s="4"/>
      <c r="ACC39" s="4"/>
      <c r="ACD39" s="4"/>
      <c r="ACE39" s="4"/>
      <c r="ACF39" s="4"/>
      <c r="ACG39" s="4"/>
      <c r="ACH39" s="4"/>
      <c r="ACI39" s="4"/>
      <c r="ACJ39" s="4"/>
      <c r="ACK39" s="4"/>
      <c r="ACL39" s="4"/>
      <c r="ACM39" s="4"/>
      <c r="ACN39" s="4"/>
      <c r="ACO39" s="4"/>
      <c r="ACP39" s="4"/>
      <c r="ACQ39" s="4"/>
      <c r="ACR39" s="4"/>
      <c r="ACS39" s="4"/>
      <c r="ACT39" s="4"/>
      <c r="ACU39" s="4"/>
      <c r="ACV39" s="4"/>
      <c r="ACW39" s="4"/>
      <c r="ACX39" s="4"/>
      <c r="ACY39" s="4"/>
      <c r="ACZ39" s="4"/>
      <c r="ADA39" s="4"/>
      <c r="ADB39" s="4"/>
      <c r="ADC39" s="4"/>
      <c r="ADD39" s="4"/>
      <c r="ADE39" s="4"/>
      <c r="ADF39" s="4"/>
      <c r="ADG39" s="4"/>
      <c r="ADH39" s="4"/>
      <c r="ADI39" s="4"/>
      <c r="ADJ39" s="4"/>
      <c r="ADK39" s="4"/>
      <c r="ADL39" s="4"/>
      <c r="ADM39" s="4"/>
      <c r="ADN39" s="4"/>
      <c r="ADO39" s="4"/>
      <c r="ADP39" s="4"/>
      <c r="ADQ39" s="4"/>
      <c r="ADR39" s="4"/>
      <c r="ADS39" s="4"/>
      <c r="ADT39" s="4"/>
      <c r="ADU39" s="4"/>
      <c r="ADV39" s="4"/>
      <c r="ADW39" s="4"/>
      <c r="ADX39" s="4"/>
      <c r="ADY39" s="4"/>
      <c r="ADZ39" s="4"/>
      <c r="AEA39" s="4"/>
      <c r="AEB39" s="4"/>
      <c r="AEC39" s="4"/>
      <c r="AED39" s="4"/>
      <c r="AEE39" s="4"/>
      <c r="AEF39" s="4"/>
      <c r="AEG39" s="4"/>
      <c r="AEH39" s="4"/>
      <c r="AEI39" s="4"/>
      <c r="AEJ39" s="4"/>
      <c r="AEK39" s="4"/>
      <c r="AEL39" s="4"/>
      <c r="AEM39" s="4"/>
      <c r="AEN39" s="4"/>
      <c r="AEO39" s="4"/>
      <c r="AEP39" s="4"/>
      <c r="AEQ39" s="4"/>
      <c r="AER39" s="4"/>
      <c r="AES39" s="4"/>
      <c r="AET39" s="4"/>
      <c r="AEU39" s="4"/>
      <c r="AEV39" s="4"/>
      <c r="AEW39" s="4"/>
      <c r="AEX39" s="4"/>
      <c r="AEY39" s="4"/>
      <c r="AEZ39" s="4"/>
      <c r="AFA39" s="4"/>
      <c r="AFB39" s="4"/>
      <c r="AFC39" s="4"/>
      <c r="AFD39" s="4"/>
      <c r="AFE39" s="4"/>
      <c r="AFF39" s="4"/>
      <c r="AFG39" s="4"/>
      <c r="AFH39" s="4"/>
      <c r="AFI39" s="4"/>
      <c r="AFJ39" s="4"/>
      <c r="AFK39" s="4"/>
      <c r="AFL39" s="4"/>
      <c r="AFM39" s="4"/>
      <c r="AFN39" s="4"/>
      <c r="AFO39" s="4"/>
      <c r="AFP39" s="4"/>
      <c r="AFQ39" s="4"/>
      <c r="AFR39" s="4"/>
      <c r="AFS39" s="4"/>
      <c r="AFT39" s="4"/>
      <c r="AFU39" s="4"/>
      <c r="AFV39" s="4"/>
      <c r="AFW39" s="4"/>
      <c r="AFX39" s="4"/>
      <c r="AFY39" s="4"/>
      <c r="AFZ39" s="4"/>
      <c r="AGA39" s="4"/>
      <c r="AGB39" s="4"/>
      <c r="AGC39" s="4"/>
      <c r="AGD39" s="4"/>
      <c r="AGE39" s="4"/>
      <c r="AGF39" s="4"/>
      <c r="AGG39" s="4"/>
      <c r="AGH39" s="4"/>
      <c r="AGI39" s="4"/>
      <c r="AGJ39" s="4"/>
      <c r="AGK39" s="4"/>
      <c r="AGL39" s="4"/>
      <c r="AGM39" s="4"/>
      <c r="AGN39" s="4"/>
      <c r="AGO39" s="4"/>
      <c r="AGP39" s="4"/>
      <c r="AGQ39" s="4"/>
      <c r="AGR39" s="4"/>
      <c r="AGS39" s="4"/>
      <c r="AGT39" s="4"/>
      <c r="AGU39" s="4"/>
      <c r="AGV39" s="4"/>
      <c r="AGW39" s="4"/>
      <c r="AGX39" s="4"/>
      <c r="AGY39" s="4"/>
      <c r="AGZ39" s="4"/>
      <c r="AHA39" s="4"/>
      <c r="AHB39" s="4"/>
      <c r="AHC39" s="4"/>
      <c r="AHD39" s="4"/>
      <c r="AHE39" s="4"/>
      <c r="AHF39" s="4"/>
      <c r="AHG39" s="4"/>
      <c r="AHH39" s="4"/>
      <c r="AHI39" s="4"/>
      <c r="AHJ39" s="4"/>
      <c r="AHK39" s="4"/>
      <c r="AHL39" s="4"/>
      <c r="AHM39" s="4"/>
      <c r="AHN39" s="4"/>
      <c r="AHO39" s="4"/>
      <c r="AHP39" s="4"/>
      <c r="AHQ39" s="4"/>
      <c r="AHR39" s="4"/>
      <c r="AHS39" s="4"/>
      <c r="AHT39" s="4"/>
      <c r="AHU39" s="4"/>
      <c r="AHV39" s="4"/>
      <c r="AHW39" s="4"/>
      <c r="AHX39" s="4"/>
      <c r="AHY39" s="4"/>
      <c r="AHZ39" s="4"/>
      <c r="AIA39" s="4"/>
      <c r="AIB39" s="4"/>
      <c r="AIC39" s="4"/>
      <c r="AID39" s="4"/>
      <c r="AIE39" s="4"/>
      <c r="AIF39" s="4"/>
      <c r="AIG39" s="4"/>
      <c r="AIH39" s="4"/>
      <c r="AII39" s="4"/>
      <c r="AIJ39" s="4"/>
      <c r="AIK39" s="4"/>
      <c r="AIL39" s="4"/>
      <c r="AIM39" s="4"/>
      <c r="AIN39" s="4"/>
      <c r="AIO39" s="4"/>
      <c r="AIP39" s="4"/>
      <c r="AIQ39" s="4"/>
      <c r="AIR39" s="4"/>
      <c r="AIS39" s="4"/>
      <c r="AIT39" s="4"/>
      <c r="AIU39" s="4"/>
      <c r="AIV39" s="4"/>
      <c r="AIW39" s="4"/>
      <c r="AIX39" s="4"/>
      <c r="AIY39" s="4"/>
      <c r="AIZ39" s="4"/>
      <c r="AJA39" s="4"/>
      <c r="AJB39" s="4"/>
      <c r="AJC39" s="4"/>
      <c r="AJD39" s="4"/>
      <c r="AJE39" s="4"/>
      <c r="AJF39" s="4"/>
      <c r="AJG39" s="4"/>
      <c r="AJH39" s="4"/>
      <c r="AJI39" s="4"/>
      <c r="AJJ39" s="4"/>
      <c r="AJK39" s="4"/>
      <c r="AJL39" s="4"/>
      <c r="AJM39" s="4"/>
      <c r="AJN39" s="4"/>
      <c r="AJO39" s="4"/>
      <c r="AJP39" s="4"/>
      <c r="AJQ39" s="4"/>
      <c r="AJR39" s="4"/>
      <c r="AJS39" s="4"/>
      <c r="AJT39" s="4"/>
      <c r="AJU39" s="4"/>
      <c r="AJV39" s="4"/>
      <c r="AJW39" s="4"/>
      <c r="AJX39" s="4"/>
      <c r="AJY39" s="4"/>
      <c r="AJZ39" s="4"/>
      <c r="AKA39" s="4"/>
      <c r="AKB39" s="4"/>
      <c r="AKC39" s="4"/>
      <c r="AKD39" s="4"/>
      <c r="AKE39" s="4"/>
      <c r="AKF39" s="4"/>
      <c r="AKG39" s="4"/>
      <c r="AKH39" s="4"/>
      <c r="AKI39" s="4"/>
      <c r="AKJ39" s="4"/>
      <c r="AKK39" s="4"/>
      <c r="AKL39" s="4"/>
      <c r="AKM39" s="4"/>
      <c r="AKN39" s="4"/>
      <c r="AKO39" s="4"/>
      <c r="AKP39" s="4"/>
      <c r="AKQ39" s="4"/>
      <c r="AKR39" s="4"/>
      <c r="AKS39" s="4"/>
      <c r="AKT39" s="4"/>
      <c r="AKU39" s="4"/>
      <c r="AKV39" s="4"/>
      <c r="AKW39" s="4"/>
      <c r="AKX39" s="4"/>
      <c r="AKY39" s="4"/>
      <c r="AKZ39" s="4"/>
      <c r="ALA39" s="4"/>
      <c r="ALB39" s="4"/>
      <c r="ALC39" s="4"/>
      <c r="ALD39" s="4"/>
      <c r="ALE39" s="4"/>
      <c r="ALF39" s="4"/>
      <c r="ALG39" s="4"/>
      <c r="ALH39" s="4"/>
      <c r="ALI39" s="4"/>
      <c r="ALJ39" s="4"/>
      <c r="ALK39" s="4"/>
      <c r="ALL39" s="4"/>
      <c r="ALM39" s="4"/>
      <c r="ALN39" s="4"/>
      <c r="ALO39" s="4"/>
      <c r="ALP39" s="4"/>
      <c r="ALQ39" s="4"/>
      <c r="ALR39" s="4"/>
      <c r="ALS39" s="4"/>
      <c r="ALT39" s="4"/>
      <c r="ALU39" s="4"/>
      <c r="ALV39" s="4"/>
      <c r="ALW39" s="4"/>
      <c r="ALX39" s="4"/>
      <c r="ALY39" s="4"/>
      <c r="ALZ39" s="4"/>
      <c r="AMA39" s="4"/>
      <c r="AMB39" s="4"/>
      <c r="AMC39" s="4"/>
      <c r="AMD39" s="4"/>
      <c r="AME39" s="4"/>
      <c r="AMF39" s="4"/>
      <c r="AMG39" s="4"/>
      <c r="AMH39" s="4"/>
      <c r="AMI39" s="4"/>
      <c r="AMJ39" s="4"/>
      <c r="AMK39" s="4"/>
      <c r="AML39" s="4"/>
      <c r="AMM39" s="4"/>
      <c r="AMN39" s="4"/>
      <c r="AMO39" s="4"/>
      <c r="AMP39" s="4"/>
      <c r="AMQ39" s="4"/>
      <c r="AMR39" s="4"/>
      <c r="AMS39" s="4"/>
      <c r="AMT39" s="4"/>
      <c r="AMU39" s="4"/>
      <c r="AMV39" s="4"/>
      <c r="AMW39" s="4"/>
      <c r="AMX39" s="4"/>
      <c r="AMY39" s="4"/>
      <c r="AMZ39" s="4"/>
      <c r="ANA39" s="4"/>
      <c r="ANB39" s="4"/>
      <c r="ANC39" s="4"/>
      <c r="AND39" s="4"/>
      <c r="ANE39" s="4"/>
      <c r="ANF39" s="4"/>
      <c r="ANG39" s="4"/>
      <c r="ANH39" s="4"/>
      <c r="ANI39" s="4"/>
      <c r="ANJ39" s="4"/>
      <c r="ANK39" s="4"/>
      <c r="ANL39" s="4"/>
      <c r="ANM39" s="4"/>
      <c r="ANN39" s="4"/>
      <c r="ANO39" s="4"/>
      <c r="ANP39" s="4"/>
      <c r="ANQ39" s="4"/>
      <c r="ANR39" s="4"/>
      <c r="ANS39" s="4"/>
      <c r="ANT39" s="4"/>
      <c r="ANU39" s="4"/>
      <c r="ANV39" s="4"/>
      <c r="ANW39" s="4"/>
      <c r="ANX39" s="4"/>
      <c r="ANY39" s="4"/>
      <c r="ANZ39" s="4"/>
      <c r="AOA39" s="4"/>
      <c r="AOB39" s="4"/>
      <c r="AOC39" s="4"/>
      <c r="AOD39" s="4"/>
      <c r="AOE39" s="4"/>
      <c r="AOF39" s="4"/>
      <c r="AOG39" s="4"/>
      <c r="AOH39" s="4"/>
      <c r="AOI39" s="4"/>
      <c r="AOJ39" s="4"/>
      <c r="AOK39" s="4"/>
      <c r="AOL39" s="4"/>
      <c r="AOM39" s="4"/>
      <c r="AON39" s="4"/>
      <c r="AOO39" s="4"/>
      <c r="AOP39" s="4"/>
      <c r="AOQ39" s="4"/>
      <c r="AOR39" s="4"/>
      <c r="AOS39" s="4"/>
      <c r="AOT39" s="4"/>
      <c r="AOU39" s="4"/>
      <c r="AOV39" s="4"/>
      <c r="AOW39" s="4"/>
      <c r="AOX39" s="4"/>
      <c r="AOY39" s="4"/>
      <c r="AOZ39" s="4"/>
      <c r="APA39" s="4"/>
      <c r="APB39" s="4"/>
      <c r="APC39" s="4"/>
      <c r="APD39" s="4"/>
      <c r="APE39" s="4"/>
      <c r="APF39" s="4"/>
      <c r="APG39" s="4"/>
      <c r="APH39" s="4"/>
      <c r="API39" s="4"/>
      <c r="APJ39" s="4"/>
      <c r="APK39" s="4"/>
      <c r="APL39" s="4"/>
      <c r="APM39" s="4"/>
      <c r="APN39" s="4"/>
      <c r="APO39" s="4"/>
      <c r="APP39" s="4"/>
      <c r="APQ39" s="4"/>
      <c r="APR39" s="4"/>
      <c r="APS39" s="4"/>
      <c r="APT39" s="4"/>
      <c r="APU39" s="4"/>
      <c r="APV39" s="4"/>
      <c r="APW39" s="4"/>
      <c r="APX39" s="4"/>
      <c r="APY39" s="4"/>
      <c r="APZ39" s="4"/>
      <c r="AQA39" s="4"/>
      <c r="AQB39" s="4"/>
      <c r="AQC39" s="4"/>
      <c r="AQD39" s="4"/>
      <c r="AQE39" s="4"/>
      <c r="AQF39" s="4"/>
      <c r="AQG39" s="4"/>
      <c r="AQH39" s="4"/>
      <c r="AQI39" s="4"/>
      <c r="AQJ39" s="4"/>
      <c r="AQK39" s="4"/>
      <c r="AQL39" s="4"/>
      <c r="AQM39" s="4"/>
      <c r="AQN39" s="4"/>
      <c r="AQO39" s="4"/>
      <c r="AQP39" s="4"/>
      <c r="AQQ39" s="4"/>
      <c r="AQR39" s="4"/>
      <c r="AQS39" s="4"/>
      <c r="AQT39" s="4"/>
      <c r="AQU39" s="4"/>
      <c r="AQV39" s="4"/>
      <c r="AQW39" s="4"/>
      <c r="AQX39" s="4"/>
      <c r="AQY39" s="4"/>
      <c r="AQZ39" s="4"/>
      <c r="ARA39" s="4"/>
      <c r="ARB39" s="4"/>
      <c r="ARC39" s="4"/>
      <c r="ARD39" s="4"/>
      <c r="ARE39" s="4"/>
      <c r="ARF39" s="4"/>
      <c r="ARG39" s="4"/>
      <c r="ARH39" s="4"/>
      <c r="ARI39" s="4"/>
      <c r="ARJ39" s="4"/>
      <c r="ARK39" s="4"/>
      <c r="ARL39" s="4"/>
      <c r="ARM39" s="4"/>
      <c r="ARN39" s="4"/>
      <c r="ARO39" s="4"/>
      <c r="ARP39" s="4"/>
      <c r="ARQ39" s="4"/>
      <c r="ARR39" s="4"/>
      <c r="ARS39" s="4"/>
      <c r="ART39" s="4"/>
      <c r="ARU39" s="4"/>
      <c r="ARV39" s="4"/>
      <c r="ARW39" s="4"/>
      <c r="ARX39" s="4"/>
      <c r="ARY39" s="4"/>
      <c r="ARZ39" s="4"/>
      <c r="ASA39" s="4"/>
      <c r="ASB39" s="4"/>
      <c r="ASC39" s="4"/>
      <c r="ASD39" s="4"/>
      <c r="ASE39" s="4"/>
      <c r="ASF39" s="4"/>
      <c r="ASG39" s="4"/>
      <c r="ASH39" s="4"/>
      <c r="ASI39" s="4"/>
      <c r="ASJ39" s="4"/>
      <c r="ASK39" s="4"/>
      <c r="ASL39" s="4"/>
      <c r="ASM39" s="4"/>
      <c r="ASN39" s="4"/>
      <c r="ASO39" s="4"/>
      <c r="ASP39" s="4"/>
      <c r="ASQ39" s="4"/>
      <c r="ASR39" s="4"/>
      <c r="ASS39" s="4"/>
      <c r="AST39" s="4"/>
      <c r="ASU39" s="4"/>
      <c r="ASV39" s="4"/>
      <c r="ASW39" s="4"/>
      <c r="ASX39" s="4"/>
      <c r="ASY39" s="4"/>
      <c r="ASZ39" s="4"/>
      <c r="ATA39" s="4"/>
      <c r="ATB39" s="4"/>
      <c r="ATC39" s="4"/>
      <c r="ATD39" s="4"/>
      <c r="ATE39" s="4"/>
      <c r="ATF39" s="4"/>
      <c r="ATG39" s="4"/>
      <c r="ATH39" s="4"/>
      <c r="ATI39" s="4"/>
      <c r="ATJ39" s="4"/>
      <c r="ATK39" s="4"/>
      <c r="ATL39" s="4"/>
      <c r="ATM39" s="4"/>
      <c r="ATN39" s="4"/>
      <c r="ATO39" s="4"/>
      <c r="ATP39" s="4"/>
      <c r="ATQ39" s="4"/>
      <c r="ATR39" s="4"/>
      <c r="ATS39" s="4"/>
      <c r="ATT39" s="4"/>
      <c r="ATU39" s="4"/>
      <c r="ATV39" s="4"/>
      <c r="ATW39" s="4"/>
      <c r="ATX39" s="4"/>
      <c r="ATY39" s="4"/>
      <c r="ATZ39" s="4"/>
      <c r="AUA39" s="4"/>
      <c r="AUB39" s="4"/>
      <c r="AUC39" s="4"/>
      <c r="AUD39" s="4"/>
      <c r="AUE39" s="4"/>
      <c r="AUF39" s="4"/>
      <c r="AUG39" s="4"/>
      <c r="AUH39" s="4"/>
      <c r="AUI39" s="4"/>
      <c r="AUJ39" s="4"/>
      <c r="AUK39" s="4"/>
      <c r="AUL39" s="4"/>
      <c r="AUM39" s="4"/>
      <c r="AUN39" s="4"/>
      <c r="AUO39" s="4"/>
      <c r="AUP39" s="4"/>
      <c r="AUQ39" s="4"/>
      <c r="AUR39" s="4"/>
      <c r="AUS39" s="4"/>
      <c r="AUT39" s="4"/>
      <c r="AUU39" s="4"/>
      <c r="AUV39" s="4"/>
      <c r="AUW39" s="4"/>
      <c r="AUX39" s="4"/>
      <c r="AUY39" s="4"/>
      <c r="AUZ39" s="4"/>
      <c r="AVA39" s="4"/>
      <c r="AVB39" s="4"/>
      <c r="AVC39" s="4"/>
      <c r="AVD39" s="4"/>
      <c r="AVE39" s="4"/>
      <c r="AVF39" s="4"/>
      <c r="AVG39" s="4"/>
      <c r="AVH39" s="4"/>
      <c r="AVI39" s="4"/>
      <c r="AVJ39" s="4"/>
      <c r="AVK39" s="4"/>
      <c r="AVL39" s="4"/>
      <c r="AVM39" s="4"/>
      <c r="AVN39" s="4"/>
      <c r="AVO39" s="4"/>
      <c r="AVP39" s="4"/>
      <c r="AVQ39" s="4"/>
      <c r="AVR39" s="4"/>
      <c r="AVS39" s="4"/>
      <c r="AVT39" s="4"/>
      <c r="AVU39" s="4"/>
      <c r="AVV39" s="4"/>
      <c r="AVW39" s="4"/>
      <c r="AVX39" s="4"/>
      <c r="AVY39" s="4"/>
      <c r="AVZ39" s="4"/>
      <c r="AWA39" s="4"/>
      <c r="AWB39" s="4"/>
      <c r="AWC39" s="4"/>
      <c r="AWD39" s="4"/>
      <c r="AWE39" s="4"/>
      <c r="AWF39" s="4"/>
      <c r="AWG39" s="4"/>
      <c r="AWH39" s="4"/>
      <c r="AWI39" s="4"/>
      <c r="AWJ39" s="4"/>
      <c r="AWK39" s="4"/>
      <c r="AWL39" s="4"/>
      <c r="AWM39" s="4"/>
      <c r="AWN39" s="4"/>
      <c r="AWO39" s="4"/>
      <c r="AWP39" s="4"/>
      <c r="AWQ39" s="4"/>
      <c r="AWR39" s="4"/>
      <c r="AWS39" s="4"/>
      <c r="AWT39" s="4"/>
      <c r="AWU39" s="4"/>
      <c r="AWV39" s="4"/>
      <c r="AWW39" s="4"/>
      <c r="AWX39" s="4"/>
      <c r="AWY39" s="4"/>
      <c r="AWZ39" s="4"/>
      <c r="AXA39" s="4"/>
      <c r="AXB39" s="4"/>
      <c r="AXC39" s="4"/>
      <c r="AXD39" s="4"/>
      <c r="AXE39" s="4"/>
      <c r="AXF39" s="4"/>
      <c r="AXG39" s="4"/>
      <c r="AXH39" s="4"/>
      <c r="AXI39" s="4"/>
      <c r="AXJ39" s="4"/>
      <c r="AXK39" s="4"/>
      <c r="AXL39" s="4"/>
      <c r="AXM39" s="4"/>
      <c r="AXN39" s="4"/>
      <c r="AXO39" s="4"/>
      <c r="AXP39" s="4"/>
      <c r="AXQ39" s="4"/>
      <c r="AXR39" s="4"/>
      <c r="AXS39" s="4"/>
      <c r="AXT39" s="4"/>
      <c r="AXU39" s="4"/>
      <c r="AXV39" s="4"/>
      <c r="AXW39" s="4"/>
      <c r="AXX39" s="4"/>
      <c r="AXY39" s="4"/>
      <c r="AXZ39" s="4"/>
      <c r="AYA39" s="4"/>
      <c r="AYB39" s="4"/>
      <c r="AYC39" s="4"/>
      <c r="AYD39" s="4"/>
      <c r="AYE39" s="4"/>
      <c r="AYF39" s="4"/>
      <c r="AYG39" s="4"/>
      <c r="AYH39" s="4"/>
      <c r="AYI39" s="4"/>
      <c r="AYJ39" s="4"/>
      <c r="AYK39" s="4"/>
      <c r="AYL39" s="4"/>
      <c r="AYM39" s="4"/>
      <c r="AYN39" s="4"/>
      <c r="AYO39" s="4"/>
      <c r="AYP39" s="4"/>
      <c r="AYQ39" s="4"/>
      <c r="AYR39" s="4"/>
      <c r="AYS39" s="4"/>
      <c r="AYT39" s="4"/>
      <c r="AYU39" s="4"/>
      <c r="AYV39" s="4"/>
      <c r="AYW39" s="4"/>
      <c r="AYX39" s="4"/>
      <c r="AYY39" s="4"/>
      <c r="AYZ39" s="4"/>
      <c r="AZA39" s="4"/>
      <c r="AZB39" s="4"/>
      <c r="AZC39" s="4"/>
      <c r="AZD39" s="4"/>
      <c r="AZE39" s="4"/>
      <c r="AZF39" s="4"/>
      <c r="AZG39" s="4"/>
      <c r="AZH39" s="4"/>
      <c r="AZI39" s="4"/>
      <c r="AZJ39" s="4"/>
      <c r="AZK39" s="4"/>
      <c r="AZL39" s="4"/>
      <c r="AZM39" s="4"/>
      <c r="AZN39" s="4"/>
      <c r="AZO39" s="4"/>
      <c r="AZP39" s="4"/>
      <c r="AZQ39" s="4"/>
      <c r="AZR39" s="4"/>
      <c r="AZS39" s="4"/>
      <c r="AZT39" s="4"/>
      <c r="AZU39" s="4"/>
      <c r="AZV39" s="4"/>
      <c r="AZW39" s="4"/>
      <c r="AZX39" s="4"/>
      <c r="AZY39" s="4"/>
      <c r="AZZ39" s="4"/>
      <c r="BAA39" s="4"/>
      <c r="BAB39" s="4"/>
      <c r="BAC39" s="4"/>
      <c r="BAD39" s="4"/>
      <c r="BAE39" s="4"/>
      <c r="BAF39" s="4"/>
      <c r="BAG39" s="4"/>
      <c r="BAH39" s="4"/>
      <c r="BAI39" s="4"/>
      <c r="BAJ39" s="4"/>
      <c r="BAK39" s="4"/>
      <c r="BAL39" s="4"/>
      <c r="BAM39" s="4"/>
      <c r="BAN39" s="4"/>
      <c r="BAO39" s="4"/>
      <c r="BAP39" s="4"/>
      <c r="BAQ39" s="4"/>
      <c r="BAR39" s="4"/>
      <c r="BAS39" s="4"/>
      <c r="BAT39" s="4"/>
      <c r="BAU39" s="4"/>
      <c r="BAV39" s="4"/>
      <c r="BAW39" s="4"/>
      <c r="BAX39" s="4"/>
      <c r="BAY39" s="4"/>
      <c r="BAZ39" s="4"/>
      <c r="BBA39" s="4"/>
      <c r="BBB39" s="4"/>
      <c r="BBC39" s="4"/>
      <c r="BBD39" s="4"/>
      <c r="BBE39" s="4"/>
      <c r="BBF39" s="4"/>
      <c r="BBG39" s="4"/>
      <c r="BBH39" s="4"/>
      <c r="BBI39" s="4"/>
      <c r="BBJ39" s="4"/>
      <c r="BBK39" s="4"/>
      <c r="BBL39" s="4"/>
      <c r="BBM39" s="4"/>
      <c r="BBN39" s="4"/>
      <c r="BBO39" s="4"/>
      <c r="BBP39" s="4"/>
      <c r="BBQ39" s="4"/>
      <c r="BBR39" s="4"/>
      <c r="BBS39" s="4"/>
      <c r="BBT39" s="4"/>
      <c r="BBU39" s="4"/>
      <c r="BBV39" s="4"/>
      <c r="BBW39" s="4"/>
      <c r="BBX39" s="4"/>
      <c r="BBY39" s="4"/>
      <c r="BBZ39" s="4"/>
      <c r="BCA39" s="4"/>
      <c r="BCB39" s="4"/>
      <c r="BCC39" s="4"/>
      <c r="BCD39" s="4"/>
      <c r="BCE39" s="4"/>
      <c r="BCF39" s="4"/>
      <c r="BCG39" s="4"/>
      <c r="BCH39" s="4"/>
      <c r="BCI39" s="4"/>
      <c r="BCJ39" s="4"/>
      <c r="BCK39" s="4"/>
      <c r="BCL39" s="4"/>
      <c r="BCM39" s="4"/>
      <c r="BCN39" s="4"/>
      <c r="BCO39" s="4"/>
      <c r="BCP39" s="4"/>
      <c r="BCQ39" s="4"/>
      <c r="BCR39" s="4"/>
      <c r="BCS39" s="4"/>
      <c r="BCT39" s="4"/>
      <c r="BCU39" s="4"/>
      <c r="BCV39" s="4"/>
      <c r="BCW39" s="4"/>
      <c r="BCX39" s="4"/>
      <c r="BCY39" s="4"/>
      <c r="BCZ39" s="4"/>
      <c r="BDA39" s="4"/>
      <c r="BDB39" s="4"/>
      <c r="BDC39" s="4"/>
      <c r="BDD39" s="4"/>
      <c r="BDE39" s="4"/>
      <c r="BDF39" s="4"/>
      <c r="BDG39" s="4"/>
      <c r="BDH39" s="4"/>
      <c r="BDI39" s="4"/>
      <c r="BDJ39" s="4"/>
      <c r="BDK39" s="4"/>
      <c r="BDL39" s="4"/>
      <c r="BDM39" s="4"/>
      <c r="BDN39" s="4"/>
      <c r="BDO39" s="4"/>
      <c r="BDP39" s="4"/>
      <c r="BDQ39" s="4"/>
      <c r="BDR39" s="4"/>
      <c r="BDS39" s="4"/>
      <c r="BDT39" s="4"/>
      <c r="BDU39" s="4"/>
      <c r="BDV39" s="4"/>
      <c r="BDW39" s="4"/>
      <c r="BDX39" s="4"/>
      <c r="BDY39" s="4"/>
      <c r="BDZ39" s="4"/>
      <c r="BEA39" s="4"/>
      <c r="BEB39" s="4"/>
      <c r="BEC39" s="4"/>
      <c r="BED39" s="4"/>
      <c r="BEE39" s="4"/>
      <c r="BEF39" s="4"/>
      <c r="BEG39" s="4"/>
      <c r="BEH39" s="4"/>
      <c r="BEI39" s="4"/>
      <c r="BEJ39" s="4"/>
      <c r="BEK39" s="4"/>
      <c r="BEL39" s="4"/>
      <c r="BEM39" s="4"/>
      <c r="BEN39" s="4"/>
      <c r="BEO39" s="4"/>
      <c r="BEP39" s="4"/>
      <c r="BEQ39" s="4"/>
      <c r="BER39" s="4"/>
      <c r="BES39" s="4"/>
      <c r="BET39" s="4"/>
      <c r="BEU39" s="4"/>
      <c r="BEV39" s="4"/>
      <c r="BEW39" s="4"/>
      <c r="BEX39" s="4"/>
      <c r="BEY39" s="4"/>
      <c r="BEZ39" s="4"/>
      <c r="BFA39" s="4"/>
      <c r="BFB39" s="4"/>
      <c r="BFC39" s="4"/>
      <c r="BFD39" s="4"/>
      <c r="BFE39" s="4"/>
      <c r="BFF39" s="4"/>
      <c r="BFG39" s="4"/>
      <c r="BFH39" s="4"/>
      <c r="BFI39" s="4"/>
      <c r="BFJ39" s="4"/>
      <c r="BFK39" s="4"/>
      <c r="BFL39" s="4"/>
      <c r="BFM39" s="4"/>
      <c r="BFN39" s="4"/>
      <c r="BFO39" s="4"/>
      <c r="BFP39" s="4"/>
      <c r="BFQ39" s="4"/>
      <c r="BFR39" s="4"/>
      <c r="BFS39" s="4"/>
      <c r="BFT39" s="4"/>
      <c r="BFU39" s="4"/>
      <c r="BFV39" s="4"/>
      <c r="BFW39" s="4"/>
      <c r="BFX39" s="4"/>
      <c r="BFY39" s="4"/>
      <c r="BFZ39" s="4"/>
      <c r="BGA39" s="4"/>
      <c r="BGB39" s="4"/>
      <c r="BGC39" s="4"/>
      <c r="BGD39" s="4"/>
      <c r="BGE39" s="4"/>
      <c r="BGF39" s="4"/>
      <c r="BGG39" s="4"/>
      <c r="BGH39" s="4"/>
      <c r="BGI39" s="4"/>
      <c r="BGJ39" s="4"/>
      <c r="BGK39" s="4"/>
      <c r="BGL39" s="4"/>
      <c r="BGM39" s="4"/>
      <c r="BGN39" s="4"/>
      <c r="BGO39" s="4"/>
      <c r="BGP39" s="4"/>
      <c r="BGQ39" s="4"/>
      <c r="BGR39" s="4"/>
      <c r="BGS39" s="4"/>
      <c r="BGT39" s="4"/>
      <c r="BGU39" s="4"/>
      <c r="BGV39" s="4"/>
      <c r="BGW39" s="4"/>
      <c r="BGX39" s="4"/>
      <c r="BGY39" s="4"/>
      <c r="BGZ39" s="4"/>
      <c r="BHA39" s="4"/>
      <c r="BHB39" s="4"/>
      <c r="BHC39" s="4"/>
      <c r="BHD39" s="4"/>
      <c r="BHE39" s="4"/>
      <c r="BHF39" s="4"/>
      <c r="BHG39" s="4"/>
      <c r="BHH39" s="4"/>
      <c r="BHI39" s="4"/>
      <c r="BHJ39" s="4"/>
      <c r="BHK39" s="4"/>
      <c r="BHL39" s="4"/>
      <c r="BHM39" s="4"/>
      <c r="BHN39" s="4"/>
      <c r="BHO39" s="4"/>
      <c r="BHP39" s="4"/>
      <c r="BHQ39" s="4"/>
      <c r="BHR39" s="4"/>
      <c r="BHS39" s="4"/>
      <c r="BHT39" s="4"/>
      <c r="BHU39" s="4"/>
      <c r="BHV39" s="4"/>
      <c r="BHW39" s="4"/>
      <c r="BHX39" s="4"/>
      <c r="BHY39" s="4"/>
      <c r="BHZ39" s="4"/>
      <c r="BIA39" s="4"/>
      <c r="BIB39" s="4"/>
      <c r="BIC39" s="4"/>
      <c r="BID39" s="4"/>
      <c r="BIE39" s="4"/>
      <c r="BIF39" s="4"/>
      <c r="BIG39" s="4"/>
      <c r="BIH39" s="4"/>
      <c r="BII39" s="4"/>
      <c r="BIJ39" s="4"/>
      <c r="BIK39" s="4"/>
      <c r="BIL39" s="4"/>
      <c r="BIM39" s="4"/>
      <c r="BIN39" s="4"/>
      <c r="BIO39" s="4"/>
      <c r="BIP39" s="4"/>
      <c r="BIQ39" s="4"/>
      <c r="BIR39" s="4"/>
      <c r="BIS39" s="4"/>
      <c r="BIT39" s="4"/>
      <c r="BIU39" s="4"/>
      <c r="BIV39" s="4"/>
      <c r="BIW39" s="4"/>
      <c r="BIX39" s="4"/>
      <c r="BIY39" s="4"/>
      <c r="BIZ39" s="4"/>
      <c r="BJA39" s="4"/>
      <c r="BJB39" s="4"/>
      <c r="BJC39" s="4"/>
      <c r="BJD39" s="4"/>
      <c r="BJE39" s="4"/>
      <c r="BJF39" s="4"/>
      <c r="BJG39" s="4"/>
      <c r="BJH39" s="4"/>
      <c r="BJI39" s="4"/>
      <c r="BJJ39" s="4"/>
      <c r="BJK39" s="4"/>
      <c r="BJL39" s="4"/>
      <c r="BJM39" s="4"/>
      <c r="BJN39" s="4"/>
      <c r="BJO39" s="4"/>
      <c r="BJP39" s="4"/>
      <c r="BJQ39" s="4"/>
      <c r="BJR39" s="4"/>
      <c r="BJS39" s="4"/>
      <c r="BJT39" s="4"/>
      <c r="BJU39" s="4"/>
      <c r="BJV39" s="4"/>
      <c r="BJW39" s="4"/>
      <c r="BJX39" s="4"/>
      <c r="BJY39" s="4"/>
      <c r="BJZ39" s="4"/>
      <c r="BKA39" s="4"/>
      <c r="BKB39" s="4"/>
      <c r="BKC39" s="4"/>
      <c r="BKD39" s="4"/>
      <c r="BKE39" s="4"/>
      <c r="BKF39" s="4"/>
      <c r="BKG39" s="4"/>
      <c r="BKH39" s="4"/>
      <c r="BKI39" s="4"/>
      <c r="BKJ39" s="4"/>
      <c r="BKK39" s="4"/>
      <c r="BKL39" s="4"/>
      <c r="BKM39" s="4"/>
      <c r="BKN39" s="4"/>
      <c r="BKO39" s="4"/>
      <c r="BKP39" s="4"/>
      <c r="BKQ39" s="4"/>
      <c r="BKR39" s="4"/>
      <c r="BKS39" s="4"/>
      <c r="BKT39" s="4"/>
      <c r="BKU39" s="4"/>
      <c r="BKV39" s="4"/>
      <c r="BKW39" s="4"/>
      <c r="BKX39" s="4"/>
      <c r="BKY39" s="4"/>
      <c r="BKZ39" s="4"/>
      <c r="BLA39" s="4"/>
      <c r="BLB39" s="4"/>
      <c r="BLC39" s="4"/>
      <c r="BLD39" s="4"/>
      <c r="BLE39" s="4"/>
      <c r="BLF39" s="4"/>
      <c r="BLG39" s="4"/>
      <c r="BLH39" s="4"/>
      <c r="BLI39" s="4"/>
      <c r="BLJ39" s="4"/>
      <c r="BLK39" s="4"/>
      <c r="BLL39" s="4"/>
      <c r="BLM39" s="4"/>
      <c r="BLN39" s="4"/>
      <c r="BLO39" s="4"/>
      <c r="BLP39" s="4"/>
      <c r="BLQ39" s="4"/>
      <c r="BLR39" s="4"/>
      <c r="BLS39" s="4"/>
      <c r="BLT39" s="4"/>
      <c r="BLU39" s="4"/>
      <c r="BLV39" s="4"/>
      <c r="BLW39" s="4"/>
      <c r="BLX39" s="4"/>
      <c r="BLY39" s="4"/>
      <c r="BLZ39" s="4"/>
      <c r="BMA39" s="4"/>
      <c r="BMB39" s="4"/>
      <c r="BMC39" s="4"/>
      <c r="BMD39" s="4"/>
      <c r="BME39" s="4"/>
      <c r="BMF39" s="4"/>
      <c r="BMG39" s="4"/>
      <c r="BMH39" s="4"/>
      <c r="BMI39" s="4"/>
      <c r="BMJ39" s="4"/>
      <c r="BMK39" s="4"/>
      <c r="BML39" s="4"/>
      <c r="BMM39" s="4"/>
      <c r="BMN39" s="4"/>
      <c r="BMO39" s="4"/>
      <c r="BMP39" s="4"/>
      <c r="BMQ39" s="4"/>
      <c r="BMR39" s="4"/>
      <c r="BMS39" s="4"/>
      <c r="BMT39" s="4"/>
      <c r="BMU39" s="4"/>
      <c r="BMV39" s="4"/>
      <c r="BMW39" s="4"/>
      <c r="BMX39" s="4"/>
      <c r="BMY39" s="4"/>
      <c r="BMZ39" s="4"/>
      <c r="BNA39" s="4"/>
      <c r="BNB39" s="4"/>
      <c r="BNC39" s="4"/>
      <c r="BND39" s="4"/>
      <c r="BNE39" s="4"/>
      <c r="BNF39" s="4"/>
      <c r="BNG39" s="4"/>
      <c r="BNH39" s="4"/>
      <c r="BNI39" s="4"/>
      <c r="BNJ39" s="4"/>
      <c r="BNK39" s="4"/>
      <c r="BNL39" s="4"/>
      <c r="BNM39" s="4"/>
      <c r="BNN39" s="4"/>
      <c r="BNO39" s="4"/>
      <c r="BNP39" s="4"/>
      <c r="BNQ39" s="4"/>
      <c r="BNR39" s="4"/>
      <c r="BNS39" s="4"/>
      <c r="BNT39" s="4"/>
      <c r="BNU39" s="4"/>
      <c r="BNV39" s="4"/>
      <c r="BNW39" s="4"/>
      <c r="BNX39" s="4"/>
      <c r="BNY39" s="4"/>
      <c r="BNZ39" s="4"/>
      <c r="BOA39" s="4"/>
      <c r="BOB39" s="4"/>
      <c r="BOC39" s="4"/>
      <c r="BOD39" s="4"/>
      <c r="BOE39" s="4"/>
      <c r="BOF39" s="4"/>
      <c r="BOG39" s="4"/>
      <c r="BOH39" s="4"/>
      <c r="BOI39" s="4"/>
      <c r="BOJ39" s="4"/>
      <c r="BOK39" s="4"/>
      <c r="BOL39" s="4"/>
      <c r="BOM39" s="4"/>
      <c r="BON39" s="4"/>
      <c r="BOO39" s="4"/>
      <c r="BOP39" s="4"/>
      <c r="BOQ39" s="4"/>
      <c r="BOR39" s="4"/>
      <c r="BOS39" s="4"/>
      <c r="BOT39" s="4"/>
      <c r="BOU39" s="4"/>
      <c r="BOV39" s="4"/>
      <c r="BOW39" s="4"/>
      <c r="BOX39" s="4"/>
      <c r="BOY39" s="4"/>
      <c r="BOZ39" s="4"/>
      <c r="BPA39" s="4"/>
      <c r="BPB39" s="4"/>
      <c r="BPC39" s="4"/>
      <c r="BPD39" s="4"/>
      <c r="BPE39" s="4"/>
      <c r="BPF39" s="4"/>
      <c r="BPG39" s="4"/>
      <c r="BPH39" s="4"/>
      <c r="BPI39" s="4"/>
      <c r="BPJ39" s="4"/>
      <c r="BPK39" s="4"/>
      <c r="BPL39" s="4"/>
      <c r="BPM39" s="4"/>
      <c r="BPN39" s="4"/>
      <c r="BPO39" s="4"/>
      <c r="BPP39" s="4"/>
      <c r="BPQ39" s="4"/>
      <c r="BPR39" s="4"/>
      <c r="BPS39" s="4"/>
      <c r="BPT39" s="4"/>
      <c r="BPU39" s="4"/>
      <c r="BPV39" s="4"/>
      <c r="BPW39" s="4"/>
      <c r="BPX39" s="4"/>
      <c r="BPY39" s="4"/>
      <c r="BPZ39" s="4"/>
      <c r="BQA39" s="4"/>
      <c r="BQB39" s="4"/>
      <c r="BQC39" s="4"/>
      <c r="BQD39" s="4"/>
      <c r="BQE39" s="4"/>
      <c r="BQF39" s="4"/>
      <c r="BQG39" s="4"/>
      <c r="BQH39" s="4"/>
      <c r="BQI39" s="4"/>
      <c r="BQJ39" s="4"/>
      <c r="BQK39" s="4"/>
      <c r="BQL39" s="4"/>
      <c r="BQM39" s="4"/>
      <c r="BQN39" s="4"/>
      <c r="BQO39" s="4"/>
      <c r="BQP39" s="4"/>
      <c r="BQQ39" s="4"/>
      <c r="BQR39" s="4"/>
      <c r="BQS39" s="4"/>
      <c r="BQT39" s="4"/>
      <c r="BQU39" s="4"/>
      <c r="BQV39" s="4"/>
      <c r="BQW39" s="4"/>
      <c r="BQX39" s="4"/>
      <c r="BQY39" s="4"/>
      <c r="BQZ39" s="4"/>
      <c r="BRA39" s="4"/>
      <c r="BRB39" s="4"/>
      <c r="BRC39" s="4"/>
      <c r="BRD39" s="4"/>
      <c r="BRE39" s="4"/>
      <c r="BRF39" s="4"/>
      <c r="BRG39" s="4"/>
      <c r="BRH39" s="4"/>
      <c r="BRI39" s="4"/>
      <c r="BRJ39" s="4"/>
      <c r="BRK39" s="4"/>
      <c r="BRL39" s="4"/>
      <c r="BRM39" s="4"/>
      <c r="BRN39" s="4"/>
      <c r="BRO39" s="4"/>
      <c r="BRP39" s="4"/>
      <c r="BRQ39" s="4"/>
      <c r="BRR39" s="4"/>
      <c r="BRS39" s="4"/>
      <c r="BRT39" s="4"/>
      <c r="BRU39" s="4"/>
      <c r="BRV39" s="4"/>
      <c r="BRW39" s="4"/>
      <c r="BRX39" s="4"/>
      <c r="BRY39" s="4"/>
      <c r="BRZ39" s="4"/>
      <c r="BSA39" s="4"/>
      <c r="BSB39" s="4"/>
      <c r="BSC39" s="4"/>
      <c r="BSD39" s="4"/>
      <c r="BSE39" s="4"/>
      <c r="BSF39" s="4"/>
      <c r="BSG39" s="4"/>
      <c r="BSH39" s="4"/>
      <c r="BSI39" s="4"/>
      <c r="BSJ39" s="4"/>
      <c r="BSK39" s="4"/>
      <c r="BSL39" s="4"/>
      <c r="BSM39" s="4"/>
      <c r="BSN39" s="4"/>
      <c r="BSO39" s="4"/>
      <c r="BSP39" s="4"/>
      <c r="BSQ39" s="4"/>
      <c r="BSR39" s="4"/>
      <c r="BSS39" s="4"/>
      <c r="BST39" s="4"/>
      <c r="BSU39" s="4"/>
      <c r="BSV39" s="4"/>
      <c r="BSW39" s="4"/>
      <c r="BSX39" s="4"/>
      <c r="BSY39" s="4"/>
      <c r="BSZ39" s="4"/>
      <c r="BTA39" s="4"/>
      <c r="BTB39" s="4"/>
      <c r="BTC39" s="4"/>
      <c r="BTD39" s="4"/>
      <c r="BTE39" s="4"/>
      <c r="BTF39" s="4"/>
      <c r="BTG39" s="4"/>
      <c r="BTH39" s="4"/>
      <c r="BTI39" s="4"/>
      <c r="BTJ39" s="4"/>
      <c r="BTK39" s="4"/>
      <c r="BTL39" s="4"/>
      <c r="BTM39" s="4"/>
      <c r="BTN39" s="4"/>
      <c r="BTO39" s="4"/>
      <c r="BTP39" s="4"/>
      <c r="BTQ39" s="4"/>
      <c r="BTR39" s="4"/>
      <c r="BTS39" s="4"/>
      <c r="BTT39" s="4"/>
      <c r="BTU39" s="4"/>
      <c r="BTV39" s="4"/>
      <c r="BTW39" s="4"/>
      <c r="BTX39" s="4"/>
      <c r="BTY39" s="4"/>
      <c r="BTZ39" s="4"/>
      <c r="BUA39" s="4"/>
      <c r="BUB39" s="4"/>
      <c r="BUC39" s="4"/>
      <c r="BUD39" s="4"/>
      <c r="BUE39" s="4"/>
      <c r="BUF39" s="4"/>
      <c r="BUG39" s="4"/>
      <c r="BUH39" s="4"/>
      <c r="BUI39" s="4"/>
      <c r="BUJ39" s="4"/>
      <c r="BUK39" s="4"/>
      <c r="BUL39" s="4"/>
      <c r="BUM39" s="4"/>
      <c r="BUN39" s="4"/>
      <c r="BUO39" s="4"/>
      <c r="BUP39" s="4"/>
      <c r="BUQ39" s="4"/>
      <c r="BUR39" s="4"/>
      <c r="BUS39" s="4"/>
      <c r="BUT39" s="4"/>
      <c r="BUU39" s="4"/>
      <c r="BUV39" s="4"/>
      <c r="BUW39" s="4"/>
      <c r="BUX39" s="4"/>
      <c r="BUY39" s="4"/>
      <c r="BUZ39" s="4"/>
      <c r="BVA39" s="4"/>
      <c r="BVB39" s="4"/>
      <c r="BVC39" s="4"/>
      <c r="BVD39" s="4"/>
      <c r="BVE39" s="4"/>
      <c r="BVF39" s="4"/>
      <c r="BVG39" s="4"/>
      <c r="BVH39" s="4"/>
      <c r="BVI39" s="4"/>
      <c r="BVJ39" s="4"/>
      <c r="BVK39" s="4"/>
      <c r="BVL39" s="4"/>
      <c r="BVM39" s="4"/>
      <c r="BVN39" s="4"/>
      <c r="BVO39" s="4"/>
      <c r="BVP39" s="4"/>
      <c r="BVQ39" s="4"/>
      <c r="BVR39" s="4"/>
      <c r="BVS39" s="4"/>
      <c r="BVT39" s="4"/>
      <c r="BVU39" s="4"/>
      <c r="BVV39" s="4"/>
      <c r="BVW39" s="4"/>
      <c r="BVX39" s="4"/>
      <c r="BVY39" s="4"/>
      <c r="BVZ39" s="4"/>
      <c r="BWA39" s="4"/>
      <c r="BWB39" s="4"/>
      <c r="BWC39" s="4"/>
      <c r="BWD39" s="4"/>
      <c r="BWE39" s="4"/>
      <c r="BWF39" s="4"/>
      <c r="BWG39" s="4"/>
      <c r="BWH39" s="4"/>
      <c r="BWI39" s="4"/>
      <c r="BWJ39" s="4"/>
      <c r="BWK39" s="4"/>
      <c r="BWL39" s="4"/>
      <c r="BWM39" s="4"/>
      <c r="BWN39" s="4"/>
      <c r="BWO39" s="4"/>
      <c r="BWP39" s="4"/>
      <c r="BWQ39" s="4"/>
      <c r="BWR39" s="4"/>
      <c r="BWS39" s="4"/>
      <c r="BWT39" s="4"/>
      <c r="BWU39" s="4"/>
      <c r="BWV39" s="4"/>
      <c r="BWW39" s="4"/>
      <c r="BWX39" s="4"/>
      <c r="BWY39" s="4"/>
      <c r="BWZ39" s="4"/>
      <c r="BXA39" s="4"/>
      <c r="BXB39" s="4"/>
      <c r="BXC39" s="4"/>
      <c r="BXD39" s="4"/>
      <c r="BXE39" s="4"/>
      <c r="BXF39" s="4"/>
      <c r="BXG39" s="4"/>
      <c r="BXH39" s="4"/>
      <c r="BXI39" s="4"/>
      <c r="BXJ39" s="4"/>
      <c r="BXK39" s="4"/>
      <c r="BXL39" s="4"/>
      <c r="BXM39" s="4"/>
      <c r="BXN39" s="4"/>
      <c r="BXO39" s="4"/>
      <c r="BXP39" s="4"/>
      <c r="BXQ39" s="4"/>
      <c r="BXR39" s="4"/>
      <c r="BXS39" s="4"/>
      <c r="BXT39" s="4"/>
      <c r="BXU39" s="4"/>
      <c r="BXV39" s="4"/>
      <c r="BXW39" s="4"/>
      <c r="BXX39" s="4"/>
      <c r="BXY39" s="4"/>
      <c r="BXZ39" s="4"/>
      <c r="BYA39" s="4"/>
      <c r="BYB39" s="4"/>
      <c r="BYC39" s="4"/>
      <c r="BYD39" s="4"/>
      <c r="BYE39" s="4"/>
      <c r="BYF39" s="4"/>
      <c r="BYG39" s="4"/>
      <c r="BYH39" s="4"/>
      <c r="BYI39" s="4"/>
      <c r="BYJ39" s="4"/>
      <c r="BYK39" s="4"/>
      <c r="BYL39" s="4"/>
      <c r="BYM39" s="4"/>
      <c r="BYN39" s="4"/>
      <c r="BYO39" s="4"/>
      <c r="BYP39" s="4"/>
      <c r="BYQ39" s="4"/>
      <c r="BYR39" s="4"/>
      <c r="BYS39" s="4"/>
      <c r="BYT39" s="4"/>
      <c r="BYU39" s="4"/>
      <c r="BYV39" s="4"/>
      <c r="BYW39" s="4"/>
      <c r="BYX39" s="4"/>
      <c r="BYY39" s="4"/>
      <c r="BYZ39" s="4"/>
      <c r="BZA39" s="4"/>
      <c r="BZB39" s="4"/>
      <c r="BZC39" s="4"/>
      <c r="BZD39" s="4"/>
      <c r="BZE39" s="4"/>
      <c r="BZF39" s="4"/>
      <c r="BZG39" s="4"/>
      <c r="BZH39" s="4"/>
      <c r="BZI39" s="4"/>
      <c r="BZJ39" s="4"/>
      <c r="BZK39" s="4"/>
      <c r="BZL39" s="4"/>
      <c r="BZM39" s="4"/>
      <c r="BZN39" s="4"/>
      <c r="BZO39" s="4"/>
      <c r="BZP39" s="4"/>
      <c r="BZQ39" s="4"/>
      <c r="BZR39" s="4"/>
      <c r="BZS39" s="4"/>
      <c r="BZT39" s="4"/>
      <c r="BZU39" s="4"/>
      <c r="BZV39" s="4"/>
      <c r="BZW39" s="4"/>
      <c r="BZX39" s="4"/>
      <c r="BZY39" s="4"/>
      <c r="BZZ39" s="4"/>
      <c r="CAA39" s="4"/>
      <c r="CAB39" s="4"/>
      <c r="CAC39" s="4"/>
      <c r="CAD39" s="4"/>
      <c r="CAE39" s="4"/>
      <c r="CAF39" s="4"/>
      <c r="CAG39" s="4"/>
      <c r="CAH39" s="4"/>
      <c r="CAI39" s="4"/>
      <c r="CAJ39" s="4"/>
      <c r="CAK39" s="4"/>
      <c r="CAL39" s="4"/>
      <c r="CAM39" s="4"/>
      <c r="CAN39" s="4"/>
      <c r="CAO39" s="4"/>
      <c r="CAP39" s="4"/>
      <c r="CAQ39" s="4"/>
      <c r="CAR39" s="4"/>
      <c r="CAS39" s="4"/>
      <c r="CAT39" s="4"/>
      <c r="CAU39" s="4"/>
      <c r="CAV39" s="4"/>
      <c r="CAW39" s="4"/>
      <c r="CAX39" s="4"/>
      <c r="CAY39" s="4"/>
      <c r="CAZ39" s="4"/>
      <c r="CBA39" s="4"/>
      <c r="CBB39" s="4"/>
      <c r="CBC39" s="4"/>
      <c r="CBD39" s="4"/>
      <c r="CBE39" s="4"/>
      <c r="CBF39" s="4"/>
      <c r="CBG39" s="4"/>
      <c r="CBH39" s="4"/>
      <c r="CBI39" s="4"/>
      <c r="CBJ39" s="4"/>
      <c r="CBK39" s="4"/>
      <c r="CBL39" s="4"/>
      <c r="CBM39" s="4"/>
      <c r="CBN39" s="4"/>
      <c r="CBO39" s="4"/>
      <c r="CBP39" s="4"/>
      <c r="CBQ39" s="4"/>
      <c r="CBR39" s="4"/>
      <c r="CBS39" s="4"/>
      <c r="CBT39" s="4"/>
      <c r="CBU39" s="4"/>
      <c r="CBV39" s="4"/>
      <c r="CBW39" s="4"/>
      <c r="CBX39" s="4"/>
      <c r="CBY39" s="4"/>
      <c r="CBZ39" s="4"/>
      <c r="CCA39" s="4"/>
      <c r="CCB39" s="4"/>
      <c r="CCC39" s="4"/>
      <c r="CCD39" s="4"/>
      <c r="CCE39" s="4"/>
      <c r="CCF39" s="4"/>
      <c r="CCG39" s="4"/>
      <c r="CCH39" s="4"/>
      <c r="CCI39" s="4"/>
      <c r="CCJ39" s="4"/>
      <c r="CCK39" s="4"/>
      <c r="CCL39" s="4"/>
      <c r="CCM39" s="4"/>
      <c r="CCN39" s="4"/>
      <c r="CCO39" s="4"/>
      <c r="CCP39" s="4"/>
      <c r="CCQ39" s="4"/>
      <c r="CCR39" s="4"/>
      <c r="CCS39" s="4"/>
      <c r="CCT39" s="4"/>
      <c r="CCU39" s="4"/>
      <c r="CCV39" s="4"/>
      <c r="CCW39" s="4"/>
      <c r="CCX39" s="4"/>
      <c r="CCY39" s="4"/>
      <c r="CCZ39" s="4"/>
      <c r="CDA39" s="4"/>
      <c r="CDB39" s="4"/>
      <c r="CDC39" s="4"/>
      <c r="CDD39" s="4"/>
      <c r="CDE39" s="4"/>
      <c r="CDF39" s="4"/>
      <c r="CDG39" s="4"/>
      <c r="CDH39" s="4"/>
      <c r="CDI39" s="4"/>
      <c r="CDJ39" s="4"/>
      <c r="CDK39" s="4"/>
      <c r="CDL39" s="4"/>
      <c r="CDM39" s="4"/>
      <c r="CDN39" s="4"/>
      <c r="CDO39" s="4"/>
      <c r="CDP39" s="4"/>
      <c r="CDQ39" s="4"/>
      <c r="CDR39" s="4"/>
      <c r="CDS39" s="4"/>
      <c r="CDT39" s="4"/>
      <c r="CDU39" s="4"/>
      <c r="CDV39" s="4"/>
      <c r="CDW39" s="4"/>
      <c r="CDX39" s="4"/>
      <c r="CDY39" s="4"/>
      <c r="CDZ39" s="4"/>
      <c r="CEA39" s="4"/>
      <c r="CEB39" s="4"/>
      <c r="CEC39" s="4"/>
      <c r="CED39" s="4"/>
      <c r="CEE39" s="4"/>
      <c r="CEF39" s="4"/>
      <c r="CEG39" s="4"/>
      <c r="CEH39" s="4"/>
      <c r="CEI39" s="4"/>
      <c r="CEJ39" s="4"/>
      <c r="CEK39" s="4"/>
      <c r="CEL39" s="4"/>
      <c r="CEM39" s="4"/>
      <c r="CEN39" s="4"/>
      <c r="CEO39" s="4"/>
      <c r="CEP39" s="4"/>
      <c r="CEQ39" s="4"/>
      <c r="CER39" s="4"/>
      <c r="CES39" s="4"/>
      <c r="CET39" s="4"/>
      <c r="CEU39" s="4"/>
      <c r="CEV39" s="4"/>
      <c r="CEW39" s="4"/>
      <c r="CEX39" s="4"/>
      <c r="CEY39" s="4"/>
      <c r="CEZ39" s="4"/>
      <c r="CFA39" s="4"/>
      <c r="CFB39" s="4"/>
      <c r="CFC39" s="4"/>
      <c r="CFD39" s="4"/>
      <c r="CFE39" s="4"/>
      <c r="CFF39" s="4"/>
      <c r="CFG39" s="4"/>
      <c r="CFH39" s="4"/>
      <c r="CFI39" s="4"/>
      <c r="CFJ39" s="4"/>
      <c r="CFK39" s="4"/>
      <c r="CFL39" s="4"/>
      <c r="CFM39" s="4"/>
      <c r="CFN39" s="4"/>
      <c r="CFO39" s="4"/>
      <c r="CFP39" s="4"/>
      <c r="CFQ39" s="4"/>
      <c r="CFR39" s="4"/>
      <c r="CFS39" s="4"/>
      <c r="CFT39" s="4"/>
      <c r="CFU39" s="4"/>
      <c r="CFV39" s="4"/>
      <c r="CFW39" s="4"/>
      <c r="CFX39" s="4"/>
      <c r="CFY39" s="4"/>
      <c r="CFZ39" s="4"/>
      <c r="CGA39" s="4"/>
      <c r="CGB39" s="4"/>
      <c r="CGC39" s="4"/>
      <c r="CGD39" s="4"/>
      <c r="CGE39" s="4"/>
      <c r="CGF39" s="4"/>
      <c r="CGG39" s="4"/>
      <c r="CGH39" s="4"/>
      <c r="CGI39" s="4"/>
      <c r="CGJ39" s="4"/>
      <c r="CGK39" s="4"/>
      <c r="CGL39" s="4"/>
      <c r="CGM39" s="4"/>
      <c r="CGN39" s="4"/>
      <c r="CGO39" s="4"/>
      <c r="CGP39" s="4"/>
      <c r="CGQ39" s="4"/>
      <c r="CGR39" s="4"/>
      <c r="CGS39" s="4"/>
      <c r="CGT39" s="4"/>
      <c r="CGU39" s="4"/>
      <c r="CGV39" s="4"/>
      <c r="CGW39" s="4"/>
      <c r="CGX39" s="4"/>
      <c r="CGY39" s="4"/>
      <c r="CGZ39" s="4"/>
      <c r="CHA39" s="4"/>
      <c r="CHB39" s="4"/>
      <c r="CHC39" s="4"/>
      <c r="CHD39" s="4"/>
      <c r="CHE39" s="4"/>
      <c r="CHF39" s="4"/>
      <c r="CHG39" s="4"/>
      <c r="CHH39" s="4"/>
      <c r="CHI39" s="4"/>
      <c r="CHJ39" s="4"/>
      <c r="CHK39" s="4"/>
      <c r="CHL39" s="4"/>
      <c r="CHM39" s="4"/>
      <c r="CHN39" s="4"/>
      <c r="CHO39" s="4"/>
      <c r="CHP39" s="4"/>
      <c r="CHQ39" s="4"/>
      <c r="CHR39" s="4"/>
      <c r="CHS39" s="4"/>
      <c r="CHT39" s="4"/>
      <c r="CHU39" s="4"/>
      <c r="CHV39" s="4"/>
      <c r="CHW39" s="4"/>
      <c r="CHX39" s="4"/>
      <c r="CHY39" s="4"/>
      <c r="CHZ39" s="4"/>
      <c r="CIA39" s="4"/>
      <c r="CIB39" s="4"/>
      <c r="CIC39" s="4"/>
      <c r="CID39" s="4"/>
      <c r="CIE39" s="4"/>
      <c r="CIF39" s="4"/>
      <c r="CIG39" s="4"/>
      <c r="CIH39" s="4"/>
      <c r="CII39" s="4"/>
      <c r="CIJ39" s="4"/>
      <c r="CIK39" s="4"/>
      <c r="CIL39" s="4"/>
      <c r="CIM39" s="4"/>
      <c r="CIN39" s="4"/>
      <c r="CIO39" s="4"/>
      <c r="CIP39" s="4"/>
      <c r="CIQ39" s="4"/>
      <c r="CIR39" s="4"/>
      <c r="CIS39" s="4"/>
      <c r="CIT39" s="4"/>
      <c r="CIU39" s="4"/>
      <c r="CIV39" s="4"/>
      <c r="CIW39" s="4"/>
      <c r="CIX39" s="4"/>
      <c r="CIY39" s="4"/>
      <c r="CIZ39" s="4"/>
      <c r="CJA39" s="4"/>
      <c r="CJB39" s="4"/>
      <c r="CJC39" s="4"/>
      <c r="CJD39" s="4"/>
      <c r="CJE39" s="4"/>
      <c r="CJF39" s="4"/>
      <c r="CJG39" s="4"/>
      <c r="CJH39" s="4"/>
      <c r="CJI39" s="4"/>
      <c r="CJJ39" s="4"/>
      <c r="CJK39" s="4"/>
      <c r="CJL39" s="4"/>
      <c r="CJM39" s="4"/>
      <c r="CJN39" s="4"/>
      <c r="CJO39" s="4"/>
      <c r="CJP39" s="4"/>
      <c r="CJQ39" s="4"/>
      <c r="CJR39" s="4"/>
      <c r="CJS39" s="4"/>
      <c r="CJT39" s="4"/>
      <c r="CJU39" s="4"/>
      <c r="CJV39" s="4"/>
      <c r="CJW39" s="4"/>
      <c r="CJX39" s="4"/>
      <c r="CJY39" s="4"/>
      <c r="CJZ39" s="4"/>
      <c r="CKA39" s="4"/>
      <c r="CKB39" s="4"/>
      <c r="CKC39" s="4"/>
      <c r="CKD39" s="4"/>
      <c r="CKE39" s="4"/>
      <c r="CKF39" s="4"/>
      <c r="CKG39" s="4"/>
      <c r="CKH39" s="4"/>
      <c r="CKI39" s="4"/>
      <c r="CKJ39" s="4"/>
      <c r="CKK39" s="4"/>
      <c r="CKL39" s="4"/>
      <c r="CKM39" s="4"/>
      <c r="CKN39" s="4"/>
      <c r="CKO39" s="4"/>
      <c r="CKP39" s="4"/>
      <c r="CKQ39" s="4"/>
      <c r="CKR39" s="4"/>
      <c r="CKS39" s="4"/>
      <c r="CKT39" s="4"/>
      <c r="CKU39" s="4"/>
      <c r="CKV39" s="4"/>
      <c r="CKW39" s="4"/>
      <c r="CKX39" s="4"/>
      <c r="CKY39" s="4"/>
      <c r="CKZ39" s="4"/>
      <c r="CLA39" s="4"/>
      <c r="CLB39" s="4"/>
      <c r="CLC39" s="4"/>
      <c r="CLD39" s="4"/>
      <c r="CLE39" s="4"/>
      <c r="CLF39" s="4"/>
      <c r="CLG39" s="4"/>
      <c r="CLH39" s="4"/>
      <c r="CLI39" s="4"/>
      <c r="CLJ39" s="4"/>
      <c r="CLK39" s="4"/>
      <c r="CLL39" s="4"/>
      <c r="CLM39" s="4"/>
      <c r="CLN39" s="4"/>
      <c r="CLO39" s="4"/>
      <c r="CLP39" s="4"/>
      <c r="CLQ39" s="4"/>
      <c r="CLR39" s="4"/>
      <c r="CLS39" s="4"/>
      <c r="CLT39" s="4"/>
      <c r="CLU39" s="4"/>
      <c r="CLV39" s="4"/>
      <c r="CLW39" s="4"/>
      <c r="CLX39" s="4"/>
      <c r="CLY39" s="4"/>
      <c r="CLZ39" s="4"/>
      <c r="CMA39" s="4"/>
      <c r="CMB39" s="4"/>
      <c r="CMC39" s="4"/>
      <c r="CMD39" s="4"/>
      <c r="CME39" s="4"/>
      <c r="CMF39" s="4"/>
      <c r="CMG39" s="4"/>
      <c r="CMH39" s="4"/>
      <c r="CMI39" s="4"/>
      <c r="CMJ39" s="4"/>
      <c r="CMK39" s="4"/>
      <c r="CML39" s="4"/>
      <c r="CMM39" s="4"/>
      <c r="CMN39" s="4"/>
      <c r="CMO39" s="4"/>
      <c r="CMP39" s="4"/>
      <c r="CMQ39" s="4"/>
      <c r="CMR39" s="4"/>
      <c r="CMS39" s="4"/>
      <c r="CMT39" s="4"/>
      <c r="CMU39" s="4"/>
      <c r="CMV39" s="4"/>
      <c r="CMW39" s="4"/>
      <c r="CMX39" s="4"/>
      <c r="CMY39" s="4"/>
      <c r="CMZ39" s="4"/>
      <c r="CNA39" s="4"/>
      <c r="CNB39" s="4"/>
      <c r="CNC39" s="4"/>
      <c r="CND39" s="4"/>
      <c r="CNE39" s="4"/>
      <c r="CNF39" s="4"/>
      <c r="CNG39" s="4"/>
      <c r="CNH39" s="4"/>
      <c r="CNI39" s="4"/>
      <c r="CNJ39" s="4"/>
      <c r="CNK39" s="4"/>
      <c r="CNL39" s="4"/>
      <c r="CNM39" s="4"/>
      <c r="CNN39" s="4"/>
      <c r="CNO39" s="4"/>
      <c r="CNP39" s="4"/>
      <c r="CNQ39" s="4"/>
      <c r="CNR39" s="4"/>
      <c r="CNS39" s="4"/>
      <c r="CNT39" s="4"/>
      <c r="CNU39" s="4"/>
      <c r="CNV39" s="4"/>
      <c r="CNW39" s="4"/>
      <c r="CNX39" s="4"/>
      <c r="CNY39" s="4"/>
      <c r="CNZ39" s="4"/>
      <c r="COA39" s="4"/>
      <c r="COB39" s="4"/>
      <c r="COC39" s="4"/>
      <c r="COD39" s="4"/>
      <c r="COE39" s="4"/>
      <c r="COF39" s="4"/>
      <c r="COG39" s="4"/>
      <c r="COH39" s="4"/>
      <c r="COI39" s="4"/>
      <c r="COJ39" s="4"/>
      <c r="COK39" s="4"/>
      <c r="COL39" s="4"/>
      <c r="COM39" s="4"/>
      <c r="CON39" s="4"/>
      <c r="COO39" s="4"/>
      <c r="COP39" s="4"/>
      <c r="COQ39" s="4"/>
      <c r="COR39" s="4"/>
      <c r="COS39" s="4"/>
      <c r="COT39" s="4"/>
      <c r="COU39" s="4"/>
      <c r="COV39" s="4"/>
      <c r="COW39" s="4"/>
      <c r="COX39" s="4"/>
      <c r="COY39" s="4"/>
      <c r="COZ39" s="4"/>
      <c r="CPA39" s="4"/>
      <c r="CPB39" s="4"/>
      <c r="CPC39" s="4"/>
      <c r="CPD39" s="4"/>
      <c r="CPE39" s="4"/>
      <c r="CPF39" s="4"/>
      <c r="CPG39" s="4"/>
      <c r="CPH39" s="4"/>
      <c r="CPI39" s="4"/>
      <c r="CPJ39" s="4"/>
      <c r="CPK39" s="4"/>
      <c r="CPL39" s="4"/>
      <c r="CPM39" s="4"/>
      <c r="CPN39" s="4"/>
      <c r="CPO39" s="4"/>
      <c r="CPP39" s="4"/>
      <c r="CPQ39" s="4"/>
      <c r="CPR39" s="4"/>
      <c r="CPS39" s="4"/>
      <c r="CPT39" s="4"/>
      <c r="CPU39" s="4"/>
      <c r="CPV39" s="4"/>
      <c r="CPW39" s="4"/>
      <c r="CPX39" s="4"/>
      <c r="CPY39" s="4"/>
      <c r="CPZ39" s="4"/>
      <c r="CQA39" s="4"/>
      <c r="CQB39" s="4"/>
      <c r="CQC39" s="4"/>
      <c r="CQD39" s="4"/>
      <c r="CQE39" s="4"/>
      <c r="CQF39" s="4"/>
      <c r="CQG39" s="4"/>
      <c r="CQH39" s="4"/>
      <c r="CQI39" s="4"/>
      <c r="CQJ39" s="4"/>
      <c r="CQK39" s="4"/>
      <c r="CQL39" s="4"/>
      <c r="CQM39" s="4"/>
      <c r="CQN39" s="4"/>
      <c r="CQO39" s="4"/>
      <c r="CQP39" s="4"/>
      <c r="CQQ39" s="4"/>
      <c r="CQR39" s="4"/>
      <c r="CQS39" s="4"/>
      <c r="CQT39" s="4"/>
      <c r="CQU39" s="4"/>
      <c r="CQV39" s="4"/>
      <c r="CQW39" s="4"/>
      <c r="CQX39" s="4"/>
      <c r="CQY39" s="4"/>
      <c r="CQZ39" s="4"/>
      <c r="CRA39" s="4"/>
      <c r="CRB39" s="4"/>
      <c r="CRC39" s="4"/>
      <c r="CRD39" s="4"/>
      <c r="CRE39" s="4"/>
      <c r="CRF39" s="4"/>
      <c r="CRG39" s="4"/>
      <c r="CRH39" s="4"/>
      <c r="CRI39" s="4"/>
      <c r="CRJ39" s="4"/>
      <c r="CRK39" s="4"/>
      <c r="CRL39" s="4"/>
      <c r="CRM39" s="4"/>
      <c r="CRN39" s="4"/>
      <c r="CRO39" s="4"/>
      <c r="CRP39" s="4"/>
      <c r="CRQ39" s="4"/>
      <c r="CRR39" s="4"/>
      <c r="CRS39" s="4"/>
      <c r="CRT39" s="4"/>
      <c r="CRU39" s="4"/>
      <c r="CRV39" s="4"/>
      <c r="CRW39" s="4"/>
      <c r="CRX39" s="4"/>
      <c r="CRY39" s="4"/>
      <c r="CRZ39" s="4"/>
      <c r="CSA39" s="4"/>
      <c r="CSB39" s="4"/>
      <c r="CSC39" s="4"/>
      <c r="CSD39" s="4"/>
      <c r="CSE39" s="4"/>
      <c r="CSF39" s="4"/>
      <c r="CSG39" s="4"/>
      <c r="CSH39" s="4"/>
      <c r="CSI39" s="4"/>
      <c r="CSJ39" s="4"/>
      <c r="CSK39" s="4"/>
      <c r="CSL39" s="4"/>
      <c r="CSM39" s="4"/>
      <c r="CSN39" s="4"/>
      <c r="CSO39" s="4"/>
      <c r="CSP39" s="4"/>
      <c r="CSQ39" s="4"/>
      <c r="CSR39" s="4"/>
      <c r="CSS39" s="4"/>
      <c r="CST39" s="4"/>
      <c r="CSU39" s="4"/>
      <c r="CSV39" s="4"/>
      <c r="CSW39" s="4"/>
      <c r="CSX39" s="4"/>
      <c r="CSY39" s="4"/>
      <c r="CSZ39" s="4"/>
      <c r="CTA39" s="4"/>
      <c r="CTB39" s="4"/>
      <c r="CTC39" s="4"/>
      <c r="CTD39" s="4"/>
      <c r="CTE39" s="4"/>
      <c r="CTF39" s="4"/>
      <c r="CTG39" s="4"/>
      <c r="CTH39" s="4"/>
      <c r="CTI39" s="4"/>
      <c r="CTJ39" s="4"/>
      <c r="CTK39" s="4"/>
      <c r="CTL39" s="4"/>
      <c r="CTM39" s="4"/>
      <c r="CTN39" s="4"/>
      <c r="CTO39" s="4"/>
      <c r="CTP39" s="4"/>
      <c r="CTQ39" s="4"/>
      <c r="CTR39" s="4"/>
      <c r="CTS39" s="4"/>
      <c r="CTT39" s="4"/>
      <c r="CTU39" s="4"/>
      <c r="CTV39" s="4"/>
      <c r="CTW39" s="4"/>
      <c r="CTX39" s="4"/>
      <c r="CTY39" s="4"/>
      <c r="CTZ39" s="4"/>
      <c r="CUA39" s="4"/>
      <c r="CUB39" s="4"/>
      <c r="CUC39" s="4"/>
      <c r="CUD39" s="4"/>
      <c r="CUE39" s="4"/>
      <c r="CUF39" s="4"/>
      <c r="CUG39" s="4"/>
      <c r="CUH39" s="4"/>
      <c r="CUI39" s="4"/>
      <c r="CUJ39" s="4"/>
      <c r="CUK39" s="4"/>
      <c r="CUL39" s="4"/>
      <c r="CUM39" s="4"/>
      <c r="CUN39" s="4"/>
      <c r="CUO39" s="4"/>
      <c r="CUP39" s="4"/>
      <c r="CUQ39" s="4"/>
      <c r="CUR39" s="4"/>
      <c r="CUS39" s="4"/>
      <c r="CUT39" s="4"/>
      <c r="CUU39" s="4"/>
      <c r="CUV39" s="4"/>
      <c r="CUW39" s="4"/>
      <c r="CUX39" s="4"/>
      <c r="CUY39" s="4"/>
      <c r="CUZ39" s="4"/>
      <c r="CVA39" s="4"/>
      <c r="CVB39" s="4"/>
      <c r="CVC39" s="4"/>
      <c r="CVD39" s="4"/>
      <c r="CVE39" s="4"/>
      <c r="CVF39" s="4"/>
      <c r="CVG39" s="4"/>
      <c r="CVH39" s="4"/>
      <c r="CVI39" s="4"/>
      <c r="CVJ39" s="4"/>
      <c r="CVK39" s="4"/>
      <c r="CVL39" s="4"/>
      <c r="CVM39" s="4"/>
      <c r="CVN39" s="4"/>
      <c r="CVO39" s="4"/>
      <c r="CVP39" s="4"/>
      <c r="CVQ39" s="4"/>
      <c r="CVR39" s="4"/>
      <c r="CVS39" s="4"/>
      <c r="CVT39" s="4"/>
      <c r="CVU39" s="4"/>
      <c r="CVV39" s="4"/>
      <c r="CVW39" s="4"/>
      <c r="CVX39" s="4"/>
      <c r="CVY39" s="4"/>
      <c r="CVZ39" s="4"/>
      <c r="CWA39" s="4"/>
      <c r="CWB39" s="4"/>
      <c r="CWC39" s="4"/>
      <c r="CWD39" s="4"/>
      <c r="CWE39" s="4"/>
      <c r="CWF39" s="4"/>
      <c r="CWG39" s="4"/>
      <c r="CWH39" s="4"/>
      <c r="CWI39" s="4"/>
      <c r="CWJ39" s="4"/>
      <c r="CWK39" s="4"/>
      <c r="CWL39" s="4"/>
      <c r="CWM39" s="4"/>
      <c r="CWN39" s="4"/>
      <c r="CWO39" s="4"/>
      <c r="CWP39" s="4"/>
      <c r="CWQ39" s="4"/>
      <c r="CWR39" s="4"/>
      <c r="CWS39" s="4"/>
      <c r="CWT39" s="4"/>
      <c r="CWU39" s="4"/>
      <c r="CWV39" s="4"/>
      <c r="CWW39" s="4"/>
      <c r="CWX39" s="4"/>
      <c r="CWY39" s="4"/>
      <c r="CWZ39" s="4"/>
      <c r="CXA39" s="4"/>
      <c r="CXB39" s="4"/>
      <c r="CXC39" s="4"/>
      <c r="CXD39" s="4"/>
      <c r="CXE39" s="4"/>
      <c r="CXF39" s="4"/>
      <c r="CXG39" s="4"/>
      <c r="CXH39" s="4"/>
      <c r="CXI39" s="4"/>
      <c r="CXJ39" s="4"/>
      <c r="CXK39" s="4"/>
      <c r="CXL39" s="4"/>
      <c r="CXM39" s="4"/>
      <c r="CXN39" s="4"/>
      <c r="CXO39" s="4"/>
      <c r="CXP39" s="4"/>
      <c r="CXQ39" s="4"/>
      <c r="CXR39" s="4"/>
      <c r="CXS39" s="4"/>
      <c r="CXT39" s="4"/>
      <c r="CXU39" s="4"/>
      <c r="CXV39" s="4"/>
      <c r="CXW39" s="4"/>
      <c r="CXX39" s="4"/>
      <c r="CXY39" s="4"/>
      <c r="CXZ39" s="4"/>
      <c r="CYA39" s="4"/>
      <c r="CYB39" s="4"/>
      <c r="CYC39" s="4"/>
      <c r="CYD39" s="4"/>
      <c r="CYE39" s="4"/>
      <c r="CYF39" s="4"/>
      <c r="CYG39" s="4"/>
      <c r="CYH39" s="4"/>
      <c r="CYI39" s="4"/>
      <c r="CYJ39" s="4"/>
      <c r="CYK39" s="4"/>
      <c r="CYL39" s="4"/>
      <c r="CYM39" s="4"/>
      <c r="CYN39" s="4"/>
      <c r="CYO39" s="4"/>
      <c r="CYP39" s="4"/>
      <c r="CYQ39" s="4"/>
      <c r="CYR39" s="4"/>
      <c r="CYS39" s="4"/>
      <c r="CYT39" s="4"/>
      <c r="CYU39" s="4"/>
      <c r="CYV39" s="4"/>
      <c r="CYW39" s="4"/>
      <c r="CYX39" s="4"/>
      <c r="CYY39" s="4"/>
      <c r="CYZ39" s="4"/>
      <c r="CZA39" s="4"/>
      <c r="CZB39" s="4"/>
      <c r="CZC39" s="4"/>
      <c r="CZD39" s="4"/>
      <c r="CZE39" s="4"/>
      <c r="CZF39" s="4"/>
      <c r="CZG39" s="4"/>
      <c r="CZH39" s="4"/>
      <c r="CZI39" s="4"/>
      <c r="CZJ39" s="4"/>
      <c r="CZK39" s="4"/>
      <c r="CZL39" s="4"/>
      <c r="CZM39" s="4"/>
      <c r="CZN39" s="4"/>
      <c r="CZO39" s="4"/>
      <c r="CZP39" s="4"/>
      <c r="CZQ39" s="4"/>
      <c r="CZR39" s="4"/>
      <c r="CZS39" s="4"/>
      <c r="CZT39" s="4"/>
      <c r="CZU39" s="4"/>
      <c r="CZV39" s="4"/>
      <c r="CZW39" s="4"/>
      <c r="CZX39" s="4"/>
      <c r="CZY39" s="4"/>
      <c r="CZZ39" s="4"/>
      <c r="DAA39" s="4"/>
      <c r="DAB39" s="4"/>
      <c r="DAC39" s="4"/>
      <c r="DAD39" s="4"/>
      <c r="DAE39" s="4"/>
      <c r="DAF39" s="4"/>
      <c r="DAG39" s="4"/>
      <c r="DAH39" s="4"/>
      <c r="DAI39" s="4"/>
      <c r="DAJ39" s="4"/>
      <c r="DAK39" s="4"/>
      <c r="DAL39" s="4"/>
      <c r="DAM39" s="4"/>
      <c r="DAN39" s="4"/>
      <c r="DAO39" s="4"/>
      <c r="DAP39" s="4"/>
      <c r="DAQ39" s="4"/>
      <c r="DAR39" s="4"/>
      <c r="DAS39" s="4"/>
      <c r="DAT39" s="4"/>
      <c r="DAU39" s="4"/>
      <c r="DAV39" s="4"/>
      <c r="DAW39" s="4"/>
      <c r="DAX39" s="4"/>
      <c r="DAY39" s="4"/>
      <c r="DAZ39" s="4"/>
      <c r="DBA39" s="4"/>
      <c r="DBB39" s="4"/>
      <c r="DBC39" s="4"/>
      <c r="DBD39" s="4"/>
      <c r="DBE39" s="4"/>
      <c r="DBF39" s="4"/>
      <c r="DBG39" s="4"/>
      <c r="DBH39" s="4"/>
      <c r="DBI39" s="4"/>
      <c r="DBJ39" s="4"/>
      <c r="DBK39" s="4"/>
      <c r="DBL39" s="4"/>
      <c r="DBM39" s="4"/>
      <c r="DBN39" s="4"/>
      <c r="DBO39" s="4"/>
      <c r="DBP39" s="4"/>
      <c r="DBQ39" s="4"/>
      <c r="DBR39" s="4"/>
      <c r="DBS39" s="4"/>
      <c r="DBT39" s="4"/>
      <c r="DBU39" s="4"/>
      <c r="DBV39" s="4"/>
      <c r="DBW39" s="4"/>
      <c r="DBX39" s="4"/>
      <c r="DBY39" s="4"/>
      <c r="DBZ39" s="4"/>
      <c r="DCA39" s="4"/>
      <c r="DCB39" s="4"/>
      <c r="DCC39" s="4"/>
      <c r="DCD39" s="4"/>
      <c r="DCE39" s="4"/>
      <c r="DCF39" s="4"/>
      <c r="DCG39" s="4"/>
      <c r="DCH39" s="4"/>
      <c r="DCI39" s="4"/>
      <c r="DCJ39" s="4"/>
      <c r="DCK39" s="4"/>
      <c r="DCL39" s="4"/>
      <c r="DCM39" s="4"/>
      <c r="DCN39" s="4"/>
      <c r="DCO39" s="4"/>
      <c r="DCP39" s="4"/>
      <c r="DCQ39" s="4"/>
      <c r="DCR39" s="4"/>
      <c r="DCS39" s="4"/>
      <c r="DCT39" s="4"/>
      <c r="DCU39" s="4"/>
      <c r="DCV39" s="4"/>
      <c r="DCW39" s="4"/>
      <c r="DCX39" s="4"/>
      <c r="DCY39" s="4"/>
      <c r="DCZ39" s="4"/>
      <c r="DDA39" s="4"/>
      <c r="DDB39" s="4"/>
      <c r="DDC39" s="4"/>
      <c r="DDD39" s="4"/>
      <c r="DDE39" s="4"/>
      <c r="DDF39" s="4"/>
      <c r="DDG39" s="4"/>
      <c r="DDH39" s="4"/>
      <c r="DDI39" s="4"/>
      <c r="DDJ39" s="4"/>
      <c r="DDK39" s="4"/>
      <c r="DDL39" s="4"/>
      <c r="DDM39" s="4"/>
      <c r="DDN39" s="4"/>
      <c r="DDO39" s="4"/>
      <c r="DDP39" s="4"/>
      <c r="DDQ39" s="4"/>
      <c r="DDR39" s="4"/>
      <c r="DDS39" s="4"/>
      <c r="DDT39" s="4"/>
      <c r="DDU39" s="4"/>
      <c r="DDV39" s="4"/>
      <c r="DDW39" s="4"/>
      <c r="DDX39" s="4"/>
      <c r="DDY39" s="4"/>
      <c r="DDZ39" s="4"/>
      <c r="DEA39" s="4"/>
      <c r="DEB39" s="4"/>
      <c r="DEC39" s="4"/>
      <c r="DED39" s="4"/>
      <c r="DEE39" s="4"/>
      <c r="DEF39" s="4"/>
      <c r="DEG39" s="4"/>
      <c r="DEH39" s="4"/>
      <c r="DEI39" s="4"/>
      <c r="DEJ39" s="4"/>
      <c r="DEK39" s="4"/>
      <c r="DEL39" s="4"/>
      <c r="DEM39" s="4"/>
      <c r="DEN39" s="4"/>
      <c r="DEO39" s="4"/>
      <c r="DEP39" s="4"/>
      <c r="DEQ39" s="4"/>
      <c r="DER39" s="4"/>
      <c r="DES39" s="4"/>
      <c r="DET39" s="4"/>
      <c r="DEU39" s="4"/>
      <c r="DEV39" s="4"/>
      <c r="DEW39" s="4"/>
      <c r="DEX39" s="4"/>
      <c r="DEY39" s="4"/>
      <c r="DEZ39" s="4"/>
      <c r="DFA39" s="4"/>
      <c r="DFB39" s="4"/>
      <c r="DFC39" s="4"/>
      <c r="DFD39" s="4"/>
      <c r="DFE39" s="4"/>
      <c r="DFF39" s="4"/>
      <c r="DFG39" s="4"/>
      <c r="DFH39" s="4"/>
      <c r="DFI39" s="4"/>
      <c r="DFJ39" s="4"/>
      <c r="DFK39" s="4"/>
      <c r="DFL39" s="4"/>
      <c r="DFM39" s="4"/>
      <c r="DFN39" s="4"/>
      <c r="DFO39" s="4"/>
      <c r="DFP39" s="4"/>
      <c r="DFQ39" s="4"/>
      <c r="DFR39" s="4"/>
      <c r="DFS39" s="4"/>
      <c r="DFT39" s="4"/>
      <c r="DFU39" s="4"/>
      <c r="DFV39" s="4"/>
      <c r="DFW39" s="4"/>
      <c r="DFX39" s="4"/>
      <c r="DFY39" s="4"/>
      <c r="DFZ39" s="4"/>
      <c r="DGA39" s="4"/>
      <c r="DGB39" s="4"/>
      <c r="DGC39" s="4"/>
      <c r="DGD39" s="4"/>
      <c r="DGE39" s="4"/>
      <c r="DGF39" s="4"/>
      <c r="DGG39" s="4"/>
      <c r="DGH39" s="4"/>
      <c r="DGI39" s="4"/>
      <c r="DGJ39" s="4"/>
      <c r="DGK39" s="4"/>
      <c r="DGL39" s="4"/>
      <c r="DGM39" s="4"/>
      <c r="DGN39" s="4"/>
      <c r="DGO39" s="4"/>
      <c r="DGP39" s="4"/>
      <c r="DGQ39" s="4"/>
      <c r="DGR39" s="4"/>
      <c r="DGS39" s="4"/>
      <c r="DGT39" s="4"/>
      <c r="DGU39" s="4"/>
      <c r="DGV39" s="4"/>
      <c r="DGW39" s="4"/>
      <c r="DGX39" s="4"/>
      <c r="DGY39" s="4"/>
      <c r="DGZ39" s="4"/>
      <c r="DHA39" s="4"/>
      <c r="DHB39" s="4"/>
      <c r="DHC39" s="4"/>
      <c r="DHD39" s="4"/>
      <c r="DHE39" s="4"/>
      <c r="DHF39" s="4"/>
      <c r="DHG39" s="4"/>
      <c r="DHH39" s="4"/>
      <c r="DHI39" s="4"/>
      <c r="DHJ39" s="4"/>
      <c r="DHK39" s="4"/>
      <c r="DHL39" s="4"/>
      <c r="DHM39" s="4"/>
      <c r="DHN39" s="4"/>
      <c r="DHO39" s="4"/>
      <c r="DHP39" s="4"/>
      <c r="DHQ39" s="4"/>
      <c r="DHR39" s="4"/>
      <c r="DHS39" s="4"/>
      <c r="DHT39" s="4"/>
      <c r="DHU39" s="4"/>
      <c r="DHV39" s="4"/>
      <c r="DHW39" s="4"/>
      <c r="DHX39" s="4"/>
      <c r="DHY39" s="4"/>
      <c r="DHZ39" s="4"/>
      <c r="DIA39" s="4"/>
      <c r="DIB39" s="4"/>
      <c r="DIC39" s="4"/>
      <c r="DID39" s="4"/>
      <c r="DIE39" s="4"/>
      <c r="DIF39" s="4"/>
      <c r="DIG39" s="4"/>
      <c r="DIH39" s="4"/>
      <c r="DII39" s="4"/>
      <c r="DIJ39" s="4"/>
      <c r="DIK39" s="4"/>
      <c r="DIL39" s="4"/>
      <c r="DIM39" s="4"/>
      <c r="DIN39" s="4"/>
      <c r="DIO39" s="4"/>
      <c r="DIP39" s="4"/>
      <c r="DIQ39" s="4"/>
      <c r="DIR39" s="4"/>
      <c r="DIS39" s="4"/>
      <c r="DIT39" s="4"/>
      <c r="DIU39" s="4"/>
      <c r="DIV39" s="4"/>
      <c r="DIW39" s="4"/>
      <c r="DIX39" s="4"/>
      <c r="DIY39" s="4"/>
      <c r="DIZ39" s="4"/>
      <c r="DJA39" s="4"/>
      <c r="DJB39" s="4"/>
      <c r="DJC39" s="4"/>
      <c r="DJD39" s="4"/>
      <c r="DJE39" s="4"/>
      <c r="DJF39" s="4"/>
      <c r="DJG39" s="4"/>
      <c r="DJH39" s="4"/>
      <c r="DJI39" s="4"/>
      <c r="DJJ39" s="4"/>
      <c r="DJK39" s="4"/>
      <c r="DJL39" s="4"/>
      <c r="DJM39" s="4"/>
      <c r="DJN39" s="4"/>
      <c r="DJO39" s="4"/>
      <c r="DJP39" s="4"/>
      <c r="DJQ39" s="4"/>
      <c r="DJR39" s="4"/>
      <c r="DJS39" s="4"/>
      <c r="DJT39" s="4"/>
      <c r="DJU39" s="4"/>
      <c r="DJV39" s="4"/>
      <c r="DJW39" s="4"/>
      <c r="DJX39" s="4"/>
      <c r="DJY39" s="4"/>
      <c r="DJZ39" s="4"/>
      <c r="DKA39" s="4"/>
      <c r="DKB39" s="4"/>
      <c r="DKC39" s="4"/>
      <c r="DKD39" s="4"/>
      <c r="DKE39" s="4"/>
      <c r="DKF39" s="4"/>
      <c r="DKG39" s="4"/>
      <c r="DKH39" s="4"/>
      <c r="DKI39" s="4"/>
      <c r="DKJ39" s="4"/>
      <c r="DKK39" s="4"/>
      <c r="DKL39" s="4"/>
      <c r="DKM39" s="4"/>
      <c r="DKN39" s="4"/>
      <c r="DKO39" s="4"/>
      <c r="DKP39" s="4"/>
      <c r="DKQ39" s="4"/>
      <c r="DKR39" s="4"/>
      <c r="DKS39" s="4"/>
      <c r="DKT39" s="4"/>
      <c r="DKU39" s="4"/>
      <c r="DKV39" s="4"/>
      <c r="DKW39" s="4"/>
      <c r="DKX39" s="4"/>
      <c r="DKY39" s="4"/>
      <c r="DKZ39" s="4"/>
      <c r="DLA39" s="4"/>
      <c r="DLB39" s="4"/>
      <c r="DLC39" s="4"/>
      <c r="DLD39" s="4"/>
      <c r="DLE39" s="4"/>
      <c r="DLF39" s="4"/>
      <c r="DLG39" s="4"/>
      <c r="DLH39" s="4"/>
      <c r="DLI39" s="4"/>
      <c r="DLJ39" s="4"/>
      <c r="DLK39" s="4"/>
      <c r="DLL39" s="4"/>
      <c r="DLM39" s="4"/>
      <c r="DLN39" s="4"/>
      <c r="DLO39" s="4"/>
      <c r="DLP39" s="4"/>
      <c r="DLQ39" s="4"/>
      <c r="DLR39" s="4"/>
      <c r="DLS39" s="4"/>
      <c r="DLT39" s="4"/>
      <c r="DLU39" s="4"/>
      <c r="DLV39" s="4"/>
      <c r="DLW39" s="4"/>
      <c r="DLX39" s="4"/>
      <c r="DLY39" s="4"/>
      <c r="DLZ39" s="4"/>
      <c r="DMA39" s="4"/>
      <c r="DMB39" s="4"/>
      <c r="DMC39" s="4"/>
      <c r="DMD39" s="4"/>
      <c r="DME39" s="4"/>
      <c r="DMF39" s="4"/>
      <c r="DMG39" s="4"/>
      <c r="DMH39" s="4"/>
      <c r="DMI39" s="4"/>
      <c r="DMJ39" s="4"/>
      <c r="DMK39" s="4"/>
      <c r="DML39" s="4"/>
      <c r="DMM39" s="4"/>
      <c r="DMN39" s="4"/>
      <c r="DMO39" s="4"/>
      <c r="DMP39" s="4"/>
      <c r="DMQ39" s="4"/>
      <c r="DMR39" s="4"/>
      <c r="DMS39" s="4"/>
      <c r="DMT39" s="4"/>
      <c r="DMU39" s="4"/>
      <c r="DMV39" s="4"/>
      <c r="DMW39" s="4"/>
      <c r="DMX39" s="4"/>
      <c r="DMY39" s="4"/>
      <c r="DMZ39" s="4"/>
      <c r="DNA39" s="4"/>
      <c r="DNB39" s="4"/>
      <c r="DNC39" s="4"/>
      <c r="DND39" s="4"/>
      <c r="DNE39" s="4"/>
      <c r="DNF39" s="4"/>
      <c r="DNG39" s="4"/>
      <c r="DNH39" s="4"/>
      <c r="DNI39" s="4"/>
      <c r="DNJ39" s="4"/>
      <c r="DNK39" s="4"/>
      <c r="DNL39" s="4"/>
      <c r="DNM39" s="4"/>
      <c r="DNN39" s="4"/>
      <c r="DNO39" s="4"/>
      <c r="DNP39" s="4"/>
      <c r="DNQ39" s="4"/>
      <c r="DNR39" s="4"/>
      <c r="DNS39" s="4"/>
      <c r="DNT39" s="4"/>
      <c r="DNU39" s="4"/>
      <c r="DNV39" s="4"/>
      <c r="DNW39" s="4"/>
      <c r="DNX39" s="4"/>
      <c r="DNY39" s="4"/>
      <c r="DNZ39" s="4"/>
      <c r="DOA39" s="4"/>
      <c r="DOB39" s="4"/>
      <c r="DOC39" s="4"/>
      <c r="DOD39" s="4"/>
      <c r="DOE39" s="4"/>
      <c r="DOF39" s="4"/>
      <c r="DOG39" s="4"/>
      <c r="DOH39" s="4"/>
      <c r="DOI39" s="4"/>
      <c r="DOJ39" s="4"/>
      <c r="DOK39" s="4"/>
      <c r="DOL39" s="4"/>
      <c r="DOM39" s="4"/>
      <c r="DON39" s="4"/>
      <c r="DOO39" s="4"/>
      <c r="DOP39" s="4"/>
      <c r="DOQ39" s="4"/>
      <c r="DOR39" s="4"/>
      <c r="DOS39" s="4"/>
      <c r="DOT39" s="4"/>
      <c r="DOU39" s="4"/>
      <c r="DOV39" s="4"/>
      <c r="DOW39" s="4"/>
      <c r="DOX39" s="4"/>
      <c r="DOY39" s="4"/>
      <c r="DOZ39" s="4"/>
      <c r="DPA39" s="4"/>
      <c r="DPB39" s="4"/>
      <c r="DPC39" s="4"/>
      <c r="DPD39" s="4"/>
      <c r="DPE39" s="4"/>
      <c r="DPF39" s="4"/>
      <c r="DPG39" s="4"/>
      <c r="DPH39" s="4"/>
      <c r="DPI39" s="4"/>
      <c r="DPJ39" s="4"/>
      <c r="DPK39" s="4"/>
      <c r="DPL39" s="4"/>
      <c r="DPM39" s="4"/>
      <c r="DPN39" s="4"/>
      <c r="DPO39" s="4"/>
      <c r="DPP39" s="4"/>
      <c r="DPQ39" s="4"/>
      <c r="DPR39" s="4"/>
      <c r="DPS39" s="4"/>
      <c r="DPT39" s="4"/>
      <c r="DPU39" s="4"/>
      <c r="DPV39" s="4"/>
      <c r="DPW39" s="4"/>
      <c r="DPX39" s="4"/>
      <c r="DPY39" s="4"/>
      <c r="DPZ39" s="4"/>
      <c r="DQA39" s="4"/>
      <c r="DQB39" s="4"/>
      <c r="DQC39" s="4"/>
      <c r="DQD39" s="4"/>
      <c r="DQE39" s="4"/>
      <c r="DQF39" s="4"/>
      <c r="DQG39" s="4"/>
      <c r="DQH39" s="4"/>
      <c r="DQI39" s="4"/>
      <c r="DQJ39" s="4"/>
      <c r="DQK39" s="4"/>
      <c r="DQL39" s="4"/>
      <c r="DQM39" s="4"/>
      <c r="DQN39" s="4"/>
      <c r="DQO39" s="4"/>
      <c r="DQP39" s="4"/>
      <c r="DQQ39" s="4"/>
      <c r="DQR39" s="4"/>
      <c r="DQS39" s="4"/>
      <c r="DQT39" s="4"/>
      <c r="DQU39" s="4"/>
      <c r="DQV39" s="4"/>
      <c r="DQW39" s="4"/>
      <c r="DQX39" s="4"/>
      <c r="DQY39" s="4"/>
      <c r="DQZ39" s="4"/>
      <c r="DRA39" s="4"/>
      <c r="DRB39" s="4"/>
      <c r="DRC39" s="4"/>
      <c r="DRD39" s="4"/>
      <c r="DRE39" s="4"/>
      <c r="DRF39" s="4"/>
      <c r="DRG39" s="4"/>
      <c r="DRH39" s="4"/>
      <c r="DRI39" s="4"/>
      <c r="DRJ39" s="4"/>
      <c r="DRK39" s="4"/>
      <c r="DRL39" s="4"/>
      <c r="DRM39" s="4"/>
      <c r="DRN39" s="4"/>
      <c r="DRO39" s="4"/>
      <c r="DRP39" s="4"/>
      <c r="DRQ39" s="4"/>
      <c r="DRR39" s="4"/>
      <c r="DRS39" s="4"/>
      <c r="DRT39" s="4"/>
      <c r="DRU39" s="4"/>
      <c r="DRV39" s="4"/>
      <c r="DRW39" s="4"/>
      <c r="DRX39" s="4"/>
      <c r="DRY39" s="4"/>
      <c r="DRZ39" s="4"/>
      <c r="DSA39" s="4"/>
      <c r="DSB39" s="4"/>
      <c r="DSC39" s="4"/>
      <c r="DSD39" s="4"/>
      <c r="DSE39" s="4"/>
      <c r="DSF39" s="4"/>
      <c r="DSG39" s="4"/>
      <c r="DSH39" s="4"/>
      <c r="DSI39" s="4"/>
      <c r="DSJ39" s="4"/>
      <c r="DSK39" s="4"/>
      <c r="DSL39" s="4"/>
      <c r="DSM39" s="4"/>
      <c r="DSN39" s="4"/>
      <c r="DSO39" s="4"/>
      <c r="DSP39" s="4"/>
      <c r="DSQ39" s="4"/>
      <c r="DSR39" s="4"/>
      <c r="DSS39" s="4"/>
      <c r="DST39" s="4"/>
      <c r="DSU39" s="4"/>
      <c r="DSV39" s="4"/>
      <c r="DSW39" s="4"/>
      <c r="DSX39" s="4"/>
      <c r="DSY39" s="4"/>
      <c r="DSZ39" s="4"/>
      <c r="DTA39" s="4"/>
      <c r="DTB39" s="4"/>
      <c r="DTC39" s="4"/>
      <c r="DTD39" s="4"/>
      <c r="DTE39" s="4"/>
      <c r="DTF39" s="4"/>
      <c r="DTG39" s="4"/>
      <c r="DTH39" s="4"/>
      <c r="DTI39" s="4"/>
      <c r="DTJ39" s="4"/>
      <c r="DTK39" s="4"/>
      <c r="DTL39" s="4"/>
      <c r="DTM39" s="4"/>
      <c r="DTN39" s="4"/>
      <c r="DTO39" s="4"/>
      <c r="DTP39" s="4"/>
      <c r="DTQ39" s="4"/>
      <c r="DTR39" s="4"/>
      <c r="DTS39" s="4"/>
      <c r="DTT39" s="4"/>
      <c r="DTU39" s="4"/>
      <c r="DTV39" s="4"/>
      <c r="DTW39" s="4"/>
      <c r="DTX39" s="4"/>
      <c r="DTY39" s="4"/>
      <c r="DTZ39" s="4"/>
      <c r="DUA39" s="4"/>
      <c r="DUB39" s="4"/>
      <c r="DUC39" s="4"/>
      <c r="DUD39" s="4"/>
      <c r="DUE39" s="4"/>
      <c r="DUF39" s="4"/>
      <c r="DUG39" s="4"/>
      <c r="DUH39" s="4"/>
      <c r="DUI39" s="4"/>
      <c r="DUJ39" s="4"/>
      <c r="DUK39" s="4"/>
      <c r="DUL39" s="4"/>
      <c r="DUM39" s="4"/>
      <c r="DUN39" s="4"/>
      <c r="DUO39" s="4"/>
      <c r="DUP39" s="4"/>
      <c r="DUQ39" s="4"/>
      <c r="DUR39" s="4"/>
      <c r="DUS39" s="4"/>
      <c r="DUT39" s="4"/>
      <c r="DUU39" s="4"/>
      <c r="DUV39" s="4"/>
      <c r="DUW39" s="4"/>
      <c r="DUX39" s="4"/>
      <c r="DUY39" s="4"/>
      <c r="DUZ39" s="4"/>
      <c r="DVA39" s="4"/>
      <c r="DVB39" s="4"/>
      <c r="DVC39" s="4"/>
      <c r="DVD39" s="4"/>
      <c r="DVE39" s="4"/>
      <c r="DVF39" s="4"/>
      <c r="DVG39" s="4"/>
      <c r="DVH39" s="4"/>
      <c r="DVI39" s="4"/>
      <c r="DVJ39" s="4"/>
      <c r="DVK39" s="4"/>
      <c r="DVL39" s="4"/>
      <c r="DVM39" s="4"/>
      <c r="DVN39" s="4"/>
      <c r="DVO39" s="4"/>
      <c r="DVP39" s="4"/>
      <c r="DVQ39" s="4"/>
      <c r="DVR39" s="4"/>
      <c r="DVS39" s="4"/>
      <c r="DVT39" s="4"/>
      <c r="DVU39" s="4"/>
      <c r="DVV39" s="4"/>
      <c r="DVW39" s="4"/>
      <c r="DVX39" s="4"/>
      <c r="DVY39" s="4"/>
      <c r="DVZ39" s="4"/>
      <c r="DWA39" s="4"/>
      <c r="DWB39" s="4"/>
      <c r="DWC39" s="4"/>
      <c r="DWD39" s="4"/>
      <c r="DWE39" s="4"/>
      <c r="DWF39" s="4"/>
      <c r="DWG39" s="4"/>
      <c r="DWH39" s="4"/>
      <c r="DWI39" s="4"/>
      <c r="DWJ39" s="4"/>
      <c r="DWK39" s="4"/>
      <c r="DWL39" s="4"/>
      <c r="DWM39" s="4"/>
      <c r="DWN39" s="4"/>
      <c r="DWO39" s="4"/>
      <c r="DWP39" s="4"/>
      <c r="DWQ39" s="4"/>
      <c r="DWR39" s="4"/>
      <c r="DWS39" s="4"/>
      <c r="DWT39" s="4"/>
      <c r="DWU39" s="4"/>
      <c r="DWV39" s="4"/>
      <c r="DWW39" s="4"/>
      <c r="DWX39" s="4"/>
      <c r="DWY39" s="4"/>
      <c r="DWZ39" s="4"/>
      <c r="DXA39" s="4"/>
      <c r="DXB39" s="4"/>
      <c r="DXC39" s="4"/>
      <c r="DXD39" s="4"/>
      <c r="DXE39" s="4"/>
      <c r="DXF39" s="4"/>
      <c r="DXG39" s="4"/>
      <c r="DXH39" s="4"/>
      <c r="DXI39" s="4"/>
      <c r="DXJ39" s="4"/>
      <c r="DXK39" s="4"/>
      <c r="DXL39" s="4"/>
      <c r="DXM39" s="4"/>
      <c r="DXN39" s="4"/>
      <c r="DXO39" s="4"/>
      <c r="DXP39" s="4"/>
      <c r="DXQ39" s="4"/>
      <c r="DXR39" s="4"/>
      <c r="DXS39" s="4"/>
      <c r="DXT39" s="4"/>
      <c r="DXU39" s="4"/>
      <c r="DXV39" s="4"/>
      <c r="DXW39" s="4"/>
      <c r="DXX39" s="4"/>
      <c r="DXY39" s="4"/>
      <c r="DXZ39" s="4"/>
      <c r="DYA39" s="4"/>
      <c r="DYB39" s="4"/>
      <c r="DYC39" s="4"/>
      <c r="DYD39" s="4"/>
      <c r="DYE39" s="4"/>
      <c r="DYF39" s="4"/>
      <c r="DYG39" s="4"/>
      <c r="DYH39" s="4"/>
      <c r="DYI39" s="4"/>
      <c r="DYJ39" s="4"/>
      <c r="DYK39" s="4"/>
      <c r="DYL39" s="4"/>
      <c r="DYM39" s="4"/>
      <c r="DYN39" s="4"/>
      <c r="DYO39" s="4"/>
      <c r="DYP39" s="4"/>
      <c r="DYQ39" s="4"/>
      <c r="DYR39" s="4"/>
      <c r="DYS39" s="4"/>
      <c r="DYT39" s="4"/>
      <c r="DYU39" s="4"/>
      <c r="DYV39" s="4"/>
      <c r="DYW39" s="4"/>
      <c r="DYX39" s="4"/>
      <c r="DYY39" s="4"/>
      <c r="DYZ39" s="4"/>
      <c r="DZA39" s="4"/>
      <c r="DZB39" s="4"/>
      <c r="DZC39" s="4"/>
      <c r="DZD39" s="4"/>
      <c r="DZE39" s="4"/>
      <c r="DZF39" s="4"/>
      <c r="DZG39" s="4"/>
      <c r="DZH39" s="4"/>
      <c r="DZI39" s="4"/>
      <c r="DZJ39" s="4"/>
      <c r="DZK39" s="4"/>
      <c r="DZL39" s="4"/>
      <c r="DZM39" s="4"/>
      <c r="DZN39" s="4"/>
      <c r="DZO39" s="4"/>
      <c r="DZP39" s="4"/>
      <c r="DZQ39" s="4"/>
      <c r="DZR39" s="4"/>
      <c r="DZS39" s="4"/>
      <c r="DZT39" s="4"/>
      <c r="DZU39" s="4"/>
      <c r="DZV39" s="4"/>
      <c r="DZW39" s="4"/>
      <c r="DZX39" s="4"/>
      <c r="DZY39" s="4"/>
      <c r="DZZ39" s="4"/>
      <c r="EAA39" s="4"/>
      <c r="EAB39" s="4"/>
      <c r="EAC39" s="4"/>
      <c r="EAD39" s="4"/>
      <c r="EAE39" s="4"/>
      <c r="EAF39" s="4"/>
      <c r="EAG39" s="4"/>
      <c r="EAH39" s="4"/>
      <c r="EAI39" s="4"/>
      <c r="EAJ39" s="4"/>
      <c r="EAK39" s="4"/>
      <c r="EAL39" s="4"/>
      <c r="EAM39" s="4"/>
      <c r="EAN39" s="4"/>
      <c r="EAO39" s="4"/>
      <c r="EAP39" s="4"/>
      <c r="EAQ39" s="4"/>
      <c r="EAR39" s="4"/>
      <c r="EAS39" s="4"/>
      <c r="EAT39" s="4"/>
      <c r="EAU39" s="4"/>
      <c r="EAV39" s="4"/>
      <c r="EAW39" s="4"/>
      <c r="EAX39" s="4"/>
      <c r="EAY39" s="4"/>
      <c r="EAZ39" s="4"/>
      <c r="EBA39" s="4"/>
      <c r="EBB39" s="4"/>
      <c r="EBC39" s="4"/>
      <c r="EBD39" s="4"/>
      <c r="EBE39" s="4"/>
      <c r="EBF39" s="4"/>
      <c r="EBG39" s="4"/>
      <c r="EBH39" s="4"/>
      <c r="EBI39" s="4"/>
      <c r="EBJ39" s="4"/>
      <c r="EBK39" s="4"/>
      <c r="EBL39" s="4"/>
      <c r="EBM39" s="4"/>
      <c r="EBN39" s="4"/>
      <c r="EBO39" s="4"/>
      <c r="EBP39" s="4"/>
      <c r="EBQ39" s="4"/>
      <c r="EBR39" s="4"/>
      <c r="EBS39" s="4"/>
      <c r="EBT39" s="4"/>
      <c r="EBU39" s="4"/>
      <c r="EBV39" s="4"/>
      <c r="EBW39" s="4"/>
      <c r="EBX39" s="4"/>
      <c r="EBY39" s="4"/>
      <c r="EBZ39" s="4"/>
      <c r="ECA39" s="4"/>
      <c r="ECB39" s="4"/>
      <c r="ECC39" s="4"/>
      <c r="ECD39" s="4"/>
      <c r="ECE39" s="4"/>
      <c r="ECF39" s="4"/>
      <c r="ECG39" s="4"/>
      <c r="ECH39" s="4"/>
      <c r="ECI39" s="4"/>
      <c r="ECJ39" s="4"/>
      <c r="ECK39" s="4"/>
      <c r="ECL39" s="4"/>
      <c r="ECM39" s="4"/>
      <c r="ECN39" s="4"/>
      <c r="ECO39" s="4"/>
      <c r="ECP39" s="4"/>
      <c r="ECQ39" s="4"/>
      <c r="ECR39" s="4"/>
      <c r="ECS39" s="4"/>
      <c r="ECT39" s="4"/>
      <c r="ECU39" s="4"/>
      <c r="ECV39" s="4"/>
      <c r="ECW39" s="4"/>
      <c r="ECX39" s="4"/>
      <c r="ECY39" s="4"/>
      <c r="ECZ39" s="4"/>
      <c r="EDA39" s="4"/>
      <c r="EDB39" s="4"/>
      <c r="EDC39" s="4"/>
      <c r="EDD39" s="4"/>
      <c r="EDE39" s="4"/>
      <c r="EDF39" s="4"/>
      <c r="EDG39" s="4"/>
      <c r="EDH39" s="4"/>
      <c r="EDI39" s="4"/>
      <c r="EDJ39" s="4"/>
      <c r="EDK39" s="4"/>
      <c r="EDL39" s="4"/>
      <c r="EDM39" s="4"/>
      <c r="EDN39" s="4"/>
      <c r="EDO39" s="4"/>
      <c r="EDP39" s="4"/>
      <c r="EDQ39" s="4"/>
      <c r="EDR39" s="4"/>
      <c r="EDS39" s="4"/>
      <c r="EDT39" s="4"/>
      <c r="EDU39" s="4"/>
      <c r="EDV39" s="4"/>
      <c r="EDW39" s="4"/>
      <c r="EDX39" s="4"/>
      <c r="EDY39" s="4"/>
      <c r="EDZ39" s="4"/>
      <c r="EEA39" s="4"/>
      <c r="EEB39" s="4"/>
      <c r="EEC39" s="4"/>
      <c r="EED39" s="4"/>
      <c r="EEE39" s="4"/>
      <c r="EEF39" s="4"/>
      <c r="EEG39" s="4"/>
      <c r="EEH39" s="4"/>
      <c r="EEI39" s="4"/>
      <c r="EEJ39" s="4"/>
      <c r="EEK39" s="4"/>
      <c r="EEL39" s="4"/>
      <c r="EEM39" s="4"/>
      <c r="EEN39" s="4"/>
      <c r="EEO39" s="4"/>
      <c r="EEP39" s="4"/>
      <c r="EEQ39" s="4"/>
      <c r="EER39" s="4"/>
      <c r="EES39" s="4"/>
      <c r="EET39" s="4"/>
      <c r="EEU39" s="4"/>
      <c r="EEV39" s="4"/>
      <c r="EEW39" s="4"/>
      <c r="EEX39" s="4"/>
      <c r="EEY39" s="4"/>
      <c r="EEZ39" s="4"/>
      <c r="EFA39" s="4"/>
      <c r="EFB39" s="4"/>
      <c r="EFC39" s="4"/>
      <c r="EFD39" s="4"/>
      <c r="EFE39" s="4"/>
      <c r="EFF39" s="4"/>
      <c r="EFG39" s="4"/>
      <c r="EFH39" s="4"/>
      <c r="EFI39" s="4"/>
      <c r="EFJ39" s="4"/>
      <c r="EFK39" s="4"/>
      <c r="EFL39" s="4"/>
      <c r="EFM39" s="4"/>
      <c r="EFN39" s="4"/>
      <c r="EFO39" s="4"/>
      <c r="EFP39" s="4"/>
      <c r="EFQ39" s="4"/>
      <c r="EFR39" s="4"/>
      <c r="EFS39" s="4"/>
      <c r="EFT39" s="4"/>
      <c r="EFU39" s="4"/>
      <c r="EFV39" s="4"/>
      <c r="EFW39" s="4"/>
      <c r="EFX39" s="4"/>
      <c r="EFY39" s="4"/>
      <c r="EFZ39" s="4"/>
      <c r="EGA39" s="4"/>
      <c r="EGB39" s="4"/>
      <c r="EGC39" s="4"/>
      <c r="EGD39" s="4"/>
      <c r="EGE39" s="4"/>
      <c r="EGF39" s="4"/>
      <c r="EGG39" s="4"/>
      <c r="EGH39" s="4"/>
      <c r="EGI39" s="4"/>
      <c r="EGJ39" s="4"/>
      <c r="EGK39" s="4"/>
      <c r="EGL39" s="4"/>
      <c r="EGM39" s="4"/>
      <c r="EGN39" s="4"/>
      <c r="EGO39" s="4"/>
      <c r="EGP39" s="4"/>
      <c r="EGQ39" s="4"/>
      <c r="EGR39" s="4"/>
      <c r="EGS39" s="4"/>
      <c r="EGT39" s="4"/>
      <c r="EGU39" s="4"/>
      <c r="EGV39" s="4"/>
      <c r="EGW39" s="4"/>
      <c r="EGX39" s="4"/>
      <c r="EGY39" s="4"/>
      <c r="EGZ39" s="4"/>
      <c r="EHA39" s="4"/>
      <c r="EHB39" s="4"/>
      <c r="EHC39" s="4"/>
      <c r="EHD39" s="4"/>
      <c r="EHE39" s="4"/>
      <c r="EHF39" s="4"/>
      <c r="EHG39" s="4"/>
      <c r="EHH39" s="4"/>
      <c r="EHI39" s="4"/>
      <c r="EHJ39" s="4"/>
      <c r="EHK39" s="4"/>
      <c r="EHL39" s="4"/>
      <c r="EHM39" s="4"/>
      <c r="EHN39" s="4"/>
      <c r="EHO39" s="4"/>
      <c r="EHP39" s="4"/>
      <c r="EHQ39" s="4"/>
      <c r="EHR39" s="4"/>
      <c r="EHS39" s="4"/>
      <c r="EHT39" s="4"/>
      <c r="EHU39" s="4"/>
      <c r="EHV39" s="4"/>
      <c r="EHW39" s="4"/>
      <c r="EHX39" s="4"/>
      <c r="EHY39" s="4"/>
      <c r="EHZ39" s="4"/>
      <c r="EIA39" s="4"/>
      <c r="EIB39" s="4"/>
      <c r="EIC39" s="4"/>
      <c r="EID39" s="4"/>
      <c r="EIE39" s="4"/>
      <c r="EIF39" s="4"/>
      <c r="EIG39" s="4"/>
      <c r="EIH39" s="4"/>
      <c r="EII39" s="4"/>
      <c r="EIJ39" s="4"/>
      <c r="EIK39" s="4"/>
      <c r="EIL39" s="4"/>
      <c r="EIM39" s="4"/>
      <c r="EIN39" s="4"/>
      <c r="EIO39" s="4"/>
      <c r="EIP39" s="4"/>
      <c r="EIQ39" s="4"/>
      <c r="EIR39" s="4"/>
      <c r="EIS39" s="4"/>
      <c r="EIT39" s="4"/>
      <c r="EIU39" s="4"/>
      <c r="EIV39" s="4"/>
      <c r="EIW39" s="4"/>
      <c r="EIX39" s="4"/>
      <c r="EIY39" s="4"/>
      <c r="EIZ39" s="4"/>
      <c r="EJA39" s="4"/>
      <c r="EJB39" s="4"/>
      <c r="EJC39" s="4"/>
      <c r="EJD39" s="4"/>
      <c r="EJE39" s="4"/>
      <c r="EJF39" s="4"/>
      <c r="EJG39" s="4"/>
      <c r="EJH39" s="4"/>
      <c r="EJI39" s="4"/>
      <c r="EJJ39" s="4"/>
      <c r="EJK39" s="4"/>
      <c r="EJL39" s="4"/>
      <c r="EJM39" s="4"/>
      <c r="EJN39" s="4"/>
      <c r="EJO39" s="4"/>
      <c r="EJP39" s="4"/>
      <c r="EJQ39" s="4"/>
      <c r="EJR39" s="4"/>
      <c r="EJS39" s="4"/>
      <c r="EJT39" s="4"/>
      <c r="EJU39" s="4"/>
      <c r="EJV39" s="4"/>
      <c r="EJW39" s="4"/>
      <c r="EJX39" s="4"/>
      <c r="EJY39" s="4"/>
      <c r="EJZ39" s="4"/>
      <c r="EKA39" s="4"/>
      <c r="EKB39" s="4"/>
      <c r="EKC39" s="4"/>
      <c r="EKD39" s="4"/>
      <c r="EKE39" s="4"/>
      <c r="EKF39" s="4"/>
      <c r="EKG39" s="4"/>
      <c r="EKH39" s="4"/>
      <c r="EKI39" s="4"/>
      <c r="EKJ39" s="4"/>
      <c r="EKK39" s="4"/>
      <c r="EKL39" s="4"/>
      <c r="EKM39" s="4"/>
      <c r="EKN39" s="4"/>
      <c r="EKO39" s="4"/>
      <c r="EKP39" s="4"/>
      <c r="EKQ39" s="4"/>
      <c r="EKR39" s="4"/>
      <c r="EKS39" s="4"/>
      <c r="EKT39" s="4"/>
      <c r="EKU39" s="4"/>
      <c r="EKV39" s="4"/>
      <c r="EKW39" s="4"/>
      <c r="EKX39" s="4"/>
      <c r="EKY39" s="4"/>
      <c r="EKZ39" s="4"/>
      <c r="ELA39" s="4"/>
      <c r="ELB39" s="4"/>
      <c r="ELC39" s="4"/>
      <c r="ELD39" s="4"/>
      <c r="ELE39" s="4"/>
      <c r="ELF39" s="4"/>
      <c r="ELG39" s="4"/>
      <c r="ELH39" s="4"/>
      <c r="ELI39" s="4"/>
      <c r="ELJ39" s="4"/>
      <c r="ELK39" s="4"/>
      <c r="ELL39" s="4"/>
      <c r="ELM39" s="4"/>
      <c r="ELN39" s="4"/>
      <c r="ELO39" s="4"/>
      <c r="ELP39" s="4"/>
      <c r="ELQ39" s="4"/>
      <c r="ELR39" s="4"/>
      <c r="ELS39" s="4"/>
      <c r="ELT39" s="4"/>
      <c r="ELU39" s="4"/>
      <c r="ELV39" s="4"/>
      <c r="ELW39" s="4"/>
      <c r="ELX39" s="4"/>
      <c r="ELY39" s="4"/>
      <c r="ELZ39" s="4"/>
      <c r="EMA39" s="4"/>
      <c r="EMB39" s="4"/>
      <c r="EMC39" s="4"/>
      <c r="EMD39" s="4"/>
      <c r="EME39" s="4"/>
      <c r="EMF39" s="4"/>
      <c r="EMG39" s="4"/>
      <c r="EMH39" s="4"/>
      <c r="EMI39" s="4"/>
      <c r="EMJ39" s="4"/>
      <c r="EMK39" s="4"/>
      <c r="EML39" s="4"/>
      <c r="EMM39" s="4"/>
      <c r="EMN39" s="4"/>
      <c r="EMO39" s="4"/>
      <c r="EMP39" s="4"/>
      <c r="EMQ39" s="4"/>
      <c r="EMR39" s="4"/>
      <c r="EMS39" s="4"/>
      <c r="EMT39" s="4"/>
      <c r="EMU39" s="4"/>
      <c r="EMV39" s="4"/>
      <c r="EMW39" s="4"/>
      <c r="EMX39" s="4"/>
      <c r="EMY39" s="4"/>
      <c r="EMZ39" s="4"/>
      <c r="ENA39" s="4"/>
      <c r="ENB39" s="4"/>
      <c r="ENC39" s="4"/>
      <c r="END39" s="4"/>
      <c r="ENE39" s="4"/>
      <c r="ENF39" s="4"/>
      <c r="ENG39" s="4"/>
      <c r="ENH39" s="4"/>
      <c r="ENI39" s="4"/>
      <c r="ENJ39" s="4"/>
      <c r="ENK39" s="4"/>
      <c r="ENL39" s="4"/>
      <c r="ENM39" s="4"/>
      <c r="ENN39" s="4"/>
      <c r="ENO39" s="4"/>
      <c r="ENP39" s="4"/>
      <c r="ENQ39" s="4"/>
      <c r="ENR39" s="4"/>
      <c r="ENS39" s="4"/>
      <c r="ENT39" s="4"/>
      <c r="ENU39" s="4"/>
      <c r="ENV39" s="4"/>
      <c r="ENW39" s="4"/>
      <c r="ENX39" s="4"/>
      <c r="ENY39" s="4"/>
      <c r="ENZ39" s="4"/>
      <c r="EOA39" s="4"/>
      <c r="EOB39" s="4"/>
      <c r="EOC39" s="4"/>
      <c r="EOD39" s="4"/>
      <c r="EOE39" s="4"/>
      <c r="EOF39" s="4"/>
      <c r="EOG39" s="4"/>
      <c r="EOH39" s="4"/>
      <c r="EOI39" s="4"/>
      <c r="EOJ39" s="4"/>
      <c r="EOK39" s="4"/>
      <c r="EOL39" s="4"/>
      <c r="EOM39" s="4"/>
      <c r="EON39" s="4"/>
      <c r="EOO39" s="4"/>
      <c r="EOP39" s="4"/>
      <c r="EOQ39" s="4"/>
      <c r="EOR39" s="4"/>
      <c r="EOS39" s="4"/>
      <c r="EOT39" s="4"/>
      <c r="EOU39" s="4"/>
      <c r="EOV39" s="4"/>
      <c r="EOW39" s="4"/>
      <c r="EOX39" s="4"/>
      <c r="EOY39" s="4"/>
      <c r="EOZ39" s="4"/>
      <c r="EPA39" s="4"/>
      <c r="EPB39" s="4"/>
      <c r="EPC39" s="4"/>
      <c r="EPD39" s="4"/>
      <c r="EPE39" s="4"/>
      <c r="EPF39" s="4"/>
      <c r="EPG39" s="4"/>
      <c r="EPH39" s="4"/>
      <c r="EPI39" s="4"/>
      <c r="EPJ39" s="4"/>
      <c r="EPK39" s="4"/>
      <c r="EPL39" s="4"/>
      <c r="EPM39" s="4"/>
      <c r="EPN39" s="4"/>
      <c r="EPO39" s="4"/>
      <c r="EPP39" s="4"/>
      <c r="EPQ39" s="4"/>
      <c r="EPR39" s="4"/>
      <c r="EPS39" s="4"/>
      <c r="EPT39" s="4"/>
      <c r="EPU39" s="4"/>
      <c r="EPV39" s="4"/>
      <c r="EPW39" s="4"/>
      <c r="EPX39" s="4"/>
      <c r="EPY39" s="4"/>
      <c r="EPZ39" s="4"/>
      <c r="EQA39" s="4"/>
      <c r="EQB39" s="4"/>
      <c r="EQC39" s="4"/>
      <c r="EQD39" s="4"/>
      <c r="EQE39" s="4"/>
      <c r="EQF39" s="4"/>
      <c r="EQG39" s="4"/>
      <c r="EQH39" s="4"/>
      <c r="EQI39" s="4"/>
      <c r="EQJ39" s="4"/>
      <c r="EQK39" s="4"/>
      <c r="EQL39" s="4"/>
      <c r="EQM39" s="4"/>
      <c r="EQN39" s="4"/>
      <c r="EQO39" s="4"/>
      <c r="EQP39" s="4"/>
      <c r="EQQ39" s="4"/>
      <c r="EQR39" s="4"/>
      <c r="EQS39" s="4"/>
      <c r="EQT39" s="4"/>
      <c r="EQU39" s="4"/>
      <c r="EQV39" s="4"/>
      <c r="EQW39" s="4"/>
      <c r="EQX39" s="4"/>
      <c r="EQY39" s="4"/>
      <c r="EQZ39" s="4"/>
      <c r="ERA39" s="4"/>
      <c r="ERB39" s="4"/>
      <c r="ERC39" s="4"/>
      <c r="ERD39" s="4"/>
      <c r="ERE39" s="4"/>
      <c r="ERF39" s="4"/>
      <c r="ERG39" s="4"/>
      <c r="ERH39" s="4"/>
      <c r="ERI39" s="4"/>
      <c r="ERJ39" s="4"/>
      <c r="ERK39" s="4"/>
      <c r="ERL39" s="4"/>
      <c r="ERM39" s="4"/>
      <c r="ERN39" s="4"/>
      <c r="ERO39" s="4"/>
      <c r="ERP39" s="4"/>
      <c r="ERQ39" s="4"/>
      <c r="ERR39" s="4"/>
      <c r="ERS39" s="4"/>
      <c r="ERT39" s="4"/>
      <c r="ERU39" s="4"/>
      <c r="ERV39" s="4"/>
      <c r="ERW39" s="4"/>
      <c r="ERX39" s="4"/>
      <c r="ERY39" s="4"/>
      <c r="ERZ39" s="4"/>
      <c r="ESA39" s="4"/>
      <c r="ESB39" s="4"/>
      <c r="ESC39" s="4"/>
      <c r="ESD39" s="4"/>
      <c r="ESE39" s="4"/>
      <c r="ESF39" s="4"/>
      <c r="ESG39" s="4"/>
      <c r="ESH39" s="4"/>
      <c r="ESI39" s="4"/>
      <c r="ESJ39" s="4"/>
      <c r="ESK39" s="4"/>
      <c r="ESL39" s="4"/>
      <c r="ESM39" s="4"/>
      <c r="ESN39" s="4"/>
      <c r="ESO39" s="4"/>
      <c r="ESP39" s="4"/>
      <c r="ESQ39" s="4"/>
      <c r="ESR39" s="4"/>
      <c r="ESS39" s="4"/>
      <c r="EST39" s="4"/>
      <c r="ESU39" s="4"/>
      <c r="ESV39" s="4"/>
      <c r="ESW39" s="4"/>
      <c r="ESX39" s="4"/>
      <c r="ESY39" s="4"/>
      <c r="ESZ39" s="4"/>
      <c r="ETA39" s="4"/>
      <c r="ETB39" s="4"/>
      <c r="ETC39" s="4"/>
      <c r="ETD39" s="4"/>
      <c r="ETE39" s="4"/>
      <c r="ETF39" s="4"/>
      <c r="ETG39" s="4"/>
      <c r="ETH39" s="4"/>
      <c r="ETI39" s="4"/>
      <c r="ETJ39" s="4"/>
      <c r="ETK39" s="4"/>
      <c r="ETL39" s="4"/>
      <c r="ETM39" s="4"/>
      <c r="ETN39" s="4"/>
      <c r="ETO39" s="4"/>
      <c r="ETP39" s="4"/>
      <c r="ETQ39" s="4"/>
      <c r="ETR39" s="4"/>
      <c r="ETS39" s="4"/>
      <c r="ETT39" s="4"/>
      <c r="ETU39" s="4"/>
      <c r="ETV39" s="4"/>
      <c r="ETW39" s="4"/>
      <c r="ETX39" s="4"/>
      <c r="ETY39" s="4"/>
      <c r="ETZ39" s="4"/>
      <c r="EUA39" s="4"/>
      <c r="EUB39" s="4"/>
      <c r="EUC39" s="4"/>
      <c r="EUD39" s="4"/>
      <c r="EUE39" s="4"/>
      <c r="EUF39" s="4"/>
      <c r="EUG39" s="4"/>
      <c r="EUH39" s="4"/>
      <c r="EUI39" s="4"/>
      <c r="EUJ39" s="4"/>
      <c r="EUK39" s="4"/>
      <c r="EUL39" s="4"/>
      <c r="EUM39" s="4"/>
      <c r="EUN39" s="4"/>
      <c r="EUO39" s="4"/>
      <c r="EUP39" s="4"/>
      <c r="EUQ39" s="4"/>
      <c r="EUR39" s="4"/>
      <c r="EUS39" s="4"/>
      <c r="EUT39" s="4"/>
      <c r="EUU39" s="4"/>
      <c r="EUV39" s="4"/>
      <c r="EUW39" s="4"/>
      <c r="EUX39" s="4"/>
      <c r="EUY39" s="4"/>
      <c r="EUZ39" s="4"/>
      <c r="EVA39" s="4"/>
      <c r="EVB39" s="4"/>
      <c r="EVC39" s="4"/>
      <c r="EVD39" s="4"/>
      <c r="EVE39" s="4"/>
      <c r="EVF39" s="4"/>
      <c r="EVG39" s="4"/>
      <c r="EVH39" s="4"/>
      <c r="EVI39" s="4"/>
      <c r="EVJ39" s="4"/>
      <c r="EVK39" s="4"/>
      <c r="EVL39" s="4"/>
      <c r="EVM39" s="4"/>
      <c r="EVN39" s="4"/>
      <c r="EVO39" s="4"/>
      <c r="EVP39" s="4"/>
      <c r="EVQ39" s="4"/>
      <c r="EVR39" s="4"/>
      <c r="EVS39" s="4"/>
      <c r="EVT39" s="4"/>
      <c r="EVU39" s="4"/>
      <c r="EVV39" s="4"/>
      <c r="EVW39" s="4"/>
      <c r="EVX39" s="4"/>
      <c r="EVY39" s="4"/>
      <c r="EVZ39" s="4"/>
      <c r="EWA39" s="4"/>
      <c r="EWB39" s="4"/>
      <c r="EWC39" s="4"/>
      <c r="EWD39" s="4"/>
      <c r="EWE39" s="4"/>
      <c r="EWF39" s="4"/>
      <c r="EWG39" s="4"/>
      <c r="EWH39" s="4"/>
      <c r="EWI39" s="4"/>
      <c r="EWJ39" s="4"/>
      <c r="EWK39" s="4"/>
      <c r="EWL39" s="4"/>
      <c r="EWM39" s="4"/>
      <c r="EWN39" s="4"/>
      <c r="EWO39" s="4"/>
      <c r="EWP39" s="4"/>
      <c r="EWQ39" s="4"/>
      <c r="EWR39" s="4"/>
      <c r="EWS39" s="4"/>
      <c r="EWT39" s="4"/>
      <c r="EWU39" s="4"/>
      <c r="EWV39" s="4"/>
      <c r="EWW39" s="4"/>
      <c r="EWX39" s="4"/>
      <c r="EWY39" s="4"/>
      <c r="EWZ39" s="4"/>
      <c r="EXA39" s="4"/>
      <c r="EXB39" s="4"/>
      <c r="EXC39" s="4"/>
      <c r="EXD39" s="4"/>
      <c r="EXE39" s="4"/>
      <c r="EXF39" s="4"/>
      <c r="EXG39" s="4"/>
      <c r="EXH39" s="4"/>
      <c r="EXI39" s="4"/>
      <c r="EXJ39" s="4"/>
      <c r="EXK39" s="4"/>
      <c r="EXL39" s="4"/>
      <c r="EXM39" s="4"/>
      <c r="EXN39" s="4"/>
      <c r="EXO39" s="4"/>
      <c r="EXP39" s="4"/>
      <c r="EXQ39" s="4"/>
      <c r="EXR39" s="4"/>
      <c r="EXS39" s="4"/>
      <c r="EXT39" s="4"/>
      <c r="EXU39" s="4"/>
      <c r="EXV39" s="4"/>
      <c r="EXW39" s="4"/>
      <c r="EXX39" s="4"/>
      <c r="EXY39" s="4"/>
      <c r="EXZ39" s="4"/>
      <c r="EYA39" s="4"/>
      <c r="EYB39" s="4"/>
      <c r="EYC39" s="4"/>
      <c r="EYD39" s="4"/>
      <c r="EYE39" s="4"/>
      <c r="EYF39" s="4"/>
      <c r="EYG39" s="4"/>
      <c r="EYH39" s="4"/>
      <c r="EYI39" s="4"/>
      <c r="EYJ39" s="4"/>
      <c r="EYK39" s="4"/>
      <c r="EYL39" s="4"/>
      <c r="EYM39" s="4"/>
      <c r="EYN39" s="4"/>
      <c r="EYO39" s="4"/>
      <c r="EYP39" s="4"/>
      <c r="EYQ39" s="4"/>
      <c r="EYR39" s="4"/>
      <c r="EYS39" s="4"/>
      <c r="EYT39" s="4"/>
      <c r="EYU39" s="4"/>
      <c r="EYV39" s="4"/>
      <c r="EYW39" s="4"/>
      <c r="EYX39" s="4"/>
      <c r="EYY39" s="4"/>
      <c r="EYZ39" s="4"/>
      <c r="EZA39" s="4"/>
      <c r="EZB39" s="4"/>
      <c r="EZC39" s="4"/>
      <c r="EZD39" s="4"/>
      <c r="EZE39" s="4"/>
      <c r="EZF39" s="4"/>
      <c r="EZG39" s="4"/>
      <c r="EZH39" s="4"/>
      <c r="EZI39" s="4"/>
      <c r="EZJ39" s="4"/>
      <c r="EZK39" s="4"/>
      <c r="EZL39" s="4"/>
      <c r="EZM39" s="4"/>
      <c r="EZN39" s="4"/>
      <c r="EZO39" s="4"/>
      <c r="EZP39" s="4"/>
      <c r="EZQ39" s="4"/>
      <c r="EZR39" s="4"/>
      <c r="EZS39" s="4"/>
      <c r="EZT39" s="4"/>
      <c r="EZU39" s="4"/>
      <c r="EZV39" s="4"/>
      <c r="EZW39" s="4"/>
      <c r="EZX39" s="4"/>
      <c r="EZY39" s="4"/>
      <c r="EZZ39" s="4"/>
      <c r="FAA39" s="4"/>
      <c r="FAB39" s="4"/>
      <c r="FAC39" s="4"/>
      <c r="FAD39" s="4"/>
      <c r="FAE39" s="4"/>
      <c r="FAF39" s="4"/>
      <c r="FAG39" s="4"/>
      <c r="FAH39" s="4"/>
      <c r="FAI39" s="4"/>
      <c r="FAJ39" s="4"/>
      <c r="FAK39" s="4"/>
      <c r="FAL39" s="4"/>
      <c r="FAM39" s="4"/>
      <c r="FAN39" s="4"/>
      <c r="FAO39" s="4"/>
      <c r="FAP39" s="4"/>
      <c r="FAQ39" s="4"/>
      <c r="FAR39" s="4"/>
      <c r="FAS39" s="4"/>
      <c r="FAT39" s="4"/>
      <c r="FAU39" s="4"/>
      <c r="FAV39" s="4"/>
      <c r="FAW39" s="4"/>
      <c r="FAX39" s="4"/>
      <c r="FAY39" s="4"/>
      <c r="FAZ39" s="4"/>
      <c r="FBA39" s="4"/>
      <c r="FBB39" s="4"/>
      <c r="FBC39" s="4"/>
      <c r="FBD39" s="4"/>
      <c r="FBE39" s="4"/>
      <c r="FBF39" s="4"/>
      <c r="FBG39" s="4"/>
      <c r="FBH39" s="4"/>
      <c r="FBI39" s="4"/>
      <c r="FBJ39" s="4"/>
      <c r="FBK39" s="4"/>
      <c r="FBL39" s="4"/>
      <c r="FBM39" s="4"/>
      <c r="FBN39" s="4"/>
      <c r="FBO39" s="4"/>
      <c r="FBP39" s="4"/>
      <c r="FBQ39" s="4"/>
      <c r="FBR39" s="4"/>
      <c r="FBS39" s="4"/>
      <c r="FBT39" s="4"/>
      <c r="FBU39" s="4"/>
      <c r="FBV39" s="4"/>
      <c r="FBW39" s="4"/>
      <c r="FBX39" s="4"/>
      <c r="FBY39" s="4"/>
      <c r="FBZ39" s="4"/>
      <c r="FCA39" s="4"/>
      <c r="FCB39" s="4"/>
      <c r="FCC39" s="4"/>
      <c r="FCD39" s="4"/>
      <c r="FCE39" s="4"/>
      <c r="FCF39" s="4"/>
      <c r="FCG39" s="4"/>
      <c r="FCH39" s="4"/>
      <c r="FCI39" s="4"/>
      <c r="FCJ39" s="4"/>
      <c r="FCK39" s="4"/>
      <c r="FCL39" s="4"/>
      <c r="FCM39" s="4"/>
      <c r="FCN39" s="4"/>
      <c r="FCO39" s="4"/>
      <c r="FCP39" s="4"/>
      <c r="FCQ39" s="4"/>
      <c r="FCR39" s="4"/>
      <c r="FCS39" s="4"/>
      <c r="FCT39" s="4"/>
      <c r="FCU39" s="4"/>
      <c r="FCV39" s="4"/>
      <c r="FCW39" s="4"/>
      <c r="FCX39" s="4"/>
      <c r="FCY39" s="4"/>
      <c r="FCZ39" s="4"/>
      <c r="FDA39" s="4"/>
      <c r="FDB39" s="4"/>
      <c r="FDC39" s="4"/>
      <c r="FDD39" s="4"/>
      <c r="FDE39" s="4"/>
      <c r="FDF39" s="4"/>
      <c r="FDG39" s="4"/>
      <c r="FDH39" s="4"/>
      <c r="FDI39" s="4"/>
      <c r="FDJ39" s="4"/>
      <c r="FDK39" s="4"/>
      <c r="FDL39" s="4"/>
      <c r="FDM39" s="4"/>
      <c r="FDN39" s="4"/>
      <c r="FDO39" s="4"/>
      <c r="FDP39" s="4"/>
      <c r="FDQ39" s="4"/>
      <c r="FDR39" s="4"/>
      <c r="FDS39" s="4"/>
      <c r="FDT39" s="4"/>
      <c r="FDU39" s="4"/>
      <c r="FDV39" s="4"/>
      <c r="FDW39" s="4"/>
      <c r="FDX39" s="4"/>
      <c r="FDY39" s="4"/>
      <c r="FDZ39" s="4"/>
      <c r="FEA39" s="4"/>
      <c r="FEB39" s="4"/>
      <c r="FEC39" s="4"/>
      <c r="FED39" s="4"/>
      <c r="FEE39" s="4"/>
      <c r="FEF39" s="4"/>
      <c r="FEG39" s="4"/>
      <c r="FEH39" s="4"/>
      <c r="FEI39" s="4"/>
      <c r="FEJ39" s="4"/>
      <c r="FEK39" s="4"/>
      <c r="FEL39" s="4"/>
      <c r="FEM39" s="4"/>
      <c r="FEN39" s="4"/>
      <c r="FEO39" s="4"/>
      <c r="FEP39" s="4"/>
      <c r="FEQ39" s="4"/>
      <c r="FER39" s="4"/>
      <c r="FES39" s="4"/>
      <c r="FET39" s="4"/>
      <c r="FEU39" s="4"/>
      <c r="FEV39" s="4"/>
      <c r="FEW39" s="4"/>
      <c r="FEX39" s="4"/>
      <c r="FEY39" s="4"/>
      <c r="FEZ39" s="4"/>
      <c r="FFA39" s="4"/>
      <c r="FFB39" s="4"/>
      <c r="FFC39" s="4"/>
      <c r="FFD39" s="4"/>
      <c r="FFE39" s="4"/>
      <c r="FFF39" s="4"/>
      <c r="FFG39" s="4"/>
      <c r="FFH39" s="4"/>
      <c r="FFI39" s="4"/>
      <c r="FFJ39" s="4"/>
      <c r="FFK39" s="4"/>
      <c r="FFL39" s="4"/>
      <c r="FFM39" s="4"/>
      <c r="FFN39" s="4"/>
      <c r="FFO39" s="4"/>
      <c r="FFP39" s="4"/>
      <c r="FFQ39" s="4"/>
      <c r="FFR39" s="4"/>
      <c r="FFS39" s="4"/>
      <c r="FFT39" s="4"/>
      <c r="FFU39" s="4"/>
      <c r="FFV39" s="4"/>
      <c r="FFW39" s="4"/>
      <c r="FFX39" s="4"/>
      <c r="FFY39" s="4"/>
      <c r="FFZ39" s="4"/>
      <c r="FGA39" s="4"/>
      <c r="FGB39" s="4"/>
      <c r="FGC39" s="4"/>
      <c r="FGD39" s="4"/>
      <c r="FGE39" s="4"/>
      <c r="FGF39" s="4"/>
      <c r="FGG39" s="4"/>
      <c r="FGH39" s="4"/>
      <c r="FGI39" s="4"/>
      <c r="FGJ39" s="4"/>
      <c r="FGK39" s="4"/>
      <c r="FGL39" s="4"/>
      <c r="FGM39" s="4"/>
      <c r="FGN39" s="4"/>
      <c r="FGO39" s="4"/>
      <c r="FGP39" s="4"/>
      <c r="FGQ39" s="4"/>
      <c r="FGR39" s="4"/>
      <c r="FGS39" s="4"/>
      <c r="FGT39" s="4"/>
      <c r="FGU39" s="4"/>
      <c r="FGV39" s="4"/>
      <c r="FGW39" s="4"/>
      <c r="FGX39" s="4"/>
      <c r="FGY39" s="4"/>
      <c r="FGZ39" s="4"/>
      <c r="FHA39" s="4"/>
      <c r="FHB39" s="4"/>
      <c r="FHC39" s="4"/>
      <c r="FHD39" s="4"/>
      <c r="FHE39" s="4"/>
      <c r="FHF39" s="4"/>
      <c r="FHG39" s="4"/>
      <c r="FHH39" s="4"/>
      <c r="FHI39" s="4"/>
      <c r="FHJ39" s="4"/>
      <c r="FHK39" s="4"/>
      <c r="FHL39" s="4"/>
      <c r="FHM39" s="4"/>
      <c r="FHN39" s="4"/>
      <c r="FHO39" s="4"/>
      <c r="FHP39" s="4"/>
      <c r="FHQ39" s="4"/>
      <c r="FHR39" s="4"/>
      <c r="FHS39" s="4"/>
      <c r="FHT39" s="4"/>
      <c r="FHU39" s="4"/>
      <c r="FHV39" s="4"/>
      <c r="FHW39" s="4"/>
      <c r="FHX39" s="4"/>
      <c r="FHY39" s="4"/>
      <c r="FHZ39" s="4"/>
      <c r="FIA39" s="4"/>
      <c r="FIB39" s="4"/>
      <c r="FIC39" s="4"/>
      <c r="FID39" s="4"/>
      <c r="FIE39" s="4"/>
      <c r="FIF39" s="4"/>
      <c r="FIG39" s="4"/>
      <c r="FIH39" s="4"/>
      <c r="FII39" s="4"/>
      <c r="FIJ39" s="4"/>
      <c r="FIK39" s="4"/>
      <c r="FIL39" s="4"/>
      <c r="FIM39" s="4"/>
      <c r="FIN39" s="4"/>
      <c r="FIO39" s="4"/>
      <c r="FIP39" s="4"/>
      <c r="FIQ39" s="4"/>
      <c r="FIR39" s="4"/>
      <c r="FIS39" s="4"/>
      <c r="FIT39" s="4"/>
      <c r="FIU39" s="4"/>
      <c r="FIV39" s="4"/>
      <c r="FIW39" s="4"/>
      <c r="FIX39" s="4"/>
      <c r="FIY39" s="4"/>
      <c r="FIZ39" s="4"/>
      <c r="FJA39" s="4"/>
      <c r="FJB39" s="4"/>
      <c r="FJC39" s="4"/>
      <c r="FJD39" s="4"/>
      <c r="FJE39" s="4"/>
      <c r="FJF39" s="4"/>
      <c r="FJG39" s="4"/>
      <c r="FJH39" s="4"/>
      <c r="FJI39" s="4"/>
      <c r="FJJ39" s="4"/>
      <c r="FJK39" s="4"/>
      <c r="FJL39" s="4"/>
      <c r="FJM39" s="4"/>
      <c r="FJN39" s="4"/>
      <c r="FJO39" s="4"/>
      <c r="FJP39" s="4"/>
      <c r="FJQ39" s="4"/>
      <c r="FJR39" s="4"/>
      <c r="FJS39" s="4"/>
      <c r="FJT39" s="4"/>
      <c r="FJU39" s="4"/>
      <c r="FJV39" s="4"/>
      <c r="FJW39" s="4"/>
      <c r="FJX39" s="4"/>
      <c r="FJY39" s="4"/>
      <c r="FJZ39" s="4"/>
      <c r="FKA39" s="4"/>
      <c r="FKB39" s="4"/>
      <c r="FKC39" s="4"/>
      <c r="FKD39" s="4"/>
      <c r="FKE39" s="4"/>
      <c r="FKF39" s="4"/>
      <c r="FKG39" s="4"/>
      <c r="FKH39" s="4"/>
      <c r="FKI39" s="4"/>
      <c r="FKJ39" s="4"/>
      <c r="FKK39" s="4"/>
      <c r="FKL39" s="4"/>
      <c r="FKM39" s="4"/>
      <c r="FKN39" s="4"/>
      <c r="FKO39" s="4"/>
      <c r="FKP39" s="4"/>
      <c r="FKQ39" s="4"/>
      <c r="FKR39" s="4"/>
      <c r="FKS39" s="4"/>
      <c r="FKT39" s="4"/>
      <c r="FKU39" s="4"/>
      <c r="FKV39" s="4"/>
      <c r="FKW39" s="4"/>
      <c r="FKX39" s="4"/>
      <c r="FKY39" s="4"/>
      <c r="FKZ39" s="4"/>
      <c r="FLA39" s="4"/>
      <c r="FLB39" s="4"/>
      <c r="FLC39" s="4"/>
      <c r="FLD39" s="4"/>
      <c r="FLE39" s="4"/>
      <c r="FLF39" s="4"/>
      <c r="FLG39" s="4"/>
      <c r="FLH39" s="4"/>
      <c r="FLI39" s="4"/>
      <c r="FLJ39" s="4"/>
      <c r="FLK39" s="4"/>
      <c r="FLL39" s="4"/>
      <c r="FLM39" s="4"/>
      <c r="FLN39" s="4"/>
      <c r="FLO39" s="4"/>
      <c r="FLP39" s="4"/>
      <c r="FLQ39" s="4"/>
      <c r="FLR39" s="4"/>
      <c r="FLS39" s="4"/>
      <c r="FLT39" s="4"/>
      <c r="FLU39" s="4"/>
      <c r="FLV39" s="4"/>
      <c r="FLW39" s="4"/>
      <c r="FLX39" s="4"/>
      <c r="FLY39" s="4"/>
      <c r="FLZ39" s="4"/>
      <c r="FMA39" s="4"/>
      <c r="FMB39" s="4"/>
      <c r="FMC39" s="4"/>
      <c r="FMD39" s="4"/>
      <c r="FME39" s="4"/>
      <c r="FMF39" s="4"/>
      <c r="FMG39" s="4"/>
      <c r="FMH39" s="4"/>
      <c r="FMI39" s="4"/>
      <c r="FMJ39" s="4"/>
      <c r="FMK39" s="4"/>
      <c r="FML39" s="4"/>
      <c r="FMM39" s="4"/>
      <c r="FMN39" s="4"/>
      <c r="FMO39" s="4"/>
      <c r="FMP39" s="4"/>
      <c r="FMQ39" s="4"/>
      <c r="FMR39" s="4"/>
      <c r="FMS39" s="4"/>
      <c r="FMT39" s="4"/>
      <c r="FMU39" s="4"/>
      <c r="FMV39" s="4"/>
      <c r="FMW39" s="4"/>
      <c r="FMX39" s="4"/>
      <c r="FMY39" s="4"/>
      <c r="FMZ39" s="4"/>
      <c r="FNA39" s="4"/>
      <c r="FNB39" s="4"/>
      <c r="FNC39" s="4"/>
      <c r="FND39" s="4"/>
      <c r="FNE39" s="4"/>
      <c r="FNF39" s="4"/>
      <c r="FNG39" s="4"/>
      <c r="FNH39" s="4"/>
      <c r="FNI39" s="4"/>
      <c r="FNJ39" s="4"/>
      <c r="FNK39" s="4"/>
      <c r="FNL39" s="4"/>
      <c r="FNM39" s="4"/>
      <c r="FNN39" s="4"/>
      <c r="FNO39" s="4"/>
      <c r="FNP39" s="4"/>
      <c r="FNQ39" s="4"/>
      <c r="FNR39" s="4"/>
      <c r="FNS39" s="4"/>
      <c r="FNT39" s="4"/>
      <c r="FNU39" s="4"/>
      <c r="FNV39" s="4"/>
      <c r="FNW39" s="4"/>
      <c r="FNX39" s="4"/>
      <c r="FNY39" s="4"/>
      <c r="FNZ39" s="4"/>
      <c r="FOA39" s="4"/>
      <c r="FOB39" s="4"/>
      <c r="FOC39" s="4"/>
      <c r="FOD39" s="4"/>
      <c r="FOE39" s="4"/>
      <c r="FOF39" s="4"/>
      <c r="FOG39" s="4"/>
      <c r="FOH39" s="4"/>
      <c r="FOI39" s="4"/>
      <c r="FOJ39" s="4"/>
      <c r="FOK39" s="4"/>
      <c r="FOL39" s="4"/>
      <c r="FOM39" s="4"/>
      <c r="FON39" s="4"/>
      <c r="FOO39" s="4"/>
      <c r="FOP39" s="4"/>
      <c r="FOQ39" s="4"/>
      <c r="FOR39" s="4"/>
      <c r="FOS39" s="4"/>
      <c r="FOT39" s="4"/>
      <c r="FOU39" s="4"/>
      <c r="FOV39" s="4"/>
      <c r="FOW39" s="4"/>
      <c r="FOX39" s="4"/>
      <c r="FOY39" s="4"/>
      <c r="FOZ39" s="4"/>
      <c r="FPA39" s="4"/>
      <c r="FPB39" s="4"/>
      <c r="FPC39" s="4"/>
      <c r="FPD39" s="4"/>
      <c r="FPE39" s="4"/>
      <c r="FPF39" s="4"/>
      <c r="FPG39" s="4"/>
      <c r="FPH39" s="4"/>
      <c r="FPI39" s="4"/>
      <c r="FPJ39" s="4"/>
      <c r="FPK39" s="4"/>
      <c r="FPL39" s="4"/>
      <c r="FPM39" s="4"/>
      <c r="FPN39" s="4"/>
      <c r="FPO39" s="4"/>
      <c r="FPP39" s="4"/>
      <c r="FPQ39" s="4"/>
      <c r="FPR39" s="4"/>
      <c r="FPS39" s="4"/>
      <c r="FPT39" s="4"/>
      <c r="FPU39" s="4"/>
      <c r="FPV39" s="4"/>
      <c r="FPW39" s="4"/>
      <c r="FPX39" s="4"/>
      <c r="FPY39" s="4"/>
      <c r="FPZ39" s="4"/>
      <c r="FQA39" s="4"/>
      <c r="FQB39" s="4"/>
      <c r="FQC39" s="4"/>
      <c r="FQD39" s="4"/>
      <c r="FQE39" s="4"/>
      <c r="FQF39" s="4"/>
      <c r="FQG39" s="4"/>
      <c r="FQH39" s="4"/>
      <c r="FQI39" s="4"/>
      <c r="FQJ39" s="4"/>
      <c r="FQK39" s="4"/>
      <c r="FQL39" s="4"/>
      <c r="FQM39" s="4"/>
      <c r="FQN39" s="4"/>
      <c r="FQO39" s="4"/>
      <c r="FQP39" s="4"/>
      <c r="FQQ39" s="4"/>
      <c r="FQR39" s="4"/>
      <c r="FQS39" s="4"/>
      <c r="FQT39" s="4"/>
      <c r="FQU39" s="4"/>
      <c r="FQV39" s="4"/>
      <c r="FQW39" s="4"/>
      <c r="FQX39" s="4"/>
      <c r="FQY39" s="4"/>
      <c r="FQZ39" s="4"/>
      <c r="FRA39" s="4"/>
      <c r="FRB39" s="4"/>
      <c r="FRC39" s="4"/>
      <c r="FRD39" s="4"/>
      <c r="FRE39" s="4"/>
      <c r="FRF39" s="4"/>
      <c r="FRG39" s="4"/>
      <c r="FRH39" s="4"/>
      <c r="FRI39" s="4"/>
      <c r="FRJ39" s="4"/>
      <c r="FRK39" s="4"/>
      <c r="FRL39" s="4"/>
      <c r="FRM39" s="4"/>
      <c r="FRN39" s="4"/>
      <c r="FRO39" s="4"/>
      <c r="FRP39" s="4"/>
      <c r="FRQ39" s="4"/>
      <c r="FRR39" s="4"/>
      <c r="FRS39" s="4"/>
      <c r="FRT39" s="4"/>
      <c r="FRU39" s="4"/>
      <c r="FRV39" s="4"/>
      <c r="FRW39" s="4"/>
      <c r="FRX39" s="4"/>
      <c r="FRY39" s="4"/>
      <c r="FRZ39" s="4"/>
      <c r="FSA39" s="4"/>
      <c r="FSB39" s="4"/>
      <c r="FSC39" s="4"/>
      <c r="FSD39" s="4"/>
      <c r="FSE39" s="4"/>
      <c r="FSF39" s="4"/>
      <c r="FSG39" s="4"/>
      <c r="FSH39" s="4"/>
      <c r="FSI39" s="4"/>
      <c r="FSJ39" s="4"/>
      <c r="FSK39" s="4"/>
      <c r="FSL39" s="4"/>
      <c r="FSM39" s="4"/>
      <c r="FSN39" s="4"/>
      <c r="FSO39" s="4"/>
      <c r="FSP39" s="4"/>
      <c r="FSQ39" s="4"/>
      <c r="FSR39" s="4"/>
      <c r="FSS39" s="4"/>
      <c r="FST39" s="4"/>
      <c r="FSU39" s="4"/>
      <c r="FSV39" s="4"/>
      <c r="FSW39" s="4"/>
      <c r="FSX39" s="4"/>
      <c r="FSY39" s="4"/>
      <c r="FSZ39" s="4"/>
      <c r="FTA39" s="4"/>
      <c r="FTB39" s="4"/>
      <c r="FTC39" s="4"/>
      <c r="FTD39" s="4"/>
      <c r="FTE39" s="4"/>
      <c r="FTF39" s="4"/>
      <c r="FTG39" s="4"/>
      <c r="FTH39" s="4"/>
      <c r="FTI39" s="4"/>
      <c r="FTJ39" s="4"/>
      <c r="FTK39" s="4"/>
      <c r="FTL39" s="4"/>
      <c r="FTM39" s="4"/>
      <c r="FTN39" s="4"/>
      <c r="FTO39" s="4"/>
      <c r="FTP39" s="4"/>
      <c r="FTQ39" s="4"/>
      <c r="FTR39" s="4"/>
      <c r="FTS39" s="4"/>
      <c r="FTT39" s="4"/>
      <c r="FTU39" s="4"/>
      <c r="FTV39" s="4"/>
      <c r="FTW39" s="4"/>
      <c r="FTX39" s="4"/>
      <c r="FTY39" s="4"/>
      <c r="FTZ39" s="4"/>
      <c r="FUA39" s="4"/>
      <c r="FUB39" s="4"/>
      <c r="FUC39" s="4"/>
      <c r="FUD39" s="4"/>
      <c r="FUE39" s="4"/>
      <c r="FUF39" s="4"/>
      <c r="FUG39" s="4"/>
      <c r="FUH39" s="4"/>
      <c r="FUI39" s="4"/>
      <c r="FUJ39" s="4"/>
      <c r="FUK39" s="4"/>
      <c r="FUL39" s="4"/>
      <c r="FUM39" s="4"/>
      <c r="FUN39" s="4"/>
      <c r="FUO39" s="4"/>
      <c r="FUP39" s="4"/>
      <c r="FUQ39" s="4"/>
      <c r="FUR39" s="4"/>
      <c r="FUS39" s="4"/>
      <c r="FUT39" s="4"/>
      <c r="FUU39" s="4"/>
      <c r="FUV39" s="4"/>
      <c r="FUW39" s="4"/>
      <c r="FUX39" s="4"/>
      <c r="FUY39" s="4"/>
      <c r="FUZ39" s="4"/>
      <c r="FVA39" s="4"/>
      <c r="FVB39" s="4"/>
      <c r="FVC39" s="4"/>
      <c r="FVD39" s="4"/>
      <c r="FVE39" s="4"/>
      <c r="FVF39" s="4"/>
      <c r="FVG39" s="4"/>
      <c r="FVH39" s="4"/>
      <c r="FVI39" s="4"/>
      <c r="FVJ39" s="4"/>
      <c r="FVK39" s="4"/>
      <c r="FVL39" s="4"/>
      <c r="FVM39" s="4"/>
      <c r="FVN39" s="4"/>
      <c r="FVO39" s="4"/>
      <c r="FVP39" s="4"/>
      <c r="FVQ39" s="4"/>
      <c r="FVR39" s="4"/>
      <c r="FVS39" s="4"/>
      <c r="FVT39" s="4"/>
      <c r="FVU39" s="4"/>
      <c r="FVV39" s="4"/>
      <c r="FVW39" s="4"/>
      <c r="FVX39" s="4"/>
      <c r="FVY39" s="4"/>
      <c r="FVZ39" s="4"/>
      <c r="FWA39" s="4"/>
      <c r="FWB39" s="4"/>
      <c r="FWC39" s="4"/>
      <c r="FWD39" s="4"/>
      <c r="FWE39" s="4"/>
      <c r="FWF39" s="4"/>
      <c r="FWG39" s="4"/>
      <c r="FWH39" s="4"/>
      <c r="FWI39" s="4"/>
      <c r="FWJ39" s="4"/>
      <c r="FWK39" s="4"/>
      <c r="FWL39" s="4"/>
      <c r="FWM39" s="4"/>
      <c r="FWN39" s="4"/>
      <c r="FWO39" s="4"/>
      <c r="FWP39" s="4"/>
      <c r="FWQ39" s="4"/>
      <c r="FWR39" s="4"/>
      <c r="FWS39" s="4"/>
      <c r="FWT39" s="4"/>
      <c r="FWU39" s="4"/>
      <c r="FWV39" s="4"/>
      <c r="FWW39" s="4"/>
      <c r="FWX39" s="4"/>
      <c r="FWY39" s="4"/>
      <c r="FWZ39" s="4"/>
      <c r="FXA39" s="4"/>
      <c r="FXB39" s="4"/>
      <c r="FXC39" s="4"/>
      <c r="FXD39" s="4"/>
      <c r="FXE39" s="4"/>
      <c r="FXF39" s="4"/>
      <c r="FXG39" s="4"/>
      <c r="FXH39" s="4"/>
      <c r="FXI39" s="4"/>
      <c r="FXJ39" s="4"/>
      <c r="FXK39" s="4"/>
      <c r="FXL39" s="4"/>
      <c r="FXM39" s="4"/>
      <c r="FXN39" s="4"/>
      <c r="FXO39" s="4"/>
      <c r="FXP39" s="4"/>
      <c r="FXQ39" s="4"/>
      <c r="FXR39" s="4"/>
      <c r="FXS39" s="4"/>
      <c r="FXT39" s="4"/>
      <c r="FXU39" s="4"/>
      <c r="FXV39" s="4"/>
      <c r="FXW39" s="4"/>
      <c r="FXX39" s="4"/>
      <c r="FXY39" s="4"/>
      <c r="FXZ39" s="4"/>
      <c r="FYA39" s="4"/>
      <c r="FYB39" s="4"/>
      <c r="FYC39" s="4"/>
      <c r="FYD39" s="4"/>
      <c r="FYE39" s="4"/>
      <c r="FYF39" s="4"/>
      <c r="FYG39" s="4"/>
      <c r="FYH39" s="4"/>
      <c r="FYI39" s="4"/>
      <c r="FYJ39" s="4"/>
      <c r="FYK39" s="4"/>
      <c r="FYL39" s="4"/>
      <c r="FYM39" s="4"/>
      <c r="FYN39" s="4"/>
      <c r="FYO39" s="4"/>
      <c r="FYP39" s="4"/>
      <c r="FYQ39" s="4"/>
      <c r="FYR39" s="4"/>
      <c r="FYS39" s="4"/>
      <c r="FYT39" s="4"/>
      <c r="FYU39" s="4"/>
      <c r="FYV39" s="4"/>
      <c r="FYW39" s="4"/>
      <c r="FYX39" s="4"/>
      <c r="FYY39" s="4"/>
      <c r="FYZ39" s="4"/>
      <c r="FZA39" s="4"/>
      <c r="FZB39" s="4"/>
      <c r="FZC39" s="4"/>
      <c r="FZD39" s="4"/>
      <c r="FZE39" s="4"/>
      <c r="FZF39" s="4"/>
      <c r="FZG39" s="4"/>
      <c r="FZH39" s="4"/>
      <c r="FZI39" s="4"/>
      <c r="FZJ39" s="4"/>
      <c r="FZK39" s="4"/>
      <c r="FZL39" s="4"/>
      <c r="FZM39" s="4"/>
      <c r="FZN39" s="4"/>
      <c r="FZO39" s="4"/>
      <c r="FZP39" s="4"/>
      <c r="FZQ39" s="4"/>
      <c r="FZR39" s="4"/>
      <c r="FZS39" s="4"/>
      <c r="FZT39" s="4"/>
      <c r="FZU39" s="4"/>
      <c r="FZV39" s="4"/>
      <c r="FZW39" s="4"/>
      <c r="FZX39" s="4"/>
      <c r="FZY39" s="4"/>
      <c r="FZZ39" s="4"/>
      <c r="GAA39" s="4"/>
      <c r="GAB39" s="4"/>
      <c r="GAC39" s="4"/>
      <c r="GAD39" s="4"/>
      <c r="GAE39" s="4"/>
      <c r="GAF39" s="4"/>
      <c r="GAG39" s="4"/>
      <c r="GAH39" s="4"/>
      <c r="GAI39" s="4"/>
      <c r="GAJ39" s="4"/>
      <c r="GAK39" s="4"/>
      <c r="GAL39" s="4"/>
      <c r="GAM39" s="4"/>
      <c r="GAN39" s="4"/>
      <c r="GAO39" s="4"/>
      <c r="GAP39" s="4"/>
      <c r="GAQ39" s="4"/>
      <c r="GAR39" s="4"/>
      <c r="GAS39" s="4"/>
      <c r="GAT39" s="4"/>
      <c r="GAU39" s="4"/>
      <c r="GAV39" s="4"/>
      <c r="GAW39" s="4"/>
      <c r="GAX39" s="4"/>
      <c r="GAY39" s="4"/>
      <c r="GAZ39" s="4"/>
      <c r="GBA39" s="4"/>
      <c r="GBB39" s="4"/>
      <c r="GBC39" s="4"/>
      <c r="GBD39" s="4"/>
      <c r="GBE39" s="4"/>
      <c r="GBF39" s="4"/>
      <c r="GBG39" s="4"/>
      <c r="GBH39" s="4"/>
      <c r="GBI39" s="4"/>
      <c r="GBJ39" s="4"/>
      <c r="GBK39" s="4"/>
      <c r="GBL39" s="4"/>
      <c r="GBM39" s="4"/>
      <c r="GBN39" s="4"/>
      <c r="GBO39" s="4"/>
      <c r="GBP39" s="4"/>
      <c r="GBQ39" s="4"/>
      <c r="GBR39" s="4"/>
      <c r="GBS39" s="4"/>
      <c r="GBT39" s="4"/>
      <c r="GBU39" s="4"/>
      <c r="GBV39" s="4"/>
      <c r="GBW39" s="4"/>
      <c r="GBX39" s="4"/>
      <c r="GBY39" s="4"/>
      <c r="GBZ39" s="4"/>
      <c r="GCA39" s="4"/>
      <c r="GCB39" s="4"/>
      <c r="GCC39" s="4"/>
      <c r="GCD39" s="4"/>
      <c r="GCE39" s="4"/>
      <c r="GCF39" s="4"/>
      <c r="GCG39" s="4"/>
      <c r="GCH39" s="4"/>
      <c r="GCI39" s="4"/>
      <c r="GCJ39" s="4"/>
      <c r="GCK39" s="4"/>
      <c r="GCL39" s="4"/>
      <c r="GCM39" s="4"/>
      <c r="GCN39" s="4"/>
      <c r="GCO39" s="4"/>
      <c r="GCP39" s="4"/>
      <c r="GCQ39" s="4"/>
      <c r="GCR39" s="4"/>
      <c r="GCS39" s="4"/>
      <c r="GCT39" s="4"/>
      <c r="GCU39" s="4"/>
      <c r="GCV39" s="4"/>
      <c r="GCW39" s="4"/>
      <c r="GCX39" s="4"/>
      <c r="GCY39" s="4"/>
      <c r="GCZ39" s="4"/>
      <c r="GDA39" s="4"/>
      <c r="GDB39" s="4"/>
      <c r="GDC39" s="4"/>
      <c r="GDD39" s="4"/>
      <c r="GDE39" s="4"/>
      <c r="GDF39" s="4"/>
      <c r="GDG39" s="4"/>
      <c r="GDH39" s="4"/>
      <c r="GDI39" s="4"/>
      <c r="GDJ39" s="4"/>
      <c r="GDK39" s="4"/>
      <c r="GDL39" s="4"/>
      <c r="GDM39" s="4"/>
      <c r="GDN39" s="4"/>
      <c r="GDO39" s="4"/>
      <c r="GDP39" s="4"/>
      <c r="GDQ39" s="4"/>
      <c r="GDR39" s="4"/>
      <c r="GDS39" s="4"/>
      <c r="GDT39" s="4"/>
      <c r="GDU39" s="4"/>
      <c r="GDV39" s="4"/>
      <c r="GDW39" s="4"/>
      <c r="GDX39" s="4"/>
      <c r="GDY39" s="4"/>
      <c r="GDZ39" s="4"/>
      <c r="GEA39" s="4"/>
      <c r="GEB39" s="4"/>
      <c r="GEC39" s="4"/>
      <c r="GED39" s="4"/>
      <c r="GEE39" s="4"/>
      <c r="GEF39" s="4"/>
      <c r="GEG39" s="4"/>
      <c r="GEH39" s="4"/>
      <c r="GEI39" s="4"/>
      <c r="GEJ39" s="4"/>
      <c r="GEK39" s="4"/>
      <c r="GEL39" s="4"/>
      <c r="GEM39" s="4"/>
      <c r="GEN39" s="4"/>
      <c r="GEO39" s="4"/>
      <c r="GEP39" s="4"/>
      <c r="GEQ39" s="4"/>
      <c r="GER39" s="4"/>
      <c r="GES39" s="4"/>
      <c r="GET39" s="4"/>
      <c r="GEU39" s="4"/>
      <c r="GEV39" s="4"/>
      <c r="GEW39" s="4"/>
      <c r="GEX39" s="4"/>
      <c r="GEY39" s="4"/>
      <c r="GEZ39" s="4"/>
      <c r="GFA39" s="4"/>
      <c r="GFB39" s="4"/>
      <c r="GFC39" s="4"/>
      <c r="GFD39" s="4"/>
      <c r="GFE39" s="4"/>
      <c r="GFF39" s="4"/>
      <c r="GFG39" s="4"/>
      <c r="GFH39" s="4"/>
      <c r="GFI39" s="4"/>
      <c r="GFJ39" s="4"/>
      <c r="GFK39" s="4"/>
      <c r="GFL39" s="4"/>
      <c r="GFM39" s="4"/>
      <c r="GFN39" s="4"/>
      <c r="GFO39" s="4"/>
      <c r="GFP39" s="4"/>
      <c r="GFQ39" s="4"/>
      <c r="GFR39" s="4"/>
      <c r="GFS39" s="4"/>
      <c r="GFT39" s="4"/>
      <c r="GFU39" s="4"/>
      <c r="GFV39" s="4"/>
      <c r="GFW39" s="4"/>
      <c r="GFX39" s="4"/>
      <c r="GFY39" s="4"/>
      <c r="GFZ39" s="4"/>
      <c r="GGA39" s="4"/>
      <c r="GGB39" s="4"/>
      <c r="GGC39" s="4"/>
      <c r="GGD39" s="4"/>
      <c r="GGE39" s="4"/>
      <c r="GGF39" s="4"/>
      <c r="GGG39" s="4"/>
      <c r="GGH39" s="4"/>
      <c r="GGI39" s="4"/>
      <c r="GGJ39" s="4"/>
      <c r="GGK39" s="4"/>
      <c r="GGL39" s="4"/>
      <c r="GGM39" s="4"/>
      <c r="GGN39" s="4"/>
      <c r="GGO39" s="4"/>
      <c r="GGP39" s="4"/>
      <c r="GGQ39" s="4"/>
      <c r="GGR39" s="4"/>
      <c r="GGS39" s="4"/>
      <c r="GGT39" s="4"/>
      <c r="GGU39" s="4"/>
      <c r="GGV39" s="4"/>
      <c r="GGW39" s="4"/>
      <c r="GGX39" s="4"/>
      <c r="GGY39" s="4"/>
      <c r="GGZ39" s="4"/>
      <c r="GHA39" s="4"/>
      <c r="GHB39" s="4"/>
      <c r="GHC39" s="4"/>
      <c r="GHD39" s="4"/>
      <c r="GHE39" s="4"/>
      <c r="GHF39" s="4"/>
      <c r="GHG39" s="4"/>
      <c r="GHH39" s="4"/>
      <c r="GHI39" s="4"/>
      <c r="GHJ39" s="4"/>
      <c r="GHK39" s="4"/>
      <c r="GHL39" s="4"/>
      <c r="GHM39" s="4"/>
      <c r="GHN39" s="4"/>
      <c r="GHO39" s="4"/>
      <c r="GHP39" s="4"/>
      <c r="GHQ39" s="4"/>
      <c r="GHR39" s="4"/>
      <c r="GHS39" s="4"/>
      <c r="GHT39" s="4"/>
      <c r="GHU39" s="4"/>
      <c r="GHV39" s="4"/>
      <c r="GHW39" s="4"/>
      <c r="GHX39" s="4"/>
      <c r="GHY39" s="4"/>
      <c r="GHZ39" s="4"/>
      <c r="GIA39" s="4"/>
      <c r="GIB39" s="4"/>
      <c r="GIC39" s="4"/>
      <c r="GID39" s="4"/>
      <c r="GIE39" s="4"/>
      <c r="GIF39" s="4"/>
      <c r="GIG39" s="4"/>
      <c r="GIH39" s="4"/>
      <c r="GII39" s="4"/>
      <c r="GIJ39" s="4"/>
      <c r="GIK39" s="4"/>
      <c r="GIL39" s="4"/>
      <c r="GIM39" s="4"/>
      <c r="GIN39" s="4"/>
      <c r="GIO39" s="4"/>
      <c r="GIP39" s="4"/>
      <c r="GIQ39" s="4"/>
      <c r="GIR39" s="4"/>
      <c r="GIS39" s="4"/>
      <c r="GIT39" s="4"/>
      <c r="GIU39" s="4"/>
      <c r="GIV39" s="4"/>
      <c r="GIW39" s="4"/>
      <c r="GIX39" s="4"/>
      <c r="GIY39" s="4"/>
      <c r="GIZ39" s="4"/>
      <c r="GJA39" s="4"/>
      <c r="GJB39" s="4"/>
      <c r="GJC39" s="4"/>
      <c r="GJD39" s="4"/>
      <c r="GJE39" s="4"/>
      <c r="GJF39" s="4"/>
      <c r="GJG39" s="4"/>
      <c r="GJH39" s="4"/>
      <c r="GJI39" s="4"/>
      <c r="GJJ39" s="4"/>
      <c r="GJK39" s="4"/>
      <c r="GJL39" s="4"/>
      <c r="GJM39" s="4"/>
      <c r="GJN39" s="4"/>
      <c r="GJO39" s="4"/>
      <c r="GJP39" s="4"/>
      <c r="GJQ39" s="4"/>
      <c r="GJR39" s="4"/>
      <c r="GJS39" s="4"/>
      <c r="GJT39" s="4"/>
      <c r="GJU39" s="4"/>
      <c r="GJV39" s="4"/>
      <c r="GJW39" s="4"/>
      <c r="GJX39" s="4"/>
      <c r="GJY39" s="4"/>
      <c r="GJZ39" s="4"/>
      <c r="GKA39" s="4"/>
      <c r="GKB39" s="4"/>
      <c r="GKC39" s="4"/>
      <c r="GKD39" s="4"/>
      <c r="GKE39" s="4"/>
      <c r="GKF39" s="4"/>
      <c r="GKG39" s="4"/>
      <c r="GKH39" s="4"/>
      <c r="GKI39" s="4"/>
      <c r="GKJ39" s="4"/>
      <c r="GKK39" s="4"/>
      <c r="GKL39" s="4"/>
      <c r="GKM39" s="4"/>
      <c r="GKN39" s="4"/>
      <c r="GKO39" s="4"/>
      <c r="GKP39" s="4"/>
      <c r="GKQ39" s="4"/>
      <c r="GKR39" s="4"/>
      <c r="GKS39" s="4"/>
      <c r="GKT39" s="4"/>
      <c r="GKU39" s="4"/>
      <c r="GKV39" s="4"/>
      <c r="GKW39" s="4"/>
      <c r="GKX39" s="4"/>
      <c r="GKY39" s="4"/>
      <c r="GKZ39" s="4"/>
      <c r="GLA39" s="4"/>
      <c r="GLB39" s="4"/>
      <c r="GLC39" s="4"/>
      <c r="GLD39" s="4"/>
      <c r="GLE39" s="4"/>
      <c r="GLF39" s="4"/>
      <c r="GLG39" s="4"/>
      <c r="GLH39" s="4"/>
      <c r="GLI39" s="4"/>
      <c r="GLJ39" s="4"/>
      <c r="GLK39" s="4"/>
      <c r="GLL39" s="4"/>
      <c r="GLM39" s="4"/>
      <c r="GLN39" s="4"/>
      <c r="GLO39" s="4"/>
      <c r="GLP39" s="4"/>
      <c r="GLQ39" s="4"/>
      <c r="GLR39" s="4"/>
      <c r="GLS39" s="4"/>
      <c r="GLT39" s="4"/>
      <c r="GLU39" s="4"/>
      <c r="GLV39" s="4"/>
      <c r="GLW39" s="4"/>
      <c r="GLX39" s="4"/>
      <c r="GLY39" s="4"/>
      <c r="GLZ39" s="4"/>
      <c r="GMA39" s="4"/>
      <c r="GMB39" s="4"/>
      <c r="GMC39" s="4"/>
      <c r="GMD39" s="4"/>
      <c r="GME39" s="4"/>
      <c r="GMF39" s="4"/>
      <c r="GMG39" s="4"/>
      <c r="GMH39" s="4"/>
      <c r="GMI39" s="4"/>
      <c r="GMJ39" s="4"/>
      <c r="GMK39" s="4"/>
      <c r="GML39" s="4"/>
      <c r="GMM39" s="4"/>
      <c r="GMN39" s="4"/>
      <c r="GMO39" s="4"/>
      <c r="GMP39" s="4"/>
      <c r="GMQ39" s="4"/>
      <c r="GMR39" s="4"/>
      <c r="GMS39" s="4"/>
      <c r="GMT39" s="4"/>
      <c r="GMU39" s="4"/>
      <c r="GMV39" s="4"/>
      <c r="GMW39" s="4"/>
      <c r="GMX39" s="4"/>
      <c r="GMY39" s="4"/>
      <c r="GMZ39" s="4"/>
      <c r="GNA39" s="4"/>
      <c r="GNB39" s="4"/>
      <c r="GNC39" s="4"/>
      <c r="GND39" s="4"/>
      <c r="GNE39" s="4"/>
      <c r="GNF39" s="4"/>
      <c r="GNG39" s="4"/>
      <c r="GNH39" s="4"/>
      <c r="GNI39" s="4"/>
      <c r="GNJ39" s="4"/>
      <c r="GNK39" s="4"/>
      <c r="GNL39" s="4"/>
      <c r="GNM39" s="4"/>
      <c r="GNN39" s="4"/>
      <c r="GNO39" s="4"/>
      <c r="GNP39" s="4"/>
      <c r="GNQ39" s="4"/>
      <c r="GNR39" s="4"/>
      <c r="GNS39" s="4"/>
      <c r="GNT39" s="4"/>
      <c r="GNU39" s="4"/>
      <c r="GNV39" s="4"/>
      <c r="GNW39" s="4"/>
      <c r="GNX39" s="4"/>
      <c r="GNY39" s="4"/>
      <c r="GNZ39" s="4"/>
      <c r="GOA39" s="4"/>
      <c r="GOB39" s="4"/>
      <c r="GOC39" s="4"/>
      <c r="GOD39" s="4"/>
      <c r="GOE39" s="4"/>
      <c r="GOF39" s="4"/>
      <c r="GOG39" s="4"/>
      <c r="GOH39" s="4"/>
      <c r="GOI39" s="4"/>
      <c r="GOJ39" s="4"/>
      <c r="GOK39" s="4"/>
      <c r="GOL39" s="4"/>
      <c r="GOM39" s="4"/>
      <c r="GON39" s="4"/>
      <c r="GOO39" s="4"/>
      <c r="GOP39" s="4"/>
      <c r="GOQ39" s="4"/>
      <c r="GOR39" s="4"/>
      <c r="GOS39" s="4"/>
      <c r="GOT39" s="4"/>
      <c r="GOU39" s="4"/>
      <c r="GOV39" s="4"/>
      <c r="GOW39" s="4"/>
      <c r="GOX39" s="4"/>
      <c r="GOY39" s="4"/>
      <c r="GOZ39" s="4"/>
      <c r="GPA39" s="4"/>
      <c r="GPB39" s="4"/>
      <c r="GPC39" s="4"/>
      <c r="GPD39" s="4"/>
      <c r="GPE39" s="4"/>
      <c r="GPF39" s="4"/>
      <c r="GPG39" s="4"/>
      <c r="GPH39" s="4"/>
      <c r="GPI39" s="4"/>
      <c r="GPJ39" s="4"/>
      <c r="GPK39" s="4"/>
      <c r="GPL39" s="4"/>
      <c r="GPM39" s="4"/>
      <c r="GPN39" s="4"/>
      <c r="GPO39" s="4"/>
      <c r="GPP39" s="4"/>
      <c r="GPQ39" s="4"/>
      <c r="GPR39" s="4"/>
      <c r="GPS39" s="4"/>
      <c r="GPT39" s="4"/>
      <c r="GPU39" s="4"/>
      <c r="GPV39" s="4"/>
      <c r="GPW39" s="4"/>
      <c r="GPX39" s="4"/>
      <c r="GPY39" s="4"/>
      <c r="GPZ39" s="4"/>
      <c r="GQA39" s="4"/>
      <c r="GQB39" s="4"/>
      <c r="GQC39" s="4"/>
      <c r="GQD39" s="4"/>
      <c r="GQE39" s="4"/>
      <c r="GQF39" s="4"/>
      <c r="GQG39" s="4"/>
      <c r="GQH39" s="4"/>
      <c r="GQI39" s="4"/>
      <c r="GQJ39" s="4"/>
      <c r="GQK39" s="4"/>
      <c r="GQL39" s="4"/>
      <c r="GQM39" s="4"/>
      <c r="GQN39" s="4"/>
      <c r="GQO39" s="4"/>
      <c r="GQP39" s="4"/>
      <c r="GQQ39" s="4"/>
      <c r="GQR39" s="4"/>
      <c r="GQS39" s="4"/>
      <c r="GQT39" s="4"/>
      <c r="GQU39" s="4"/>
      <c r="GQV39" s="4"/>
      <c r="GQW39" s="4"/>
      <c r="GQX39" s="4"/>
      <c r="GQY39" s="4"/>
      <c r="GQZ39" s="4"/>
      <c r="GRA39" s="4"/>
      <c r="GRB39" s="4"/>
      <c r="GRC39" s="4"/>
      <c r="GRD39" s="4"/>
      <c r="GRE39" s="4"/>
      <c r="GRF39" s="4"/>
      <c r="GRG39" s="4"/>
      <c r="GRH39" s="4"/>
      <c r="GRI39" s="4"/>
      <c r="GRJ39" s="4"/>
      <c r="GRK39" s="4"/>
      <c r="GRL39" s="4"/>
      <c r="GRM39" s="4"/>
      <c r="GRN39" s="4"/>
      <c r="GRO39" s="4"/>
      <c r="GRP39" s="4"/>
      <c r="GRQ39" s="4"/>
      <c r="GRR39" s="4"/>
      <c r="GRS39" s="4"/>
      <c r="GRT39" s="4"/>
      <c r="GRU39" s="4"/>
      <c r="GRV39" s="4"/>
      <c r="GRW39" s="4"/>
      <c r="GRX39" s="4"/>
      <c r="GRY39" s="4"/>
      <c r="GRZ39" s="4"/>
      <c r="GSA39" s="4"/>
      <c r="GSB39" s="4"/>
      <c r="GSC39" s="4"/>
      <c r="GSD39" s="4"/>
      <c r="GSE39" s="4"/>
      <c r="GSF39" s="4"/>
      <c r="GSG39" s="4"/>
      <c r="GSH39" s="4"/>
      <c r="GSI39" s="4"/>
      <c r="GSJ39" s="4"/>
      <c r="GSK39" s="4"/>
      <c r="GSL39" s="4"/>
      <c r="GSM39" s="4"/>
      <c r="GSN39" s="4"/>
      <c r="GSO39" s="4"/>
      <c r="GSP39" s="4"/>
      <c r="GSQ39" s="4"/>
      <c r="GSR39" s="4"/>
      <c r="GSS39" s="4"/>
      <c r="GST39" s="4"/>
      <c r="GSU39" s="4"/>
      <c r="GSV39" s="4"/>
      <c r="GSW39" s="4"/>
      <c r="GSX39" s="4"/>
      <c r="GSY39" s="4"/>
      <c r="GSZ39" s="4"/>
      <c r="GTA39" s="4"/>
      <c r="GTB39" s="4"/>
      <c r="GTC39" s="4"/>
      <c r="GTD39" s="4"/>
      <c r="GTE39" s="4"/>
      <c r="GTF39" s="4"/>
      <c r="GTG39" s="4"/>
      <c r="GTH39" s="4"/>
      <c r="GTI39" s="4"/>
      <c r="GTJ39" s="4"/>
      <c r="GTK39" s="4"/>
      <c r="GTL39" s="4"/>
      <c r="GTM39" s="4"/>
      <c r="GTN39" s="4"/>
      <c r="GTO39" s="4"/>
      <c r="GTP39" s="4"/>
      <c r="GTQ39" s="4"/>
      <c r="GTR39" s="4"/>
      <c r="GTS39" s="4"/>
      <c r="GTT39" s="4"/>
      <c r="GTU39" s="4"/>
      <c r="GTV39" s="4"/>
      <c r="GTW39" s="4"/>
      <c r="GTX39" s="4"/>
      <c r="GTY39" s="4"/>
      <c r="GTZ39" s="4"/>
      <c r="GUA39" s="4"/>
      <c r="GUB39" s="4"/>
      <c r="GUC39" s="4"/>
      <c r="GUD39" s="4"/>
      <c r="GUE39" s="4"/>
      <c r="GUF39" s="4"/>
      <c r="GUG39" s="4"/>
      <c r="GUH39" s="4"/>
      <c r="GUI39" s="4"/>
      <c r="GUJ39" s="4"/>
      <c r="GUK39" s="4"/>
      <c r="GUL39" s="4"/>
      <c r="GUM39" s="4"/>
      <c r="GUN39" s="4"/>
      <c r="GUO39" s="4"/>
      <c r="GUP39" s="4"/>
      <c r="GUQ39" s="4"/>
      <c r="GUR39" s="4"/>
      <c r="GUS39" s="4"/>
      <c r="GUT39" s="4"/>
      <c r="GUU39" s="4"/>
      <c r="GUV39" s="4"/>
      <c r="GUW39" s="4"/>
      <c r="GUX39" s="4"/>
      <c r="GUY39" s="4"/>
      <c r="GUZ39" s="4"/>
      <c r="GVA39" s="4"/>
      <c r="GVB39" s="4"/>
      <c r="GVC39" s="4"/>
      <c r="GVD39" s="4"/>
      <c r="GVE39" s="4"/>
      <c r="GVF39" s="4"/>
      <c r="GVG39" s="4"/>
      <c r="GVH39" s="4"/>
      <c r="GVI39" s="4"/>
      <c r="GVJ39" s="4"/>
      <c r="GVK39" s="4"/>
      <c r="GVL39" s="4"/>
      <c r="GVM39" s="4"/>
      <c r="GVN39" s="4"/>
      <c r="GVO39" s="4"/>
      <c r="GVP39" s="4"/>
      <c r="GVQ39" s="4"/>
      <c r="GVR39" s="4"/>
      <c r="GVS39" s="4"/>
      <c r="GVT39" s="4"/>
      <c r="GVU39" s="4"/>
      <c r="GVV39" s="4"/>
      <c r="GVW39" s="4"/>
      <c r="GVX39" s="4"/>
      <c r="GVY39" s="4"/>
      <c r="GVZ39" s="4"/>
      <c r="GWA39" s="4"/>
      <c r="GWB39" s="4"/>
      <c r="GWC39" s="4"/>
      <c r="GWD39" s="4"/>
      <c r="GWE39" s="4"/>
      <c r="GWF39" s="4"/>
      <c r="GWG39" s="4"/>
      <c r="GWH39" s="4"/>
      <c r="GWI39" s="4"/>
      <c r="GWJ39" s="4"/>
      <c r="GWK39" s="4"/>
      <c r="GWL39" s="4"/>
      <c r="GWM39" s="4"/>
      <c r="GWN39" s="4"/>
      <c r="GWO39" s="4"/>
      <c r="GWP39" s="4"/>
      <c r="GWQ39" s="4"/>
      <c r="GWR39" s="4"/>
      <c r="GWS39" s="4"/>
      <c r="GWT39" s="4"/>
      <c r="GWU39" s="4"/>
      <c r="GWV39" s="4"/>
      <c r="GWW39" s="4"/>
      <c r="GWX39" s="4"/>
      <c r="GWY39" s="4"/>
      <c r="GWZ39" s="4"/>
      <c r="GXA39" s="4"/>
      <c r="GXB39" s="4"/>
      <c r="GXC39" s="4"/>
      <c r="GXD39" s="4"/>
      <c r="GXE39" s="4"/>
      <c r="GXF39" s="4"/>
      <c r="GXG39" s="4"/>
      <c r="GXH39" s="4"/>
      <c r="GXI39" s="4"/>
      <c r="GXJ39" s="4"/>
      <c r="GXK39" s="4"/>
      <c r="GXL39" s="4"/>
      <c r="GXM39" s="4"/>
      <c r="GXN39" s="4"/>
      <c r="GXO39" s="4"/>
      <c r="GXP39" s="4"/>
      <c r="GXQ39" s="4"/>
      <c r="GXR39" s="4"/>
      <c r="GXS39" s="4"/>
      <c r="GXT39" s="4"/>
      <c r="GXU39" s="4"/>
      <c r="GXV39" s="4"/>
      <c r="GXW39" s="4"/>
      <c r="GXX39" s="4"/>
      <c r="GXY39" s="4"/>
      <c r="GXZ39" s="4"/>
      <c r="GYA39" s="4"/>
      <c r="GYB39" s="4"/>
      <c r="GYC39" s="4"/>
      <c r="GYD39" s="4"/>
      <c r="GYE39" s="4"/>
      <c r="GYF39" s="4"/>
      <c r="GYG39" s="4"/>
      <c r="GYH39" s="4"/>
      <c r="GYI39" s="4"/>
      <c r="GYJ39" s="4"/>
      <c r="GYK39" s="4"/>
      <c r="GYL39" s="4"/>
      <c r="GYM39" s="4"/>
      <c r="GYN39" s="4"/>
      <c r="GYO39" s="4"/>
      <c r="GYP39" s="4"/>
      <c r="GYQ39" s="4"/>
      <c r="GYR39" s="4"/>
      <c r="GYS39" s="4"/>
      <c r="GYT39" s="4"/>
      <c r="GYU39" s="4"/>
      <c r="GYV39" s="4"/>
      <c r="GYW39" s="4"/>
      <c r="GYX39" s="4"/>
      <c r="GYY39" s="4"/>
      <c r="GYZ39" s="4"/>
      <c r="GZA39" s="4"/>
      <c r="GZB39" s="4"/>
      <c r="GZC39" s="4"/>
      <c r="GZD39" s="4"/>
      <c r="GZE39" s="4"/>
      <c r="GZF39" s="4"/>
      <c r="GZG39" s="4"/>
      <c r="GZH39" s="4"/>
      <c r="GZI39" s="4"/>
      <c r="GZJ39" s="4"/>
      <c r="GZK39" s="4"/>
      <c r="GZL39" s="4"/>
      <c r="GZM39" s="4"/>
      <c r="GZN39" s="4"/>
      <c r="GZO39" s="4"/>
      <c r="GZP39" s="4"/>
      <c r="GZQ39" s="4"/>
      <c r="GZR39" s="4"/>
      <c r="GZS39" s="4"/>
      <c r="GZT39" s="4"/>
      <c r="GZU39" s="4"/>
      <c r="GZV39" s="4"/>
      <c r="GZW39" s="4"/>
      <c r="GZX39" s="4"/>
      <c r="GZY39" s="4"/>
      <c r="GZZ39" s="4"/>
      <c r="HAA39" s="4"/>
      <c r="HAB39" s="4"/>
      <c r="HAC39" s="4"/>
      <c r="HAD39" s="4"/>
      <c r="HAE39" s="4"/>
      <c r="HAF39" s="4"/>
      <c r="HAG39" s="4"/>
      <c r="HAH39" s="4"/>
      <c r="HAI39" s="4"/>
      <c r="HAJ39" s="4"/>
      <c r="HAK39" s="4"/>
      <c r="HAL39" s="4"/>
      <c r="HAM39" s="4"/>
      <c r="HAN39" s="4"/>
      <c r="HAO39" s="4"/>
      <c r="HAP39" s="4"/>
      <c r="HAQ39" s="4"/>
      <c r="HAR39" s="4"/>
      <c r="HAS39" s="4"/>
      <c r="HAT39" s="4"/>
      <c r="HAU39" s="4"/>
      <c r="HAV39" s="4"/>
      <c r="HAW39" s="4"/>
      <c r="HAX39" s="4"/>
      <c r="HAY39" s="4"/>
      <c r="HAZ39" s="4"/>
      <c r="HBA39" s="4"/>
      <c r="HBB39" s="4"/>
      <c r="HBC39" s="4"/>
      <c r="HBD39" s="4"/>
      <c r="HBE39" s="4"/>
      <c r="HBF39" s="4"/>
      <c r="HBG39" s="4"/>
      <c r="HBH39" s="4"/>
      <c r="HBI39" s="4"/>
      <c r="HBJ39" s="4"/>
      <c r="HBK39" s="4"/>
      <c r="HBL39" s="4"/>
      <c r="HBM39" s="4"/>
      <c r="HBN39" s="4"/>
      <c r="HBO39" s="4"/>
      <c r="HBP39" s="4"/>
      <c r="HBQ39" s="4"/>
      <c r="HBR39" s="4"/>
      <c r="HBS39" s="4"/>
      <c r="HBT39" s="4"/>
      <c r="HBU39" s="4"/>
      <c r="HBV39" s="4"/>
      <c r="HBW39" s="4"/>
      <c r="HBX39" s="4"/>
      <c r="HBY39" s="4"/>
      <c r="HBZ39" s="4"/>
      <c r="HCA39" s="4"/>
      <c r="HCB39" s="4"/>
      <c r="HCC39" s="4"/>
      <c r="HCD39" s="4"/>
      <c r="HCE39" s="4"/>
      <c r="HCF39" s="4"/>
      <c r="HCG39" s="4"/>
      <c r="HCH39" s="4"/>
      <c r="HCI39" s="4"/>
      <c r="HCJ39" s="4"/>
      <c r="HCK39" s="4"/>
      <c r="HCL39" s="4"/>
      <c r="HCM39" s="4"/>
      <c r="HCN39" s="4"/>
      <c r="HCO39" s="4"/>
      <c r="HCP39" s="4"/>
      <c r="HCQ39" s="4"/>
      <c r="HCR39" s="4"/>
      <c r="HCS39" s="4"/>
      <c r="HCT39" s="4"/>
      <c r="HCU39" s="4"/>
      <c r="HCV39" s="4"/>
      <c r="HCW39" s="4"/>
      <c r="HCX39" s="4"/>
      <c r="HCY39" s="4"/>
      <c r="HCZ39" s="4"/>
      <c r="HDA39" s="4"/>
      <c r="HDB39" s="4"/>
      <c r="HDC39" s="4"/>
      <c r="HDD39" s="4"/>
      <c r="HDE39" s="4"/>
      <c r="HDF39" s="4"/>
      <c r="HDG39" s="4"/>
      <c r="HDH39" s="4"/>
      <c r="HDI39" s="4"/>
      <c r="HDJ39" s="4"/>
      <c r="HDK39" s="4"/>
      <c r="HDL39" s="4"/>
      <c r="HDM39" s="4"/>
      <c r="HDN39" s="4"/>
      <c r="HDO39" s="4"/>
      <c r="HDP39" s="4"/>
      <c r="HDQ39" s="4"/>
      <c r="HDR39" s="4"/>
      <c r="HDS39" s="4"/>
      <c r="HDT39" s="4"/>
      <c r="HDU39" s="4"/>
      <c r="HDV39" s="4"/>
      <c r="HDW39" s="4"/>
      <c r="HDX39" s="4"/>
      <c r="HDY39" s="4"/>
      <c r="HDZ39" s="4"/>
      <c r="HEA39" s="4"/>
      <c r="HEB39" s="4"/>
      <c r="HEC39" s="4"/>
      <c r="HED39" s="4"/>
      <c r="HEE39" s="4"/>
      <c r="HEF39" s="4"/>
      <c r="HEG39" s="4"/>
      <c r="HEH39" s="4"/>
      <c r="HEI39" s="4"/>
      <c r="HEJ39" s="4"/>
      <c r="HEK39" s="4"/>
      <c r="HEL39" s="4"/>
      <c r="HEM39" s="4"/>
      <c r="HEN39" s="4"/>
      <c r="HEO39" s="4"/>
      <c r="HEP39" s="4"/>
      <c r="HEQ39" s="4"/>
      <c r="HER39" s="4"/>
      <c r="HES39" s="4"/>
      <c r="HET39" s="4"/>
      <c r="HEU39" s="4"/>
      <c r="HEV39" s="4"/>
      <c r="HEW39" s="4"/>
      <c r="HEX39" s="4"/>
      <c r="HEY39" s="4"/>
      <c r="HEZ39" s="4"/>
      <c r="HFA39" s="4"/>
      <c r="HFB39" s="4"/>
      <c r="HFC39" s="4"/>
      <c r="HFD39" s="4"/>
      <c r="HFE39" s="4"/>
      <c r="HFF39" s="4"/>
      <c r="HFG39" s="4"/>
      <c r="HFH39" s="4"/>
      <c r="HFI39" s="4"/>
      <c r="HFJ39" s="4"/>
      <c r="HFK39" s="4"/>
      <c r="HFL39" s="4"/>
      <c r="HFM39" s="4"/>
      <c r="HFN39" s="4"/>
      <c r="HFO39" s="4"/>
      <c r="HFP39" s="4"/>
      <c r="HFQ39" s="4"/>
      <c r="HFR39" s="4"/>
      <c r="HFS39" s="4"/>
      <c r="HFT39" s="4"/>
      <c r="HFU39" s="4"/>
      <c r="HFV39" s="4"/>
      <c r="HFW39" s="4"/>
      <c r="HFX39" s="4"/>
      <c r="HFY39" s="4"/>
      <c r="HFZ39" s="4"/>
      <c r="HGA39" s="4"/>
      <c r="HGB39" s="4"/>
      <c r="HGC39" s="4"/>
      <c r="HGD39" s="4"/>
      <c r="HGE39" s="4"/>
      <c r="HGF39" s="4"/>
      <c r="HGG39" s="4"/>
      <c r="HGH39" s="4"/>
      <c r="HGI39" s="4"/>
      <c r="HGJ39" s="4"/>
      <c r="HGK39" s="4"/>
      <c r="HGL39" s="4"/>
      <c r="HGM39" s="4"/>
      <c r="HGN39" s="4"/>
      <c r="HGO39" s="4"/>
      <c r="HGP39" s="4"/>
      <c r="HGQ39" s="4"/>
      <c r="HGR39" s="4"/>
      <c r="HGS39" s="4"/>
      <c r="HGT39" s="4"/>
      <c r="HGU39" s="4"/>
      <c r="HGV39" s="4"/>
      <c r="HGW39" s="4"/>
      <c r="HGX39" s="4"/>
      <c r="HGY39" s="4"/>
      <c r="HGZ39" s="4"/>
      <c r="HHA39" s="4"/>
      <c r="HHB39" s="4"/>
      <c r="HHC39" s="4"/>
      <c r="HHD39" s="4"/>
      <c r="HHE39" s="4"/>
      <c r="HHF39" s="4"/>
      <c r="HHG39" s="4"/>
      <c r="HHH39" s="4"/>
      <c r="HHI39" s="4"/>
      <c r="HHJ39" s="4"/>
      <c r="HHK39" s="4"/>
      <c r="HHL39" s="4"/>
      <c r="HHM39" s="4"/>
      <c r="HHN39" s="4"/>
      <c r="HHO39" s="4"/>
      <c r="HHP39" s="4"/>
      <c r="HHQ39" s="4"/>
      <c r="HHR39" s="4"/>
      <c r="HHS39" s="4"/>
      <c r="HHT39" s="4"/>
      <c r="HHU39" s="4"/>
      <c r="HHV39" s="4"/>
      <c r="HHW39" s="4"/>
      <c r="HHX39" s="4"/>
      <c r="HHY39" s="4"/>
      <c r="HHZ39" s="4"/>
      <c r="HIA39" s="4"/>
      <c r="HIB39" s="4"/>
      <c r="HIC39" s="4"/>
      <c r="HID39" s="4"/>
      <c r="HIE39" s="4"/>
      <c r="HIF39" s="4"/>
      <c r="HIG39" s="4"/>
      <c r="HIH39" s="4"/>
      <c r="HII39" s="4"/>
      <c r="HIJ39" s="4"/>
      <c r="HIK39" s="4"/>
      <c r="HIL39" s="4"/>
      <c r="HIM39" s="4"/>
      <c r="HIN39" s="4"/>
      <c r="HIO39" s="4"/>
      <c r="HIP39" s="4"/>
      <c r="HIQ39" s="4"/>
      <c r="HIR39" s="4"/>
      <c r="HIS39" s="4"/>
      <c r="HIT39" s="4"/>
      <c r="HIU39" s="4"/>
      <c r="HIV39" s="4"/>
      <c r="HIW39" s="4"/>
      <c r="HIX39" s="4"/>
      <c r="HIY39" s="4"/>
      <c r="HIZ39" s="4"/>
      <c r="HJA39" s="4"/>
      <c r="HJB39" s="4"/>
      <c r="HJC39" s="4"/>
      <c r="HJD39" s="4"/>
      <c r="HJE39" s="4"/>
      <c r="HJF39" s="4"/>
      <c r="HJG39" s="4"/>
      <c r="HJH39" s="4"/>
      <c r="HJI39" s="4"/>
      <c r="HJJ39" s="4"/>
      <c r="HJK39" s="4"/>
      <c r="HJL39" s="4"/>
      <c r="HJM39" s="4"/>
      <c r="HJN39" s="4"/>
      <c r="HJO39" s="4"/>
      <c r="HJP39" s="4"/>
      <c r="HJQ39" s="4"/>
      <c r="HJR39" s="4"/>
      <c r="HJS39" s="4"/>
      <c r="HJT39" s="4"/>
      <c r="HJU39" s="4"/>
      <c r="HJV39" s="4"/>
      <c r="HJW39" s="4"/>
      <c r="HJX39" s="4"/>
      <c r="HJY39" s="4"/>
      <c r="HJZ39" s="4"/>
      <c r="HKA39" s="4"/>
      <c r="HKB39" s="4"/>
      <c r="HKC39" s="4"/>
      <c r="HKD39" s="4"/>
      <c r="HKE39" s="4"/>
      <c r="HKF39" s="4"/>
      <c r="HKG39" s="4"/>
      <c r="HKH39" s="4"/>
      <c r="HKI39" s="4"/>
      <c r="HKJ39" s="4"/>
      <c r="HKK39" s="4"/>
      <c r="HKL39" s="4"/>
      <c r="HKM39" s="4"/>
      <c r="HKN39" s="4"/>
      <c r="HKO39" s="4"/>
      <c r="HKP39" s="4"/>
      <c r="HKQ39" s="4"/>
      <c r="HKR39" s="4"/>
      <c r="HKS39" s="4"/>
      <c r="HKT39" s="4"/>
      <c r="HKU39" s="4"/>
      <c r="HKV39" s="4"/>
      <c r="HKW39" s="4"/>
      <c r="HKX39" s="4"/>
      <c r="HKY39" s="4"/>
      <c r="HKZ39" s="4"/>
      <c r="HLA39" s="4"/>
      <c r="HLB39" s="4"/>
      <c r="HLC39" s="4"/>
      <c r="HLD39" s="4"/>
      <c r="HLE39" s="4"/>
      <c r="HLF39" s="4"/>
      <c r="HLG39" s="4"/>
      <c r="HLH39" s="4"/>
      <c r="HLI39" s="4"/>
      <c r="HLJ39" s="4"/>
      <c r="HLK39" s="4"/>
      <c r="HLL39" s="4"/>
      <c r="HLM39" s="4"/>
      <c r="HLN39" s="4"/>
      <c r="HLO39" s="4"/>
      <c r="HLP39" s="4"/>
      <c r="HLQ39" s="4"/>
      <c r="HLR39" s="4"/>
      <c r="HLS39" s="4"/>
      <c r="HLT39" s="4"/>
      <c r="HLU39" s="4"/>
      <c r="HLV39" s="4"/>
      <c r="HLW39" s="4"/>
      <c r="HLX39" s="4"/>
      <c r="HLY39" s="4"/>
      <c r="HLZ39" s="4"/>
      <c r="HMA39" s="4"/>
      <c r="HMB39" s="4"/>
      <c r="HMC39" s="4"/>
      <c r="HMD39" s="4"/>
      <c r="HME39" s="4"/>
      <c r="HMF39" s="4"/>
      <c r="HMG39" s="4"/>
      <c r="HMH39" s="4"/>
      <c r="HMI39" s="4"/>
      <c r="HMJ39" s="4"/>
      <c r="HMK39" s="4"/>
      <c r="HML39" s="4"/>
      <c r="HMM39" s="4"/>
      <c r="HMN39" s="4"/>
      <c r="HMO39" s="4"/>
      <c r="HMP39" s="4"/>
      <c r="HMQ39" s="4"/>
      <c r="HMR39" s="4"/>
      <c r="HMS39" s="4"/>
      <c r="HMT39" s="4"/>
      <c r="HMU39" s="4"/>
      <c r="HMV39" s="4"/>
      <c r="HMW39" s="4"/>
      <c r="HMX39" s="4"/>
      <c r="HMY39" s="4"/>
      <c r="HMZ39" s="4"/>
      <c r="HNA39" s="4"/>
      <c r="HNB39" s="4"/>
      <c r="HNC39" s="4"/>
      <c r="HND39" s="4"/>
      <c r="HNE39" s="4"/>
      <c r="HNF39" s="4"/>
      <c r="HNG39" s="4"/>
      <c r="HNH39" s="4"/>
      <c r="HNI39" s="4"/>
      <c r="HNJ39" s="4"/>
      <c r="HNK39" s="4"/>
      <c r="HNL39" s="4"/>
      <c r="HNM39" s="4"/>
      <c r="HNN39" s="4"/>
      <c r="HNO39" s="4"/>
      <c r="HNP39" s="4"/>
      <c r="HNQ39" s="4"/>
      <c r="HNR39" s="4"/>
      <c r="HNS39" s="4"/>
      <c r="HNT39" s="4"/>
      <c r="HNU39" s="4"/>
      <c r="HNV39" s="4"/>
      <c r="HNW39" s="4"/>
      <c r="HNX39" s="4"/>
      <c r="HNY39" s="4"/>
      <c r="HNZ39" s="4"/>
      <c r="HOA39" s="4"/>
      <c r="HOB39" s="4"/>
      <c r="HOC39" s="4"/>
      <c r="HOD39" s="4"/>
      <c r="HOE39" s="4"/>
      <c r="HOF39" s="4"/>
      <c r="HOG39" s="4"/>
      <c r="HOH39" s="4"/>
      <c r="HOI39" s="4"/>
      <c r="HOJ39" s="4"/>
      <c r="HOK39" s="4"/>
      <c r="HOL39" s="4"/>
      <c r="HOM39" s="4"/>
      <c r="HON39" s="4"/>
      <c r="HOO39" s="4"/>
      <c r="HOP39" s="4"/>
      <c r="HOQ39" s="4"/>
      <c r="HOR39" s="4"/>
      <c r="HOS39" s="4"/>
      <c r="HOT39" s="4"/>
      <c r="HOU39" s="4"/>
      <c r="HOV39" s="4"/>
      <c r="HOW39" s="4"/>
      <c r="HOX39" s="4"/>
      <c r="HOY39" s="4"/>
      <c r="HOZ39" s="4"/>
      <c r="HPA39" s="4"/>
      <c r="HPB39" s="4"/>
      <c r="HPC39" s="4"/>
      <c r="HPD39" s="4"/>
      <c r="HPE39" s="4"/>
      <c r="HPF39" s="4"/>
      <c r="HPG39" s="4"/>
      <c r="HPH39" s="4"/>
      <c r="HPI39" s="4"/>
      <c r="HPJ39" s="4"/>
      <c r="HPK39" s="4"/>
      <c r="HPL39" s="4"/>
      <c r="HPM39" s="4"/>
      <c r="HPN39" s="4"/>
      <c r="HPO39" s="4"/>
      <c r="HPP39" s="4"/>
      <c r="HPQ39" s="4"/>
      <c r="HPR39" s="4"/>
      <c r="HPS39" s="4"/>
      <c r="HPT39" s="4"/>
      <c r="HPU39" s="4"/>
      <c r="HPV39" s="4"/>
      <c r="HPW39" s="4"/>
      <c r="HPX39" s="4"/>
      <c r="HPY39" s="4"/>
      <c r="HPZ39" s="4"/>
      <c r="HQA39" s="4"/>
      <c r="HQB39" s="4"/>
      <c r="HQC39" s="4"/>
      <c r="HQD39" s="4"/>
      <c r="HQE39" s="4"/>
      <c r="HQF39" s="4"/>
      <c r="HQG39" s="4"/>
      <c r="HQH39" s="4"/>
      <c r="HQI39" s="4"/>
      <c r="HQJ39" s="4"/>
      <c r="HQK39" s="4"/>
      <c r="HQL39" s="4"/>
      <c r="HQM39" s="4"/>
      <c r="HQN39" s="4"/>
      <c r="HQO39" s="4"/>
      <c r="HQP39" s="4"/>
      <c r="HQQ39" s="4"/>
      <c r="HQR39" s="4"/>
      <c r="HQS39" s="4"/>
      <c r="HQT39" s="4"/>
      <c r="HQU39" s="4"/>
      <c r="HQV39" s="4"/>
      <c r="HQW39" s="4"/>
      <c r="HQX39" s="4"/>
      <c r="HQY39" s="4"/>
      <c r="HQZ39" s="4"/>
      <c r="HRA39" s="4"/>
      <c r="HRB39" s="4"/>
      <c r="HRC39" s="4"/>
      <c r="HRD39" s="4"/>
      <c r="HRE39" s="4"/>
      <c r="HRF39" s="4"/>
      <c r="HRG39" s="4"/>
      <c r="HRH39" s="4"/>
      <c r="HRI39" s="4"/>
      <c r="HRJ39" s="4"/>
      <c r="HRK39" s="4"/>
      <c r="HRL39" s="4"/>
      <c r="HRM39" s="4"/>
      <c r="HRN39" s="4"/>
      <c r="HRO39" s="4"/>
      <c r="HRP39" s="4"/>
      <c r="HRQ39" s="4"/>
      <c r="HRR39" s="4"/>
      <c r="HRS39" s="4"/>
      <c r="HRT39" s="4"/>
      <c r="HRU39" s="4"/>
      <c r="HRV39" s="4"/>
      <c r="HRW39" s="4"/>
      <c r="HRX39" s="4"/>
      <c r="HRY39" s="4"/>
      <c r="HRZ39" s="4"/>
      <c r="HSA39" s="4"/>
      <c r="HSB39" s="4"/>
      <c r="HSC39" s="4"/>
      <c r="HSD39" s="4"/>
      <c r="HSE39" s="4"/>
      <c r="HSF39" s="4"/>
      <c r="HSG39" s="4"/>
      <c r="HSH39" s="4"/>
      <c r="HSI39" s="4"/>
      <c r="HSJ39" s="4"/>
      <c r="HSK39" s="4"/>
      <c r="HSL39" s="4"/>
      <c r="HSM39" s="4"/>
      <c r="HSN39" s="4"/>
      <c r="HSO39" s="4"/>
      <c r="HSP39" s="4"/>
      <c r="HSQ39" s="4"/>
      <c r="HSR39" s="4"/>
      <c r="HSS39" s="4"/>
      <c r="HST39" s="4"/>
      <c r="HSU39" s="4"/>
      <c r="HSV39" s="4"/>
      <c r="HSW39" s="4"/>
      <c r="HSX39" s="4"/>
      <c r="HSY39" s="4"/>
      <c r="HSZ39" s="4"/>
      <c r="HTA39" s="4"/>
      <c r="HTB39" s="4"/>
      <c r="HTC39" s="4"/>
      <c r="HTD39" s="4"/>
      <c r="HTE39" s="4"/>
      <c r="HTF39" s="4"/>
      <c r="HTG39" s="4"/>
      <c r="HTH39" s="4"/>
      <c r="HTI39" s="4"/>
      <c r="HTJ39" s="4"/>
      <c r="HTK39" s="4"/>
      <c r="HTL39" s="4"/>
      <c r="HTM39" s="4"/>
      <c r="HTN39" s="4"/>
      <c r="HTO39" s="4"/>
      <c r="HTP39" s="4"/>
      <c r="HTQ39" s="4"/>
      <c r="HTR39" s="4"/>
      <c r="HTS39" s="4"/>
      <c r="HTT39" s="4"/>
      <c r="HTU39" s="4"/>
      <c r="HTV39" s="4"/>
      <c r="HTW39" s="4"/>
      <c r="HTX39" s="4"/>
      <c r="HTY39" s="4"/>
      <c r="HTZ39" s="4"/>
      <c r="HUA39" s="4"/>
      <c r="HUB39" s="4"/>
      <c r="HUC39" s="4"/>
      <c r="HUD39" s="4"/>
      <c r="HUE39" s="4"/>
      <c r="HUF39" s="4"/>
      <c r="HUG39" s="4"/>
      <c r="HUH39" s="4"/>
      <c r="HUI39" s="4"/>
      <c r="HUJ39" s="4"/>
      <c r="HUK39" s="4"/>
      <c r="HUL39" s="4"/>
      <c r="HUM39" s="4"/>
      <c r="HUN39" s="4"/>
      <c r="HUO39" s="4"/>
      <c r="HUP39" s="4"/>
      <c r="HUQ39" s="4"/>
      <c r="HUR39" s="4"/>
      <c r="HUS39" s="4"/>
      <c r="HUT39" s="4"/>
      <c r="HUU39" s="4"/>
      <c r="HUV39" s="4"/>
      <c r="HUW39" s="4"/>
      <c r="HUX39" s="4"/>
      <c r="HUY39" s="4"/>
      <c r="HUZ39" s="4"/>
      <c r="HVA39" s="4"/>
      <c r="HVB39" s="4"/>
      <c r="HVC39" s="4"/>
      <c r="HVD39" s="4"/>
      <c r="HVE39" s="4"/>
      <c r="HVF39" s="4"/>
      <c r="HVG39" s="4"/>
      <c r="HVH39" s="4"/>
      <c r="HVI39" s="4"/>
      <c r="HVJ39" s="4"/>
      <c r="HVK39" s="4"/>
      <c r="HVL39" s="4"/>
      <c r="HVM39" s="4"/>
      <c r="HVN39" s="4"/>
      <c r="HVO39" s="4"/>
      <c r="HVP39" s="4"/>
      <c r="HVQ39" s="4"/>
      <c r="HVR39" s="4"/>
      <c r="HVS39" s="4"/>
      <c r="HVT39" s="4"/>
      <c r="HVU39" s="4"/>
      <c r="HVV39" s="4"/>
      <c r="HVW39" s="4"/>
      <c r="HVX39" s="4"/>
      <c r="HVY39" s="4"/>
      <c r="HVZ39" s="4"/>
      <c r="HWA39" s="4"/>
      <c r="HWB39" s="4"/>
      <c r="HWC39" s="4"/>
      <c r="HWD39" s="4"/>
      <c r="HWE39" s="4"/>
      <c r="HWF39" s="4"/>
      <c r="HWG39" s="4"/>
      <c r="HWH39" s="4"/>
      <c r="HWI39" s="4"/>
      <c r="HWJ39" s="4"/>
      <c r="HWK39" s="4"/>
      <c r="HWL39" s="4"/>
      <c r="HWM39" s="4"/>
      <c r="HWN39" s="4"/>
      <c r="HWO39" s="4"/>
      <c r="HWP39" s="4"/>
      <c r="HWQ39" s="4"/>
      <c r="HWR39" s="4"/>
      <c r="HWS39" s="4"/>
      <c r="HWT39" s="4"/>
      <c r="HWU39" s="4"/>
      <c r="HWV39" s="4"/>
      <c r="HWW39" s="4"/>
      <c r="HWX39" s="4"/>
      <c r="HWY39" s="4"/>
      <c r="HWZ39" s="4"/>
      <c r="HXA39" s="4"/>
      <c r="HXB39" s="4"/>
      <c r="HXC39" s="4"/>
      <c r="HXD39" s="4"/>
      <c r="HXE39" s="4"/>
      <c r="HXF39" s="4"/>
      <c r="HXG39" s="4"/>
      <c r="HXH39" s="4"/>
      <c r="HXI39" s="4"/>
      <c r="HXJ39" s="4"/>
      <c r="HXK39" s="4"/>
      <c r="HXL39" s="4"/>
      <c r="HXM39" s="4"/>
      <c r="HXN39" s="4"/>
      <c r="HXO39" s="4"/>
      <c r="HXP39" s="4"/>
      <c r="HXQ39" s="4"/>
      <c r="HXR39" s="4"/>
      <c r="HXS39" s="4"/>
      <c r="HXT39" s="4"/>
      <c r="HXU39" s="4"/>
      <c r="HXV39" s="4"/>
      <c r="HXW39" s="4"/>
      <c r="HXX39" s="4"/>
      <c r="HXY39" s="4"/>
      <c r="HXZ39" s="4"/>
      <c r="HYA39" s="4"/>
      <c r="HYB39" s="4"/>
      <c r="HYC39" s="4"/>
      <c r="HYD39" s="4"/>
      <c r="HYE39" s="4"/>
      <c r="HYF39" s="4"/>
      <c r="HYG39" s="4"/>
      <c r="HYH39" s="4"/>
      <c r="HYI39" s="4"/>
      <c r="HYJ39" s="4"/>
      <c r="HYK39" s="4"/>
      <c r="HYL39" s="4"/>
      <c r="HYM39" s="4"/>
      <c r="HYN39" s="4"/>
      <c r="HYO39" s="4"/>
      <c r="HYP39" s="4"/>
      <c r="HYQ39" s="4"/>
      <c r="HYR39" s="4"/>
      <c r="HYS39" s="4"/>
      <c r="HYT39" s="4"/>
      <c r="HYU39" s="4"/>
      <c r="HYV39" s="4"/>
      <c r="HYW39" s="4"/>
      <c r="HYX39" s="4"/>
      <c r="HYY39" s="4"/>
      <c r="HYZ39" s="4"/>
      <c r="HZA39" s="4"/>
      <c r="HZB39" s="4"/>
      <c r="HZC39" s="4"/>
      <c r="HZD39" s="4"/>
      <c r="HZE39" s="4"/>
      <c r="HZF39" s="4"/>
      <c r="HZG39" s="4"/>
      <c r="HZH39" s="4"/>
      <c r="HZI39" s="4"/>
      <c r="HZJ39" s="4"/>
      <c r="HZK39" s="4"/>
      <c r="HZL39" s="4"/>
      <c r="HZM39" s="4"/>
      <c r="HZN39" s="4"/>
      <c r="HZO39" s="4"/>
      <c r="HZP39" s="4"/>
      <c r="HZQ39" s="4"/>
      <c r="HZR39" s="4"/>
      <c r="HZS39" s="4"/>
      <c r="HZT39" s="4"/>
      <c r="HZU39" s="4"/>
      <c r="HZV39" s="4"/>
      <c r="HZW39" s="4"/>
      <c r="HZX39" s="4"/>
      <c r="HZY39" s="4"/>
      <c r="HZZ39" s="4"/>
      <c r="IAA39" s="4"/>
      <c r="IAB39" s="4"/>
      <c r="IAC39" s="4"/>
      <c r="IAD39" s="4"/>
      <c r="IAE39" s="4"/>
      <c r="IAF39" s="4"/>
      <c r="IAG39" s="4"/>
      <c r="IAH39" s="4"/>
      <c r="IAI39" s="4"/>
      <c r="IAJ39" s="4"/>
      <c r="IAK39" s="4"/>
      <c r="IAL39" s="4"/>
      <c r="IAM39" s="4"/>
      <c r="IAN39" s="4"/>
      <c r="IAO39" s="4"/>
      <c r="IAP39" s="4"/>
      <c r="IAQ39" s="4"/>
      <c r="IAR39" s="4"/>
      <c r="IAS39" s="4"/>
      <c r="IAT39" s="4"/>
      <c r="IAU39" s="4"/>
      <c r="IAV39" s="4"/>
      <c r="IAW39" s="4"/>
      <c r="IAX39" s="4"/>
      <c r="IAY39" s="4"/>
      <c r="IAZ39" s="4"/>
      <c r="IBA39" s="4"/>
      <c r="IBB39" s="4"/>
      <c r="IBC39" s="4"/>
      <c r="IBD39" s="4"/>
      <c r="IBE39" s="4"/>
      <c r="IBF39" s="4"/>
      <c r="IBG39" s="4"/>
      <c r="IBH39" s="4"/>
      <c r="IBI39" s="4"/>
      <c r="IBJ39" s="4"/>
      <c r="IBK39" s="4"/>
      <c r="IBL39" s="4"/>
      <c r="IBM39" s="4"/>
      <c r="IBN39" s="4"/>
      <c r="IBO39" s="4"/>
      <c r="IBP39" s="4"/>
      <c r="IBQ39" s="4"/>
      <c r="IBR39" s="4"/>
      <c r="IBS39" s="4"/>
      <c r="IBT39" s="4"/>
      <c r="IBU39" s="4"/>
      <c r="IBV39" s="4"/>
      <c r="IBW39" s="4"/>
      <c r="IBX39" s="4"/>
      <c r="IBY39" s="4"/>
      <c r="IBZ39" s="4"/>
      <c r="ICA39" s="4"/>
      <c r="ICB39" s="4"/>
      <c r="ICC39" s="4"/>
      <c r="ICD39" s="4"/>
      <c r="ICE39" s="4"/>
      <c r="ICF39" s="4"/>
      <c r="ICG39" s="4"/>
      <c r="ICH39" s="4"/>
      <c r="ICI39" s="4"/>
      <c r="ICJ39" s="4"/>
      <c r="ICK39" s="4"/>
      <c r="ICL39" s="4"/>
      <c r="ICM39" s="4"/>
      <c r="ICN39" s="4"/>
      <c r="ICO39" s="4"/>
      <c r="ICP39" s="4"/>
      <c r="ICQ39" s="4"/>
      <c r="ICR39" s="4"/>
      <c r="ICS39" s="4"/>
      <c r="ICT39" s="4"/>
      <c r="ICU39" s="4"/>
      <c r="ICV39" s="4"/>
      <c r="ICW39" s="4"/>
      <c r="ICX39" s="4"/>
      <c r="ICY39" s="4"/>
      <c r="ICZ39" s="4"/>
      <c r="IDA39" s="4"/>
      <c r="IDB39" s="4"/>
      <c r="IDC39" s="4"/>
      <c r="IDD39" s="4"/>
      <c r="IDE39" s="4"/>
      <c r="IDF39" s="4"/>
      <c r="IDG39" s="4"/>
      <c r="IDH39" s="4"/>
      <c r="IDI39" s="4"/>
      <c r="IDJ39" s="4"/>
      <c r="IDK39" s="4"/>
      <c r="IDL39" s="4"/>
      <c r="IDM39" s="4"/>
      <c r="IDN39" s="4"/>
      <c r="IDO39" s="4"/>
      <c r="IDP39" s="4"/>
      <c r="IDQ39" s="4"/>
      <c r="IDR39" s="4"/>
      <c r="IDS39" s="4"/>
      <c r="IDT39" s="4"/>
      <c r="IDU39" s="4"/>
      <c r="IDV39" s="4"/>
      <c r="IDW39" s="4"/>
      <c r="IDX39" s="4"/>
      <c r="IDY39" s="4"/>
      <c r="IDZ39" s="4"/>
      <c r="IEA39" s="4"/>
      <c r="IEB39" s="4"/>
      <c r="IEC39" s="4"/>
      <c r="IED39" s="4"/>
      <c r="IEE39" s="4"/>
      <c r="IEF39" s="4"/>
      <c r="IEG39" s="4"/>
      <c r="IEH39" s="4"/>
      <c r="IEI39" s="4"/>
      <c r="IEJ39" s="4"/>
      <c r="IEK39" s="4"/>
      <c r="IEL39" s="4"/>
      <c r="IEM39" s="4"/>
      <c r="IEN39" s="4"/>
      <c r="IEO39" s="4"/>
      <c r="IEP39" s="4"/>
      <c r="IEQ39" s="4"/>
      <c r="IER39" s="4"/>
      <c r="IES39" s="4"/>
      <c r="IET39" s="4"/>
      <c r="IEU39" s="4"/>
      <c r="IEV39" s="4"/>
      <c r="IEW39" s="4"/>
      <c r="IEX39" s="4"/>
      <c r="IEY39" s="4"/>
      <c r="IEZ39" s="4"/>
      <c r="IFA39" s="4"/>
      <c r="IFB39" s="4"/>
      <c r="IFC39" s="4"/>
      <c r="IFD39" s="4"/>
      <c r="IFE39" s="4"/>
      <c r="IFF39" s="4"/>
      <c r="IFG39" s="4"/>
      <c r="IFH39" s="4"/>
      <c r="IFI39" s="4"/>
      <c r="IFJ39" s="4"/>
      <c r="IFK39" s="4"/>
      <c r="IFL39" s="4"/>
      <c r="IFM39" s="4"/>
      <c r="IFN39" s="4"/>
      <c r="IFO39" s="4"/>
      <c r="IFP39" s="4"/>
      <c r="IFQ39" s="4"/>
      <c r="IFR39" s="4"/>
      <c r="IFS39" s="4"/>
      <c r="IFT39" s="4"/>
      <c r="IFU39" s="4"/>
      <c r="IFV39" s="4"/>
      <c r="IFW39" s="4"/>
      <c r="IFX39" s="4"/>
      <c r="IFY39" s="4"/>
      <c r="IFZ39" s="4"/>
      <c r="IGA39" s="4"/>
      <c r="IGB39" s="4"/>
      <c r="IGC39" s="4"/>
      <c r="IGD39" s="4"/>
      <c r="IGE39" s="4"/>
      <c r="IGF39" s="4"/>
      <c r="IGG39" s="4"/>
      <c r="IGH39" s="4"/>
      <c r="IGI39" s="4"/>
      <c r="IGJ39" s="4"/>
      <c r="IGK39" s="4"/>
      <c r="IGL39" s="4"/>
      <c r="IGM39" s="4"/>
      <c r="IGN39" s="4"/>
      <c r="IGO39" s="4"/>
      <c r="IGP39" s="4"/>
      <c r="IGQ39" s="4"/>
      <c r="IGR39" s="4"/>
      <c r="IGS39" s="4"/>
      <c r="IGT39" s="4"/>
      <c r="IGU39" s="4"/>
      <c r="IGV39" s="4"/>
      <c r="IGW39" s="4"/>
      <c r="IGX39" s="4"/>
      <c r="IGY39" s="4"/>
      <c r="IGZ39" s="4"/>
      <c r="IHA39" s="4"/>
      <c r="IHB39" s="4"/>
      <c r="IHC39" s="4"/>
      <c r="IHD39" s="4"/>
      <c r="IHE39" s="4"/>
      <c r="IHF39" s="4"/>
      <c r="IHG39" s="4"/>
      <c r="IHH39" s="4"/>
      <c r="IHI39" s="4"/>
      <c r="IHJ39" s="4"/>
      <c r="IHK39" s="4"/>
      <c r="IHL39" s="4"/>
      <c r="IHM39" s="4"/>
      <c r="IHN39" s="4"/>
      <c r="IHO39" s="4"/>
      <c r="IHP39" s="4"/>
      <c r="IHQ39" s="4"/>
      <c r="IHR39" s="4"/>
      <c r="IHS39" s="4"/>
      <c r="IHT39" s="4"/>
      <c r="IHU39" s="4"/>
      <c r="IHV39" s="4"/>
      <c r="IHW39" s="4"/>
      <c r="IHX39" s="4"/>
      <c r="IHY39" s="4"/>
      <c r="IHZ39" s="4"/>
      <c r="IIA39" s="4"/>
      <c r="IIB39" s="4"/>
      <c r="IIC39" s="4"/>
      <c r="IID39" s="4"/>
      <c r="IIE39" s="4"/>
      <c r="IIF39" s="4"/>
      <c r="IIG39" s="4"/>
      <c r="IIH39" s="4"/>
      <c r="III39" s="4"/>
      <c r="IIJ39" s="4"/>
      <c r="IIK39" s="4"/>
      <c r="IIL39" s="4"/>
      <c r="IIM39" s="4"/>
      <c r="IIN39" s="4"/>
      <c r="IIO39" s="4"/>
      <c r="IIP39" s="4"/>
      <c r="IIQ39" s="4"/>
      <c r="IIR39" s="4"/>
      <c r="IIS39" s="4"/>
      <c r="IIT39" s="4"/>
      <c r="IIU39" s="4"/>
      <c r="IIV39" s="4"/>
      <c r="IIW39" s="4"/>
      <c r="IIX39" s="4"/>
      <c r="IIY39" s="4"/>
      <c r="IIZ39" s="4"/>
      <c r="IJA39" s="4"/>
      <c r="IJB39" s="4"/>
      <c r="IJC39" s="4"/>
      <c r="IJD39" s="4"/>
      <c r="IJE39" s="4"/>
      <c r="IJF39" s="4"/>
      <c r="IJG39" s="4"/>
      <c r="IJH39" s="4"/>
      <c r="IJI39" s="4"/>
      <c r="IJJ39" s="4"/>
      <c r="IJK39" s="4"/>
      <c r="IJL39" s="4"/>
      <c r="IJM39" s="4"/>
      <c r="IJN39" s="4"/>
      <c r="IJO39" s="4"/>
      <c r="IJP39" s="4"/>
      <c r="IJQ39" s="4"/>
      <c r="IJR39" s="4"/>
      <c r="IJS39" s="4"/>
      <c r="IJT39" s="4"/>
      <c r="IJU39" s="4"/>
      <c r="IJV39" s="4"/>
      <c r="IJW39" s="4"/>
      <c r="IJX39" s="4"/>
      <c r="IJY39" s="4"/>
      <c r="IJZ39" s="4"/>
      <c r="IKA39" s="4"/>
      <c r="IKB39" s="4"/>
      <c r="IKC39" s="4"/>
      <c r="IKD39" s="4"/>
      <c r="IKE39" s="4"/>
      <c r="IKF39" s="4"/>
      <c r="IKG39" s="4"/>
      <c r="IKH39" s="4"/>
      <c r="IKI39" s="4"/>
      <c r="IKJ39" s="4"/>
      <c r="IKK39" s="4"/>
      <c r="IKL39" s="4"/>
      <c r="IKM39" s="4"/>
      <c r="IKN39" s="4"/>
      <c r="IKO39" s="4"/>
      <c r="IKP39" s="4"/>
      <c r="IKQ39" s="4"/>
      <c r="IKR39" s="4"/>
      <c r="IKS39" s="4"/>
      <c r="IKT39" s="4"/>
      <c r="IKU39" s="4"/>
      <c r="IKV39" s="4"/>
      <c r="IKW39" s="4"/>
      <c r="IKX39" s="4"/>
      <c r="IKY39" s="4"/>
      <c r="IKZ39" s="4"/>
      <c r="ILA39" s="4"/>
      <c r="ILB39" s="4"/>
      <c r="ILC39" s="4"/>
      <c r="ILD39" s="4"/>
      <c r="ILE39" s="4"/>
      <c r="ILF39" s="4"/>
      <c r="ILG39" s="4"/>
      <c r="ILH39" s="4"/>
      <c r="ILI39" s="4"/>
      <c r="ILJ39" s="4"/>
      <c r="ILK39" s="4"/>
      <c r="ILL39" s="4"/>
      <c r="ILM39" s="4"/>
      <c r="ILN39" s="4"/>
      <c r="ILO39" s="4"/>
      <c r="ILP39" s="4"/>
      <c r="ILQ39" s="4"/>
      <c r="ILR39" s="4"/>
      <c r="ILS39" s="4"/>
      <c r="ILT39" s="4"/>
      <c r="ILU39" s="4"/>
      <c r="ILV39" s="4"/>
      <c r="ILW39" s="4"/>
      <c r="ILX39" s="4"/>
      <c r="ILY39" s="4"/>
      <c r="ILZ39" s="4"/>
      <c r="IMA39" s="4"/>
      <c r="IMB39" s="4"/>
      <c r="IMC39" s="4"/>
      <c r="IMD39" s="4"/>
      <c r="IME39" s="4"/>
      <c r="IMF39" s="4"/>
      <c r="IMG39" s="4"/>
      <c r="IMH39" s="4"/>
      <c r="IMI39" s="4"/>
      <c r="IMJ39" s="4"/>
      <c r="IMK39" s="4"/>
      <c r="IML39" s="4"/>
      <c r="IMM39" s="4"/>
      <c r="IMN39" s="4"/>
      <c r="IMO39" s="4"/>
      <c r="IMP39" s="4"/>
      <c r="IMQ39" s="4"/>
      <c r="IMR39" s="4"/>
      <c r="IMS39" s="4"/>
      <c r="IMT39" s="4"/>
      <c r="IMU39" s="4"/>
      <c r="IMV39" s="4"/>
      <c r="IMW39" s="4"/>
      <c r="IMX39" s="4"/>
      <c r="IMY39" s="4"/>
      <c r="IMZ39" s="4"/>
      <c r="INA39" s="4"/>
      <c r="INB39" s="4"/>
      <c r="INC39" s="4"/>
      <c r="IND39" s="4"/>
      <c r="INE39" s="4"/>
      <c r="INF39" s="4"/>
      <c r="ING39" s="4"/>
      <c r="INH39" s="4"/>
      <c r="INI39" s="4"/>
      <c r="INJ39" s="4"/>
      <c r="INK39" s="4"/>
      <c r="INL39" s="4"/>
      <c r="INM39" s="4"/>
      <c r="INN39" s="4"/>
      <c r="INO39" s="4"/>
      <c r="INP39" s="4"/>
      <c r="INQ39" s="4"/>
      <c r="INR39" s="4"/>
      <c r="INS39" s="4"/>
      <c r="INT39" s="4"/>
      <c r="INU39" s="4"/>
      <c r="INV39" s="4"/>
      <c r="INW39" s="4"/>
      <c r="INX39" s="4"/>
      <c r="INY39" s="4"/>
      <c r="INZ39" s="4"/>
      <c r="IOA39" s="4"/>
      <c r="IOB39" s="4"/>
      <c r="IOC39" s="4"/>
      <c r="IOD39" s="4"/>
      <c r="IOE39" s="4"/>
      <c r="IOF39" s="4"/>
      <c r="IOG39" s="4"/>
      <c r="IOH39" s="4"/>
      <c r="IOI39" s="4"/>
      <c r="IOJ39" s="4"/>
      <c r="IOK39" s="4"/>
      <c r="IOL39" s="4"/>
      <c r="IOM39" s="4"/>
      <c r="ION39" s="4"/>
      <c r="IOO39" s="4"/>
      <c r="IOP39" s="4"/>
      <c r="IOQ39" s="4"/>
      <c r="IOR39" s="4"/>
      <c r="IOS39" s="4"/>
      <c r="IOT39" s="4"/>
      <c r="IOU39" s="4"/>
      <c r="IOV39" s="4"/>
      <c r="IOW39" s="4"/>
      <c r="IOX39" s="4"/>
      <c r="IOY39" s="4"/>
      <c r="IOZ39" s="4"/>
      <c r="IPA39" s="4"/>
      <c r="IPB39" s="4"/>
      <c r="IPC39" s="4"/>
      <c r="IPD39" s="4"/>
      <c r="IPE39" s="4"/>
      <c r="IPF39" s="4"/>
      <c r="IPG39" s="4"/>
      <c r="IPH39" s="4"/>
      <c r="IPI39" s="4"/>
      <c r="IPJ39" s="4"/>
      <c r="IPK39" s="4"/>
      <c r="IPL39" s="4"/>
      <c r="IPM39" s="4"/>
      <c r="IPN39" s="4"/>
      <c r="IPO39" s="4"/>
      <c r="IPP39" s="4"/>
      <c r="IPQ39" s="4"/>
      <c r="IPR39" s="4"/>
      <c r="IPS39" s="4"/>
      <c r="IPT39" s="4"/>
      <c r="IPU39" s="4"/>
      <c r="IPV39" s="4"/>
      <c r="IPW39" s="4"/>
      <c r="IPX39" s="4"/>
      <c r="IPY39" s="4"/>
      <c r="IPZ39" s="4"/>
      <c r="IQA39" s="4"/>
      <c r="IQB39" s="4"/>
      <c r="IQC39" s="4"/>
      <c r="IQD39" s="4"/>
      <c r="IQE39" s="4"/>
      <c r="IQF39" s="4"/>
      <c r="IQG39" s="4"/>
      <c r="IQH39" s="4"/>
      <c r="IQI39" s="4"/>
      <c r="IQJ39" s="4"/>
      <c r="IQK39" s="4"/>
      <c r="IQL39" s="4"/>
      <c r="IQM39" s="4"/>
      <c r="IQN39" s="4"/>
      <c r="IQO39" s="4"/>
      <c r="IQP39" s="4"/>
      <c r="IQQ39" s="4"/>
      <c r="IQR39" s="4"/>
      <c r="IQS39" s="4"/>
      <c r="IQT39" s="4"/>
      <c r="IQU39" s="4"/>
      <c r="IQV39" s="4"/>
      <c r="IQW39" s="4"/>
      <c r="IQX39" s="4"/>
      <c r="IQY39" s="4"/>
      <c r="IQZ39" s="4"/>
      <c r="IRA39" s="4"/>
      <c r="IRB39" s="4"/>
      <c r="IRC39" s="4"/>
      <c r="IRD39" s="4"/>
      <c r="IRE39" s="4"/>
      <c r="IRF39" s="4"/>
      <c r="IRG39" s="4"/>
      <c r="IRH39" s="4"/>
      <c r="IRI39" s="4"/>
      <c r="IRJ39" s="4"/>
      <c r="IRK39" s="4"/>
      <c r="IRL39" s="4"/>
      <c r="IRM39" s="4"/>
      <c r="IRN39" s="4"/>
      <c r="IRO39" s="4"/>
      <c r="IRP39" s="4"/>
      <c r="IRQ39" s="4"/>
      <c r="IRR39" s="4"/>
      <c r="IRS39" s="4"/>
      <c r="IRT39" s="4"/>
      <c r="IRU39" s="4"/>
      <c r="IRV39" s="4"/>
      <c r="IRW39" s="4"/>
      <c r="IRX39" s="4"/>
      <c r="IRY39" s="4"/>
      <c r="IRZ39" s="4"/>
      <c r="ISA39" s="4"/>
      <c r="ISB39" s="4"/>
      <c r="ISC39" s="4"/>
      <c r="ISD39" s="4"/>
      <c r="ISE39" s="4"/>
      <c r="ISF39" s="4"/>
      <c r="ISG39" s="4"/>
      <c r="ISH39" s="4"/>
      <c r="ISI39" s="4"/>
      <c r="ISJ39" s="4"/>
      <c r="ISK39" s="4"/>
      <c r="ISL39" s="4"/>
      <c r="ISM39" s="4"/>
      <c r="ISN39" s="4"/>
      <c r="ISO39" s="4"/>
      <c r="ISP39" s="4"/>
      <c r="ISQ39" s="4"/>
      <c r="ISR39" s="4"/>
      <c r="ISS39" s="4"/>
      <c r="IST39" s="4"/>
      <c r="ISU39" s="4"/>
      <c r="ISV39" s="4"/>
      <c r="ISW39" s="4"/>
      <c r="ISX39" s="4"/>
      <c r="ISY39" s="4"/>
      <c r="ISZ39" s="4"/>
      <c r="ITA39" s="4"/>
      <c r="ITB39" s="4"/>
      <c r="ITC39" s="4"/>
      <c r="ITD39" s="4"/>
      <c r="ITE39" s="4"/>
      <c r="ITF39" s="4"/>
      <c r="ITG39" s="4"/>
      <c r="ITH39" s="4"/>
      <c r="ITI39" s="4"/>
      <c r="ITJ39" s="4"/>
      <c r="ITK39" s="4"/>
      <c r="ITL39" s="4"/>
      <c r="ITM39" s="4"/>
      <c r="ITN39" s="4"/>
      <c r="ITO39" s="4"/>
      <c r="ITP39" s="4"/>
      <c r="ITQ39" s="4"/>
      <c r="ITR39" s="4"/>
      <c r="ITS39" s="4"/>
      <c r="ITT39" s="4"/>
      <c r="ITU39" s="4"/>
      <c r="ITV39" s="4"/>
      <c r="ITW39" s="4"/>
      <c r="ITX39" s="4"/>
      <c r="ITY39" s="4"/>
      <c r="ITZ39" s="4"/>
      <c r="IUA39" s="4"/>
      <c r="IUB39" s="4"/>
      <c r="IUC39" s="4"/>
      <c r="IUD39" s="4"/>
      <c r="IUE39" s="4"/>
      <c r="IUF39" s="4"/>
      <c r="IUG39" s="4"/>
      <c r="IUH39" s="4"/>
      <c r="IUI39" s="4"/>
      <c r="IUJ39" s="4"/>
      <c r="IUK39" s="4"/>
      <c r="IUL39" s="4"/>
      <c r="IUM39" s="4"/>
      <c r="IUN39" s="4"/>
      <c r="IUO39" s="4"/>
      <c r="IUP39" s="4"/>
      <c r="IUQ39" s="4"/>
      <c r="IUR39" s="4"/>
      <c r="IUS39" s="4"/>
      <c r="IUT39" s="4"/>
      <c r="IUU39" s="4"/>
      <c r="IUV39" s="4"/>
      <c r="IUW39" s="4"/>
      <c r="IUX39" s="4"/>
      <c r="IUY39" s="4"/>
      <c r="IUZ39" s="4"/>
      <c r="IVA39" s="4"/>
      <c r="IVB39" s="4"/>
      <c r="IVC39" s="4"/>
      <c r="IVD39" s="4"/>
      <c r="IVE39" s="4"/>
      <c r="IVF39" s="4"/>
      <c r="IVG39" s="4"/>
      <c r="IVH39" s="4"/>
      <c r="IVI39" s="4"/>
      <c r="IVJ39" s="4"/>
      <c r="IVK39" s="4"/>
      <c r="IVL39" s="4"/>
      <c r="IVM39" s="4"/>
      <c r="IVN39" s="4"/>
      <c r="IVO39" s="4"/>
      <c r="IVP39" s="4"/>
      <c r="IVQ39" s="4"/>
      <c r="IVR39" s="4"/>
      <c r="IVS39" s="4"/>
      <c r="IVT39" s="4"/>
      <c r="IVU39" s="4"/>
      <c r="IVV39" s="4"/>
      <c r="IVW39" s="4"/>
      <c r="IVX39" s="4"/>
      <c r="IVY39" s="4"/>
      <c r="IVZ39" s="4"/>
      <c r="IWA39" s="4"/>
      <c r="IWB39" s="4"/>
      <c r="IWC39" s="4"/>
      <c r="IWD39" s="4"/>
      <c r="IWE39" s="4"/>
      <c r="IWF39" s="4"/>
      <c r="IWG39" s="4"/>
      <c r="IWH39" s="4"/>
      <c r="IWI39" s="4"/>
      <c r="IWJ39" s="4"/>
      <c r="IWK39" s="4"/>
      <c r="IWL39" s="4"/>
      <c r="IWM39" s="4"/>
      <c r="IWN39" s="4"/>
      <c r="IWO39" s="4"/>
      <c r="IWP39" s="4"/>
      <c r="IWQ39" s="4"/>
      <c r="IWR39" s="4"/>
      <c r="IWS39" s="4"/>
      <c r="IWT39" s="4"/>
      <c r="IWU39" s="4"/>
      <c r="IWV39" s="4"/>
      <c r="IWW39" s="4"/>
      <c r="IWX39" s="4"/>
      <c r="IWY39" s="4"/>
      <c r="IWZ39" s="4"/>
      <c r="IXA39" s="4"/>
      <c r="IXB39" s="4"/>
      <c r="IXC39" s="4"/>
      <c r="IXD39" s="4"/>
      <c r="IXE39" s="4"/>
      <c r="IXF39" s="4"/>
      <c r="IXG39" s="4"/>
      <c r="IXH39" s="4"/>
      <c r="IXI39" s="4"/>
      <c r="IXJ39" s="4"/>
      <c r="IXK39" s="4"/>
      <c r="IXL39" s="4"/>
      <c r="IXM39" s="4"/>
      <c r="IXN39" s="4"/>
      <c r="IXO39" s="4"/>
      <c r="IXP39" s="4"/>
      <c r="IXQ39" s="4"/>
      <c r="IXR39" s="4"/>
      <c r="IXS39" s="4"/>
      <c r="IXT39" s="4"/>
      <c r="IXU39" s="4"/>
      <c r="IXV39" s="4"/>
      <c r="IXW39" s="4"/>
      <c r="IXX39" s="4"/>
      <c r="IXY39" s="4"/>
      <c r="IXZ39" s="4"/>
      <c r="IYA39" s="4"/>
      <c r="IYB39" s="4"/>
      <c r="IYC39" s="4"/>
      <c r="IYD39" s="4"/>
      <c r="IYE39" s="4"/>
      <c r="IYF39" s="4"/>
      <c r="IYG39" s="4"/>
      <c r="IYH39" s="4"/>
      <c r="IYI39" s="4"/>
      <c r="IYJ39" s="4"/>
      <c r="IYK39" s="4"/>
      <c r="IYL39" s="4"/>
      <c r="IYM39" s="4"/>
      <c r="IYN39" s="4"/>
      <c r="IYO39" s="4"/>
      <c r="IYP39" s="4"/>
      <c r="IYQ39" s="4"/>
      <c r="IYR39" s="4"/>
      <c r="IYS39" s="4"/>
      <c r="IYT39" s="4"/>
      <c r="IYU39" s="4"/>
      <c r="IYV39" s="4"/>
      <c r="IYW39" s="4"/>
      <c r="IYX39" s="4"/>
      <c r="IYY39" s="4"/>
      <c r="IYZ39" s="4"/>
      <c r="IZA39" s="4"/>
      <c r="IZB39" s="4"/>
      <c r="IZC39" s="4"/>
      <c r="IZD39" s="4"/>
      <c r="IZE39" s="4"/>
      <c r="IZF39" s="4"/>
      <c r="IZG39" s="4"/>
      <c r="IZH39" s="4"/>
      <c r="IZI39" s="4"/>
      <c r="IZJ39" s="4"/>
      <c r="IZK39" s="4"/>
      <c r="IZL39" s="4"/>
      <c r="IZM39" s="4"/>
      <c r="IZN39" s="4"/>
      <c r="IZO39" s="4"/>
      <c r="IZP39" s="4"/>
      <c r="IZQ39" s="4"/>
      <c r="IZR39" s="4"/>
      <c r="IZS39" s="4"/>
      <c r="IZT39" s="4"/>
      <c r="IZU39" s="4"/>
      <c r="IZV39" s="4"/>
      <c r="IZW39" s="4"/>
      <c r="IZX39" s="4"/>
      <c r="IZY39" s="4"/>
      <c r="IZZ39" s="4"/>
      <c r="JAA39" s="4"/>
      <c r="JAB39" s="4"/>
      <c r="JAC39" s="4"/>
      <c r="JAD39" s="4"/>
      <c r="JAE39" s="4"/>
      <c r="JAF39" s="4"/>
      <c r="JAG39" s="4"/>
      <c r="JAH39" s="4"/>
      <c r="JAI39" s="4"/>
      <c r="JAJ39" s="4"/>
      <c r="JAK39" s="4"/>
      <c r="JAL39" s="4"/>
      <c r="JAM39" s="4"/>
      <c r="JAN39" s="4"/>
      <c r="JAO39" s="4"/>
      <c r="JAP39" s="4"/>
      <c r="JAQ39" s="4"/>
      <c r="JAR39" s="4"/>
      <c r="JAS39" s="4"/>
      <c r="JAT39" s="4"/>
      <c r="JAU39" s="4"/>
      <c r="JAV39" s="4"/>
      <c r="JAW39" s="4"/>
      <c r="JAX39" s="4"/>
      <c r="JAY39" s="4"/>
      <c r="JAZ39" s="4"/>
      <c r="JBA39" s="4"/>
      <c r="JBB39" s="4"/>
      <c r="JBC39" s="4"/>
      <c r="JBD39" s="4"/>
      <c r="JBE39" s="4"/>
      <c r="JBF39" s="4"/>
      <c r="JBG39" s="4"/>
      <c r="JBH39" s="4"/>
      <c r="JBI39" s="4"/>
      <c r="JBJ39" s="4"/>
      <c r="JBK39" s="4"/>
      <c r="JBL39" s="4"/>
      <c r="JBM39" s="4"/>
      <c r="JBN39" s="4"/>
      <c r="JBO39" s="4"/>
      <c r="JBP39" s="4"/>
      <c r="JBQ39" s="4"/>
      <c r="JBR39" s="4"/>
      <c r="JBS39" s="4"/>
      <c r="JBT39" s="4"/>
      <c r="JBU39" s="4"/>
      <c r="JBV39" s="4"/>
      <c r="JBW39" s="4"/>
      <c r="JBX39" s="4"/>
      <c r="JBY39" s="4"/>
      <c r="JBZ39" s="4"/>
      <c r="JCA39" s="4"/>
      <c r="JCB39" s="4"/>
      <c r="JCC39" s="4"/>
      <c r="JCD39" s="4"/>
      <c r="JCE39" s="4"/>
      <c r="JCF39" s="4"/>
      <c r="JCG39" s="4"/>
      <c r="JCH39" s="4"/>
      <c r="JCI39" s="4"/>
      <c r="JCJ39" s="4"/>
      <c r="JCK39" s="4"/>
      <c r="JCL39" s="4"/>
      <c r="JCM39" s="4"/>
      <c r="JCN39" s="4"/>
      <c r="JCO39" s="4"/>
      <c r="JCP39" s="4"/>
      <c r="JCQ39" s="4"/>
      <c r="JCR39" s="4"/>
      <c r="JCS39" s="4"/>
      <c r="JCT39" s="4"/>
      <c r="JCU39" s="4"/>
      <c r="JCV39" s="4"/>
      <c r="JCW39" s="4"/>
      <c r="JCX39" s="4"/>
      <c r="JCY39" s="4"/>
      <c r="JCZ39" s="4"/>
      <c r="JDA39" s="4"/>
      <c r="JDB39" s="4"/>
      <c r="JDC39" s="4"/>
      <c r="JDD39" s="4"/>
      <c r="JDE39" s="4"/>
      <c r="JDF39" s="4"/>
      <c r="JDG39" s="4"/>
      <c r="JDH39" s="4"/>
      <c r="JDI39" s="4"/>
      <c r="JDJ39" s="4"/>
      <c r="JDK39" s="4"/>
      <c r="JDL39" s="4"/>
      <c r="JDM39" s="4"/>
      <c r="JDN39" s="4"/>
      <c r="JDO39" s="4"/>
      <c r="JDP39" s="4"/>
      <c r="JDQ39" s="4"/>
      <c r="JDR39" s="4"/>
      <c r="JDS39" s="4"/>
      <c r="JDT39" s="4"/>
      <c r="JDU39" s="4"/>
      <c r="JDV39" s="4"/>
      <c r="JDW39" s="4"/>
      <c r="JDX39" s="4"/>
      <c r="JDY39" s="4"/>
      <c r="JDZ39" s="4"/>
      <c r="JEA39" s="4"/>
      <c r="JEB39" s="4"/>
      <c r="JEC39" s="4"/>
      <c r="JED39" s="4"/>
      <c r="JEE39" s="4"/>
      <c r="JEF39" s="4"/>
      <c r="JEG39" s="4"/>
      <c r="JEH39" s="4"/>
      <c r="JEI39" s="4"/>
      <c r="JEJ39" s="4"/>
      <c r="JEK39" s="4"/>
      <c r="JEL39" s="4"/>
      <c r="JEM39" s="4"/>
      <c r="JEN39" s="4"/>
      <c r="JEO39" s="4"/>
      <c r="JEP39" s="4"/>
      <c r="JEQ39" s="4"/>
      <c r="JER39" s="4"/>
      <c r="JES39" s="4"/>
      <c r="JET39" s="4"/>
      <c r="JEU39" s="4"/>
      <c r="JEV39" s="4"/>
      <c r="JEW39" s="4"/>
      <c r="JEX39" s="4"/>
      <c r="JEY39" s="4"/>
      <c r="JEZ39" s="4"/>
      <c r="JFA39" s="4"/>
      <c r="JFB39" s="4"/>
      <c r="JFC39" s="4"/>
      <c r="JFD39" s="4"/>
      <c r="JFE39" s="4"/>
      <c r="JFF39" s="4"/>
      <c r="JFG39" s="4"/>
      <c r="JFH39" s="4"/>
      <c r="JFI39" s="4"/>
      <c r="JFJ39" s="4"/>
      <c r="JFK39" s="4"/>
      <c r="JFL39" s="4"/>
      <c r="JFM39" s="4"/>
      <c r="JFN39" s="4"/>
      <c r="JFO39" s="4"/>
      <c r="JFP39" s="4"/>
      <c r="JFQ39" s="4"/>
      <c r="JFR39" s="4"/>
      <c r="JFS39" s="4"/>
      <c r="JFT39" s="4"/>
      <c r="JFU39" s="4"/>
      <c r="JFV39" s="4"/>
      <c r="JFW39" s="4"/>
      <c r="JFX39" s="4"/>
      <c r="JFY39" s="4"/>
      <c r="JFZ39" s="4"/>
      <c r="JGA39" s="4"/>
      <c r="JGB39" s="4"/>
      <c r="JGC39" s="4"/>
      <c r="JGD39" s="4"/>
      <c r="JGE39" s="4"/>
      <c r="JGF39" s="4"/>
      <c r="JGG39" s="4"/>
      <c r="JGH39" s="4"/>
      <c r="JGI39" s="4"/>
      <c r="JGJ39" s="4"/>
      <c r="JGK39" s="4"/>
      <c r="JGL39" s="4"/>
      <c r="JGM39" s="4"/>
      <c r="JGN39" s="4"/>
      <c r="JGO39" s="4"/>
      <c r="JGP39" s="4"/>
      <c r="JGQ39" s="4"/>
      <c r="JGR39" s="4"/>
      <c r="JGS39" s="4"/>
      <c r="JGT39" s="4"/>
      <c r="JGU39" s="4"/>
      <c r="JGV39" s="4"/>
      <c r="JGW39" s="4"/>
      <c r="JGX39" s="4"/>
      <c r="JGY39" s="4"/>
      <c r="JGZ39" s="4"/>
      <c r="JHA39" s="4"/>
      <c r="JHB39" s="4"/>
      <c r="JHC39" s="4"/>
      <c r="JHD39" s="4"/>
      <c r="JHE39" s="4"/>
      <c r="JHF39" s="4"/>
      <c r="JHG39" s="4"/>
      <c r="JHH39" s="4"/>
      <c r="JHI39" s="4"/>
      <c r="JHJ39" s="4"/>
      <c r="JHK39" s="4"/>
      <c r="JHL39" s="4"/>
      <c r="JHM39" s="4"/>
      <c r="JHN39" s="4"/>
      <c r="JHO39" s="4"/>
      <c r="JHP39" s="4"/>
      <c r="JHQ39" s="4"/>
      <c r="JHR39" s="4"/>
      <c r="JHS39" s="4"/>
      <c r="JHT39" s="4"/>
      <c r="JHU39" s="4"/>
      <c r="JHV39" s="4"/>
      <c r="JHW39" s="4"/>
      <c r="JHX39" s="4"/>
      <c r="JHY39" s="4"/>
      <c r="JHZ39" s="4"/>
      <c r="JIA39" s="4"/>
      <c r="JIB39" s="4"/>
      <c r="JIC39" s="4"/>
      <c r="JID39" s="4"/>
      <c r="JIE39" s="4"/>
      <c r="JIF39" s="4"/>
      <c r="JIG39" s="4"/>
      <c r="JIH39" s="4"/>
      <c r="JII39" s="4"/>
      <c r="JIJ39" s="4"/>
      <c r="JIK39" s="4"/>
      <c r="JIL39" s="4"/>
      <c r="JIM39" s="4"/>
      <c r="JIN39" s="4"/>
      <c r="JIO39" s="4"/>
      <c r="JIP39" s="4"/>
      <c r="JIQ39" s="4"/>
      <c r="JIR39" s="4"/>
      <c r="JIS39" s="4"/>
      <c r="JIT39" s="4"/>
      <c r="JIU39" s="4"/>
      <c r="JIV39" s="4"/>
      <c r="JIW39" s="4"/>
      <c r="JIX39" s="4"/>
      <c r="JIY39" s="4"/>
      <c r="JIZ39" s="4"/>
      <c r="JJA39" s="4"/>
      <c r="JJB39" s="4"/>
      <c r="JJC39" s="4"/>
      <c r="JJD39" s="4"/>
      <c r="JJE39" s="4"/>
      <c r="JJF39" s="4"/>
      <c r="JJG39" s="4"/>
      <c r="JJH39" s="4"/>
      <c r="JJI39" s="4"/>
      <c r="JJJ39" s="4"/>
      <c r="JJK39" s="4"/>
      <c r="JJL39" s="4"/>
      <c r="JJM39" s="4"/>
      <c r="JJN39" s="4"/>
      <c r="JJO39" s="4"/>
      <c r="JJP39" s="4"/>
      <c r="JJQ39" s="4"/>
      <c r="JJR39" s="4"/>
      <c r="JJS39" s="4"/>
      <c r="JJT39" s="4"/>
      <c r="JJU39" s="4"/>
      <c r="JJV39" s="4"/>
      <c r="JJW39" s="4"/>
      <c r="JJX39" s="4"/>
      <c r="JJY39" s="4"/>
      <c r="JJZ39" s="4"/>
      <c r="JKA39" s="4"/>
      <c r="JKB39" s="4"/>
      <c r="JKC39" s="4"/>
      <c r="JKD39" s="4"/>
      <c r="JKE39" s="4"/>
      <c r="JKF39" s="4"/>
      <c r="JKG39" s="4"/>
      <c r="JKH39" s="4"/>
      <c r="JKI39" s="4"/>
      <c r="JKJ39" s="4"/>
      <c r="JKK39" s="4"/>
      <c r="JKL39" s="4"/>
      <c r="JKM39" s="4"/>
      <c r="JKN39" s="4"/>
      <c r="JKO39" s="4"/>
      <c r="JKP39" s="4"/>
      <c r="JKQ39" s="4"/>
      <c r="JKR39" s="4"/>
      <c r="JKS39" s="4"/>
      <c r="JKT39" s="4"/>
      <c r="JKU39" s="4"/>
      <c r="JKV39" s="4"/>
      <c r="JKW39" s="4"/>
      <c r="JKX39" s="4"/>
      <c r="JKY39" s="4"/>
      <c r="JKZ39" s="4"/>
      <c r="JLA39" s="4"/>
      <c r="JLB39" s="4"/>
      <c r="JLC39" s="4"/>
      <c r="JLD39" s="4"/>
      <c r="JLE39" s="4"/>
      <c r="JLF39" s="4"/>
      <c r="JLG39" s="4"/>
      <c r="JLH39" s="4"/>
      <c r="JLI39" s="4"/>
      <c r="JLJ39" s="4"/>
      <c r="JLK39" s="4"/>
      <c r="JLL39" s="4"/>
      <c r="JLM39" s="4"/>
      <c r="JLN39" s="4"/>
      <c r="JLO39" s="4"/>
      <c r="JLP39" s="4"/>
      <c r="JLQ39" s="4"/>
      <c r="JLR39" s="4"/>
      <c r="JLS39" s="4"/>
      <c r="JLT39" s="4"/>
      <c r="JLU39" s="4"/>
      <c r="JLV39" s="4"/>
      <c r="JLW39" s="4"/>
      <c r="JLX39" s="4"/>
      <c r="JLY39" s="4"/>
      <c r="JLZ39" s="4"/>
      <c r="JMA39" s="4"/>
      <c r="JMB39" s="4"/>
      <c r="JMC39" s="4"/>
      <c r="JMD39" s="4"/>
      <c r="JME39" s="4"/>
      <c r="JMF39" s="4"/>
      <c r="JMG39" s="4"/>
      <c r="JMH39" s="4"/>
      <c r="JMI39" s="4"/>
      <c r="JMJ39" s="4"/>
      <c r="JMK39" s="4"/>
      <c r="JML39" s="4"/>
      <c r="JMM39" s="4"/>
      <c r="JMN39" s="4"/>
      <c r="JMO39" s="4"/>
      <c r="JMP39" s="4"/>
      <c r="JMQ39" s="4"/>
      <c r="JMR39" s="4"/>
      <c r="JMS39" s="4"/>
      <c r="JMT39" s="4"/>
      <c r="JMU39" s="4"/>
      <c r="JMV39" s="4"/>
      <c r="JMW39" s="4"/>
      <c r="JMX39" s="4"/>
      <c r="JMY39" s="4"/>
      <c r="JMZ39" s="4"/>
      <c r="JNA39" s="4"/>
      <c r="JNB39" s="4"/>
      <c r="JNC39" s="4"/>
      <c r="JND39" s="4"/>
      <c r="JNE39" s="4"/>
      <c r="JNF39" s="4"/>
      <c r="JNG39" s="4"/>
      <c r="JNH39" s="4"/>
      <c r="JNI39" s="4"/>
      <c r="JNJ39" s="4"/>
      <c r="JNK39" s="4"/>
      <c r="JNL39" s="4"/>
      <c r="JNM39" s="4"/>
      <c r="JNN39" s="4"/>
      <c r="JNO39" s="4"/>
      <c r="JNP39" s="4"/>
      <c r="JNQ39" s="4"/>
      <c r="JNR39" s="4"/>
      <c r="JNS39" s="4"/>
      <c r="JNT39" s="4"/>
      <c r="JNU39" s="4"/>
      <c r="JNV39" s="4"/>
      <c r="JNW39" s="4"/>
      <c r="JNX39" s="4"/>
      <c r="JNY39" s="4"/>
      <c r="JNZ39" s="4"/>
      <c r="JOA39" s="4"/>
      <c r="JOB39" s="4"/>
      <c r="JOC39" s="4"/>
      <c r="JOD39" s="4"/>
      <c r="JOE39" s="4"/>
      <c r="JOF39" s="4"/>
      <c r="JOG39" s="4"/>
      <c r="JOH39" s="4"/>
      <c r="JOI39" s="4"/>
      <c r="JOJ39" s="4"/>
      <c r="JOK39" s="4"/>
      <c r="JOL39" s="4"/>
      <c r="JOM39" s="4"/>
      <c r="JON39" s="4"/>
      <c r="JOO39" s="4"/>
      <c r="JOP39" s="4"/>
      <c r="JOQ39" s="4"/>
      <c r="JOR39" s="4"/>
      <c r="JOS39" s="4"/>
      <c r="JOT39" s="4"/>
      <c r="JOU39" s="4"/>
      <c r="JOV39" s="4"/>
      <c r="JOW39" s="4"/>
      <c r="JOX39" s="4"/>
      <c r="JOY39" s="4"/>
      <c r="JOZ39" s="4"/>
      <c r="JPA39" s="4"/>
      <c r="JPB39" s="4"/>
      <c r="JPC39" s="4"/>
      <c r="JPD39" s="4"/>
      <c r="JPE39" s="4"/>
      <c r="JPF39" s="4"/>
      <c r="JPG39" s="4"/>
      <c r="JPH39" s="4"/>
      <c r="JPI39" s="4"/>
      <c r="JPJ39" s="4"/>
      <c r="JPK39" s="4"/>
      <c r="JPL39" s="4"/>
      <c r="JPM39" s="4"/>
      <c r="JPN39" s="4"/>
      <c r="JPO39" s="4"/>
      <c r="JPP39" s="4"/>
      <c r="JPQ39" s="4"/>
      <c r="JPR39" s="4"/>
      <c r="JPS39" s="4"/>
      <c r="JPT39" s="4"/>
      <c r="JPU39" s="4"/>
      <c r="JPV39" s="4"/>
      <c r="JPW39" s="4"/>
      <c r="JPX39" s="4"/>
      <c r="JPY39" s="4"/>
      <c r="JPZ39" s="4"/>
      <c r="JQA39" s="4"/>
      <c r="JQB39" s="4"/>
      <c r="JQC39" s="4"/>
      <c r="JQD39" s="4"/>
      <c r="JQE39" s="4"/>
      <c r="JQF39" s="4"/>
      <c r="JQG39" s="4"/>
      <c r="JQH39" s="4"/>
      <c r="JQI39" s="4"/>
      <c r="JQJ39" s="4"/>
      <c r="JQK39" s="4"/>
      <c r="JQL39" s="4"/>
      <c r="JQM39" s="4"/>
      <c r="JQN39" s="4"/>
      <c r="JQO39" s="4"/>
      <c r="JQP39" s="4"/>
      <c r="JQQ39" s="4"/>
      <c r="JQR39" s="4"/>
      <c r="JQS39" s="4"/>
      <c r="JQT39" s="4"/>
      <c r="JQU39" s="4"/>
      <c r="JQV39" s="4"/>
      <c r="JQW39" s="4"/>
      <c r="JQX39" s="4"/>
      <c r="JQY39" s="4"/>
      <c r="JQZ39" s="4"/>
      <c r="JRA39" s="4"/>
      <c r="JRB39" s="4"/>
      <c r="JRC39" s="4"/>
      <c r="JRD39" s="4"/>
      <c r="JRE39" s="4"/>
      <c r="JRF39" s="4"/>
      <c r="JRG39" s="4"/>
      <c r="JRH39" s="4"/>
      <c r="JRI39" s="4"/>
      <c r="JRJ39" s="4"/>
      <c r="JRK39" s="4"/>
      <c r="JRL39" s="4"/>
      <c r="JRM39" s="4"/>
      <c r="JRN39" s="4"/>
      <c r="JRO39" s="4"/>
      <c r="JRP39" s="4"/>
      <c r="JRQ39" s="4"/>
      <c r="JRR39" s="4"/>
      <c r="JRS39" s="4"/>
      <c r="JRT39" s="4"/>
      <c r="JRU39" s="4"/>
      <c r="JRV39" s="4"/>
      <c r="JRW39" s="4"/>
      <c r="JRX39" s="4"/>
      <c r="JRY39" s="4"/>
      <c r="JRZ39" s="4"/>
      <c r="JSA39" s="4"/>
      <c r="JSB39" s="4"/>
      <c r="JSC39" s="4"/>
      <c r="JSD39" s="4"/>
      <c r="JSE39" s="4"/>
      <c r="JSF39" s="4"/>
      <c r="JSG39" s="4"/>
      <c r="JSH39" s="4"/>
      <c r="JSI39" s="4"/>
      <c r="JSJ39" s="4"/>
      <c r="JSK39" s="4"/>
      <c r="JSL39" s="4"/>
      <c r="JSM39" s="4"/>
      <c r="JSN39" s="4"/>
      <c r="JSO39" s="4"/>
      <c r="JSP39" s="4"/>
      <c r="JSQ39" s="4"/>
      <c r="JSR39" s="4"/>
      <c r="JSS39" s="4"/>
      <c r="JST39" s="4"/>
      <c r="JSU39" s="4"/>
      <c r="JSV39" s="4"/>
      <c r="JSW39" s="4"/>
      <c r="JSX39" s="4"/>
      <c r="JSY39" s="4"/>
      <c r="JSZ39" s="4"/>
      <c r="JTA39" s="4"/>
      <c r="JTB39" s="4"/>
      <c r="JTC39" s="4"/>
      <c r="JTD39" s="4"/>
      <c r="JTE39" s="4"/>
      <c r="JTF39" s="4"/>
      <c r="JTG39" s="4"/>
      <c r="JTH39" s="4"/>
      <c r="JTI39" s="4"/>
      <c r="JTJ39" s="4"/>
      <c r="JTK39" s="4"/>
      <c r="JTL39" s="4"/>
      <c r="JTM39" s="4"/>
      <c r="JTN39" s="4"/>
      <c r="JTO39" s="4"/>
      <c r="JTP39" s="4"/>
      <c r="JTQ39" s="4"/>
      <c r="JTR39" s="4"/>
      <c r="JTS39" s="4"/>
      <c r="JTT39" s="4"/>
      <c r="JTU39" s="4"/>
      <c r="JTV39" s="4"/>
      <c r="JTW39" s="4"/>
      <c r="JTX39" s="4"/>
      <c r="JTY39" s="4"/>
      <c r="JTZ39" s="4"/>
      <c r="JUA39" s="4"/>
      <c r="JUB39" s="4"/>
      <c r="JUC39" s="4"/>
      <c r="JUD39" s="4"/>
      <c r="JUE39" s="4"/>
      <c r="JUF39" s="4"/>
      <c r="JUG39" s="4"/>
      <c r="JUH39" s="4"/>
      <c r="JUI39" s="4"/>
      <c r="JUJ39" s="4"/>
      <c r="JUK39" s="4"/>
      <c r="JUL39" s="4"/>
      <c r="JUM39" s="4"/>
      <c r="JUN39" s="4"/>
      <c r="JUO39" s="4"/>
      <c r="JUP39" s="4"/>
      <c r="JUQ39" s="4"/>
      <c r="JUR39" s="4"/>
      <c r="JUS39" s="4"/>
      <c r="JUT39" s="4"/>
      <c r="JUU39" s="4"/>
      <c r="JUV39" s="4"/>
      <c r="JUW39" s="4"/>
      <c r="JUX39" s="4"/>
      <c r="JUY39" s="4"/>
      <c r="JUZ39" s="4"/>
      <c r="JVA39" s="4"/>
      <c r="JVB39" s="4"/>
      <c r="JVC39" s="4"/>
      <c r="JVD39" s="4"/>
      <c r="JVE39" s="4"/>
      <c r="JVF39" s="4"/>
      <c r="JVG39" s="4"/>
      <c r="JVH39" s="4"/>
      <c r="JVI39" s="4"/>
      <c r="JVJ39" s="4"/>
      <c r="JVK39" s="4"/>
      <c r="JVL39" s="4"/>
      <c r="JVM39" s="4"/>
      <c r="JVN39" s="4"/>
      <c r="JVO39" s="4"/>
      <c r="JVP39" s="4"/>
      <c r="JVQ39" s="4"/>
      <c r="JVR39" s="4"/>
      <c r="JVS39" s="4"/>
      <c r="JVT39" s="4"/>
      <c r="JVU39" s="4"/>
      <c r="JVV39" s="4"/>
      <c r="JVW39" s="4"/>
      <c r="JVX39" s="4"/>
      <c r="JVY39" s="4"/>
      <c r="JVZ39" s="4"/>
      <c r="JWA39" s="4"/>
      <c r="JWB39" s="4"/>
      <c r="JWC39" s="4"/>
      <c r="JWD39" s="4"/>
      <c r="JWE39" s="4"/>
      <c r="JWF39" s="4"/>
      <c r="JWG39" s="4"/>
      <c r="JWH39" s="4"/>
      <c r="JWI39" s="4"/>
      <c r="JWJ39" s="4"/>
      <c r="JWK39" s="4"/>
      <c r="JWL39" s="4"/>
      <c r="JWM39" s="4"/>
      <c r="JWN39" s="4"/>
      <c r="JWO39" s="4"/>
      <c r="JWP39" s="4"/>
      <c r="JWQ39" s="4"/>
      <c r="JWR39" s="4"/>
      <c r="JWS39" s="4"/>
      <c r="JWT39" s="4"/>
      <c r="JWU39" s="4"/>
      <c r="JWV39" s="4"/>
      <c r="JWW39" s="4"/>
      <c r="JWX39" s="4"/>
      <c r="JWY39" s="4"/>
      <c r="JWZ39" s="4"/>
      <c r="JXA39" s="4"/>
      <c r="JXB39" s="4"/>
      <c r="JXC39" s="4"/>
      <c r="JXD39" s="4"/>
      <c r="JXE39" s="4"/>
      <c r="JXF39" s="4"/>
      <c r="JXG39" s="4"/>
      <c r="JXH39" s="4"/>
      <c r="JXI39" s="4"/>
      <c r="JXJ39" s="4"/>
      <c r="JXK39" s="4"/>
      <c r="JXL39" s="4"/>
      <c r="JXM39" s="4"/>
      <c r="JXN39" s="4"/>
      <c r="JXO39" s="4"/>
      <c r="JXP39" s="4"/>
      <c r="JXQ39" s="4"/>
      <c r="JXR39" s="4"/>
      <c r="JXS39" s="4"/>
      <c r="JXT39" s="4"/>
      <c r="JXU39" s="4"/>
      <c r="JXV39" s="4"/>
      <c r="JXW39" s="4"/>
      <c r="JXX39" s="4"/>
      <c r="JXY39" s="4"/>
      <c r="JXZ39" s="4"/>
      <c r="JYA39" s="4"/>
      <c r="JYB39" s="4"/>
      <c r="JYC39" s="4"/>
      <c r="JYD39" s="4"/>
      <c r="JYE39" s="4"/>
      <c r="JYF39" s="4"/>
      <c r="JYG39" s="4"/>
      <c r="JYH39" s="4"/>
      <c r="JYI39" s="4"/>
      <c r="JYJ39" s="4"/>
      <c r="JYK39" s="4"/>
      <c r="JYL39" s="4"/>
      <c r="JYM39" s="4"/>
      <c r="JYN39" s="4"/>
      <c r="JYO39" s="4"/>
      <c r="JYP39" s="4"/>
      <c r="JYQ39" s="4"/>
      <c r="JYR39" s="4"/>
      <c r="JYS39" s="4"/>
      <c r="JYT39" s="4"/>
      <c r="JYU39" s="4"/>
      <c r="JYV39" s="4"/>
      <c r="JYW39" s="4"/>
      <c r="JYX39" s="4"/>
      <c r="JYY39" s="4"/>
      <c r="JYZ39" s="4"/>
      <c r="JZA39" s="4"/>
      <c r="JZB39" s="4"/>
      <c r="JZC39" s="4"/>
      <c r="JZD39" s="4"/>
      <c r="JZE39" s="4"/>
      <c r="JZF39" s="4"/>
      <c r="JZG39" s="4"/>
      <c r="JZH39" s="4"/>
      <c r="JZI39" s="4"/>
      <c r="JZJ39" s="4"/>
      <c r="JZK39" s="4"/>
      <c r="JZL39" s="4"/>
      <c r="JZM39" s="4"/>
      <c r="JZN39" s="4"/>
      <c r="JZO39" s="4"/>
      <c r="JZP39" s="4"/>
      <c r="JZQ39" s="4"/>
      <c r="JZR39" s="4"/>
      <c r="JZS39" s="4"/>
      <c r="JZT39" s="4"/>
      <c r="JZU39" s="4"/>
      <c r="JZV39" s="4"/>
      <c r="JZW39" s="4"/>
      <c r="JZX39" s="4"/>
      <c r="JZY39" s="4"/>
      <c r="JZZ39" s="4"/>
      <c r="KAA39" s="4"/>
      <c r="KAB39" s="4"/>
      <c r="KAC39" s="4"/>
      <c r="KAD39" s="4"/>
      <c r="KAE39" s="4"/>
      <c r="KAF39" s="4"/>
      <c r="KAG39" s="4"/>
      <c r="KAH39" s="4"/>
      <c r="KAI39" s="4"/>
      <c r="KAJ39" s="4"/>
      <c r="KAK39" s="4"/>
      <c r="KAL39" s="4"/>
      <c r="KAM39" s="4"/>
      <c r="KAN39" s="4"/>
      <c r="KAO39" s="4"/>
      <c r="KAP39" s="4"/>
      <c r="KAQ39" s="4"/>
      <c r="KAR39" s="4"/>
      <c r="KAS39" s="4"/>
      <c r="KAT39" s="4"/>
      <c r="KAU39" s="4"/>
      <c r="KAV39" s="4"/>
      <c r="KAW39" s="4"/>
      <c r="KAX39" s="4"/>
      <c r="KAY39" s="4"/>
      <c r="KAZ39" s="4"/>
      <c r="KBA39" s="4"/>
      <c r="KBB39" s="4"/>
      <c r="KBC39" s="4"/>
      <c r="KBD39" s="4"/>
      <c r="KBE39" s="4"/>
      <c r="KBF39" s="4"/>
      <c r="KBG39" s="4"/>
      <c r="KBH39" s="4"/>
      <c r="KBI39" s="4"/>
      <c r="KBJ39" s="4"/>
      <c r="KBK39" s="4"/>
      <c r="KBL39" s="4"/>
      <c r="KBM39" s="4"/>
      <c r="KBN39" s="4"/>
      <c r="KBO39" s="4"/>
      <c r="KBP39" s="4"/>
      <c r="KBQ39" s="4"/>
      <c r="KBR39" s="4"/>
      <c r="KBS39" s="4"/>
      <c r="KBT39" s="4"/>
      <c r="KBU39" s="4"/>
      <c r="KBV39" s="4"/>
      <c r="KBW39" s="4"/>
      <c r="KBX39" s="4"/>
      <c r="KBY39" s="4"/>
      <c r="KBZ39" s="4"/>
      <c r="KCA39" s="4"/>
      <c r="KCB39" s="4"/>
      <c r="KCC39" s="4"/>
      <c r="KCD39" s="4"/>
      <c r="KCE39" s="4"/>
      <c r="KCF39" s="4"/>
      <c r="KCG39" s="4"/>
      <c r="KCH39" s="4"/>
      <c r="KCI39" s="4"/>
      <c r="KCJ39" s="4"/>
      <c r="KCK39" s="4"/>
      <c r="KCL39" s="4"/>
      <c r="KCM39" s="4"/>
      <c r="KCN39" s="4"/>
      <c r="KCO39" s="4"/>
      <c r="KCP39" s="4"/>
      <c r="KCQ39" s="4"/>
      <c r="KCR39" s="4"/>
      <c r="KCS39" s="4"/>
      <c r="KCT39" s="4"/>
      <c r="KCU39" s="4"/>
      <c r="KCV39" s="4"/>
      <c r="KCW39" s="4"/>
      <c r="KCX39" s="4"/>
      <c r="KCY39" s="4"/>
      <c r="KCZ39" s="4"/>
      <c r="KDA39" s="4"/>
      <c r="KDB39" s="4"/>
      <c r="KDC39" s="4"/>
      <c r="KDD39" s="4"/>
      <c r="KDE39" s="4"/>
      <c r="KDF39" s="4"/>
      <c r="KDG39" s="4"/>
      <c r="KDH39" s="4"/>
      <c r="KDI39" s="4"/>
      <c r="KDJ39" s="4"/>
      <c r="KDK39" s="4"/>
      <c r="KDL39" s="4"/>
      <c r="KDM39" s="4"/>
      <c r="KDN39" s="4"/>
      <c r="KDO39" s="4"/>
      <c r="KDP39" s="4"/>
      <c r="KDQ39" s="4"/>
      <c r="KDR39" s="4"/>
      <c r="KDS39" s="4"/>
      <c r="KDT39" s="4"/>
      <c r="KDU39" s="4"/>
      <c r="KDV39" s="4"/>
      <c r="KDW39" s="4"/>
      <c r="KDX39" s="4"/>
      <c r="KDY39" s="4"/>
      <c r="KDZ39" s="4"/>
      <c r="KEA39" s="4"/>
      <c r="KEB39" s="4"/>
      <c r="KEC39" s="4"/>
      <c r="KED39" s="4"/>
      <c r="KEE39" s="4"/>
      <c r="KEF39" s="4"/>
      <c r="KEG39" s="4"/>
      <c r="KEH39" s="4"/>
      <c r="KEI39" s="4"/>
      <c r="KEJ39" s="4"/>
      <c r="KEK39" s="4"/>
      <c r="KEL39" s="4"/>
      <c r="KEM39" s="4"/>
      <c r="KEN39" s="4"/>
      <c r="KEO39" s="4"/>
      <c r="KEP39" s="4"/>
      <c r="KEQ39" s="4"/>
      <c r="KER39" s="4"/>
      <c r="KES39" s="4"/>
      <c r="KET39" s="4"/>
      <c r="KEU39" s="4"/>
      <c r="KEV39" s="4"/>
      <c r="KEW39" s="4"/>
      <c r="KEX39" s="4"/>
      <c r="KEY39" s="4"/>
      <c r="KEZ39" s="4"/>
      <c r="KFA39" s="4"/>
      <c r="KFB39" s="4"/>
      <c r="KFC39" s="4"/>
      <c r="KFD39" s="4"/>
      <c r="KFE39" s="4"/>
      <c r="KFF39" s="4"/>
      <c r="KFG39" s="4"/>
      <c r="KFH39" s="4"/>
      <c r="KFI39" s="4"/>
      <c r="KFJ39" s="4"/>
      <c r="KFK39" s="4"/>
      <c r="KFL39" s="4"/>
      <c r="KFM39" s="4"/>
      <c r="KFN39" s="4"/>
      <c r="KFO39" s="4"/>
      <c r="KFP39" s="4"/>
      <c r="KFQ39" s="4"/>
      <c r="KFR39" s="4"/>
      <c r="KFS39" s="4"/>
      <c r="KFT39" s="4"/>
      <c r="KFU39" s="4"/>
      <c r="KFV39" s="4"/>
      <c r="KFW39" s="4"/>
      <c r="KFX39" s="4"/>
      <c r="KFY39" s="4"/>
      <c r="KFZ39" s="4"/>
      <c r="KGA39" s="4"/>
      <c r="KGB39" s="4"/>
      <c r="KGC39" s="4"/>
      <c r="KGD39" s="4"/>
      <c r="KGE39" s="4"/>
      <c r="KGF39" s="4"/>
      <c r="KGG39" s="4"/>
      <c r="KGH39" s="4"/>
      <c r="KGI39" s="4"/>
      <c r="KGJ39" s="4"/>
      <c r="KGK39" s="4"/>
      <c r="KGL39" s="4"/>
      <c r="KGM39" s="4"/>
      <c r="KGN39" s="4"/>
      <c r="KGO39" s="4"/>
      <c r="KGP39" s="4"/>
      <c r="KGQ39" s="4"/>
      <c r="KGR39" s="4"/>
      <c r="KGS39" s="4"/>
      <c r="KGT39" s="4"/>
      <c r="KGU39" s="4"/>
      <c r="KGV39" s="4"/>
      <c r="KGW39" s="4"/>
      <c r="KGX39" s="4"/>
      <c r="KGY39" s="4"/>
      <c r="KGZ39" s="4"/>
      <c r="KHA39" s="4"/>
      <c r="KHB39" s="4"/>
      <c r="KHC39" s="4"/>
      <c r="KHD39" s="4"/>
      <c r="KHE39" s="4"/>
      <c r="KHF39" s="4"/>
      <c r="KHG39" s="4"/>
      <c r="KHH39" s="4"/>
      <c r="KHI39" s="4"/>
      <c r="KHJ39" s="4"/>
      <c r="KHK39" s="4"/>
      <c r="KHL39" s="4"/>
      <c r="KHM39" s="4"/>
      <c r="KHN39" s="4"/>
      <c r="KHO39" s="4"/>
      <c r="KHP39" s="4"/>
      <c r="KHQ39" s="4"/>
      <c r="KHR39" s="4"/>
      <c r="KHS39" s="4"/>
      <c r="KHT39" s="4"/>
      <c r="KHU39" s="4"/>
      <c r="KHV39" s="4"/>
      <c r="KHW39" s="4"/>
      <c r="KHX39" s="4"/>
      <c r="KHY39" s="4"/>
      <c r="KHZ39" s="4"/>
      <c r="KIA39" s="4"/>
      <c r="KIB39" s="4"/>
      <c r="KIC39" s="4"/>
      <c r="KID39" s="4"/>
      <c r="KIE39" s="4"/>
      <c r="KIF39" s="4"/>
      <c r="KIG39" s="4"/>
      <c r="KIH39" s="4"/>
      <c r="KII39" s="4"/>
      <c r="KIJ39" s="4"/>
      <c r="KIK39" s="4"/>
      <c r="KIL39" s="4"/>
      <c r="KIM39" s="4"/>
      <c r="KIN39" s="4"/>
      <c r="KIO39" s="4"/>
      <c r="KIP39" s="4"/>
      <c r="KIQ39" s="4"/>
      <c r="KIR39" s="4"/>
      <c r="KIS39" s="4"/>
      <c r="KIT39" s="4"/>
      <c r="KIU39" s="4"/>
      <c r="KIV39" s="4"/>
      <c r="KIW39" s="4"/>
      <c r="KIX39" s="4"/>
      <c r="KIY39" s="4"/>
      <c r="KIZ39" s="4"/>
      <c r="KJA39" s="4"/>
      <c r="KJB39" s="4"/>
      <c r="KJC39" s="4"/>
      <c r="KJD39" s="4"/>
      <c r="KJE39" s="4"/>
      <c r="KJF39" s="4"/>
      <c r="KJG39" s="4"/>
      <c r="KJH39" s="4"/>
      <c r="KJI39" s="4"/>
      <c r="KJJ39" s="4"/>
      <c r="KJK39" s="4"/>
      <c r="KJL39" s="4"/>
      <c r="KJM39" s="4"/>
      <c r="KJN39" s="4"/>
      <c r="KJO39" s="4"/>
      <c r="KJP39" s="4"/>
      <c r="KJQ39" s="4"/>
      <c r="KJR39" s="4"/>
      <c r="KJS39" s="4"/>
      <c r="KJT39" s="4"/>
      <c r="KJU39" s="4"/>
      <c r="KJV39" s="4"/>
      <c r="KJW39" s="4"/>
      <c r="KJX39" s="4"/>
      <c r="KJY39" s="4"/>
      <c r="KJZ39" s="4"/>
      <c r="KKA39" s="4"/>
      <c r="KKB39" s="4"/>
      <c r="KKC39" s="4"/>
      <c r="KKD39" s="4"/>
      <c r="KKE39" s="4"/>
      <c r="KKF39" s="4"/>
      <c r="KKG39" s="4"/>
      <c r="KKH39" s="4"/>
      <c r="KKI39" s="4"/>
      <c r="KKJ39" s="4"/>
      <c r="KKK39" s="4"/>
      <c r="KKL39" s="4"/>
      <c r="KKM39" s="4"/>
      <c r="KKN39" s="4"/>
      <c r="KKO39" s="4"/>
      <c r="KKP39" s="4"/>
      <c r="KKQ39" s="4"/>
      <c r="KKR39" s="4"/>
      <c r="KKS39" s="4"/>
      <c r="KKT39" s="4"/>
      <c r="KKU39" s="4"/>
      <c r="KKV39" s="4"/>
      <c r="KKW39" s="4"/>
      <c r="KKX39" s="4"/>
      <c r="KKY39" s="4"/>
      <c r="KKZ39" s="4"/>
      <c r="KLA39" s="4"/>
      <c r="KLB39" s="4"/>
      <c r="KLC39" s="4"/>
      <c r="KLD39" s="4"/>
      <c r="KLE39" s="4"/>
      <c r="KLF39" s="4"/>
      <c r="KLG39" s="4"/>
      <c r="KLH39" s="4"/>
      <c r="KLI39" s="4"/>
      <c r="KLJ39" s="4"/>
      <c r="KLK39" s="4"/>
      <c r="KLL39" s="4"/>
      <c r="KLM39" s="4"/>
      <c r="KLN39" s="4"/>
      <c r="KLO39" s="4"/>
      <c r="KLP39" s="4"/>
      <c r="KLQ39" s="4"/>
      <c r="KLR39" s="4"/>
      <c r="KLS39" s="4"/>
      <c r="KLT39" s="4"/>
      <c r="KLU39" s="4"/>
      <c r="KLV39" s="4"/>
      <c r="KLW39" s="4"/>
      <c r="KLX39" s="4"/>
      <c r="KLY39" s="4"/>
      <c r="KLZ39" s="4"/>
      <c r="KMA39" s="4"/>
      <c r="KMB39" s="4"/>
      <c r="KMC39" s="4"/>
      <c r="KMD39" s="4"/>
      <c r="KME39" s="4"/>
      <c r="KMF39" s="4"/>
      <c r="KMG39" s="4"/>
      <c r="KMH39" s="4"/>
      <c r="KMI39" s="4"/>
      <c r="KMJ39" s="4"/>
      <c r="KMK39" s="4"/>
      <c r="KML39" s="4"/>
      <c r="KMM39" s="4"/>
      <c r="KMN39" s="4"/>
      <c r="KMO39" s="4"/>
      <c r="KMP39" s="4"/>
      <c r="KMQ39" s="4"/>
      <c r="KMR39" s="4"/>
      <c r="KMS39" s="4"/>
      <c r="KMT39" s="4"/>
      <c r="KMU39" s="4"/>
      <c r="KMV39" s="4"/>
      <c r="KMW39" s="4"/>
      <c r="KMX39" s="4"/>
      <c r="KMY39" s="4"/>
      <c r="KMZ39" s="4"/>
      <c r="KNA39" s="4"/>
      <c r="KNB39" s="4"/>
      <c r="KNC39" s="4"/>
      <c r="KND39" s="4"/>
      <c r="KNE39" s="4"/>
      <c r="KNF39" s="4"/>
      <c r="KNG39" s="4"/>
      <c r="KNH39" s="4"/>
      <c r="KNI39" s="4"/>
      <c r="KNJ39" s="4"/>
      <c r="KNK39" s="4"/>
      <c r="KNL39" s="4"/>
      <c r="KNM39" s="4"/>
      <c r="KNN39" s="4"/>
      <c r="KNO39" s="4"/>
      <c r="KNP39" s="4"/>
      <c r="KNQ39" s="4"/>
      <c r="KNR39" s="4"/>
      <c r="KNS39" s="4"/>
      <c r="KNT39" s="4"/>
      <c r="KNU39" s="4"/>
      <c r="KNV39" s="4"/>
      <c r="KNW39" s="4"/>
      <c r="KNX39" s="4"/>
      <c r="KNY39" s="4"/>
      <c r="KNZ39" s="4"/>
      <c r="KOA39" s="4"/>
      <c r="KOB39" s="4"/>
      <c r="KOC39" s="4"/>
      <c r="KOD39" s="4"/>
      <c r="KOE39" s="4"/>
      <c r="KOF39" s="4"/>
      <c r="KOG39" s="4"/>
      <c r="KOH39" s="4"/>
      <c r="KOI39" s="4"/>
      <c r="KOJ39" s="4"/>
      <c r="KOK39" s="4"/>
      <c r="KOL39" s="4"/>
      <c r="KOM39" s="4"/>
      <c r="KON39" s="4"/>
      <c r="KOO39" s="4"/>
      <c r="KOP39" s="4"/>
      <c r="KOQ39" s="4"/>
      <c r="KOR39" s="4"/>
      <c r="KOS39" s="4"/>
      <c r="KOT39" s="4"/>
      <c r="KOU39" s="4"/>
      <c r="KOV39" s="4"/>
      <c r="KOW39" s="4"/>
      <c r="KOX39" s="4"/>
      <c r="KOY39" s="4"/>
      <c r="KOZ39" s="4"/>
      <c r="KPA39" s="4"/>
      <c r="KPB39" s="4"/>
      <c r="KPC39" s="4"/>
      <c r="KPD39" s="4"/>
      <c r="KPE39" s="4"/>
      <c r="KPF39" s="4"/>
      <c r="KPG39" s="4"/>
      <c r="KPH39" s="4"/>
      <c r="KPI39" s="4"/>
      <c r="KPJ39" s="4"/>
      <c r="KPK39" s="4"/>
      <c r="KPL39" s="4"/>
      <c r="KPM39" s="4"/>
      <c r="KPN39" s="4"/>
      <c r="KPO39" s="4"/>
      <c r="KPP39" s="4"/>
      <c r="KPQ39" s="4"/>
      <c r="KPR39" s="4"/>
      <c r="KPS39" s="4"/>
      <c r="KPT39" s="4"/>
      <c r="KPU39" s="4"/>
      <c r="KPV39" s="4"/>
      <c r="KPW39" s="4"/>
      <c r="KPX39" s="4"/>
      <c r="KPY39" s="4"/>
      <c r="KPZ39" s="4"/>
      <c r="KQA39" s="4"/>
      <c r="KQB39" s="4"/>
      <c r="KQC39" s="4"/>
      <c r="KQD39" s="4"/>
      <c r="KQE39" s="4"/>
      <c r="KQF39" s="4"/>
      <c r="KQG39" s="4"/>
      <c r="KQH39" s="4"/>
      <c r="KQI39" s="4"/>
      <c r="KQJ39" s="4"/>
      <c r="KQK39" s="4"/>
      <c r="KQL39" s="4"/>
      <c r="KQM39" s="4"/>
      <c r="KQN39" s="4"/>
      <c r="KQO39" s="4"/>
      <c r="KQP39" s="4"/>
      <c r="KQQ39" s="4"/>
      <c r="KQR39" s="4"/>
      <c r="KQS39" s="4"/>
      <c r="KQT39" s="4"/>
      <c r="KQU39" s="4"/>
      <c r="KQV39" s="4"/>
      <c r="KQW39" s="4"/>
      <c r="KQX39" s="4"/>
      <c r="KQY39" s="4"/>
      <c r="KQZ39" s="4"/>
      <c r="KRA39" s="4"/>
      <c r="KRB39" s="4"/>
      <c r="KRC39" s="4"/>
      <c r="KRD39" s="4"/>
      <c r="KRE39" s="4"/>
      <c r="KRF39" s="4"/>
      <c r="KRG39" s="4"/>
      <c r="KRH39" s="4"/>
      <c r="KRI39" s="4"/>
      <c r="KRJ39" s="4"/>
      <c r="KRK39" s="4"/>
      <c r="KRL39" s="4"/>
      <c r="KRM39" s="4"/>
      <c r="KRN39" s="4"/>
      <c r="KRO39" s="4"/>
      <c r="KRP39" s="4"/>
      <c r="KRQ39" s="4"/>
      <c r="KRR39" s="4"/>
      <c r="KRS39" s="4"/>
      <c r="KRT39" s="4"/>
      <c r="KRU39" s="4"/>
      <c r="KRV39" s="4"/>
      <c r="KRW39" s="4"/>
      <c r="KRX39" s="4"/>
      <c r="KRY39" s="4"/>
      <c r="KRZ39" s="4"/>
      <c r="KSA39" s="4"/>
      <c r="KSB39" s="4"/>
      <c r="KSC39" s="4"/>
      <c r="KSD39" s="4"/>
      <c r="KSE39" s="4"/>
      <c r="KSF39" s="4"/>
      <c r="KSG39" s="4"/>
      <c r="KSH39" s="4"/>
      <c r="KSI39" s="4"/>
      <c r="KSJ39" s="4"/>
      <c r="KSK39" s="4"/>
      <c r="KSL39" s="4"/>
      <c r="KSM39" s="4"/>
      <c r="KSN39" s="4"/>
      <c r="KSO39" s="4"/>
      <c r="KSP39" s="4"/>
      <c r="KSQ39" s="4"/>
      <c r="KSR39" s="4"/>
      <c r="KSS39" s="4"/>
      <c r="KST39" s="4"/>
      <c r="KSU39" s="4"/>
      <c r="KSV39" s="4"/>
      <c r="KSW39" s="4"/>
      <c r="KSX39" s="4"/>
      <c r="KSY39" s="4"/>
      <c r="KSZ39" s="4"/>
      <c r="KTA39" s="4"/>
      <c r="KTB39" s="4"/>
      <c r="KTC39" s="4"/>
      <c r="KTD39" s="4"/>
      <c r="KTE39" s="4"/>
      <c r="KTF39" s="4"/>
      <c r="KTG39" s="4"/>
      <c r="KTH39" s="4"/>
      <c r="KTI39" s="4"/>
      <c r="KTJ39" s="4"/>
      <c r="KTK39" s="4"/>
      <c r="KTL39" s="4"/>
      <c r="KTM39" s="4"/>
      <c r="KTN39" s="4"/>
      <c r="KTO39" s="4"/>
      <c r="KTP39" s="4"/>
      <c r="KTQ39" s="4"/>
      <c r="KTR39" s="4"/>
      <c r="KTS39" s="4"/>
      <c r="KTT39" s="4"/>
      <c r="KTU39" s="4"/>
      <c r="KTV39" s="4"/>
      <c r="KTW39" s="4"/>
      <c r="KTX39" s="4"/>
      <c r="KTY39" s="4"/>
      <c r="KTZ39" s="4"/>
      <c r="KUA39" s="4"/>
      <c r="KUB39" s="4"/>
      <c r="KUC39" s="4"/>
      <c r="KUD39" s="4"/>
      <c r="KUE39" s="4"/>
      <c r="KUF39" s="4"/>
      <c r="KUG39" s="4"/>
      <c r="KUH39" s="4"/>
      <c r="KUI39" s="4"/>
      <c r="KUJ39" s="4"/>
      <c r="KUK39" s="4"/>
      <c r="KUL39" s="4"/>
      <c r="KUM39" s="4"/>
      <c r="KUN39" s="4"/>
      <c r="KUO39" s="4"/>
      <c r="KUP39" s="4"/>
      <c r="KUQ39" s="4"/>
      <c r="KUR39" s="4"/>
      <c r="KUS39" s="4"/>
      <c r="KUT39" s="4"/>
      <c r="KUU39" s="4"/>
      <c r="KUV39" s="4"/>
      <c r="KUW39" s="4"/>
      <c r="KUX39" s="4"/>
      <c r="KUY39" s="4"/>
      <c r="KUZ39" s="4"/>
      <c r="KVA39" s="4"/>
      <c r="KVB39" s="4"/>
      <c r="KVC39" s="4"/>
      <c r="KVD39" s="4"/>
      <c r="KVE39" s="4"/>
      <c r="KVF39" s="4"/>
      <c r="KVG39" s="4"/>
      <c r="KVH39" s="4"/>
      <c r="KVI39" s="4"/>
      <c r="KVJ39" s="4"/>
      <c r="KVK39" s="4"/>
      <c r="KVL39" s="4"/>
      <c r="KVM39" s="4"/>
      <c r="KVN39" s="4"/>
      <c r="KVO39" s="4"/>
      <c r="KVP39" s="4"/>
      <c r="KVQ39" s="4"/>
      <c r="KVR39" s="4"/>
      <c r="KVS39" s="4"/>
      <c r="KVT39" s="4"/>
      <c r="KVU39" s="4"/>
      <c r="KVV39" s="4"/>
      <c r="KVW39" s="4"/>
      <c r="KVX39" s="4"/>
      <c r="KVY39" s="4"/>
      <c r="KVZ39" s="4"/>
      <c r="KWA39" s="4"/>
      <c r="KWB39" s="4"/>
      <c r="KWC39" s="4"/>
      <c r="KWD39" s="4"/>
      <c r="KWE39" s="4"/>
      <c r="KWF39" s="4"/>
      <c r="KWG39" s="4"/>
      <c r="KWH39" s="4"/>
      <c r="KWI39" s="4"/>
      <c r="KWJ39" s="4"/>
      <c r="KWK39" s="4"/>
      <c r="KWL39" s="4"/>
      <c r="KWM39" s="4"/>
      <c r="KWN39" s="4"/>
      <c r="KWO39" s="4"/>
      <c r="KWP39" s="4"/>
      <c r="KWQ39" s="4"/>
      <c r="KWR39" s="4"/>
      <c r="KWS39" s="4"/>
      <c r="KWT39" s="4"/>
      <c r="KWU39" s="4"/>
      <c r="KWV39" s="4"/>
      <c r="KWW39" s="4"/>
      <c r="KWX39" s="4"/>
      <c r="KWY39" s="4"/>
      <c r="KWZ39" s="4"/>
      <c r="KXA39" s="4"/>
      <c r="KXB39" s="4"/>
      <c r="KXC39" s="4"/>
      <c r="KXD39" s="4"/>
      <c r="KXE39" s="4"/>
      <c r="KXF39" s="4"/>
      <c r="KXG39" s="4"/>
      <c r="KXH39" s="4"/>
      <c r="KXI39" s="4"/>
      <c r="KXJ39" s="4"/>
      <c r="KXK39" s="4"/>
      <c r="KXL39" s="4"/>
      <c r="KXM39" s="4"/>
      <c r="KXN39" s="4"/>
      <c r="KXO39" s="4"/>
      <c r="KXP39" s="4"/>
      <c r="KXQ39" s="4"/>
      <c r="KXR39" s="4"/>
      <c r="KXS39" s="4"/>
      <c r="KXT39" s="4"/>
      <c r="KXU39" s="4"/>
      <c r="KXV39" s="4"/>
      <c r="KXW39" s="4"/>
      <c r="KXX39" s="4"/>
      <c r="KXY39" s="4"/>
      <c r="KXZ39" s="4"/>
      <c r="KYA39" s="4"/>
      <c r="KYB39" s="4"/>
      <c r="KYC39" s="4"/>
      <c r="KYD39" s="4"/>
      <c r="KYE39" s="4"/>
      <c r="KYF39" s="4"/>
      <c r="KYG39" s="4"/>
      <c r="KYH39" s="4"/>
      <c r="KYI39" s="4"/>
      <c r="KYJ39" s="4"/>
      <c r="KYK39" s="4"/>
      <c r="KYL39" s="4"/>
      <c r="KYM39" s="4"/>
      <c r="KYN39" s="4"/>
      <c r="KYO39" s="4"/>
      <c r="KYP39" s="4"/>
      <c r="KYQ39" s="4"/>
      <c r="KYR39" s="4"/>
      <c r="KYS39" s="4"/>
      <c r="KYT39" s="4"/>
      <c r="KYU39" s="4"/>
      <c r="KYV39" s="4"/>
      <c r="KYW39" s="4"/>
      <c r="KYX39" s="4"/>
      <c r="KYY39" s="4"/>
      <c r="KYZ39" s="4"/>
      <c r="KZA39" s="4"/>
      <c r="KZB39" s="4"/>
      <c r="KZC39" s="4"/>
      <c r="KZD39" s="4"/>
      <c r="KZE39" s="4"/>
      <c r="KZF39" s="4"/>
      <c r="KZG39" s="4"/>
      <c r="KZH39" s="4"/>
      <c r="KZI39" s="4"/>
      <c r="KZJ39" s="4"/>
      <c r="KZK39" s="4"/>
      <c r="KZL39" s="4"/>
      <c r="KZM39" s="4"/>
      <c r="KZN39" s="4"/>
      <c r="KZO39" s="4"/>
      <c r="KZP39" s="4"/>
      <c r="KZQ39" s="4"/>
      <c r="KZR39" s="4"/>
      <c r="KZS39" s="4"/>
      <c r="KZT39" s="4"/>
      <c r="KZU39" s="4"/>
      <c r="KZV39" s="4"/>
      <c r="KZW39" s="4"/>
      <c r="KZX39" s="4"/>
      <c r="KZY39" s="4"/>
      <c r="KZZ39" s="4"/>
      <c r="LAA39" s="4"/>
      <c r="LAB39" s="4"/>
      <c r="LAC39" s="4"/>
      <c r="LAD39" s="4"/>
      <c r="LAE39" s="4"/>
      <c r="LAF39" s="4"/>
      <c r="LAG39" s="4"/>
      <c r="LAH39" s="4"/>
      <c r="LAI39" s="4"/>
      <c r="LAJ39" s="4"/>
      <c r="LAK39" s="4"/>
      <c r="LAL39" s="4"/>
      <c r="LAM39" s="4"/>
      <c r="LAN39" s="4"/>
      <c r="LAO39" s="4"/>
      <c r="LAP39" s="4"/>
      <c r="LAQ39" s="4"/>
      <c r="LAR39" s="4"/>
      <c r="LAS39" s="4"/>
      <c r="LAT39" s="4"/>
      <c r="LAU39" s="4"/>
      <c r="LAV39" s="4"/>
      <c r="LAW39" s="4"/>
      <c r="LAX39" s="4"/>
      <c r="LAY39" s="4"/>
      <c r="LAZ39" s="4"/>
      <c r="LBA39" s="4"/>
      <c r="LBB39" s="4"/>
      <c r="LBC39" s="4"/>
      <c r="LBD39" s="4"/>
      <c r="LBE39" s="4"/>
      <c r="LBF39" s="4"/>
      <c r="LBG39" s="4"/>
      <c r="LBH39" s="4"/>
      <c r="LBI39" s="4"/>
      <c r="LBJ39" s="4"/>
      <c r="LBK39" s="4"/>
      <c r="LBL39" s="4"/>
      <c r="LBM39" s="4"/>
      <c r="LBN39" s="4"/>
      <c r="LBO39" s="4"/>
      <c r="LBP39" s="4"/>
      <c r="LBQ39" s="4"/>
      <c r="LBR39" s="4"/>
      <c r="LBS39" s="4"/>
      <c r="LBT39" s="4"/>
      <c r="LBU39" s="4"/>
      <c r="LBV39" s="4"/>
      <c r="LBW39" s="4"/>
      <c r="LBX39" s="4"/>
      <c r="LBY39" s="4"/>
      <c r="LBZ39" s="4"/>
      <c r="LCA39" s="4"/>
      <c r="LCB39" s="4"/>
      <c r="LCC39" s="4"/>
      <c r="LCD39" s="4"/>
      <c r="LCE39" s="4"/>
      <c r="LCF39" s="4"/>
      <c r="LCG39" s="4"/>
      <c r="LCH39" s="4"/>
      <c r="LCI39" s="4"/>
      <c r="LCJ39" s="4"/>
      <c r="LCK39" s="4"/>
      <c r="LCL39" s="4"/>
      <c r="LCM39" s="4"/>
      <c r="LCN39" s="4"/>
      <c r="LCO39" s="4"/>
      <c r="LCP39" s="4"/>
      <c r="LCQ39" s="4"/>
      <c r="LCR39" s="4"/>
      <c r="LCS39" s="4"/>
      <c r="LCT39" s="4"/>
      <c r="LCU39" s="4"/>
      <c r="LCV39" s="4"/>
      <c r="LCW39" s="4"/>
      <c r="LCX39" s="4"/>
      <c r="LCY39" s="4"/>
      <c r="LCZ39" s="4"/>
      <c r="LDA39" s="4"/>
      <c r="LDB39" s="4"/>
      <c r="LDC39" s="4"/>
      <c r="LDD39" s="4"/>
      <c r="LDE39" s="4"/>
      <c r="LDF39" s="4"/>
      <c r="LDG39" s="4"/>
      <c r="LDH39" s="4"/>
      <c r="LDI39" s="4"/>
      <c r="LDJ39" s="4"/>
      <c r="LDK39" s="4"/>
      <c r="LDL39" s="4"/>
      <c r="LDM39" s="4"/>
      <c r="LDN39" s="4"/>
      <c r="LDO39" s="4"/>
      <c r="LDP39" s="4"/>
      <c r="LDQ39" s="4"/>
      <c r="LDR39" s="4"/>
      <c r="LDS39" s="4"/>
      <c r="LDT39" s="4"/>
      <c r="LDU39" s="4"/>
      <c r="LDV39" s="4"/>
      <c r="LDW39" s="4"/>
      <c r="LDX39" s="4"/>
      <c r="LDY39" s="4"/>
      <c r="LDZ39" s="4"/>
      <c r="LEA39" s="4"/>
      <c r="LEB39" s="4"/>
      <c r="LEC39" s="4"/>
      <c r="LED39" s="4"/>
      <c r="LEE39" s="4"/>
      <c r="LEF39" s="4"/>
      <c r="LEG39" s="4"/>
      <c r="LEH39" s="4"/>
      <c r="LEI39" s="4"/>
      <c r="LEJ39" s="4"/>
      <c r="LEK39" s="4"/>
      <c r="LEL39" s="4"/>
      <c r="LEM39" s="4"/>
      <c r="LEN39" s="4"/>
      <c r="LEO39" s="4"/>
      <c r="LEP39" s="4"/>
      <c r="LEQ39" s="4"/>
      <c r="LER39" s="4"/>
      <c r="LES39" s="4"/>
      <c r="LET39" s="4"/>
      <c r="LEU39" s="4"/>
      <c r="LEV39" s="4"/>
      <c r="LEW39" s="4"/>
      <c r="LEX39" s="4"/>
      <c r="LEY39" s="4"/>
      <c r="LEZ39" s="4"/>
      <c r="LFA39" s="4"/>
      <c r="LFB39" s="4"/>
      <c r="LFC39" s="4"/>
      <c r="LFD39" s="4"/>
      <c r="LFE39" s="4"/>
      <c r="LFF39" s="4"/>
      <c r="LFG39" s="4"/>
      <c r="LFH39" s="4"/>
      <c r="LFI39" s="4"/>
      <c r="LFJ39" s="4"/>
      <c r="LFK39" s="4"/>
      <c r="LFL39" s="4"/>
      <c r="LFM39" s="4"/>
      <c r="LFN39" s="4"/>
      <c r="LFO39" s="4"/>
      <c r="LFP39" s="4"/>
      <c r="LFQ39" s="4"/>
      <c r="LFR39" s="4"/>
      <c r="LFS39" s="4"/>
      <c r="LFT39" s="4"/>
      <c r="LFU39" s="4"/>
      <c r="LFV39" s="4"/>
      <c r="LFW39" s="4"/>
      <c r="LFX39" s="4"/>
      <c r="LFY39" s="4"/>
      <c r="LFZ39" s="4"/>
      <c r="LGA39" s="4"/>
      <c r="LGB39" s="4"/>
      <c r="LGC39" s="4"/>
      <c r="LGD39" s="4"/>
      <c r="LGE39" s="4"/>
      <c r="LGF39" s="4"/>
      <c r="LGG39" s="4"/>
      <c r="LGH39" s="4"/>
      <c r="LGI39" s="4"/>
      <c r="LGJ39" s="4"/>
      <c r="LGK39" s="4"/>
      <c r="LGL39" s="4"/>
      <c r="LGM39" s="4"/>
      <c r="LGN39" s="4"/>
      <c r="LGO39" s="4"/>
      <c r="LGP39" s="4"/>
      <c r="LGQ39" s="4"/>
      <c r="LGR39" s="4"/>
      <c r="LGS39" s="4"/>
      <c r="LGT39" s="4"/>
      <c r="LGU39" s="4"/>
      <c r="LGV39" s="4"/>
      <c r="LGW39" s="4"/>
      <c r="LGX39" s="4"/>
      <c r="LGY39" s="4"/>
      <c r="LGZ39" s="4"/>
      <c r="LHA39" s="4"/>
      <c r="LHB39" s="4"/>
      <c r="LHC39" s="4"/>
      <c r="LHD39" s="4"/>
      <c r="LHE39" s="4"/>
      <c r="LHF39" s="4"/>
      <c r="LHG39" s="4"/>
      <c r="LHH39" s="4"/>
      <c r="LHI39" s="4"/>
      <c r="LHJ39" s="4"/>
      <c r="LHK39" s="4"/>
      <c r="LHL39" s="4"/>
      <c r="LHM39" s="4"/>
      <c r="LHN39" s="4"/>
      <c r="LHO39" s="4"/>
      <c r="LHP39" s="4"/>
      <c r="LHQ39" s="4"/>
      <c r="LHR39" s="4"/>
      <c r="LHS39" s="4"/>
      <c r="LHT39" s="4"/>
      <c r="LHU39" s="4"/>
      <c r="LHV39" s="4"/>
      <c r="LHW39" s="4"/>
      <c r="LHX39" s="4"/>
      <c r="LHY39" s="4"/>
      <c r="LHZ39" s="4"/>
      <c r="LIA39" s="4"/>
      <c r="LIB39" s="4"/>
      <c r="LIC39" s="4"/>
      <c r="LID39" s="4"/>
      <c r="LIE39" s="4"/>
      <c r="LIF39" s="4"/>
      <c r="LIG39" s="4"/>
      <c r="LIH39" s="4"/>
      <c r="LII39" s="4"/>
      <c r="LIJ39" s="4"/>
      <c r="LIK39" s="4"/>
      <c r="LIL39" s="4"/>
      <c r="LIM39" s="4"/>
      <c r="LIN39" s="4"/>
      <c r="LIO39" s="4"/>
      <c r="LIP39" s="4"/>
      <c r="LIQ39" s="4"/>
      <c r="LIR39" s="4"/>
      <c r="LIS39" s="4"/>
      <c r="LIT39" s="4"/>
      <c r="LIU39" s="4"/>
      <c r="LIV39" s="4"/>
      <c r="LIW39" s="4"/>
      <c r="LIX39" s="4"/>
      <c r="LIY39" s="4"/>
      <c r="LIZ39" s="4"/>
      <c r="LJA39" s="4"/>
      <c r="LJB39" s="4"/>
      <c r="LJC39" s="4"/>
      <c r="LJD39" s="4"/>
      <c r="LJE39" s="4"/>
      <c r="LJF39" s="4"/>
      <c r="LJG39" s="4"/>
      <c r="LJH39" s="4"/>
      <c r="LJI39" s="4"/>
      <c r="LJJ39" s="4"/>
      <c r="LJK39" s="4"/>
      <c r="LJL39" s="4"/>
      <c r="LJM39" s="4"/>
      <c r="LJN39" s="4"/>
      <c r="LJO39" s="4"/>
      <c r="LJP39" s="4"/>
      <c r="LJQ39" s="4"/>
      <c r="LJR39" s="4"/>
      <c r="LJS39" s="4"/>
      <c r="LJT39" s="4"/>
      <c r="LJU39" s="4"/>
      <c r="LJV39" s="4"/>
      <c r="LJW39" s="4"/>
      <c r="LJX39" s="4"/>
      <c r="LJY39" s="4"/>
      <c r="LJZ39" s="4"/>
      <c r="LKA39" s="4"/>
      <c r="LKB39" s="4"/>
      <c r="LKC39" s="4"/>
      <c r="LKD39" s="4"/>
      <c r="LKE39" s="4"/>
      <c r="LKF39" s="4"/>
      <c r="LKG39" s="4"/>
      <c r="LKH39" s="4"/>
      <c r="LKI39" s="4"/>
      <c r="LKJ39" s="4"/>
      <c r="LKK39" s="4"/>
      <c r="LKL39" s="4"/>
      <c r="LKM39" s="4"/>
      <c r="LKN39" s="4"/>
      <c r="LKO39" s="4"/>
      <c r="LKP39" s="4"/>
      <c r="LKQ39" s="4"/>
      <c r="LKR39" s="4"/>
      <c r="LKS39" s="4"/>
      <c r="LKT39" s="4"/>
      <c r="LKU39" s="4"/>
      <c r="LKV39" s="4"/>
      <c r="LKW39" s="4"/>
      <c r="LKX39" s="4"/>
      <c r="LKY39" s="4"/>
      <c r="LKZ39" s="4"/>
      <c r="LLA39" s="4"/>
      <c r="LLB39" s="4"/>
      <c r="LLC39" s="4"/>
      <c r="LLD39" s="4"/>
      <c r="LLE39" s="4"/>
      <c r="LLF39" s="4"/>
      <c r="LLG39" s="4"/>
      <c r="LLH39" s="4"/>
      <c r="LLI39" s="4"/>
      <c r="LLJ39" s="4"/>
      <c r="LLK39" s="4"/>
      <c r="LLL39" s="4"/>
      <c r="LLM39" s="4"/>
      <c r="LLN39" s="4"/>
      <c r="LLO39" s="4"/>
      <c r="LLP39" s="4"/>
      <c r="LLQ39" s="4"/>
      <c r="LLR39" s="4"/>
      <c r="LLS39" s="4"/>
      <c r="LLT39" s="4"/>
      <c r="LLU39" s="4"/>
      <c r="LLV39" s="4"/>
      <c r="LLW39" s="4"/>
      <c r="LLX39" s="4"/>
      <c r="LLY39" s="4"/>
      <c r="LLZ39" s="4"/>
      <c r="LMA39" s="4"/>
      <c r="LMB39" s="4"/>
      <c r="LMC39" s="4"/>
      <c r="LMD39" s="4"/>
      <c r="LME39" s="4"/>
      <c r="LMF39" s="4"/>
      <c r="LMG39" s="4"/>
      <c r="LMH39" s="4"/>
      <c r="LMI39" s="4"/>
      <c r="LMJ39" s="4"/>
      <c r="LMK39" s="4"/>
      <c r="LML39" s="4"/>
      <c r="LMM39" s="4"/>
      <c r="LMN39" s="4"/>
      <c r="LMO39" s="4"/>
      <c r="LMP39" s="4"/>
      <c r="LMQ39" s="4"/>
      <c r="LMR39" s="4"/>
      <c r="LMS39" s="4"/>
      <c r="LMT39" s="4"/>
      <c r="LMU39" s="4"/>
      <c r="LMV39" s="4"/>
      <c r="LMW39" s="4"/>
      <c r="LMX39" s="4"/>
      <c r="LMY39" s="4"/>
      <c r="LMZ39" s="4"/>
      <c r="LNA39" s="4"/>
      <c r="LNB39" s="4"/>
      <c r="LNC39" s="4"/>
      <c r="LND39" s="4"/>
      <c r="LNE39" s="4"/>
      <c r="LNF39" s="4"/>
      <c r="LNG39" s="4"/>
      <c r="LNH39" s="4"/>
      <c r="LNI39" s="4"/>
      <c r="LNJ39" s="4"/>
      <c r="LNK39" s="4"/>
      <c r="LNL39" s="4"/>
      <c r="LNM39" s="4"/>
      <c r="LNN39" s="4"/>
      <c r="LNO39" s="4"/>
      <c r="LNP39" s="4"/>
      <c r="LNQ39" s="4"/>
      <c r="LNR39" s="4"/>
      <c r="LNS39" s="4"/>
      <c r="LNT39" s="4"/>
      <c r="LNU39" s="4"/>
      <c r="LNV39" s="4"/>
      <c r="LNW39" s="4"/>
      <c r="LNX39" s="4"/>
      <c r="LNY39" s="4"/>
      <c r="LNZ39" s="4"/>
      <c r="LOA39" s="4"/>
      <c r="LOB39" s="4"/>
      <c r="LOC39" s="4"/>
      <c r="LOD39" s="4"/>
      <c r="LOE39" s="4"/>
      <c r="LOF39" s="4"/>
      <c r="LOG39" s="4"/>
      <c r="LOH39" s="4"/>
      <c r="LOI39" s="4"/>
      <c r="LOJ39" s="4"/>
      <c r="LOK39" s="4"/>
      <c r="LOL39" s="4"/>
      <c r="LOM39" s="4"/>
      <c r="LON39" s="4"/>
      <c r="LOO39" s="4"/>
      <c r="LOP39" s="4"/>
      <c r="LOQ39" s="4"/>
      <c r="LOR39" s="4"/>
      <c r="LOS39" s="4"/>
      <c r="LOT39" s="4"/>
      <c r="LOU39" s="4"/>
      <c r="LOV39" s="4"/>
      <c r="LOW39" s="4"/>
      <c r="LOX39" s="4"/>
      <c r="LOY39" s="4"/>
      <c r="LOZ39" s="4"/>
      <c r="LPA39" s="4"/>
      <c r="LPB39" s="4"/>
      <c r="LPC39" s="4"/>
      <c r="LPD39" s="4"/>
      <c r="LPE39" s="4"/>
      <c r="LPF39" s="4"/>
      <c r="LPG39" s="4"/>
      <c r="LPH39" s="4"/>
      <c r="LPI39" s="4"/>
      <c r="LPJ39" s="4"/>
      <c r="LPK39" s="4"/>
      <c r="LPL39" s="4"/>
      <c r="LPM39" s="4"/>
      <c r="LPN39" s="4"/>
      <c r="LPO39" s="4"/>
      <c r="LPP39" s="4"/>
      <c r="LPQ39" s="4"/>
      <c r="LPR39" s="4"/>
      <c r="LPS39" s="4"/>
      <c r="LPT39" s="4"/>
      <c r="LPU39" s="4"/>
      <c r="LPV39" s="4"/>
      <c r="LPW39" s="4"/>
      <c r="LPX39" s="4"/>
      <c r="LPY39" s="4"/>
      <c r="LPZ39" s="4"/>
      <c r="LQA39" s="4"/>
      <c r="LQB39" s="4"/>
      <c r="LQC39" s="4"/>
      <c r="LQD39" s="4"/>
      <c r="LQE39" s="4"/>
      <c r="LQF39" s="4"/>
      <c r="LQG39" s="4"/>
      <c r="LQH39" s="4"/>
      <c r="LQI39" s="4"/>
      <c r="LQJ39" s="4"/>
      <c r="LQK39" s="4"/>
      <c r="LQL39" s="4"/>
      <c r="LQM39" s="4"/>
      <c r="LQN39" s="4"/>
      <c r="LQO39" s="4"/>
      <c r="LQP39" s="4"/>
      <c r="LQQ39" s="4"/>
      <c r="LQR39" s="4"/>
      <c r="LQS39" s="4"/>
      <c r="LQT39" s="4"/>
      <c r="LQU39" s="4"/>
      <c r="LQV39" s="4"/>
      <c r="LQW39" s="4"/>
      <c r="LQX39" s="4"/>
      <c r="LQY39" s="4"/>
      <c r="LQZ39" s="4"/>
      <c r="LRA39" s="4"/>
      <c r="LRB39" s="4"/>
      <c r="LRC39" s="4"/>
      <c r="LRD39" s="4"/>
      <c r="LRE39" s="4"/>
      <c r="LRF39" s="4"/>
      <c r="LRG39" s="4"/>
      <c r="LRH39" s="4"/>
      <c r="LRI39" s="4"/>
      <c r="LRJ39" s="4"/>
      <c r="LRK39" s="4"/>
      <c r="LRL39" s="4"/>
      <c r="LRM39" s="4"/>
      <c r="LRN39" s="4"/>
      <c r="LRO39" s="4"/>
      <c r="LRP39" s="4"/>
      <c r="LRQ39" s="4"/>
      <c r="LRR39" s="4"/>
      <c r="LRS39" s="4"/>
      <c r="LRT39" s="4"/>
      <c r="LRU39" s="4"/>
      <c r="LRV39" s="4"/>
      <c r="LRW39" s="4"/>
      <c r="LRX39" s="4"/>
      <c r="LRY39" s="4"/>
      <c r="LRZ39" s="4"/>
      <c r="LSA39" s="4"/>
      <c r="LSB39" s="4"/>
      <c r="LSC39" s="4"/>
      <c r="LSD39" s="4"/>
      <c r="LSE39" s="4"/>
      <c r="LSF39" s="4"/>
      <c r="LSG39" s="4"/>
      <c r="LSH39" s="4"/>
      <c r="LSI39" s="4"/>
      <c r="LSJ39" s="4"/>
      <c r="LSK39" s="4"/>
      <c r="LSL39" s="4"/>
      <c r="LSM39" s="4"/>
      <c r="LSN39" s="4"/>
      <c r="LSO39" s="4"/>
      <c r="LSP39" s="4"/>
      <c r="LSQ39" s="4"/>
      <c r="LSR39" s="4"/>
      <c r="LSS39" s="4"/>
      <c r="LST39" s="4"/>
      <c r="LSU39" s="4"/>
      <c r="LSV39" s="4"/>
      <c r="LSW39" s="4"/>
      <c r="LSX39" s="4"/>
      <c r="LSY39" s="4"/>
      <c r="LSZ39" s="4"/>
      <c r="LTA39" s="4"/>
      <c r="LTB39" s="4"/>
      <c r="LTC39" s="4"/>
      <c r="LTD39" s="4"/>
      <c r="LTE39" s="4"/>
      <c r="LTF39" s="4"/>
      <c r="LTG39" s="4"/>
      <c r="LTH39" s="4"/>
      <c r="LTI39" s="4"/>
      <c r="LTJ39" s="4"/>
      <c r="LTK39" s="4"/>
      <c r="LTL39" s="4"/>
      <c r="LTM39" s="4"/>
      <c r="LTN39" s="4"/>
      <c r="LTO39" s="4"/>
      <c r="LTP39" s="4"/>
      <c r="LTQ39" s="4"/>
      <c r="LTR39" s="4"/>
      <c r="LTS39" s="4"/>
      <c r="LTT39" s="4"/>
      <c r="LTU39" s="4"/>
      <c r="LTV39" s="4"/>
      <c r="LTW39" s="4"/>
      <c r="LTX39" s="4"/>
      <c r="LTY39" s="4"/>
      <c r="LTZ39" s="4"/>
      <c r="LUA39" s="4"/>
      <c r="LUB39" s="4"/>
      <c r="LUC39" s="4"/>
      <c r="LUD39" s="4"/>
      <c r="LUE39" s="4"/>
      <c r="LUF39" s="4"/>
      <c r="LUG39" s="4"/>
      <c r="LUH39" s="4"/>
      <c r="LUI39" s="4"/>
      <c r="LUJ39" s="4"/>
      <c r="LUK39" s="4"/>
      <c r="LUL39" s="4"/>
      <c r="LUM39" s="4"/>
      <c r="LUN39" s="4"/>
      <c r="LUO39" s="4"/>
      <c r="LUP39" s="4"/>
      <c r="LUQ39" s="4"/>
      <c r="LUR39" s="4"/>
      <c r="LUS39" s="4"/>
      <c r="LUT39" s="4"/>
      <c r="LUU39" s="4"/>
      <c r="LUV39" s="4"/>
      <c r="LUW39" s="4"/>
      <c r="LUX39" s="4"/>
      <c r="LUY39" s="4"/>
      <c r="LUZ39" s="4"/>
      <c r="LVA39" s="4"/>
      <c r="LVB39" s="4"/>
      <c r="LVC39" s="4"/>
      <c r="LVD39" s="4"/>
      <c r="LVE39" s="4"/>
      <c r="LVF39" s="4"/>
      <c r="LVG39" s="4"/>
      <c r="LVH39" s="4"/>
      <c r="LVI39" s="4"/>
      <c r="LVJ39" s="4"/>
      <c r="LVK39" s="4"/>
      <c r="LVL39" s="4"/>
      <c r="LVM39" s="4"/>
      <c r="LVN39" s="4"/>
      <c r="LVO39" s="4"/>
      <c r="LVP39" s="4"/>
      <c r="LVQ39" s="4"/>
      <c r="LVR39" s="4"/>
      <c r="LVS39" s="4"/>
      <c r="LVT39" s="4"/>
      <c r="LVU39" s="4"/>
      <c r="LVV39" s="4"/>
      <c r="LVW39" s="4"/>
      <c r="LVX39" s="4"/>
      <c r="LVY39" s="4"/>
      <c r="LVZ39" s="4"/>
      <c r="LWA39" s="4"/>
      <c r="LWB39" s="4"/>
      <c r="LWC39" s="4"/>
      <c r="LWD39" s="4"/>
      <c r="LWE39" s="4"/>
      <c r="LWF39" s="4"/>
      <c r="LWG39" s="4"/>
      <c r="LWH39" s="4"/>
      <c r="LWI39" s="4"/>
      <c r="LWJ39" s="4"/>
      <c r="LWK39" s="4"/>
      <c r="LWL39" s="4"/>
      <c r="LWM39" s="4"/>
      <c r="LWN39" s="4"/>
      <c r="LWO39" s="4"/>
      <c r="LWP39" s="4"/>
      <c r="LWQ39" s="4"/>
      <c r="LWR39" s="4"/>
      <c r="LWS39" s="4"/>
      <c r="LWT39" s="4"/>
      <c r="LWU39" s="4"/>
      <c r="LWV39" s="4"/>
      <c r="LWW39" s="4"/>
      <c r="LWX39" s="4"/>
      <c r="LWY39" s="4"/>
      <c r="LWZ39" s="4"/>
      <c r="LXA39" s="4"/>
      <c r="LXB39" s="4"/>
      <c r="LXC39" s="4"/>
      <c r="LXD39" s="4"/>
      <c r="LXE39" s="4"/>
      <c r="LXF39" s="4"/>
      <c r="LXG39" s="4"/>
      <c r="LXH39" s="4"/>
      <c r="LXI39" s="4"/>
      <c r="LXJ39" s="4"/>
      <c r="LXK39" s="4"/>
      <c r="LXL39" s="4"/>
      <c r="LXM39" s="4"/>
      <c r="LXN39" s="4"/>
      <c r="LXO39" s="4"/>
      <c r="LXP39" s="4"/>
      <c r="LXQ39" s="4"/>
      <c r="LXR39" s="4"/>
      <c r="LXS39" s="4"/>
      <c r="LXT39" s="4"/>
      <c r="LXU39" s="4"/>
      <c r="LXV39" s="4"/>
      <c r="LXW39" s="4"/>
      <c r="LXX39" s="4"/>
      <c r="LXY39" s="4"/>
      <c r="LXZ39" s="4"/>
      <c r="LYA39" s="4"/>
      <c r="LYB39" s="4"/>
      <c r="LYC39" s="4"/>
      <c r="LYD39" s="4"/>
      <c r="LYE39" s="4"/>
      <c r="LYF39" s="4"/>
      <c r="LYG39" s="4"/>
      <c r="LYH39" s="4"/>
      <c r="LYI39" s="4"/>
      <c r="LYJ39" s="4"/>
      <c r="LYK39" s="4"/>
      <c r="LYL39" s="4"/>
      <c r="LYM39" s="4"/>
      <c r="LYN39" s="4"/>
      <c r="LYO39" s="4"/>
      <c r="LYP39" s="4"/>
      <c r="LYQ39" s="4"/>
      <c r="LYR39" s="4"/>
      <c r="LYS39" s="4"/>
      <c r="LYT39" s="4"/>
      <c r="LYU39" s="4"/>
      <c r="LYV39" s="4"/>
      <c r="LYW39" s="4"/>
      <c r="LYX39" s="4"/>
      <c r="LYY39" s="4"/>
      <c r="LYZ39" s="4"/>
      <c r="LZA39" s="4"/>
      <c r="LZB39" s="4"/>
      <c r="LZC39" s="4"/>
      <c r="LZD39" s="4"/>
      <c r="LZE39" s="4"/>
      <c r="LZF39" s="4"/>
      <c r="LZG39" s="4"/>
      <c r="LZH39" s="4"/>
      <c r="LZI39" s="4"/>
      <c r="LZJ39" s="4"/>
      <c r="LZK39" s="4"/>
      <c r="LZL39" s="4"/>
      <c r="LZM39" s="4"/>
      <c r="LZN39" s="4"/>
      <c r="LZO39" s="4"/>
      <c r="LZP39" s="4"/>
      <c r="LZQ39" s="4"/>
      <c r="LZR39" s="4"/>
      <c r="LZS39" s="4"/>
      <c r="LZT39" s="4"/>
      <c r="LZU39" s="4"/>
      <c r="LZV39" s="4"/>
      <c r="LZW39" s="4"/>
      <c r="LZX39" s="4"/>
      <c r="LZY39" s="4"/>
      <c r="LZZ39" s="4"/>
      <c r="MAA39" s="4"/>
      <c r="MAB39" s="4"/>
      <c r="MAC39" s="4"/>
      <c r="MAD39" s="4"/>
      <c r="MAE39" s="4"/>
      <c r="MAF39" s="4"/>
      <c r="MAG39" s="4"/>
      <c r="MAH39" s="4"/>
      <c r="MAI39" s="4"/>
      <c r="MAJ39" s="4"/>
      <c r="MAK39" s="4"/>
      <c r="MAL39" s="4"/>
      <c r="MAM39" s="4"/>
      <c r="MAN39" s="4"/>
      <c r="MAO39" s="4"/>
      <c r="MAP39" s="4"/>
      <c r="MAQ39" s="4"/>
      <c r="MAR39" s="4"/>
      <c r="MAS39" s="4"/>
      <c r="MAT39" s="4"/>
      <c r="MAU39" s="4"/>
      <c r="MAV39" s="4"/>
      <c r="MAW39" s="4"/>
      <c r="MAX39" s="4"/>
      <c r="MAY39" s="4"/>
      <c r="MAZ39" s="4"/>
      <c r="MBA39" s="4"/>
      <c r="MBB39" s="4"/>
      <c r="MBC39" s="4"/>
      <c r="MBD39" s="4"/>
      <c r="MBE39" s="4"/>
      <c r="MBF39" s="4"/>
      <c r="MBG39" s="4"/>
      <c r="MBH39" s="4"/>
      <c r="MBI39" s="4"/>
      <c r="MBJ39" s="4"/>
      <c r="MBK39" s="4"/>
      <c r="MBL39" s="4"/>
      <c r="MBM39" s="4"/>
      <c r="MBN39" s="4"/>
      <c r="MBO39" s="4"/>
      <c r="MBP39" s="4"/>
      <c r="MBQ39" s="4"/>
      <c r="MBR39" s="4"/>
      <c r="MBS39" s="4"/>
      <c r="MBT39" s="4"/>
      <c r="MBU39" s="4"/>
      <c r="MBV39" s="4"/>
      <c r="MBW39" s="4"/>
      <c r="MBX39" s="4"/>
      <c r="MBY39" s="4"/>
      <c r="MBZ39" s="4"/>
      <c r="MCA39" s="4"/>
      <c r="MCB39" s="4"/>
      <c r="MCC39" s="4"/>
      <c r="MCD39" s="4"/>
      <c r="MCE39" s="4"/>
      <c r="MCF39" s="4"/>
      <c r="MCG39" s="4"/>
      <c r="MCH39" s="4"/>
      <c r="MCI39" s="4"/>
      <c r="MCJ39" s="4"/>
      <c r="MCK39" s="4"/>
      <c r="MCL39" s="4"/>
      <c r="MCM39" s="4"/>
      <c r="MCN39" s="4"/>
      <c r="MCO39" s="4"/>
      <c r="MCP39" s="4"/>
      <c r="MCQ39" s="4"/>
      <c r="MCR39" s="4"/>
      <c r="MCS39" s="4"/>
      <c r="MCT39" s="4"/>
      <c r="MCU39" s="4"/>
      <c r="MCV39" s="4"/>
      <c r="MCW39" s="4"/>
      <c r="MCX39" s="4"/>
      <c r="MCY39" s="4"/>
      <c r="MCZ39" s="4"/>
      <c r="MDA39" s="4"/>
      <c r="MDB39" s="4"/>
      <c r="MDC39" s="4"/>
      <c r="MDD39" s="4"/>
      <c r="MDE39" s="4"/>
      <c r="MDF39" s="4"/>
      <c r="MDG39" s="4"/>
      <c r="MDH39" s="4"/>
      <c r="MDI39" s="4"/>
      <c r="MDJ39" s="4"/>
      <c r="MDK39" s="4"/>
      <c r="MDL39" s="4"/>
      <c r="MDM39" s="4"/>
      <c r="MDN39" s="4"/>
      <c r="MDO39" s="4"/>
      <c r="MDP39" s="4"/>
      <c r="MDQ39" s="4"/>
      <c r="MDR39" s="4"/>
      <c r="MDS39" s="4"/>
      <c r="MDT39" s="4"/>
      <c r="MDU39" s="4"/>
      <c r="MDV39" s="4"/>
      <c r="MDW39" s="4"/>
      <c r="MDX39" s="4"/>
      <c r="MDY39" s="4"/>
      <c r="MDZ39" s="4"/>
      <c r="MEA39" s="4"/>
      <c r="MEB39" s="4"/>
      <c r="MEC39" s="4"/>
      <c r="MED39" s="4"/>
      <c r="MEE39" s="4"/>
      <c r="MEF39" s="4"/>
      <c r="MEG39" s="4"/>
      <c r="MEH39" s="4"/>
      <c r="MEI39" s="4"/>
      <c r="MEJ39" s="4"/>
      <c r="MEK39" s="4"/>
      <c r="MEL39" s="4"/>
      <c r="MEM39" s="4"/>
      <c r="MEN39" s="4"/>
      <c r="MEO39" s="4"/>
      <c r="MEP39" s="4"/>
      <c r="MEQ39" s="4"/>
      <c r="MER39" s="4"/>
      <c r="MES39" s="4"/>
      <c r="MET39" s="4"/>
      <c r="MEU39" s="4"/>
      <c r="MEV39" s="4"/>
      <c r="MEW39" s="4"/>
      <c r="MEX39" s="4"/>
      <c r="MEY39" s="4"/>
      <c r="MEZ39" s="4"/>
      <c r="MFA39" s="4"/>
      <c r="MFB39" s="4"/>
      <c r="MFC39" s="4"/>
      <c r="MFD39" s="4"/>
      <c r="MFE39" s="4"/>
      <c r="MFF39" s="4"/>
      <c r="MFG39" s="4"/>
      <c r="MFH39" s="4"/>
      <c r="MFI39" s="4"/>
      <c r="MFJ39" s="4"/>
      <c r="MFK39" s="4"/>
      <c r="MFL39" s="4"/>
      <c r="MFM39" s="4"/>
      <c r="MFN39" s="4"/>
      <c r="MFO39" s="4"/>
      <c r="MFP39" s="4"/>
      <c r="MFQ39" s="4"/>
      <c r="MFR39" s="4"/>
      <c r="MFS39" s="4"/>
      <c r="MFT39" s="4"/>
      <c r="MFU39" s="4"/>
      <c r="MFV39" s="4"/>
      <c r="MFW39" s="4"/>
      <c r="MFX39" s="4"/>
      <c r="MFY39" s="4"/>
      <c r="MFZ39" s="4"/>
      <c r="MGA39" s="4"/>
      <c r="MGB39" s="4"/>
      <c r="MGC39" s="4"/>
      <c r="MGD39" s="4"/>
      <c r="MGE39" s="4"/>
      <c r="MGF39" s="4"/>
      <c r="MGG39" s="4"/>
      <c r="MGH39" s="4"/>
      <c r="MGI39" s="4"/>
      <c r="MGJ39" s="4"/>
      <c r="MGK39" s="4"/>
      <c r="MGL39" s="4"/>
      <c r="MGM39" s="4"/>
      <c r="MGN39" s="4"/>
      <c r="MGO39" s="4"/>
      <c r="MGP39" s="4"/>
      <c r="MGQ39" s="4"/>
      <c r="MGR39" s="4"/>
      <c r="MGS39" s="4"/>
      <c r="MGT39" s="4"/>
      <c r="MGU39" s="4"/>
      <c r="MGV39" s="4"/>
      <c r="MGW39" s="4"/>
      <c r="MGX39" s="4"/>
      <c r="MGY39" s="4"/>
      <c r="MGZ39" s="4"/>
      <c r="MHA39" s="4"/>
      <c r="MHB39" s="4"/>
      <c r="MHC39" s="4"/>
      <c r="MHD39" s="4"/>
      <c r="MHE39" s="4"/>
      <c r="MHF39" s="4"/>
      <c r="MHG39" s="4"/>
      <c r="MHH39" s="4"/>
      <c r="MHI39" s="4"/>
      <c r="MHJ39" s="4"/>
      <c r="MHK39" s="4"/>
      <c r="MHL39" s="4"/>
      <c r="MHM39" s="4"/>
      <c r="MHN39" s="4"/>
      <c r="MHO39" s="4"/>
      <c r="MHP39" s="4"/>
      <c r="MHQ39" s="4"/>
      <c r="MHR39" s="4"/>
      <c r="MHS39" s="4"/>
      <c r="MHT39" s="4"/>
      <c r="MHU39" s="4"/>
      <c r="MHV39" s="4"/>
      <c r="MHW39" s="4"/>
      <c r="MHX39" s="4"/>
      <c r="MHY39" s="4"/>
      <c r="MHZ39" s="4"/>
      <c r="MIA39" s="4"/>
      <c r="MIB39" s="4"/>
      <c r="MIC39" s="4"/>
      <c r="MID39" s="4"/>
      <c r="MIE39" s="4"/>
      <c r="MIF39" s="4"/>
      <c r="MIG39" s="4"/>
      <c r="MIH39" s="4"/>
      <c r="MII39" s="4"/>
      <c r="MIJ39" s="4"/>
      <c r="MIK39" s="4"/>
      <c r="MIL39" s="4"/>
      <c r="MIM39" s="4"/>
      <c r="MIN39" s="4"/>
      <c r="MIO39" s="4"/>
      <c r="MIP39" s="4"/>
      <c r="MIQ39" s="4"/>
      <c r="MIR39" s="4"/>
      <c r="MIS39" s="4"/>
      <c r="MIT39" s="4"/>
      <c r="MIU39" s="4"/>
      <c r="MIV39" s="4"/>
      <c r="MIW39" s="4"/>
      <c r="MIX39" s="4"/>
      <c r="MIY39" s="4"/>
      <c r="MIZ39" s="4"/>
      <c r="MJA39" s="4"/>
      <c r="MJB39" s="4"/>
      <c r="MJC39" s="4"/>
      <c r="MJD39" s="4"/>
      <c r="MJE39" s="4"/>
      <c r="MJF39" s="4"/>
      <c r="MJG39" s="4"/>
      <c r="MJH39" s="4"/>
      <c r="MJI39" s="4"/>
      <c r="MJJ39" s="4"/>
      <c r="MJK39" s="4"/>
      <c r="MJL39" s="4"/>
      <c r="MJM39" s="4"/>
      <c r="MJN39" s="4"/>
      <c r="MJO39" s="4"/>
      <c r="MJP39" s="4"/>
      <c r="MJQ39" s="4"/>
      <c r="MJR39" s="4"/>
      <c r="MJS39" s="4"/>
      <c r="MJT39" s="4"/>
      <c r="MJU39" s="4"/>
      <c r="MJV39" s="4"/>
      <c r="MJW39" s="4"/>
      <c r="MJX39" s="4"/>
      <c r="MJY39" s="4"/>
      <c r="MJZ39" s="4"/>
      <c r="MKA39" s="4"/>
      <c r="MKB39" s="4"/>
      <c r="MKC39" s="4"/>
      <c r="MKD39" s="4"/>
      <c r="MKE39" s="4"/>
      <c r="MKF39" s="4"/>
      <c r="MKG39" s="4"/>
      <c r="MKH39" s="4"/>
      <c r="MKI39" s="4"/>
      <c r="MKJ39" s="4"/>
      <c r="MKK39" s="4"/>
      <c r="MKL39" s="4"/>
      <c r="MKM39" s="4"/>
      <c r="MKN39" s="4"/>
      <c r="MKO39" s="4"/>
      <c r="MKP39" s="4"/>
      <c r="MKQ39" s="4"/>
      <c r="MKR39" s="4"/>
      <c r="MKS39" s="4"/>
      <c r="MKT39" s="4"/>
      <c r="MKU39" s="4"/>
      <c r="MKV39" s="4"/>
      <c r="MKW39" s="4"/>
      <c r="MKX39" s="4"/>
      <c r="MKY39" s="4"/>
      <c r="MKZ39" s="4"/>
      <c r="MLA39" s="4"/>
      <c r="MLB39" s="4"/>
      <c r="MLC39" s="4"/>
      <c r="MLD39" s="4"/>
      <c r="MLE39" s="4"/>
      <c r="MLF39" s="4"/>
      <c r="MLG39" s="4"/>
      <c r="MLH39" s="4"/>
      <c r="MLI39" s="4"/>
      <c r="MLJ39" s="4"/>
      <c r="MLK39" s="4"/>
      <c r="MLL39" s="4"/>
      <c r="MLM39" s="4"/>
      <c r="MLN39" s="4"/>
      <c r="MLO39" s="4"/>
      <c r="MLP39" s="4"/>
      <c r="MLQ39" s="4"/>
      <c r="MLR39" s="4"/>
      <c r="MLS39" s="4"/>
      <c r="MLT39" s="4"/>
      <c r="MLU39" s="4"/>
      <c r="MLV39" s="4"/>
      <c r="MLW39" s="4"/>
      <c r="MLX39" s="4"/>
      <c r="MLY39" s="4"/>
      <c r="MLZ39" s="4"/>
      <c r="MMA39" s="4"/>
      <c r="MMB39" s="4"/>
      <c r="MMC39" s="4"/>
      <c r="MMD39" s="4"/>
      <c r="MME39" s="4"/>
      <c r="MMF39" s="4"/>
      <c r="MMG39" s="4"/>
      <c r="MMH39" s="4"/>
      <c r="MMI39" s="4"/>
      <c r="MMJ39" s="4"/>
      <c r="MMK39" s="4"/>
      <c r="MML39" s="4"/>
      <c r="MMM39" s="4"/>
      <c r="MMN39" s="4"/>
      <c r="MMO39" s="4"/>
      <c r="MMP39" s="4"/>
      <c r="MMQ39" s="4"/>
      <c r="MMR39" s="4"/>
      <c r="MMS39" s="4"/>
      <c r="MMT39" s="4"/>
      <c r="MMU39" s="4"/>
      <c r="MMV39" s="4"/>
      <c r="MMW39" s="4"/>
      <c r="MMX39" s="4"/>
      <c r="MMY39" s="4"/>
      <c r="MMZ39" s="4"/>
      <c r="MNA39" s="4"/>
      <c r="MNB39" s="4"/>
      <c r="MNC39" s="4"/>
      <c r="MND39" s="4"/>
      <c r="MNE39" s="4"/>
      <c r="MNF39" s="4"/>
      <c r="MNG39" s="4"/>
      <c r="MNH39" s="4"/>
      <c r="MNI39" s="4"/>
      <c r="MNJ39" s="4"/>
      <c r="MNK39" s="4"/>
      <c r="MNL39" s="4"/>
      <c r="MNM39" s="4"/>
      <c r="MNN39" s="4"/>
      <c r="MNO39" s="4"/>
      <c r="MNP39" s="4"/>
      <c r="MNQ39" s="4"/>
      <c r="MNR39" s="4"/>
      <c r="MNS39" s="4"/>
      <c r="MNT39" s="4"/>
      <c r="MNU39" s="4"/>
      <c r="MNV39" s="4"/>
      <c r="MNW39" s="4"/>
      <c r="MNX39" s="4"/>
      <c r="MNY39" s="4"/>
      <c r="MNZ39" s="4"/>
      <c r="MOA39" s="4"/>
      <c r="MOB39" s="4"/>
      <c r="MOC39" s="4"/>
      <c r="MOD39" s="4"/>
      <c r="MOE39" s="4"/>
      <c r="MOF39" s="4"/>
      <c r="MOG39" s="4"/>
      <c r="MOH39" s="4"/>
      <c r="MOI39" s="4"/>
      <c r="MOJ39" s="4"/>
      <c r="MOK39" s="4"/>
      <c r="MOL39" s="4"/>
      <c r="MOM39" s="4"/>
      <c r="MON39" s="4"/>
      <c r="MOO39" s="4"/>
      <c r="MOP39" s="4"/>
      <c r="MOQ39" s="4"/>
      <c r="MOR39" s="4"/>
      <c r="MOS39" s="4"/>
      <c r="MOT39" s="4"/>
      <c r="MOU39" s="4"/>
      <c r="MOV39" s="4"/>
      <c r="MOW39" s="4"/>
      <c r="MOX39" s="4"/>
      <c r="MOY39" s="4"/>
      <c r="MOZ39" s="4"/>
      <c r="MPA39" s="4"/>
      <c r="MPB39" s="4"/>
      <c r="MPC39" s="4"/>
      <c r="MPD39" s="4"/>
      <c r="MPE39" s="4"/>
      <c r="MPF39" s="4"/>
      <c r="MPG39" s="4"/>
      <c r="MPH39" s="4"/>
      <c r="MPI39" s="4"/>
      <c r="MPJ39" s="4"/>
      <c r="MPK39" s="4"/>
      <c r="MPL39" s="4"/>
      <c r="MPM39" s="4"/>
      <c r="MPN39" s="4"/>
      <c r="MPO39" s="4"/>
      <c r="MPP39" s="4"/>
      <c r="MPQ39" s="4"/>
      <c r="MPR39" s="4"/>
      <c r="MPS39" s="4"/>
      <c r="MPT39" s="4"/>
      <c r="MPU39" s="4"/>
      <c r="MPV39" s="4"/>
      <c r="MPW39" s="4"/>
      <c r="MPX39" s="4"/>
      <c r="MPY39" s="4"/>
      <c r="MPZ39" s="4"/>
      <c r="MQA39" s="4"/>
      <c r="MQB39" s="4"/>
      <c r="MQC39" s="4"/>
      <c r="MQD39" s="4"/>
      <c r="MQE39" s="4"/>
      <c r="MQF39" s="4"/>
      <c r="MQG39" s="4"/>
      <c r="MQH39" s="4"/>
      <c r="MQI39" s="4"/>
      <c r="MQJ39" s="4"/>
      <c r="MQK39" s="4"/>
      <c r="MQL39" s="4"/>
      <c r="MQM39" s="4"/>
      <c r="MQN39" s="4"/>
      <c r="MQO39" s="4"/>
      <c r="MQP39" s="4"/>
      <c r="MQQ39" s="4"/>
      <c r="MQR39" s="4"/>
      <c r="MQS39" s="4"/>
      <c r="MQT39" s="4"/>
      <c r="MQU39" s="4"/>
      <c r="MQV39" s="4"/>
      <c r="MQW39" s="4"/>
      <c r="MQX39" s="4"/>
      <c r="MQY39" s="4"/>
      <c r="MQZ39" s="4"/>
      <c r="MRA39" s="4"/>
      <c r="MRB39" s="4"/>
      <c r="MRC39" s="4"/>
      <c r="MRD39" s="4"/>
      <c r="MRE39" s="4"/>
      <c r="MRF39" s="4"/>
      <c r="MRG39" s="4"/>
      <c r="MRH39" s="4"/>
      <c r="MRI39" s="4"/>
      <c r="MRJ39" s="4"/>
      <c r="MRK39" s="4"/>
      <c r="MRL39" s="4"/>
      <c r="MRM39" s="4"/>
      <c r="MRN39" s="4"/>
      <c r="MRO39" s="4"/>
      <c r="MRP39" s="4"/>
      <c r="MRQ39" s="4"/>
      <c r="MRR39" s="4"/>
      <c r="MRS39" s="4"/>
      <c r="MRT39" s="4"/>
      <c r="MRU39" s="4"/>
      <c r="MRV39" s="4"/>
      <c r="MRW39" s="4"/>
      <c r="MRX39" s="4"/>
      <c r="MRY39" s="4"/>
      <c r="MRZ39" s="4"/>
      <c r="MSA39" s="4"/>
      <c r="MSB39" s="4"/>
      <c r="MSC39" s="4"/>
      <c r="MSD39" s="4"/>
      <c r="MSE39" s="4"/>
      <c r="MSF39" s="4"/>
      <c r="MSG39" s="4"/>
      <c r="MSH39" s="4"/>
      <c r="MSI39" s="4"/>
      <c r="MSJ39" s="4"/>
      <c r="MSK39" s="4"/>
      <c r="MSL39" s="4"/>
      <c r="MSM39" s="4"/>
      <c r="MSN39" s="4"/>
      <c r="MSO39" s="4"/>
      <c r="MSP39" s="4"/>
      <c r="MSQ39" s="4"/>
      <c r="MSR39" s="4"/>
      <c r="MSS39" s="4"/>
      <c r="MST39" s="4"/>
      <c r="MSU39" s="4"/>
      <c r="MSV39" s="4"/>
      <c r="MSW39" s="4"/>
      <c r="MSX39" s="4"/>
      <c r="MSY39" s="4"/>
      <c r="MSZ39" s="4"/>
      <c r="MTA39" s="4"/>
      <c r="MTB39" s="4"/>
      <c r="MTC39" s="4"/>
      <c r="MTD39" s="4"/>
      <c r="MTE39" s="4"/>
      <c r="MTF39" s="4"/>
      <c r="MTG39" s="4"/>
      <c r="MTH39" s="4"/>
      <c r="MTI39" s="4"/>
      <c r="MTJ39" s="4"/>
      <c r="MTK39" s="4"/>
      <c r="MTL39" s="4"/>
      <c r="MTM39" s="4"/>
      <c r="MTN39" s="4"/>
      <c r="MTO39" s="4"/>
      <c r="MTP39" s="4"/>
      <c r="MTQ39" s="4"/>
      <c r="MTR39" s="4"/>
      <c r="MTS39" s="4"/>
      <c r="MTT39" s="4"/>
      <c r="MTU39" s="4"/>
      <c r="MTV39" s="4"/>
      <c r="MTW39" s="4"/>
      <c r="MTX39" s="4"/>
      <c r="MTY39" s="4"/>
      <c r="MTZ39" s="4"/>
      <c r="MUA39" s="4"/>
      <c r="MUB39" s="4"/>
      <c r="MUC39" s="4"/>
      <c r="MUD39" s="4"/>
      <c r="MUE39" s="4"/>
      <c r="MUF39" s="4"/>
      <c r="MUG39" s="4"/>
      <c r="MUH39" s="4"/>
      <c r="MUI39" s="4"/>
      <c r="MUJ39" s="4"/>
      <c r="MUK39" s="4"/>
      <c r="MUL39" s="4"/>
      <c r="MUM39" s="4"/>
      <c r="MUN39" s="4"/>
      <c r="MUO39" s="4"/>
      <c r="MUP39" s="4"/>
      <c r="MUQ39" s="4"/>
      <c r="MUR39" s="4"/>
      <c r="MUS39" s="4"/>
      <c r="MUT39" s="4"/>
      <c r="MUU39" s="4"/>
      <c r="MUV39" s="4"/>
      <c r="MUW39" s="4"/>
      <c r="MUX39" s="4"/>
      <c r="MUY39" s="4"/>
      <c r="MUZ39" s="4"/>
      <c r="MVA39" s="4"/>
      <c r="MVB39" s="4"/>
      <c r="MVC39" s="4"/>
      <c r="MVD39" s="4"/>
      <c r="MVE39" s="4"/>
      <c r="MVF39" s="4"/>
      <c r="MVG39" s="4"/>
      <c r="MVH39" s="4"/>
      <c r="MVI39" s="4"/>
      <c r="MVJ39" s="4"/>
      <c r="MVK39" s="4"/>
      <c r="MVL39" s="4"/>
      <c r="MVM39" s="4"/>
      <c r="MVN39" s="4"/>
      <c r="MVO39" s="4"/>
      <c r="MVP39" s="4"/>
      <c r="MVQ39" s="4"/>
      <c r="MVR39" s="4"/>
      <c r="MVS39" s="4"/>
      <c r="MVT39" s="4"/>
      <c r="MVU39" s="4"/>
      <c r="MVV39" s="4"/>
      <c r="MVW39" s="4"/>
      <c r="MVX39" s="4"/>
      <c r="MVY39" s="4"/>
      <c r="MVZ39" s="4"/>
      <c r="MWA39" s="4"/>
      <c r="MWB39" s="4"/>
      <c r="MWC39" s="4"/>
      <c r="MWD39" s="4"/>
      <c r="MWE39" s="4"/>
      <c r="MWF39" s="4"/>
      <c r="MWG39" s="4"/>
      <c r="MWH39" s="4"/>
      <c r="MWI39" s="4"/>
      <c r="MWJ39" s="4"/>
      <c r="MWK39" s="4"/>
      <c r="MWL39" s="4"/>
      <c r="MWM39" s="4"/>
      <c r="MWN39" s="4"/>
      <c r="MWO39" s="4"/>
      <c r="MWP39" s="4"/>
      <c r="MWQ39" s="4"/>
      <c r="MWR39" s="4"/>
      <c r="MWS39" s="4"/>
      <c r="MWT39" s="4"/>
      <c r="MWU39" s="4"/>
      <c r="MWV39" s="4"/>
      <c r="MWW39" s="4"/>
      <c r="MWX39" s="4"/>
      <c r="MWY39" s="4"/>
      <c r="MWZ39" s="4"/>
      <c r="MXA39" s="4"/>
      <c r="MXB39" s="4"/>
      <c r="MXC39" s="4"/>
      <c r="MXD39" s="4"/>
      <c r="MXE39" s="4"/>
      <c r="MXF39" s="4"/>
      <c r="MXG39" s="4"/>
      <c r="MXH39" s="4"/>
      <c r="MXI39" s="4"/>
      <c r="MXJ39" s="4"/>
      <c r="MXK39" s="4"/>
      <c r="MXL39" s="4"/>
      <c r="MXM39" s="4"/>
      <c r="MXN39" s="4"/>
      <c r="MXO39" s="4"/>
      <c r="MXP39" s="4"/>
      <c r="MXQ39" s="4"/>
      <c r="MXR39" s="4"/>
      <c r="MXS39" s="4"/>
      <c r="MXT39" s="4"/>
      <c r="MXU39" s="4"/>
      <c r="MXV39" s="4"/>
      <c r="MXW39" s="4"/>
      <c r="MXX39" s="4"/>
      <c r="MXY39" s="4"/>
      <c r="MXZ39" s="4"/>
      <c r="MYA39" s="4"/>
      <c r="MYB39" s="4"/>
      <c r="MYC39" s="4"/>
      <c r="MYD39" s="4"/>
      <c r="MYE39" s="4"/>
      <c r="MYF39" s="4"/>
      <c r="MYG39" s="4"/>
      <c r="MYH39" s="4"/>
      <c r="MYI39" s="4"/>
      <c r="MYJ39" s="4"/>
      <c r="MYK39" s="4"/>
      <c r="MYL39" s="4"/>
      <c r="MYM39" s="4"/>
      <c r="MYN39" s="4"/>
      <c r="MYO39" s="4"/>
      <c r="MYP39" s="4"/>
      <c r="MYQ39" s="4"/>
      <c r="MYR39" s="4"/>
      <c r="MYS39" s="4"/>
      <c r="MYT39" s="4"/>
      <c r="MYU39" s="4"/>
      <c r="MYV39" s="4"/>
      <c r="MYW39" s="4"/>
      <c r="MYX39" s="4"/>
      <c r="MYY39" s="4"/>
      <c r="MYZ39" s="4"/>
      <c r="MZA39" s="4"/>
      <c r="MZB39" s="4"/>
      <c r="MZC39" s="4"/>
      <c r="MZD39" s="4"/>
      <c r="MZE39" s="4"/>
      <c r="MZF39" s="4"/>
      <c r="MZG39" s="4"/>
      <c r="MZH39" s="4"/>
      <c r="MZI39" s="4"/>
      <c r="MZJ39" s="4"/>
      <c r="MZK39" s="4"/>
      <c r="MZL39" s="4"/>
      <c r="MZM39" s="4"/>
      <c r="MZN39" s="4"/>
      <c r="MZO39" s="4"/>
      <c r="MZP39" s="4"/>
      <c r="MZQ39" s="4"/>
      <c r="MZR39" s="4"/>
      <c r="MZS39" s="4"/>
      <c r="MZT39" s="4"/>
      <c r="MZU39" s="4"/>
      <c r="MZV39" s="4"/>
      <c r="MZW39" s="4"/>
      <c r="MZX39" s="4"/>
      <c r="MZY39" s="4"/>
      <c r="MZZ39" s="4"/>
      <c r="NAA39" s="4"/>
      <c r="NAB39" s="4"/>
      <c r="NAC39" s="4"/>
      <c r="NAD39" s="4"/>
      <c r="NAE39" s="4"/>
      <c r="NAF39" s="4"/>
      <c r="NAG39" s="4"/>
      <c r="NAH39" s="4"/>
      <c r="NAI39" s="4"/>
      <c r="NAJ39" s="4"/>
      <c r="NAK39" s="4"/>
      <c r="NAL39" s="4"/>
      <c r="NAM39" s="4"/>
      <c r="NAN39" s="4"/>
      <c r="NAO39" s="4"/>
      <c r="NAP39" s="4"/>
      <c r="NAQ39" s="4"/>
      <c r="NAR39" s="4"/>
      <c r="NAS39" s="4"/>
      <c r="NAT39" s="4"/>
      <c r="NAU39" s="4"/>
      <c r="NAV39" s="4"/>
      <c r="NAW39" s="4"/>
      <c r="NAX39" s="4"/>
      <c r="NAY39" s="4"/>
      <c r="NAZ39" s="4"/>
      <c r="NBA39" s="4"/>
      <c r="NBB39" s="4"/>
      <c r="NBC39" s="4"/>
      <c r="NBD39" s="4"/>
      <c r="NBE39" s="4"/>
      <c r="NBF39" s="4"/>
      <c r="NBG39" s="4"/>
      <c r="NBH39" s="4"/>
      <c r="NBI39" s="4"/>
      <c r="NBJ39" s="4"/>
      <c r="NBK39" s="4"/>
      <c r="NBL39" s="4"/>
      <c r="NBM39" s="4"/>
      <c r="NBN39" s="4"/>
      <c r="NBO39" s="4"/>
      <c r="NBP39" s="4"/>
      <c r="NBQ39" s="4"/>
      <c r="NBR39" s="4"/>
      <c r="NBS39" s="4"/>
      <c r="NBT39" s="4"/>
      <c r="NBU39" s="4"/>
      <c r="NBV39" s="4"/>
      <c r="NBW39" s="4"/>
      <c r="NBX39" s="4"/>
      <c r="NBY39" s="4"/>
      <c r="NBZ39" s="4"/>
      <c r="NCA39" s="4"/>
      <c r="NCB39" s="4"/>
      <c r="NCC39" s="4"/>
      <c r="NCD39" s="4"/>
      <c r="NCE39" s="4"/>
      <c r="NCF39" s="4"/>
      <c r="NCG39" s="4"/>
      <c r="NCH39" s="4"/>
      <c r="NCI39" s="4"/>
      <c r="NCJ39" s="4"/>
      <c r="NCK39" s="4"/>
      <c r="NCL39" s="4"/>
      <c r="NCM39" s="4"/>
      <c r="NCN39" s="4"/>
      <c r="NCO39" s="4"/>
      <c r="NCP39" s="4"/>
      <c r="NCQ39" s="4"/>
      <c r="NCR39" s="4"/>
      <c r="NCS39" s="4"/>
      <c r="NCT39" s="4"/>
      <c r="NCU39" s="4"/>
      <c r="NCV39" s="4"/>
      <c r="NCW39" s="4"/>
      <c r="NCX39" s="4"/>
      <c r="NCY39" s="4"/>
      <c r="NCZ39" s="4"/>
      <c r="NDA39" s="4"/>
      <c r="NDB39" s="4"/>
      <c r="NDC39" s="4"/>
      <c r="NDD39" s="4"/>
      <c r="NDE39" s="4"/>
      <c r="NDF39" s="4"/>
      <c r="NDG39" s="4"/>
      <c r="NDH39" s="4"/>
      <c r="NDI39" s="4"/>
      <c r="NDJ39" s="4"/>
      <c r="NDK39" s="4"/>
      <c r="NDL39" s="4"/>
      <c r="NDM39" s="4"/>
      <c r="NDN39" s="4"/>
      <c r="NDO39" s="4"/>
      <c r="NDP39" s="4"/>
      <c r="NDQ39" s="4"/>
      <c r="NDR39" s="4"/>
      <c r="NDS39" s="4"/>
      <c r="NDT39" s="4"/>
      <c r="NDU39" s="4"/>
      <c r="NDV39" s="4"/>
      <c r="NDW39" s="4"/>
      <c r="NDX39" s="4"/>
      <c r="NDY39" s="4"/>
      <c r="NDZ39" s="4"/>
      <c r="NEA39" s="4"/>
      <c r="NEB39" s="4"/>
      <c r="NEC39" s="4"/>
      <c r="NED39" s="4"/>
      <c r="NEE39" s="4"/>
      <c r="NEF39" s="4"/>
      <c r="NEG39" s="4"/>
      <c r="NEH39" s="4"/>
      <c r="NEI39" s="4"/>
      <c r="NEJ39" s="4"/>
      <c r="NEK39" s="4"/>
      <c r="NEL39" s="4"/>
      <c r="NEM39" s="4"/>
      <c r="NEN39" s="4"/>
      <c r="NEO39" s="4"/>
      <c r="NEP39" s="4"/>
      <c r="NEQ39" s="4"/>
      <c r="NER39" s="4"/>
      <c r="NES39" s="4"/>
      <c r="NET39" s="4"/>
      <c r="NEU39" s="4"/>
      <c r="NEV39" s="4"/>
      <c r="NEW39" s="4"/>
      <c r="NEX39" s="4"/>
      <c r="NEY39" s="4"/>
      <c r="NEZ39" s="4"/>
      <c r="NFA39" s="4"/>
      <c r="NFB39" s="4"/>
      <c r="NFC39" s="4"/>
      <c r="NFD39" s="4"/>
      <c r="NFE39" s="4"/>
      <c r="NFF39" s="4"/>
      <c r="NFG39" s="4"/>
      <c r="NFH39" s="4"/>
      <c r="NFI39" s="4"/>
      <c r="NFJ39" s="4"/>
      <c r="NFK39" s="4"/>
      <c r="NFL39" s="4"/>
      <c r="NFM39" s="4"/>
      <c r="NFN39" s="4"/>
      <c r="NFO39" s="4"/>
      <c r="NFP39" s="4"/>
      <c r="NFQ39" s="4"/>
      <c r="NFR39" s="4"/>
      <c r="NFS39" s="4"/>
      <c r="NFT39" s="4"/>
      <c r="NFU39" s="4"/>
      <c r="NFV39" s="4"/>
      <c r="NFW39" s="4"/>
      <c r="NFX39" s="4"/>
      <c r="NFY39" s="4"/>
      <c r="NFZ39" s="4"/>
      <c r="NGA39" s="4"/>
      <c r="NGB39" s="4"/>
      <c r="NGC39" s="4"/>
      <c r="NGD39" s="4"/>
      <c r="NGE39" s="4"/>
      <c r="NGF39" s="4"/>
      <c r="NGG39" s="4"/>
      <c r="NGH39" s="4"/>
      <c r="NGI39" s="4"/>
      <c r="NGJ39" s="4"/>
      <c r="NGK39" s="4"/>
      <c r="NGL39" s="4"/>
      <c r="NGM39" s="4"/>
      <c r="NGN39" s="4"/>
      <c r="NGO39" s="4"/>
      <c r="NGP39" s="4"/>
      <c r="NGQ39" s="4"/>
      <c r="NGR39" s="4"/>
      <c r="NGS39" s="4"/>
      <c r="NGT39" s="4"/>
      <c r="NGU39" s="4"/>
      <c r="NGV39" s="4"/>
      <c r="NGW39" s="4"/>
      <c r="NGX39" s="4"/>
      <c r="NGY39" s="4"/>
      <c r="NGZ39" s="4"/>
      <c r="NHA39" s="4"/>
      <c r="NHB39" s="4"/>
      <c r="NHC39" s="4"/>
      <c r="NHD39" s="4"/>
      <c r="NHE39" s="4"/>
      <c r="NHF39" s="4"/>
      <c r="NHG39" s="4"/>
      <c r="NHH39" s="4"/>
      <c r="NHI39" s="4"/>
      <c r="NHJ39" s="4"/>
      <c r="NHK39" s="4"/>
      <c r="NHL39" s="4"/>
      <c r="NHM39" s="4"/>
      <c r="NHN39" s="4"/>
      <c r="NHO39" s="4"/>
      <c r="NHP39" s="4"/>
      <c r="NHQ39" s="4"/>
      <c r="NHR39" s="4"/>
      <c r="NHS39" s="4"/>
      <c r="NHT39" s="4"/>
      <c r="NHU39" s="4"/>
      <c r="NHV39" s="4"/>
      <c r="NHW39" s="4"/>
      <c r="NHX39" s="4"/>
      <c r="NHY39" s="4"/>
      <c r="NHZ39" s="4"/>
      <c r="NIA39" s="4"/>
      <c r="NIB39" s="4"/>
      <c r="NIC39" s="4"/>
      <c r="NID39" s="4"/>
      <c r="NIE39" s="4"/>
      <c r="NIF39" s="4"/>
      <c r="NIG39" s="4"/>
      <c r="NIH39" s="4"/>
      <c r="NII39" s="4"/>
      <c r="NIJ39" s="4"/>
      <c r="NIK39" s="4"/>
      <c r="NIL39" s="4"/>
      <c r="NIM39" s="4"/>
      <c r="NIN39" s="4"/>
      <c r="NIO39" s="4"/>
      <c r="NIP39" s="4"/>
      <c r="NIQ39" s="4"/>
      <c r="NIR39" s="4"/>
      <c r="NIS39" s="4"/>
      <c r="NIT39" s="4"/>
      <c r="NIU39" s="4"/>
      <c r="NIV39" s="4"/>
      <c r="NIW39" s="4"/>
      <c r="NIX39" s="4"/>
      <c r="NIY39" s="4"/>
      <c r="NIZ39" s="4"/>
      <c r="NJA39" s="4"/>
      <c r="NJB39" s="4"/>
      <c r="NJC39" s="4"/>
      <c r="NJD39" s="4"/>
      <c r="NJE39" s="4"/>
      <c r="NJF39" s="4"/>
      <c r="NJG39" s="4"/>
      <c r="NJH39" s="4"/>
      <c r="NJI39" s="4"/>
      <c r="NJJ39" s="4"/>
      <c r="NJK39" s="4"/>
      <c r="NJL39" s="4"/>
      <c r="NJM39" s="4"/>
      <c r="NJN39" s="4"/>
      <c r="NJO39" s="4"/>
      <c r="NJP39" s="4"/>
      <c r="NJQ39" s="4"/>
      <c r="NJR39" s="4"/>
      <c r="NJS39" s="4"/>
      <c r="NJT39" s="4"/>
      <c r="NJU39" s="4"/>
      <c r="NJV39" s="4"/>
      <c r="NJW39" s="4"/>
      <c r="NJX39" s="4"/>
      <c r="NJY39" s="4"/>
      <c r="NJZ39" s="4"/>
      <c r="NKA39" s="4"/>
      <c r="NKB39" s="4"/>
      <c r="NKC39" s="4"/>
      <c r="NKD39" s="4"/>
      <c r="NKE39" s="4"/>
      <c r="NKF39" s="4"/>
      <c r="NKG39" s="4"/>
      <c r="NKH39" s="4"/>
      <c r="NKI39" s="4"/>
      <c r="NKJ39" s="4"/>
      <c r="NKK39" s="4"/>
      <c r="NKL39" s="4"/>
      <c r="NKM39" s="4"/>
      <c r="NKN39" s="4"/>
      <c r="NKO39" s="4"/>
      <c r="NKP39" s="4"/>
      <c r="NKQ39" s="4"/>
      <c r="NKR39" s="4"/>
      <c r="NKS39" s="4"/>
      <c r="NKT39" s="4"/>
      <c r="NKU39" s="4"/>
      <c r="NKV39" s="4"/>
      <c r="NKW39" s="4"/>
      <c r="NKX39" s="4"/>
      <c r="NKY39" s="4"/>
      <c r="NKZ39" s="4"/>
      <c r="NLA39" s="4"/>
      <c r="NLB39" s="4"/>
      <c r="NLC39" s="4"/>
      <c r="NLD39" s="4"/>
      <c r="NLE39" s="4"/>
      <c r="NLF39" s="4"/>
      <c r="NLG39" s="4"/>
      <c r="NLH39" s="4"/>
      <c r="NLI39" s="4"/>
      <c r="NLJ39" s="4"/>
      <c r="NLK39" s="4"/>
      <c r="NLL39" s="4"/>
      <c r="NLM39" s="4"/>
      <c r="NLN39" s="4"/>
      <c r="NLO39" s="4"/>
      <c r="NLP39" s="4"/>
      <c r="NLQ39" s="4"/>
      <c r="NLR39" s="4"/>
      <c r="NLS39" s="4"/>
      <c r="NLT39" s="4"/>
      <c r="NLU39" s="4"/>
      <c r="NLV39" s="4"/>
      <c r="NLW39" s="4"/>
      <c r="NLX39" s="4"/>
      <c r="NLY39" s="4"/>
      <c r="NLZ39" s="4"/>
      <c r="NMA39" s="4"/>
      <c r="NMB39" s="4"/>
      <c r="NMC39" s="4"/>
      <c r="NMD39" s="4"/>
      <c r="NME39" s="4"/>
      <c r="NMF39" s="4"/>
      <c r="NMG39" s="4"/>
      <c r="NMH39" s="4"/>
      <c r="NMI39" s="4"/>
      <c r="NMJ39" s="4"/>
      <c r="NMK39" s="4"/>
      <c r="NML39" s="4"/>
      <c r="NMM39" s="4"/>
      <c r="NMN39" s="4"/>
      <c r="NMO39" s="4"/>
      <c r="NMP39" s="4"/>
      <c r="NMQ39" s="4"/>
      <c r="NMR39" s="4"/>
      <c r="NMS39" s="4"/>
      <c r="NMT39" s="4"/>
      <c r="NMU39" s="4"/>
      <c r="NMV39" s="4"/>
      <c r="NMW39" s="4"/>
      <c r="NMX39" s="4"/>
      <c r="NMY39" s="4"/>
      <c r="NMZ39" s="4"/>
      <c r="NNA39" s="4"/>
      <c r="NNB39" s="4"/>
      <c r="NNC39" s="4"/>
      <c r="NND39" s="4"/>
      <c r="NNE39" s="4"/>
      <c r="NNF39" s="4"/>
      <c r="NNG39" s="4"/>
      <c r="NNH39" s="4"/>
      <c r="NNI39" s="4"/>
      <c r="NNJ39" s="4"/>
      <c r="NNK39" s="4"/>
      <c r="NNL39" s="4"/>
      <c r="NNM39" s="4"/>
      <c r="NNN39" s="4"/>
      <c r="NNO39" s="4"/>
      <c r="NNP39" s="4"/>
      <c r="NNQ39" s="4"/>
      <c r="NNR39" s="4"/>
      <c r="NNS39" s="4"/>
      <c r="NNT39" s="4"/>
      <c r="NNU39" s="4"/>
      <c r="NNV39" s="4"/>
      <c r="NNW39" s="4"/>
      <c r="NNX39" s="4"/>
      <c r="NNY39" s="4"/>
      <c r="NNZ39" s="4"/>
      <c r="NOA39" s="4"/>
      <c r="NOB39" s="4"/>
      <c r="NOC39" s="4"/>
      <c r="NOD39" s="4"/>
      <c r="NOE39" s="4"/>
      <c r="NOF39" s="4"/>
      <c r="NOG39" s="4"/>
      <c r="NOH39" s="4"/>
      <c r="NOI39" s="4"/>
      <c r="NOJ39" s="4"/>
      <c r="NOK39" s="4"/>
      <c r="NOL39" s="4"/>
      <c r="NOM39" s="4"/>
      <c r="NON39" s="4"/>
      <c r="NOO39" s="4"/>
      <c r="NOP39" s="4"/>
      <c r="NOQ39" s="4"/>
      <c r="NOR39" s="4"/>
      <c r="NOS39" s="4"/>
      <c r="NOT39" s="4"/>
      <c r="NOU39" s="4"/>
      <c r="NOV39" s="4"/>
      <c r="NOW39" s="4"/>
      <c r="NOX39" s="4"/>
      <c r="NOY39" s="4"/>
      <c r="NOZ39" s="4"/>
      <c r="NPA39" s="4"/>
      <c r="NPB39" s="4"/>
      <c r="NPC39" s="4"/>
      <c r="NPD39" s="4"/>
      <c r="NPE39" s="4"/>
      <c r="NPF39" s="4"/>
      <c r="NPG39" s="4"/>
      <c r="NPH39" s="4"/>
      <c r="NPI39" s="4"/>
      <c r="NPJ39" s="4"/>
      <c r="NPK39" s="4"/>
      <c r="NPL39" s="4"/>
      <c r="NPM39" s="4"/>
      <c r="NPN39" s="4"/>
      <c r="NPO39" s="4"/>
      <c r="NPP39" s="4"/>
      <c r="NPQ39" s="4"/>
      <c r="NPR39" s="4"/>
      <c r="NPS39" s="4"/>
      <c r="NPT39" s="4"/>
      <c r="NPU39" s="4"/>
      <c r="NPV39" s="4"/>
      <c r="NPW39" s="4"/>
      <c r="NPX39" s="4"/>
      <c r="NPY39" s="4"/>
      <c r="NPZ39" s="4"/>
      <c r="NQA39" s="4"/>
      <c r="NQB39" s="4"/>
      <c r="NQC39" s="4"/>
      <c r="NQD39" s="4"/>
      <c r="NQE39" s="4"/>
      <c r="NQF39" s="4"/>
      <c r="NQG39" s="4"/>
      <c r="NQH39" s="4"/>
      <c r="NQI39" s="4"/>
      <c r="NQJ39" s="4"/>
      <c r="NQK39" s="4"/>
      <c r="NQL39" s="4"/>
      <c r="NQM39" s="4"/>
      <c r="NQN39" s="4"/>
      <c r="NQO39" s="4"/>
      <c r="NQP39" s="4"/>
      <c r="NQQ39" s="4"/>
      <c r="NQR39" s="4"/>
      <c r="NQS39" s="4"/>
      <c r="NQT39" s="4"/>
      <c r="NQU39" s="4"/>
      <c r="NQV39" s="4"/>
      <c r="NQW39" s="4"/>
      <c r="NQX39" s="4"/>
      <c r="NQY39" s="4"/>
      <c r="NQZ39" s="4"/>
      <c r="NRA39" s="4"/>
      <c r="NRB39" s="4"/>
      <c r="NRC39" s="4"/>
      <c r="NRD39" s="4"/>
      <c r="NRE39" s="4"/>
      <c r="NRF39" s="4"/>
      <c r="NRG39" s="4"/>
      <c r="NRH39" s="4"/>
      <c r="NRI39" s="4"/>
      <c r="NRJ39" s="4"/>
      <c r="NRK39" s="4"/>
      <c r="NRL39" s="4"/>
      <c r="NRM39" s="4"/>
      <c r="NRN39" s="4"/>
      <c r="NRO39" s="4"/>
      <c r="NRP39" s="4"/>
      <c r="NRQ39" s="4"/>
      <c r="NRR39" s="4"/>
      <c r="NRS39" s="4"/>
      <c r="NRT39" s="4"/>
      <c r="NRU39" s="4"/>
      <c r="NRV39" s="4"/>
      <c r="NRW39" s="4"/>
      <c r="NRX39" s="4"/>
      <c r="NRY39" s="4"/>
      <c r="NRZ39" s="4"/>
      <c r="NSA39" s="4"/>
      <c r="NSB39" s="4"/>
      <c r="NSC39" s="4"/>
      <c r="NSD39" s="4"/>
      <c r="NSE39" s="4"/>
      <c r="NSF39" s="4"/>
      <c r="NSG39" s="4"/>
      <c r="NSH39" s="4"/>
      <c r="NSI39" s="4"/>
      <c r="NSJ39" s="4"/>
      <c r="NSK39" s="4"/>
      <c r="NSL39" s="4"/>
      <c r="NSM39" s="4"/>
      <c r="NSN39" s="4"/>
      <c r="NSO39" s="4"/>
      <c r="NSP39" s="4"/>
      <c r="NSQ39" s="4"/>
      <c r="NSR39" s="4"/>
      <c r="NSS39" s="4"/>
      <c r="NST39" s="4"/>
      <c r="NSU39" s="4"/>
      <c r="NSV39" s="4"/>
      <c r="NSW39" s="4"/>
      <c r="NSX39" s="4"/>
      <c r="NSY39" s="4"/>
      <c r="NSZ39" s="4"/>
      <c r="NTA39" s="4"/>
      <c r="NTB39" s="4"/>
      <c r="NTC39" s="4"/>
      <c r="NTD39" s="4"/>
      <c r="NTE39" s="4"/>
      <c r="NTF39" s="4"/>
      <c r="NTG39" s="4"/>
      <c r="NTH39" s="4"/>
      <c r="NTI39" s="4"/>
      <c r="NTJ39" s="4"/>
      <c r="NTK39" s="4"/>
      <c r="NTL39" s="4"/>
      <c r="NTM39" s="4"/>
      <c r="NTN39" s="4"/>
      <c r="NTO39" s="4"/>
      <c r="NTP39" s="4"/>
      <c r="NTQ39" s="4"/>
      <c r="NTR39" s="4"/>
      <c r="NTS39" s="4"/>
      <c r="NTT39" s="4"/>
      <c r="NTU39" s="4"/>
      <c r="NTV39" s="4"/>
      <c r="NTW39" s="4"/>
      <c r="NTX39" s="4"/>
      <c r="NTY39" s="4"/>
      <c r="NTZ39" s="4"/>
      <c r="NUA39" s="4"/>
      <c r="NUB39" s="4"/>
      <c r="NUC39" s="4"/>
      <c r="NUD39" s="4"/>
      <c r="NUE39" s="4"/>
      <c r="NUF39" s="4"/>
      <c r="NUG39" s="4"/>
      <c r="NUH39" s="4"/>
      <c r="NUI39" s="4"/>
      <c r="NUJ39" s="4"/>
      <c r="NUK39" s="4"/>
      <c r="NUL39" s="4"/>
      <c r="NUM39" s="4"/>
      <c r="NUN39" s="4"/>
      <c r="NUO39" s="4"/>
      <c r="NUP39" s="4"/>
      <c r="NUQ39" s="4"/>
      <c r="NUR39" s="4"/>
      <c r="NUS39" s="4"/>
      <c r="NUT39" s="4"/>
      <c r="NUU39" s="4"/>
      <c r="NUV39" s="4"/>
      <c r="NUW39" s="4"/>
      <c r="NUX39" s="4"/>
      <c r="NUY39" s="4"/>
      <c r="NUZ39" s="4"/>
      <c r="NVA39" s="4"/>
      <c r="NVB39" s="4"/>
      <c r="NVC39" s="4"/>
      <c r="NVD39" s="4"/>
      <c r="NVE39" s="4"/>
      <c r="NVF39" s="4"/>
      <c r="NVG39" s="4"/>
      <c r="NVH39" s="4"/>
      <c r="NVI39" s="4"/>
      <c r="NVJ39" s="4"/>
      <c r="NVK39" s="4"/>
      <c r="NVL39" s="4"/>
      <c r="NVM39" s="4"/>
      <c r="NVN39" s="4"/>
      <c r="NVO39" s="4"/>
      <c r="NVP39" s="4"/>
      <c r="NVQ39" s="4"/>
      <c r="NVR39" s="4"/>
      <c r="NVS39" s="4"/>
      <c r="NVT39" s="4"/>
      <c r="NVU39" s="4"/>
      <c r="NVV39" s="4"/>
      <c r="NVW39" s="4"/>
      <c r="NVX39" s="4"/>
      <c r="NVY39" s="4"/>
      <c r="NVZ39" s="4"/>
      <c r="NWA39" s="4"/>
      <c r="NWB39" s="4"/>
      <c r="NWC39" s="4"/>
      <c r="NWD39" s="4"/>
      <c r="NWE39" s="4"/>
      <c r="NWF39" s="4"/>
      <c r="NWG39" s="4"/>
      <c r="NWH39" s="4"/>
      <c r="NWI39" s="4"/>
      <c r="NWJ39" s="4"/>
      <c r="NWK39" s="4"/>
      <c r="NWL39" s="4"/>
      <c r="NWM39" s="4"/>
      <c r="NWN39" s="4"/>
      <c r="NWO39" s="4"/>
      <c r="NWP39" s="4"/>
      <c r="NWQ39" s="4"/>
      <c r="NWR39" s="4"/>
      <c r="NWS39" s="4"/>
      <c r="NWT39" s="4"/>
      <c r="NWU39" s="4"/>
      <c r="NWV39" s="4"/>
      <c r="NWW39" s="4"/>
      <c r="NWX39" s="4"/>
      <c r="NWY39" s="4"/>
      <c r="NWZ39" s="4"/>
      <c r="NXA39" s="4"/>
      <c r="NXB39" s="4"/>
      <c r="NXC39" s="4"/>
      <c r="NXD39" s="4"/>
      <c r="NXE39" s="4"/>
      <c r="NXF39" s="4"/>
      <c r="NXG39" s="4"/>
      <c r="NXH39" s="4"/>
      <c r="NXI39" s="4"/>
      <c r="NXJ39" s="4"/>
      <c r="NXK39" s="4"/>
      <c r="NXL39" s="4"/>
      <c r="NXM39" s="4"/>
      <c r="NXN39" s="4"/>
      <c r="NXO39" s="4"/>
      <c r="NXP39" s="4"/>
      <c r="NXQ39" s="4"/>
      <c r="NXR39" s="4"/>
      <c r="NXS39" s="4"/>
      <c r="NXT39" s="4"/>
      <c r="NXU39" s="4"/>
      <c r="NXV39" s="4"/>
      <c r="NXW39" s="4"/>
      <c r="NXX39" s="4"/>
      <c r="NXY39" s="4"/>
      <c r="NXZ39" s="4"/>
      <c r="NYA39" s="4"/>
      <c r="NYB39" s="4"/>
      <c r="NYC39" s="4"/>
      <c r="NYD39" s="4"/>
      <c r="NYE39" s="4"/>
      <c r="NYF39" s="4"/>
      <c r="NYG39" s="4"/>
      <c r="NYH39" s="4"/>
      <c r="NYI39" s="4"/>
      <c r="NYJ39" s="4"/>
      <c r="NYK39" s="4"/>
      <c r="NYL39" s="4"/>
      <c r="NYM39" s="4"/>
      <c r="NYN39" s="4"/>
      <c r="NYO39" s="4"/>
      <c r="NYP39" s="4"/>
      <c r="NYQ39" s="4"/>
      <c r="NYR39" s="4"/>
      <c r="NYS39" s="4"/>
      <c r="NYT39" s="4"/>
      <c r="NYU39" s="4"/>
      <c r="NYV39" s="4"/>
      <c r="NYW39" s="4"/>
      <c r="NYX39" s="4"/>
      <c r="NYY39" s="4"/>
      <c r="NYZ39" s="4"/>
      <c r="NZA39" s="4"/>
      <c r="NZB39" s="4"/>
      <c r="NZC39" s="4"/>
      <c r="NZD39" s="4"/>
      <c r="NZE39" s="4"/>
      <c r="NZF39" s="4"/>
      <c r="NZG39" s="4"/>
      <c r="NZH39" s="4"/>
      <c r="NZI39" s="4"/>
      <c r="NZJ39" s="4"/>
      <c r="NZK39" s="4"/>
      <c r="NZL39" s="4"/>
      <c r="NZM39" s="4"/>
      <c r="NZN39" s="4"/>
      <c r="NZO39" s="4"/>
      <c r="NZP39" s="4"/>
      <c r="NZQ39" s="4"/>
      <c r="NZR39" s="4"/>
      <c r="NZS39" s="4"/>
      <c r="NZT39" s="4"/>
      <c r="NZU39" s="4"/>
      <c r="NZV39" s="4"/>
      <c r="NZW39" s="4"/>
      <c r="NZX39" s="4"/>
      <c r="NZY39" s="4"/>
      <c r="NZZ39" s="4"/>
      <c r="OAA39" s="4"/>
      <c r="OAB39" s="4"/>
      <c r="OAC39" s="4"/>
      <c r="OAD39" s="4"/>
      <c r="OAE39" s="4"/>
      <c r="OAF39" s="4"/>
      <c r="OAG39" s="4"/>
      <c r="OAH39" s="4"/>
      <c r="OAI39" s="4"/>
      <c r="OAJ39" s="4"/>
      <c r="OAK39" s="4"/>
      <c r="OAL39" s="4"/>
      <c r="OAM39" s="4"/>
      <c r="OAN39" s="4"/>
      <c r="OAO39" s="4"/>
      <c r="OAP39" s="4"/>
      <c r="OAQ39" s="4"/>
      <c r="OAR39" s="4"/>
      <c r="OAS39" s="4"/>
      <c r="OAT39" s="4"/>
      <c r="OAU39" s="4"/>
      <c r="OAV39" s="4"/>
      <c r="OAW39" s="4"/>
      <c r="OAX39" s="4"/>
      <c r="OAY39" s="4"/>
      <c r="OAZ39" s="4"/>
      <c r="OBA39" s="4"/>
      <c r="OBB39" s="4"/>
      <c r="OBC39" s="4"/>
      <c r="OBD39" s="4"/>
      <c r="OBE39" s="4"/>
      <c r="OBF39" s="4"/>
      <c r="OBG39" s="4"/>
      <c r="OBH39" s="4"/>
      <c r="OBI39" s="4"/>
      <c r="OBJ39" s="4"/>
      <c r="OBK39" s="4"/>
      <c r="OBL39" s="4"/>
      <c r="OBM39" s="4"/>
      <c r="OBN39" s="4"/>
      <c r="OBO39" s="4"/>
      <c r="OBP39" s="4"/>
      <c r="OBQ39" s="4"/>
      <c r="OBR39" s="4"/>
      <c r="OBS39" s="4"/>
      <c r="OBT39" s="4"/>
      <c r="OBU39" s="4"/>
      <c r="OBV39" s="4"/>
      <c r="OBW39" s="4"/>
      <c r="OBX39" s="4"/>
      <c r="OBY39" s="4"/>
      <c r="OBZ39" s="4"/>
      <c r="OCA39" s="4"/>
      <c r="OCB39" s="4"/>
      <c r="OCC39" s="4"/>
      <c r="OCD39" s="4"/>
      <c r="OCE39" s="4"/>
      <c r="OCF39" s="4"/>
      <c r="OCG39" s="4"/>
      <c r="OCH39" s="4"/>
      <c r="OCI39" s="4"/>
      <c r="OCJ39" s="4"/>
      <c r="OCK39" s="4"/>
      <c r="OCL39" s="4"/>
      <c r="OCM39" s="4"/>
      <c r="OCN39" s="4"/>
      <c r="OCO39" s="4"/>
      <c r="OCP39" s="4"/>
      <c r="OCQ39" s="4"/>
      <c r="OCR39" s="4"/>
      <c r="OCS39" s="4"/>
      <c r="OCT39" s="4"/>
      <c r="OCU39" s="4"/>
      <c r="OCV39" s="4"/>
      <c r="OCW39" s="4"/>
      <c r="OCX39" s="4"/>
      <c r="OCY39" s="4"/>
      <c r="OCZ39" s="4"/>
      <c r="ODA39" s="4"/>
      <c r="ODB39" s="4"/>
      <c r="ODC39" s="4"/>
      <c r="ODD39" s="4"/>
      <c r="ODE39" s="4"/>
      <c r="ODF39" s="4"/>
      <c r="ODG39" s="4"/>
      <c r="ODH39" s="4"/>
      <c r="ODI39" s="4"/>
      <c r="ODJ39" s="4"/>
      <c r="ODK39" s="4"/>
      <c r="ODL39" s="4"/>
      <c r="ODM39" s="4"/>
      <c r="ODN39" s="4"/>
      <c r="ODO39" s="4"/>
      <c r="ODP39" s="4"/>
      <c r="ODQ39" s="4"/>
      <c r="ODR39" s="4"/>
      <c r="ODS39" s="4"/>
      <c r="ODT39" s="4"/>
      <c r="ODU39" s="4"/>
      <c r="ODV39" s="4"/>
      <c r="ODW39" s="4"/>
      <c r="ODX39" s="4"/>
      <c r="ODY39" s="4"/>
      <c r="ODZ39" s="4"/>
      <c r="OEA39" s="4"/>
      <c r="OEB39" s="4"/>
      <c r="OEC39" s="4"/>
      <c r="OED39" s="4"/>
      <c r="OEE39" s="4"/>
      <c r="OEF39" s="4"/>
      <c r="OEG39" s="4"/>
      <c r="OEH39" s="4"/>
      <c r="OEI39" s="4"/>
      <c r="OEJ39" s="4"/>
      <c r="OEK39" s="4"/>
      <c r="OEL39" s="4"/>
      <c r="OEM39" s="4"/>
      <c r="OEN39" s="4"/>
      <c r="OEO39" s="4"/>
      <c r="OEP39" s="4"/>
      <c r="OEQ39" s="4"/>
      <c r="OER39" s="4"/>
      <c r="OES39" s="4"/>
      <c r="OET39" s="4"/>
      <c r="OEU39" s="4"/>
      <c r="OEV39" s="4"/>
      <c r="OEW39" s="4"/>
      <c r="OEX39" s="4"/>
      <c r="OEY39" s="4"/>
      <c r="OEZ39" s="4"/>
      <c r="OFA39" s="4"/>
      <c r="OFB39" s="4"/>
      <c r="OFC39" s="4"/>
      <c r="OFD39" s="4"/>
      <c r="OFE39" s="4"/>
      <c r="OFF39" s="4"/>
      <c r="OFG39" s="4"/>
      <c r="OFH39" s="4"/>
      <c r="OFI39" s="4"/>
      <c r="OFJ39" s="4"/>
      <c r="OFK39" s="4"/>
      <c r="OFL39" s="4"/>
      <c r="OFM39" s="4"/>
      <c r="OFN39" s="4"/>
      <c r="OFO39" s="4"/>
      <c r="OFP39" s="4"/>
      <c r="OFQ39" s="4"/>
      <c r="OFR39" s="4"/>
      <c r="OFS39" s="4"/>
      <c r="OFT39" s="4"/>
      <c r="OFU39" s="4"/>
      <c r="OFV39" s="4"/>
      <c r="OFW39" s="4"/>
      <c r="OFX39" s="4"/>
      <c r="OFY39" s="4"/>
      <c r="OFZ39" s="4"/>
      <c r="OGA39" s="4"/>
      <c r="OGB39" s="4"/>
      <c r="OGC39" s="4"/>
      <c r="OGD39" s="4"/>
      <c r="OGE39" s="4"/>
      <c r="OGF39" s="4"/>
      <c r="OGG39" s="4"/>
      <c r="OGH39" s="4"/>
      <c r="OGI39" s="4"/>
      <c r="OGJ39" s="4"/>
      <c r="OGK39" s="4"/>
      <c r="OGL39" s="4"/>
      <c r="OGM39" s="4"/>
      <c r="OGN39" s="4"/>
      <c r="OGO39" s="4"/>
      <c r="OGP39" s="4"/>
      <c r="OGQ39" s="4"/>
      <c r="OGR39" s="4"/>
      <c r="OGS39" s="4"/>
      <c r="OGT39" s="4"/>
      <c r="OGU39" s="4"/>
      <c r="OGV39" s="4"/>
      <c r="OGW39" s="4"/>
      <c r="OGX39" s="4"/>
      <c r="OGY39" s="4"/>
      <c r="OGZ39" s="4"/>
      <c r="OHA39" s="4"/>
      <c r="OHB39" s="4"/>
      <c r="OHC39" s="4"/>
      <c r="OHD39" s="4"/>
      <c r="OHE39" s="4"/>
      <c r="OHF39" s="4"/>
      <c r="OHG39" s="4"/>
      <c r="OHH39" s="4"/>
      <c r="OHI39" s="4"/>
      <c r="OHJ39" s="4"/>
      <c r="OHK39" s="4"/>
      <c r="OHL39" s="4"/>
      <c r="OHM39" s="4"/>
      <c r="OHN39" s="4"/>
      <c r="OHO39" s="4"/>
      <c r="OHP39" s="4"/>
      <c r="OHQ39" s="4"/>
      <c r="OHR39" s="4"/>
      <c r="OHS39" s="4"/>
      <c r="OHT39" s="4"/>
      <c r="OHU39" s="4"/>
      <c r="OHV39" s="4"/>
      <c r="OHW39" s="4"/>
      <c r="OHX39" s="4"/>
      <c r="OHY39" s="4"/>
      <c r="OHZ39" s="4"/>
      <c r="OIA39" s="4"/>
      <c r="OIB39" s="4"/>
      <c r="OIC39" s="4"/>
      <c r="OID39" s="4"/>
      <c r="OIE39" s="4"/>
      <c r="OIF39" s="4"/>
      <c r="OIG39" s="4"/>
      <c r="OIH39" s="4"/>
      <c r="OII39" s="4"/>
      <c r="OIJ39" s="4"/>
      <c r="OIK39" s="4"/>
      <c r="OIL39" s="4"/>
      <c r="OIM39" s="4"/>
      <c r="OIN39" s="4"/>
      <c r="OIO39" s="4"/>
      <c r="OIP39" s="4"/>
      <c r="OIQ39" s="4"/>
      <c r="OIR39" s="4"/>
      <c r="OIS39" s="4"/>
      <c r="OIT39" s="4"/>
      <c r="OIU39" s="4"/>
      <c r="OIV39" s="4"/>
      <c r="OIW39" s="4"/>
      <c r="OIX39" s="4"/>
      <c r="OIY39" s="4"/>
      <c r="OIZ39" s="4"/>
      <c r="OJA39" s="4"/>
      <c r="OJB39" s="4"/>
      <c r="OJC39" s="4"/>
      <c r="OJD39" s="4"/>
      <c r="OJE39" s="4"/>
      <c r="OJF39" s="4"/>
      <c r="OJG39" s="4"/>
      <c r="OJH39" s="4"/>
      <c r="OJI39" s="4"/>
      <c r="OJJ39" s="4"/>
      <c r="OJK39" s="4"/>
      <c r="OJL39" s="4"/>
      <c r="OJM39" s="4"/>
      <c r="OJN39" s="4"/>
      <c r="OJO39" s="4"/>
      <c r="OJP39" s="4"/>
      <c r="OJQ39" s="4"/>
      <c r="OJR39" s="4"/>
      <c r="OJS39" s="4"/>
      <c r="OJT39" s="4"/>
      <c r="OJU39" s="4"/>
      <c r="OJV39" s="4"/>
      <c r="OJW39" s="4"/>
      <c r="OJX39" s="4"/>
      <c r="OJY39" s="4"/>
      <c r="OJZ39" s="4"/>
      <c r="OKA39" s="4"/>
      <c r="OKB39" s="4"/>
      <c r="OKC39" s="4"/>
      <c r="OKD39" s="4"/>
      <c r="OKE39" s="4"/>
      <c r="OKF39" s="4"/>
      <c r="OKG39" s="4"/>
      <c r="OKH39" s="4"/>
      <c r="OKI39" s="4"/>
      <c r="OKJ39" s="4"/>
      <c r="OKK39" s="4"/>
      <c r="OKL39" s="4"/>
      <c r="OKM39" s="4"/>
      <c r="OKN39" s="4"/>
      <c r="OKO39" s="4"/>
      <c r="OKP39" s="4"/>
      <c r="OKQ39" s="4"/>
      <c r="OKR39" s="4"/>
      <c r="OKS39" s="4"/>
      <c r="OKT39" s="4"/>
      <c r="OKU39" s="4"/>
      <c r="OKV39" s="4"/>
      <c r="OKW39" s="4"/>
      <c r="OKX39" s="4"/>
      <c r="OKY39" s="4"/>
      <c r="OKZ39" s="4"/>
      <c r="OLA39" s="4"/>
      <c r="OLB39" s="4"/>
      <c r="OLC39" s="4"/>
      <c r="OLD39" s="4"/>
      <c r="OLE39" s="4"/>
      <c r="OLF39" s="4"/>
      <c r="OLG39" s="4"/>
      <c r="OLH39" s="4"/>
      <c r="OLI39" s="4"/>
      <c r="OLJ39" s="4"/>
      <c r="OLK39" s="4"/>
      <c r="OLL39" s="4"/>
      <c r="OLM39" s="4"/>
      <c r="OLN39" s="4"/>
      <c r="OLO39" s="4"/>
      <c r="OLP39" s="4"/>
      <c r="OLQ39" s="4"/>
      <c r="OLR39" s="4"/>
      <c r="OLS39" s="4"/>
      <c r="OLT39" s="4"/>
      <c r="OLU39" s="4"/>
      <c r="OLV39" s="4"/>
      <c r="OLW39" s="4"/>
      <c r="OLX39" s="4"/>
      <c r="OLY39" s="4"/>
      <c r="OLZ39" s="4"/>
      <c r="OMA39" s="4"/>
      <c r="OMB39" s="4"/>
      <c r="OMC39" s="4"/>
      <c r="OMD39" s="4"/>
      <c r="OME39" s="4"/>
      <c r="OMF39" s="4"/>
      <c r="OMG39" s="4"/>
      <c r="OMH39" s="4"/>
      <c r="OMI39" s="4"/>
      <c r="OMJ39" s="4"/>
      <c r="OMK39" s="4"/>
      <c r="OML39" s="4"/>
      <c r="OMM39" s="4"/>
      <c r="OMN39" s="4"/>
      <c r="OMO39" s="4"/>
      <c r="OMP39" s="4"/>
      <c r="OMQ39" s="4"/>
      <c r="OMR39" s="4"/>
      <c r="OMS39" s="4"/>
      <c r="OMT39" s="4"/>
      <c r="OMU39" s="4"/>
      <c r="OMV39" s="4"/>
      <c r="OMW39" s="4"/>
      <c r="OMX39" s="4"/>
      <c r="OMY39" s="4"/>
      <c r="OMZ39" s="4"/>
      <c r="ONA39" s="4"/>
      <c r="ONB39" s="4"/>
      <c r="ONC39" s="4"/>
      <c r="OND39" s="4"/>
      <c r="ONE39" s="4"/>
      <c r="ONF39" s="4"/>
      <c r="ONG39" s="4"/>
      <c r="ONH39" s="4"/>
      <c r="ONI39" s="4"/>
      <c r="ONJ39" s="4"/>
      <c r="ONK39" s="4"/>
      <c r="ONL39" s="4"/>
      <c r="ONM39" s="4"/>
      <c r="ONN39" s="4"/>
      <c r="ONO39" s="4"/>
      <c r="ONP39" s="4"/>
      <c r="ONQ39" s="4"/>
      <c r="ONR39" s="4"/>
      <c r="ONS39" s="4"/>
      <c r="ONT39" s="4"/>
      <c r="ONU39" s="4"/>
      <c r="ONV39" s="4"/>
      <c r="ONW39" s="4"/>
      <c r="ONX39" s="4"/>
      <c r="ONY39" s="4"/>
      <c r="ONZ39" s="4"/>
      <c r="OOA39" s="4"/>
      <c r="OOB39" s="4"/>
      <c r="OOC39" s="4"/>
      <c r="OOD39" s="4"/>
      <c r="OOE39" s="4"/>
      <c r="OOF39" s="4"/>
      <c r="OOG39" s="4"/>
      <c r="OOH39" s="4"/>
      <c r="OOI39" s="4"/>
      <c r="OOJ39" s="4"/>
      <c r="OOK39" s="4"/>
      <c r="OOL39" s="4"/>
      <c r="OOM39" s="4"/>
      <c r="OON39" s="4"/>
      <c r="OOO39" s="4"/>
      <c r="OOP39" s="4"/>
      <c r="OOQ39" s="4"/>
      <c r="OOR39" s="4"/>
      <c r="OOS39" s="4"/>
      <c r="OOT39" s="4"/>
      <c r="OOU39" s="4"/>
      <c r="OOV39" s="4"/>
      <c r="OOW39" s="4"/>
      <c r="OOX39" s="4"/>
      <c r="OOY39" s="4"/>
      <c r="OOZ39" s="4"/>
      <c r="OPA39" s="4"/>
      <c r="OPB39" s="4"/>
      <c r="OPC39" s="4"/>
      <c r="OPD39" s="4"/>
      <c r="OPE39" s="4"/>
      <c r="OPF39" s="4"/>
      <c r="OPG39" s="4"/>
      <c r="OPH39" s="4"/>
      <c r="OPI39" s="4"/>
      <c r="OPJ39" s="4"/>
      <c r="OPK39" s="4"/>
      <c r="OPL39" s="4"/>
      <c r="OPM39" s="4"/>
      <c r="OPN39" s="4"/>
      <c r="OPO39" s="4"/>
      <c r="OPP39" s="4"/>
      <c r="OPQ39" s="4"/>
      <c r="OPR39" s="4"/>
      <c r="OPS39" s="4"/>
      <c r="OPT39" s="4"/>
      <c r="OPU39" s="4"/>
      <c r="OPV39" s="4"/>
      <c r="OPW39" s="4"/>
      <c r="OPX39" s="4"/>
      <c r="OPY39" s="4"/>
      <c r="OPZ39" s="4"/>
      <c r="OQA39" s="4"/>
      <c r="OQB39" s="4"/>
      <c r="OQC39" s="4"/>
      <c r="OQD39" s="4"/>
      <c r="OQE39" s="4"/>
      <c r="OQF39" s="4"/>
      <c r="OQG39" s="4"/>
      <c r="OQH39" s="4"/>
      <c r="OQI39" s="4"/>
      <c r="OQJ39" s="4"/>
      <c r="OQK39" s="4"/>
      <c r="OQL39" s="4"/>
      <c r="OQM39" s="4"/>
      <c r="OQN39" s="4"/>
      <c r="OQO39" s="4"/>
      <c r="OQP39" s="4"/>
      <c r="OQQ39" s="4"/>
      <c r="OQR39" s="4"/>
      <c r="OQS39" s="4"/>
      <c r="OQT39" s="4"/>
      <c r="OQU39" s="4"/>
      <c r="OQV39" s="4"/>
      <c r="OQW39" s="4"/>
      <c r="OQX39" s="4"/>
      <c r="OQY39" s="4"/>
      <c r="OQZ39" s="4"/>
      <c r="ORA39" s="4"/>
      <c r="ORB39" s="4"/>
      <c r="ORC39" s="4"/>
      <c r="ORD39" s="4"/>
      <c r="ORE39" s="4"/>
      <c r="ORF39" s="4"/>
      <c r="ORG39" s="4"/>
      <c r="ORH39" s="4"/>
      <c r="ORI39" s="4"/>
      <c r="ORJ39" s="4"/>
      <c r="ORK39" s="4"/>
      <c r="ORL39" s="4"/>
      <c r="ORM39" s="4"/>
      <c r="ORN39" s="4"/>
      <c r="ORO39" s="4"/>
      <c r="ORP39" s="4"/>
      <c r="ORQ39" s="4"/>
      <c r="ORR39" s="4"/>
      <c r="ORS39" s="4"/>
      <c r="ORT39" s="4"/>
      <c r="ORU39" s="4"/>
      <c r="ORV39" s="4"/>
      <c r="ORW39" s="4"/>
      <c r="ORX39" s="4"/>
      <c r="ORY39" s="4"/>
      <c r="ORZ39" s="4"/>
      <c r="OSA39" s="4"/>
      <c r="OSB39" s="4"/>
      <c r="OSC39" s="4"/>
      <c r="OSD39" s="4"/>
      <c r="OSE39" s="4"/>
      <c r="OSF39" s="4"/>
      <c r="OSG39" s="4"/>
      <c r="OSH39" s="4"/>
      <c r="OSI39" s="4"/>
      <c r="OSJ39" s="4"/>
      <c r="OSK39" s="4"/>
      <c r="OSL39" s="4"/>
      <c r="OSM39" s="4"/>
      <c r="OSN39" s="4"/>
      <c r="OSO39" s="4"/>
      <c r="OSP39" s="4"/>
      <c r="OSQ39" s="4"/>
      <c r="OSR39" s="4"/>
      <c r="OSS39" s="4"/>
      <c r="OST39" s="4"/>
      <c r="OSU39" s="4"/>
      <c r="OSV39" s="4"/>
      <c r="OSW39" s="4"/>
      <c r="OSX39" s="4"/>
      <c r="OSY39" s="4"/>
      <c r="OSZ39" s="4"/>
      <c r="OTA39" s="4"/>
      <c r="OTB39" s="4"/>
      <c r="OTC39" s="4"/>
      <c r="OTD39" s="4"/>
      <c r="OTE39" s="4"/>
      <c r="OTF39" s="4"/>
      <c r="OTG39" s="4"/>
      <c r="OTH39" s="4"/>
      <c r="OTI39" s="4"/>
      <c r="OTJ39" s="4"/>
      <c r="OTK39" s="4"/>
      <c r="OTL39" s="4"/>
      <c r="OTM39" s="4"/>
      <c r="OTN39" s="4"/>
      <c r="OTO39" s="4"/>
      <c r="OTP39" s="4"/>
      <c r="OTQ39" s="4"/>
      <c r="OTR39" s="4"/>
      <c r="OTS39" s="4"/>
      <c r="OTT39" s="4"/>
      <c r="OTU39" s="4"/>
      <c r="OTV39" s="4"/>
      <c r="OTW39" s="4"/>
      <c r="OTX39" s="4"/>
      <c r="OTY39" s="4"/>
      <c r="OTZ39" s="4"/>
      <c r="OUA39" s="4"/>
      <c r="OUB39" s="4"/>
      <c r="OUC39" s="4"/>
      <c r="OUD39" s="4"/>
      <c r="OUE39" s="4"/>
      <c r="OUF39" s="4"/>
      <c r="OUG39" s="4"/>
      <c r="OUH39" s="4"/>
      <c r="OUI39" s="4"/>
      <c r="OUJ39" s="4"/>
      <c r="OUK39" s="4"/>
      <c r="OUL39" s="4"/>
      <c r="OUM39" s="4"/>
      <c r="OUN39" s="4"/>
      <c r="OUO39" s="4"/>
      <c r="OUP39" s="4"/>
      <c r="OUQ39" s="4"/>
      <c r="OUR39" s="4"/>
      <c r="OUS39" s="4"/>
      <c r="OUT39" s="4"/>
      <c r="OUU39" s="4"/>
      <c r="OUV39" s="4"/>
      <c r="OUW39" s="4"/>
      <c r="OUX39" s="4"/>
      <c r="OUY39" s="4"/>
      <c r="OUZ39" s="4"/>
      <c r="OVA39" s="4"/>
      <c r="OVB39" s="4"/>
      <c r="OVC39" s="4"/>
      <c r="OVD39" s="4"/>
      <c r="OVE39" s="4"/>
      <c r="OVF39" s="4"/>
      <c r="OVG39" s="4"/>
      <c r="OVH39" s="4"/>
      <c r="OVI39" s="4"/>
      <c r="OVJ39" s="4"/>
      <c r="OVK39" s="4"/>
      <c r="OVL39" s="4"/>
      <c r="OVM39" s="4"/>
      <c r="OVN39" s="4"/>
      <c r="OVO39" s="4"/>
      <c r="OVP39" s="4"/>
      <c r="OVQ39" s="4"/>
      <c r="OVR39" s="4"/>
      <c r="OVS39" s="4"/>
      <c r="OVT39" s="4"/>
      <c r="OVU39" s="4"/>
      <c r="OVV39" s="4"/>
      <c r="OVW39" s="4"/>
      <c r="OVX39" s="4"/>
      <c r="OVY39" s="4"/>
      <c r="OVZ39" s="4"/>
      <c r="OWA39" s="4"/>
      <c r="OWB39" s="4"/>
      <c r="OWC39" s="4"/>
      <c r="OWD39" s="4"/>
      <c r="OWE39" s="4"/>
      <c r="OWF39" s="4"/>
      <c r="OWG39" s="4"/>
      <c r="OWH39" s="4"/>
      <c r="OWI39" s="4"/>
      <c r="OWJ39" s="4"/>
      <c r="OWK39" s="4"/>
      <c r="OWL39" s="4"/>
      <c r="OWM39" s="4"/>
      <c r="OWN39" s="4"/>
      <c r="OWO39" s="4"/>
      <c r="OWP39" s="4"/>
      <c r="OWQ39" s="4"/>
      <c r="OWR39" s="4"/>
      <c r="OWS39" s="4"/>
      <c r="OWT39" s="4"/>
      <c r="OWU39" s="4"/>
      <c r="OWV39" s="4"/>
      <c r="OWW39" s="4"/>
      <c r="OWX39" s="4"/>
      <c r="OWY39" s="4"/>
      <c r="OWZ39" s="4"/>
      <c r="OXA39" s="4"/>
      <c r="OXB39" s="4"/>
      <c r="OXC39" s="4"/>
      <c r="OXD39" s="4"/>
      <c r="OXE39" s="4"/>
      <c r="OXF39" s="4"/>
      <c r="OXG39" s="4"/>
      <c r="OXH39" s="4"/>
      <c r="OXI39" s="4"/>
      <c r="OXJ39" s="4"/>
      <c r="OXK39" s="4"/>
      <c r="OXL39" s="4"/>
      <c r="OXM39" s="4"/>
      <c r="OXN39" s="4"/>
      <c r="OXO39" s="4"/>
      <c r="OXP39" s="4"/>
      <c r="OXQ39" s="4"/>
      <c r="OXR39" s="4"/>
      <c r="OXS39" s="4"/>
      <c r="OXT39" s="4"/>
      <c r="OXU39" s="4"/>
      <c r="OXV39" s="4"/>
      <c r="OXW39" s="4"/>
      <c r="OXX39" s="4"/>
      <c r="OXY39" s="4"/>
      <c r="OXZ39" s="4"/>
      <c r="OYA39" s="4"/>
      <c r="OYB39" s="4"/>
      <c r="OYC39" s="4"/>
      <c r="OYD39" s="4"/>
      <c r="OYE39" s="4"/>
      <c r="OYF39" s="4"/>
      <c r="OYG39" s="4"/>
      <c r="OYH39" s="4"/>
      <c r="OYI39" s="4"/>
      <c r="OYJ39" s="4"/>
      <c r="OYK39" s="4"/>
      <c r="OYL39" s="4"/>
      <c r="OYM39" s="4"/>
      <c r="OYN39" s="4"/>
      <c r="OYO39" s="4"/>
      <c r="OYP39" s="4"/>
      <c r="OYQ39" s="4"/>
      <c r="OYR39" s="4"/>
      <c r="OYS39" s="4"/>
      <c r="OYT39" s="4"/>
      <c r="OYU39" s="4"/>
      <c r="OYV39" s="4"/>
      <c r="OYW39" s="4"/>
      <c r="OYX39" s="4"/>
      <c r="OYY39" s="4"/>
      <c r="OYZ39" s="4"/>
      <c r="OZA39" s="4"/>
      <c r="OZB39" s="4"/>
      <c r="OZC39" s="4"/>
      <c r="OZD39" s="4"/>
      <c r="OZE39" s="4"/>
      <c r="OZF39" s="4"/>
      <c r="OZG39" s="4"/>
      <c r="OZH39" s="4"/>
      <c r="OZI39" s="4"/>
      <c r="OZJ39" s="4"/>
      <c r="OZK39" s="4"/>
      <c r="OZL39" s="4"/>
      <c r="OZM39" s="4"/>
      <c r="OZN39" s="4"/>
      <c r="OZO39" s="4"/>
      <c r="OZP39" s="4"/>
      <c r="OZQ39" s="4"/>
      <c r="OZR39" s="4"/>
      <c r="OZS39" s="4"/>
      <c r="OZT39" s="4"/>
      <c r="OZU39" s="4"/>
      <c r="OZV39" s="4"/>
      <c r="OZW39" s="4"/>
      <c r="OZX39" s="4"/>
      <c r="OZY39" s="4"/>
      <c r="OZZ39" s="4"/>
      <c r="PAA39" s="4"/>
      <c r="PAB39" s="4"/>
      <c r="PAC39" s="4"/>
      <c r="PAD39" s="4"/>
      <c r="PAE39" s="4"/>
      <c r="PAF39" s="4"/>
      <c r="PAG39" s="4"/>
      <c r="PAH39" s="4"/>
      <c r="PAI39" s="4"/>
      <c r="PAJ39" s="4"/>
      <c r="PAK39" s="4"/>
      <c r="PAL39" s="4"/>
      <c r="PAM39" s="4"/>
      <c r="PAN39" s="4"/>
      <c r="PAO39" s="4"/>
      <c r="PAP39" s="4"/>
      <c r="PAQ39" s="4"/>
      <c r="PAR39" s="4"/>
      <c r="PAS39" s="4"/>
      <c r="PAT39" s="4"/>
      <c r="PAU39" s="4"/>
      <c r="PAV39" s="4"/>
      <c r="PAW39" s="4"/>
      <c r="PAX39" s="4"/>
      <c r="PAY39" s="4"/>
      <c r="PAZ39" s="4"/>
      <c r="PBA39" s="4"/>
      <c r="PBB39" s="4"/>
      <c r="PBC39" s="4"/>
      <c r="PBD39" s="4"/>
      <c r="PBE39" s="4"/>
      <c r="PBF39" s="4"/>
      <c r="PBG39" s="4"/>
      <c r="PBH39" s="4"/>
      <c r="PBI39" s="4"/>
      <c r="PBJ39" s="4"/>
      <c r="PBK39" s="4"/>
      <c r="PBL39" s="4"/>
      <c r="PBM39" s="4"/>
      <c r="PBN39" s="4"/>
      <c r="PBO39" s="4"/>
      <c r="PBP39" s="4"/>
      <c r="PBQ39" s="4"/>
      <c r="PBR39" s="4"/>
      <c r="PBS39" s="4"/>
      <c r="PBT39" s="4"/>
      <c r="PBU39" s="4"/>
      <c r="PBV39" s="4"/>
      <c r="PBW39" s="4"/>
      <c r="PBX39" s="4"/>
      <c r="PBY39" s="4"/>
      <c r="PBZ39" s="4"/>
      <c r="PCA39" s="4"/>
      <c r="PCB39" s="4"/>
      <c r="PCC39" s="4"/>
      <c r="PCD39" s="4"/>
      <c r="PCE39" s="4"/>
      <c r="PCF39" s="4"/>
      <c r="PCG39" s="4"/>
      <c r="PCH39" s="4"/>
      <c r="PCI39" s="4"/>
      <c r="PCJ39" s="4"/>
      <c r="PCK39" s="4"/>
      <c r="PCL39" s="4"/>
      <c r="PCM39" s="4"/>
      <c r="PCN39" s="4"/>
      <c r="PCO39" s="4"/>
      <c r="PCP39" s="4"/>
      <c r="PCQ39" s="4"/>
      <c r="PCR39" s="4"/>
      <c r="PCS39" s="4"/>
      <c r="PCT39" s="4"/>
      <c r="PCU39" s="4"/>
      <c r="PCV39" s="4"/>
      <c r="PCW39" s="4"/>
      <c r="PCX39" s="4"/>
      <c r="PCY39" s="4"/>
      <c r="PCZ39" s="4"/>
      <c r="PDA39" s="4"/>
      <c r="PDB39" s="4"/>
      <c r="PDC39" s="4"/>
      <c r="PDD39" s="4"/>
      <c r="PDE39" s="4"/>
      <c r="PDF39" s="4"/>
      <c r="PDG39" s="4"/>
      <c r="PDH39" s="4"/>
      <c r="PDI39" s="4"/>
      <c r="PDJ39" s="4"/>
      <c r="PDK39" s="4"/>
      <c r="PDL39" s="4"/>
      <c r="PDM39" s="4"/>
      <c r="PDN39" s="4"/>
      <c r="PDO39" s="4"/>
      <c r="PDP39" s="4"/>
      <c r="PDQ39" s="4"/>
      <c r="PDR39" s="4"/>
      <c r="PDS39" s="4"/>
      <c r="PDT39" s="4"/>
      <c r="PDU39" s="4"/>
      <c r="PDV39" s="4"/>
      <c r="PDW39" s="4"/>
      <c r="PDX39" s="4"/>
      <c r="PDY39" s="4"/>
      <c r="PDZ39" s="4"/>
      <c r="PEA39" s="4"/>
      <c r="PEB39" s="4"/>
      <c r="PEC39" s="4"/>
      <c r="PED39" s="4"/>
      <c r="PEE39" s="4"/>
      <c r="PEF39" s="4"/>
      <c r="PEG39" s="4"/>
      <c r="PEH39" s="4"/>
      <c r="PEI39" s="4"/>
      <c r="PEJ39" s="4"/>
      <c r="PEK39" s="4"/>
      <c r="PEL39" s="4"/>
      <c r="PEM39" s="4"/>
      <c r="PEN39" s="4"/>
      <c r="PEO39" s="4"/>
      <c r="PEP39" s="4"/>
      <c r="PEQ39" s="4"/>
      <c r="PER39" s="4"/>
      <c r="PES39" s="4"/>
      <c r="PET39" s="4"/>
      <c r="PEU39" s="4"/>
      <c r="PEV39" s="4"/>
      <c r="PEW39" s="4"/>
      <c r="PEX39" s="4"/>
      <c r="PEY39" s="4"/>
      <c r="PEZ39" s="4"/>
      <c r="PFA39" s="4"/>
      <c r="PFB39" s="4"/>
      <c r="PFC39" s="4"/>
      <c r="PFD39" s="4"/>
      <c r="PFE39" s="4"/>
      <c r="PFF39" s="4"/>
      <c r="PFG39" s="4"/>
      <c r="PFH39" s="4"/>
      <c r="PFI39" s="4"/>
      <c r="PFJ39" s="4"/>
      <c r="PFK39" s="4"/>
      <c r="PFL39" s="4"/>
      <c r="PFM39" s="4"/>
      <c r="PFN39" s="4"/>
      <c r="PFO39" s="4"/>
      <c r="PFP39" s="4"/>
      <c r="PFQ39" s="4"/>
      <c r="PFR39" s="4"/>
      <c r="PFS39" s="4"/>
      <c r="PFT39" s="4"/>
      <c r="PFU39" s="4"/>
      <c r="PFV39" s="4"/>
      <c r="PFW39" s="4"/>
      <c r="PFX39" s="4"/>
      <c r="PFY39" s="4"/>
      <c r="PFZ39" s="4"/>
      <c r="PGA39" s="4"/>
      <c r="PGB39" s="4"/>
      <c r="PGC39" s="4"/>
      <c r="PGD39" s="4"/>
      <c r="PGE39" s="4"/>
      <c r="PGF39" s="4"/>
      <c r="PGG39" s="4"/>
      <c r="PGH39" s="4"/>
      <c r="PGI39" s="4"/>
      <c r="PGJ39" s="4"/>
      <c r="PGK39" s="4"/>
      <c r="PGL39" s="4"/>
      <c r="PGM39" s="4"/>
      <c r="PGN39" s="4"/>
      <c r="PGO39" s="4"/>
      <c r="PGP39" s="4"/>
      <c r="PGQ39" s="4"/>
      <c r="PGR39" s="4"/>
      <c r="PGS39" s="4"/>
      <c r="PGT39" s="4"/>
      <c r="PGU39" s="4"/>
      <c r="PGV39" s="4"/>
      <c r="PGW39" s="4"/>
      <c r="PGX39" s="4"/>
      <c r="PGY39" s="4"/>
      <c r="PGZ39" s="4"/>
      <c r="PHA39" s="4"/>
      <c r="PHB39" s="4"/>
      <c r="PHC39" s="4"/>
      <c r="PHD39" s="4"/>
      <c r="PHE39" s="4"/>
      <c r="PHF39" s="4"/>
      <c r="PHG39" s="4"/>
      <c r="PHH39" s="4"/>
      <c r="PHI39" s="4"/>
      <c r="PHJ39" s="4"/>
      <c r="PHK39" s="4"/>
      <c r="PHL39" s="4"/>
      <c r="PHM39" s="4"/>
      <c r="PHN39" s="4"/>
      <c r="PHO39" s="4"/>
      <c r="PHP39" s="4"/>
      <c r="PHQ39" s="4"/>
      <c r="PHR39" s="4"/>
      <c r="PHS39" s="4"/>
      <c r="PHT39" s="4"/>
      <c r="PHU39" s="4"/>
      <c r="PHV39" s="4"/>
      <c r="PHW39" s="4"/>
      <c r="PHX39" s="4"/>
      <c r="PHY39" s="4"/>
      <c r="PHZ39" s="4"/>
      <c r="PIA39" s="4"/>
      <c r="PIB39" s="4"/>
      <c r="PIC39" s="4"/>
      <c r="PID39" s="4"/>
      <c r="PIE39" s="4"/>
      <c r="PIF39" s="4"/>
      <c r="PIG39" s="4"/>
      <c r="PIH39" s="4"/>
      <c r="PII39" s="4"/>
      <c r="PIJ39" s="4"/>
      <c r="PIK39" s="4"/>
      <c r="PIL39" s="4"/>
      <c r="PIM39" s="4"/>
      <c r="PIN39" s="4"/>
      <c r="PIO39" s="4"/>
      <c r="PIP39" s="4"/>
      <c r="PIQ39" s="4"/>
      <c r="PIR39" s="4"/>
      <c r="PIS39" s="4"/>
      <c r="PIT39" s="4"/>
      <c r="PIU39" s="4"/>
      <c r="PIV39" s="4"/>
      <c r="PIW39" s="4"/>
      <c r="PIX39" s="4"/>
      <c r="PIY39" s="4"/>
      <c r="PIZ39" s="4"/>
      <c r="PJA39" s="4"/>
      <c r="PJB39" s="4"/>
      <c r="PJC39" s="4"/>
      <c r="PJD39" s="4"/>
      <c r="PJE39" s="4"/>
      <c r="PJF39" s="4"/>
      <c r="PJG39" s="4"/>
      <c r="PJH39" s="4"/>
      <c r="PJI39" s="4"/>
      <c r="PJJ39" s="4"/>
      <c r="PJK39" s="4"/>
      <c r="PJL39" s="4"/>
      <c r="PJM39" s="4"/>
      <c r="PJN39" s="4"/>
      <c r="PJO39" s="4"/>
      <c r="PJP39" s="4"/>
      <c r="PJQ39" s="4"/>
      <c r="PJR39" s="4"/>
      <c r="PJS39" s="4"/>
      <c r="PJT39" s="4"/>
      <c r="PJU39" s="4"/>
      <c r="PJV39" s="4"/>
      <c r="PJW39" s="4"/>
      <c r="PJX39" s="4"/>
      <c r="PJY39" s="4"/>
      <c r="PJZ39" s="4"/>
      <c r="PKA39" s="4"/>
      <c r="PKB39" s="4"/>
      <c r="PKC39" s="4"/>
      <c r="PKD39" s="4"/>
      <c r="PKE39" s="4"/>
      <c r="PKF39" s="4"/>
      <c r="PKG39" s="4"/>
      <c r="PKH39" s="4"/>
      <c r="PKI39" s="4"/>
      <c r="PKJ39" s="4"/>
      <c r="PKK39" s="4"/>
      <c r="PKL39" s="4"/>
      <c r="PKM39" s="4"/>
      <c r="PKN39" s="4"/>
      <c r="PKO39" s="4"/>
      <c r="PKP39" s="4"/>
      <c r="PKQ39" s="4"/>
      <c r="PKR39" s="4"/>
      <c r="PKS39" s="4"/>
      <c r="PKT39" s="4"/>
      <c r="PKU39" s="4"/>
      <c r="PKV39" s="4"/>
      <c r="PKW39" s="4"/>
      <c r="PKX39" s="4"/>
      <c r="PKY39" s="4"/>
      <c r="PKZ39" s="4"/>
      <c r="PLA39" s="4"/>
      <c r="PLB39" s="4"/>
      <c r="PLC39" s="4"/>
      <c r="PLD39" s="4"/>
      <c r="PLE39" s="4"/>
      <c r="PLF39" s="4"/>
      <c r="PLG39" s="4"/>
      <c r="PLH39" s="4"/>
      <c r="PLI39" s="4"/>
      <c r="PLJ39" s="4"/>
      <c r="PLK39" s="4"/>
      <c r="PLL39" s="4"/>
      <c r="PLM39" s="4"/>
      <c r="PLN39" s="4"/>
      <c r="PLO39" s="4"/>
      <c r="PLP39" s="4"/>
      <c r="PLQ39" s="4"/>
      <c r="PLR39" s="4"/>
      <c r="PLS39" s="4"/>
      <c r="PLT39" s="4"/>
      <c r="PLU39" s="4"/>
      <c r="PLV39" s="4"/>
      <c r="PLW39" s="4"/>
      <c r="PLX39" s="4"/>
      <c r="PLY39" s="4"/>
      <c r="PLZ39" s="4"/>
      <c r="PMA39" s="4"/>
      <c r="PMB39" s="4"/>
      <c r="PMC39" s="4"/>
      <c r="PMD39" s="4"/>
      <c r="PME39" s="4"/>
      <c r="PMF39" s="4"/>
      <c r="PMG39" s="4"/>
      <c r="PMH39" s="4"/>
      <c r="PMI39" s="4"/>
      <c r="PMJ39" s="4"/>
      <c r="PMK39" s="4"/>
      <c r="PML39" s="4"/>
      <c r="PMM39" s="4"/>
      <c r="PMN39" s="4"/>
      <c r="PMO39" s="4"/>
      <c r="PMP39" s="4"/>
      <c r="PMQ39" s="4"/>
      <c r="PMR39" s="4"/>
      <c r="PMS39" s="4"/>
      <c r="PMT39" s="4"/>
      <c r="PMU39" s="4"/>
      <c r="PMV39" s="4"/>
      <c r="PMW39" s="4"/>
      <c r="PMX39" s="4"/>
      <c r="PMY39" s="4"/>
      <c r="PMZ39" s="4"/>
      <c r="PNA39" s="4"/>
      <c r="PNB39" s="4"/>
      <c r="PNC39" s="4"/>
      <c r="PND39" s="4"/>
      <c r="PNE39" s="4"/>
      <c r="PNF39" s="4"/>
      <c r="PNG39" s="4"/>
      <c r="PNH39" s="4"/>
      <c r="PNI39" s="4"/>
      <c r="PNJ39" s="4"/>
      <c r="PNK39" s="4"/>
      <c r="PNL39" s="4"/>
      <c r="PNM39" s="4"/>
      <c r="PNN39" s="4"/>
      <c r="PNO39" s="4"/>
      <c r="PNP39" s="4"/>
      <c r="PNQ39" s="4"/>
      <c r="PNR39" s="4"/>
      <c r="PNS39" s="4"/>
      <c r="PNT39" s="4"/>
      <c r="PNU39" s="4"/>
      <c r="PNV39" s="4"/>
      <c r="PNW39" s="4"/>
      <c r="PNX39" s="4"/>
      <c r="PNY39" s="4"/>
      <c r="PNZ39" s="4"/>
      <c r="POA39" s="4"/>
      <c r="POB39" s="4"/>
      <c r="POC39" s="4"/>
      <c r="POD39" s="4"/>
      <c r="POE39" s="4"/>
      <c r="POF39" s="4"/>
      <c r="POG39" s="4"/>
      <c r="POH39" s="4"/>
      <c r="POI39" s="4"/>
      <c r="POJ39" s="4"/>
      <c r="POK39" s="4"/>
      <c r="POL39" s="4"/>
      <c r="POM39" s="4"/>
      <c r="PON39" s="4"/>
      <c r="POO39" s="4"/>
      <c r="POP39" s="4"/>
      <c r="POQ39" s="4"/>
      <c r="POR39" s="4"/>
      <c r="POS39" s="4"/>
      <c r="POT39" s="4"/>
      <c r="POU39" s="4"/>
      <c r="POV39" s="4"/>
      <c r="POW39" s="4"/>
      <c r="POX39" s="4"/>
      <c r="POY39" s="4"/>
      <c r="POZ39" s="4"/>
      <c r="PPA39" s="4"/>
      <c r="PPB39" s="4"/>
      <c r="PPC39" s="4"/>
      <c r="PPD39" s="4"/>
      <c r="PPE39" s="4"/>
      <c r="PPF39" s="4"/>
      <c r="PPG39" s="4"/>
      <c r="PPH39" s="4"/>
      <c r="PPI39" s="4"/>
      <c r="PPJ39" s="4"/>
      <c r="PPK39" s="4"/>
      <c r="PPL39" s="4"/>
      <c r="PPM39" s="4"/>
      <c r="PPN39" s="4"/>
      <c r="PPO39" s="4"/>
      <c r="PPP39" s="4"/>
      <c r="PPQ39" s="4"/>
      <c r="PPR39" s="4"/>
      <c r="PPS39" s="4"/>
      <c r="PPT39" s="4"/>
      <c r="PPU39" s="4"/>
      <c r="PPV39" s="4"/>
      <c r="PPW39" s="4"/>
      <c r="PPX39" s="4"/>
      <c r="PPY39" s="4"/>
      <c r="PPZ39" s="4"/>
      <c r="PQA39" s="4"/>
      <c r="PQB39" s="4"/>
      <c r="PQC39" s="4"/>
      <c r="PQD39" s="4"/>
      <c r="PQE39" s="4"/>
      <c r="PQF39" s="4"/>
      <c r="PQG39" s="4"/>
      <c r="PQH39" s="4"/>
      <c r="PQI39" s="4"/>
      <c r="PQJ39" s="4"/>
      <c r="PQK39" s="4"/>
      <c r="PQL39" s="4"/>
      <c r="PQM39" s="4"/>
      <c r="PQN39" s="4"/>
      <c r="PQO39" s="4"/>
      <c r="PQP39" s="4"/>
      <c r="PQQ39" s="4"/>
      <c r="PQR39" s="4"/>
      <c r="PQS39" s="4"/>
      <c r="PQT39" s="4"/>
      <c r="PQU39" s="4"/>
      <c r="PQV39" s="4"/>
      <c r="PQW39" s="4"/>
      <c r="PQX39" s="4"/>
      <c r="PQY39" s="4"/>
      <c r="PQZ39" s="4"/>
      <c r="PRA39" s="4"/>
      <c r="PRB39" s="4"/>
      <c r="PRC39" s="4"/>
      <c r="PRD39" s="4"/>
      <c r="PRE39" s="4"/>
      <c r="PRF39" s="4"/>
      <c r="PRG39" s="4"/>
      <c r="PRH39" s="4"/>
      <c r="PRI39" s="4"/>
      <c r="PRJ39" s="4"/>
      <c r="PRK39" s="4"/>
      <c r="PRL39" s="4"/>
      <c r="PRM39" s="4"/>
      <c r="PRN39" s="4"/>
      <c r="PRO39" s="4"/>
      <c r="PRP39" s="4"/>
      <c r="PRQ39" s="4"/>
      <c r="PRR39" s="4"/>
      <c r="PRS39" s="4"/>
      <c r="PRT39" s="4"/>
      <c r="PRU39" s="4"/>
      <c r="PRV39" s="4"/>
      <c r="PRW39" s="4"/>
      <c r="PRX39" s="4"/>
      <c r="PRY39" s="4"/>
      <c r="PRZ39" s="4"/>
      <c r="PSA39" s="4"/>
      <c r="PSB39" s="4"/>
      <c r="PSC39" s="4"/>
      <c r="PSD39" s="4"/>
      <c r="PSE39" s="4"/>
      <c r="PSF39" s="4"/>
      <c r="PSG39" s="4"/>
      <c r="PSH39" s="4"/>
      <c r="PSI39" s="4"/>
      <c r="PSJ39" s="4"/>
      <c r="PSK39" s="4"/>
      <c r="PSL39" s="4"/>
      <c r="PSM39" s="4"/>
      <c r="PSN39" s="4"/>
      <c r="PSO39" s="4"/>
      <c r="PSP39" s="4"/>
      <c r="PSQ39" s="4"/>
      <c r="PSR39" s="4"/>
      <c r="PSS39" s="4"/>
      <c r="PST39" s="4"/>
      <c r="PSU39" s="4"/>
      <c r="PSV39" s="4"/>
      <c r="PSW39" s="4"/>
      <c r="PSX39" s="4"/>
      <c r="PSY39" s="4"/>
      <c r="PSZ39" s="4"/>
      <c r="PTA39" s="4"/>
      <c r="PTB39" s="4"/>
      <c r="PTC39" s="4"/>
      <c r="PTD39" s="4"/>
      <c r="PTE39" s="4"/>
      <c r="PTF39" s="4"/>
      <c r="PTG39" s="4"/>
      <c r="PTH39" s="4"/>
      <c r="PTI39" s="4"/>
      <c r="PTJ39" s="4"/>
      <c r="PTK39" s="4"/>
      <c r="PTL39" s="4"/>
      <c r="PTM39" s="4"/>
      <c r="PTN39" s="4"/>
      <c r="PTO39" s="4"/>
      <c r="PTP39" s="4"/>
      <c r="PTQ39" s="4"/>
      <c r="PTR39" s="4"/>
      <c r="PTS39" s="4"/>
      <c r="PTT39" s="4"/>
      <c r="PTU39" s="4"/>
      <c r="PTV39" s="4"/>
      <c r="PTW39" s="4"/>
      <c r="PTX39" s="4"/>
      <c r="PTY39" s="4"/>
      <c r="PTZ39" s="4"/>
      <c r="PUA39" s="4"/>
      <c r="PUB39" s="4"/>
      <c r="PUC39" s="4"/>
      <c r="PUD39" s="4"/>
      <c r="PUE39" s="4"/>
      <c r="PUF39" s="4"/>
      <c r="PUG39" s="4"/>
      <c r="PUH39" s="4"/>
      <c r="PUI39" s="4"/>
      <c r="PUJ39" s="4"/>
      <c r="PUK39" s="4"/>
      <c r="PUL39" s="4"/>
      <c r="PUM39" s="4"/>
      <c r="PUN39" s="4"/>
      <c r="PUO39" s="4"/>
      <c r="PUP39" s="4"/>
      <c r="PUQ39" s="4"/>
      <c r="PUR39" s="4"/>
      <c r="PUS39" s="4"/>
      <c r="PUT39" s="4"/>
      <c r="PUU39" s="4"/>
      <c r="PUV39" s="4"/>
      <c r="PUW39" s="4"/>
      <c r="PUX39" s="4"/>
      <c r="PUY39" s="4"/>
      <c r="PUZ39" s="4"/>
      <c r="PVA39" s="4"/>
      <c r="PVB39" s="4"/>
      <c r="PVC39" s="4"/>
      <c r="PVD39" s="4"/>
      <c r="PVE39" s="4"/>
      <c r="PVF39" s="4"/>
      <c r="PVG39" s="4"/>
      <c r="PVH39" s="4"/>
      <c r="PVI39" s="4"/>
      <c r="PVJ39" s="4"/>
      <c r="PVK39" s="4"/>
      <c r="PVL39" s="4"/>
      <c r="PVM39" s="4"/>
      <c r="PVN39" s="4"/>
      <c r="PVO39" s="4"/>
      <c r="PVP39" s="4"/>
      <c r="PVQ39" s="4"/>
      <c r="PVR39" s="4"/>
      <c r="PVS39" s="4"/>
      <c r="PVT39" s="4"/>
      <c r="PVU39" s="4"/>
      <c r="PVV39" s="4"/>
      <c r="PVW39" s="4"/>
      <c r="PVX39" s="4"/>
      <c r="PVY39" s="4"/>
      <c r="PVZ39" s="4"/>
      <c r="PWA39" s="4"/>
      <c r="PWB39" s="4"/>
      <c r="PWC39" s="4"/>
      <c r="PWD39" s="4"/>
      <c r="PWE39" s="4"/>
      <c r="PWF39" s="4"/>
      <c r="PWG39" s="4"/>
      <c r="PWH39" s="4"/>
      <c r="PWI39" s="4"/>
      <c r="PWJ39" s="4"/>
      <c r="PWK39" s="4"/>
      <c r="PWL39" s="4"/>
      <c r="PWM39" s="4"/>
      <c r="PWN39" s="4"/>
      <c r="PWO39" s="4"/>
      <c r="PWP39" s="4"/>
      <c r="PWQ39" s="4"/>
      <c r="PWR39" s="4"/>
      <c r="PWS39" s="4"/>
      <c r="PWT39" s="4"/>
      <c r="PWU39" s="4"/>
      <c r="PWV39" s="4"/>
      <c r="PWW39" s="4"/>
      <c r="PWX39" s="4"/>
      <c r="PWY39" s="4"/>
      <c r="PWZ39" s="4"/>
      <c r="PXA39" s="4"/>
      <c r="PXB39" s="4"/>
      <c r="PXC39" s="4"/>
      <c r="PXD39" s="4"/>
      <c r="PXE39" s="4"/>
      <c r="PXF39" s="4"/>
      <c r="PXG39" s="4"/>
      <c r="PXH39" s="4"/>
      <c r="PXI39" s="4"/>
      <c r="PXJ39" s="4"/>
      <c r="PXK39" s="4"/>
      <c r="PXL39" s="4"/>
      <c r="PXM39" s="4"/>
      <c r="PXN39" s="4"/>
      <c r="PXO39" s="4"/>
      <c r="PXP39" s="4"/>
      <c r="PXQ39" s="4"/>
      <c r="PXR39" s="4"/>
      <c r="PXS39" s="4"/>
      <c r="PXT39" s="4"/>
      <c r="PXU39" s="4"/>
      <c r="PXV39" s="4"/>
      <c r="PXW39" s="4"/>
      <c r="PXX39" s="4"/>
      <c r="PXY39" s="4"/>
      <c r="PXZ39" s="4"/>
      <c r="PYA39" s="4"/>
      <c r="PYB39" s="4"/>
      <c r="PYC39" s="4"/>
      <c r="PYD39" s="4"/>
      <c r="PYE39" s="4"/>
      <c r="PYF39" s="4"/>
      <c r="PYG39" s="4"/>
      <c r="PYH39" s="4"/>
      <c r="PYI39" s="4"/>
      <c r="PYJ39" s="4"/>
      <c r="PYK39" s="4"/>
      <c r="PYL39" s="4"/>
      <c r="PYM39" s="4"/>
      <c r="PYN39" s="4"/>
      <c r="PYO39" s="4"/>
      <c r="PYP39" s="4"/>
      <c r="PYQ39" s="4"/>
      <c r="PYR39" s="4"/>
      <c r="PYS39" s="4"/>
      <c r="PYT39" s="4"/>
      <c r="PYU39" s="4"/>
      <c r="PYV39" s="4"/>
      <c r="PYW39" s="4"/>
      <c r="PYX39" s="4"/>
      <c r="PYY39" s="4"/>
      <c r="PYZ39" s="4"/>
      <c r="PZA39" s="4"/>
      <c r="PZB39" s="4"/>
      <c r="PZC39" s="4"/>
      <c r="PZD39" s="4"/>
      <c r="PZE39" s="4"/>
      <c r="PZF39" s="4"/>
      <c r="PZG39" s="4"/>
      <c r="PZH39" s="4"/>
      <c r="PZI39" s="4"/>
      <c r="PZJ39" s="4"/>
      <c r="PZK39" s="4"/>
      <c r="PZL39" s="4"/>
      <c r="PZM39" s="4"/>
      <c r="PZN39" s="4"/>
      <c r="PZO39" s="4"/>
      <c r="PZP39" s="4"/>
      <c r="PZQ39" s="4"/>
      <c r="PZR39" s="4"/>
      <c r="PZS39" s="4"/>
      <c r="PZT39" s="4"/>
      <c r="PZU39" s="4"/>
      <c r="PZV39" s="4"/>
      <c r="PZW39" s="4"/>
      <c r="PZX39" s="4"/>
      <c r="PZY39" s="4"/>
      <c r="PZZ39" s="4"/>
      <c r="QAA39" s="4"/>
      <c r="QAB39" s="4"/>
      <c r="QAC39" s="4"/>
      <c r="QAD39" s="4"/>
      <c r="QAE39" s="4"/>
      <c r="QAF39" s="4"/>
      <c r="QAG39" s="4"/>
      <c r="QAH39" s="4"/>
      <c r="QAI39" s="4"/>
      <c r="QAJ39" s="4"/>
      <c r="QAK39" s="4"/>
      <c r="QAL39" s="4"/>
      <c r="QAM39" s="4"/>
      <c r="QAN39" s="4"/>
      <c r="QAO39" s="4"/>
      <c r="QAP39" s="4"/>
      <c r="QAQ39" s="4"/>
      <c r="QAR39" s="4"/>
      <c r="QAS39" s="4"/>
      <c r="QAT39" s="4"/>
      <c r="QAU39" s="4"/>
      <c r="QAV39" s="4"/>
      <c r="QAW39" s="4"/>
      <c r="QAX39" s="4"/>
      <c r="QAY39" s="4"/>
      <c r="QAZ39" s="4"/>
      <c r="QBA39" s="4"/>
      <c r="QBB39" s="4"/>
      <c r="QBC39" s="4"/>
      <c r="QBD39" s="4"/>
      <c r="QBE39" s="4"/>
      <c r="QBF39" s="4"/>
      <c r="QBG39" s="4"/>
      <c r="QBH39" s="4"/>
      <c r="QBI39" s="4"/>
      <c r="QBJ39" s="4"/>
      <c r="QBK39" s="4"/>
      <c r="QBL39" s="4"/>
      <c r="QBM39" s="4"/>
      <c r="QBN39" s="4"/>
      <c r="QBO39" s="4"/>
      <c r="QBP39" s="4"/>
      <c r="QBQ39" s="4"/>
      <c r="QBR39" s="4"/>
      <c r="QBS39" s="4"/>
      <c r="QBT39" s="4"/>
      <c r="QBU39" s="4"/>
      <c r="QBV39" s="4"/>
      <c r="QBW39" s="4"/>
      <c r="QBX39" s="4"/>
      <c r="QBY39" s="4"/>
      <c r="QBZ39" s="4"/>
      <c r="QCA39" s="4"/>
      <c r="QCB39" s="4"/>
      <c r="QCC39" s="4"/>
      <c r="QCD39" s="4"/>
      <c r="QCE39" s="4"/>
      <c r="QCF39" s="4"/>
      <c r="QCG39" s="4"/>
      <c r="QCH39" s="4"/>
      <c r="QCI39" s="4"/>
      <c r="QCJ39" s="4"/>
      <c r="QCK39" s="4"/>
      <c r="QCL39" s="4"/>
      <c r="QCM39" s="4"/>
      <c r="QCN39" s="4"/>
      <c r="QCO39" s="4"/>
      <c r="QCP39" s="4"/>
      <c r="QCQ39" s="4"/>
      <c r="QCR39" s="4"/>
      <c r="QCS39" s="4"/>
      <c r="QCT39" s="4"/>
      <c r="QCU39" s="4"/>
      <c r="QCV39" s="4"/>
      <c r="QCW39" s="4"/>
      <c r="QCX39" s="4"/>
      <c r="QCY39" s="4"/>
      <c r="QCZ39" s="4"/>
      <c r="QDA39" s="4"/>
      <c r="QDB39" s="4"/>
      <c r="QDC39" s="4"/>
      <c r="QDD39" s="4"/>
      <c r="QDE39" s="4"/>
      <c r="QDF39" s="4"/>
      <c r="QDG39" s="4"/>
      <c r="QDH39" s="4"/>
      <c r="QDI39" s="4"/>
      <c r="QDJ39" s="4"/>
      <c r="QDK39" s="4"/>
      <c r="QDL39" s="4"/>
      <c r="QDM39" s="4"/>
      <c r="QDN39" s="4"/>
      <c r="QDO39" s="4"/>
      <c r="QDP39" s="4"/>
      <c r="QDQ39" s="4"/>
      <c r="QDR39" s="4"/>
      <c r="QDS39" s="4"/>
      <c r="QDT39" s="4"/>
      <c r="QDU39" s="4"/>
      <c r="QDV39" s="4"/>
      <c r="QDW39" s="4"/>
      <c r="QDX39" s="4"/>
      <c r="QDY39" s="4"/>
      <c r="QDZ39" s="4"/>
      <c r="QEA39" s="4"/>
      <c r="QEB39" s="4"/>
      <c r="QEC39" s="4"/>
      <c r="QED39" s="4"/>
      <c r="QEE39" s="4"/>
      <c r="QEF39" s="4"/>
      <c r="QEG39" s="4"/>
      <c r="QEH39" s="4"/>
      <c r="QEI39" s="4"/>
      <c r="QEJ39" s="4"/>
      <c r="QEK39" s="4"/>
      <c r="QEL39" s="4"/>
      <c r="QEM39" s="4"/>
      <c r="QEN39" s="4"/>
      <c r="QEO39" s="4"/>
      <c r="QEP39" s="4"/>
      <c r="QEQ39" s="4"/>
      <c r="QER39" s="4"/>
      <c r="QES39" s="4"/>
      <c r="QET39" s="4"/>
      <c r="QEU39" s="4"/>
      <c r="QEV39" s="4"/>
      <c r="QEW39" s="4"/>
      <c r="QEX39" s="4"/>
      <c r="QEY39" s="4"/>
      <c r="QEZ39" s="4"/>
      <c r="QFA39" s="4"/>
      <c r="QFB39" s="4"/>
      <c r="QFC39" s="4"/>
      <c r="QFD39" s="4"/>
      <c r="QFE39" s="4"/>
      <c r="QFF39" s="4"/>
      <c r="QFG39" s="4"/>
      <c r="QFH39" s="4"/>
      <c r="QFI39" s="4"/>
      <c r="QFJ39" s="4"/>
      <c r="QFK39" s="4"/>
      <c r="QFL39" s="4"/>
      <c r="QFM39" s="4"/>
      <c r="QFN39" s="4"/>
      <c r="QFO39" s="4"/>
      <c r="QFP39" s="4"/>
      <c r="QFQ39" s="4"/>
      <c r="QFR39" s="4"/>
      <c r="QFS39" s="4"/>
      <c r="QFT39" s="4"/>
      <c r="QFU39" s="4"/>
      <c r="QFV39" s="4"/>
      <c r="QFW39" s="4"/>
      <c r="QFX39" s="4"/>
      <c r="QFY39" s="4"/>
      <c r="QFZ39" s="4"/>
      <c r="QGA39" s="4"/>
      <c r="QGB39" s="4"/>
      <c r="QGC39" s="4"/>
      <c r="QGD39" s="4"/>
      <c r="QGE39" s="4"/>
      <c r="QGF39" s="4"/>
      <c r="QGG39" s="4"/>
      <c r="QGH39" s="4"/>
      <c r="QGI39" s="4"/>
      <c r="QGJ39" s="4"/>
      <c r="QGK39" s="4"/>
      <c r="QGL39" s="4"/>
      <c r="QGM39" s="4"/>
      <c r="QGN39" s="4"/>
      <c r="QGO39" s="4"/>
      <c r="QGP39" s="4"/>
      <c r="QGQ39" s="4"/>
      <c r="QGR39" s="4"/>
      <c r="QGS39" s="4"/>
      <c r="QGT39" s="4"/>
      <c r="QGU39" s="4"/>
      <c r="QGV39" s="4"/>
      <c r="QGW39" s="4"/>
      <c r="QGX39" s="4"/>
      <c r="QGY39" s="4"/>
      <c r="QGZ39" s="4"/>
      <c r="QHA39" s="4"/>
      <c r="QHB39" s="4"/>
      <c r="QHC39" s="4"/>
      <c r="QHD39" s="4"/>
      <c r="QHE39" s="4"/>
      <c r="QHF39" s="4"/>
      <c r="QHG39" s="4"/>
      <c r="QHH39" s="4"/>
      <c r="QHI39" s="4"/>
      <c r="QHJ39" s="4"/>
      <c r="QHK39" s="4"/>
      <c r="QHL39" s="4"/>
      <c r="QHM39" s="4"/>
      <c r="QHN39" s="4"/>
      <c r="QHO39" s="4"/>
      <c r="QHP39" s="4"/>
      <c r="QHQ39" s="4"/>
      <c r="QHR39" s="4"/>
      <c r="QHS39" s="4"/>
      <c r="QHT39" s="4"/>
      <c r="QHU39" s="4"/>
      <c r="QHV39" s="4"/>
      <c r="QHW39" s="4"/>
      <c r="QHX39" s="4"/>
      <c r="QHY39" s="4"/>
      <c r="QHZ39" s="4"/>
      <c r="QIA39" s="4"/>
      <c r="QIB39" s="4"/>
      <c r="QIC39" s="4"/>
      <c r="QID39" s="4"/>
      <c r="QIE39" s="4"/>
      <c r="QIF39" s="4"/>
      <c r="QIG39" s="4"/>
      <c r="QIH39" s="4"/>
      <c r="QII39" s="4"/>
      <c r="QIJ39" s="4"/>
      <c r="QIK39" s="4"/>
      <c r="QIL39" s="4"/>
      <c r="QIM39" s="4"/>
      <c r="QIN39" s="4"/>
      <c r="QIO39" s="4"/>
      <c r="QIP39" s="4"/>
      <c r="QIQ39" s="4"/>
      <c r="QIR39" s="4"/>
      <c r="QIS39" s="4"/>
      <c r="QIT39" s="4"/>
      <c r="QIU39" s="4"/>
      <c r="QIV39" s="4"/>
      <c r="QIW39" s="4"/>
      <c r="QIX39" s="4"/>
      <c r="QIY39" s="4"/>
      <c r="QIZ39" s="4"/>
      <c r="QJA39" s="4"/>
      <c r="QJB39" s="4"/>
      <c r="QJC39" s="4"/>
      <c r="QJD39" s="4"/>
      <c r="QJE39" s="4"/>
      <c r="QJF39" s="4"/>
      <c r="QJG39" s="4"/>
      <c r="QJH39" s="4"/>
      <c r="QJI39" s="4"/>
      <c r="QJJ39" s="4"/>
      <c r="QJK39" s="4"/>
      <c r="QJL39" s="4"/>
      <c r="QJM39" s="4"/>
      <c r="QJN39" s="4"/>
      <c r="QJO39" s="4"/>
      <c r="QJP39" s="4"/>
      <c r="QJQ39" s="4"/>
      <c r="QJR39" s="4"/>
      <c r="QJS39" s="4"/>
      <c r="QJT39" s="4"/>
      <c r="QJU39" s="4"/>
      <c r="QJV39" s="4"/>
      <c r="QJW39" s="4"/>
      <c r="QJX39" s="4"/>
      <c r="QJY39" s="4"/>
      <c r="QJZ39" s="4"/>
      <c r="QKA39" s="4"/>
      <c r="QKB39" s="4"/>
      <c r="QKC39" s="4"/>
      <c r="QKD39" s="4"/>
      <c r="QKE39" s="4"/>
      <c r="QKF39" s="4"/>
      <c r="QKG39" s="4"/>
      <c r="QKH39" s="4"/>
      <c r="QKI39" s="4"/>
      <c r="QKJ39" s="4"/>
      <c r="QKK39" s="4"/>
      <c r="QKL39" s="4"/>
      <c r="QKM39" s="4"/>
      <c r="QKN39" s="4"/>
      <c r="QKO39" s="4"/>
      <c r="QKP39" s="4"/>
      <c r="QKQ39" s="4"/>
      <c r="QKR39" s="4"/>
      <c r="QKS39" s="4"/>
      <c r="QKT39" s="4"/>
      <c r="QKU39" s="4"/>
      <c r="QKV39" s="4"/>
      <c r="QKW39" s="4"/>
      <c r="QKX39" s="4"/>
      <c r="QKY39" s="4"/>
      <c r="QKZ39" s="4"/>
      <c r="QLA39" s="4"/>
      <c r="QLB39" s="4"/>
      <c r="QLC39" s="4"/>
      <c r="QLD39" s="4"/>
      <c r="QLE39" s="4"/>
      <c r="QLF39" s="4"/>
      <c r="QLG39" s="4"/>
      <c r="QLH39" s="4"/>
      <c r="QLI39" s="4"/>
      <c r="QLJ39" s="4"/>
      <c r="QLK39" s="4"/>
      <c r="QLL39" s="4"/>
      <c r="QLM39" s="4"/>
      <c r="QLN39" s="4"/>
      <c r="QLO39" s="4"/>
      <c r="QLP39" s="4"/>
      <c r="QLQ39" s="4"/>
      <c r="QLR39" s="4"/>
      <c r="QLS39" s="4"/>
      <c r="QLT39" s="4"/>
      <c r="QLU39" s="4"/>
      <c r="QLV39" s="4"/>
      <c r="QLW39" s="4"/>
      <c r="QLX39" s="4"/>
      <c r="QLY39" s="4"/>
      <c r="QLZ39" s="4"/>
      <c r="QMA39" s="4"/>
      <c r="QMB39" s="4"/>
      <c r="QMC39" s="4"/>
      <c r="QMD39" s="4"/>
      <c r="QME39" s="4"/>
      <c r="QMF39" s="4"/>
      <c r="QMG39" s="4"/>
      <c r="QMH39" s="4"/>
      <c r="QMI39" s="4"/>
      <c r="QMJ39" s="4"/>
      <c r="QMK39" s="4"/>
      <c r="QML39" s="4"/>
      <c r="QMM39" s="4"/>
      <c r="QMN39" s="4"/>
      <c r="QMO39" s="4"/>
      <c r="QMP39" s="4"/>
      <c r="QMQ39" s="4"/>
      <c r="QMR39" s="4"/>
      <c r="QMS39" s="4"/>
      <c r="QMT39" s="4"/>
      <c r="QMU39" s="4"/>
      <c r="QMV39" s="4"/>
      <c r="QMW39" s="4"/>
      <c r="QMX39" s="4"/>
      <c r="QMY39" s="4"/>
      <c r="QMZ39" s="4"/>
      <c r="QNA39" s="4"/>
      <c r="QNB39" s="4"/>
      <c r="QNC39" s="4"/>
      <c r="QND39" s="4"/>
      <c r="QNE39" s="4"/>
      <c r="QNF39" s="4"/>
      <c r="QNG39" s="4"/>
      <c r="QNH39" s="4"/>
      <c r="QNI39" s="4"/>
      <c r="QNJ39" s="4"/>
      <c r="QNK39" s="4"/>
      <c r="QNL39" s="4"/>
      <c r="QNM39" s="4"/>
      <c r="QNN39" s="4"/>
      <c r="QNO39" s="4"/>
      <c r="QNP39" s="4"/>
      <c r="QNQ39" s="4"/>
      <c r="QNR39" s="4"/>
      <c r="QNS39" s="4"/>
      <c r="QNT39" s="4"/>
      <c r="QNU39" s="4"/>
      <c r="QNV39" s="4"/>
      <c r="QNW39" s="4"/>
      <c r="QNX39" s="4"/>
      <c r="QNY39" s="4"/>
      <c r="QNZ39" s="4"/>
      <c r="QOA39" s="4"/>
      <c r="QOB39" s="4"/>
      <c r="QOC39" s="4"/>
      <c r="QOD39" s="4"/>
      <c r="QOE39" s="4"/>
      <c r="QOF39" s="4"/>
      <c r="QOG39" s="4"/>
      <c r="QOH39" s="4"/>
      <c r="QOI39" s="4"/>
      <c r="QOJ39" s="4"/>
      <c r="QOK39" s="4"/>
      <c r="QOL39" s="4"/>
      <c r="QOM39" s="4"/>
      <c r="QON39" s="4"/>
      <c r="QOO39" s="4"/>
      <c r="QOP39" s="4"/>
      <c r="QOQ39" s="4"/>
      <c r="QOR39" s="4"/>
      <c r="QOS39" s="4"/>
      <c r="QOT39" s="4"/>
      <c r="QOU39" s="4"/>
      <c r="QOV39" s="4"/>
      <c r="QOW39" s="4"/>
      <c r="QOX39" s="4"/>
      <c r="QOY39" s="4"/>
      <c r="QOZ39" s="4"/>
      <c r="QPA39" s="4"/>
      <c r="QPB39" s="4"/>
      <c r="QPC39" s="4"/>
      <c r="QPD39" s="4"/>
      <c r="QPE39" s="4"/>
      <c r="QPF39" s="4"/>
      <c r="QPG39" s="4"/>
      <c r="QPH39" s="4"/>
      <c r="QPI39" s="4"/>
      <c r="QPJ39" s="4"/>
      <c r="QPK39" s="4"/>
      <c r="QPL39" s="4"/>
      <c r="QPM39" s="4"/>
      <c r="QPN39" s="4"/>
      <c r="QPO39" s="4"/>
      <c r="QPP39" s="4"/>
      <c r="QPQ39" s="4"/>
      <c r="QPR39" s="4"/>
      <c r="QPS39" s="4"/>
      <c r="QPT39" s="4"/>
      <c r="QPU39" s="4"/>
      <c r="QPV39" s="4"/>
      <c r="QPW39" s="4"/>
      <c r="QPX39" s="4"/>
      <c r="QPY39" s="4"/>
      <c r="QPZ39" s="4"/>
      <c r="QQA39" s="4"/>
      <c r="QQB39" s="4"/>
      <c r="QQC39" s="4"/>
      <c r="QQD39" s="4"/>
      <c r="QQE39" s="4"/>
      <c r="QQF39" s="4"/>
      <c r="QQG39" s="4"/>
      <c r="QQH39" s="4"/>
      <c r="QQI39" s="4"/>
      <c r="QQJ39" s="4"/>
      <c r="QQK39" s="4"/>
      <c r="QQL39" s="4"/>
      <c r="QQM39" s="4"/>
      <c r="QQN39" s="4"/>
      <c r="QQO39" s="4"/>
      <c r="QQP39" s="4"/>
      <c r="QQQ39" s="4"/>
      <c r="QQR39" s="4"/>
      <c r="QQS39" s="4"/>
      <c r="QQT39" s="4"/>
      <c r="QQU39" s="4"/>
      <c r="QQV39" s="4"/>
      <c r="QQW39" s="4"/>
      <c r="QQX39" s="4"/>
      <c r="QQY39" s="4"/>
      <c r="QQZ39" s="4"/>
      <c r="QRA39" s="4"/>
      <c r="QRB39" s="4"/>
      <c r="QRC39" s="4"/>
      <c r="QRD39" s="4"/>
      <c r="QRE39" s="4"/>
      <c r="QRF39" s="4"/>
      <c r="QRG39" s="4"/>
      <c r="QRH39" s="4"/>
      <c r="QRI39" s="4"/>
      <c r="QRJ39" s="4"/>
      <c r="QRK39" s="4"/>
      <c r="QRL39" s="4"/>
      <c r="QRM39" s="4"/>
      <c r="QRN39" s="4"/>
      <c r="QRO39" s="4"/>
      <c r="QRP39" s="4"/>
      <c r="QRQ39" s="4"/>
      <c r="QRR39" s="4"/>
      <c r="QRS39" s="4"/>
      <c r="QRT39" s="4"/>
      <c r="QRU39" s="4"/>
      <c r="QRV39" s="4"/>
      <c r="QRW39" s="4"/>
      <c r="QRX39" s="4"/>
      <c r="QRY39" s="4"/>
      <c r="QRZ39" s="4"/>
      <c r="QSA39" s="4"/>
      <c r="QSB39" s="4"/>
      <c r="QSC39" s="4"/>
      <c r="QSD39" s="4"/>
      <c r="QSE39" s="4"/>
      <c r="QSF39" s="4"/>
      <c r="QSG39" s="4"/>
      <c r="QSH39" s="4"/>
      <c r="QSI39" s="4"/>
      <c r="QSJ39" s="4"/>
      <c r="QSK39" s="4"/>
      <c r="QSL39" s="4"/>
      <c r="QSM39" s="4"/>
      <c r="QSN39" s="4"/>
      <c r="QSO39" s="4"/>
      <c r="QSP39" s="4"/>
      <c r="QSQ39" s="4"/>
      <c r="QSR39" s="4"/>
      <c r="QSS39" s="4"/>
      <c r="QST39" s="4"/>
      <c r="QSU39" s="4"/>
      <c r="QSV39" s="4"/>
      <c r="QSW39" s="4"/>
      <c r="QSX39" s="4"/>
      <c r="QSY39" s="4"/>
      <c r="QSZ39" s="4"/>
      <c r="QTA39" s="4"/>
      <c r="QTB39" s="4"/>
      <c r="QTC39" s="4"/>
      <c r="QTD39" s="4"/>
      <c r="QTE39" s="4"/>
      <c r="QTF39" s="4"/>
      <c r="QTG39" s="4"/>
      <c r="QTH39" s="4"/>
      <c r="QTI39" s="4"/>
      <c r="QTJ39" s="4"/>
      <c r="QTK39" s="4"/>
      <c r="QTL39" s="4"/>
      <c r="QTM39" s="4"/>
      <c r="QTN39" s="4"/>
      <c r="QTO39" s="4"/>
      <c r="QTP39" s="4"/>
      <c r="QTQ39" s="4"/>
      <c r="QTR39" s="4"/>
      <c r="QTS39" s="4"/>
      <c r="QTT39" s="4"/>
      <c r="QTU39" s="4"/>
      <c r="QTV39" s="4"/>
      <c r="QTW39" s="4"/>
      <c r="QTX39" s="4"/>
      <c r="QTY39" s="4"/>
      <c r="QTZ39" s="4"/>
      <c r="QUA39" s="4"/>
      <c r="QUB39" s="4"/>
      <c r="QUC39" s="4"/>
      <c r="QUD39" s="4"/>
      <c r="QUE39" s="4"/>
      <c r="QUF39" s="4"/>
      <c r="QUG39" s="4"/>
      <c r="QUH39" s="4"/>
      <c r="QUI39" s="4"/>
      <c r="QUJ39" s="4"/>
      <c r="QUK39" s="4"/>
      <c r="QUL39" s="4"/>
      <c r="QUM39" s="4"/>
      <c r="QUN39" s="4"/>
      <c r="QUO39" s="4"/>
      <c r="QUP39" s="4"/>
      <c r="QUQ39" s="4"/>
      <c r="QUR39" s="4"/>
      <c r="QUS39" s="4"/>
      <c r="QUT39" s="4"/>
      <c r="QUU39" s="4"/>
      <c r="QUV39" s="4"/>
      <c r="QUW39" s="4"/>
      <c r="QUX39" s="4"/>
      <c r="QUY39" s="4"/>
      <c r="QUZ39" s="4"/>
      <c r="QVA39" s="4"/>
      <c r="QVB39" s="4"/>
      <c r="QVC39" s="4"/>
      <c r="QVD39" s="4"/>
      <c r="QVE39" s="4"/>
      <c r="QVF39" s="4"/>
      <c r="QVG39" s="4"/>
      <c r="QVH39" s="4"/>
      <c r="QVI39" s="4"/>
      <c r="QVJ39" s="4"/>
      <c r="QVK39" s="4"/>
      <c r="QVL39" s="4"/>
      <c r="QVM39" s="4"/>
      <c r="QVN39" s="4"/>
      <c r="QVO39" s="4"/>
      <c r="QVP39" s="4"/>
      <c r="QVQ39" s="4"/>
      <c r="QVR39" s="4"/>
      <c r="QVS39" s="4"/>
      <c r="QVT39" s="4"/>
      <c r="QVU39" s="4"/>
      <c r="QVV39" s="4"/>
      <c r="QVW39" s="4"/>
      <c r="QVX39" s="4"/>
      <c r="QVY39" s="4"/>
      <c r="QVZ39" s="4"/>
      <c r="QWA39" s="4"/>
      <c r="QWB39" s="4"/>
      <c r="QWC39" s="4"/>
      <c r="QWD39" s="4"/>
      <c r="QWE39" s="4"/>
      <c r="QWF39" s="4"/>
      <c r="QWG39" s="4"/>
      <c r="QWH39" s="4"/>
      <c r="QWI39" s="4"/>
      <c r="QWJ39" s="4"/>
      <c r="QWK39" s="4"/>
      <c r="QWL39" s="4"/>
      <c r="QWM39" s="4"/>
      <c r="QWN39" s="4"/>
      <c r="QWO39" s="4"/>
      <c r="QWP39" s="4"/>
      <c r="QWQ39" s="4"/>
      <c r="QWR39" s="4"/>
      <c r="QWS39" s="4"/>
      <c r="QWT39" s="4"/>
      <c r="QWU39" s="4"/>
      <c r="QWV39" s="4"/>
      <c r="QWW39" s="4"/>
      <c r="QWX39" s="4"/>
      <c r="QWY39" s="4"/>
      <c r="QWZ39" s="4"/>
      <c r="QXA39" s="4"/>
      <c r="QXB39" s="4"/>
      <c r="QXC39" s="4"/>
      <c r="QXD39" s="4"/>
      <c r="QXE39" s="4"/>
      <c r="QXF39" s="4"/>
      <c r="QXG39" s="4"/>
      <c r="QXH39" s="4"/>
      <c r="QXI39" s="4"/>
      <c r="QXJ39" s="4"/>
      <c r="QXK39" s="4"/>
      <c r="QXL39" s="4"/>
      <c r="QXM39" s="4"/>
      <c r="QXN39" s="4"/>
      <c r="QXO39" s="4"/>
      <c r="QXP39" s="4"/>
      <c r="QXQ39" s="4"/>
      <c r="QXR39" s="4"/>
      <c r="QXS39" s="4"/>
      <c r="QXT39" s="4"/>
      <c r="QXU39" s="4"/>
      <c r="QXV39" s="4"/>
      <c r="QXW39" s="4"/>
      <c r="QXX39" s="4"/>
      <c r="QXY39" s="4"/>
      <c r="QXZ39" s="4"/>
      <c r="QYA39" s="4"/>
      <c r="QYB39" s="4"/>
      <c r="QYC39" s="4"/>
      <c r="QYD39" s="4"/>
      <c r="QYE39" s="4"/>
      <c r="QYF39" s="4"/>
      <c r="QYG39" s="4"/>
      <c r="QYH39" s="4"/>
      <c r="QYI39" s="4"/>
      <c r="QYJ39" s="4"/>
      <c r="QYK39" s="4"/>
      <c r="QYL39" s="4"/>
      <c r="QYM39" s="4"/>
      <c r="QYN39" s="4"/>
      <c r="QYO39" s="4"/>
      <c r="QYP39" s="4"/>
      <c r="QYQ39" s="4"/>
      <c r="QYR39" s="4"/>
      <c r="QYS39" s="4"/>
      <c r="QYT39" s="4"/>
      <c r="QYU39" s="4"/>
      <c r="QYV39" s="4"/>
      <c r="QYW39" s="4"/>
      <c r="QYX39" s="4"/>
      <c r="QYY39" s="4"/>
      <c r="QYZ39" s="4"/>
      <c r="QZA39" s="4"/>
      <c r="QZB39" s="4"/>
      <c r="QZC39" s="4"/>
      <c r="QZD39" s="4"/>
      <c r="QZE39" s="4"/>
      <c r="QZF39" s="4"/>
      <c r="QZG39" s="4"/>
      <c r="QZH39" s="4"/>
      <c r="QZI39" s="4"/>
      <c r="QZJ39" s="4"/>
      <c r="QZK39" s="4"/>
      <c r="QZL39" s="4"/>
      <c r="QZM39" s="4"/>
      <c r="QZN39" s="4"/>
      <c r="QZO39" s="4"/>
      <c r="QZP39" s="4"/>
      <c r="QZQ39" s="4"/>
      <c r="QZR39" s="4"/>
      <c r="QZS39" s="4"/>
      <c r="QZT39" s="4"/>
      <c r="QZU39" s="4"/>
      <c r="QZV39" s="4"/>
      <c r="QZW39" s="4"/>
      <c r="QZX39" s="4"/>
      <c r="QZY39" s="4"/>
      <c r="QZZ39" s="4"/>
      <c r="RAA39" s="4"/>
      <c r="RAB39" s="4"/>
      <c r="RAC39" s="4"/>
      <c r="RAD39" s="4"/>
      <c r="RAE39" s="4"/>
      <c r="RAF39" s="4"/>
      <c r="RAG39" s="4"/>
      <c r="RAH39" s="4"/>
      <c r="RAI39" s="4"/>
      <c r="RAJ39" s="4"/>
      <c r="RAK39" s="4"/>
      <c r="RAL39" s="4"/>
      <c r="RAM39" s="4"/>
      <c r="RAN39" s="4"/>
      <c r="RAO39" s="4"/>
      <c r="RAP39" s="4"/>
      <c r="RAQ39" s="4"/>
      <c r="RAR39" s="4"/>
      <c r="RAS39" s="4"/>
      <c r="RAT39" s="4"/>
      <c r="RAU39" s="4"/>
      <c r="RAV39" s="4"/>
      <c r="RAW39" s="4"/>
      <c r="RAX39" s="4"/>
      <c r="RAY39" s="4"/>
      <c r="RAZ39" s="4"/>
      <c r="RBA39" s="4"/>
      <c r="RBB39" s="4"/>
      <c r="RBC39" s="4"/>
      <c r="RBD39" s="4"/>
      <c r="RBE39" s="4"/>
      <c r="RBF39" s="4"/>
      <c r="RBG39" s="4"/>
      <c r="RBH39" s="4"/>
      <c r="RBI39" s="4"/>
      <c r="RBJ39" s="4"/>
      <c r="RBK39" s="4"/>
      <c r="RBL39" s="4"/>
      <c r="RBM39" s="4"/>
      <c r="RBN39" s="4"/>
      <c r="RBO39" s="4"/>
      <c r="RBP39" s="4"/>
      <c r="RBQ39" s="4"/>
      <c r="RBR39" s="4"/>
      <c r="RBS39" s="4"/>
      <c r="RBT39" s="4"/>
      <c r="RBU39" s="4"/>
      <c r="RBV39" s="4"/>
      <c r="RBW39" s="4"/>
      <c r="RBX39" s="4"/>
      <c r="RBY39" s="4"/>
      <c r="RBZ39" s="4"/>
      <c r="RCA39" s="4"/>
      <c r="RCB39" s="4"/>
      <c r="RCC39" s="4"/>
      <c r="RCD39" s="4"/>
      <c r="RCE39" s="4"/>
      <c r="RCF39" s="4"/>
      <c r="RCG39" s="4"/>
      <c r="RCH39" s="4"/>
      <c r="RCI39" s="4"/>
      <c r="RCJ39" s="4"/>
      <c r="RCK39" s="4"/>
      <c r="RCL39" s="4"/>
      <c r="RCM39" s="4"/>
      <c r="RCN39" s="4"/>
      <c r="RCO39" s="4"/>
      <c r="RCP39" s="4"/>
      <c r="RCQ39" s="4"/>
      <c r="RCR39" s="4"/>
      <c r="RCS39" s="4"/>
      <c r="RCT39" s="4"/>
      <c r="RCU39" s="4"/>
      <c r="RCV39" s="4"/>
      <c r="RCW39" s="4"/>
      <c r="RCX39" s="4"/>
      <c r="RCY39" s="4"/>
      <c r="RCZ39" s="4"/>
      <c r="RDA39" s="4"/>
      <c r="RDB39" s="4"/>
      <c r="RDC39" s="4"/>
      <c r="RDD39" s="4"/>
      <c r="RDE39" s="4"/>
      <c r="RDF39" s="4"/>
      <c r="RDG39" s="4"/>
      <c r="RDH39" s="4"/>
      <c r="RDI39" s="4"/>
      <c r="RDJ39" s="4"/>
      <c r="RDK39" s="4"/>
      <c r="RDL39" s="4"/>
      <c r="RDM39" s="4"/>
      <c r="RDN39" s="4"/>
      <c r="RDO39" s="4"/>
      <c r="RDP39" s="4"/>
      <c r="RDQ39" s="4"/>
      <c r="RDR39" s="4"/>
      <c r="RDS39" s="4"/>
      <c r="RDT39" s="4"/>
      <c r="RDU39" s="4"/>
      <c r="RDV39" s="4"/>
      <c r="RDW39" s="4"/>
      <c r="RDX39" s="4"/>
      <c r="RDY39" s="4"/>
      <c r="RDZ39" s="4"/>
      <c r="REA39" s="4"/>
      <c r="REB39" s="4"/>
      <c r="REC39" s="4"/>
      <c r="RED39" s="4"/>
      <c r="REE39" s="4"/>
      <c r="REF39" s="4"/>
      <c r="REG39" s="4"/>
      <c r="REH39" s="4"/>
      <c r="REI39" s="4"/>
      <c r="REJ39" s="4"/>
      <c r="REK39" s="4"/>
      <c r="REL39" s="4"/>
      <c r="REM39" s="4"/>
      <c r="REN39" s="4"/>
      <c r="REO39" s="4"/>
      <c r="REP39" s="4"/>
      <c r="REQ39" s="4"/>
      <c r="RER39" s="4"/>
      <c r="RES39" s="4"/>
      <c r="RET39" s="4"/>
      <c r="REU39" s="4"/>
      <c r="REV39" s="4"/>
      <c r="REW39" s="4"/>
      <c r="REX39" s="4"/>
      <c r="REY39" s="4"/>
      <c r="REZ39" s="4"/>
      <c r="RFA39" s="4"/>
      <c r="RFB39" s="4"/>
      <c r="RFC39" s="4"/>
      <c r="RFD39" s="4"/>
      <c r="RFE39" s="4"/>
      <c r="RFF39" s="4"/>
      <c r="RFG39" s="4"/>
      <c r="RFH39" s="4"/>
      <c r="RFI39" s="4"/>
      <c r="RFJ39" s="4"/>
      <c r="RFK39" s="4"/>
      <c r="RFL39" s="4"/>
      <c r="RFM39" s="4"/>
      <c r="RFN39" s="4"/>
      <c r="RFO39" s="4"/>
      <c r="RFP39" s="4"/>
      <c r="RFQ39" s="4"/>
      <c r="RFR39" s="4"/>
      <c r="RFS39" s="4"/>
      <c r="RFT39" s="4"/>
      <c r="RFU39" s="4"/>
      <c r="RFV39" s="4"/>
      <c r="RFW39" s="4"/>
      <c r="RFX39" s="4"/>
      <c r="RFY39" s="4"/>
      <c r="RFZ39" s="4"/>
      <c r="RGA39" s="4"/>
      <c r="RGB39" s="4"/>
      <c r="RGC39" s="4"/>
      <c r="RGD39" s="4"/>
      <c r="RGE39" s="4"/>
      <c r="RGF39" s="4"/>
      <c r="RGG39" s="4"/>
      <c r="RGH39" s="4"/>
      <c r="RGI39" s="4"/>
      <c r="RGJ39" s="4"/>
      <c r="RGK39" s="4"/>
      <c r="RGL39" s="4"/>
      <c r="RGM39" s="4"/>
      <c r="RGN39" s="4"/>
      <c r="RGO39" s="4"/>
      <c r="RGP39" s="4"/>
      <c r="RGQ39" s="4"/>
      <c r="RGR39" s="4"/>
      <c r="RGS39" s="4"/>
      <c r="RGT39" s="4"/>
      <c r="RGU39" s="4"/>
      <c r="RGV39" s="4"/>
      <c r="RGW39" s="4"/>
      <c r="RGX39" s="4"/>
      <c r="RGY39" s="4"/>
      <c r="RGZ39" s="4"/>
      <c r="RHA39" s="4"/>
      <c r="RHB39" s="4"/>
      <c r="RHC39" s="4"/>
      <c r="RHD39" s="4"/>
      <c r="RHE39" s="4"/>
      <c r="RHF39" s="4"/>
      <c r="RHG39" s="4"/>
      <c r="RHH39" s="4"/>
      <c r="RHI39" s="4"/>
      <c r="RHJ39" s="4"/>
      <c r="RHK39" s="4"/>
      <c r="RHL39" s="4"/>
      <c r="RHM39" s="4"/>
      <c r="RHN39" s="4"/>
      <c r="RHO39" s="4"/>
      <c r="RHP39" s="4"/>
      <c r="RHQ39" s="4"/>
      <c r="RHR39" s="4"/>
      <c r="RHS39" s="4"/>
      <c r="RHT39" s="4"/>
      <c r="RHU39" s="4"/>
      <c r="RHV39" s="4"/>
      <c r="RHW39" s="4"/>
      <c r="RHX39" s="4"/>
      <c r="RHY39" s="4"/>
      <c r="RHZ39" s="4"/>
      <c r="RIA39" s="4"/>
      <c r="RIB39" s="4"/>
      <c r="RIC39" s="4"/>
      <c r="RID39" s="4"/>
      <c r="RIE39" s="4"/>
      <c r="RIF39" s="4"/>
      <c r="RIG39" s="4"/>
      <c r="RIH39" s="4"/>
      <c r="RII39" s="4"/>
      <c r="RIJ39" s="4"/>
      <c r="RIK39" s="4"/>
      <c r="RIL39" s="4"/>
      <c r="RIM39" s="4"/>
      <c r="RIN39" s="4"/>
      <c r="RIO39" s="4"/>
      <c r="RIP39" s="4"/>
      <c r="RIQ39" s="4"/>
      <c r="RIR39" s="4"/>
      <c r="RIS39" s="4"/>
      <c r="RIT39" s="4"/>
      <c r="RIU39" s="4"/>
      <c r="RIV39" s="4"/>
      <c r="RIW39" s="4"/>
      <c r="RIX39" s="4"/>
      <c r="RIY39" s="4"/>
      <c r="RIZ39" s="4"/>
      <c r="RJA39" s="4"/>
      <c r="RJB39" s="4"/>
      <c r="RJC39" s="4"/>
      <c r="RJD39" s="4"/>
      <c r="RJE39" s="4"/>
      <c r="RJF39" s="4"/>
      <c r="RJG39" s="4"/>
      <c r="RJH39" s="4"/>
      <c r="RJI39" s="4"/>
      <c r="RJJ39" s="4"/>
      <c r="RJK39" s="4"/>
      <c r="RJL39" s="4"/>
      <c r="RJM39" s="4"/>
      <c r="RJN39" s="4"/>
      <c r="RJO39" s="4"/>
      <c r="RJP39" s="4"/>
      <c r="RJQ39" s="4"/>
      <c r="RJR39" s="4"/>
      <c r="RJS39" s="4"/>
      <c r="RJT39" s="4"/>
      <c r="RJU39" s="4"/>
      <c r="RJV39" s="4"/>
      <c r="RJW39" s="4"/>
      <c r="RJX39" s="4"/>
      <c r="RJY39" s="4"/>
      <c r="RJZ39" s="4"/>
      <c r="RKA39" s="4"/>
      <c r="RKB39" s="4"/>
      <c r="RKC39" s="4"/>
      <c r="RKD39" s="4"/>
      <c r="RKE39" s="4"/>
      <c r="RKF39" s="4"/>
      <c r="RKG39" s="4"/>
      <c r="RKH39" s="4"/>
      <c r="RKI39" s="4"/>
      <c r="RKJ39" s="4"/>
      <c r="RKK39" s="4"/>
      <c r="RKL39" s="4"/>
      <c r="RKM39" s="4"/>
      <c r="RKN39" s="4"/>
      <c r="RKO39" s="4"/>
      <c r="RKP39" s="4"/>
      <c r="RKQ39" s="4"/>
      <c r="RKR39" s="4"/>
      <c r="RKS39" s="4"/>
      <c r="RKT39" s="4"/>
      <c r="RKU39" s="4"/>
      <c r="RKV39" s="4"/>
      <c r="RKW39" s="4"/>
      <c r="RKX39" s="4"/>
      <c r="RKY39" s="4"/>
      <c r="RKZ39" s="4"/>
      <c r="RLA39" s="4"/>
      <c r="RLB39" s="4"/>
      <c r="RLC39" s="4"/>
      <c r="RLD39" s="4"/>
      <c r="RLE39" s="4"/>
      <c r="RLF39" s="4"/>
      <c r="RLG39" s="4"/>
      <c r="RLH39" s="4"/>
      <c r="RLI39" s="4"/>
      <c r="RLJ39" s="4"/>
      <c r="RLK39" s="4"/>
      <c r="RLL39" s="4"/>
      <c r="RLM39" s="4"/>
      <c r="RLN39" s="4"/>
      <c r="RLO39" s="4"/>
      <c r="RLP39" s="4"/>
      <c r="RLQ39" s="4"/>
      <c r="RLR39" s="4"/>
      <c r="RLS39" s="4"/>
      <c r="RLT39" s="4"/>
      <c r="RLU39" s="4"/>
      <c r="RLV39" s="4"/>
      <c r="RLW39" s="4"/>
      <c r="RLX39" s="4"/>
      <c r="RLY39" s="4"/>
      <c r="RLZ39" s="4"/>
      <c r="RMA39" s="4"/>
      <c r="RMB39" s="4"/>
      <c r="RMC39" s="4"/>
      <c r="RMD39" s="4"/>
      <c r="RME39" s="4"/>
      <c r="RMF39" s="4"/>
      <c r="RMG39" s="4"/>
      <c r="RMH39" s="4"/>
      <c r="RMI39" s="4"/>
      <c r="RMJ39" s="4"/>
      <c r="RMK39" s="4"/>
      <c r="RML39" s="4"/>
      <c r="RMM39" s="4"/>
      <c r="RMN39" s="4"/>
      <c r="RMO39" s="4"/>
      <c r="RMP39" s="4"/>
      <c r="RMQ39" s="4"/>
      <c r="RMR39" s="4"/>
      <c r="RMS39" s="4"/>
      <c r="RMT39" s="4"/>
      <c r="RMU39" s="4"/>
      <c r="RMV39" s="4"/>
      <c r="RMW39" s="4"/>
      <c r="RMX39" s="4"/>
      <c r="RMY39" s="4"/>
      <c r="RMZ39" s="4"/>
      <c r="RNA39" s="4"/>
      <c r="RNB39" s="4"/>
      <c r="RNC39" s="4"/>
      <c r="RND39" s="4"/>
      <c r="RNE39" s="4"/>
      <c r="RNF39" s="4"/>
      <c r="RNG39" s="4"/>
      <c r="RNH39" s="4"/>
      <c r="RNI39" s="4"/>
      <c r="RNJ39" s="4"/>
      <c r="RNK39" s="4"/>
      <c r="RNL39" s="4"/>
      <c r="RNM39" s="4"/>
      <c r="RNN39" s="4"/>
      <c r="RNO39" s="4"/>
      <c r="RNP39" s="4"/>
      <c r="RNQ39" s="4"/>
      <c r="RNR39" s="4"/>
      <c r="RNS39" s="4"/>
      <c r="RNT39" s="4"/>
      <c r="RNU39" s="4"/>
      <c r="RNV39" s="4"/>
      <c r="RNW39" s="4"/>
      <c r="RNX39" s="4"/>
      <c r="RNY39" s="4"/>
      <c r="RNZ39" s="4"/>
      <c r="ROA39" s="4"/>
      <c r="ROB39" s="4"/>
      <c r="ROC39" s="4"/>
      <c r="ROD39" s="4"/>
      <c r="ROE39" s="4"/>
      <c r="ROF39" s="4"/>
      <c r="ROG39" s="4"/>
      <c r="ROH39" s="4"/>
      <c r="ROI39" s="4"/>
      <c r="ROJ39" s="4"/>
      <c r="ROK39" s="4"/>
      <c r="ROL39" s="4"/>
      <c r="ROM39" s="4"/>
      <c r="RON39" s="4"/>
      <c r="ROO39" s="4"/>
      <c r="ROP39" s="4"/>
      <c r="ROQ39" s="4"/>
      <c r="ROR39" s="4"/>
      <c r="ROS39" s="4"/>
      <c r="ROT39" s="4"/>
      <c r="ROU39" s="4"/>
      <c r="ROV39" s="4"/>
      <c r="ROW39" s="4"/>
      <c r="ROX39" s="4"/>
      <c r="ROY39" s="4"/>
      <c r="ROZ39" s="4"/>
      <c r="RPA39" s="4"/>
      <c r="RPB39" s="4"/>
      <c r="RPC39" s="4"/>
      <c r="RPD39" s="4"/>
      <c r="RPE39" s="4"/>
      <c r="RPF39" s="4"/>
      <c r="RPG39" s="4"/>
      <c r="RPH39" s="4"/>
      <c r="RPI39" s="4"/>
      <c r="RPJ39" s="4"/>
      <c r="RPK39" s="4"/>
      <c r="RPL39" s="4"/>
      <c r="RPM39" s="4"/>
      <c r="RPN39" s="4"/>
      <c r="RPO39" s="4"/>
      <c r="RPP39" s="4"/>
      <c r="RPQ39" s="4"/>
      <c r="RPR39" s="4"/>
      <c r="RPS39" s="4"/>
      <c r="RPT39" s="4"/>
      <c r="RPU39" s="4"/>
      <c r="RPV39" s="4"/>
      <c r="RPW39" s="4"/>
      <c r="RPX39" s="4"/>
      <c r="RPY39" s="4"/>
      <c r="RPZ39" s="4"/>
      <c r="RQA39" s="4"/>
      <c r="RQB39" s="4"/>
      <c r="RQC39" s="4"/>
      <c r="RQD39" s="4"/>
      <c r="RQE39" s="4"/>
      <c r="RQF39" s="4"/>
      <c r="RQG39" s="4"/>
      <c r="RQH39" s="4"/>
      <c r="RQI39" s="4"/>
      <c r="RQJ39" s="4"/>
      <c r="RQK39" s="4"/>
      <c r="RQL39" s="4"/>
      <c r="RQM39" s="4"/>
      <c r="RQN39" s="4"/>
      <c r="RQO39" s="4"/>
      <c r="RQP39" s="4"/>
      <c r="RQQ39" s="4"/>
      <c r="RQR39" s="4"/>
      <c r="RQS39" s="4"/>
      <c r="RQT39" s="4"/>
      <c r="RQU39" s="4"/>
      <c r="RQV39" s="4"/>
      <c r="RQW39" s="4"/>
      <c r="RQX39" s="4"/>
      <c r="RQY39" s="4"/>
      <c r="RQZ39" s="4"/>
      <c r="RRA39" s="4"/>
      <c r="RRB39" s="4"/>
      <c r="RRC39" s="4"/>
      <c r="RRD39" s="4"/>
      <c r="RRE39" s="4"/>
      <c r="RRF39" s="4"/>
      <c r="RRG39" s="4"/>
      <c r="RRH39" s="4"/>
      <c r="RRI39" s="4"/>
      <c r="RRJ39" s="4"/>
      <c r="RRK39" s="4"/>
      <c r="RRL39" s="4"/>
      <c r="RRM39" s="4"/>
      <c r="RRN39" s="4"/>
      <c r="RRO39" s="4"/>
      <c r="RRP39" s="4"/>
      <c r="RRQ39" s="4"/>
      <c r="RRR39" s="4"/>
      <c r="RRS39" s="4"/>
      <c r="RRT39" s="4"/>
      <c r="RRU39" s="4"/>
      <c r="RRV39" s="4"/>
      <c r="RRW39" s="4"/>
      <c r="RRX39" s="4"/>
      <c r="RRY39" s="4"/>
      <c r="RRZ39" s="4"/>
      <c r="RSA39" s="4"/>
      <c r="RSB39" s="4"/>
      <c r="RSC39" s="4"/>
      <c r="RSD39" s="4"/>
      <c r="RSE39" s="4"/>
      <c r="RSF39" s="4"/>
      <c r="RSG39" s="4"/>
      <c r="RSH39" s="4"/>
      <c r="RSI39" s="4"/>
      <c r="RSJ39" s="4"/>
      <c r="RSK39" s="4"/>
      <c r="RSL39" s="4"/>
      <c r="RSM39" s="4"/>
      <c r="RSN39" s="4"/>
      <c r="RSO39" s="4"/>
      <c r="RSP39" s="4"/>
      <c r="RSQ39" s="4"/>
      <c r="RSR39" s="4"/>
      <c r="RSS39" s="4"/>
      <c r="RST39" s="4"/>
      <c r="RSU39" s="4"/>
      <c r="RSV39" s="4"/>
      <c r="RSW39" s="4"/>
      <c r="RSX39" s="4"/>
      <c r="RSY39" s="4"/>
      <c r="RSZ39" s="4"/>
      <c r="RTA39" s="4"/>
      <c r="RTB39" s="4"/>
      <c r="RTC39" s="4"/>
      <c r="RTD39" s="4"/>
      <c r="RTE39" s="4"/>
      <c r="RTF39" s="4"/>
      <c r="RTG39" s="4"/>
      <c r="RTH39" s="4"/>
      <c r="RTI39" s="4"/>
      <c r="RTJ39" s="4"/>
      <c r="RTK39" s="4"/>
      <c r="RTL39" s="4"/>
      <c r="RTM39" s="4"/>
      <c r="RTN39" s="4"/>
      <c r="RTO39" s="4"/>
      <c r="RTP39" s="4"/>
      <c r="RTQ39" s="4"/>
      <c r="RTR39" s="4"/>
      <c r="RTS39" s="4"/>
      <c r="RTT39" s="4"/>
      <c r="RTU39" s="4"/>
      <c r="RTV39" s="4"/>
      <c r="RTW39" s="4"/>
      <c r="RTX39" s="4"/>
      <c r="RTY39" s="4"/>
      <c r="RTZ39" s="4"/>
      <c r="RUA39" s="4"/>
      <c r="RUB39" s="4"/>
      <c r="RUC39" s="4"/>
      <c r="RUD39" s="4"/>
      <c r="RUE39" s="4"/>
      <c r="RUF39" s="4"/>
      <c r="RUG39" s="4"/>
      <c r="RUH39" s="4"/>
      <c r="RUI39" s="4"/>
      <c r="RUJ39" s="4"/>
      <c r="RUK39" s="4"/>
      <c r="RUL39" s="4"/>
      <c r="RUM39" s="4"/>
      <c r="RUN39" s="4"/>
      <c r="RUO39" s="4"/>
      <c r="RUP39" s="4"/>
      <c r="RUQ39" s="4"/>
      <c r="RUR39" s="4"/>
      <c r="RUS39" s="4"/>
      <c r="RUT39" s="4"/>
      <c r="RUU39" s="4"/>
      <c r="RUV39" s="4"/>
      <c r="RUW39" s="4"/>
      <c r="RUX39" s="4"/>
      <c r="RUY39" s="4"/>
      <c r="RUZ39" s="4"/>
      <c r="RVA39" s="4"/>
      <c r="RVB39" s="4"/>
      <c r="RVC39" s="4"/>
      <c r="RVD39" s="4"/>
      <c r="RVE39" s="4"/>
      <c r="RVF39" s="4"/>
      <c r="RVG39" s="4"/>
      <c r="RVH39" s="4"/>
      <c r="RVI39" s="4"/>
      <c r="RVJ39" s="4"/>
      <c r="RVK39" s="4"/>
      <c r="RVL39" s="4"/>
      <c r="RVM39" s="4"/>
      <c r="RVN39" s="4"/>
      <c r="RVO39" s="4"/>
      <c r="RVP39" s="4"/>
      <c r="RVQ39" s="4"/>
      <c r="RVR39" s="4"/>
      <c r="RVS39" s="4"/>
      <c r="RVT39" s="4"/>
      <c r="RVU39" s="4"/>
      <c r="RVV39" s="4"/>
      <c r="RVW39" s="4"/>
      <c r="RVX39" s="4"/>
      <c r="RVY39" s="4"/>
      <c r="RVZ39" s="4"/>
      <c r="RWA39" s="4"/>
      <c r="RWB39" s="4"/>
      <c r="RWC39" s="4"/>
      <c r="RWD39" s="4"/>
      <c r="RWE39" s="4"/>
      <c r="RWF39" s="4"/>
      <c r="RWG39" s="4"/>
      <c r="RWH39" s="4"/>
      <c r="RWI39" s="4"/>
      <c r="RWJ39" s="4"/>
      <c r="RWK39" s="4"/>
      <c r="RWL39" s="4"/>
      <c r="RWM39" s="4"/>
      <c r="RWN39" s="4"/>
      <c r="RWO39" s="4"/>
      <c r="RWP39" s="4"/>
      <c r="RWQ39" s="4"/>
      <c r="RWR39" s="4"/>
      <c r="RWS39" s="4"/>
      <c r="RWT39" s="4"/>
      <c r="RWU39" s="4"/>
      <c r="RWV39" s="4"/>
      <c r="RWW39" s="4"/>
      <c r="RWX39" s="4"/>
      <c r="RWY39" s="4"/>
      <c r="RWZ39" s="4"/>
      <c r="RXA39" s="4"/>
      <c r="RXB39" s="4"/>
      <c r="RXC39" s="4"/>
      <c r="RXD39" s="4"/>
      <c r="RXE39" s="4"/>
      <c r="RXF39" s="4"/>
      <c r="RXG39" s="4"/>
      <c r="RXH39" s="4"/>
      <c r="RXI39" s="4"/>
      <c r="RXJ39" s="4"/>
      <c r="RXK39" s="4"/>
      <c r="RXL39" s="4"/>
      <c r="RXM39" s="4"/>
      <c r="RXN39" s="4"/>
      <c r="RXO39" s="4"/>
      <c r="RXP39" s="4"/>
      <c r="RXQ39" s="4"/>
      <c r="RXR39" s="4"/>
      <c r="RXS39" s="4"/>
      <c r="RXT39" s="4"/>
      <c r="RXU39" s="4"/>
      <c r="RXV39" s="4"/>
      <c r="RXW39" s="4"/>
      <c r="RXX39" s="4"/>
      <c r="RXY39" s="4"/>
      <c r="RXZ39" s="4"/>
      <c r="RYA39" s="4"/>
      <c r="RYB39" s="4"/>
      <c r="RYC39" s="4"/>
      <c r="RYD39" s="4"/>
      <c r="RYE39" s="4"/>
      <c r="RYF39" s="4"/>
      <c r="RYG39" s="4"/>
      <c r="RYH39" s="4"/>
      <c r="RYI39" s="4"/>
      <c r="RYJ39" s="4"/>
      <c r="RYK39" s="4"/>
      <c r="RYL39" s="4"/>
      <c r="RYM39" s="4"/>
      <c r="RYN39" s="4"/>
      <c r="RYO39" s="4"/>
      <c r="RYP39" s="4"/>
      <c r="RYQ39" s="4"/>
      <c r="RYR39" s="4"/>
      <c r="RYS39" s="4"/>
      <c r="RYT39" s="4"/>
      <c r="RYU39" s="4"/>
      <c r="RYV39" s="4"/>
      <c r="RYW39" s="4"/>
      <c r="RYX39" s="4"/>
      <c r="RYY39" s="4"/>
      <c r="RYZ39" s="4"/>
      <c r="RZA39" s="4"/>
      <c r="RZB39" s="4"/>
      <c r="RZC39" s="4"/>
      <c r="RZD39" s="4"/>
      <c r="RZE39" s="4"/>
      <c r="RZF39" s="4"/>
      <c r="RZG39" s="4"/>
      <c r="RZH39" s="4"/>
      <c r="RZI39" s="4"/>
      <c r="RZJ39" s="4"/>
      <c r="RZK39" s="4"/>
      <c r="RZL39" s="4"/>
      <c r="RZM39" s="4"/>
      <c r="RZN39" s="4"/>
      <c r="RZO39" s="4"/>
      <c r="RZP39" s="4"/>
      <c r="RZQ39" s="4"/>
      <c r="RZR39" s="4"/>
      <c r="RZS39" s="4"/>
      <c r="RZT39" s="4"/>
      <c r="RZU39" s="4"/>
      <c r="RZV39" s="4"/>
      <c r="RZW39" s="4"/>
      <c r="RZX39" s="4"/>
      <c r="RZY39" s="4"/>
      <c r="RZZ39" s="4"/>
      <c r="SAA39" s="4"/>
      <c r="SAB39" s="4"/>
      <c r="SAC39" s="4"/>
      <c r="SAD39" s="4"/>
      <c r="SAE39" s="4"/>
      <c r="SAF39" s="4"/>
      <c r="SAG39" s="4"/>
      <c r="SAH39" s="4"/>
      <c r="SAI39" s="4"/>
      <c r="SAJ39" s="4"/>
      <c r="SAK39" s="4"/>
      <c r="SAL39" s="4"/>
      <c r="SAM39" s="4"/>
      <c r="SAN39" s="4"/>
      <c r="SAO39" s="4"/>
      <c r="SAP39" s="4"/>
      <c r="SAQ39" s="4"/>
      <c r="SAR39" s="4"/>
      <c r="SAS39" s="4"/>
      <c r="SAT39" s="4"/>
      <c r="SAU39" s="4"/>
      <c r="SAV39" s="4"/>
      <c r="SAW39" s="4"/>
      <c r="SAX39" s="4"/>
      <c r="SAY39" s="4"/>
      <c r="SAZ39" s="4"/>
      <c r="SBA39" s="4"/>
      <c r="SBB39" s="4"/>
      <c r="SBC39" s="4"/>
      <c r="SBD39" s="4"/>
      <c r="SBE39" s="4"/>
      <c r="SBF39" s="4"/>
      <c r="SBG39" s="4"/>
      <c r="SBH39" s="4"/>
      <c r="SBI39" s="4"/>
      <c r="SBJ39" s="4"/>
      <c r="SBK39" s="4"/>
      <c r="SBL39" s="4"/>
      <c r="SBM39" s="4"/>
      <c r="SBN39" s="4"/>
      <c r="SBO39" s="4"/>
      <c r="SBP39" s="4"/>
      <c r="SBQ39" s="4"/>
      <c r="SBR39" s="4"/>
      <c r="SBS39" s="4"/>
      <c r="SBT39" s="4"/>
      <c r="SBU39" s="4"/>
      <c r="SBV39" s="4"/>
      <c r="SBW39" s="4"/>
      <c r="SBX39" s="4"/>
      <c r="SBY39" s="4"/>
      <c r="SBZ39" s="4"/>
      <c r="SCA39" s="4"/>
      <c r="SCB39" s="4"/>
      <c r="SCC39" s="4"/>
      <c r="SCD39" s="4"/>
      <c r="SCE39" s="4"/>
      <c r="SCF39" s="4"/>
      <c r="SCG39" s="4"/>
      <c r="SCH39" s="4"/>
      <c r="SCI39" s="4"/>
      <c r="SCJ39" s="4"/>
      <c r="SCK39" s="4"/>
      <c r="SCL39" s="4"/>
      <c r="SCM39" s="4"/>
      <c r="SCN39" s="4"/>
      <c r="SCO39" s="4"/>
      <c r="SCP39" s="4"/>
      <c r="SCQ39" s="4"/>
      <c r="SCR39" s="4"/>
      <c r="SCS39" s="4"/>
      <c r="SCT39" s="4"/>
      <c r="SCU39" s="4"/>
      <c r="SCV39" s="4"/>
      <c r="SCW39" s="4"/>
      <c r="SCX39" s="4"/>
      <c r="SCY39" s="4"/>
      <c r="SCZ39" s="4"/>
      <c r="SDA39" s="4"/>
      <c r="SDB39" s="4"/>
      <c r="SDC39" s="4"/>
      <c r="SDD39" s="4"/>
      <c r="SDE39" s="4"/>
      <c r="SDF39" s="4"/>
      <c r="SDG39" s="4"/>
      <c r="SDH39" s="4"/>
      <c r="SDI39" s="4"/>
      <c r="SDJ39" s="4"/>
      <c r="SDK39" s="4"/>
      <c r="SDL39" s="4"/>
      <c r="SDM39" s="4"/>
      <c r="SDN39" s="4"/>
      <c r="SDO39" s="4"/>
      <c r="SDP39" s="4"/>
      <c r="SDQ39" s="4"/>
      <c r="SDR39" s="4"/>
      <c r="SDS39" s="4"/>
      <c r="SDT39" s="4"/>
      <c r="SDU39" s="4"/>
      <c r="SDV39" s="4"/>
      <c r="SDW39" s="4"/>
      <c r="SDX39" s="4"/>
      <c r="SDY39" s="4"/>
      <c r="SDZ39" s="4"/>
      <c r="SEA39" s="4"/>
      <c r="SEB39" s="4"/>
      <c r="SEC39" s="4"/>
      <c r="SED39" s="4"/>
      <c r="SEE39" s="4"/>
      <c r="SEF39" s="4"/>
      <c r="SEG39" s="4"/>
      <c r="SEH39" s="4"/>
      <c r="SEI39" s="4"/>
      <c r="SEJ39" s="4"/>
      <c r="SEK39" s="4"/>
      <c r="SEL39" s="4"/>
      <c r="SEM39" s="4"/>
      <c r="SEN39" s="4"/>
      <c r="SEO39" s="4"/>
      <c r="SEP39" s="4"/>
      <c r="SEQ39" s="4"/>
      <c r="SER39" s="4"/>
      <c r="SES39" s="4"/>
      <c r="SET39" s="4"/>
      <c r="SEU39" s="4"/>
      <c r="SEV39" s="4"/>
      <c r="SEW39" s="4"/>
      <c r="SEX39" s="4"/>
      <c r="SEY39" s="4"/>
      <c r="SEZ39" s="4"/>
      <c r="SFA39" s="4"/>
      <c r="SFB39" s="4"/>
      <c r="SFC39" s="4"/>
      <c r="SFD39" s="4"/>
      <c r="SFE39" s="4"/>
      <c r="SFF39" s="4"/>
      <c r="SFG39" s="4"/>
      <c r="SFH39" s="4"/>
      <c r="SFI39" s="4"/>
      <c r="SFJ39" s="4"/>
      <c r="SFK39" s="4"/>
      <c r="SFL39" s="4"/>
      <c r="SFM39" s="4"/>
      <c r="SFN39" s="4"/>
      <c r="SFO39" s="4"/>
      <c r="SFP39" s="4"/>
      <c r="SFQ39" s="4"/>
      <c r="SFR39" s="4"/>
      <c r="SFS39" s="4"/>
      <c r="SFT39" s="4"/>
      <c r="SFU39" s="4"/>
      <c r="SFV39" s="4"/>
      <c r="SFW39" s="4"/>
      <c r="SFX39" s="4"/>
      <c r="SFY39" s="4"/>
      <c r="SFZ39" s="4"/>
      <c r="SGA39" s="4"/>
      <c r="SGB39" s="4"/>
      <c r="SGC39" s="4"/>
      <c r="SGD39" s="4"/>
      <c r="SGE39" s="4"/>
      <c r="SGF39" s="4"/>
      <c r="SGG39" s="4"/>
      <c r="SGH39" s="4"/>
      <c r="SGI39" s="4"/>
      <c r="SGJ39" s="4"/>
      <c r="SGK39" s="4"/>
      <c r="SGL39" s="4"/>
      <c r="SGM39" s="4"/>
      <c r="SGN39" s="4"/>
      <c r="SGO39" s="4"/>
      <c r="SGP39" s="4"/>
      <c r="SGQ39" s="4"/>
      <c r="SGR39" s="4"/>
      <c r="SGS39" s="4"/>
      <c r="SGT39" s="4"/>
      <c r="SGU39" s="4"/>
      <c r="SGV39" s="4"/>
      <c r="SGW39" s="4"/>
      <c r="SGX39" s="4"/>
      <c r="SGY39" s="4"/>
      <c r="SGZ39" s="4"/>
      <c r="SHA39" s="4"/>
      <c r="SHB39" s="4"/>
      <c r="SHC39" s="4"/>
      <c r="SHD39" s="4"/>
      <c r="SHE39" s="4"/>
      <c r="SHF39" s="4"/>
      <c r="SHG39" s="4"/>
      <c r="SHH39" s="4"/>
      <c r="SHI39" s="4"/>
      <c r="SHJ39" s="4"/>
      <c r="SHK39" s="4"/>
      <c r="SHL39" s="4"/>
      <c r="SHM39" s="4"/>
      <c r="SHN39" s="4"/>
      <c r="SHO39" s="4"/>
      <c r="SHP39" s="4"/>
      <c r="SHQ39" s="4"/>
      <c r="SHR39" s="4"/>
      <c r="SHS39" s="4"/>
      <c r="SHT39" s="4"/>
      <c r="SHU39" s="4"/>
      <c r="SHV39" s="4"/>
      <c r="SHW39" s="4"/>
      <c r="SHX39" s="4"/>
      <c r="SHY39" s="4"/>
      <c r="SHZ39" s="4"/>
      <c r="SIA39" s="4"/>
      <c r="SIB39" s="4"/>
      <c r="SIC39" s="4"/>
      <c r="SID39" s="4"/>
      <c r="SIE39" s="4"/>
      <c r="SIF39" s="4"/>
      <c r="SIG39" s="4"/>
      <c r="SIH39" s="4"/>
      <c r="SII39" s="4"/>
      <c r="SIJ39" s="4"/>
      <c r="SIK39" s="4"/>
      <c r="SIL39" s="4"/>
      <c r="SIM39" s="4"/>
      <c r="SIN39" s="4"/>
      <c r="SIO39" s="4"/>
      <c r="SIP39" s="4"/>
      <c r="SIQ39" s="4"/>
      <c r="SIR39" s="4"/>
      <c r="SIS39" s="4"/>
      <c r="SIT39" s="4"/>
      <c r="SIU39" s="4"/>
      <c r="SIV39" s="4"/>
      <c r="SIW39" s="4"/>
      <c r="SIX39" s="4"/>
      <c r="SIY39" s="4"/>
      <c r="SIZ39" s="4"/>
      <c r="SJA39" s="4"/>
      <c r="SJB39" s="4"/>
      <c r="SJC39" s="4"/>
      <c r="SJD39" s="4"/>
      <c r="SJE39" s="4"/>
      <c r="SJF39" s="4"/>
      <c r="SJG39" s="4"/>
      <c r="SJH39" s="4"/>
      <c r="SJI39" s="4"/>
      <c r="SJJ39" s="4"/>
      <c r="SJK39" s="4"/>
      <c r="SJL39" s="4"/>
      <c r="SJM39" s="4"/>
      <c r="SJN39" s="4"/>
      <c r="SJO39" s="4"/>
      <c r="SJP39" s="4"/>
      <c r="SJQ39" s="4"/>
      <c r="SJR39" s="4"/>
      <c r="SJS39" s="4"/>
      <c r="SJT39" s="4"/>
      <c r="SJU39" s="4"/>
      <c r="SJV39" s="4"/>
      <c r="SJW39" s="4"/>
      <c r="SJX39" s="4"/>
      <c r="SJY39" s="4"/>
      <c r="SJZ39" s="4"/>
      <c r="SKA39" s="4"/>
      <c r="SKB39" s="4"/>
      <c r="SKC39" s="4"/>
      <c r="SKD39" s="4"/>
      <c r="SKE39" s="4"/>
      <c r="SKF39" s="4"/>
      <c r="SKG39" s="4"/>
      <c r="SKH39" s="4"/>
      <c r="SKI39" s="4"/>
      <c r="SKJ39" s="4"/>
      <c r="SKK39" s="4"/>
      <c r="SKL39" s="4"/>
      <c r="SKM39" s="4"/>
      <c r="SKN39" s="4"/>
      <c r="SKO39" s="4"/>
      <c r="SKP39" s="4"/>
      <c r="SKQ39" s="4"/>
      <c r="SKR39" s="4"/>
      <c r="SKS39" s="4"/>
      <c r="SKT39" s="4"/>
      <c r="SKU39" s="4"/>
      <c r="SKV39" s="4"/>
      <c r="SKW39" s="4"/>
      <c r="SKX39" s="4"/>
      <c r="SKY39" s="4"/>
      <c r="SKZ39" s="4"/>
      <c r="SLA39" s="4"/>
      <c r="SLB39" s="4"/>
      <c r="SLC39" s="4"/>
      <c r="SLD39" s="4"/>
      <c r="SLE39" s="4"/>
      <c r="SLF39" s="4"/>
      <c r="SLG39" s="4"/>
      <c r="SLH39" s="4"/>
      <c r="SLI39" s="4"/>
      <c r="SLJ39" s="4"/>
      <c r="SLK39" s="4"/>
      <c r="SLL39" s="4"/>
      <c r="SLM39" s="4"/>
      <c r="SLN39" s="4"/>
      <c r="SLO39" s="4"/>
      <c r="SLP39" s="4"/>
      <c r="SLQ39" s="4"/>
      <c r="SLR39" s="4"/>
      <c r="SLS39" s="4"/>
      <c r="SLT39" s="4"/>
      <c r="SLU39" s="4"/>
      <c r="SLV39" s="4"/>
      <c r="SLW39" s="4"/>
      <c r="SLX39" s="4"/>
      <c r="SLY39" s="4"/>
      <c r="SLZ39" s="4"/>
      <c r="SMA39" s="4"/>
      <c r="SMB39" s="4"/>
      <c r="SMC39" s="4"/>
      <c r="SMD39" s="4"/>
      <c r="SME39" s="4"/>
      <c r="SMF39" s="4"/>
      <c r="SMG39" s="4"/>
      <c r="SMH39" s="4"/>
      <c r="SMI39" s="4"/>
      <c r="SMJ39" s="4"/>
      <c r="SMK39" s="4"/>
      <c r="SML39" s="4"/>
      <c r="SMM39" s="4"/>
      <c r="SMN39" s="4"/>
      <c r="SMO39" s="4"/>
      <c r="SMP39" s="4"/>
      <c r="SMQ39" s="4"/>
      <c r="SMR39" s="4"/>
      <c r="SMS39" s="4"/>
      <c r="SMT39" s="4"/>
      <c r="SMU39" s="4"/>
      <c r="SMV39" s="4"/>
      <c r="SMW39" s="4"/>
      <c r="SMX39" s="4"/>
      <c r="SMY39" s="4"/>
      <c r="SMZ39" s="4"/>
      <c r="SNA39" s="4"/>
      <c r="SNB39" s="4"/>
      <c r="SNC39" s="4"/>
      <c r="SND39" s="4"/>
      <c r="SNE39" s="4"/>
      <c r="SNF39" s="4"/>
      <c r="SNG39" s="4"/>
      <c r="SNH39" s="4"/>
      <c r="SNI39" s="4"/>
      <c r="SNJ39" s="4"/>
      <c r="SNK39" s="4"/>
      <c r="SNL39" s="4"/>
      <c r="SNM39" s="4"/>
      <c r="SNN39" s="4"/>
      <c r="SNO39" s="4"/>
      <c r="SNP39" s="4"/>
      <c r="SNQ39" s="4"/>
      <c r="SNR39" s="4"/>
      <c r="SNS39" s="4"/>
      <c r="SNT39" s="4"/>
      <c r="SNU39" s="4"/>
      <c r="SNV39" s="4"/>
      <c r="SNW39" s="4"/>
      <c r="SNX39" s="4"/>
      <c r="SNY39" s="4"/>
      <c r="SNZ39" s="4"/>
      <c r="SOA39" s="4"/>
      <c r="SOB39" s="4"/>
      <c r="SOC39" s="4"/>
      <c r="SOD39" s="4"/>
      <c r="SOE39" s="4"/>
      <c r="SOF39" s="4"/>
      <c r="SOG39" s="4"/>
      <c r="SOH39" s="4"/>
      <c r="SOI39" s="4"/>
      <c r="SOJ39" s="4"/>
      <c r="SOK39" s="4"/>
      <c r="SOL39" s="4"/>
      <c r="SOM39" s="4"/>
      <c r="SON39" s="4"/>
      <c r="SOO39" s="4"/>
      <c r="SOP39" s="4"/>
      <c r="SOQ39" s="4"/>
      <c r="SOR39" s="4"/>
      <c r="SOS39" s="4"/>
      <c r="SOT39" s="4"/>
      <c r="SOU39" s="4"/>
      <c r="SOV39" s="4"/>
      <c r="SOW39" s="4"/>
      <c r="SOX39" s="4"/>
      <c r="SOY39" s="4"/>
      <c r="SOZ39" s="4"/>
      <c r="SPA39" s="4"/>
      <c r="SPB39" s="4"/>
      <c r="SPC39" s="4"/>
      <c r="SPD39" s="4"/>
      <c r="SPE39" s="4"/>
      <c r="SPF39" s="4"/>
      <c r="SPG39" s="4"/>
      <c r="SPH39" s="4"/>
      <c r="SPI39" s="4"/>
      <c r="SPJ39" s="4"/>
      <c r="SPK39" s="4"/>
      <c r="SPL39" s="4"/>
      <c r="SPM39" s="4"/>
      <c r="SPN39" s="4"/>
      <c r="SPO39" s="4"/>
      <c r="SPP39" s="4"/>
      <c r="SPQ39" s="4"/>
      <c r="SPR39" s="4"/>
      <c r="SPS39" s="4"/>
      <c r="SPT39" s="4"/>
      <c r="SPU39" s="4"/>
      <c r="SPV39" s="4"/>
      <c r="SPW39" s="4"/>
      <c r="SPX39" s="4"/>
      <c r="SPY39" s="4"/>
      <c r="SPZ39" s="4"/>
      <c r="SQA39" s="4"/>
      <c r="SQB39" s="4"/>
      <c r="SQC39" s="4"/>
      <c r="SQD39" s="4"/>
      <c r="SQE39" s="4"/>
      <c r="SQF39" s="4"/>
      <c r="SQG39" s="4"/>
      <c r="SQH39" s="4"/>
      <c r="SQI39" s="4"/>
      <c r="SQJ39" s="4"/>
      <c r="SQK39" s="4"/>
      <c r="SQL39" s="4"/>
      <c r="SQM39" s="4"/>
      <c r="SQN39" s="4"/>
      <c r="SQO39" s="4"/>
      <c r="SQP39" s="4"/>
      <c r="SQQ39" s="4"/>
      <c r="SQR39" s="4"/>
      <c r="SQS39" s="4"/>
      <c r="SQT39" s="4"/>
      <c r="SQU39" s="4"/>
      <c r="SQV39" s="4"/>
      <c r="SQW39" s="4"/>
      <c r="SQX39" s="4"/>
      <c r="SQY39" s="4"/>
      <c r="SQZ39" s="4"/>
      <c r="SRA39" s="4"/>
      <c r="SRB39" s="4"/>
      <c r="SRC39" s="4"/>
      <c r="SRD39" s="4"/>
      <c r="SRE39" s="4"/>
      <c r="SRF39" s="4"/>
      <c r="SRG39" s="4"/>
      <c r="SRH39" s="4"/>
      <c r="SRI39" s="4"/>
      <c r="SRJ39" s="4"/>
      <c r="SRK39" s="4"/>
      <c r="SRL39" s="4"/>
      <c r="SRM39" s="4"/>
      <c r="SRN39" s="4"/>
      <c r="SRO39" s="4"/>
      <c r="SRP39" s="4"/>
      <c r="SRQ39" s="4"/>
      <c r="SRR39" s="4"/>
      <c r="SRS39" s="4"/>
      <c r="SRT39" s="4"/>
      <c r="SRU39" s="4"/>
      <c r="SRV39" s="4"/>
      <c r="SRW39" s="4"/>
      <c r="SRX39" s="4"/>
      <c r="SRY39" s="4"/>
      <c r="SRZ39" s="4"/>
      <c r="SSA39" s="4"/>
      <c r="SSB39" s="4"/>
      <c r="SSC39" s="4"/>
      <c r="SSD39" s="4"/>
      <c r="SSE39" s="4"/>
      <c r="SSF39" s="4"/>
      <c r="SSG39" s="4"/>
      <c r="SSH39" s="4"/>
      <c r="SSI39" s="4"/>
      <c r="SSJ39" s="4"/>
      <c r="SSK39" s="4"/>
      <c r="SSL39" s="4"/>
      <c r="SSM39" s="4"/>
      <c r="SSN39" s="4"/>
      <c r="SSO39" s="4"/>
      <c r="SSP39" s="4"/>
      <c r="SSQ39" s="4"/>
      <c r="SSR39" s="4"/>
      <c r="SSS39" s="4"/>
      <c r="SST39" s="4"/>
      <c r="SSU39" s="4"/>
      <c r="SSV39" s="4"/>
      <c r="SSW39" s="4"/>
      <c r="SSX39" s="4"/>
      <c r="SSY39" s="4"/>
      <c r="SSZ39" s="4"/>
      <c r="STA39" s="4"/>
      <c r="STB39" s="4"/>
      <c r="STC39" s="4"/>
      <c r="STD39" s="4"/>
      <c r="STE39" s="4"/>
      <c r="STF39" s="4"/>
      <c r="STG39" s="4"/>
      <c r="STH39" s="4"/>
      <c r="STI39" s="4"/>
      <c r="STJ39" s="4"/>
      <c r="STK39" s="4"/>
      <c r="STL39" s="4"/>
      <c r="STM39" s="4"/>
      <c r="STN39" s="4"/>
      <c r="STO39" s="4"/>
      <c r="STP39" s="4"/>
      <c r="STQ39" s="4"/>
      <c r="STR39" s="4"/>
      <c r="STS39" s="4"/>
      <c r="STT39" s="4"/>
      <c r="STU39" s="4"/>
      <c r="STV39" s="4"/>
      <c r="STW39" s="4"/>
      <c r="STX39" s="4"/>
      <c r="STY39" s="4"/>
      <c r="STZ39" s="4"/>
      <c r="SUA39" s="4"/>
      <c r="SUB39" s="4"/>
      <c r="SUC39" s="4"/>
      <c r="SUD39" s="4"/>
      <c r="SUE39" s="4"/>
      <c r="SUF39" s="4"/>
      <c r="SUG39" s="4"/>
      <c r="SUH39" s="4"/>
      <c r="SUI39" s="4"/>
      <c r="SUJ39" s="4"/>
      <c r="SUK39" s="4"/>
      <c r="SUL39" s="4"/>
      <c r="SUM39" s="4"/>
      <c r="SUN39" s="4"/>
      <c r="SUO39" s="4"/>
      <c r="SUP39" s="4"/>
      <c r="SUQ39" s="4"/>
      <c r="SUR39" s="4"/>
      <c r="SUS39" s="4"/>
      <c r="SUT39" s="4"/>
      <c r="SUU39" s="4"/>
      <c r="SUV39" s="4"/>
      <c r="SUW39" s="4"/>
      <c r="SUX39" s="4"/>
      <c r="SUY39" s="4"/>
      <c r="SUZ39" s="4"/>
      <c r="SVA39" s="4"/>
      <c r="SVB39" s="4"/>
      <c r="SVC39" s="4"/>
      <c r="SVD39" s="4"/>
      <c r="SVE39" s="4"/>
      <c r="SVF39" s="4"/>
      <c r="SVG39" s="4"/>
      <c r="SVH39" s="4"/>
      <c r="SVI39" s="4"/>
      <c r="SVJ39" s="4"/>
      <c r="SVK39" s="4"/>
      <c r="SVL39" s="4"/>
      <c r="SVM39" s="4"/>
      <c r="SVN39" s="4"/>
      <c r="SVO39" s="4"/>
      <c r="SVP39" s="4"/>
      <c r="SVQ39" s="4"/>
      <c r="SVR39" s="4"/>
      <c r="SVS39" s="4"/>
      <c r="SVT39" s="4"/>
      <c r="SVU39" s="4"/>
      <c r="SVV39" s="4"/>
      <c r="SVW39" s="4"/>
      <c r="SVX39" s="4"/>
      <c r="SVY39" s="4"/>
      <c r="SVZ39" s="4"/>
      <c r="SWA39" s="4"/>
      <c r="SWB39" s="4"/>
      <c r="SWC39" s="4"/>
      <c r="SWD39" s="4"/>
      <c r="SWE39" s="4"/>
      <c r="SWF39" s="4"/>
      <c r="SWG39" s="4"/>
      <c r="SWH39" s="4"/>
      <c r="SWI39" s="4"/>
      <c r="SWJ39" s="4"/>
      <c r="SWK39" s="4"/>
      <c r="SWL39" s="4"/>
      <c r="SWM39" s="4"/>
      <c r="SWN39" s="4"/>
      <c r="SWO39" s="4"/>
      <c r="SWP39" s="4"/>
      <c r="SWQ39" s="4"/>
      <c r="SWR39" s="4"/>
      <c r="SWS39" s="4"/>
      <c r="SWT39" s="4"/>
      <c r="SWU39" s="4"/>
      <c r="SWV39" s="4"/>
      <c r="SWW39" s="4"/>
      <c r="SWX39" s="4"/>
      <c r="SWY39" s="4"/>
      <c r="SWZ39" s="4"/>
      <c r="SXA39" s="4"/>
      <c r="SXB39" s="4"/>
      <c r="SXC39" s="4"/>
      <c r="SXD39" s="4"/>
      <c r="SXE39" s="4"/>
      <c r="SXF39" s="4"/>
      <c r="SXG39" s="4"/>
      <c r="SXH39" s="4"/>
      <c r="SXI39" s="4"/>
      <c r="SXJ39" s="4"/>
      <c r="SXK39" s="4"/>
      <c r="SXL39" s="4"/>
      <c r="SXM39" s="4"/>
      <c r="SXN39" s="4"/>
      <c r="SXO39" s="4"/>
      <c r="SXP39" s="4"/>
      <c r="SXQ39" s="4"/>
      <c r="SXR39" s="4"/>
      <c r="SXS39" s="4"/>
      <c r="SXT39" s="4"/>
      <c r="SXU39" s="4"/>
      <c r="SXV39" s="4"/>
      <c r="SXW39" s="4"/>
      <c r="SXX39" s="4"/>
      <c r="SXY39" s="4"/>
      <c r="SXZ39" s="4"/>
      <c r="SYA39" s="4"/>
      <c r="SYB39" s="4"/>
      <c r="SYC39" s="4"/>
      <c r="SYD39" s="4"/>
      <c r="SYE39" s="4"/>
      <c r="SYF39" s="4"/>
      <c r="SYG39" s="4"/>
      <c r="SYH39" s="4"/>
      <c r="SYI39" s="4"/>
      <c r="SYJ39" s="4"/>
      <c r="SYK39" s="4"/>
      <c r="SYL39" s="4"/>
      <c r="SYM39" s="4"/>
      <c r="SYN39" s="4"/>
      <c r="SYO39" s="4"/>
      <c r="SYP39" s="4"/>
      <c r="SYQ39" s="4"/>
      <c r="SYR39" s="4"/>
      <c r="SYS39" s="4"/>
      <c r="SYT39" s="4"/>
      <c r="SYU39" s="4"/>
      <c r="SYV39" s="4"/>
      <c r="SYW39" s="4"/>
      <c r="SYX39" s="4"/>
      <c r="SYY39" s="4"/>
      <c r="SYZ39" s="4"/>
      <c r="SZA39" s="4"/>
      <c r="SZB39" s="4"/>
      <c r="SZC39" s="4"/>
      <c r="SZD39" s="4"/>
      <c r="SZE39" s="4"/>
      <c r="SZF39" s="4"/>
      <c r="SZG39" s="4"/>
      <c r="SZH39" s="4"/>
      <c r="SZI39" s="4"/>
      <c r="SZJ39" s="4"/>
      <c r="SZK39" s="4"/>
      <c r="SZL39" s="4"/>
      <c r="SZM39" s="4"/>
      <c r="SZN39" s="4"/>
      <c r="SZO39" s="4"/>
      <c r="SZP39" s="4"/>
      <c r="SZQ39" s="4"/>
      <c r="SZR39" s="4"/>
      <c r="SZS39" s="4"/>
      <c r="SZT39" s="4"/>
      <c r="SZU39" s="4"/>
      <c r="SZV39" s="4"/>
      <c r="SZW39" s="4"/>
      <c r="SZX39" s="4"/>
      <c r="SZY39" s="4"/>
      <c r="SZZ39" s="4"/>
      <c r="TAA39" s="4"/>
      <c r="TAB39" s="4"/>
      <c r="TAC39" s="4"/>
      <c r="TAD39" s="4"/>
      <c r="TAE39" s="4"/>
      <c r="TAF39" s="4"/>
      <c r="TAG39" s="4"/>
      <c r="TAH39" s="4"/>
      <c r="TAI39" s="4"/>
      <c r="TAJ39" s="4"/>
      <c r="TAK39" s="4"/>
      <c r="TAL39" s="4"/>
      <c r="TAM39" s="4"/>
      <c r="TAN39" s="4"/>
      <c r="TAO39" s="4"/>
      <c r="TAP39" s="4"/>
      <c r="TAQ39" s="4"/>
      <c r="TAR39" s="4"/>
      <c r="TAS39" s="4"/>
      <c r="TAT39" s="4"/>
      <c r="TAU39" s="4"/>
      <c r="TAV39" s="4"/>
      <c r="TAW39" s="4"/>
      <c r="TAX39" s="4"/>
      <c r="TAY39" s="4"/>
      <c r="TAZ39" s="4"/>
      <c r="TBA39" s="4"/>
      <c r="TBB39" s="4"/>
      <c r="TBC39" s="4"/>
      <c r="TBD39" s="4"/>
      <c r="TBE39" s="4"/>
      <c r="TBF39" s="4"/>
      <c r="TBG39" s="4"/>
      <c r="TBH39" s="4"/>
      <c r="TBI39" s="4"/>
      <c r="TBJ39" s="4"/>
      <c r="TBK39" s="4"/>
      <c r="TBL39" s="4"/>
      <c r="TBM39" s="4"/>
      <c r="TBN39" s="4"/>
      <c r="TBO39" s="4"/>
      <c r="TBP39" s="4"/>
      <c r="TBQ39" s="4"/>
      <c r="TBR39" s="4"/>
      <c r="TBS39" s="4"/>
      <c r="TBT39" s="4"/>
      <c r="TBU39" s="4"/>
      <c r="TBV39" s="4"/>
      <c r="TBW39" s="4"/>
      <c r="TBX39" s="4"/>
      <c r="TBY39" s="4"/>
      <c r="TBZ39" s="4"/>
      <c r="TCA39" s="4"/>
      <c r="TCB39" s="4"/>
      <c r="TCC39" s="4"/>
      <c r="TCD39" s="4"/>
      <c r="TCE39" s="4"/>
      <c r="TCF39" s="4"/>
      <c r="TCG39" s="4"/>
      <c r="TCH39" s="4"/>
      <c r="TCI39" s="4"/>
      <c r="TCJ39" s="4"/>
      <c r="TCK39" s="4"/>
      <c r="TCL39" s="4"/>
      <c r="TCM39" s="4"/>
      <c r="TCN39" s="4"/>
      <c r="TCO39" s="4"/>
      <c r="TCP39" s="4"/>
      <c r="TCQ39" s="4"/>
      <c r="TCR39" s="4"/>
      <c r="TCS39" s="4"/>
      <c r="TCT39" s="4"/>
      <c r="TCU39" s="4"/>
      <c r="TCV39" s="4"/>
      <c r="TCW39" s="4"/>
      <c r="TCX39" s="4"/>
      <c r="TCY39" s="4"/>
      <c r="TCZ39" s="4"/>
      <c r="TDA39" s="4"/>
      <c r="TDB39" s="4"/>
      <c r="TDC39" s="4"/>
      <c r="TDD39" s="4"/>
      <c r="TDE39" s="4"/>
      <c r="TDF39" s="4"/>
      <c r="TDG39" s="4"/>
      <c r="TDH39" s="4"/>
      <c r="TDI39" s="4"/>
      <c r="TDJ39" s="4"/>
      <c r="TDK39" s="4"/>
      <c r="TDL39" s="4"/>
      <c r="TDM39" s="4"/>
      <c r="TDN39" s="4"/>
      <c r="TDO39" s="4"/>
      <c r="TDP39" s="4"/>
      <c r="TDQ39" s="4"/>
      <c r="TDR39" s="4"/>
      <c r="TDS39" s="4"/>
      <c r="TDT39" s="4"/>
      <c r="TDU39" s="4"/>
      <c r="TDV39" s="4"/>
      <c r="TDW39" s="4"/>
      <c r="TDX39" s="4"/>
      <c r="TDY39" s="4"/>
      <c r="TDZ39" s="4"/>
      <c r="TEA39" s="4"/>
      <c r="TEB39" s="4"/>
      <c r="TEC39" s="4"/>
      <c r="TED39" s="4"/>
      <c r="TEE39" s="4"/>
      <c r="TEF39" s="4"/>
      <c r="TEG39" s="4"/>
      <c r="TEH39" s="4"/>
      <c r="TEI39" s="4"/>
      <c r="TEJ39" s="4"/>
      <c r="TEK39" s="4"/>
      <c r="TEL39" s="4"/>
      <c r="TEM39" s="4"/>
      <c r="TEN39" s="4"/>
      <c r="TEO39" s="4"/>
      <c r="TEP39" s="4"/>
      <c r="TEQ39" s="4"/>
      <c r="TER39" s="4"/>
      <c r="TES39" s="4"/>
      <c r="TET39" s="4"/>
      <c r="TEU39" s="4"/>
      <c r="TEV39" s="4"/>
      <c r="TEW39" s="4"/>
      <c r="TEX39" s="4"/>
      <c r="TEY39" s="4"/>
      <c r="TEZ39" s="4"/>
      <c r="TFA39" s="4"/>
      <c r="TFB39" s="4"/>
      <c r="TFC39" s="4"/>
      <c r="TFD39" s="4"/>
      <c r="TFE39" s="4"/>
      <c r="TFF39" s="4"/>
      <c r="TFG39" s="4"/>
      <c r="TFH39" s="4"/>
      <c r="TFI39" s="4"/>
      <c r="TFJ39" s="4"/>
      <c r="TFK39" s="4"/>
      <c r="TFL39" s="4"/>
      <c r="TFM39" s="4"/>
      <c r="TFN39" s="4"/>
      <c r="TFO39" s="4"/>
      <c r="TFP39" s="4"/>
      <c r="TFQ39" s="4"/>
      <c r="TFR39" s="4"/>
      <c r="TFS39" s="4"/>
      <c r="TFT39" s="4"/>
      <c r="TFU39" s="4"/>
      <c r="TFV39" s="4"/>
      <c r="TFW39" s="4"/>
      <c r="TFX39" s="4"/>
      <c r="TFY39" s="4"/>
      <c r="TFZ39" s="4"/>
      <c r="TGA39" s="4"/>
      <c r="TGB39" s="4"/>
      <c r="TGC39" s="4"/>
      <c r="TGD39" s="4"/>
      <c r="TGE39" s="4"/>
      <c r="TGF39" s="4"/>
      <c r="TGG39" s="4"/>
      <c r="TGH39" s="4"/>
      <c r="TGI39" s="4"/>
      <c r="TGJ39" s="4"/>
      <c r="TGK39" s="4"/>
      <c r="TGL39" s="4"/>
      <c r="TGM39" s="4"/>
      <c r="TGN39" s="4"/>
      <c r="TGO39" s="4"/>
      <c r="TGP39" s="4"/>
      <c r="TGQ39" s="4"/>
      <c r="TGR39" s="4"/>
      <c r="TGS39" s="4"/>
      <c r="TGT39" s="4"/>
      <c r="TGU39" s="4"/>
      <c r="TGV39" s="4"/>
      <c r="TGW39" s="4"/>
      <c r="TGX39" s="4"/>
      <c r="TGY39" s="4"/>
      <c r="TGZ39" s="4"/>
      <c r="THA39" s="4"/>
      <c r="THB39" s="4"/>
      <c r="THC39" s="4"/>
      <c r="THD39" s="4"/>
      <c r="THE39" s="4"/>
      <c r="THF39" s="4"/>
      <c r="THG39" s="4"/>
      <c r="THH39" s="4"/>
      <c r="THI39" s="4"/>
      <c r="THJ39" s="4"/>
      <c r="THK39" s="4"/>
      <c r="THL39" s="4"/>
      <c r="THM39" s="4"/>
      <c r="THN39" s="4"/>
      <c r="THO39" s="4"/>
      <c r="THP39" s="4"/>
      <c r="THQ39" s="4"/>
      <c r="THR39" s="4"/>
      <c r="THS39" s="4"/>
      <c r="THT39" s="4"/>
      <c r="THU39" s="4"/>
      <c r="THV39" s="4"/>
      <c r="THW39" s="4"/>
      <c r="THX39" s="4"/>
      <c r="THY39" s="4"/>
      <c r="THZ39" s="4"/>
      <c r="TIA39" s="4"/>
      <c r="TIB39" s="4"/>
      <c r="TIC39" s="4"/>
      <c r="TID39" s="4"/>
      <c r="TIE39" s="4"/>
      <c r="TIF39" s="4"/>
      <c r="TIG39" s="4"/>
      <c r="TIH39" s="4"/>
      <c r="TII39" s="4"/>
      <c r="TIJ39" s="4"/>
      <c r="TIK39" s="4"/>
      <c r="TIL39" s="4"/>
      <c r="TIM39" s="4"/>
      <c r="TIN39" s="4"/>
      <c r="TIO39" s="4"/>
      <c r="TIP39" s="4"/>
      <c r="TIQ39" s="4"/>
      <c r="TIR39" s="4"/>
      <c r="TIS39" s="4"/>
      <c r="TIT39" s="4"/>
      <c r="TIU39" s="4"/>
      <c r="TIV39" s="4"/>
      <c r="TIW39" s="4"/>
      <c r="TIX39" s="4"/>
      <c r="TIY39" s="4"/>
      <c r="TIZ39" s="4"/>
      <c r="TJA39" s="4"/>
      <c r="TJB39" s="4"/>
      <c r="TJC39" s="4"/>
      <c r="TJD39" s="4"/>
      <c r="TJE39" s="4"/>
      <c r="TJF39" s="4"/>
      <c r="TJG39" s="4"/>
      <c r="TJH39" s="4"/>
      <c r="TJI39" s="4"/>
      <c r="TJJ39" s="4"/>
      <c r="TJK39" s="4"/>
      <c r="TJL39" s="4"/>
      <c r="TJM39" s="4"/>
      <c r="TJN39" s="4"/>
      <c r="TJO39" s="4"/>
      <c r="TJP39" s="4"/>
      <c r="TJQ39" s="4"/>
      <c r="TJR39" s="4"/>
      <c r="TJS39" s="4"/>
      <c r="TJT39" s="4"/>
      <c r="TJU39" s="4"/>
      <c r="TJV39" s="4"/>
      <c r="TJW39" s="4"/>
      <c r="TJX39" s="4"/>
      <c r="TJY39" s="4"/>
      <c r="TJZ39" s="4"/>
      <c r="TKA39" s="4"/>
      <c r="TKB39" s="4"/>
      <c r="TKC39" s="4"/>
      <c r="TKD39" s="4"/>
      <c r="TKE39" s="4"/>
      <c r="TKF39" s="4"/>
      <c r="TKG39" s="4"/>
      <c r="TKH39" s="4"/>
      <c r="TKI39" s="4"/>
      <c r="TKJ39" s="4"/>
      <c r="TKK39" s="4"/>
      <c r="TKL39" s="4"/>
      <c r="TKM39" s="4"/>
      <c r="TKN39" s="4"/>
      <c r="TKO39" s="4"/>
      <c r="TKP39" s="4"/>
      <c r="TKQ39" s="4"/>
      <c r="TKR39" s="4"/>
      <c r="TKS39" s="4"/>
      <c r="TKT39" s="4"/>
      <c r="TKU39" s="4"/>
      <c r="TKV39" s="4"/>
      <c r="TKW39" s="4"/>
      <c r="TKX39" s="4"/>
      <c r="TKY39" s="4"/>
      <c r="TKZ39" s="4"/>
      <c r="TLA39" s="4"/>
      <c r="TLB39" s="4"/>
      <c r="TLC39" s="4"/>
      <c r="TLD39" s="4"/>
      <c r="TLE39" s="4"/>
      <c r="TLF39" s="4"/>
      <c r="TLG39" s="4"/>
      <c r="TLH39" s="4"/>
      <c r="TLI39" s="4"/>
      <c r="TLJ39" s="4"/>
      <c r="TLK39" s="4"/>
      <c r="TLL39" s="4"/>
      <c r="TLM39" s="4"/>
      <c r="TLN39" s="4"/>
      <c r="TLO39" s="4"/>
      <c r="TLP39" s="4"/>
      <c r="TLQ39" s="4"/>
      <c r="TLR39" s="4"/>
      <c r="TLS39" s="4"/>
      <c r="TLT39" s="4"/>
      <c r="TLU39" s="4"/>
      <c r="TLV39" s="4"/>
      <c r="TLW39" s="4"/>
      <c r="TLX39" s="4"/>
      <c r="TLY39" s="4"/>
      <c r="TLZ39" s="4"/>
      <c r="TMA39" s="4"/>
      <c r="TMB39" s="4"/>
      <c r="TMC39" s="4"/>
      <c r="TMD39" s="4"/>
      <c r="TME39" s="4"/>
      <c r="TMF39" s="4"/>
      <c r="TMG39" s="4"/>
      <c r="TMH39" s="4"/>
      <c r="TMI39" s="4"/>
      <c r="TMJ39" s="4"/>
      <c r="TMK39" s="4"/>
      <c r="TML39" s="4"/>
      <c r="TMM39" s="4"/>
      <c r="TMN39" s="4"/>
      <c r="TMO39" s="4"/>
      <c r="TMP39" s="4"/>
      <c r="TMQ39" s="4"/>
      <c r="TMR39" s="4"/>
      <c r="TMS39" s="4"/>
      <c r="TMT39" s="4"/>
      <c r="TMU39" s="4"/>
      <c r="TMV39" s="4"/>
      <c r="TMW39" s="4"/>
      <c r="TMX39" s="4"/>
      <c r="TMY39" s="4"/>
      <c r="TMZ39" s="4"/>
      <c r="TNA39" s="4"/>
      <c r="TNB39" s="4"/>
      <c r="TNC39" s="4"/>
      <c r="TND39" s="4"/>
      <c r="TNE39" s="4"/>
      <c r="TNF39" s="4"/>
      <c r="TNG39" s="4"/>
      <c r="TNH39" s="4"/>
      <c r="TNI39" s="4"/>
      <c r="TNJ39" s="4"/>
      <c r="TNK39" s="4"/>
      <c r="TNL39" s="4"/>
      <c r="TNM39" s="4"/>
      <c r="TNN39" s="4"/>
      <c r="TNO39" s="4"/>
      <c r="TNP39" s="4"/>
      <c r="TNQ39" s="4"/>
      <c r="TNR39" s="4"/>
      <c r="TNS39" s="4"/>
      <c r="TNT39" s="4"/>
      <c r="TNU39" s="4"/>
      <c r="TNV39" s="4"/>
      <c r="TNW39" s="4"/>
      <c r="TNX39" s="4"/>
      <c r="TNY39" s="4"/>
      <c r="TNZ39" s="4"/>
      <c r="TOA39" s="4"/>
      <c r="TOB39" s="4"/>
      <c r="TOC39" s="4"/>
      <c r="TOD39" s="4"/>
      <c r="TOE39" s="4"/>
      <c r="TOF39" s="4"/>
      <c r="TOG39" s="4"/>
      <c r="TOH39" s="4"/>
      <c r="TOI39" s="4"/>
      <c r="TOJ39" s="4"/>
      <c r="TOK39" s="4"/>
      <c r="TOL39" s="4"/>
      <c r="TOM39" s="4"/>
      <c r="TON39" s="4"/>
      <c r="TOO39" s="4"/>
      <c r="TOP39" s="4"/>
      <c r="TOQ39" s="4"/>
      <c r="TOR39" s="4"/>
      <c r="TOS39" s="4"/>
      <c r="TOT39" s="4"/>
      <c r="TOU39" s="4"/>
      <c r="TOV39" s="4"/>
      <c r="TOW39" s="4"/>
      <c r="TOX39" s="4"/>
      <c r="TOY39" s="4"/>
      <c r="TOZ39" s="4"/>
      <c r="TPA39" s="4"/>
      <c r="TPB39" s="4"/>
      <c r="TPC39" s="4"/>
      <c r="TPD39" s="4"/>
      <c r="TPE39" s="4"/>
      <c r="TPF39" s="4"/>
      <c r="TPG39" s="4"/>
      <c r="TPH39" s="4"/>
      <c r="TPI39" s="4"/>
      <c r="TPJ39" s="4"/>
      <c r="TPK39" s="4"/>
      <c r="TPL39" s="4"/>
      <c r="TPM39" s="4"/>
      <c r="TPN39" s="4"/>
      <c r="TPO39" s="4"/>
      <c r="TPP39" s="4"/>
      <c r="TPQ39" s="4"/>
      <c r="TPR39" s="4"/>
      <c r="TPS39" s="4"/>
      <c r="TPT39" s="4"/>
      <c r="TPU39" s="4"/>
      <c r="TPV39" s="4"/>
      <c r="TPW39" s="4"/>
      <c r="TPX39" s="4"/>
      <c r="TPY39" s="4"/>
      <c r="TPZ39" s="4"/>
      <c r="TQA39" s="4"/>
      <c r="TQB39" s="4"/>
      <c r="TQC39" s="4"/>
      <c r="TQD39" s="4"/>
      <c r="TQE39" s="4"/>
      <c r="TQF39" s="4"/>
      <c r="TQG39" s="4"/>
      <c r="TQH39" s="4"/>
      <c r="TQI39" s="4"/>
      <c r="TQJ39" s="4"/>
      <c r="TQK39" s="4"/>
      <c r="TQL39" s="4"/>
      <c r="TQM39" s="4"/>
      <c r="TQN39" s="4"/>
      <c r="TQO39" s="4"/>
      <c r="TQP39" s="4"/>
      <c r="TQQ39" s="4"/>
      <c r="TQR39" s="4"/>
      <c r="TQS39" s="4"/>
      <c r="TQT39" s="4"/>
      <c r="TQU39" s="4"/>
      <c r="TQV39" s="4"/>
      <c r="TQW39" s="4"/>
      <c r="TQX39" s="4"/>
      <c r="TQY39" s="4"/>
      <c r="TQZ39" s="4"/>
      <c r="TRA39" s="4"/>
      <c r="TRB39" s="4"/>
      <c r="TRC39" s="4"/>
      <c r="TRD39" s="4"/>
      <c r="TRE39" s="4"/>
      <c r="TRF39" s="4"/>
      <c r="TRG39" s="4"/>
      <c r="TRH39" s="4"/>
      <c r="TRI39" s="4"/>
      <c r="TRJ39" s="4"/>
      <c r="TRK39" s="4"/>
      <c r="TRL39" s="4"/>
      <c r="TRM39" s="4"/>
      <c r="TRN39" s="4"/>
      <c r="TRO39" s="4"/>
      <c r="TRP39" s="4"/>
      <c r="TRQ39" s="4"/>
      <c r="TRR39" s="4"/>
      <c r="TRS39" s="4"/>
      <c r="TRT39" s="4"/>
      <c r="TRU39" s="4"/>
      <c r="TRV39" s="4"/>
      <c r="TRW39" s="4"/>
      <c r="TRX39" s="4"/>
      <c r="TRY39" s="4"/>
      <c r="TRZ39" s="4"/>
      <c r="TSA39" s="4"/>
      <c r="TSB39" s="4"/>
      <c r="TSC39" s="4"/>
      <c r="TSD39" s="4"/>
      <c r="TSE39" s="4"/>
      <c r="TSF39" s="4"/>
      <c r="TSG39" s="4"/>
      <c r="TSH39" s="4"/>
      <c r="TSI39" s="4"/>
      <c r="TSJ39" s="4"/>
      <c r="TSK39" s="4"/>
      <c r="TSL39" s="4"/>
      <c r="TSM39" s="4"/>
      <c r="TSN39" s="4"/>
      <c r="TSO39" s="4"/>
      <c r="TSP39" s="4"/>
      <c r="TSQ39" s="4"/>
      <c r="TSR39" s="4"/>
      <c r="TSS39" s="4"/>
      <c r="TST39" s="4"/>
      <c r="TSU39" s="4"/>
      <c r="TSV39" s="4"/>
      <c r="TSW39" s="4"/>
      <c r="TSX39" s="4"/>
      <c r="TSY39" s="4"/>
      <c r="TSZ39" s="4"/>
      <c r="TTA39" s="4"/>
      <c r="TTB39" s="4"/>
      <c r="TTC39" s="4"/>
      <c r="TTD39" s="4"/>
      <c r="TTE39" s="4"/>
      <c r="TTF39" s="4"/>
      <c r="TTG39" s="4"/>
      <c r="TTH39" s="4"/>
      <c r="TTI39" s="4"/>
      <c r="TTJ39" s="4"/>
      <c r="TTK39" s="4"/>
      <c r="TTL39" s="4"/>
      <c r="TTM39" s="4"/>
      <c r="TTN39" s="4"/>
      <c r="TTO39" s="4"/>
      <c r="TTP39" s="4"/>
      <c r="TTQ39" s="4"/>
      <c r="TTR39" s="4"/>
      <c r="TTS39" s="4"/>
      <c r="TTT39" s="4"/>
      <c r="TTU39" s="4"/>
      <c r="TTV39" s="4"/>
      <c r="TTW39" s="4"/>
      <c r="TTX39" s="4"/>
      <c r="TTY39" s="4"/>
      <c r="TTZ39" s="4"/>
      <c r="TUA39" s="4"/>
      <c r="TUB39" s="4"/>
      <c r="TUC39" s="4"/>
      <c r="TUD39" s="4"/>
      <c r="TUE39" s="4"/>
      <c r="TUF39" s="4"/>
      <c r="TUG39" s="4"/>
      <c r="TUH39" s="4"/>
      <c r="TUI39" s="4"/>
      <c r="TUJ39" s="4"/>
      <c r="TUK39" s="4"/>
      <c r="TUL39" s="4"/>
      <c r="TUM39" s="4"/>
      <c r="TUN39" s="4"/>
      <c r="TUO39" s="4"/>
      <c r="TUP39" s="4"/>
      <c r="TUQ39" s="4"/>
      <c r="TUR39" s="4"/>
      <c r="TUS39" s="4"/>
      <c r="TUT39" s="4"/>
      <c r="TUU39" s="4"/>
      <c r="TUV39" s="4"/>
      <c r="TUW39" s="4"/>
      <c r="TUX39" s="4"/>
      <c r="TUY39" s="4"/>
      <c r="TUZ39" s="4"/>
      <c r="TVA39" s="4"/>
      <c r="TVB39" s="4"/>
      <c r="TVC39" s="4"/>
      <c r="TVD39" s="4"/>
      <c r="TVE39" s="4"/>
      <c r="TVF39" s="4"/>
      <c r="TVG39" s="4"/>
      <c r="TVH39" s="4"/>
      <c r="TVI39" s="4"/>
      <c r="TVJ39" s="4"/>
      <c r="TVK39" s="4"/>
      <c r="TVL39" s="4"/>
      <c r="TVM39" s="4"/>
      <c r="TVN39" s="4"/>
      <c r="TVO39" s="4"/>
      <c r="TVP39" s="4"/>
      <c r="TVQ39" s="4"/>
      <c r="TVR39" s="4"/>
      <c r="TVS39" s="4"/>
      <c r="TVT39" s="4"/>
      <c r="TVU39" s="4"/>
      <c r="TVV39" s="4"/>
      <c r="TVW39" s="4"/>
      <c r="TVX39" s="4"/>
      <c r="TVY39" s="4"/>
      <c r="TVZ39" s="4"/>
      <c r="TWA39" s="4"/>
      <c r="TWB39" s="4"/>
      <c r="TWC39" s="4"/>
      <c r="TWD39" s="4"/>
      <c r="TWE39" s="4"/>
      <c r="TWF39" s="4"/>
      <c r="TWG39" s="4"/>
      <c r="TWH39" s="4"/>
      <c r="TWI39" s="4"/>
      <c r="TWJ39" s="4"/>
      <c r="TWK39" s="4"/>
      <c r="TWL39" s="4"/>
      <c r="TWM39" s="4"/>
      <c r="TWN39" s="4"/>
      <c r="TWO39" s="4"/>
      <c r="TWP39" s="4"/>
      <c r="TWQ39" s="4"/>
      <c r="TWR39" s="4"/>
      <c r="TWS39" s="4"/>
      <c r="TWT39" s="4"/>
      <c r="TWU39" s="4"/>
      <c r="TWV39" s="4"/>
      <c r="TWW39" s="4"/>
      <c r="TWX39" s="4"/>
      <c r="TWY39" s="4"/>
      <c r="TWZ39" s="4"/>
      <c r="TXA39" s="4"/>
      <c r="TXB39" s="4"/>
      <c r="TXC39" s="4"/>
      <c r="TXD39" s="4"/>
      <c r="TXE39" s="4"/>
      <c r="TXF39" s="4"/>
      <c r="TXG39" s="4"/>
      <c r="TXH39" s="4"/>
      <c r="TXI39" s="4"/>
      <c r="TXJ39" s="4"/>
      <c r="TXK39" s="4"/>
      <c r="TXL39" s="4"/>
      <c r="TXM39" s="4"/>
      <c r="TXN39" s="4"/>
      <c r="TXO39" s="4"/>
      <c r="TXP39" s="4"/>
      <c r="TXQ39" s="4"/>
      <c r="TXR39" s="4"/>
      <c r="TXS39" s="4"/>
      <c r="TXT39" s="4"/>
      <c r="TXU39" s="4"/>
      <c r="TXV39" s="4"/>
      <c r="TXW39" s="4"/>
      <c r="TXX39" s="4"/>
      <c r="TXY39" s="4"/>
      <c r="TXZ39" s="4"/>
      <c r="TYA39" s="4"/>
      <c r="TYB39" s="4"/>
      <c r="TYC39" s="4"/>
      <c r="TYD39" s="4"/>
      <c r="TYE39" s="4"/>
      <c r="TYF39" s="4"/>
      <c r="TYG39" s="4"/>
      <c r="TYH39" s="4"/>
      <c r="TYI39" s="4"/>
      <c r="TYJ39" s="4"/>
      <c r="TYK39" s="4"/>
      <c r="TYL39" s="4"/>
      <c r="TYM39" s="4"/>
      <c r="TYN39" s="4"/>
      <c r="TYO39" s="4"/>
      <c r="TYP39" s="4"/>
      <c r="TYQ39" s="4"/>
      <c r="TYR39" s="4"/>
      <c r="TYS39" s="4"/>
      <c r="TYT39" s="4"/>
      <c r="TYU39" s="4"/>
      <c r="TYV39" s="4"/>
      <c r="TYW39" s="4"/>
      <c r="TYX39" s="4"/>
      <c r="TYY39" s="4"/>
      <c r="TYZ39" s="4"/>
      <c r="TZA39" s="4"/>
      <c r="TZB39" s="4"/>
      <c r="TZC39" s="4"/>
      <c r="TZD39" s="4"/>
      <c r="TZE39" s="4"/>
      <c r="TZF39" s="4"/>
      <c r="TZG39" s="4"/>
      <c r="TZH39" s="4"/>
      <c r="TZI39" s="4"/>
      <c r="TZJ39" s="4"/>
      <c r="TZK39" s="4"/>
      <c r="TZL39" s="4"/>
      <c r="TZM39" s="4"/>
      <c r="TZN39" s="4"/>
      <c r="TZO39" s="4"/>
      <c r="TZP39" s="4"/>
      <c r="TZQ39" s="4"/>
      <c r="TZR39" s="4"/>
      <c r="TZS39" s="4"/>
      <c r="TZT39" s="4"/>
      <c r="TZU39" s="4"/>
      <c r="TZV39" s="4"/>
      <c r="TZW39" s="4"/>
      <c r="TZX39" s="4"/>
      <c r="TZY39" s="4"/>
      <c r="TZZ39" s="4"/>
      <c r="UAA39" s="4"/>
      <c r="UAB39" s="4"/>
      <c r="UAC39" s="4"/>
      <c r="UAD39" s="4"/>
      <c r="UAE39" s="4"/>
      <c r="UAF39" s="4"/>
      <c r="UAG39" s="4"/>
      <c r="UAH39" s="4"/>
      <c r="UAI39" s="4"/>
      <c r="UAJ39" s="4"/>
      <c r="UAK39" s="4"/>
      <c r="UAL39" s="4"/>
      <c r="UAM39" s="4"/>
      <c r="UAN39" s="4"/>
      <c r="UAO39" s="4"/>
      <c r="UAP39" s="4"/>
      <c r="UAQ39" s="4"/>
      <c r="UAR39" s="4"/>
      <c r="UAS39" s="4"/>
      <c r="UAT39" s="4"/>
      <c r="UAU39" s="4"/>
      <c r="UAV39" s="4"/>
      <c r="UAW39" s="4"/>
      <c r="UAX39" s="4"/>
      <c r="UAY39" s="4"/>
      <c r="UAZ39" s="4"/>
      <c r="UBA39" s="4"/>
      <c r="UBB39" s="4"/>
      <c r="UBC39" s="4"/>
      <c r="UBD39" s="4"/>
      <c r="UBE39" s="4"/>
      <c r="UBF39" s="4"/>
      <c r="UBG39" s="4"/>
      <c r="UBH39" s="4"/>
      <c r="UBI39" s="4"/>
      <c r="UBJ39" s="4"/>
      <c r="UBK39" s="4"/>
      <c r="UBL39" s="4"/>
      <c r="UBM39" s="4"/>
      <c r="UBN39" s="4"/>
      <c r="UBO39" s="4"/>
      <c r="UBP39" s="4"/>
      <c r="UBQ39" s="4"/>
      <c r="UBR39" s="4"/>
      <c r="UBS39" s="4"/>
      <c r="UBT39" s="4"/>
      <c r="UBU39" s="4"/>
      <c r="UBV39" s="4"/>
      <c r="UBW39" s="4"/>
      <c r="UBX39" s="4"/>
      <c r="UBY39" s="4"/>
      <c r="UBZ39" s="4"/>
      <c r="UCA39" s="4"/>
      <c r="UCB39" s="4"/>
      <c r="UCC39" s="4"/>
      <c r="UCD39" s="4"/>
      <c r="UCE39" s="4"/>
      <c r="UCF39" s="4"/>
      <c r="UCG39" s="4"/>
      <c r="UCH39" s="4"/>
      <c r="UCI39" s="4"/>
      <c r="UCJ39" s="4"/>
      <c r="UCK39" s="4"/>
      <c r="UCL39" s="4"/>
      <c r="UCM39" s="4"/>
      <c r="UCN39" s="4"/>
      <c r="UCO39" s="4"/>
      <c r="UCP39" s="4"/>
      <c r="UCQ39" s="4"/>
      <c r="UCR39" s="4"/>
      <c r="UCS39" s="4"/>
      <c r="UCT39" s="4"/>
      <c r="UCU39" s="4"/>
      <c r="UCV39" s="4"/>
      <c r="UCW39" s="4"/>
      <c r="UCX39" s="4"/>
      <c r="UCY39" s="4"/>
      <c r="UCZ39" s="4"/>
      <c r="UDA39" s="4"/>
      <c r="UDB39" s="4"/>
      <c r="UDC39" s="4"/>
      <c r="UDD39" s="4"/>
      <c r="UDE39" s="4"/>
      <c r="UDF39" s="4"/>
      <c r="UDG39" s="4"/>
      <c r="UDH39" s="4"/>
      <c r="UDI39" s="4"/>
      <c r="UDJ39" s="4"/>
      <c r="UDK39" s="4"/>
      <c r="UDL39" s="4"/>
      <c r="UDM39" s="4"/>
      <c r="UDN39" s="4"/>
      <c r="UDO39" s="4"/>
      <c r="UDP39" s="4"/>
      <c r="UDQ39" s="4"/>
      <c r="UDR39" s="4"/>
      <c r="UDS39" s="4"/>
      <c r="UDT39" s="4"/>
      <c r="UDU39" s="4"/>
      <c r="UDV39" s="4"/>
      <c r="UDW39" s="4"/>
      <c r="UDX39" s="4"/>
      <c r="UDY39" s="4"/>
      <c r="UDZ39" s="4"/>
      <c r="UEA39" s="4"/>
      <c r="UEB39" s="4"/>
      <c r="UEC39" s="4"/>
      <c r="UED39" s="4"/>
      <c r="UEE39" s="4"/>
      <c r="UEF39" s="4"/>
      <c r="UEG39" s="4"/>
      <c r="UEH39" s="4"/>
      <c r="UEI39" s="4"/>
      <c r="UEJ39" s="4"/>
      <c r="UEK39" s="4"/>
      <c r="UEL39" s="4"/>
      <c r="UEM39" s="4"/>
      <c r="UEN39" s="4"/>
      <c r="UEO39" s="4"/>
      <c r="UEP39" s="4"/>
      <c r="UEQ39" s="4"/>
      <c r="UER39" s="4"/>
      <c r="UES39" s="4"/>
      <c r="UET39" s="4"/>
      <c r="UEU39" s="4"/>
      <c r="UEV39" s="4"/>
      <c r="UEW39" s="4"/>
      <c r="UEX39" s="4"/>
      <c r="UEY39" s="4"/>
      <c r="UEZ39" s="4"/>
      <c r="UFA39" s="4"/>
      <c r="UFB39" s="4"/>
      <c r="UFC39" s="4"/>
      <c r="UFD39" s="4"/>
      <c r="UFE39" s="4"/>
      <c r="UFF39" s="4"/>
      <c r="UFG39" s="4"/>
      <c r="UFH39" s="4"/>
      <c r="UFI39" s="4"/>
      <c r="UFJ39" s="4"/>
      <c r="UFK39" s="4"/>
      <c r="UFL39" s="4"/>
      <c r="UFM39" s="4"/>
      <c r="UFN39" s="4"/>
      <c r="UFO39" s="4"/>
      <c r="UFP39" s="4"/>
      <c r="UFQ39" s="4"/>
      <c r="UFR39" s="4"/>
      <c r="UFS39" s="4"/>
      <c r="UFT39" s="4"/>
      <c r="UFU39" s="4"/>
      <c r="UFV39" s="4"/>
      <c r="UFW39" s="4"/>
      <c r="UFX39" s="4"/>
      <c r="UFY39" s="4"/>
      <c r="UFZ39" s="4"/>
      <c r="UGA39" s="4"/>
      <c r="UGB39" s="4"/>
      <c r="UGC39" s="4"/>
      <c r="UGD39" s="4"/>
      <c r="UGE39" s="4"/>
      <c r="UGF39" s="4"/>
      <c r="UGG39" s="4"/>
      <c r="UGH39" s="4"/>
      <c r="UGI39" s="4"/>
      <c r="UGJ39" s="4"/>
      <c r="UGK39" s="4"/>
      <c r="UGL39" s="4"/>
      <c r="UGM39" s="4"/>
      <c r="UGN39" s="4"/>
      <c r="UGO39" s="4"/>
      <c r="UGP39" s="4"/>
      <c r="UGQ39" s="4"/>
      <c r="UGR39" s="4"/>
      <c r="UGS39" s="4"/>
      <c r="UGT39" s="4"/>
      <c r="UGU39" s="4"/>
      <c r="UGV39" s="4"/>
      <c r="UGW39" s="4"/>
      <c r="UGX39" s="4"/>
      <c r="UGY39" s="4"/>
      <c r="UGZ39" s="4"/>
      <c r="UHA39" s="4"/>
      <c r="UHB39" s="4"/>
      <c r="UHC39" s="4"/>
      <c r="UHD39" s="4"/>
      <c r="UHE39" s="4"/>
      <c r="UHF39" s="4"/>
      <c r="UHG39" s="4"/>
      <c r="UHH39" s="4"/>
      <c r="UHI39" s="4"/>
      <c r="UHJ39" s="4"/>
      <c r="UHK39" s="4"/>
      <c r="UHL39" s="4"/>
      <c r="UHM39" s="4"/>
      <c r="UHN39" s="4"/>
      <c r="UHO39" s="4"/>
      <c r="UHP39" s="4"/>
      <c r="UHQ39" s="4"/>
      <c r="UHR39" s="4"/>
      <c r="UHS39" s="4"/>
      <c r="UHT39" s="4"/>
      <c r="UHU39" s="4"/>
      <c r="UHV39" s="4"/>
      <c r="UHW39" s="4"/>
      <c r="UHX39" s="4"/>
      <c r="UHY39" s="4"/>
      <c r="UHZ39" s="4"/>
      <c r="UIA39" s="4"/>
      <c r="UIB39" s="4"/>
      <c r="UIC39" s="4"/>
      <c r="UID39" s="4"/>
      <c r="UIE39" s="4"/>
      <c r="UIF39" s="4"/>
      <c r="UIG39" s="4"/>
      <c r="UIH39" s="4"/>
      <c r="UII39" s="4"/>
      <c r="UIJ39" s="4"/>
      <c r="UIK39" s="4"/>
      <c r="UIL39" s="4"/>
      <c r="UIM39" s="4"/>
      <c r="UIN39" s="4"/>
      <c r="UIO39" s="4"/>
      <c r="UIP39" s="4"/>
      <c r="UIQ39" s="4"/>
      <c r="UIR39" s="4"/>
      <c r="UIS39" s="4"/>
      <c r="UIT39" s="4"/>
      <c r="UIU39" s="4"/>
      <c r="UIV39" s="4"/>
      <c r="UIW39" s="4"/>
      <c r="UIX39" s="4"/>
      <c r="UIY39" s="4"/>
      <c r="UIZ39" s="4"/>
      <c r="UJA39" s="4"/>
      <c r="UJB39" s="4"/>
      <c r="UJC39" s="4"/>
      <c r="UJD39" s="4"/>
      <c r="UJE39" s="4"/>
      <c r="UJF39" s="4"/>
      <c r="UJG39" s="4"/>
      <c r="UJH39" s="4"/>
      <c r="UJI39" s="4"/>
      <c r="UJJ39" s="4"/>
      <c r="UJK39" s="4"/>
      <c r="UJL39" s="4"/>
      <c r="UJM39" s="4"/>
      <c r="UJN39" s="4"/>
      <c r="UJO39" s="4"/>
      <c r="UJP39" s="4"/>
      <c r="UJQ39" s="4"/>
      <c r="UJR39" s="4"/>
      <c r="UJS39" s="4"/>
      <c r="UJT39" s="4"/>
      <c r="UJU39" s="4"/>
      <c r="UJV39" s="4"/>
      <c r="UJW39" s="4"/>
      <c r="UJX39" s="4"/>
      <c r="UJY39" s="4"/>
      <c r="UJZ39" s="4"/>
      <c r="UKA39" s="4"/>
      <c r="UKB39" s="4"/>
      <c r="UKC39" s="4"/>
      <c r="UKD39" s="4"/>
      <c r="UKE39" s="4"/>
      <c r="UKF39" s="4"/>
      <c r="UKG39" s="4"/>
      <c r="UKH39" s="4"/>
      <c r="UKI39" s="4"/>
      <c r="UKJ39" s="4"/>
      <c r="UKK39" s="4"/>
      <c r="UKL39" s="4"/>
      <c r="UKM39" s="4"/>
      <c r="UKN39" s="4"/>
      <c r="UKO39" s="4"/>
      <c r="UKP39" s="4"/>
      <c r="UKQ39" s="4"/>
      <c r="UKR39" s="4"/>
      <c r="UKS39" s="4"/>
      <c r="UKT39" s="4"/>
      <c r="UKU39" s="4"/>
      <c r="UKV39" s="4"/>
      <c r="UKW39" s="4"/>
      <c r="UKX39" s="4"/>
      <c r="UKY39" s="4"/>
      <c r="UKZ39" s="4"/>
      <c r="ULA39" s="4"/>
      <c r="ULB39" s="4"/>
      <c r="ULC39" s="4"/>
      <c r="ULD39" s="4"/>
      <c r="ULE39" s="4"/>
      <c r="ULF39" s="4"/>
      <c r="ULG39" s="4"/>
      <c r="ULH39" s="4"/>
      <c r="ULI39" s="4"/>
      <c r="ULJ39" s="4"/>
      <c r="ULK39" s="4"/>
      <c r="ULL39" s="4"/>
      <c r="ULM39" s="4"/>
      <c r="ULN39" s="4"/>
      <c r="ULO39" s="4"/>
      <c r="ULP39" s="4"/>
      <c r="ULQ39" s="4"/>
      <c r="ULR39" s="4"/>
      <c r="ULS39" s="4"/>
      <c r="ULT39" s="4"/>
      <c r="ULU39" s="4"/>
      <c r="ULV39" s="4"/>
      <c r="ULW39" s="4"/>
      <c r="ULX39" s="4"/>
      <c r="ULY39" s="4"/>
      <c r="ULZ39" s="4"/>
      <c r="UMA39" s="4"/>
      <c r="UMB39" s="4"/>
      <c r="UMC39" s="4"/>
      <c r="UMD39" s="4"/>
      <c r="UME39" s="4"/>
      <c r="UMF39" s="4"/>
      <c r="UMG39" s="4"/>
      <c r="UMH39" s="4"/>
      <c r="UMI39" s="4"/>
      <c r="UMJ39" s="4"/>
      <c r="UMK39" s="4"/>
      <c r="UML39" s="4"/>
      <c r="UMM39" s="4"/>
      <c r="UMN39" s="4"/>
      <c r="UMO39" s="4"/>
      <c r="UMP39" s="4"/>
      <c r="UMQ39" s="4"/>
      <c r="UMR39" s="4"/>
      <c r="UMS39" s="4"/>
      <c r="UMT39" s="4"/>
      <c r="UMU39" s="4"/>
      <c r="UMV39" s="4"/>
      <c r="UMW39" s="4"/>
      <c r="UMX39" s="4"/>
      <c r="UMY39" s="4"/>
      <c r="UMZ39" s="4"/>
      <c r="UNA39" s="4"/>
      <c r="UNB39" s="4"/>
      <c r="UNC39" s="4"/>
      <c r="UND39" s="4"/>
      <c r="UNE39" s="4"/>
      <c r="UNF39" s="4"/>
      <c r="UNG39" s="4"/>
      <c r="UNH39" s="4"/>
      <c r="UNI39" s="4"/>
      <c r="UNJ39" s="4"/>
      <c r="UNK39" s="4"/>
      <c r="UNL39" s="4"/>
      <c r="UNM39" s="4"/>
      <c r="UNN39" s="4"/>
      <c r="UNO39" s="4"/>
      <c r="UNP39" s="4"/>
      <c r="UNQ39" s="4"/>
      <c r="UNR39" s="4"/>
      <c r="UNS39" s="4"/>
      <c r="UNT39" s="4"/>
      <c r="UNU39" s="4"/>
      <c r="UNV39" s="4"/>
      <c r="UNW39" s="4"/>
      <c r="UNX39" s="4"/>
      <c r="UNY39" s="4"/>
      <c r="UNZ39" s="4"/>
      <c r="UOA39" s="4"/>
      <c r="UOB39" s="4"/>
      <c r="UOC39" s="4"/>
      <c r="UOD39" s="4"/>
      <c r="UOE39" s="4"/>
      <c r="UOF39" s="4"/>
      <c r="UOG39" s="4"/>
      <c r="UOH39" s="4"/>
      <c r="UOI39" s="4"/>
      <c r="UOJ39" s="4"/>
      <c r="UOK39" s="4"/>
      <c r="UOL39" s="4"/>
      <c r="UOM39" s="4"/>
      <c r="UON39" s="4"/>
      <c r="UOO39" s="4"/>
      <c r="UOP39" s="4"/>
      <c r="UOQ39" s="4"/>
      <c r="UOR39" s="4"/>
      <c r="UOS39" s="4"/>
      <c r="UOT39" s="4"/>
      <c r="UOU39" s="4"/>
      <c r="UOV39" s="4"/>
      <c r="UOW39" s="4"/>
      <c r="UOX39" s="4"/>
      <c r="UOY39" s="4"/>
      <c r="UOZ39" s="4"/>
      <c r="UPA39" s="4"/>
      <c r="UPB39" s="4"/>
      <c r="UPC39" s="4"/>
      <c r="UPD39" s="4"/>
      <c r="UPE39" s="4"/>
      <c r="UPF39" s="4"/>
      <c r="UPG39" s="4"/>
      <c r="UPH39" s="4"/>
      <c r="UPI39" s="4"/>
      <c r="UPJ39" s="4"/>
      <c r="UPK39" s="4"/>
      <c r="UPL39" s="4"/>
      <c r="UPM39" s="4"/>
      <c r="UPN39" s="4"/>
      <c r="UPO39" s="4"/>
      <c r="UPP39" s="4"/>
      <c r="UPQ39" s="4"/>
      <c r="UPR39" s="4"/>
      <c r="UPS39" s="4"/>
      <c r="UPT39" s="4"/>
      <c r="UPU39" s="4"/>
      <c r="UPV39" s="4"/>
      <c r="UPW39" s="4"/>
      <c r="UPX39" s="4"/>
      <c r="UPY39" s="4"/>
      <c r="UPZ39" s="4"/>
      <c r="UQA39" s="4"/>
      <c r="UQB39" s="4"/>
      <c r="UQC39" s="4"/>
      <c r="UQD39" s="4"/>
      <c r="UQE39" s="4"/>
      <c r="UQF39" s="4"/>
      <c r="UQG39" s="4"/>
      <c r="UQH39" s="4"/>
      <c r="UQI39" s="4"/>
      <c r="UQJ39" s="4"/>
      <c r="UQK39" s="4"/>
      <c r="UQL39" s="4"/>
      <c r="UQM39" s="4"/>
      <c r="UQN39" s="4"/>
      <c r="UQO39" s="4"/>
      <c r="UQP39" s="4"/>
      <c r="UQQ39" s="4"/>
      <c r="UQR39" s="4"/>
      <c r="UQS39" s="4"/>
      <c r="UQT39" s="4"/>
      <c r="UQU39" s="4"/>
      <c r="UQV39" s="4"/>
      <c r="UQW39" s="4"/>
      <c r="UQX39" s="4"/>
      <c r="UQY39" s="4"/>
      <c r="UQZ39" s="4"/>
      <c r="URA39" s="4"/>
      <c r="URB39" s="4"/>
      <c r="URC39" s="4"/>
      <c r="URD39" s="4"/>
      <c r="URE39" s="4"/>
      <c r="URF39" s="4"/>
      <c r="URG39" s="4"/>
      <c r="URH39" s="4"/>
      <c r="URI39" s="4"/>
      <c r="URJ39" s="4"/>
      <c r="URK39" s="4"/>
      <c r="URL39" s="4"/>
      <c r="URM39" s="4"/>
      <c r="URN39" s="4"/>
      <c r="URO39" s="4"/>
      <c r="URP39" s="4"/>
      <c r="URQ39" s="4"/>
      <c r="URR39" s="4"/>
      <c r="URS39" s="4"/>
      <c r="URT39" s="4"/>
      <c r="URU39" s="4"/>
      <c r="URV39" s="4"/>
      <c r="URW39" s="4"/>
      <c r="URX39" s="4"/>
      <c r="URY39" s="4"/>
      <c r="URZ39" s="4"/>
      <c r="USA39" s="4"/>
      <c r="USB39" s="4"/>
      <c r="USC39" s="4"/>
      <c r="USD39" s="4"/>
      <c r="USE39" s="4"/>
      <c r="USF39" s="4"/>
      <c r="USG39" s="4"/>
      <c r="USH39" s="4"/>
      <c r="USI39" s="4"/>
      <c r="USJ39" s="4"/>
      <c r="USK39" s="4"/>
      <c r="USL39" s="4"/>
      <c r="USM39" s="4"/>
      <c r="USN39" s="4"/>
      <c r="USO39" s="4"/>
      <c r="USP39" s="4"/>
      <c r="USQ39" s="4"/>
      <c r="USR39" s="4"/>
      <c r="USS39" s="4"/>
      <c r="UST39" s="4"/>
      <c r="USU39" s="4"/>
      <c r="USV39" s="4"/>
      <c r="USW39" s="4"/>
      <c r="USX39" s="4"/>
      <c r="USY39" s="4"/>
      <c r="USZ39" s="4"/>
      <c r="UTA39" s="4"/>
      <c r="UTB39" s="4"/>
      <c r="UTC39" s="4"/>
      <c r="UTD39" s="4"/>
      <c r="UTE39" s="4"/>
      <c r="UTF39" s="4"/>
      <c r="UTG39" s="4"/>
      <c r="UTH39" s="4"/>
      <c r="UTI39" s="4"/>
      <c r="UTJ39" s="4"/>
      <c r="UTK39" s="4"/>
      <c r="UTL39" s="4"/>
      <c r="UTM39" s="4"/>
      <c r="UTN39" s="4"/>
      <c r="UTO39" s="4"/>
      <c r="UTP39" s="4"/>
      <c r="UTQ39" s="4"/>
      <c r="UTR39" s="4"/>
      <c r="UTS39" s="4"/>
      <c r="UTT39" s="4"/>
      <c r="UTU39" s="4"/>
      <c r="UTV39" s="4"/>
      <c r="UTW39" s="4"/>
      <c r="UTX39" s="4"/>
      <c r="UTY39" s="4"/>
      <c r="UTZ39" s="4"/>
      <c r="UUA39" s="4"/>
      <c r="UUB39" s="4"/>
      <c r="UUC39" s="4"/>
      <c r="UUD39" s="4"/>
      <c r="UUE39" s="4"/>
      <c r="UUF39" s="4"/>
      <c r="UUG39" s="4"/>
      <c r="UUH39" s="4"/>
      <c r="UUI39" s="4"/>
      <c r="UUJ39" s="4"/>
      <c r="UUK39" s="4"/>
      <c r="UUL39" s="4"/>
      <c r="UUM39" s="4"/>
      <c r="UUN39" s="4"/>
      <c r="UUO39" s="4"/>
      <c r="UUP39" s="4"/>
      <c r="UUQ39" s="4"/>
      <c r="UUR39" s="4"/>
      <c r="UUS39" s="4"/>
      <c r="UUT39" s="4"/>
      <c r="UUU39" s="4"/>
      <c r="UUV39" s="4"/>
      <c r="UUW39" s="4"/>
      <c r="UUX39" s="4"/>
      <c r="UUY39" s="4"/>
      <c r="UUZ39" s="4"/>
      <c r="UVA39" s="4"/>
      <c r="UVB39" s="4"/>
      <c r="UVC39" s="4"/>
      <c r="UVD39" s="4"/>
      <c r="UVE39" s="4"/>
      <c r="UVF39" s="4"/>
      <c r="UVG39" s="4"/>
      <c r="UVH39" s="4"/>
      <c r="UVI39" s="4"/>
      <c r="UVJ39" s="4"/>
      <c r="UVK39" s="4"/>
      <c r="UVL39" s="4"/>
      <c r="UVM39" s="4"/>
      <c r="UVN39" s="4"/>
      <c r="UVO39" s="4"/>
      <c r="UVP39" s="4"/>
      <c r="UVQ39" s="4"/>
      <c r="UVR39" s="4"/>
      <c r="UVS39" s="4"/>
      <c r="UVT39" s="4"/>
      <c r="UVU39" s="4"/>
      <c r="UVV39" s="4"/>
      <c r="UVW39" s="4"/>
      <c r="UVX39" s="4"/>
      <c r="UVY39" s="4"/>
      <c r="UVZ39" s="4"/>
      <c r="UWA39" s="4"/>
      <c r="UWB39" s="4"/>
      <c r="UWC39" s="4"/>
      <c r="UWD39" s="4"/>
      <c r="UWE39" s="4"/>
      <c r="UWF39" s="4"/>
      <c r="UWG39" s="4"/>
      <c r="UWH39" s="4"/>
      <c r="UWI39" s="4"/>
      <c r="UWJ39" s="4"/>
      <c r="UWK39" s="4"/>
      <c r="UWL39" s="4"/>
      <c r="UWM39" s="4"/>
      <c r="UWN39" s="4"/>
      <c r="UWO39" s="4"/>
      <c r="UWP39" s="4"/>
      <c r="UWQ39" s="4"/>
      <c r="UWR39" s="4"/>
      <c r="UWS39" s="4"/>
      <c r="UWT39" s="4"/>
      <c r="UWU39" s="4"/>
      <c r="UWV39" s="4"/>
      <c r="UWW39" s="4"/>
      <c r="UWX39" s="4"/>
      <c r="UWY39" s="4"/>
      <c r="UWZ39" s="4"/>
      <c r="UXA39" s="4"/>
      <c r="UXB39" s="4"/>
      <c r="UXC39" s="4"/>
      <c r="UXD39" s="4"/>
      <c r="UXE39" s="4"/>
      <c r="UXF39" s="4"/>
      <c r="UXG39" s="4"/>
      <c r="UXH39" s="4"/>
      <c r="UXI39" s="4"/>
      <c r="UXJ39" s="4"/>
      <c r="UXK39" s="4"/>
      <c r="UXL39" s="4"/>
      <c r="UXM39" s="4"/>
      <c r="UXN39" s="4"/>
      <c r="UXO39" s="4"/>
      <c r="UXP39" s="4"/>
      <c r="UXQ39" s="4"/>
      <c r="UXR39" s="4"/>
      <c r="UXS39" s="4"/>
      <c r="UXT39" s="4"/>
      <c r="UXU39" s="4"/>
      <c r="UXV39" s="4"/>
      <c r="UXW39" s="4"/>
      <c r="UXX39" s="4"/>
      <c r="UXY39" s="4"/>
      <c r="UXZ39" s="4"/>
      <c r="UYA39" s="4"/>
      <c r="UYB39" s="4"/>
      <c r="UYC39" s="4"/>
      <c r="UYD39" s="4"/>
      <c r="UYE39" s="4"/>
      <c r="UYF39" s="4"/>
      <c r="UYG39" s="4"/>
      <c r="UYH39" s="4"/>
      <c r="UYI39" s="4"/>
      <c r="UYJ39" s="4"/>
      <c r="UYK39" s="4"/>
      <c r="UYL39" s="4"/>
      <c r="UYM39" s="4"/>
      <c r="UYN39" s="4"/>
      <c r="UYO39" s="4"/>
      <c r="UYP39" s="4"/>
      <c r="UYQ39" s="4"/>
      <c r="UYR39" s="4"/>
      <c r="UYS39" s="4"/>
      <c r="UYT39" s="4"/>
      <c r="UYU39" s="4"/>
      <c r="UYV39" s="4"/>
      <c r="UYW39" s="4"/>
      <c r="UYX39" s="4"/>
      <c r="UYY39" s="4"/>
      <c r="UYZ39" s="4"/>
      <c r="UZA39" s="4"/>
      <c r="UZB39" s="4"/>
      <c r="UZC39" s="4"/>
      <c r="UZD39" s="4"/>
      <c r="UZE39" s="4"/>
      <c r="UZF39" s="4"/>
      <c r="UZG39" s="4"/>
      <c r="UZH39" s="4"/>
      <c r="UZI39" s="4"/>
      <c r="UZJ39" s="4"/>
      <c r="UZK39" s="4"/>
      <c r="UZL39" s="4"/>
      <c r="UZM39" s="4"/>
      <c r="UZN39" s="4"/>
      <c r="UZO39" s="4"/>
      <c r="UZP39" s="4"/>
      <c r="UZQ39" s="4"/>
      <c r="UZR39" s="4"/>
      <c r="UZS39" s="4"/>
      <c r="UZT39" s="4"/>
      <c r="UZU39" s="4"/>
      <c r="UZV39" s="4"/>
      <c r="UZW39" s="4"/>
      <c r="UZX39" s="4"/>
      <c r="UZY39" s="4"/>
      <c r="UZZ39" s="4"/>
      <c r="VAA39" s="4"/>
      <c r="VAB39" s="4"/>
      <c r="VAC39" s="4"/>
      <c r="VAD39" s="4"/>
      <c r="VAE39" s="4"/>
      <c r="VAF39" s="4"/>
      <c r="VAG39" s="4"/>
      <c r="VAH39" s="4"/>
      <c r="VAI39" s="4"/>
      <c r="VAJ39" s="4"/>
      <c r="VAK39" s="4"/>
      <c r="VAL39" s="4"/>
      <c r="VAM39" s="4"/>
      <c r="VAN39" s="4"/>
      <c r="VAO39" s="4"/>
      <c r="VAP39" s="4"/>
      <c r="VAQ39" s="4"/>
      <c r="VAR39" s="4"/>
      <c r="VAS39" s="4"/>
      <c r="VAT39" s="4"/>
      <c r="VAU39" s="4"/>
      <c r="VAV39" s="4"/>
      <c r="VAW39" s="4"/>
      <c r="VAX39" s="4"/>
      <c r="VAY39" s="4"/>
      <c r="VAZ39" s="4"/>
      <c r="VBA39" s="4"/>
      <c r="VBB39" s="4"/>
      <c r="VBC39" s="4"/>
      <c r="VBD39" s="4"/>
      <c r="VBE39" s="4"/>
      <c r="VBF39" s="4"/>
      <c r="VBG39" s="4"/>
      <c r="VBH39" s="4"/>
      <c r="VBI39" s="4"/>
      <c r="VBJ39" s="4"/>
      <c r="VBK39" s="4"/>
      <c r="VBL39" s="4"/>
      <c r="VBM39" s="4"/>
      <c r="VBN39" s="4"/>
      <c r="VBO39" s="4"/>
      <c r="VBP39" s="4"/>
      <c r="VBQ39" s="4"/>
      <c r="VBR39" s="4"/>
      <c r="VBS39" s="4"/>
      <c r="VBT39" s="4"/>
      <c r="VBU39" s="4"/>
      <c r="VBV39" s="4"/>
      <c r="VBW39" s="4"/>
      <c r="VBX39" s="4"/>
      <c r="VBY39" s="4"/>
      <c r="VBZ39" s="4"/>
      <c r="VCA39" s="4"/>
      <c r="VCB39" s="4"/>
      <c r="VCC39" s="4"/>
      <c r="VCD39" s="4"/>
      <c r="VCE39" s="4"/>
      <c r="VCF39" s="4"/>
      <c r="VCG39" s="4"/>
      <c r="VCH39" s="4"/>
      <c r="VCI39" s="4"/>
      <c r="VCJ39" s="4"/>
      <c r="VCK39" s="4"/>
      <c r="VCL39" s="4"/>
      <c r="VCM39" s="4"/>
      <c r="VCN39" s="4"/>
      <c r="VCO39" s="4"/>
      <c r="VCP39" s="4"/>
      <c r="VCQ39" s="4"/>
      <c r="VCR39" s="4"/>
      <c r="VCS39" s="4"/>
      <c r="VCT39" s="4"/>
      <c r="VCU39" s="4"/>
      <c r="VCV39" s="4"/>
      <c r="VCW39" s="4"/>
      <c r="VCX39" s="4"/>
      <c r="VCY39" s="4"/>
      <c r="VCZ39" s="4"/>
      <c r="VDA39" s="4"/>
      <c r="VDB39" s="4"/>
      <c r="VDC39" s="4"/>
      <c r="VDD39" s="4"/>
      <c r="VDE39" s="4"/>
      <c r="VDF39" s="4"/>
      <c r="VDG39" s="4"/>
      <c r="VDH39" s="4"/>
      <c r="VDI39" s="4"/>
      <c r="VDJ39" s="4"/>
      <c r="VDK39" s="4"/>
      <c r="VDL39" s="4"/>
      <c r="VDM39" s="4"/>
      <c r="VDN39" s="4"/>
      <c r="VDO39" s="4"/>
      <c r="VDP39" s="4"/>
      <c r="VDQ39" s="4"/>
      <c r="VDR39" s="4"/>
      <c r="VDS39" s="4"/>
      <c r="VDT39" s="4"/>
      <c r="VDU39" s="4"/>
      <c r="VDV39" s="4"/>
      <c r="VDW39" s="4"/>
      <c r="VDX39" s="4"/>
      <c r="VDY39" s="4"/>
      <c r="VDZ39" s="4"/>
      <c r="VEA39" s="4"/>
      <c r="VEB39" s="4"/>
      <c r="VEC39" s="4"/>
      <c r="VED39" s="4"/>
      <c r="VEE39" s="4"/>
      <c r="VEF39" s="4"/>
      <c r="VEG39" s="4"/>
      <c r="VEH39" s="4"/>
      <c r="VEI39" s="4"/>
      <c r="VEJ39" s="4"/>
      <c r="VEK39" s="4"/>
      <c r="VEL39" s="4"/>
      <c r="VEM39" s="4"/>
      <c r="VEN39" s="4"/>
      <c r="VEO39" s="4"/>
      <c r="VEP39" s="4"/>
      <c r="VEQ39" s="4"/>
      <c r="VER39" s="4"/>
      <c r="VES39" s="4"/>
      <c r="VET39" s="4"/>
      <c r="VEU39" s="4"/>
      <c r="VEV39" s="4"/>
      <c r="VEW39" s="4"/>
      <c r="VEX39" s="4"/>
      <c r="VEY39" s="4"/>
      <c r="VEZ39" s="4"/>
      <c r="VFA39" s="4"/>
      <c r="VFB39" s="4"/>
      <c r="VFC39" s="4"/>
      <c r="VFD39" s="4"/>
      <c r="VFE39" s="4"/>
      <c r="VFF39" s="4"/>
      <c r="VFG39" s="4"/>
      <c r="VFH39" s="4"/>
      <c r="VFI39" s="4"/>
      <c r="VFJ39" s="4"/>
      <c r="VFK39" s="4"/>
      <c r="VFL39" s="4"/>
      <c r="VFM39" s="4"/>
      <c r="VFN39" s="4"/>
      <c r="VFO39" s="4"/>
      <c r="VFP39" s="4"/>
      <c r="VFQ39" s="4"/>
      <c r="VFR39" s="4"/>
      <c r="VFS39" s="4"/>
      <c r="VFT39" s="4"/>
      <c r="VFU39" s="4"/>
      <c r="VFV39" s="4"/>
      <c r="VFW39" s="4"/>
      <c r="VFX39" s="4"/>
      <c r="VFY39" s="4"/>
      <c r="VFZ39" s="4"/>
      <c r="VGA39" s="4"/>
      <c r="VGB39" s="4"/>
      <c r="VGC39" s="4"/>
      <c r="VGD39" s="4"/>
      <c r="VGE39" s="4"/>
      <c r="VGF39" s="4"/>
      <c r="VGG39" s="4"/>
      <c r="VGH39" s="4"/>
      <c r="VGI39" s="4"/>
      <c r="VGJ39" s="4"/>
      <c r="VGK39" s="4"/>
      <c r="VGL39" s="4"/>
      <c r="VGM39" s="4"/>
      <c r="VGN39" s="4"/>
      <c r="VGO39" s="4"/>
      <c r="VGP39" s="4"/>
      <c r="VGQ39" s="4"/>
      <c r="VGR39" s="4"/>
      <c r="VGS39" s="4"/>
      <c r="VGT39" s="4"/>
      <c r="VGU39" s="4"/>
      <c r="VGV39" s="4"/>
      <c r="VGW39" s="4"/>
      <c r="VGX39" s="4"/>
      <c r="VGY39" s="4"/>
      <c r="VGZ39" s="4"/>
      <c r="VHA39" s="4"/>
      <c r="VHB39" s="4"/>
      <c r="VHC39" s="4"/>
      <c r="VHD39" s="4"/>
      <c r="VHE39" s="4"/>
      <c r="VHF39" s="4"/>
      <c r="VHG39" s="4"/>
      <c r="VHH39" s="4"/>
      <c r="VHI39" s="4"/>
      <c r="VHJ39" s="4"/>
      <c r="VHK39" s="4"/>
      <c r="VHL39" s="4"/>
      <c r="VHM39" s="4"/>
      <c r="VHN39" s="4"/>
      <c r="VHO39" s="4"/>
      <c r="VHP39" s="4"/>
      <c r="VHQ39" s="4"/>
      <c r="VHR39" s="4"/>
      <c r="VHS39" s="4"/>
      <c r="VHT39" s="4"/>
      <c r="VHU39" s="4"/>
      <c r="VHV39" s="4"/>
      <c r="VHW39" s="4"/>
      <c r="VHX39" s="4"/>
      <c r="VHY39" s="4"/>
      <c r="VHZ39" s="4"/>
      <c r="VIA39" s="4"/>
      <c r="VIB39" s="4"/>
      <c r="VIC39" s="4"/>
      <c r="VID39" s="4"/>
      <c r="VIE39" s="4"/>
      <c r="VIF39" s="4"/>
      <c r="VIG39" s="4"/>
      <c r="VIH39" s="4"/>
      <c r="VII39" s="4"/>
      <c r="VIJ39" s="4"/>
      <c r="VIK39" s="4"/>
      <c r="VIL39" s="4"/>
      <c r="VIM39" s="4"/>
      <c r="VIN39" s="4"/>
      <c r="VIO39" s="4"/>
      <c r="VIP39" s="4"/>
      <c r="VIQ39" s="4"/>
      <c r="VIR39" s="4"/>
      <c r="VIS39" s="4"/>
      <c r="VIT39" s="4"/>
      <c r="VIU39" s="4"/>
      <c r="VIV39" s="4"/>
      <c r="VIW39" s="4"/>
      <c r="VIX39" s="4"/>
      <c r="VIY39" s="4"/>
      <c r="VIZ39" s="4"/>
      <c r="VJA39" s="4"/>
      <c r="VJB39" s="4"/>
      <c r="VJC39" s="4"/>
      <c r="VJD39" s="4"/>
      <c r="VJE39" s="4"/>
      <c r="VJF39" s="4"/>
      <c r="VJG39" s="4"/>
      <c r="VJH39" s="4"/>
      <c r="VJI39" s="4"/>
      <c r="VJJ39" s="4"/>
      <c r="VJK39" s="4"/>
      <c r="VJL39" s="4"/>
      <c r="VJM39" s="4"/>
      <c r="VJN39" s="4"/>
      <c r="VJO39" s="4"/>
      <c r="VJP39" s="4"/>
      <c r="VJQ39" s="4"/>
      <c r="VJR39" s="4"/>
      <c r="VJS39" s="4"/>
      <c r="VJT39" s="4"/>
      <c r="VJU39" s="4"/>
      <c r="VJV39" s="4"/>
      <c r="VJW39" s="4"/>
      <c r="VJX39" s="4"/>
      <c r="VJY39" s="4"/>
      <c r="VJZ39" s="4"/>
      <c r="VKA39" s="4"/>
      <c r="VKB39" s="4"/>
      <c r="VKC39" s="4"/>
      <c r="VKD39" s="4"/>
      <c r="VKE39" s="4"/>
      <c r="VKF39" s="4"/>
      <c r="VKG39" s="4"/>
      <c r="VKH39" s="4"/>
      <c r="VKI39" s="4"/>
      <c r="VKJ39" s="4"/>
      <c r="VKK39" s="4"/>
      <c r="VKL39" s="4"/>
      <c r="VKM39" s="4"/>
      <c r="VKN39" s="4"/>
      <c r="VKO39" s="4"/>
      <c r="VKP39" s="4"/>
      <c r="VKQ39" s="4"/>
      <c r="VKR39" s="4"/>
      <c r="VKS39" s="4"/>
      <c r="VKT39" s="4"/>
      <c r="VKU39" s="4"/>
      <c r="VKV39" s="4"/>
      <c r="VKW39" s="4"/>
      <c r="VKX39" s="4"/>
      <c r="VKY39" s="4"/>
      <c r="VKZ39" s="4"/>
      <c r="VLA39" s="4"/>
      <c r="VLB39" s="4"/>
      <c r="VLC39" s="4"/>
      <c r="VLD39" s="4"/>
      <c r="VLE39" s="4"/>
      <c r="VLF39" s="4"/>
      <c r="VLG39" s="4"/>
      <c r="VLH39" s="4"/>
      <c r="VLI39" s="4"/>
      <c r="VLJ39" s="4"/>
      <c r="VLK39" s="4"/>
      <c r="VLL39" s="4"/>
      <c r="VLM39" s="4"/>
      <c r="VLN39" s="4"/>
      <c r="VLO39" s="4"/>
      <c r="VLP39" s="4"/>
      <c r="VLQ39" s="4"/>
      <c r="VLR39" s="4"/>
      <c r="VLS39" s="4"/>
      <c r="VLT39" s="4"/>
      <c r="VLU39" s="4"/>
      <c r="VLV39" s="4"/>
      <c r="VLW39" s="4"/>
      <c r="VLX39" s="4"/>
      <c r="VLY39" s="4"/>
      <c r="VLZ39" s="4"/>
      <c r="VMA39" s="4"/>
      <c r="VMB39" s="4"/>
      <c r="VMC39" s="4"/>
      <c r="VMD39" s="4"/>
      <c r="VME39" s="4"/>
      <c r="VMF39" s="4"/>
      <c r="VMG39" s="4"/>
      <c r="VMH39" s="4"/>
      <c r="VMI39" s="4"/>
      <c r="VMJ39" s="4"/>
      <c r="VMK39" s="4"/>
      <c r="VML39" s="4"/>
      <c r="VMM39" s="4"/>
      <c r="VMN39" s="4"/>
      <c r="VMO39" s="4"/>
      <c r="VMP39" s="4"/>
      <c r="VMQ39" s="4"/>
      <c r="VMR39" s="4"/>
      <c r="VMS39" s="4"/>
      <c r="VMT39" s="4"/>
      <c r="VMU39" s="4"/>
      <c r="VMV39" s="4"/>
      <c r="VMW39" s="4"/>
      <c r="VMX39" s="4"/>
      <c r="VMY39" s="4"/>
      <c r="VMZ39" s="4"/>
      <c r="VNA39" s="4"/>
      <c r="VNB39" s="4"/>
      <c r="VNC39" s="4"/>
      <c r="VND39" s="4"/>
      <c r="VNE39" s="4"/>
      <c r="VNF39" s="4"/>
      <c r="VNG39" s="4"/>
      <c r="VNH39" s="4"/>
      <c r="VNI39" s="4"/>
      <c r="VNJ39" s="4"/>
      <c r="VNK39" s="4"/>
      <c r="VNL39" s="4"/>
      <c r="VNM39" s="4"/>
      <c r="VNN39" s="4"/>
      <c r="VNO39" s="4"/>
      <c r="VNP39" s="4"/>
      <c r="VNQ39" s="4"/>
      <c r="VNR39" s="4"/>
      <c r="VNS39" s="4"/>
      <c r="VNT39" s="4"/>
      <c r="VNU39" s="4"/>
      <c r="VNV39" s="4"/>
      <c r="VNW39" s="4"/>
      <c r="VNX39" s="4"/>
      <c r="VNY39" s="4"/>
      <c r="VNZ39" s="4"/>
      <c r="VOA39" s="4"/>
      <c r="VOB39" s="4"/>
      <c r="VOC39" s="4"/>
      <c r="VOD39" s="4"/>
      <c r="VOE39" s="4"/>
      <c r="VOF39" s="4"/>
      <c r="VOG39" s="4"/>
      <c r="VOH39" s="4"/>
      <c r="VOI39" s="4"/>
      <c r="VOJ39" s="4"/>
      <c r="VOK39" s="4"/>
      <c r="VOL39" s="4"/>
      <c r="VOM39" s="4"/>
      <c r="VON39" s="4"/>
      <c r="VOO39" s="4"/>
      <c r="VOP39" s="4"/>
      <c r="VOQ39" s="4"/>
      <c r="VOR39" s="4"/>
      <c r="VOS39" s="4"/>
      <c r="VOT39" s="4"/>
      <c r="VOU39" s="4"/>
      <c r="VOV39" s="4"/>
      <c r="VOW39" s="4"/>
      <c r="VOX39" s="4"/>
      <c r="VOY39" s="4"/>
      <c r="VOZ39" s="4"/>
      <c r="VPA39" s="4"/>
      <c r="VPB39" s="4"/>
      <c r="VPC39" s="4"/>
      <c r="VPD39" s="4"/>
      <c r="VPE39" s="4"/>
      <c r="VPF39" s="4"/>
      <c r="VPG39" s="4"/>
      <c r="VPH39" s="4"/>
      <c r="VPI39" s="4"/>
      <c r="VPJ39" s="4"/>
      <c r="VPK39" s="4"/>
      <c r="VPL39" s="4"/>
      <c r="VPM39" s="4"/>
      <c r="VPN39" s="4"/>
      <c r="VPO39" s="4"/>
      <c r="VPP39" s="4"/>
      <c r="VPQ39" s="4"/>
      <c r="VPR39" s="4"/>
      <c r="VPS39" s="4"/>
      <c r="VPT39" s="4"/>
      <c r="VPU39" s="4"/>
      <c r="VPV39" s="4"/>
      <c r="VPW39" s="4"/>
      <c r="VPX39" s="4"/>
    </row>
    <row r="40" spans="1:15312" s="3" customFormat="1">
      <c r="A40" s="313" t="s">
        <v>597</v>
      </c>
      <c r="B40" s="302"/>
      <c r="C40" s="302"/>
      <c r="D40" s="302"/>
      <c r="E40" s="302"/>
      <c r="G40" s="4"/>
      <c r="I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c r="IW40" s="4"/>
      <c r="IX40" s="4"/>
      <c r="IY40" s="4"/>
      <c r="IZ40" s="4"/>
      <c r="JA40" s="4"/>
      <c r="JB40" s="4"/>
      <c r="JC40" s="4"/>
      <c r="JD40" s="4"/>
      <c r="JE40" s="4"/>
      <c r="JF40" s="4"/>
      <c r="JG40" s="4"/>
      <c r="JH40" s="4"/>
      <c r="JI40" s="4"/>
      <c r="JJ40" s="4"/>
      <c r="JK40" s="4"/>
      <c r="JL40" s="4"/>
      <c r="JM40" s="4"/>
      <c r="JN40" s="4"/>
      <c r="JO40" s="4"/>
      <c r="JP40" s="4"/>
      <c r="JQ40" s="4"/>
      <c r="JR40" s="4"/>
      <c r="JS40" s="4"/>
      <c r="JT40" s="4"/>
      <c r="JU40" s="4"/>
      <c r="JV40" s="4"/>
      <c r="JW40" s="4"/>
      <c r="JX40" s="4"/>
      <c r="JY40" s="4"/>
      <c r="JZ40" s="4"/>
      <c r="KA40" s="4"/>
      <c r="KB40" s="4"/>
      <c r="KC40" s="4"/>
      <c r="KD40" s="4"/>
      <c r="KE40" s="4"/>
      <c r="KF40" s="4"/>
      <c r="KG40" s="4"/>
      <c r="KH40" s="4"/>
      <c r="KI40" s="4"/>
      <c r="KJ40" s="4"/>
      <c r="KK40" s="4"/>
      <c r="KL40" s="4"/>
      <c r="KM40" s="4"/>
      <c r="KN40" s="4"/>
      <c r="KO40" s="4"/>
      <c r="KP40" s="4"/>
      <c r="KQ40" s="4"/>
      <c r="KR40" s="4"/>
      <c r="KS40" s="4"/>
      <c r="KT40" s="4"/>
      <c r="KU40" s="4"/>
      <c r="KV40" s="4"/>
      <c r="KW40" s="4"/>
      <c r="KX40" s="4"/>
      <c r="KY40" s="4"/>
      <c r="KZ40" s="4"/>
      <c r="LA40" s="4"/>
      <c r="LB40" s="4"/>
      <c r="LC40" s="4"/>
      <c r="LD40" s="4"/>
      <c r="LE40" s="4"/>
      <c r="LF40" s="4"/>
      <c r="LG40" s="4"/>
      <c r="LH40" s="4"/>
      <c r="LI40" s="4"/>
      <c r="LJ40" s="4"/>
      <c r="LK40" s="4"/>
      <c r="LL40" s="4"/>
      <c r="LM40" s="4"/>
      <c r="LN40" s="4"/>
      <c r="LO40" s="4"/>
      <c r="LP40" s="4"/>
      <c r="LQ40" s="4"/>
      <c r="LR40" s="4"/>
      <c r="LS40" s="4"/>
      <c r="LT40" s="4"/>
      <c r="LU40" s="4"/>
      <c r="LV40" s="4"/>
      <c r="LW40" s="4"/>
      <c r="LX40" s="4"/>
      <c r="LY40" s="4"/>
      <c r="LZ40" s="4"/>
      <c r="MA40" s="4"/>
      <c r="MB40" s="4"/>
      <c r="MC40" s="4"/>
      <c r="MD40" s="4"/>
      <c r="ME40" s="4"/>
      <c r="MF40" s="4"/>
      <c r="MG40" s="4"/>
      <c r="MH40" s="4"/>
      <c r="MI40" s="4"/>
      <c r="MJ40" s="4"/>
      <c r="MK40" s="4"/>
      <c r="ML40" s="4"/>
      <c r="MM40" s="4"/>
      <c r="MN40" s="4"/>
      <c r="MO40" s="4"/>
      <c r="MP40" s="4"/>
      <c r="MQ40" s="4"/>
      <c r="MR40" s="4"/>
      <c r="MS40" s="4"/>
      <c r="MT40" s="4"/>
      <c r="MU40" s="4"/>
      <c r="MV40" s="4"/>
      <c r="MW40" s="4"/>
      <c r="MX40" s="4"/>
      <c r="MY40" s="4"/>
      <c r="MZ40" s="4"/>
      <c r="NA40" s="4"/>
      <c r="NB40" s="4"/>
      <c r="NC40" s="4"/>
      <c r="ND40" s="4"/>
      <c r="NE40" s="4"/>
      <c r="NF40" s="4"/>
      <c r="NG40" s="4"/>
      <c r="NH40" s="4"/>
      <c r="NI40" s="4"/>
      <c r="NJ40" s="4"/>
      <c r="NK40" s="4"/>
      <c r="NL40" s="4"/>
      <c r="NM40" s="4"/>
      <c r="NN40" s="4"/>
      <c r="NO40" s="4"/>
      <c r="NP40" s="4"/>
      <c r="NQ40" s="4"/>
      <c r="NR40" s="4"/>
      <c r="NS40" s="4"/>
      <c r="NT40" s="4"/>
      <c r="NU40" s="4"/>
      <c r="NV40" s="4"/>
      <c r="NW40" s="4"/>
      <c r="NX40" s="4"/>
      <c r="NY40" s="4"/>
      <c r="NZ40" s="4"/>
      <c r="OA40" s="4"/>
      <c r="OB40" s="4"/>
      <c r="OC40" s="4"/>
      <c r="OD40" s="4"/>
      <c r="OE40" s="4"/>
      <c r="OF40" s="4"/>
      <c r="OG40" s="4"/>
      <c r="OH40" s="4"/>
      <c r="OI40" s="4"/>
      <c r="OJ40" s="4"/>
      <c r="OK40" s="4"/>
      <c r="OL40" s="4"/>
      <c r="OM40" s="4"/>
      <c r="ON40" s="4"/>
      <c r="OO40" s="4"/>
      <c r="OP40" s="4"/>
      <c r="OQ40" s="4"/>
      <c r="OR40" s="4"/>
      <c r="OS40" s="4"/>
      <c r="OT40" s="4"/>
      <c r="OU40" s="4"/>
      <c r="OV40" s="4"/>
      <c r="OW40" s="4"/>
      <c r="OX40" s="4"/>
      <c r="OY40" s="4"/>
      <c r="OZ40" s="4"/>
      <c r="PA40" s="4"/>
      <c r="PB40" s="4"/>
      <c r="PC40" s="4"/>
      <c r="PD40" s="4"/>
      <c r="PE40" s="4"/>
      <c r="PF40" s="4"/>
      <c r="PG40" s="4"/>
      <c r="PH40" s="4"/>
      <c r="PI40" s="4"/>
      <c r="PJ40" s="4"/>
      <c r="PK40" s="4"/>
      <c r="PL40" s="4"/>
      <c r="PM40" s="4"/>
      <c r="PN40" s="4"/>
      <c r="PO40" s="4"/>
      <c r="PP40" s="4"/>
      <c r="PQ40" s="4"/>
      <c r="PR40" s="4"/>
      <c r="PS40" s="4"/>
      <c r="PT40" s="4"/>
      <c r="PU40" s="4"/>
      <c r="PV40" s="4"/>
      <c r="PW40" s="4"/>
      <c r="PX40" s="4"/>
      <c r="PY40" s="4"/>
      <c r="PZ40" s="4"/>
      <c r="QA40" s="4"/>
      <c r="QB40" s="4"/>
      <c r="QC40" s="4"/>
      <c r="QD40" s="4"/>
      <c r="QE40" s="4"/>
      <c r="QF40" s="4"/>
      <c r="QG40" s="4"/>
      <c r="QH40" s="4"/>
      <c r="QI40" s="4"/>
      <c r="QJ40" s="4"/>
      <c r="QK40" s="4"/>
      <c r="QL40" s="4"/>
      <c r="QM40" s="4"/>
      <c r="QN40" s="4"/>
      <c r="QO40" s="4"/>
      <c r="QP40" s="4"/>
      <c r="QQ40" s="4"/>
      <c r="QR40" s="4"/>
      <c r="QS40" s="4"/>
      <c r="QT40" s="4"/>
      <c r="QU40" s="4"/>
      <c r="QV40" s="4"/>
      <c r="QW40" s="4"/>
      <c r="QX40" s="4"/>
      <c r="QY40" s="4"/>
      <c r="QZ40" s="4"/>
      <c r="RA40" s="4"/>
      <c r="RB40" s="4"/>
      <c r="RC40" s="4"/>
      <c r="RD40" s="4"/>
      <c r="RE40" s="4"/>
      <c r="RF40" s="4"/>
      <c r="RG40" s="4"/>
      <c r="RH40" s="4"/>
      <c r="RI40" s="4"/>
      <c r="RJ40" s="4"/>
      <c r="RK40" s="4"/>
      <c r="RL40" s="4"/>
      <c r="RM40" s="4"/>
      <c r="RN40" s="4"/>
      <c r="RO40" s="4"/>
      <c r="RP40" s="4"/>
      <c r="RQ40" s="4"/>
      <c r="RR40" s="4"/>
      <c r="RS40" s="4"/>
      <c r="RT40" s="4"/>
      <c r="RU40" s="4"/>
      <c r="RV40" s="4"/>
      <c r="RW40" s="4"/>
      <c r="RX40" s="4"/>
      <c r="RY40" s="4"/>
      <c r="RZ40" s="4"/>
      <c r="SA40" s="4"/>
      <c r="SB40" s="4"/>
      <c r="SC40" s="4"/>
      <c r="SD40" s="4"/>
      <c r="SE40" s="4"/>
      <c r="SF40" s="4"/>
      <c r="SG40" s="4"/>
      <c r="SH40" s="4"/>
      <c r="SI40" s="4"/>
      <c r="SJ40" s="4"/>
      <c r="SK40" s="4"/>
      <c r="SL40" s="4"/>
      <c r="SM40" s="4"/>
      <c r="SN40" s="4"/>
      <c r="SO40" s="4"/>
      <c r="SP40" s="4"/>
      <c r="SQ40" s="4"/>
      <c r="SR40" s="4"/>
      <c r="SS40" s="4"/>
      <c r="ST40" s="4"/>
      <c r="SU40" s="4"/>
      <c r="SV40" s="4"/>
      <c r="SW40" s="4"/>
      <c r="SX40" s="4"/>
      <c r="SY40" s="4"/>
      <c r="SZ40" s="4"/>
      <c r="TA40" s="4"/>
      <c r="TB40" s="4"/>
      <c r="TC40" s="4"/>
      <c r="TD40" s="4"/>
      <c r="TE40" s="4"/>
      <c r="TF40" s="4"/>
      <c r="TG40" s="4"/>
      <c r="TH40" s="4"/>
      <c r="TI40" s="4"/>
      <c r="TJ40" s="4"/>
      <c r="TK40" s="4"/>
      <c r="TL40" s="4"/>
      <c r="TM40" s="4"/>
      <c r="TN40" s="4"/>
      <c r="TO40" s="4"/>
      <c r="TP40" s="4"/>
      <c r="TQ40" s="4"/>
      <c r="TR40" s="4"/>
      <c r="TS40" s="4"/>
      <c r="TT40" s="4"/>
      <c r="TU40" s="4"/>
      <c r="TV40" s="4"/>
      <c r="TW40" s="4"/>
      <c r="TX40" s="4"/>
      <c r="TY40" s="4"/>
      <c r="TZ40" s="4"/>
      <c r="UA40" s="4"/>
      <c r="UB40" s="4"/>
      <c r="UC40" s="4"/>
      <c r="UD40" s="4"/>
      <c r="UE40" s="4"/>
      <c r="UF40" s="4"/>
      <c r="UG40" s="4"/>
      <c r="UH40" s="4"/>
      <c r="UI40" s="4"/>
      <c r="UJ40" s="4"/>
      <c r="UK40" s="4"/>
      <c r="UL40" s="4"/>
      <c r="UM40" s="4"/>
      <c r="UN40" s="4"/>
      <c r="UO40" s="4"/>
      <c r="UP40" s="4"/>
      <c r="UQ40" s="4"/>
      <c r="UR40" s="4"/>
      <c r="US40" s="4"/>
      <c r="UT40" s="4"/>
      <c r="UU40" s="4"/>
      <c r="UV40" s="4"/>
      <c r="UW40" s="4"/>
      <c r="UX40" s="4"/>
      <c r="UY40" s="4"/>
      <c r="UZ40" s="4"/>
      <c r="VA40" s="4"/>
      <c r="VB40" s="4"/>
      <c r="VC40" s="4"/>
      <c r="VD40" s="4"/>
      <c r="VE40" s="4"/>
      <c r="VF40" s="4"/>
      <c r="VG40" s="4"/>
      <c r="VH40" s="4"/>
      <c r="VI40" s="4"/>
      <c r="VJ40" s="4"/>
      <c r="VK40" s="4"/>
      <c r="VL40" s="4"/>
      <c r="VM40" s="4"/>
      <c r="VN40" s="4"/>
      <c r="VO40" s="4"/>
      <c r="VP40" s="4"/>
      <c r="VQ40" s="4"/>
      <c r="VR40" s="4"/>
      <c r="VS40" s="4"/>
      <c r="VT40" s="4"/>
      <c r="VU40" s="4"/>
      <c r="VV40" s="4"/>
      <c r="VW40" s="4"/>
      <c r="VX40" s="4"/>
      <c r="VY40" s="4"/>
      <c r="VZ40" s="4"/>
      <c r="WA40" s="4"/>
      <c r="WB40" s="4"/>
      <c r="WC40" s="4"/>
      <c r="WD40" s="4"/>
      <c r="WE40" s="4"/>
      <c r="WF40" s="4"/>
      <c r="WG40" s="4"/>
      <c r="WH40" s="4"/>
      <c r="WI40" s="4"/>
      <c r="WJ40" s="4"/>
      <c r="WK40" s="4"/>
      <c r="WL40" s="4"/>
      <c r="WM40" s="4"/>
      <c r="WN40" s="4"/>
      <c r="WO40" s="4"/>
      <c r="WP40" s="4"/>
      <c r="WQ40" s="4"/>
      <c r="WR40" s="4"/>
      <c r="WS40" s="4"/>
      <c r="WT40" s="4"/>
      <c r="WU40" s="4"/>
      <c r="WV40" s="4"/>
      <c r="WW40" s="4"/>
      <c r="WX40" s="4"/>
      <c r="WY40" s="4"/>
      <c r="WZ40" s="4"/>
      <c r="XA40" s="4"/>
      <c r="XB40" s="4"/>
      <c r="XC40" s="4"/>
      <c r="XD40" s="4"/>
      <c r="XE40" s="4"/>
      <c r="XF40" s="4"/>
      <c r="XG40" s="4"/>
      <c r="XH40" s="4"/>
      <c r="XI40" s="4"/>
      <c r="XJ40" s="4"/>
      <c r="XK40" s="4"/>
      <c r="XL40" s="4"/>
      <c r="XM40" s="4"/>
      <c r="XN40" s="4"/>
      <c r="XO40" s="4"/>
      <c r="XP40" s="4"/>
      <c r="XQ40" s="4"/>
      <c r="XR40" s="4"/>
      <c r="XS40" s="4"/>
      <c r="XT40" s="4"/>
      <c r="XU40" s="4"/>
      <c r="XV40" s="4"/>
      <c r="XW40" s="4"/>
      <c r="XX40" s="4"/>
      <c r="XY40" s="4"/>
      <c r="XZ40" s="4"/>
      <c r="YA40" s="4"/>
      <c r="YB40" s="4"/>
      <c r="YC40" s="4"/>
      <c r="YD40" s="4"/>
      <c r="YE40" s="4"/>
      <c r="YF40" s="4"/>
      <c r="YG40" s="4"/>
      <c r="YH40" s="4"/>
      <c r="YI40" s="4"/>
      <c r="YJ40" s="4"/>
      <c r="YK40" s="4"/>
      <c r="YL40" s="4"/>
      <c r="YM40" s="4"/>
      <c r="YN40" s="4"/>
      <c r="YO40" s="4"/>
      <c r="YP40" s="4"/>
      <c r="YQ40" s="4"/>
      <c r="YR40" s="4"/>
      <c r="YS40" s="4"/>
      <c r="YT40" s="4"/>
      <c r="YU40" s="4"/>
      <c r="YV40" s="4"/>
      <c r="YW40" s="4"/>
      <c r="YX40" s="4"/>
      <c r="YY40" s="4"/>
      <c r="YZ40" s="4"/>
      <c r="ZA40" s="4"/>
      <c r="ZB40" s="4"/>
      <c r="ZC40" s="4"/>
      <c r="ZD40" s="4"/>
      <c r="ZE40" s="4"/>
      <c r="ZF40" s="4"/>
      <c r="ZG40" s="4"/>
      <c r="ZH40" s="4"/>
      <c r="ZI40" s="4"/>
      <c r="ZJ40" s="4"/>
      <c r="ZK40" s="4"/>
      <c r="ZL40" s="4"/>
      <c r="ZM40" s="4"/>
      <c r="ZN40" s="4"/>
      <c r="ZO40" s="4"/>
      <c r="ZP40" s="4"/>
      <c r="ZQ40" s="4"/>
      <c r="ZR40" s="4"/>
      <c r="ZS40" s="4"/>
      <c r="ZT40" s="4"/>
      <c r="ZU40" s="4"/>
      <c r="ZV40" s="4"/>
      <c r="ZW40" s="4"/>
      <c r="ZX40" s="4"/>
      <c r="ZY40" s="4"/>
      <c r="ZZ40" s="4"/>
      <c r="AAA40" s="4"/>
      <c r="AAB40" s="4"/>
      <c r="AAC40" s="4"/>
      <c r="AAD40" s="4"/>
      <c r="AAE40" s="4"/>
      <c r="AAF40" s="4"/>
      <c r="AAG40" s="4"/>
      <c r="AAH40" s="4"/>
      <c r="AAI40" s="4"/>
      <c r="AAJ40" s="4"/>
      <c r="AAK40" s="4"/>
      <c r="AAL40" s="4"/>
      <c r="AAM40" s="4"/>
      <c r="AAN40" s="4"/>
      <c r="AAO40" s="4"/>
      <c r="AAP40" s="4"/>
      <c r="AAQ40" s="4"/>
      <c r="AAR40" s="4"/>
      <c r="AAS40" s="4"/>
      <c r="AAT40" s="4"/>
      <c r="AAU40" s="4"/>
      <c r="AAV40" s="4"/>
      <c r="AAW40" s="4"/>
      <c r="AAX40" s="4"/>
      <c r="AAY40" s="4"/>
      <c r="AAZ40" s="4"/>
      <c r="ABA40" s="4"/>
      <c r="ABB40" s="4"/>
      <c r="ABC40" s="4"/>
      <c r="ABD40" s="4"/>
      <c r="ABE40" s="4"/>
      <c r="ABF40" s="4"/>
      <c r="ABG40" s="4"/>
      <c r="ABH40" s="4"/>
      <c r="ABI40" s="4"/>
      <c r="ABJ40" s="4"/>
      <c r="ABK40" s="4"/>
      <c r="ABL40" s="4"/>
      <c r="ABM40" s="4"/>
      <c r="ABN40" s="4"/>
      <c r="ABO40" s="4"/>
      <c r="ABP40" s="4"/>
      <c r="ABQ40" s="4"/>
      <c r="ABR40" s="4"/>
      <c r="ABS40" s="4"/>
      <c r="ABT40" s="4"/>
      <c r="ABU40" s="4"/>
      <c r="ABV40" s="4"/>
      <c r="ABW40" s="4"/>
      <c r="ABX40" s="4"/>
      <c r="ABY40" s="4"/>
      <c r="ABZ40" s="4"/>
      <c r="ACA40" s="4"/>
      <c r="ACB40" s="4"/>
      <c r="ACC40" s="4"/>
      <c r="ACD40" s="4"/>
      <c r="ACE40" s="4"/>
      <c r="ACF40" s="4"/>
      <c r="ACG40" s="4"/>
      <c r="ACH40" s="4"/>
      <c r="ACI40" s="4"/>
      <c r="ACJ40" s="4"/>
      <c r="ACK40" s="4"/>
      <c r="ACL40" s="4"/>
      <c r="ACM40" s="4"/>
      <c r="ACN40" s="4"/>
      <c r="ACO40" s="4"/>
      <c r="ACP40" s="4"/>
      <c r="ACQ40" s="4"/>
      <c r="ACR40" s="4"/>
      <c r="ACS40" s="4"/>
      <c r="ACT40" s="4"/>
      <c r="ACU40" s="4"/>
      <c r="ACV40" s="4"/>
      <c r="ACW40" s="4"/>
      <c r="ACX40" s="4"/>
      <c r="ACY40" s="4"/>
      <c r="ACZ40" s="4"/>
      <c r="ADA40" s="4"/>
      <c r="ADB40" s="4"/>
      <c r="ADC40" s="4"/>
      <c r="ADD40" s="4"/>
      <c r="ADE40" s="4"/>
      <c r="ADF40" s="4"/>
      <c r="ADG40" s="4"/>
      <c r="ADH40" s="4"/>
      <c r="ADI40" s="4"/>
      <c r="ADJ40" s="4"/>
      <c r="ADK40" s="4"/>
      <c r="ADL40" s="4"/>
      <c r="ADM40" s="4"/>
      <c r="ADN40" s="4"/>
      <c r="ADO40" s="4"/>
      <c r="ADP40" s="4"/>
      <c r="ADQ40" s="4"/>
      <c r="ADR40" s="4"/>
      <c r="ADS40" s="4"/>
      <c r="ADT40" s="4"/>
      <c r="ADU40" s="4"/>
      <c r="ADV40" s="4"/>
      <c r="ADW40" s="4"/>
      <c r="ADX40" s="4"/>
      <c r="ADY40" s="4"/>
      <c r="ADZ40" s="4"/>
      <c r="AEA40" s="4"/>
      <c r="AEB40" s="4"/>
      <c r="AEC40" s="4"/>
      <c r="AED40" s="4"/>
      <c r="AEE40" s="4"/>
      <c r="AEF40" s="4"/>
      <c r="AEG40" s="4"/>
      <c r="AEH40" s="4"/>
      <c r="AEI40" s="4"/>
      <c r="AEJ40" s="4"/>
      <c r="AEK40" s="4"/>
      <c r="AEL40" s="4"/>
      <c r="AEM40" s="4"/>
      <c r="AEN40" s="4"/>
      <c r="AEO40" s="4"/>
      <c r="AEP40" s="4"/>
      <c r="AEQ40" s="4"/>
      <c r="AER40" s="4"/>
      <c r="AES40" s="4"/>
      <c r="AET40" s="4"/>
      <c r="AEU40" s="4"/>
      <c r="AEV40" s="4"/>
      <c r="AEW40" s="4"/>
      <c r="AEX40" s="4"/>
      <c r="AEY40" s="4"/>
      <c r="AEZ40" s="4"/>
      <c r="AFA40" s="4"/>
      <c r="AFB40" s="4"/>
      <c r="AFC40" s="4"/>
      <c r="AFD40" s="4"/>
      <c r="AFE40" s="4"/>
      <c r="AFF40" s="4"/>
      <c r="AFG40" s="4"/>
      <c r="AFH40" s="4"/>
      <c r="AFI40" s="4"/>
      <c r="AFJ40" s="4"/>
      <c r="AFK40" s="4"/>
      <c r="AFL40" s="4"/>
      <c r="AFM40" s="4"/>
      <c r="AFN40" s="4"/>
      <c r="AFO40" s="4"/>
      <c r="AFP40" s="4"/>
      <c r="AFQ40" s="4"/>
      <c r="AFR40" s="4"/>
      <c r="AFS40" s="4"/>
      <c r="AFT40" s="4"/>
      <c r="AFU40" s="4"/>
      <c r="AFV40" s="4"/>
      <c r="AFW40" s="4"/>
      <c r="AFX40" s="4"/>
      <c r="AFY40" s="4"/>
      <c r="AFZ40" s="4"/>
      <c r="AGA40" s="4"/>
      <c r="AGB40" s="4"/>
      <c r="AGC40" s="4"/>
      <c r="AGD40" s="4"/>
      <c r="AGE40" s="4"/>
      <c r="AGF40" s="4"/>
      <c r="AGG40" s="4"/>
      <c r="AGH40" s="4"/>
      <c r="AGI40" s="4"/>
      <c r="AGJ40" s="4"/>
      <c r="AGK40" s="4"/>
      <c r="AGL40" s="4"/>
      <c r="AGM40" s="4"/>
      <c r="AGN40" s="4"/>
      <c r="AGO40" s="4"/>
      <c r="AGP40" s="4"/>
      <c r="AGQ40" s="4"/>
      <c r="AGR40" s="4"/>
      <c r="AGS40" s="4"/>
      <c r="AGT40" s="4"/>
      <c r="AGU40" s="4"/>
      <c r="AGV40" s="4"/>
      <c r="AGW40" s="4"/>
      <c r="AGX40" s="4"/>
      <c r="AGY40" s="4"/>
      <c r="AGZ40" s="4"/>
      <c r="AHA40" s="4"/>
      <c r="AHB40" s="4"/>
      <c r="AHC40" s="4"/>
      <c r="AHD40" s="4"/>
      <c r="AHE40" s="4"/>
      <c r="AHF40" s="4"/>
      <c r="AHG40" s="4"/>
      <c r="AHH40" s="4"/>
      <c r="AHI40" s="4"/>
      <c r="AHJ40" s="4"/>
      <c r="AHK40" s="4"/>
      <c r="AHL40" s="4"/>
      <c r="AHM40" s="4"/>
      <c r="AHN40" s="4"/>
      <c r="AHO40" s="4"/>
      <c r="AHP40" s="4"/>
      <c r="AHQ40" s="4"/>
      <c r="AHR40" s="4"/>
      <c r="AHS40" s="4"/>
      <c r="AHT40" s="4"/>
      <c r="AHU40" s="4"/>
      <c r="AHV40" s="4"/>
      <c r="AHW40" s="4"/>
      <c r="AHX40" s="4"/>
      <c r="AHY40" s="4"/>
      <c r="AHZ40" s="4"/>
      <c r="AIA40" s="4"/>
      <c r="AIB40" s="4"/>
      <c r="AIC40" s="4"/>
      <c r="AID40" s="4"/>
      <c r="AIE40" s="4"/>
      <c r="AIF40" s="4"/>
      <c r="AIG40" s="4"/>
      <c r="AIH40" s="4"/>
      <c r="AII40" s="4"/>
      <c r="AIJ40" s="4"/>
      <c r="AIK40" s="4"/>
      <c r="AIL40" s="4"/>
      <c r="AIM40" s="4"/>
      <c r="AIN40" s="4"/>
      <c r="AIO40" s="4"/>
      <c r="AIP40" s="4"/>
      <c r="AIQ40" s="4"/>
      <c r="AIR40" s="4"/>
      <c r="AIS40" s="4"/>
      <c r="AIT40" s="4"/>
      <c r="AIU40" s="4"/>
      <c r="AIV40" s="4"/>
      <c r="AIW40" s="4"/>
      <c r="AIX40" s="4"/>
      <c r="AIY40" s="4"/>
      <c r="AIZ40" s="4"/>
      <c r="AJA40" s="4"/>
      <c r="AJB40" s="4"/>
      <c r="AJC40" s="4"/>
      <c r="AJD40" s="4"/>
      <c r="AJE40" s="4"/>
      <c r="AJF40" s="4"/>
      <c r="AJG40" s="4"/>
      <c r="AJH40" s="4"/>
      <c r="AJI40" s="4"/>
      <c r="AJJ40" s="4"/>
      <c r="AJK40" s="4"/>
      <c r="AJL40" s="4"/>
      <c r="AJM40" s="4"/>
      <c r="AJN40" s="4"/>
      <c r="AJO40" s="4"/>
      <c r="AJP40" s="4"/>
      <c r="AJQ40" s="4"/>
      <c r="AJR40" s="4"/>
      <c r="AJS40" s="4"/>
      <c r="AJT40" s="4"/>
      <c r="AJU40" s="4"/>
      <c r="AJV40" s="4"/>
      <c r="AJW40" s="4"/>
      <c r="AJX40" s="4"/>
      <c r="AJY40" s="4"/>
      <c r="AJZ40" s="4"/>
      <c r="AKA40" s="4"/>
      <c r="AKB40" s="4"/>
      <c r="AKC40" s="4"/>
      <c r="AKD40" s="4"/>
      <c r="AKE40" s="4"/>
      <c r="AKF40" s="4"/>
      <c r="AKG40" s="4"/>
      <c r="AKH40" s="4"/>
      <c r="AKI40" s="4"/>
      <c r="AKJ40" s="4"/>
      <c r="AKK40" s="4"/>
      <c r="AKL40" s="4"/>
      <c r="AKM40" s="4"/>
      <c r="AKN40" s="4"/>
      <c r="AKO40" s="4"/>
      <c r="AKP40" s="4"/>
      <c r="AKQ40" s="4"/>
      <c r="AKR40" s="4"/>
      <c r="AKS40" s="4"/>
      <c r="AKT40" s="4"/>
      <c r="AKU40" s="4"/>
      <c r="AKV40" s="4"/>
      <c r="AKW40" s="4"/>
      <c r="AKX40" s="4"/>
      <c r="AKY40" s="4"/>
      <c r="AKZ40" s="4"/>
      <c r="ALA40" s="4"/>
      <c r="ALB40" s="4"/>
      <c r="ALC40" s="4"/>
      <c r="ALD40" s="4"/>
      <c r="ALE40" s="4"/>
      <c r="ALF40" s="4"/>
      <c r="ALG40" s="4"/>
      <c r="ALH40" s="4"/>
      <c r="ALI40" s="4"/>
      <c r="ALJ40" s="4"/>
      <c r="ALK40" s="4"/>
      <c r="ALL40" s="4"/>
      <c r="ALM40" s="4"/>
      <c r="ALN40" s="4"/>
      <c r="ALO40" s="4"/>
      <c r="ALP40" s="4"/>
      <c r="ALQ40" s="4"/>
      <c r="ALR40" s="4"/>
      <c r="ALS40" s="4"/>
      <c r="ALT40" s="4"/>
      <c r="ALU40" s="4"/>
      <c r="ALV40" s="4"/>
      <c r="ALW40" s="4"/>
      <c r="ALX40" s="4"/>
      <c r="ALY40" s="4"/>
      <c r="ALZ40" s="4"/>
      <c r="AMA40" s="4"/>
      <c r="AMB40" s="4"/>
      <c r="AMC40" s="4"/>
      <c r="AMD40" s="4"/>
      <c r="AME40" s="4"/>
      <c r="AMF40" s="4"/>
      <c r="AMG40" s="4"/>
      <c r="AMH40" s="4"/>
      <c r="AMI40" s="4"/>
      <c r="AMJ40" s="4"/>
      <c r="AMK40" s="4"/>
      <c r="AML40" s="4"/>
      <c r="AMM40" s="4"/>
      <c r="AMN40" s="4"/>
      <c r="AMO40" s="4"/>
      <c r="AMP40" s="4"/>
      <c r="AMQ40" s="4"/>
      <c r="AMR40" s="4"/>
      <c r="AMS40" s="4"/>
      <c r="AMT40" s="4"/>
      <c r="AMU40" s="4"/>
      <c r="AMV40" s="4"/>
      <c r="AMW40" s="4"/>
      <c r="AMX40" s="4"/>
      <c r="AMY40" s="4"/>
      <c r="AMZ40" s="4"/>
      <c r="ANA40" s="4"/>
      <c r="ANB40" s="4"/>
      <c r="ANC40" s="4"/>
      <c r="AND40" s="4"/>
      <c r="ANE40" s="4"/>
      <c r="ANF40" s="4"/>
      <c r="ANG40" s="4"/>
      <c r="ANH40" s="4"/>
      <c r="ANI40" s="4"/>
      <c r="ANJ40" s="4"/>
      <c r="ANK40" s="4"/>
      <c r="ANL40" s="4"/>
      <c r="ANM40" s="4"/>
      <c r="ANN40" s="4"/>
      <c r="ANO40" s="4"/>
      <c r="ANP40" s="4"/>
      <c r="ANQ40" s="4"/>
      <c r="ANR40" s="4"/>
      <c r="ANS40" s="4"/>
      <c r="ANT40" s="4"/>
      <c r="ANU40" s="4"/>
      <c r="ANV40" s="4"/>
      <c r="ANW40" s="4"/>
      <c r="ANX40" s="4"/>
      <c r="ANY40" s="4"/>
      <c r="ANZ40" s="4"/>
      <c r="AOA40" s="4"/>
      <c r="AOB40" s="4"/>
      <c r="AOC40" s="4"/>
      <c r="AOD40" s="4"/>
      <c r="AOE40" s="4"/>
      <c r="AOF40" s="4"/>
      <c r="AOG40" s="4"/>
      <c r="AOH40" s="4"/>
      <c r="AOI40" s="4"/>
      <c r="AOJ40" s="4"/>
      <c r="AOK40" s="4"/>
      <c r="AOL40" s="4"/>
      <c r="AOM40" s="4"/>
      <c r="AON40" s="4"/>
      <c r="AOO40" s="4"/>
      <c r="AOP40" s="4"/>
      <c r="AOQ40" s="4"/>
      <c r="AOR40" s="4"/>
      <c r="AOS40" s="4"/>
      <c r="AOT40" s="4"/>
      <c r="AOU40" s="4"/>
      <c r="AOV40" s="4"/>
      <c r="AOW40" s="4"/>
      <c r="AOX40" s="4"/>
      <c r="AOY40" s="4"/>
      <c r="AOZ40" s="4"/>
      <c r="APA40" s="4"/>
      <c r="APB40" s="4"/>
      <c r="APC40" s="4"/>
      <c r="APD40" s="4"/>
      <c r="APE40" s="4"/>
      <c r="APF40" s="4"/>
      <c r="APG40" s="4"/>
      <c r="APH40" s="4"/>
      <c r="API40" s="4"/>
      <c r="APJ40" s="4"/>
      <c r="APK40" s="4"/>
      <c r="APL40" s="4"/>
      <c r="APM40" s="4"/>
      <c r="APN40" s="4"/>
      <c r="APO40" s="4"/>
      <c r="APP40" s="4"/>
      <c r="APQ40" s="4"/>
      <c r="APR40" s="4"/>
      <c r="APS40" s="4"/>
      <c r="APT40" s="4"/>
      <c r="APU40" s="4"/>
      <c r="APV40" s="4"/>
      <c r="APW40" s="4"/>
      <c r="APX40" s="4"/>
      <c r="APY40" s="4"/>
      <c r="APZ40" s="4"/>
      <c r="AQA40" s="4"/>
      <c r="AQB40" s="4"/>
      <c r="AQC40" s="4"/>
      <c r="AQD40" s="4"/>
      <c r="AQE40" s="4"/>
      <c r="AQF40" s="4"/>
      <c r="AQG40" s="4"/>
      <c r="AQH40" s="4"/>
      <c r="AQI40" s="4"/>
      <c r="AQJ40" s="4"/>
      <c r="AQK40" s="4"/>
      <c r="AQL40" s="4"/>
      <c r="AQM40" s="4"/>
      <c r="AQN40" s="4"/>
      <c r="AQO40" s="4"/>
      <c r="AQP40" s="4"/>
      <c r="AQQ40" s="4"/>
      <c r="AQR40" s="4"/>
      <c r="AQS40" s="4"/>
      <c r="AQT40" s="4"/>
      <c r="AQU40" s="4"/>
      <c r="AQV40" s="4"/>
      <c r="AQW40" s="4"/>
      <c r="AQX40" s="4"/>
      <c r="AQY40" s="4"/>
      <c r="AQZ40" s="4"/>
      <c r="ARA40" s="4"/>
      <c r="ARB40" s="4"/>
      <c r="ARC40" s="4"/>
      <c r="ARD40" s="4"/>
      <c r="ARE40" s="4"/>
      <c r="ARF40" s="4"/>
      <c r="ARG40" s="4"/>
      <c r="ARH40" s="4"/>
      <c r="ARI40" s="4"/>
      <c r="ARJ40" s="4"/>
      <c r="ARK40" s="4"/>
      <c r="ARL40" s="4"/>
      <c r="ARM40" s="4"/>
      <c r="ARN40" s="4"/>
      <c r="ARO40" s="4"/>
      <c r="ARP40" s="4"/>
      <c r="ARQ40" s="4"/>
      <c r="ARR40" s="4"/>
      <c r="ARS40" s="4"/>
      <c r="ART40" s="4"/>
      <c r="ARU40" s="4"/>
      <c r="ARV40" s="4"/>
      <c r="ARW40" s="4"/>
      <c r="ARX40" s="4"/>
      <c r="ARY40" s="4"/>
      <c r="ARZ40" s="4"/>
      <c r="ASA40" s="4"/>
      <c r="ASB40" s="4"/>
      <c r="ASC40" s="4"/>
      <c r="ASD40" s="4"/>
      <c r="ASE40" s="4"/>
      <c r="ASF40" s="4"/>
      <c r="ASG40" s="4"/>
      <c r="ASH40" s="4"/>
      <c r="ASI40" s="4"/>
      <c r="ASJ40" s="4"/>
      <c r="ASK40" s="4"/>
      <c r="ASL40" s="4"/>
      <c r="ASM40" s="4"/>
      <c r="ASN40" s="4"/>
      <c r="ASO40" s="4"/>
      <c r="ASP40" s="4"/>
      <c r="ASQ40" s="4"/>
      <c r="ASR40" s="4"/>
      <c r="ASS40" s="4"/>
      <c r="AST40" s="4"/>
      <c r="ASU40" s="4"/>
      <c r="ASV40" s="4"/>
      <c r="ASW40" s="4"/>
      <c r="ASX40" s="4"/>
      <c r="ASY40" s="4"/>
      <c r="ASZ40" s="4"/>
      <c r="ATA40" s="4"/>
      <c r="ATB40" s="4"/>
      <c r="ATC40" s="4"/>
      <c r="ATD40" s="4"/>
      <c r="ATE40" s="4"/>
      <c r="ATF40" s="4"/>
      <c r="ATG40" s="4"/>
      <c r="ATH40" s="4"/>
      <c r="ATI40" s="4"/>
      <c r="ATJ40" s="4"/>
      <c r="ATK40" s="4"/>
      <c r="ATL40" s="4"/>
      <c r="ATM40" s="4"/>
      <c r="ATN40" s="4"/>
      <c r="ATO40" s="4"/>
      <c r="ATP40" s="4"/>
      <c r="ATQ40" s="4"/>
      <c r="ATR40" s="4"/>
      <c r="ATS40" s="4"/>
      <c r="ATT40" s="4"/>
      <c r="ATU40" s="4"/>
      <c r="ATV40" s="4"/>
      <c r="ATW40" s="4"/>
      <c r="ATX40" s="4"/>
      <c r="ATY40" s="4"/>
      <c r="ATZ40" s="4"/>
      <c r="AUA40" s="4"/>
      <c r="AUB40" s="4"/>
      <c r="AUC40" s="4"/>
      <c r="AUD40" s="4"/>
      <c r="AUE40" s="4"/>
      <c r="AUF40" s="4"/>
      <c r="AUG40" s="4"/>
      <c r="AUH40" s="4"/>
      <c r="AUI40" s="4"/>
      <c r="AUJ40" s="4"/>
      <c r="AUK40" s="4"/>
      <c r="AUL40" s="4"/>
      <c r="AUM40" s="4"/>
      <c r="AUN40" s="4"/>
      <c r="AUO40" s="4"/>
      <c r="AUP40" s="4"/>
      <c r="AUQ40" s="4"/>
      <c r="AUR40" s="4"/>
      <c r="AUS40" s="4"/>
      <c r="AUT40" s="4"/>
      <c r="AUU40" s="4"/>
      <c r="AUV40" s="4"/>
      <c r="AUW40" s="4"/>
      <c r="AUX40" s="4"/>
      <c r="AUY40" s="4"/>
      <c r="AUZ40" s="4"/>
      <c r="AVA40" s="4"/>
      <c r="AVB40" s="4"/>
      <c r="AVC40" s="4"/>
      <c r="AVD40" s="4"/>
      <c r="AVE40" s="4"/>
      <c r="AVF40" s="4"/>
      <c r="AVG40" s="4"/>
      <c r="AVH40" s="4"/>
      <c r="AVI40" s="4"/>
      <c r="AVJ40" s="4"/>
      <c r="AVK40" s="4"/>
      <c r="AVL40" s="4"/>
      <c r="AVM40" s="4"/>
      <c r="AVN40" s="4"/>
      <c r="AVO40" s="4"/>
      <c r="AVP40" s="4"/>
      <c r="AVQ40" s="4"/>
      <c r="AVR40" s="4"/>
      <c r="AVS40" s="4"/>
      <c r="AVT40" s="4"/>
      <c r="AVU40" s="4"/>
      <c r="AVV40" s="4"/>
      <c r="AVW40" s="4"/>
      <c r="AVX40" s="4"/>
      <c r="AVY40" s="4"/>
      <c r="AVZ40" s="4"/>
      <c r="AWA40" s="4"/>
      <c r="AWB40" s="4"/>
      <c r="AWC40" s="4"/>
      <c r="AWD40" s="4"/>
      <c r="AWE40" s="4"/>
      <c r="AWF40" s="4"/>
      <c r="AWG40" s="4"/>
      <c r="AWH40" s="4"/>
      <c r="AWI40" s="4"/>
      <c r="AWJ40" s="4"/>
      <c r="AWK40" s="4"/>
      <c r="AWL40" s="4"/>
      <c r="AWM40" s="4"/>
      <c r="AWN40" s="4"/>
      <c r="AWO40" s="4"/>
      <c r="AWP40" s="4"/>
      <c r="AWQ40" s="4"/>
      <c r="AWR40" s="4"/>
      <c r="AWS40" s="4"/>
      <c r="AWT40" s="4"/>
      <c r="AWU40" s="4"/>
      <c r="AWV40" s="4"/>
      <c r="AWW40" s="4"/>
      <c r="AWX40" s="4"/>
      <c r="AWY40" s="4"/>
      <c r="AWZ40" s="4"/>
      <c r="AXA40" s="4"/>
      <c r="AXB40" s="4"/>
      <c r="AXC40" s="4"/>
      <c r="AXD40" s="4"/>
      <c r="AXE40" s="4"/>
      <c r="AXF40" s="4"/>
      <c r="AXG40" s="4"/>
      <c r="AXH40" s="4"/>
      <c r="AXI40" s="4"/>
      <c r="AXJ40" s="4"/>
      <c r="AXK40" s="4"/>
      <c r="AXL40" s="4"/>
      <c r="AXM40" s="4"/>
      <c r="AXN40" s="4"/>
      <c r="AXO40" s="4"/>
      <c r="AXP40" s="4"/>
      <c r="AXQ40" s="4"/>
      <c r="AXR40" s="4"/>
      <c r="AXS40" s="4"/>
      <c r="AXT40" s="4"/>
      <c r="AXU40" s="4"/>
      <c r="AXV40" s="4"/>
      <c r="AXW40" s="4"/>
      <c r="AXX40" s="4"/>
      <c r="AXY40" s="4"/>
      <c r="AXZ40" s="4"/>
      <c r="AYA40" s="4"/>
      <c r="AYB40" s="4"/>
      <c r="AYC40" s="4"/>
      <c r="AYD40" s="4"/>
      <c r="AYE40" s="4"/>
      <c r="AYF40" s="4"/>
      <c r="AYG40" s="4"/>
      <c r="AYH40" s="4"/>
      <c r="AYI40" s="4"/>
      <c r="AYJ40" s="4"/>
      <c r="AYK40" s="4"/>
      <c r="AYL40" s="4"/>
      <c r="AYM40" s="4"/>
      <c r="AYN40" s="4"/>
      <c r="AYO40" s="4"/>
      <c r="AYP40" s="4"/>
      <c r="AYQ40" s="4"/>
      <c r="AYR40" s="4"/>
      <c r="AYS40" s="4"/>
      <c r="AYT40" s="4"/>
      <c r="AYU40" s="4"/>
      <c r="AYV40" s="4"/>
      <c r="AYW40" s="4"/>
      <c r="AYX40" s="4"/>
      <c r="AYY40" s="4"/>
      <c r="AYZ40" s="4"/>
      <c r="AZA40" s="4"/>
      <c r="AZB40" s="4"/>
      <c r="AZC40" s="4"/>
      <c r="AZD40" s="4"/>
      <c r="AZE40" s="4"/>
      <c r="AZF40" s="4"/>
      <c r="AZG40" s="4"/>
      <c r="AZH40" s="4"/>
      <c r="AZI40" s="4"/>
      <c r="AZJ40" s="4"/>
      <c r="AZK40" s="4"/>
      <c r="AZL40" s="4"/>
      <c r="AZM40" s="4"/>
      <c r="AZN40" s="4"/>
      <c r="AZO40" s="4"/>
      <c r="AZP40" s="4"/>
      <c r="AZQ40" s="4"/>
      <c r="AZR40" s="4"/>
      <c r="AZS40" s="4"/>
      <c r="AZT40" s="4"/>
      <c r="AZU40" s="4"/>
      <c r="AZV40" s="4"/>
      <c r="AZW40" s="4"/>
      <c r="AZX40" s="4"/>
      <c r="AZY40" s="4"/>
      <c r="AZZ40" s="4"/>
      <c r="BAA40" s="4"/>
      <c r="BAB40" s="4"/>
      <c r="BAC40" s="4"/>
      <c r="BAD40" s="4"/>
      <c r="BAE40" s="4"/>
      <c r="BAF40" s="4"/>
      <c r="BAG40" s="4"/>
      <c r="BAH40" s="4"/>
      <c r="BAI40" s="4"/>
      <c r="BAJ40" s="4"/>
      <c r="BAK40" s="4"/>
      <c r="BAL40" s="4"/>
      <c r="BAM40" s="4"/>
      <c r="BAN40" s="4"/>
      <c r="BAO40" s="4"/>
      <c r="BAP40" s="4"/>
      <c r="BAQ40" s="4"/>
      <c r="BAR40" s="4"/>
      <c r="BAS40" s="4"/>
      <c r="BAT40" s="4"/>
      <c r="BAU40" s="4"/>
      <c r="BAV40" s="4"/>
      <c r="BAW40" s="4"/>
      <c r="BAX40" s="4"/>
      <c r="BAY40" s="4"/>
      <c r="BAZ40" s="4"/>
      <c r="BBA40" s="4"/>
      <c r="BBB40" s="4"/>
      <c r="BBC40" s="4"/>
      <c r="BBD40" s="4"/>
      <c r="BBE40" s="4"/>
      <c r="BBF40" s="4"/>
      <c r="BBG40" s="4"/>
      <c r="BBH40" s="4"/>
      <c r="BBI40" s="4"/>
      <c r="BBJ40" s="4"/>
      <c r="BBK40" s="4"/>
      <c r="BBL40" s="4"/>
      <c r="BBM40" s="4"/>
      <c r="BBN40" s="4"/>
      <c r="BBO40" s="4"/>
      <c r="BBP40" s="4"/>
      <c r="BBQ40" s="4"/>
      <c r="BBR40" s="4"/>
      <c r="BBS40" s="4"/>
      <c r="BBT40" s="4"/>
      <c r="BBU40" s="4"/>
      <c r="BBV40" s="4"/>
      <c r="BBW40" s="4"/>
      <c r="BBX40" s="4"/>
      <c r="BBY40" s="4"/>
      <c r="BBZ40" s="4"/>
      <c r="BCA40" s="4"/>
      <c r="BCB40" s="4"/>
      <c r="BCC40" s="4"/>
      <c r="BCD40" s="4"/>
      <c r="BCE40" s="4"/>
      <c r="BCF40" s="4"/>
      <c r="BCG40" s="4"/>
      <c r="BCH40" s="4"/>
      <c r="BCI40" s="4"/>
      <c r="BCJ40" s="4"/>
      <c r="BCK40" s="4"/>
      <c r="BCL40" s="4"/>
      <c r="BCM40" s="4"/>
      <c r="BCN40" s="4"/>
      <c r="BCO40" s="4"/>
      <c r="BCP40" s="4"/>
      <c r="BCQ40" s="4"/>
      <c r="BCR40" s="4"/>
      <c r="BCS40" s="4"/>
      <c r="BCT40" s="4"/>
      <c r="BCU40" s="4"/>
      <c r="BCV40" s="4"/>
      <c r="BCW40" s="4"/>
      <c r="BCX40" s="4"/>
      <c r="BCY40" s="4"/>
      <c r="BCZ40" s="4"/>
      <c r="BDA40" s="4"/>
      <c r="BDB40" s="4"/>
      <c r="BDC40" s="4"/>
      <c r="BDD40" s="4"/>
      <c r="BDE40" s="4"/>
      <c r="BDF40" s="4"/>
      <c r="BDG40" s="4"/>
      <c r="BDH40" s="4"/>
      <c r="BDI40" s="4"/>
      <c r="BDJ40" s="4"/>
      <c r="BDK40" s="4"/>
      <c r="BDL40" s="4"/>
      <c r="BDM40" s="4"/>
      <c r="BDN40" s="4"/>
      <c r="BDO40" s="4"/>
      <c r="BDP40" s="4"/>
      <c r="BDQ40" s="4"/>
      <c r="BDR40" s="4"/>
      <c r="BDS40" s="4"/>
      <c r="BDT40" s="4"/>
      <c r="BDU40" s="4"/>
      <c r="BDV40" s="4"/>
      <c r="BDW40" s="4"/>
      <c r="BDX40" s="4"/>
      <c r="BDY40" s="4"/>
      <c r="BDZ40" s="4"/>
      <c r="BEA40" s="4"/>
      <c r="BEB40" s="4"/>
      <c r="BEC40" s="4"/>
      <c r="BED40" s="4"/>
      <c r="BEE40" s="4"/>
      <c r="BEF40" s="4"/>
      <c r="BEG40" s="4"/>
      <c r="BEH40" s="4"/>
      <c r="BEI40" s="4"/>
      <c r="BEJ40" s="4"/>
      <c r="BEK40" s="4"/>
      <c r="BEL40" s="4"/>
      <c r="BEM40" s="4"/>
      <c r="BEN40" s="4"/>
      <c r="BEO40" s="4"/>
      <c r="BEP40" s="4"/>
      <c r="BEQ40" s="4"/>
      <c r="BER40" s="4"/>
      <c r="BES40" s="4"/>
      <c r="BET40" s="4"/>
      <c r="BEU40" s="4"/>
      <c r="BEV40" s="4"/>
      <c r="BEW40" s="4"/>
      <c r="BEX40" s="4"/>
      <c r="BEY40" s="4"/>
      <c r="BEZ40" s="4"/>
      <c r="BFA40" s="4"/>
      <c r="BFB40" s="4"/>
      <c r="BFC40" s="4"/>
      <c r="BFD40" s="4"/>
      <c r="BFE40" s="4"/>
      <c r="BFF40" s="4"/>
      <c r="BFG40" s="4"/>
      <c r="BFH40" s="4"/>
      <c r="BFI40" s="4"/>
      <c r="BFJ40" s="4"/>
      <c r="BFK40" s="4"/>
      <c r="BFL40" s="4"/>
      <c r="BFM40" s="4"/>
      <c r="BFN40" s="4"/>
      <c r="BFO40" s="4"/>
      <c r="BFP40" s="4"/>
      <c r="BFQ40" s="4"/>
      <c r="BFR40" s="4"/>
      <c r="BFS40" s="4"/>
      <c r="BFT40" s="4"/>
      <c r="BFU40" s="4"/>
      <c r="BFV40" s="4"/>
      <c r="BFW40" s="4"/>
      <c r="BFX40" s="4"/>
      <c r="BFY40" s="4"/>
      <c r="BFZ40" s="4"/>
      <c r="BGA40" s="4"/>
      <c r="BGB40" s="4"/>
      <c r="BGC40" s="4"/>
      <c r="BGD40" s="4"/>
      <c r="BGE40" s="4"/>
      <c r="BGF40" s="4"/>
      <c r="BGG40" s="4"/>
      <c r="BGH40" s="4"/>
      <c r="BGI40" s="4"/>
      <c r="BGJ40" s="4"/>
      <c r="BGK40" s="4"/>
      <c r="BGL40" s="4"/>
      <c r="BGM40" s="4"/>
      <c r="BGN40" s="4"/>
      <c r="BGO40" s="4"/>
      <c r="BGP40" s="4"/>
      <c r="BGQ40" s="4"/>
      <c r="BGR40" s="4"/>
      <c r="BGS40" s="4"/>
      <c r="BGT40" s="4"/>
      <c r="BGU40" s="4"/>
      <c r="BGV40" s="4"/>
      <c r="BGW40" s="4"/>
      <c r="BGX40" s="4"/>
      <c r="BGY40" s="4"/>
      <c r="BGZ40" s="4"/>
      <c r="BHA40" s="4"/>
      <c r="BHB40" s="4"/>
      <c r="BHC40" s="4"/>
      <c r="BHD40" s="4"/>
      <c r="BHE40" s="4"/>
      <c r="BHF40" s="4"/>
      <c r="BHG40" s="4"/>
      <c r="BHH40" s="4"/>
      <c r="BHI40" s="4"/>
      <c r="BHJ40" s="4"/>
      <c r="BHK40" s="4"/>
      <c r="BHL40" s="4"/>
      <c r="BHM40" s="4"/>
      <c r="BHN40" s="4"/>
      <c r="BHO40" s="4"/>
      <c r="BHP40" s="4"/>
      <c r="BHQ40" s="4"/>
      <c r="BHR40" s="4"/>
      <c r="BHS40" s="4"/>
      <c r="BHT40" s="4"/>
      <c r="BHU40" s="4"/>
      <c r="BHV40" s="4"/>
      <c r="BHW40" s="4"/>
      <c r="BHX40" s="4"/>
      <c r="BHY40" s="4"/>
      <c r="BHZ40" s="4"/>
      <c r="BIA40" s="4"/>
      <c r="BIB40" s="4"/>
      <c r="BIC40" s="4"/>
      <c r="BID40" s="4"/>
      <c r="BIE40" s="4"/>
      <c r="BIF40" s="4"/>
      <c r="BIG40" s="4"/>
      <c r="BIH40" s="4"/>
      <c r="BII40" s="4"/>
      <c r="BIJ40" s="4"/>
      <c r="BIK40" s="4"/>
      <c r="BIL40" s="4"/>
      <c r="BIM40" s="4"/>
      <c r="BIN40" s="4"/>
      <c r="BIO40" s="4"/>
      <c r="BIP40" s="4"/>
      <c r="BIQ40" s="4"/>
      <c r="BIR40" s="4"/>
      <c r="BIS40" s="4"/>
      <c r="BIT40" s="4"/>
      <c r="BIU40" s="4"/>
      <c r="BIV40" s="4"/>
      <c r="BIW40" s="4"/>
      <c r="BIX40" s="4"/>
      <c r="BIY40" s="4"/>
      <c r="BIZ40" s="4"/>
      <c r="BJA40" s="4"/>
      <c r="BJB40" s="4"/>
      <c r="BJC40" s="4"/>
      <c r="BJD40" s="4"/>
      <c r="BJE40" s="4"/>
      <c r="BJF40" s="4"/>
      <c r="BJG40" s="4"/>
      <c r="BJH40" s="4"/>
      <c r="BJI40" s="4"/>
      <c r="BJJ40" s="4"/>
      <c r="BJK40" s="4"/>
      <c r="BJL40" s="4"/>
      <c r="BJM40" s="4"/>
      <c r="BJN40" s="4"/>
      <c r="BJO40" s="4"/>
      <c r="BJP40" s="4"/>
      <c r="BJQ40" s="4"/>
      <c r="BJR40" s="4"/>
      <c r="BJS40" s="4"/>
      <c r="BJT40" s="4"/>
      <c r="BJU40" s="4"/>
      <c r="BJV40" s="4"/>
      <c r="BJW40" s="4"/>
      <c r="BJX40" s="4"/>
      <c r="BJY40" s="4"/>
      <c r="BJZ40" s="4"/>
      <c r="BKA40" s="4"/>
      <c r="BKB40" s="4"/>
      <c r="BKC40" s="4"/>
      <c r="BKD40" s="4"/>
      <c r="BKE40" s="4"/>
      <c r="BKF40" s="4"/>
      <c r="BKG40" s="4"/>
      <c r="BKH40" s="4"/>
      <c r="BKI40" s="4"/>
      <c r="BKJ40" s="4"/>
      <c r="BKK40" s="4"/>
      <c r="BKL40" s="4"/>
      <c r="BKM40" s="4"/>
      <c r="BKN40" s="4"/>
      <c r="BKO40" s="4"/>
      <c r="BKP40" s="4"/>
      <c r="BKQ40" s="4"/>
      <c r="BKR40" s="4"/>
      <c r="BKS40" s="4"/>
      <c r="BKT40" s="4"/>
      <c r="BKU40" s="4"/>
      <c r="BKV40" s="4"/>
      <c r="BKW40" s="4"/>
      <c r="BKX40" s="4"/>
      <c r="BKY40" s="4"/>
      <c r="BKZ40" s="4"/>
      <c r="BLA40" s="4"/>
      <c r="BLB40" s="4"/>
      <c r="BLC40" s="4"/>
      <c r="BLD40" s="4"/>
      <c r="BLE40" s="4"/>
      <c r="BLF40" s="4"/>
      <c r="BLG40" s="4"/>
      <c r="BLH40" s="4"/>
      <c r="BLI40" s="4"/>
      <c r="BLJ40" s="4"/>
      <c r="BLK40" s="4"/>
      <c r="BLL40" s="4"/>
      <c r="BLM40" s="4"/>
      <c r="BLN40" s="4"/>
      <c r="BLO40" s="4"/>
      <c r="BLP40" s="4"/>
      <c r="BLQ40" s="4"/>
      <c r="BLR40" s="4"/>
      <c r="BLS40" s="4"/>
      <c r="BLT40" s="4"/>
      <c r="BLU40" s="4"/>
      <c r="BLV40" s="4"/>
      <c r="BLW40" s="4"/>
      <c r="BLX40" s="4"/>
      <c r="BLY40" s="4"/>
      <c r="BLZ40" s="4"/>
      <c r="BMA40" s="4"/>
      <c r="BMB40" s="4"/>
      <c r="BMC40" s="4"/>
      <c r="BMD40" s="4"/>
      <c r="BME40" s="4"/>
      <c r="BMF40" s="4"/>
      <c r="BMG40" s="4"/>
      <c r="BMH40" s="4"/>
      <c r="BMI40" s="4"/>
      <c r="BMJ40" s="4"/>
      <c r="BMK40" s="4"/>
      <c r="BML40" s="4"/>
      <c r="BMM40" s="4"/>
      <c r="BMN40" s="4"/>
      <c r="BMO40" s="4"/>
      <c r="BMP40" s="4"/>
      <c r="BMQ40" s="4"/>
      <c r="BMR40" s="4"/>
      <c r="BMS40" s="4"/>
      <c r="BMT40" s="4"/>
      <c r="BMU40" s="4"/>
      <c r="BMV40" s="4"/>
      <c r="BMW40" s="4"/>
      <c r="BMX40" s="4"/>
      <c r="BMY40" s="4"/>
      <c r="BMZ40" s="4"/>
      <c r="BNA40" s="4"/>
      <c r="BNB40" s="4"/>
      <c r="BNC40" s="4"/>
      <c r="BND40" s="4"/>
      <c r="BNE40" s="4"/>
      <c r="BNF40" s="4"/>
      <c r="BNG40" s="4"/>
      <c r="BNH40" s="4"/>
      <c r="BNI40" s="4"/>
      <c r="BNJ40" s="4"/>
      <c r="BNK40" s="4"/>
      <c r="BNL40" s="4"/>
      <c r="BNM40" s="4"/>
      <c r="BNN40" s="4"/>
      <c r="BNO40" s="4"/>
      <c r="BNP40" s="4"/>
      <c r="BNQ40" s="4"/>
      <c r="BNR40" s="4"/>
      <c r="BNS40" s="4"/>
      <c r="BNT40" s="4"/>
      <c r="BNU40" s="4"/>
      <c r="BNV40" s="4"/>
      <c r="BNW40" s="4"/>
      <c r="BNX40" s="4"/>
      <c r="BNY40" s="4"/>
      <c r="BNZ40" s="4"/>
      <c r="BOA40" s="4"/>
      <c r="BOB40" s="4"/>
      <c r="BOC40" s="4"/>
      <c r="BOD40" s="4"/>
      <c r="BOE40" s="4"/>
      <c r="BOF40" s="4"/>
      <c r="BOG40" s="4"/>
      <c r="BOH40" s="4"/>
      <c r="BOI40" s="4"/>
      <c r="BOJ40" s="4"/>
      <c r="BOK40" s="4"/>
      <c r="BOL40" s="4"/>
      <c r="BOM40" s="4"/>
      <c r="BON40" s="4"/>
      <c r="BOO40" s="4"/>
      <c r="BOP40" s="4"/>
      <c r="BOQ40" s="4"/>
      <c r="BOR40" s="4"/>
      <c r="BOS40" s="4"/>
      <c r="BOT40" s="4"/>
      <c r="BOU40" s="4"/>
      <c r="BOV40" s="4"/>
      <c r="BOW40" s="4"/>
      <c r="BOX40" s="4"/>
      <c r="BOY40" s="4"/>
      <c r="BOZ40" s="4"/>
      <c r="BPA40" s="4"/>
      <c r="BPB40" s="4"/>
      <c r="BPC40" s="4"/>
      <c r="BPD40" s="4"/>
      <c r="BPE40" s="4"/>
      <c r="BPF40" s="4"/>
      <c r="BPG40" s="4"/>
      <c r="BPH40" s="4"/>
      <c r="BPI40" s="4"/>
      <c r="BPJ40" s="4"/>
      <c r="BPK40" s="4"/>
      <c r="BPL40" s="4"/>
      <c r="BPM40" s="4"/>
      <c r="BPN40" s="4"/>
      <c r="BPO40" s="4"/>
      <c r="BPP40" s="4"/>
      <c r="BPQ40" s="4"/>
      <c r="BPR40" s="4"/>
      <c r="BPS40" s="4"/>
      <c r="BPT40" s="4"/>
      <c r="BPU40" s="4"/>
      <c r="BPV40" s="4"/>
      <c r="BPW40" s="4"/>
      <c r="BPX40" s="4"/>
      <c r="BPY40" s="4"/>
      <c r="BPZ40" s="4"/>
      <c r="BQA40" s="4"/>
      <c r="BQB40" s="4"/>
      <c r="BQC40" s="4"/>
      <c r="BQD40" s="4"/>
      <c r="BQE40" s="4"/>
      <c r="BQF40" s="4"/>
      <c r="BQG40" s="4"/>
      <c r="BQH40" s="4"/>
      <c r="BQI40" s="4"/>
      <c r="BQJ40" s="4"/>
      <c r="BQK40" s="4"/>
      <c r="BQL40" s="4"/>
      <c r="BQM40" s="4"/>
      <c r="BQN40" s="4"/>
      <c r="BQO40" s="4"/>
      <c r="BQP40" s="4"/>
      <c r="BQQ40" s="4"/>
      <c r="BQR40" s="4"/>
      <c r="BQS40" s="4"/>
      <c r="BQT40" s="4"/>
      <c r="BQU40" s="4"/>
      <c r="BQV40" s="4"/>
      <c r="BQW40" s="4"/>
      <c r="BQX40" s="4"/>
      <c r="BQY40" s="4"/>
      <c r="BQZ40" s="4"/>
      <c r="BRA40" s="4"/>
      <c r="BRB40" s="4"/>
      <c r="BRC40" s="4"/>
      <c r="BRD40" s="4"/>
      <c r="BRE40" s="4"/>
      <c r="BRF40" s="4"/>
      <c r="BRG40" s="4"/>
      <c r="BRH40" s="4"/>
      <c r="BRI40" s="4"/>
      <c r="BRJ40" s="4"/>
      <c r="BRK40" s="4"/>
      <c r="BRL40" s="4"/>
      <c r="BRM40" s="4"/>
      <c r="BRN40" s="4"/>
      <c r="BRO40" s="4"/>
      <c r="BRP40" s="4"/>
      <c r="BRQ40" s="4"/>
      <c r="BRR40" s="4"/>
      <c r="BRS40" s="4"/>
      <c r="BRT40" s="4"/>
      <c r="BRU40" s="4"/>
      <c r="BRV40" s="4"/>
      <c r="BRW40" s="4"/>
      <c r="BRX40" s="4"/>
      <c r="BRY40" s="4"/>
      <c r="BRZ40" s="4"/>
      <c r="BSA40" s="4"/>
      <c r="BSB40" s="4"/>
      <c r="BSC40" s="4"/>
      <c r="BSD40" s="4"/>
      <c r="BSE40" s="4"/>
      <c r="BSF40" s="4"/>
      <c r="BSG40" s="4"/>
      <c r="BSH40" s="4"/>
      <c r="BSI40" s="4"/>
      <c r="BSJ40" s="4"/>
      <c r="BSK40" s="4"/>
      <c r="BSL40" s="4"/>
      <c r="BSM40" s="4"/>
      <c r="BSN40" s="4"/>
      <c r="BSO40" s="4"/>
      <c r="BSP40" s="4"/>
      <c r="BSQ40" s="4"/>
      <c r="BSR40" s="4"/>
      <c r="BSS40" s="4"/>
      <c r="BST40" s="4"/>
      <c r="BSU40" s="4"/>
      <c r="BSV40" s="4"/>
      <c r="BSW40" s="4"/>
      <c r="BSX40" s="4"/>
      <c r="BSY40" s="4"/>
      <c r="BSZ40" s="4"/>
      <c r="BTA40" s="4"/>
      <c r="BTB40" s="4"/>
      <c r="BTC40" s="4"/>
      <c r="BTD40" s="4"/>
      <c r="BTE40" s="4"/>
      <c r="BTF40" s="4"/>
      <c r="BTG40" s="4"/>
      <c r="BTH40" s="4"/>
      <c r="BTI40" s="4"/>
      <c r="BTJ40" s="4"/>
      <c r="BTK40" s="4"/>
      <c r="BTL40" s="4"/>
      <c r="BTM40" s="4"/>
      <c r="BTN40" s="4"/>
      <c r="BTO40" s="4"/>
      <c r="BTP40" s="4"/>
      <c r="BTQ40" s="4"/>
      <c r="BTR40" s="4"/>
      <c r="BTS40" s="4"/>
      <c r="BTT40" s="4"/>
      <c r="BTU40" s="4"/>
      <c r="BTV40" s="4"/>
      <c r="BTW40" s="4"/>
      <c r="BTX40" s="4"/>
      <c r="BTY40" s="4"/>
      <c r="BTZ40" s="4"/>
      <c r="BUA40" s="4"/>
      <c r="BUB40" s="4"/>
      <c r="BUC40" s="4"/>
      <c r="BUD40" s="4"/>
      <c r="BUE40" s="4"/>
      <c r="BUF40" s="4"/>
      <c r="BUG40" s="4"/>
      <c r="BUH40" s="4"/>
      <c r="BUI40" s="4"/>
      <c r="BUJ40" s="4"/>
      <c r="BUK40" s="4"/>
      <c r="BUL40" s="4"/>
      <c r="BUM40" s="4"/>
      <c r="BUN40" s="4"/>
      <c r="BUO40" s="4"/>
      <c r="BUP40" s="4"/>
      <c r="BUQ40" s="4"/>
      <c r="BUR40" s="4"/>
      <c r="BUS40" s="4"/>
      <c r="BUT40" s="4"/>
      <c r="BUU40" s="4"/>
      <c r="BUV40" s="4"/>
      <c r="BUW40" s="4"/>
      <c r="BUX40" s="4"/>
      <c r="BUY40" s="4"/>
      <c r="BUZ40" s="4"/>
      <c r="BVA40" s="4"/>
      <c r="BVB40" s="4"/>
      <c r="BVC40" s="4"/>
      <c r="BVD40" s="4"/>
      <c r="BVE40" s="4"/>
      <c r="BVF40" s="4"/>
      <c r="BVG40" s="4"/>
      <c r="BVH40" s="4"/>
      <c r="BVI40" s="4"/>
      <c r="BVJ40" s="4"/>
      <c r="BVK40" s="4"/>
      <c r="BVL40" s="4"/>
      <c r="BVM40" s="4"/>
      <c r="BVN40" s="4"/>
      <c r="BVO40" s="4"/>
      <c r="BVP40" s="4"/>
      <c r="BVQ40" s="4"/>
      <c r="BVR40" s="4"/>
      <c r="BVS40" s="4"/>
      <c r="BVT40" s="4"/>
      <c r="BVU40" s="4"/>
      <c r="BVV40" s="4"/>
      <c r="BVW40" s="4"/>
      <c r="BVX40" s="4"/>
      <c r="BVY40" s="4"/>
      <c r="BVZ40" s="4"/>
      <c r="BWA40" s="4"/>
      <c r="BWB40" s="4"/>
      <c r="BWC40" s="4"/>
      <c r="BWD40" s="4"/>
      <c r="BWE40" s="4"/>
      <c r="BWF40" s="4"/>
      <c r="BWG40" s="4"/>
      <c r="BWH40" s="4"/>
      <c r="BWI40" s="4"/>
      <c r="BWJ40" s="4"/>
      <c r="BWK40" s="4"/>
      <c r="BWL40" s="4"/>
      <c r="BWM40" s="4"/>
      <c r="BWN40" s="4"/>
      <c r="BWO40" s="4"/>
      <c r="BWP40" s="4"/>
      <c r="BWQ40" s="4"/>
      <c r="BWR40" s="4"/>
      <c r="BWS40" s="4"/>
      <c r="BWT40" s="4"/>
      <c r="BWU40" s="4"/>
      <c r="BWV40" s="4"/>
      <c r="BWW40" s="4"/>
      <c r="BWX40" s="4"/>
      <c r="BWY40" s="4"/>
      <c r="BWZ40" s="4"/>
      <c r="BXA40" s="4"/>
      <c r="BXB40" s="4"/>
      <c r="BXC40" s="4"/>
      <c r="BXD40" s="4"/>
      <c r="BXE40" s="4"/>
      <c r="BXF40" s="4"/>
      <c r="BXG40" s="4"/>
      <c r="BXH40" s="4"/>
      <c r="BXI40" s="4"/>
      <c r="BXJ40" s="4"/>
      <c r="BXK40" s="4"/>
      <c r="BXL40" s="4"/>
      <c r="BXM40" s="4"/>
      <c r="BXN40" s="4"/>
      <c r="BXO40" s="4"/>
      <c r="BXP40" s="4"/>
      <c r="BXQ40" s="4"/>
      <c r="BXR40" s="4"/>
      <c r="BXS40" s="4"/>
      <c r="BXT40" s="4"/>
      <c r="BXU40" s="4"/>
      <c r="BXV40" s="4"/>
      <c r="BXW40" s="4"/>
      <c r="BXX40" s="4"/>
      <c r="BXY40" s="4"/>
      <c r="BXZ40" s="4"/>
      <c r="BYA40" s="4"/>
      <c r="BYB40" s="4"/>
      <c r="BYC40" s="4"/>
      <c r="BYD40" s="4"/>
      <c r="BYE40" s="4"/>
      <c r="BYF40" s="4"/>
      <c r="BYG40" s="4"/>
      <c r="BYH40" s="4"/>
      <c r="BYI40" s="4"/>
      <c r="BYJ40" s="4"/>
      <c r="BYK40" s="4"/>
      <c r="BYL40" s="4"/>
      <c r="BYM40" s="4"/>
      <c r="BYN40" s="4"/>
      <c r="BYO40" s="4"/>
      <c r="BYP40" s="4"/>
      <c r="BYQ40" s="4"/>
      <c r="BYR40" s="4"/>
      <c r="BYS40" s="4"/>
      <c r="BYT40" s="4"/>
      <c r="BYU40" s="4"/>
      <c r="BYV40" s="4"/>
      <c r="BYW40" s="4"/>
      <c r="BYX40" s="4"/>
      <c r="BYY40" s="4"/>
      <c r="BYZ40" s="4"/>
      <c r="BZA40" s="4"/>
      <c r="BZB40" s="4"/>
      <c r="BZC40" s="4"/>
      <c r="BZD40" s="4"/>
      <c r="BZE40" s="4"/>
      <c r="BZF40" s="4"/>
      <c r="BZG40" s="4"/>
      <c r="BZH40" s="4"/>
      <c r="BZI40" s="4"/>
      <c r="BZJ40" s="4"/>
      <c r="BZK40" s="4"/>
      <c r="BZL40" s="4"/>
      <c r="BZM40" s="4"/>
      <c r="BZN40" s="4"/>
      <c r="BZO40" s="4"/>
      <c r="BZP40" s="4"/>
      <c r="BZQ40" s="4"/>
      <c r="BZR40" s="4"/>
      <c r="BZS40" s="4"/>
      <c r="BZT40" s="4"/>
      <c r="BZU40" s="4"/>
      <c r="BZV40" s="4"/>
      <c r="BZW40" s="4"/>
      <c r="BZX40" s="4"/>
      <c r="BZY40" s="4"/>
      <c r="BZZ40" s="4"/>
      <c r="CAA40" s="4"/>
      <c r="CAB40" s="4"/>
      <c r="CAC40" s="4"/>
      <c r="CAD40" s="4"/>
      <c r="CAE40" s="4"/>
      <c r="CAF40" s="4"/>
      <c r="CAG40" s="4"/>
      <c r="CAH40" s="4"/>
      <c r="CAI40" s="4"/>
      <c r="CAJ40" s="4"/>
      <c r="CAK40" s="4"/>
      <c r="CAL40" s="4"/>
      <c r="CAM40" s="4"/>
      <c r="CAN40" s="4"/>
      <c r="CAO40" s="4"/>
      <c r="CAP40" s="4"/>
      <c r="CAQ40" s="4"/>
      <c r="CAR40" s="4"/>
      <c r="CAS40" s="4"/>
      <c r="CAT40" s="4"/>
      <c r="CAU40" s="4"/>
      <c r="CAV40" s="4"/>
      <c r="CAW40" s="4"/>
      <c r="CAX40" s="4"/>
      <c r="CAY40" s="4"/>
      <c r="CAZ40" s="4"/>
      <c r="CBA40" s="4"/>
      <c r="CBB40" s="4"/>
      <c r="CBC40" s="4"/>
      <c r="CBD40" s="4"/>
      <c r="CBE40" s="4"/>
      <c r="CBF40" s="4"/>
      <c r="CBG40" s="4"/>
      <c r="CBH40" s="4"/>
      <c r="CBI40" s="4"/>
      <c r="CBJ40" s="4"/>
      <c r="CBK40" s="4"/>
      <c r="CBL40" s="4"/>
      <c r="CBM40" s="4"/>
      <c r="CBN40" s="4"/>
      <c r="CBO40" s="4"/>
      <c r="CBP40" s="4"/>
      <c r="CBQ40" s="4"/>
      <c r="CBR40" s="4"/>
      <c r="CBS40" s="4"/>
      <c r="CBT40" s="4"/>
      <c r="CBU40" s="4"/>
      <c r="CBV40" s="4"/>
      <c r="CBW40" s="4"/>
      <c r="CBX40" s="4"/>
      <c r="CBY40" s="4"/>
      <c r="CBZ40" s="4"/>
      <c r="CCA40" s="4"/>
      <c r="CCB40" s="4"/>
      <c r="CCC40" s="4"/>
      <c r="CCD40" s="4"/>
      <c r="CCE40" s="4"/>
      <c r="CCF40" s="4"/>
      <c r="CCG40" s="4"/>
      <c r="CCH40" s="4"/>
      <c r="CCI40" s="4"/>
      <c r="CCJ40" s="4"/>
      <c r="CCK40" s="4"/>
      <c r="CCL40" s="4"/>
      <c r="CCM40" s="4"/>
      <c r="CCN40" s="4"/>
      <c r="CCO40" s="4"/>
      <c r="CCP40" s="4"/>
      <c r="CCQ40" s="4"/>
      <c r="CCR40" s="4"/>
      <c r="CCS40" s="4"/>
      <c r="CCT40" s="4"/>
      <c r="CCU40" s="4"/>
      <c r="CCV40" s="4"/>
      <c r="CCW40" s="4"/>
      <c r="CCX40" s="4"/>
      <c r="CCY40" s="4"/>
      <c r="CCZ40" s="4"/>
      <c r="CDA40" s="4"/>
      <c r="CDB40" s="4"/>
      <c r="CDC40" s="4"/>
      <c r="CDD40" s="4"/>
      <c r="CDE40" s="4"/>
      <c r="CDF40" s="4"/>
      <c r="CDG40" s="4"/>
      <c r="CDH40" s="4"/>
      <c r="CDI40" s="4"/>
      <c r="CDJ40" s="4"/>
      <c r="CDK40" s="4"/>
      <c r="CDL40" s="4"/>
      <c r="CDM40" s="4"/>
      <c r="CDN40" s="4"/>
      <c r="CDO40" s="4"/>
      <c r="CDP40" s="4"/>
      <c r="CDQ40" s="4"/>
      <c r="CDR40" s="4"/>
      <c r="CDS40" s="4"/>
      <c r="CDT40" s="4"/>
      <c r="CDU40" s="4"/>
      <c r="CDV40" s="4"/>
      <c r="CDW40" s="4"/>
      <c r="CDX40" s="4"/>
      <c r="CDY40" s="4"/>
      <c r="CDZ40" s="4"/>
      <c r="CEA40" s="4"/>
      <c r="CEB40" s="4"/>
      <c r="CEC40" s="4"/>
      <c r="CED40" s="4"/>
      <c r="CEE40" s="4"/>
      <c r="CEF40" s="4"/>
      <c r="CEG40" s="4"/>
      <c r="CEH40" s="4"/>
      <c r="CEI40" s="4"/>
      <c r="CEJ40" s="4"/>
      <c r="CEK40" s="4"/>
      <c r="CEL40" s="4"/>
      <c r="CEM40" s="4"/>
      <c r="CEN40" s="4"/>
      <c r="CEO40" s="4"/>
      <c r="CEP40" s="4"/>
      <c r="CEQ40" s="4"/>
      <c r="CER40" s="4"/>
      <c r="CES40" s="4"/>
      <c r="CET40" s="4"/>
      <c r="CEU40" s="4"/>
      <c r="CEV40" s="4"/>
      <c r="CEW40" s="4"/>
      <c r="CEX40" s="4"/>
      <c r="CEY40" s="4"/>
      <c r="CEZ40" s="4"/>
      <c r="CFA40" s="4"/>
      <c r="CFB40" s="4"/>
      <c r="CFC40" s="4"/>
      <c r="CFD40" s="4"/>
      <c r="CFE40" s="4"/>
      <c r="CFF40" s="4"/>
      <c r="CFG40" s="4"/>
      <c r="CFH40" s="4"/>
      <c r="CFI40" s="4"/>
      <c r="CFJ40" s="4"/>
      <c r="CFK40" s="4"/>
      <c r="CFL40" s="4"/>
      <c r="CFM40" s="4"/>
      <c r="CFN40" s="4"/>
      <c r="CFO40" s="4"/>
      <c r="CFP40" s="4"/>
      <c r="CFQ40" s="4"/>
      <c r="CFR40" s="4"/>
      <c r="CFS40" s="4"/>
      <c r="CFT40" s="4"/>
      <c r="CFU40" s="4"/>
      <c r="CFV40" s="4"/>
      <c r="CFW40" s="4"/>
      <c r="CFX40" s="4"/>
      <c r="CFY40" s="4"/>
      <c r="CFZ40" s="4"/>
      <c r="CGA40" s="4"/>
      <c r="CGB40" s="4"/>
      <c r="CGC40" s="4"/>
      <c r="CGD40" s="4"/>
      <c r="CGE40" s="4"/>
      <c r="CGF40" s="4"/>
      <c r="CGG40" s="4"/>
      <c r="CGH40" s="4"/>
      <c r="CGI40" s="4"/>
      <c r="CGJ40" s="4"/>
      <c r="CGK40" s="4"/>
      <c r="CGL40" s="4"/>
      <c r="CGM40" s="4"/>
      <c r="CGN40" s="4"/>
      <c r="CGO40" s="4"/>
      <c r="CGP40" s="4"/>
      <c r="CGQ40" s="4"/>
      <c r="CGR40" s="4"/>
      <c r="CGS40" s="4"/>
      <c r="CGT40" s="4"/>
      <c r="CGU40" s="4"/>
      <c r="CGV40" s="4"/>
      <c r="CGW40" s="4"/>
      <c r="CGX40" s="4"/>
      <c r="CGY40" s="4"/>
      <c r="CGZ40" s="4"/>
      <c r="CHA40" s="4"/>
      <c r="CHB40" s="4"/>
      <c r="CHC40" s="4"/>
      <c r="CHD40" s="4"/>
      <c r="CHE40" s="4"/>
      <c r="CHF40" s="4"/>
      <c r="CHG40" s="4"/>
      <c r="CHH40" s="4"/>
      <c r="CHI40" s="4"/>
      <c r="CHJ40" s="4"/>
      <c r="CHK40" s="4"/>
      <c r="CHL40" s="4"/>
      <c r="CHM40" s="4"/>
      <c r="CHN40" s="4"/>
      <c r="CHO40" s="4"/>
      <c r="CHP40" s="4"/>
      <c r="CHQ40" s="4"/>
      <c r="CHR40" s="4"/>
      <c r="CHS40" s="4"/>
      <c r="CHT40" s="4"/>
      <c r="CHU40" s="4"/>
      <c r="CHV40" s="4"/>
      <c r="CHW40" s="4"/>
      <c r="CHX40" s="4"/>
      <c r="CHY40" s="4"/>
      <c r="CHZ40" s="4"/>
      <c r="CIA40" s="4"/>
      <c r="CIB40" s="4"/>
      <c r="CIC40" s="4"/>
      <c r="CID40" s="4"/>
      <c r="CIE40" s="4"/>
      <c r="CIF40" s="4"/>
      <c r="CIG40" s="4"/>
      <c r="CIH40" s="4"/>
      <c r="CII40" s="4"/>
      <c r="CIJ40" s="4"/>
      <c r="CIK40" s="4"/>
      <c r="CIL40" s="4"/>
      <c r="CIM40" s="4"/>
      <c r="CIN40" s="4"/>
      <c r="CIO40" s="4"/>
      <c r="CIP40" s="4"/>
      <c r="CIQ40" s="4"/>
      <c r="CIR40" s="4"/>
      <c r="CIS40" s="4"/>
      <c r="CIT40" s="4"/>
      <c r="CIU40" s="4"/>
      <c r="CIV40" s="4"/>
      <c r="CIW40" s="4"/>
      <c r="CIX40" s="4"/>
      <c r="CIY40" s="4"/>
      <c r="CIZ40" s="4"/>
      <c r="CJA40" s="4"/>
      <c r="CJB40" s="4"/>
      <c r="CJC40" s="4"/>
      <c r="CJD40" s="4"/>
      <c r="CJE40" s="4"/>
      <c r="CJF40" s="4"/>
      <c r="CJG40" s="4"/>
      <c r="CJH40" s="4"/>
      <c r="CJI40" s="4"/>
      <c r="CJJ40" s="4"/>
      <c r="CJK40" s="4"/>
      <c r="CJL40" s="4"/>
      <c r="CJM40" s="4"/>
      <c r="CJN40" s="4"/>
      <c r="CJO40" s="4"/>
      <c r="CJP40" s="4"/>
      <c r="CJQ40" s="4"/>
      <c r="CJR40" s="4"/>
      <c r="CJS40" s="4"/>
      <c r="CJT40" s="4"/>
      <c r="CJU40" s="4"/>
      <c r="CJV40" s="4"/>
      <c r="CJW40" s="4"/>
      <c r="CJX40" s="4"/>
      <c r="CJY40" s="4"/>
      <c r="CJZ40" s="4"/>
      <c r="CKA40" s="4"/>
      <c r="CKB40" s="4"/>
      <c r="CKC40" s="4"/>
      <c r="CKD40" s="4"/>
      <c r="CKE40" s="4"/>
      <c r="CKF40" s="4"/>
      <c r="CKG40" s="4"/>
      <c r="CKH40" s="4"/>
      <c r="CKI40" s="4"/>
      <c r="CKJ40" s="4"/>
      <c r="CKK40" s="4"/>
      <c r="CKL40" s="4"/>
      <c r="CKM40" s="4"/>
      <c r="CKN40" s="4"/>
      <c r="CKO40" s="4"/>
      <c r="CKP40" s="4"/>
      <c r="CKQ40" s="4"/>
      <c r="CKR40" s="4"/>
      <c r="CKS40" s="4"/>
      <c r="CKT40" s="4"/>
      <c r="CKU40" s="4"/>
      <c r="CKV40" s="4"/>
      <c r="CKW40" s="4"/>
      <c r="CKX40" s="4"/>
      <c r="CKY40" s="4"/>
      <c r="CKZ40" s="4"/>
      <c r="CLA40" s="4"/>
      <c r="CLB40" s="4"/>
      <c r="CLC40" s="4"/>
      <c r="CLD40" s="4"/>
      <c r="CLE40" s="4"/>
      <c r="CLF40" s="4"/>
      <c r="CLG40" s="4"/>
      <c r="CLH40" s="4"/>
      <c r="CLI40" s="4"/>
      <c r="CLJ40" s="4"/>
      <c r="CLK40" s="4"/>
      <c r="CLL40" s="4"/>
      <c r="CLM40" s="4"/>
      <c r="CLN40" s="4"/>
      <c r="CLO40" s="4"/>
      <c r="CLP40" s="4"/>
      <c r="CLQ40" s="4"/>
      <c r="CLR40" s="4"/>
      <c r="CLS40" s="4"/>
      <c r="CLT40" s="4"/>
      <c r="CLU40" s="4"/>
      <c r="CLV40" s="4"/>
      <c r="CLW40" s="4"/>
      <c r="CLX40" s="4"/>
      <c r="CLY40" s="4"/>
      <c r="CLZ40" s="4"/>
      <c r="CMA40" s="4"/>
      <c r="CMB40" s="4"/>
      <c r="CMC40" s="4"/>
      <c r="CMD40" s="4"/>
      <c r="CME40" s="4"/>
      <c r="CMF40" s="4"/>
      <c r="CMG40" s="4"/>
      <c r="CMH40" s="4"/>
      <c r="CMI40" s="4"/>
      <c r="CMJ40" s="4"/>
      <c r="CMK40" s="4"/>
      <c r="CML40" s="4"/>
      <c r="CMM40" s="4"/>
      <c r="CMN40" s="4"/>
      <c r="CMO40" s="4"/>
      <c r="CMP40" s="4"/>
      <c r="CMQ40" s="4"/>
      <c r="CMR40" s="4"/>
      <c r="CMS40" s="4"/>
      <c r="CMT40" s="4"/>
      <c r="CMU40" s="4"/>
      <c r="CMV40" s="4"/>
      <c r="CMW40" s="4"/>
      <c r="CMX40" s="4"/>
      <c r="CMY40" s="4"/>
      <c r="CMZ40" s="4"/>
      <c r="CNA40" s="4"/>
      <c r="CNB40" s="4"/>
      <c r="CNC40" s="4"/>
      <c r="CND40" s="4"/>
      <c r="CNE40" s="4"/>
      <c r="CNF40" s="4"/>
      <c r="CNG40" s="4"/>
      <c r="CNH40" s="4"/>
      <c r="CNI40" s="4"/>
      <c r="CNJ40" s="4"/>
      <c r="CNK40" s="4"/>
      <c r="CNL40" s="4"/>
      <c r="CNM40" s="4"/>
      <c r="CNN40" s="4"/>
      <c r="CNO40" s="4"/>
      <c r="CNP40" s="4"/>
      <c r="CNQ40" s="4"/>
      <c r="CNR40" s="4"/>
      <c r="CNS40" s="4"/>
      <c r="CNT40" s="4"/>
      <c r="CNU40" s="4"/>
      <c r="CNV40" s="4"/>
      <c r="CNW40" s="4"/>
      <c r="CNX40" s="4"/>
      <c r="CNY40" s="4"/>
      <c r="CNZ40" s="4"/>
      <c r="COA40" s="4"/>
      <c r="COB40" s="4"/>
      <c r="COC40" s="4"/>
      <c r="COD40" s="4"/>
      <c r="COE40" s="4"/>
      <c r="COF40" s="4"/>
      <c r="COG40" s="4"/>
      <c r="COH40" s="4"/>
      <c r="COI40" s="4"/>
      <c r="COJ40" s="4"/>
      <c r="COK40" s="4"/>
      <c r="COL40" s="4"/>
      <c r="COM40" s="4"/>
      <c r="CON40" s="4"/>
      <c r="COO40" s="4"/>
      <c r="COP40" s="4"/>
      <c r="COQ40" s="4"/>
      <c r="COR40" s="4"/>
      <c r="COS40" s="4"/>
      <c r="COT40" s="4"/>
      <c r="COU40" s="4"/>
      <c r="COV40" s="4"/>
      <c r="COW40" s="4"/>
      <c r="COX40" s="4"/>
      <c r="COY40" s="4"/>
      <c r="COZ40" s="4"/>
      <c r="CPA40" s="4"/>
      <c r="CPB40" s="4"/>
      <c r="CPC40" s="4"/>
      <c r="CPD40" s="4"/>
      <c r="CPE40" s="4"/>
      <c r="CPF40" s="4"/>
      <c r="CPG40" s="4"/>
      <c r="CPH40" s="4"/>
      <c r="CPI40" s="4"/>
      <c r="CPJ40" s="4"/>
      <c r="CPK40" s="4"/>
      <c r="CPL40" s="4"/>
      <c r="CPM40" s="4"/>
      <c r="CPN40" s="4"/>
      <c r="CPO40" s="4"/>
      <c r="CPP40" s="4"/>
      <c r="CPQ40" s="4"/>
      <c r="CPR40" s="4"/>
      <c r="CPS40" s="4"/>
      <c r="CPT40" s="4"/>
      <c r="CPU40" s="4"/>
      <c r="CPV40" s="4"/>
      <c r="CPW40" s="4"/>
      <c r="CPX40" s="4"/>
      <c r="CPY40" s="4"/>
      <c r="CPZ40" s="4"/>
      <c r="CQA40" s="4"/>
      <c r="CQB40" s="4"/>
      <c r="CQC40" s="4"/>
      <c r="CQD40" s="4"/>
      <c r="CQE40" s="4"/>
      <c r="CQF40" s="4"/>
      <c r="CQG40" s="4"/>
      <c r="CQH40" s="4"/>
      <c r="CQI40" s="4"/>
      <c r="CQJ40" s="4"/>
      <c r="CQK40" s="4"/>
      <c r="CQL40" s="4"/>
      <c r="CQM40" s="4"/>
      <c r="CQN40" s="4"/>
      <c r="CQO40" s="4"/>
      <c r="CQP40" s="4"/>
      <c r="CQQ40" s="4"/>
      <c r="CQR40" s="4"/>
      <c r="CQS40" s="4"/>
      <c r="CQT40" s="4"/>
      <c r="CQU40" s="4"/>
      <c r="CQV40" s="4"/>
      <c r="CQW40" s="4"/>
      <c r="CQX40" s="4"/>
      <c r="CQY40" s="4"/>
      <c r="CQZ40" s="4"/>
      <c r="CRA40" s="4"/>
      <c r="CRB40" s="4"/>
      <c r="CRC40" s="4"/>
      <c r="CRD40" s="4"/>
      <c r="CRE40" s="4"/>
      <c r="CRF40" s="4"/>
      <c r="CRG40" s="4"/>
      <c r="CRH40" s="4"/>
      <c r="CRI40" s="4"/>
      <c r="CRJ40" s="4"/>
      <c r="CRK40" s="4"/>
      <c r="CRL40" s="4"/>
      <c r="CRM40" s="4"/>
      <c r="CRN40" s="4"/>
      <c r="CRO40" s="4"/>
      <c r="CRP40" s="4"/>
      <c r="CRQ40" s="4"/>
      <c r="CRR40" s="4"/>
      <c r="CRS40" s="4"/>
      <c r="CRT40" s="4"/>
      <c r="CRU40" s="4"/>
      <c r="CRV40" s="4"/>
      <c r="CRW40" s="4"/>
      <c r="CRX40" s="4"/>
      <c r="CRY40" s="4"/>
      <c r="CRZ40" s="4"/>
      <c r="CSA40" s="4"/>
      <c r="CSB40" s="4"/>
      <c r="CSC40" s="4"/>
      <c r="CSD40" s="4"/>
      <c r="CSE40" s="4"/>
      <c r="CSF40" s="4"/>
      <c r="CSG40" s="4"/>
      <c r="CSH40" s="4"/>
      <c r="CSI40" s="4"/>
      <c r="CSJ40" s="4"/>
      <c r="CSK40" s="4"/>
      <c r="CSL40" s="4"/>
      <c r="CSM40" s="4"/>
      <c r="CSN40" s="4"/>
      <c r="CSO40" s="4"/>
      <c r="CSP40" s="4"/>
      <c r="CSQ40" s="4"/>
      <c r="CSR40" s="4"/>
      <c r="CSS40" s="4"/>
      <c r="CST40" s="4"/>
      <c r="CSU40" s="4"/>
      <c r="CSV40" s="4"/>
      <c r="CSW40" s="4"/>
      <c r="CSX40" s="4"/>
      <c r="CSY40" s="4"/>
      <c r="CSZ40" s="4"/>
      <c r="CTA40" s="4"/>
      <c r="CTB40" s="4"/>
      <c r="CTC40" s="4"/>
      <c r="CTD40" s="4"/>
      <c r="CTE40" s="4"/>
      <c r="CTF40" s="4"/>
      <c r="CTG40" s="4"/>
      <c r="CTH40" s="4"/>
      <c r="CTI40" s="4"/>
      <c r="CTJ40" s="4"/>
      <c r="CTK40" s="4"/>
      <c r="CTL40" s="4"/>
      <c r="CTM40" s="4"/>
      <c r="CTN40" s="4"/>
      <c r="CTO40" s="4"/>
      <c r="CTP40" s="4"/>
      <c r="CTQ40" s="4"/>
      <c r="CTR40" s="4"/>
      <c r="CTS40" s="4"/>
      <c r="CTT40" s="4"/>
      <c r="CTU40" s="4"/>
      <c r="CTV40" s="4"/>
      <c r="CTW40" s="4"/>
      <c r="CTX40" s="4"/>
      <c r="CTY40" s="4"/>
      <c r="CTZ40" s="4"/>
      <c r="CUA40" s="4"/>
      <c r="CUB40" s="4"/>
      <c r="CUC40" s="4"/>
      <c r="CUD40" s="4"/>
      <c r="CUE40" s="4"/>
      <c r="CUF40" s="4"/>
      <c r="CUG40" s="4"/>
      <c r="CUH40" s="4"/>
      <c r="CUI40" s="4"/>
      <c r="CUJ40" s="4"/>
      <c r="CUK40" s="4"/>
      <c r="CUL40" s="4"/>
      <c r="CUM40" s="4"/>
      <c r="CUN40" s="4"/>
      <c r="CUO40" s="4"/>
      <c r="CUP40" s="4"/>
      <c r="CUQ40" s="4"/>
      <c r="CUR40" s="4"/>
      <c r="CUS40" s="4"/>
      <c r="CUT40" s="4"/>
      <c r="CUU40" s="4"/>
      <c r="CUV40" s="4"/>
      <c r="CUW40" s="4"/>
      <c r="CUX40" s="4"/>
      <c r="CUY40" s="4"/>
      <c r="CUZ40" s="4"/>
      <c r="CVA40" s="4"/>
      <c r="CVB40" s="4"/>
      <c r="CVC40" s="4"/>
      <c r="CVD40" s="4"/>
      <c r="CVE40" s="4"/>
      <c r="CVF40" s="4"/>
      <c r="CVG40" s="4"/>
      <c r="CVH40" s="4"/>
      <c r="CVI40" s="4"/>
      <c r="CVJ40" s="4"/>
      <c r="CVK40" s="4"/>
      <c r="CVL40" s="4"/>
      <c r="CVM40" s="4"/>
      <c r="CVN40" s="4"/>
      <c r="CVO40" s="4"/>
      <c r="CVP40" s="4"/>
      <c r="CVQ40" s="4"/>
      <c r="CVR40" s="4"/>
      <c r="CVS40" s="4"/>
      <c r="CVT40" s="4"/>
      <c r="CVU40" s="4"/>
      <c r="CVV40" s="4"/>
      <c r="CVW40" s="4"/>
      <c r="CVX40" s="4"/>
      <c r="CVY40" s="4"/>
      <c r="CVZ40" s="4"/>
      <c r="CWA40" s="4"/>
      <c r="CWB40" s="4"/>
      <c r="CWC40" s="4"/>
      <c r="CWD40" s="4"/>
      <c r="CWE40" s="4"/>
      <c r="CWF40" s="4"/>
      <c r="CWG40" s="4"/>
      <c r="CWH40" s="4"/>
      <c r="CWI40" s="4"/>
      <c r="CWJ40" s="4"/>
      <c r="CWK40" s="4"/>
      <c r="CWL40" s="4"/>
      <c r="CWM40" s="4"/>
      <c r="CWN40" s="4"/>
      <c r="CWO40" s="4"/>
      <c r="CWP40" s="4"/>
      <c r="CWQ40" s="4"/>
      <c r="CWR40" s="4"/>
      <c r="CWS40" s="4"/>
      <c r="CWT40" s="4"/>
      <c r="CWU40" s="4"/>
      <c r="CWV40" s="4"/>
      <c r="CWW40" s="4"/>
      <c r="CWX40" s="4"/>
      <c r="CWY40" s="4"/>
      <c r="CWZ40" s="4"/>
      <c r="CXA40" s="4"/>
      <c r="CXB40" s="4"/>
      <c r="CXC40" s="4"/>
      <c r="CXD40" s="4"/>
      <c r="CXE40" s="4"/>
      <c r="CXF40" s="4"/>
      <c r="CXG40" s="4"/>
      <c r="CXH40" s="4"/>
      <c r="CXI40" s="4"/>
      <c r="CXJ40" s="4"/>
      <c r="CXK40" s="4"/>
      <c r="CXL40" s="4"/>
      <c r="CXM40" s="4"/>
      <c r="CXN40" s="4"/>
      <c r="CXO40" s="4"/>
      <c r="CXP40" s="4"/>
      <c r="CXQ40" s="4"/>
      <c r="CXR40" s="4"/>
      <c r="CXS40" s="4"/>
      <c r="CXT40" s="4"/>
      <c r="CXU40" s="4"/>
      <c r="CXV40" s="4"/>
      <c r="CXW40" s="4"/>
      <c r="CXX40" s="4"/>
      <c r="CXY40" s="4"/>
      <c r="CXZ40" s="4"/>
      <c r="CYA40" s="4"/>
      <c r="CYB40" s="4"/>
      <c r="CYC40" s="4"/>
      <c r="CYD40" s="4"/>
      <c r="CYE40" s="4"/>
      <c r="CYF40" s="4"/>
      <c r="CYG40" s="4"/>
      <c r="CYH40" s="4"/>
      <c r="CYI40" s="4"/>
      <c r="CYJ40" s="4"/>
      <c r="CYK40" s="4"/>
      <c r="CYL40" s="4"/>
      <c r="CYM40" s="4"/>
      <c r="CYN40" s="4"/>
      <c r="CYO40" s="4"/>
      <c r="CYP40" s="4"/>
      <c r="CYQ40" s="4"/>
      <c r="CYR40" s="4"/>
      <c r="CYS40" s="4"/>
      <c r="CYT40" s="4"/>
      <c r="CYU40" s="4"/>
      <c r="CYV40" s="4"/>
      <c r="CYW40" s="4"/>
      <c r="CYX40" s="4"/>
      <c r="CYY40" s="4"/>
      <c r="CYZ40" s="4"/>
      <c r="CZA40" s="4"/>
      <c r="CZB40" s="4"/>
      <c r="CZC40" s="4"/>
      <c r="CZD40" s="4"/>
      <c r="CZE40" s="4"/>
      <c r="CZF40" s="4"/>
      <c r="CZG40" s="4"/>
      <c r="CZH40" s="4"/>
      <c r="CZI40" s="4"/>
      <c r="CZJ40" s="4"/>
      <c r="CZK40" s="4"/>
      <c r="CZL40" s="4"/>
      <c r="CZM40" s="4"/>
      <c r="CZN40" s="4"/>
      <c r="CZO40" s="4"/>
      <c r="CZP40" s="4"/>
      <c r="CZQ40" s="4"/>
      <c r="CZR40" s="4"/>
      <c r="CZS40" s="4"/>
      <c r="CZT40" s="4"/>
      <c r="CZU40" s="4"/>
      <c r="CZV40" s="4"/>
      <c r="CZW40" s="4"/>
      <c r="CZX40" s="4"/>
      <c r="CZY40" s="4"/>
      <c r="CZZ40" s="4"/>
      <c r="DAA40" s="4"/>
      <c r="DAB40" s="4"/>
      <c r="DAC40" s="4"/>
      <c r="DAD40" s="4"/>
      <c r="DAE40" s="4"/>
      <c r="DAF40" s="4"/>
      <c r="DAG40" s="4"/>
      <c r="DAH40" s="4"/>
      <c r="DAI40" s="4"/>
      <c r="DAJ40" s="4"/>
      <c r="DAK40" s="4"/>
      <c r="DAL40" s="4"/>
      <c r="DAM40" s="4"/>
      <c r="DAN40" s="4"/>
      <c r="DAO40" s="4"/>
      <c r="DAP40" s="4"/>
      <c r="DAQ40" s="4"/>
      <c r="DAR40" s="4"/>
      <c r="DAS40" s="4"/>
      <c r="DAT40" s="4"/>
      <c r="DAU40" s="4"/>
      <c r="DAV40" s="4"/>
      <c r="DAW40" s="4"/>
      <c r="DAX40" s="4"/>
      <c r="DAY40" s="4"/>
      <c r="DAZ40" s="4"/>
      <c r="DBA40" s="4"/>
      <c r="DBB40" s="4"/>
      <c r="DBC40" s="4"/>
      <c r="DBD40" s="4"/>
      <c r="DBE40" s="4"/>
      <c r="DBF40" s="4"/>
      <c r="DBG40" s="4"/>
      <c r="DBH40" s="4"/>
      <c r="DBI40" s="4"/>
      <c r="DBJ40" s="4"/>
      <c r="DBK40" s="4"/>
      <c r="DBL40" s="4"/>
      <c r="DBM40" s="4"/>
      <c r="DBN40" s="4"/>
      <c r="DBO40" s="4"/>
      <c r="DBP40" s="4"/>
      <c r="DBQ40" s="4"/>
      <c r="DBR40" s="4"/>
      <c r="DBS40" s="4"/>
      <c r="DBT40" s="4"/>
      <c r="DBU40" s="4"/>
      <c r="DBV40" s="4"/>
      <c r="DBW40" s="4"/>
      <c r="DBX40" s="4"/>
      <c r="DBY40" s="4"/>
      <c r="DBZ40" s="4"/>
      <c r="DCA40" s="4"/>
      <c r="DCB40" s="4"/>
      <c r="DCC40" s="4"/>
      <c r="DCD40" s="4"/>
      <c r="DCE40" s="4"/>
      <c r="DCF40" s="4"/>
      <c r="DCG40" s="4"/>
      <c r="DCH40" s="4"/>
      <c r="DCI40" s="4"/>
      <c r="DCJ40" s="4"/>
      <c r="DCK40" s="4"/>
      <c r="DCL40" s="4"/>
      <c r="DCM40" s="4"/>
      <c r="DCN40" s="4"/>
      <c r="DCO40" s="4"/>
      <c r="DCP40" s="4"/>
      <c r="DCQ40" s="4"/>
      <c r="DCR40" s="4"/>
      <c r="DCS40" s="4"/>
      <c r="DCT40" s="4"/>
      <c r="DCU40" s="4"/>
      <c r="DCV40" s="4"/>
      <c r="DCW40" s="4"/>
      <c r="DCX40" s="4"/>
      <c r="DCY40" s="4"/>
      <c r="DCZ40" s="4"/>
      <c r="DDA40" s="4"/>
      <c r="DDB40" s="4"/>
      <c r="DDC40" s="4"/>
      <c r="DDD40" s="4"/>
      <c r="DDE40" s="4"/>
      <c r="DDF40" s="4"/>
      <c r="DDG40" s="4"/>
      <c r="DDH40" s="4"/>
      <c r="DDI40" s="4"/>
      <c r="DDJ40" s="4"/>
      <c r="DDK40" s="4"/>
      <c r="DDL40" s="4"/>
      <c r="DDM40" s="4"/>
      <c r="DDN40" s="4"/>
      <c r="DDO40" s="4"/>
      <c r="DDP40" s="4"/>
      <c r="DDQ40" s="4"/>
      <c r="DDR40" s="4"/>
      <c r="DDS40" s="4"/>
      <c r="DDT40" s="4"/>
      <c r="DDU40" s="4"/>
      <c r="DDV40" s="4"/>
      <c r="DDW40" s="4"/>
      <c r="DDX40" s="4"/>
      <c r="DDY40" s="4"/>
      <c r="DDZ40" s="4"/>
      <c r="DEA40" s="4"/>
      <c r="DEB40" s="4"/>
      <c r="DEC40" s="4"/>
      <c r="DED40" s="4"/>
      <c r="DEE40" s="4"/>
      <c r="DEF40" s="4"/>
      <c r="DEG40" s="4"/>
      <c r="DEH40" s="4"/>
      <c r="DEI40" s="4"/>
      <c r="DEJ40" s="4"/>
      <c r="DEK40" s="4"/>
      <c r="DEL40" s="4"/>
      <c r="DEM40" s="4"/>
      <c r="DEN40" s="4"/>
      <c r="DEO40" s="4"/>
      <c r="DEP40" s="4"/>
      <c r="DEQ40" s="4"/>
      <c r="DER40" s="4"/>
      <c r="DES40" s="4"/>
      <c r="DET40" s="4"/>
      <c r="DEU40" s="4"/>
      <c r="DEV40" s="4"/>
      <c r="DEW40" s="4"/>
      <c r="DEX40" s="4"/>
      <c r="DEY40" s="4"/>
      <c r="DEZ40" s="4"/>
      <c r="DFA40" s="4"/>
      <c r="DFB40" s="4"/>
      <c r="DFC40" s="4"/>
      <c r="DFD40" s="4"/>
      <c r="DFE40" s="4"/>
      <c r="DFF40" s="4"/>
      <c r="DFG40" s="4"/>
      <c r="DFH40" s="4"/>
      <c r="DFI40" s="4"/>
      <c r="DFJ40" s="4"/>
      <c r="DFK40" s="4"/>
      <c r="DFL40" s="4"/>
      <c r="DFM40" s="4"/>
      <c r="DFN40" s="4"/>
      <c r="DFO40" s="4"/>
      <c r="DFP40" s="4"/>
      <c r="DFQ40" s="4"/>
      <c r="DFR40" s="4"/>
      <c r="DFS40" s="4"/>
      <c r="DFT40" s="4"/>
      <c r="DFU40" s="4"/>
      <c r="DFV40" s="4"/>
      <c r="DFW40" s="4"/>
      <c r="DFX40" s="4"/>
      <c r="DFY40" s="4"/>
      <c r="DFZ40" s="4"/>
      <c r="DGA40" s="4"/>
      <c r="DGB40" s="4"/>
      <c r="DGC40" s="4"/>
      <c r="DGD40" s="4"/>
      <c r="DGE40" s="4"/>
      <c r="DGF40" s="4"/>
      <c r="DGG40" s="4"/>
      <c r="DGH40" s="4"/>
      <c r="DGI40" s="4"/>
      <c r="DGJ40" s="4"/>
      <c r="DGK40" s="4"/>
      <c r="DGL40" s="4"/>
      <c r="DGM40" s="4"/>
      <c r="DGN40" s="4"/>
      <c r="DGO40" s="4"/>
      <c r="DGP40" s="4"/>
      <c r="DGQ40" s="4"/>
      <c r="DGR40" s="4"/>
      <c r="DGS40" s="4"/>
      <c r="DGT40" s="4"/>
      <c r="DGU40" s="4"/>
      <c r="DGV40" s="4"/>
      <c r="DGW40" s="4"/>
      <c r="DGX40" s="4"/>
      <c r="DGY40" s="4"/>
      <c r="DGZ40" s="4"/>
      <c r="DHA40" s="4"/>
      <c r="DHB40" s="4"/>
      <c r="DHC40" s="4"/>
      <c r="DHD40" s="4"/>
      <c r="DHE40" s="4"/>
      <c r="DHF40" s="4"/>
      <c r="DHG40" s="4"/>
      <c r="DHH40" s="4"/>
      <c r="DHI40" s="4"/>
      <c r="DHJ40" s="4"/>
      <c r="DHK40" s="4"/>
      <c r="DHL40" s="4"/>
      <c r="DHM40" s="4"/>
      <c r="DHN40" s="4"/>
      <c r="DHO40" s="4"/>
      <c r="DHP40" s="4"/>
      <c r="DHQ40" s="4"/>
      <c r="DHR40" s="4"/>
      <c r="DHS40" s="4"/>
      <c r="DHT40" s="4"/>
      <c r="DHU40" s="4"/>
      <c r="DHV40" s="4"/>
      <c r="DHW40" s="4"/>
      <c r="DHX40" s="4"/>
      <c r="DHY40" s="4"/>
      <c r="DHZ40" s="4"/>
      <c r="DIA40" s="4"/>
      <c r="DIB40" s="4"/>
      <c r="DIC40" s="4"/>
      <c r="DID40" s="4"/>
      <c r="DIE40" s="4"/>
      <c r="DIF40" s="4"/>
      <c r="DIG40" s="4"/>
      <c r="DIH40" s="4"/>
      <c r="DII40" s="4"/>
      <c r="DIJ40" s="4"/>
      <c r="DIK40" s="4"/>
      <c r="DIL40" s="4"/>
      <c r="DIM40" s="4"/>
      <c r="DIN40" s="4"/>
      <c r="DIO40" s="4"/>
      <c r="DIP40" s="4"/>
      <c r="DIQ40" s="4"/>
      <c r="DIR40" s="4"/>
      <c r="DIS40" s="4"/>
      <c r="DIT40" s="4"/>
      <c r="DIU40" s="4"/>
      <c r="DIV40" s="4"/>
      <c r="DIW40" s="4"/>
      <c r="DIX40" s="4"/>
      <c r="DIY40" s="4"/>
      <c r="DIZ40" s="4"/>
      <c r="DJA40" s="4"/>
      <c r="DJB40" s="4"/>
      <c r="DJC40" s="4"/>
      <c r="DJD40" s="4"/>
      <c r="DJE40" s="4"/>
      <c r="DJF40" s="4"/>
      <c r="DJG40" s="4"/>
      <c r="DJH40" s="4"/>
      <c r="DJI40" s="4"/>
      <c r="DJJ40" s="4"/>
      <c r="DJK40" s="4"/>
      <c r="DJL40" s="4"/>
      <c r="DJM40" s="4"/>
      <c r="DJN40" s="4"/>
      <c r="DJO40" s="4"/>
      <c r="DJP40" s="4"/>
      <c r="DJQ40" s="4"/>
      <c r="DJR40" s="4"/>
      <c r="DJS40" s="4"/>
      <c r="DJT40" s="4"/>
      <c r="DJU40" s="4"/>
      <c r="DJV40" s="4"/>
      <c r="DJW40" s="4"/>
      <c r="DJX40" s="4"/>
      <c r="DJY40" s="4"/>
      <c r="DJZ40" s="4"/>
      <c r="DKA40" s="4"/>
      <c r="DKB40" s="4"/>
      <c r="DKC40" s="4"/>
      <c r="DKD40" s="4"/>
      <c r="DKE40" s="4"/>
      <c r="DKF40" s="4"/>
      <c r="DKG40" s="4"/>
      <c r="DKH40" s="4"/>
      <c r="DKI40" s="4"/>
      <c r="DKJ40" s="4"/>
      <c r="DKK40" s="4"/>
      <c r="DKL40" s="4"/>
      <c r="DKM40" s="4"/>
      <c r="DKN40" s="4"/>
      <c r="DKO40" s="4"/>
      <c r="DKP40" s="4"/>
      <c r="DKQ40" s="4"/>
      <c r="DKR40" s="4"/>
      <c r="DKS40" s="4"/>
      <c r="DKT40" s="4"/>
      <c r="DKU40" s="4"/>
      <c r="DKV40" s="4"/>
      <c r="DKW40" s="4"/>
      <c r="DKX40" s="4"/>
      <c r="DKY40" s="4"/>
      <c r="DKZ40" s="4"/>
      <c r="DLA40" s="4"/>
      <c r="DLB40" s="4"/>
      <c r="DLC40" s="4"/>
      <c r="DLD40" s="4"/>
      <c r="DLE40" s="4"/>
      <c r="DLF40" s="4"/>
      <c r="DLG40" s="4"/>
      <c r="DLH40" s="4"/>
      <c r="DLI40" s="4"/>
      <c r="DLJ40" s="4"/>
      <c r="DLK40" s="4"/>
      <c r="DLL40" s="4"/>
      <c r="DLM40" s="4"/>
      <c r="DLN40" s="4"/>
      <c r="DLO40" s="4"/>
      <c r="DLP40" s="4"/>
      <c r="DLQ40" s="4"/>
      <c r="DLR40" s="4"/>
      <c r="DLS40" s="4"/>
      <c r="DLT40" s="4"/>
      <c r="DLU40" s="4"/>
      <c r="DLV40" s="4"/>
      <c r="DLW40" s="4"/>
      <c r="DLX40" s="4"/>
      <c r="DLY40" s="4"/>
      <c r="DLZ40" s="4"/>
      <c r="DMA40" s="4"/>
      <c r="DMB40" s="4"/>
      <c r="DMC40" s="4"/>
      <c r="DMD40" s="4"/>
      <c r="DME40" s="4"/>
      <c r="DMF40" s="4"/>
      <c r="DMG40" s="4"/>
      <c r="DMH40" s="4"/>
      <c r="DMI40" s="4"/>
      <c r="DMJ40" s="4"/>
      <c r="DMK40" s="4"/>
      <c r="DML40" s="4"/>
      <c r="DMM40" s="4"/>
      <c r="DMN40" s="4"/>
      <c r="DMO40" s="4"/>
      <c r="DMP40" s="4"/>
      <c r="DMQ40" s="4"/>
      <c r="DMR40" s="4"/>
      <c r="DMS40" s="4"/>
      <c r="DMT40" s="4"/>
      <c r="DMU40" s="4"/>
      <c r="DMV40" s="4"/>
      <c r="DMW40" s="4"/>
      <c r="DMX40" s="4"/>
      <c r="DMY40" s="4"/>
      <c r="DMZ40" s="4"/>
      <c r="DNA40" s="4"/>
      <c r="DNB40" s="4"/>
      <c r="DNC40" s="4"/>
      <c r="DND40" s="4"/>
      <c r="DNE40" s="4"/>
      <c r="DNF40" s="4"/>
      <c r="DNG40" s="4"/>
      <c r="DNH40" s="4"/>
      <c r="DNI40" s="4"/>
      <c r="DNJ40" s="4"/>
      <c r="DNK40" s="4"/>
      <c r="DNL40" s="4"/>
      <c r="DNM40" s="4"/>
      <c r="DNN40" s="4"/>
      <c r="DNO40" s="4"/>
      <c r="DNP40" s="4"/>
      <c r="DNQ40" s="4"/>
      <c r="DNR40" s="4"/>
      <c r="DNS40" s="4"/>
      <c r="DNT40" s="4"/>
      <c r="DNU40" s="4"/>
      <c r="DNV40" s="4"/>
      <c r="DNW40" s="4"/>
      <c r="DNX40" s="4"/>
      <c r="DNY40" s="4"/>
      <c r="DNZ40" s="4"/>
      <c r="DOA40" s="4"/>
      <c r="DOB40" s="4"/>
      <c r="DOC40" s="4"/>
      <c r="DOD40" s="4"/>
      <c r="DOE40" s="4"/>
      <c r="DOF40" s="4"/>
      <c r="DOG40" s="4"/>
      <c r="DOH40" s="4"/>
      <c r="DOI40" s="4"/>
      <c r="DOJ40" s="4"/>
      <c r="DOK40" s="4"/>
      <c r="DOL40" s="4"/>
      <c r="DOM40" s="4"/>
      <c r="DON40" s="4"/>
      <c r="DOO40" s="4"/>
      <c r="DOP40" s="4"/>
      <c r="DOQ40" s="4"/>
      <c r="DOR40" s="4"/>
      <c r="DOS40" s="4"/>
      <c r="DOT40" s="4"/>
      <c r="DOU40" s="4"/>
      <c r="DOV40" s="4"/>
      <c r="DOW40" s="4"/>
      <c r="DOX40" s="4"/>
      <c r="DOY40" s="4"/>
      <c r="DOZ40" s="4"/>
      <c r="DPA40" s="4"/>
      <c r="DPB40" s="4"/>
      <c r="DPC40" s="4"/>
      <c r="DPD40" s="4"/>
      <c r="DPE40" s="4"/>
      <c r="DPF40" s="4"/>
      <c r="DPG40" s="4"/>
      <c r="DPH40" s="4"/>
      <c r="DPI40" s="4"/>
      <c r="DPJ40" s="4"/>
      <c r="DPK40" s="4"/>
      <c r="DPL40" s="4"/>
      <c r="DPM40" s="4"/>
      <c r="DPN40" s="4"/>
      <c r="DPO40" s="4"/>
      <c r="DPP40" s="4"/>
      <c r="DPQ40" s="4"/>
      <c r="DPR40" s="4"/>
      <c r="DPS40" s="4"/>
      <c r="DPT40" s="4"/>
      <c r="DPU40" s="4"/>
      <c r="DPV40" s="4"/>
      <c r="DPW40" s="4"/>
      <c r="DPX40" s="4"/>
      <c r="DPY40" s="4"/>
      <c r="DPZ40" s="4"/>
      <c r="DQA40" s="4"/>
      <c r="DQB40" s="4"/>
      <c r="DQC40" s="4"/>
      <c r="DQD40" s="4"/>
      <c r="DQE40" s="4"/>
      <c r="DQF40" s="4"/>
      <c r="DQG40" s="4"/>
      <c r="DQH40" s="4"/>
      <c r="DQI40" s="4"/>
      <c r="DQJ40" s="4"/>
      <c r="DQK40" s="4"/>
      <c r="DQL40" s="4"/>
      <c r="DQM40" s="4"/>
      <c r="DQN40" s="4"/>
      <c r="DQO40" s="4"/>
      <c r="DQP40" s="4"/>
      <c r="DQQ40" s="4"/>
      <c r="DQR40" s="4"/>
      <c r="DQS40" s="4"/>
      <c r="DQT40" s="4"/>
      <c r="DQU40" s="4"/>
      <c r="DQV40" s="4"/>
      <c r="DQW40" s="4"/>
      <c r="DQX40" s="4"/>
      <c r="DQY40" s="4"/>
      <c r="DQZ40" s="4"/>
      <c r="DRA40" s="4"/>
      <c r="DRB40" s="4"/>
      <c r="DRC40" s="4"/>
      <c r="DRD40" s="4"/>
      <c r="DRE40" s="4"/>
      <c r="DRF40" s="4"/>
      <c r="DRG40" s="4"/>
      <c r="DRH40" s="4"/>
      <c r="DRI40" s="4"/>
      <c r="DRJ40" s="4"/>
      <c r="DRK40" s="4"/>
      <c r="DRL40" s="4"/>
      <c r="DRM40" s="4"/>
      <c r="DRN40" s="4"/>
      <c r="DRO40" s="4"/>
      <c r="DRP40" s="4"/>
      <c r="DRQ40" s="4"/>
      <c r="DRR40" s="4"/>
      <c r="DRS40" s="4"/>
      <c r="DRT40" s="4"/>
      <c r="DRU40" s="4"/>
      <c r="DRV40" s="4"/>
      <c r="DRW40" s="4"/>
      <c r="DRX40" s="4"/>
      <c r="DRY40" s="4"/>
      <c r="DRZ40" s="4"/>
      <c r="DSA40" s="4"/>
      <c r="DSB40" s="4"/>
      <c r="DSC40" s="4"/>
      <c r="DSD40" s="4"/>
      <c r="DSE40" s="4"/>
      <c r="DSF40" s="4"/>
      <c r="DSG40" s="4"/>
      <c r="DSH40" s="4"/>
      <c r="DSI40" s="4"/>
      <c r="DSJ40" s="4"/>
      <c r="DSK40" s="4"/>
      <c r="DSL40" s="4"/>
      <c r="DSM40" s="4"/>
      <c r="DSN40" s="4"/>
      <c r="DSO40" s="4"/>
      <c r="DSP40" s="4"/>
      <c r="DSQ40" s="4"/>
      <c r="DSR40" s="4"/>
      <c r="DSS40" s="4"/>
      <c r="DST40" s="4"/>
      <c r="DSU40" s="4"/>
      <c r="DSV40" s="4"/>
      <c r="DSW40" s="4"/>
      <c r="DSX40" s="4"/>
      <c r="DSY40" s="4"/>
      <c r="DSZ40" s="4"/>
      <c r="DTA40" s="4"/>
      <c r="DTB40" s="4"/>
      <c r="DTC40" s="4"/>
      <c r="DTD40" s="4"/>
      <c r="DTE40" s="4"/>
      <c r="DTF40" s="4"/>
      <c r="DTG40" s="4"/>
      <c r="DTH40" s="4"/>
      <c r="DTI40" s="4"/>
      <c r="DTJ40" s="4"/>
      <c r="DTK40" s="4"/>
      <c r="DTL40" s="4"/>
      <c r="DTM40" s="4"/>
      <c r="DTN40" s="4"/>
      <c r="DTO40" s="4"/>
      <c r="DTP40" s="4"/>
      <c r="DTQ40" s="4"/>
      <c r="DTR40" s="4"/>
      <c r="DTS40" s="4"/>
      <c r="DTT40" s="4"/>
      <c r="DTU40" s="4"/>
      <c r="DTV40" s="4"/>
      <c r="DTW40" s="4"/>
      <c r="DTX40" s="4"/>
      <c r="DTY40" s="4"/>
      <c r="DTZ40" s="4"/>
      <c r="DUA40" s="4"/>
      <c r="DUB40" s="4"/>
      <c r="DUC40" s="4"/>
      <c r="DUD40" s="4"/>
      <c r="DUE40" s="4"/>
      <c r="DUF40" s="4"/>
      <c r="DUG40" s="4"/>
      <c r="DUH40" s="4"/>
      <c r="DUI40" s="4"/>
      <c r="DUJ40" s="4"/>
      <c r="DUK40" s="4"/>
      <c r="DUL40" s="4"/>
      <c r="DUM40" s="4"/>
      <c r="DUN40" s="4"/>
      <c r="DUO40" s="4"/>
      <c r="DUP40" s="4"/>
      <c r="DUQ40" s="4"/>
      <c r="DUR40" s="4"/>
      <c r="DUS40" s="4"/>
      <c r="DUT40" s="4"/>
      <c r="DUU40" s="4"/>
      <c r="DUV40" s="4"/>
      <c r="DUW40" s="4"/>
      <c r="DUX40" s="4"/>
      <c r="DUY40" s="4"/>
      <c r="DUZ40" s="4"/>
      <c r="DVA40" s="4"/>
      <c r="DVB40" s="4"/>
      <c r="DVC40" s="4"/>
      <c r="DVD40" s="4"/>
      <c r="DVE40" s="4"/>
      <c r="DVF40" s="4"/>
      <c r="DVG40" s="4"/>
      <c r="DVH40" s="4"/>
      <c r="DVI40" s="4"/>
      <c r="DVJ40" s="4"/>
      <c r="DVK40" s="4"/>
      <c r="DVL40" s="4"/>
      <c r="DVM40" s="4"/>
      <c r="DVN40" s="4"/>
      <c r="DVO40" s="4"/>
      <c r="DVP40" s="4"/>
      <c r="DVQ40" s="4"/>
      <c r="DVR40" s="4"/>
      <c r="DVS40" s="4"/>
      <c r="DVT40" s="4"/>
      <c r="DVU40" s="4"/>
      <c r="DVV40" s="4"/>
      <c r="DVW40" s="4"/>
      <c r="DVX40" s="4"/>
      <c r="DVY40" s="4"/>
      <c r="DVZ40" s="4"/>
      <c r="DWA40" s="4"/>
      <c r="DWB40" s="4"/>
      <c r="DWC40" s="4"/>
      <c r="DWD40" s="4"/>
      <c r="DWE40" s="4"/>
      <c r="DWF40" s="4"/>
      <c r="DWG40" s="4"/>
      <c r="DWH40" s="4"/>
      <c r="DWI40" s="4"/>
      <c r="DWJ40" s="4"/>
      <c r="DWK40" s="4"/>
      <c r="DWL40" s="4"/>
      <c r="DWM40" s="4"/>
      <c r="DWN40" s="4"/>
      <c r="DWO40" s="4"/>
      <c r="DWP40" s="4"/>
      <c r="DWQ40" s="4"/>
      <c r="DWR40" s="4"/>
      <c r="DWS40" s="4"/>
      <c r="DWT40" s="4"/>
      <c r="DWU40" s="4"/>
      <c r="DWV40" s="4"/>
      <c r="DWW40" s="4"/>
      <c r="DWX40" s="4"/>
      <c r="DWY40" s="4"/>
      <c r="DWZ40" s="4"/>
      <c r="DXA40" s="4"/>
      <c r="DXB40" s="4"/>
      <c r="DXC40" s="4"/>
      <c r="DXD40" s="4"/>
      <c r="DXE40" s="4"/>
      <c r="DXF40" s="4"/>
      <c r="DXG40" s="4"/>
      <c r="DXH40" s="4"/>
      <c r="DXI40" s="4"/>
      <c r="DXJ40" s="4"/>
      <c r="DXK40" s="4"/>
      <c r="DXL40" s="4"/>
      <c r="DXM40" s="4"/>
      <c r="DXN40" s="4"/>
      <c r="DXO40" s="4"/>
      <c r="DXP40" s="4"/>
      <c r="DXQ40" s="4"/>
      <c r="DXR40" s="4"/>
      <c r="DXS40" s="4"/>
      <c r="DXT40" s="4"/>
      <c r="DXU40" s="4"/>
      <c r="DXV40" s="4"/>
      <c r="DXW40" s="4"/>
      <c r="DXX40" s="4"/>
      <c r="DXY40" s="4"/>
      <c r="DXZ40" s="4"/>
      <c r="DYA40" s="4"/>
      <c r="DYB40" s="4"/>
      <c r="DYC40" s="4"/>
      <c r="DYD40" s="4"/>
      <c r="DYE40" s="4"/>
      <c r="DYF40" s="4"/>
      <c r="DYG40" s="4"/>
      <c r="DYH40" s="4"/>
      <c r="DYI40" s="4"/>
      <c r="DYJ40" s="4"/>
      <c r="DYK40" s="4"/>
      <c r="DYL40" s="4"/>
      <c r="DYM40" s="4"/>
      <c r="DYN40" s="4"/>
      <c r="DYO40" s="4"/>
      <c r="DYP40" s="4"/>
      <c r="DYQ40" s="4"/>
      <c r="DYR40" s="4"/>
      <c r="DYS40" s="4"/>
      <c r="DYT40" s="4"/>
      <c r="DYU40" s="4"/>
      <c r="DYV40" s="4"/>
      <c r="DYW40" s="4"/>
      <c r="DYX40" s="4"/>
      <c r="DYY40" s="4"/>
      <c r="DYZ40" s="4"/>
      <c r="DZA40" s="4"/>
      <c r="DZB40" s="4"/>
      <c r="DZC40" s="4"/>
      <c r="DZD40" s="4"/>
      <c r="DZE40" s="4"/>
      <c r="DZF40" s="4"/>
      <c r="DZG40" s="4"/>
      <c r="DZH40" s="4"/>
      <c r="DZI40" s="4"/>
      <c r="DZJ40" s="4"/>
      <c r="DZK40" s="4"/>
      <c r="DZL40" s="4"/>
      <c r="DZM40" s="4"/>
      <c r="DZN40" s="4"/>
      <c r="DZO40" s="4"/>
      <c r="DZP40" s="4"/>
      <c r="DZQ40" s="4"/>
      <c r="DZR40" s="4"/>
      <c r="DZS40" s="4"/>
      <c r="DZT40" s="4"/>
      <c r="DZU40" s="4"/>
      <c r="DZV40" s="4"/>
      <c r="DZW40" s="4"/>
      <c r="DZX40" s="4"/>
      <c r="DZY40" s="4"/>
      <c r="DZZ40" s="4"/>
      <c r="EAA40" s="4"/>
      <c r="EAB40" s="4"/>
      <c r="EAC40" s="4"/>
      <c r="EAD40" s="4"/>
      <c r="EAE40" s="4"/>
      <c r="EAF40" s="4"/>
      <c r="EAG40" s="4"/>
      <c r="EAH40" s="4"/>
      <c r="EAI40" s="4"/>
      <c r="EAJ40" s="4"/>
      <c r="EAK40" s="4"/>
      <c r="EAL40" s="4"/>
      <c r="EAM40" s="4"/>
      <c r="EAN40" s="4"/>
      <c r="EAO40" s="4"/>
      <c r="EAP40" s="4"/>
      <c r="EAQ40" s="4"/>
      <c r="EAR40" s="4"/>
      <c r="EAS40" s="4"/>
      <c r="EAT40" s="4"/>
      <c r="EAU40" s="4"/>
      <c r="EAV40" s="4"/>
      <c r="EAW40" s="4"/>
      <c r="EAX40" s="4"/>
      <c r="EAY40" s="4"/>
      <c r="EAZ40" s="4"/>
      <c r="EBA40" s="4"/>
      <c r="EBB40" s="4"/>
      <c r="EBC40" s="4"/>
      <c r="EBD40" s="4"/>
      <c r="EBE40" s="4"/>
      <c r="EBF40" s="4"/>
      <c r="EBG40" s="4"/>
      <c r="EBH40" s="4"/>
      <c r="EBI40" s="4"/>
      <c r="EBJ40" s="4"/>
      <c r="EBK40" s="4"/>
      <c r="EBL40" s="4"/>
      <c r="EBM40" s="4"/>
      <c r="EBN40" s="4"/>
      <c r="EBO40" s="4"/>
      <c r="EBP40" s="4"/>
      <c r="EBQ40" s="4"/>
      <c r="EBR40" s="4"/>
      <c r="EBS40" s="4"/>
      <c r="EBT40" s="4"/>
      <c r="EBU40" s="4"/>
      <c r="EBV40" s="4"/>
      <c r="EBW40" s="4"/>
      <c r="EBX40" s="4"/>
      <c r="EBY40" s="4"/>
      <c r="EBZ40" s="4"/>
      <c r="ECA40" s="4"/>
      <c r="ECB40" s="4"/>
      <c r="ECC40" s="4"/>
      <c r="ECD40" s="4"/>
      <c r="ECE40" s="4"/>
      <c r="ECF40" s="4"/>
      <c r="ECG40" s="4"/>
      <c r="ECH40" s="4"/>
      <c r="ECI40" s="4"/>
      <c r="ECJ40" s="4"/>
      <c r="ECK40" s="4"/>
      <c r="ECL40" s="4"/>
      <c r="ECM40" s="4"/>
      <c r="ECN40" s="4"/>
      <c r="ECO40" s="4"/>
      <c r="ECP40" s="4"/>
      <c r="ECQ40" s="4"/>
      <c r="ECR40" s="4"/>
      <c r="ECS40" s="4"/>
      <c r="ECT40" s="4"/>
      <c r="ECU40" s="4"/>
      <c r="ECV40" s="4"/>
      <c r="ECW40" s="4"/>
      <c r="ECX40" s="4"/>
      <c r="ECY40" s="4"/>
      <c r="ECZ40" s="4"/>
      <c r="EDA40" s="4"/>
      <c r="EDB40" s="4"/>
      <c r="EDC40" s="4"/>
      <c r="EDD40" s="4"/>
      <c r="EDE40" s="4"/>
      <c r="EDF40" s="4"/>
      <c r="EDG40" s="4"/>
      <c r="EDH40" s="4"/>
      <c r="EDI40" s="4"/>
      <c r="EDJ40" s="4"/>
      <c r="EDK40" s="4"/>
      <c r="EDL40" s="4"/>
      <c r="EDM40" s="4"/>
      <c r="EDN40" s="4"/>
      <c r="EDO40" s="4"/>
      <c r="EDP40" s="4"/>
      <c r="EDQ40" s="4"/>
      <c r="EDR40" s="4"/>
      <c r="EDS40" s="4"/>
      <c r="EDT40" s="4"/>
      <c r="EDU40" s="4"/>
      <c r="EDV40" s="4"/>
      <c r="EDW40" s="4"/>
      <c r="EDX40" s="4"/>
      <c r="EDY40" s="4"/>
      <c r="EDZ40" s="4"/>
      <c r="EEA40" s="4"/>
      <c r="EEB40" s="4"/>
      <c r="EEC40" s="4"/>
      <c r="EED40" s="4"/>
      <c r="EEE40" s="4"/>
      <c r="EEF40" s="4"/>
      <c r="EEG40" s="4"/>
      <c r="EEH40" s="4"/>
      <c r="EEI40" s="4"/>
      <c r="EEJ40" s="4"/>
      <c r="EEK40" s="4"/>
      <c r="EEL40" s="4"/>
      <c r="EEM40" s="4"/>
      <c r="EEN40" s="4"/>
      <c r="EEO40" s="4"/>
      <c r="EEP40" s="4"/>
      <c r="EEQ40" s="4"/>
      <c r="EER40" s="4"/>
      <c r="EES40" s="4"/>
      <c r="EET40" s="4"/>
      <c r="EEU40" s="4"/>
      <c r="EEV40" s="4"/>
      <c r="EEW40" s="4"/>
      <c r="EEX40" s="4"/>
      <c r="EEY40" s="4"/>
      <c r="EEZ40" s="4"/>
      <c r="EFA40" s="4"/>
      <c r="EFB40" s="4"/>
      <c r="EFC40" s="4"/>
      <c r="EFD40" s="4"/>
      <c r="EFE40" s="4"/>
      <c r="EFF40" s="4"/>
      <c r="EFG40" s="4"/>
      <c r="EFH40" s="4"/>
      <c r="EFI40" s="4"/>
      <c r="EFJ40" s="4"/>
      <c r="EFK40" s="4"/>
      <c r="EFL40" s="4"/>
      <c r="EFM40" s="4"/>
      <c r="EFN40" s="4"/>
      <c r="EFO40" s="4"/>
      <c r="EFP40" s="4"/>
      <c r="EFQ40" s="4"/>
      <c r="EFR40" s="4"/>
      <c r="EFS40" s="4"/>
      <c r="EFT40" s="4"/>
      <c r="EFU40" s="4"/>
      <c r="EFV40" s="4"/>
      <c r="EFW40" s="4"/>
      <c r="EFX40" s="4"/>
      <c r="EFY40" s="4"/>
      <c r="EFZ40" s="4"/>
      <c r="EGA40" s="4"/>
      <c r="EGB40" s="4"/>
      <c r="EGC40" s="4"/>
      <c r="EGD40" s="4"/>
      <c r="EGE40" s="4"/>
      <c r="EGF40" s="4"/>
      <c r="EGG40" s="4"/>
      <c r="EGH40" s="4"/>
      <c r="EGI40" s="4"/>
      <c r="EGJ40" s="4"/>
      <c r="EGK40" s="4"/>
      <c r="EGL40" s="4"/>
      <c r="EGM40" s="4"/>
      <c r="EGN40" s="4"/>
      <c r="EGO40" s="4"/>
      <c r="EGP40" s="4"/>
      <c r="EGQ40" s="4"/>
      <c r="EGR40" s="4"/>
      <c r="EGS40" s="4"/>
      <c r="EGT40" s="4"/>
      <c r="EGU40" s="4"/>
      <c r="EGV40" s="4"/>
      <c r="EGW40" s="4"/>
      <c r="EGX40" s="4"/>
      <c r="EGY40" s="4"/>
      <c r="EGZ40" s="4"/>
      <c r="EHA40" s="4"/>
      <c r="EHB40" s="4"/>
      <c r="EHC40" s="4"/>
      <c r="EHD40" s="4"/>
      <c r="EHE40" s="4"/>
      <c r="EHF40" s="4"/>
      <c r="EHG40" s="4"/>
      <c r="EHH40" s="4"/>
      <c r="EHI40" s="4"/>
      <c r="EHJ40" s="4"/>
      <c r="EHK40" s="4"/>
      <c r="EHL40" s="4"/>
      <c r="EHM40" s="4"/>
      <c r="EHN40" s="4"/>
      <c r="EHO40" s="4"/>
      <c r="EHP40" s="4"/>
      <c r="EHQ40" s="4"/>
      <c r="EHR40" s="4"/>
      <c r="EHS40" s="4"/>
      <c r="EHT40" s="4"/>
      <c r="EHU40" s="4"/>
      <c r="EHV40" s="4"/>
      <c r="EHW40" s="4"/>
      <c r="EHX40" s="4"/>
      <c r="EHY40" s="4"/>
      <c r="EHZ40" s="4"/>
      <c r="EIA40" s="4"/>
      <c r="EIB40" s="4"/>
      <c r="EIC40" s="4"/>
      <c r="EID40" s="4"/>
      <c r="EIE40" s="4"/>
      <c r="EIF40" s="4"/>
      <c r="EIG40" s="4"/>
      <c r="EIH40" s="4"/>
      <c r="EII40" s="4"/>
      <c r="EIJ40" s="4"/>
      <c r="EIK40" s="4"/>
      <c r="EIL40" s="4"/>
      <c r="EIM40" s="4"/>
      <c r="EIN40" s="4"/>
      <c r="EIO40" s="4"/>
      <c r="EIP40" s="4"/>
      <c r="EIQ40" s="4"/>
      <c r="EIR40" s="4"/>
      <c r="EIS40" s="4"/>
      <c r="EIT40" s="4"/>
      <c r="EIU40" s="4"/>
      <c r="EIV40" s="4"/>
      <c r="EIW40" s="4"/>
      <c r="EIX40" s="4"/>
      <c r="EIY40" s="4"/>
      <c r="EIZ40" s="4"/>
      <c r="EJA40" s="4"/>
      <c r="EJB40" s="4"/>
      <c r="EJC40" s="4"/>
      <c r="EJD40" s="4"/>
      <c r="EJE40" s="4"/>
      <c r="EJF40" s="4"/>
      <c r="EJG40" s="4"/>
      <c r="EJH40" s="4"/>
      <c r="EJI40" s="4"/>
      <c r="EJJ40" s="4"/>
      <c r="EJK40" s="4"/>
      <c r="EJL40" s="4"/>
      <c r="EJM40" s="4"/>
      <c r="EJN40" s="4"/>
      <c r="EJO40" s="4"/>
      <c r="EJP40" s="4"/>
      <c r="EJQ40" s="4"/>
      <c r="EJR40" s="4"/>
      <c r="EJS40" s="4"/>
      <c r="EJT40" s="4"/>
      <c r="EJU40" s="4"/>
      <c r="EJV40" s="4"/>
      <c r="EJW40" s="4"/>
      <c r="EJX40" s="4"/>
      <c r="EJY40" s="4"/>
      <c r="EJZ40" s="4"/>
      <c r="EKA40" s="4"/>
      <c r="EKB40" s="4"/>
      <c r="EKC40" s="4"/>
      <c r="EKD40" s="4"/>
      <c r="EKE40" s="4"/>
      <c r="EKF40" s="4"/>
      <c r="EKG40" s="4"/>
      <c r="EKH40" s="4"/>
      <c r="EKI40" s="4"/>
      <c r="EKJ40" s="4"/>
      <c r="EKK40" s="4"/>
      <c r="EKL40" s="4"/>
      <c r="EKM40" s="4"/>
      <c r="EKN40" s="4"/>
      <c r="EKO40" s="4"/>
      <c r="EKP40" s="4"/>
      <c r="EKQ40" s="4"/>
      <c r="EKR40" s="4"/>
      <c r="EKS40" s="4"/>
      <c r="EKT40" s="4"/>
      <c r="EKU40" s="4"/>
      <c r="EKV40" s="4"/>
      <c r="EKW40" s="4"/>
      <c r="EKX40" s="4"/>
      <c r="EKY40" s="4"/>
      <c r="EKZ40" s="4"/>
      <c r="ELA40" s="4"/>
      <c r="ELB40" s="4"/>
      <c r="ELC40" s="4"/>
      <c r="ELD40" s="4"/>
      <c r="ELE40" s="4"/>
      <c r="ELF40" s="4"/>
      <c r="ELG40" s="4"/>
      <c r="ELH40" s="4"/>
      <c r="ELI40" s="4"/>
      <c r="ELJ40" s="4"/>
      <c r="ELK40" s="4"/>
      <c r="ELL40" s="4"/>
      <c r="ELM40" s="4"/>
      <c r="ELN40" s="4"/>
      <c r="ELO40" s="4"/>
      <c r="ELP40" s="4"/>
      <c r="ELQ40" s="4"/>
      <c r="ELR40" s="4"/>
      <c r="ELS40" s="4"/>
      <c r="ELT40" s="4"/>
      <c r="ELU40" s="4"/>
      <c r="ELV40" s="4"/>
      <c r="ELW40" s="4"/>
      <c r="ELX40" s="4"/>
      <c r="ELY40" s="4"/>
      <c r="ELZ40" s="4"/>
      <c r="EMA40" s="4"/>
      <c r="EMB40" s="4"/>
      <c r="EMC40" s="4"/>
      <c r="EMD40" s="4"/>
      <c r="EME40" s="4"/>
      <c r="EMF40" s="4"/>
      <c r="EMG40" s="4"/>
      <c r="EMH40" s="4"/>
      <c r="EMI40" s="4"/>
      <c r="EMJ40" s="4"/>
      <c r="EMK40" s="4"/>
      <c r="EML40" s="4"/>
      <c r="EMM40" s="4"/>
      <c r="EMN40" s="4"/>
      <c r="EMO40" s="4"/>
      <c r="EMP40" s="4"/>
      <c r="EMQ40" s="4"/>
      <c r="EMR40" s="4"/>
      <c r="EMS40" s="4"/>
      <c r="EMT40" s="4"/>
      <c r="EMU40" s="4"/>
      <c r="EMV40" s="4"/>
      <c r="EMW40" s="4"/>
      <c r="EMX40" s="4"/>
      <c r="EMY40" s="4"/>
      <c r="EMZ40" s="4"/>
      <c r="ENA40" s="4"/>
      <c r="ENB40" s="4"/>
      <c r="ENC40" s="4"/>
      <c r="END40" s="4"/>
      <c r="ENE40" s="4"/>
      <c r="ENF40" s="4"/>
      <c r="ENG40" s="4"/>
      <c r="ENH40" s="4"/>
      <c r="ENI40" s="4"/>
      <c r="ENJ40" s="4"/>
      <c r="ENK40" s="4"/>
      <c r="ENL40" s="4"/>
      <c r="ENM40" s="4"/>
      <c r="ENN40" s="4"/>
      <c r="ENO40" s="4"/>
      <c r="ENP40" s="4"/>
      <c r="ENQ40" s="4"/>
      <c r="ENR40" s="4"/>
      <c r="ENS40" s="4"/>
      <c r="ENT40" s="4"/>
      <c r="ENU40" s="4"/>
      <c r="ENV40" s="4"/>
      <c r="ENW40" s="4"/>
      <c r="ENX40" s="4"/>
      <c r="ENY40" s="4"/>
      <c r="ENZ40" s="4"/>
      <c r="EOA40" s="4"/>
      <c r="EOB40" s="4"/>
      <c r="EOC40" s="4"/>
      <c r="EOD40" s="4"/>
      <c r="EOE40" s="4"/>
      <c r="EOF40" s="4"/>
      <c r="EOG40" s="4"/>
      <c r="EOH40" s="4"/>
      <c r="EOI40" s="4"/>
      <c r="EOJ40" s="4"/>
      <c r="EOK40" s="4"/>
      <c r="EOL40" s="4"/>
      <c r="EOM40" s="4"/>
      <c r="EON40" s="4"/>
      <c r="EOO40" s="4"/>
      <c r="EOP40" s="4"/>
      <c r="EOQ40" s="4"/>
      <c r="EOR40" s="4"/>
      <c r="EOS40" s="4"/>
      <c r="EOT40" s="4"/>
      <c r="EOU40" s="4"/>
      <c r="EOV40" s="4"/>
      <c r="EOW40" s="4"/>
      <c r="EOX40" s="4"/>
      <c r="EOY40" s="4"/>
      <c r="EOZ40" s="4"/>
      <c r="EPA40" s="4"/>
      <c r="EPB40" s="4"/>
      <c r="EPC40" s="4"/>
      <c r="EPD40" s="4"/>
      <c r="EPE40" s="4"/>
      <c r="EPF40" s="4"/>
      <c r="EPG40" s="4"/>
      <c r="EPH40" s="4"/>
      <c r="EPI40" s="4"/>
      <c r="EPJ40" s="4"/>
      <c r="EPK40" s="4"/>
      <c r="EPL40" s="4"/>
      <c r="EPM40" s="4"/>
      <c r="EPN40" s="4"/>
      <c r="EPO40" s="4"/>
      <c r="EPP40" s="4"/>
      <c r="EPQ40" s="4"/>
      <c r="EPR40" s="4"/>
      <c r="EPS40" s="4"/>
      <c r="EPT40" s="4"/>
      <c r="EPU40" s="4"/>
      <c r="EPV40" s="4"/>
      <c r="EPW40" s="4"/>
      <c r="EPX40" s="4"/>
      <c r="EPY40" s="4"/>
      <c r="EPZ40" s="4"/>
      <c r="EQA40" s="4"/>
      <c r="EQB40" s="4"/>
      <c r="EQC40" s="4"/>
      <c r="EQD40" s="4"/>
      <c r="EQE40" s="4"/>
      <c r="EQF40" s="4"/>
      <c r="EQG40" s="4"/>
      <c r="EQH40" s="4"/>
      <c r="EQI40" s="4"/>
      <c r="EQJ40" s="4"/>
      <c r="EQK40" s="4"/>
      <c r="EQL40" s="4"/>
      <c r="EQM40" s="4"/>
      <c r="EQN40" s="4"/>
      <c r="EQO40" s="4"/>
      <c r="EQP40" s="4"/>
      <c r="EQQ40" s="4"/>
      <c r="EQR40" s="4"/>
      <c r="EQS40" s="4"/>
      <c r="EQT40" s="4"/>
      <c r="EQU40" s="4"/>
      <c r="EQV40" s="4"/>
      <c r="EQW40" s="4"/>
      <c r="EQX40" s="4"/>
      <c r="EQY40" s="4"/>
      <c r="EQZ40" s="4"/>
      <c r="ERA40" s="4"/>
      <c r="ERB40" s="4"/>
      <c r="ERC40" s="4"/>
      <c r="ERD40" s="4"/>
      <c r="ERE40" s="4"/>
      <c r="ERF40" s="4"/>
      <c r="ERG40" s="4"/>
      <c r="ERH40" s="4"/>
      <c r="ERI40" s="4"/>
      <c r="ERJ40" s="4"/>
      <c r="ERK40" s="4"/>
      <c r="ERL40" s="4"/>
      <c r="ERM40" s="4"/>
      <c r="ERN40" s="4"/>
      <c r="ERO40" s="4"/>
      <c r="ERP40" s="4"/>
      <c r="ERQ40" s="4"/>
      <c r="ERR40" s="4"/>
      <c r="ERS40" s="4"/>
      <c r="ERT40" s="4"/>
      <c r="ERU40" s="4"/>
      <c r="ERV40" s="4"/>
      <c r="ERW40" s="4"/>
      <c r="ERX40" s="4"/>
      <c r="ERY40" s="4"/>
      <c r="ERZ40" s="4"/>
      <c r="ESA40" s="4"/>
      <c r="ESB40" s="4"/>
      <c r="ESC40" s="4"/>
      <c r="ESD40" s="4"/>
      <c r="ESE40" s="4"/>
      <c r="ESF40" s="4"/>
      <c r="ESG40" s="4"/>
      <c r="ESH40" s="4"/>
      <c r="ESI40" s="4"/>
      <c r="ESJ40" s="4"/>
      <c r="ESK40" s="4"/>
      <c r="ESL40" s="4"/>
      <c r="ESM40" s="4"/>
      <c r="ESN40" s="4"/>
      <c r="ESO40" s="4"/>
      <c r="ESP40" s="4"/>
      <c r="ESQ40" s="4"/>
      <c r="ESR40" s="4"/>
      <c r="ESS40" s="4"/>
      <c r="EST40" s="4"/>
      <c r="ESU40" s="4"/>
      <c r="ESV40" s="4"/>
      <c r="ESW40" s="4"/>
      <c r="ESX40" s="4"/>
      <c r="ESY40" s="4"/>
      <c r="ESZ40" s="4"/>
      <c r="ETA40" s="4"/>
      <c r="ETB40" s="4"/>
      <c r="ETC40" s="4"/>
      <c r="ETD40" s="4"/>
      <c r="ETE40" s="4"/>
      <c r="ETF40" s="4"/>
      <c r="ETG40" s="4"/>
      <c r="ETH40" s="4"/>
      <c r="ETI40" s="4"/>
      <c r="ETJ40" s="4"/>
      <c r="ETK40" s="4"/>
      <c r="ETL40" s="4"/>
      <c r="ETM40" s="4"/>
      <c r="ETN40" s="4"/>
      <c r="ETO40" s="4"/>
      <c r="ETP40" s="4"/>
      <c r="ETQ40" s="4"/>
      <c r="ETR40" s="4"/>
      <c r="ETS40" s="4"/>
      <c r="ETT40" s="4"/>
      <c r="ETU40" s="4"/>
      <c r="ETV40" s="4"/>
      <c r="ETW40" s="4"/>
      <c r="ETX40" s="4"/>
      <c r="ETY40" s="4"/>
      <c r="ETZ40" s="4"/>
      <c r="EUA40" s="4"/>
      <c r="EUB40" s="4"/>
      <c r="EUC40" s="4"/>
      <c r="EUD40" s="4"/>
      <c r="EUE40" s="4"/>
      <c r="EUF40" s="4"/>
      <c r="EUG40" s="4"/>
      <c r="EUH40" s="4"/>
      <c r="EUI40" s="4"/>
      <c r="EUJ40" s="4"/>
      <c r="EUK40" s="4"/>
      <c r="EUL40" s="4"/>
      <c r="EUM40" s="4"/>
      <c r="EUN40" s="4"/>
      <c r="EUO40" s="4"/>
      <c r="EUP40" s="4"/>
      <c r="EUQ40" s="4"/>
      <c r="EUR40" s="4"/>
      <c r="EUS40" s="4"/>
      <c r="EUT40" s="4"/>
      <c r="EUU40" s="4"/>
      <c r="EUV40" s="4"/>
      <c r="EUW40" s="4"/>
      <c r="EUX40" s="4"/>
      <c r="EUY40" s="4"/>
      <c r="EUZ40" s="4"/>
      <c r="EVA40" s="4"/>
      <c r="EVB40" s="4"/>
      <c r="EVC40" s="4"/>
      <c r="EVD40" s="4"/>
      <c r="EVE40" s="4"/>
      <c r="EVF40" s="4"/>
      <c r="EVG40" s="4"/>
      <c r="EVH40" s="4"/>
      <c r="EVI40" s="4"/>
      <c r="EVJ40" s="4"/>
      <c r="EVK40" s="4"/>
      <c r="EVL40" s="4"/>
      <c r="EVM40" s="4"/>
      <c r="EVN40" s="4"/>
      <c r="EVO40" s="4"/>
      <c r="EVP40" s="4"/>
      <c r="EVQ40" s="4"/>
      <c r="EVR40" s="4"/>
      <c r="EVS40" s="4"/>
      <c r="EVT40" s="4"/>
      <c r="EVU40" s="4"/>
      <c r="EVV40" s="4"/>
      <c r="EVW40" s="4"/>
      <c r="EVX40" s="4"/>
      <c r="EVY40" s="4"/>
      <c r="EVZ40" s="4"/>
      <c r="EWA40" s="4"/>
      <c r="EWB40" s="4"/>
      <c r="EWC40" s="4"/>
      <c r="EWD40" s="4"/>
      <c r="EWE40" s="4"/>
      <c r="EWF40" s="4"/>
      <c r="EWG40" s="4"/>
      <c r="EWH40" s="4"/>
      <c r="EWI40" s="4"/>
      <c r="EWJ40" s="4"/>
      <c r="EWK40" s="4"/>
      <c r="EWL40" s="4"/>
      <c r="EWM40" s="4"/>
      <c r="EWN40" s="4"/>
      <c r="EWO40" s="4"/>
      <c r="EWP40" s="4"/>
      <c r="EWQ40" s="4"/>
      <c r="EWR40" s="4"/>
      <c r="EWS40" s="4"/>
      <c r="EWT40" s="4"/>
      <c r="EWU40" s="4"/>
      <c r="EWV40" s="4"/>
      <c r="EWW40" s="4"/>
      <c r="EWX40" s="4"/>
      <c r="EWY40" s="4"/>
      <c r="EWZ40" s="4"/>
      <c r="EXA40" s="4"/>
      <c r="EXB40" s="4"/>
      <c r="EXC40" s="4"/>
      <c r="EXD40" s="4"/>
      <c r="EXE40" s="4"/>
      <c r="EXF40" s="4"/>
      <c r="EXG40" s="4"/>
      <c r="EXH40" s="4"/>
      <c r="EXI40" s="4"/>
      <c r="EXJ40" s="4"/>
      <c r="EXK40" s="4"/>
      <c r="EXL40" s="4"/>
      <c r="EXM40" s="4"/>
      <c r="EXN40" s="4"/>
      <c r="EXO40" s="4"/>
      <c r="EXP40" s="4"/>
      <c r="EXQ40" s="4"/>
      <c r="EXR40" s="4"/>
      <c r="EXS40" s="4"/>
      <c r="EXT40" s="4"/>
      <c r="EXU40" s="4"/>
      <c r="EXV40" s="4"/>
      <c r="EXW40" s="4"/>
      <c r="EXX40" s="4"/>
      <c r="EXY40" s="4"/>
      <c r="EXZ40" s="4"/>
      <c r="EYA40" s="4"/>
      <c r="EYB40" s="4"/>
      <c r="EYC40" s="4"/>
      <c r="EYD40" s="4"/>
      <c r="EYE40" s="4"/>
      <c r="EYF40" s="4"/>
      <c r="EYG40" s="4"/>
      <c r="EYH40" s="4"/>
      <c r="EYI40" s="4"/>
      <c r="EYJ40" s="4"/>
      <c r="EYK40" s="4"/>
      <c r="EYL40" s="4"/>
      <c r="EYM40" s="4"/>
      <c r="EYN40" s="4"/>
      <c r="EYO40" s="4"/>
      <c r="EYP40" s="4"/>
      <c r="EYQ40" s="4"/>
      <c r="EYR40" s="4"/>
      <c r="EYS40" s="4"/>
      <c r="EYT40" s="4"/>
      <c r="EYU40" s="4"/>
      <c r="EYV40" s="4"/>
      <c r="EYW40" s="4"/>
      <c r="EYX40" s="4"/>
      <c r="EYY40" s="4"/>
      <c r="EYZ40" s="4"/>
      <c r="EZA40" s="4"/>
      <c r="EZB40" s="4"/>
      <c r="EZC40" s="4"/>
      <c r="EZD40" s="4"/>
      <c r="EZE40" s="4"/>
      <c r="EZF40" s="4"/>
      <c r="EZG40" s="4"/>
      <c r="EZH40" s="4"/>
      <c r="EZI40" s="4"/>
      <c r="EZJ40" s="4"/>
      <c r="EZK40" s="4"/>
      <c r="EZL40" s="4"/>
      <c r="EZM40" s="4"/>
      <c r="EZN40" s="4"/>
      <c r="EZO40" s="4"/>
      <c r="EZP40" s="4"/>
      <c r="EZQ40" s="4"/>
      <c r="EZR40" s="4"/>
      <c r="EZS40" s="4"/>
      <c r="EZT40" s="4"/>
      <c r="EZU40" s="4"/>
      <c r="EZV40" s="4"/>
      <c r="EZW40" s="4"/>
      <c r="EZX40" s="4"/>
      <c r="EZY40" s="4"/>
      <c r="EZZ40" s="4"/>
      <c r="FAA40" s="4"/>
      <c r="FAB40" s="4"/>
      <c r="FAC40" s="4"/>
      <c r="FAD40" s="4"/>
      <c r="FAE40" s="4"/>
      <c r="FAF40" s="4"/>
      <c r="FAG40" s="4"/>
      <c r="FAH40" s="4"/>
      <c r="FAI40" s="4"/>
      <c r="FAJ40" s="4"/>
      <c r="FAK40" s="4"/>
      <c r="FAL40" s="4"/>
      <c r="FAM40" s="4"/>
      <c r="FAN40" s="4"/>
      <c r="FAO40" s="4"/>
      <c r="FAP40" s="4"/>
      <c r="FAQ40" s="4"/>
      <c r="FAR40" s="4"/>
      <c r="FAS40" s="4"/>
      <c r="FAT40" s="4"/>
      <c r="FAU40" s="4"/>
      <c r="FAV40" s="4"/>
      <c r="FAW40" s="4"/>
      <c r="FAX40" s="4"/>
      <c r="FAY40" s="4"/>
      <c r="FAZ40" s="4"/>
      <c r="FBA40" s="4"/>
      <c r="FBB40" s="4"/>
      <c r="FBC40" s="4"/>
      <c r="FBD40" s="4"/>
      <c r="FBE40" s="4"/>
      <c r="FBF40" s="4"/>
      <c r="FBG40" s="4"/>
      <c r="FBH40" s="4"/>
      <c r="FBI40" s="4"/>
      <c r="FBJ40" s="4"/>
      <c r="FBK40" s="4"/>
      <c r="FBL40" s="4"/>
      <c r="FBM40" s="4"/>
      <c r="FBN40" s="4"/>
      <c r="FBO40" s="4"/>
      <c r="FBP40" s="4"/>
      <c r="FBQ40" s="4"/>
      <c r="FBR40" s="4"/>
      <c r="FBS40" s="4"/>
      <c r="FBT40" s="4"/>
      <c r="FBU40" s="4"/>
      <c r="FBV40" s="4"/>
      <c r="FBW40" s="4"/>
      <c r="FBX40" s="4"/>
      <c r="FBY40" s="4"/>
      <c r="FBZ40" s="4"/>
      <c r="FCA40" s="4"/>
      <c r="FCB40" s="4"/>
      <c r="FCC40" s="4"/>
      <c r="FCD40" s="4"/>
      <c r="FCE40" s="4"/>
      <c r="FCF40" s="4"/>
      <c r="FCG40" s="4"/>
      <c r="FCH40" s="4"/>
      <c r="FCI40" s="4"/>
      <c r="FCJ40" s="4"/>
      <c r="FCK40" s="4"/>
      <c r="FCL40" s="4"/>
      <c r="FCM40" s="4"/>
      <c r="FCN40" s="4"/>
      <c r="FCO40" s="4"/>
      <c r="FCP40" s="4"/>
      <c r="FCQ40" s="4"/>
      <c r="FCR40" s="4"/>
      <c r="FCS40" s="4"/>
      <c r="FCT40" s="4"/>
      <c r="FCU40" s="4"/>
      <c r="FCV40" s="4"/>
      <c r="FCW40" s="4"/>
      <c r="FCX40" s="4"/>
      <c r="FCY40" s="4"/>
      <c r="FCZ40" s="4"/>
      <c r="FDA40" s="4"/>
      <c r="FDB40" s="4"/>
      <c r="FDC40" s="4"/>
      <c r="FDD40" s="4"/>
      <c r="FDE40" s="4"/>
      <c r="FDF40" s="4"/>
      <c r="FDG40" s="4"/>
      <c r="FDH40" s="4"/>
      <c r="FDI40" s="4"/>
      <c r="FDJ40" s="4"/>
      <c r="FDK40" s="4"/>
      <c r="FDL40" s="4"/>
      <c r="FDM40" s="4"/>
      <c r="FDN40" s="4"/>
      <c r="FDO40" s="4"/>
      <c r="FDP40" s="4"/>
      <c r="FDQ40" s="4"/>
      <c r="FDR40" s="4"/>
      <c r="FDS40" s="4"/>
      <c r="FDT40" s="4"/>
      <c r="FDU40" s="4"/>
      <c r="FDV40" s="4"/>
      <c r="FDW40" s="4"/>
      <c r="FDX40" s="4"/>
      <c r="FDY40" s="4"/>
      <c r="FDZ40" s="4"/>
      <c r="FEA40" s="4"/>
      <c r="FEB40" s="4"/>
      <c r="FEC40" s="4"/>
      <c r="FED40" s="4"/>
      <c r="FEE40" s="4"/>
      <c r="FEF40" s="4"/>
      <c r="FEG40" s="4"/>
      <c r="FEH40" s="4"/>
      <c r="FEI40" s="4"/>
      <c r="FEJ40" s="4"/>
      <c r="FEK40" s="4"/>
      <c r="FEL40" s="4"/>
      <c r="FEM40" s="4"/>
      <c r="FEN40" s="4"/>
      <c r="FEO40" s="4"/>
      <c r="FEP40" s="4"/>
      <c r="FEQ40" s="4"/>
      <c r="FER40" s="4"/>
      <c r="FES40" s="4"/>
      <c r="FET40" s="4"/>
      <c r="FEU40" s="4"/>
      <c r="FEV40" s="4"/>
      <c r="FEW40" s="4"/>
      <c r="FEX40" s="4"/>
      <c r="FEY40" s="4"/>
      <c r="FEZ40" s="4"/>
      <c r="FFA40" s="4"/>
      <c r="FFB40" s="4"/>
      <c r="FFC40" s="4"/>
      <c r="FFD40" s="4"/>
      <c r="FFE40" s="4"/>
      <c r="FFF40" s="4"/>
      <c r="FFG40" s="4"/>
      <c r="FFH40" s="4"/>
      <c r="FFI40" s="4"/>
      <c r="FFJ40" s="4"/>
      <c r="FFK40" s="4"/>
      <c r="FFL40" s="4"/>
      <c r="FFM40" s="4"/>
      <c r="FFN40" s="4"/>
      <c r="FFO40" s="4"/>
      <c r="FFP40" s="4"/>
      <c r="FFQ40" s="4"/>
      <c r="FFR40" s="4"/>
      <c r="FFS40" s="4"/>
      <c r="FFT40" s="4"/>
      <c r="FFU40" s="4"/>
      <c r="FFV40" s="4"/>
      <c r="FFW40" s="4"/>
      <c r="FFX40" s="4"/>
      <c r="FFY40" s="4"/>
      <c r="FFZ40" s="4"/>
      <c r="FGA40" s="4"/>
      <c r="FGB40" s="4"/>
      <c r="FGC40" s="4"/>
      <c r="FGD40" s="4"/>
      <c r="FGE40" s="4"/>
      <c r="FGF40" s="4"/>
      <c r="FGG40" s="4"/>
      <c r="FGH40" s="4"/>
      <c r="FGI40" s="4"/>
      <c r="FGJ40" s="4"/>
      <c r="FGK40" s="4"/>
      <c r="FGL40" s="4"/>
      <c r="FGM40" s="4"/>
      <c r="FGN40" s="4"/>
      <c r="FGO40" s="4"/>
      <c r="FGP40" s="4"/>
      <c r="FGQ40" s="4"/>
      <c r="FGR40" s="4"/>
      <c r="FGS40" s="4"/>
      <c r="FGT40" s="4"/>
      <c r="FGU40" s="4"/>
      <c r="FGV40" s="4"/>
      <c r="FGW40" s="4"/>
      <c r="FGX40" s="4"/>
      <c r="FGY40" s="4"/>
      <c r="FGZ40" s="4"/>
      <c r="FHA40" s="4"/>
      <c r="FHB40" s="4"/>
      <c r="FHC40" s="4"/>
      <c r="FHD40" s="4"/>
      <c r="FHE40" s="4"/>
      <c r="FHF40" s="4"/>
      <c r="FHG40" s="4"/>
      <c r="FHH40" s="4"/>
      <c r="FHI40" s="4"/>
      <c r="FHJ40" s="4"/>
      <c r="FHK40" s="4"/>
      <c r="FHL40" s="4"/>
      <c r="FHM40" s="4"/>
      <c r="FHN40" s="4"/>
      <c r="FHO40" s="4"/>
      <c r="FHP40" s="4"/>
      <c r="FHQ40" s="4"/>
      <c r="FHR40" s="4"/>
      <c r="FHS40" s="4"/>
      <c r="FHT40" s="4"/>
      <c r="FHU40" s="4"/>
      <c r="FHV40" s="4"/>
      <c r="FHW40" s="4"/>
      <c r="FHX40" s="4"/>
      <c r="FHY40" s="4"/>
      <c r="FHZ40" s="4"/>
      <c r="FIA40" s="4"/>
      <c r="FIB40" s="4"/>
      <c r="FIC40" s="4"/>
      <c r="FID40" s="4"/>
      <c r="FIE40" s="4"/>
      <c r="FIF40" s="4"/>
      <c r="FIG40" s="4"/>
      <c r="FIH40" s="4"/>
      <c r="FII40" s="4"/>
      <c r="FIJ40" s="4"/>
      <c r="FIK40" s="4"/>
      <c r="FIL40" s="4"/>
      <c r="FIM40" s="4"/>
      <c r="FIN40" s="4"/>
      <c r="FIO40" s="4"/>
      <c r="FIP40" s="4"/>
      <c r="FIQ40" s="4"/>
      <c r="FIR40" s="4"/>
      <c r="FIS40" s="4"/>
      <c r="FIT40" s="4"/>
      <c r="FIU40" s="4"/>
      <c r="FIV40" s="4"/>
      <c r="FIW40" s="4"/>
      <c r="FIX40" s="4"/>
      <c r="FIY40" s="4"/>
      <c r="FIZ40" s="4"/>
      <c r="FJA40" s="4"/>
      <c r="FJB40" s="4"/>
      <c r="FJC40" s="4"/>
      <c r="FJD40" s="4"/>
      <c r="FJE40" s="4"/>
      <c r="FJF40" s="4"/>
      <c r="FJG40" s="4"/>
      <c r="FJH40" s="4"/>
      <c r="FJI40" s="4"/>
      <c r="FJJ40" s="4"/>
      <c r="FJK40" s="4"/>
      <c r="FJL40" s="4"/>
      <c r="FJM40" s="4"/>
      <c r="FJN40" s="4"/>
      <c r="FJO40" s="4"/>
      <c r="FJP40" s="4"/>
      <c r="FJQ40" s="4"/>
      <c r="FJR40" s="4"/>
      <c r="FJS40" s="4"/>
      <c r="FJT40" s="4"/>
      <c r="FJU40" s="4"/>
      <c r="FJV40" s="4"/>
      <c r="FJW40" s="4"/>
      <c r="FJX40" s="4"/>
      <c r="FJY40" s="4"/>
      <c r="FJZ40" s="4"/>
      <c r="FKA40" s="4"/>
      <c r="FKB40" s="4"/>
      <c r="FKC40" s="4"/>
      <c r="FKD40" s="4"/>
      <c r="FKE40" s="4"/>
      <c r="FKF40" s="4"/>
      <c r="FKG40" s="4"/>
      <c r="FKH40" s="4"/>
      <c r="FKI40" s="4"/>
      <c r="FKJ40" s="4"/>
      <c r="FKK40" s="4"/>
      <c r="FKL40" s="4"/>
      <c r="FKM40" s="4"/>
      <c r="FKN40" s="4"/>
      <c r="FKO40" s="4"/>
      <c r="FKP40" s="4"/>
      <c r="FKQ40" s="4"/>
      <c r="FKR40" s="4"/>
      <c r="FKS40" s="4"/>
      <c r="FKT40" s="4"/>
      <c r="FKU40" s="4"/>
      <c r="FKV40" s="4"/>
      <c r="FKW40" s="4"/>
      <c r="FKX40" s="4"/>
      <c r="FKY40" s="4"/>
      <c r="FKZ40" s="4"/>
      <c r="FLA40" s="4"/>
      <c r="FLB40" s="4"/>
      <c r="FLC40" s="4"/>
      <c r="FLD40" s="4"/>
      <c r="FLE40" s="4"/>
      <c r="FLF40" s="4"/>
      <c r="FLG40" s="4"/>
      <c r="FLH40" s="4"/>
      <c r="FLI40" s="4"/>
      <c r="FLJ40" s="4"/>
      <c r="FLK40" s="4"/>
      <c r="FLL40" s="4"/>
      <c r="FLM40" s="4"/>
      <c r="FLN40" s="4"/>
      <c r="FLO40" s="4"/>
      <c r="FLP40" s="4"/>
      <c r="FLQ40" s="4"/>
      <c r="FLR40" s="4"/>
      <c r="FLS40" s="4"/>
      <c r="FLT40" s="4"/>
      <c r="FLU40" s="4"/>
      <c r="FLV40" s="4"/>
      <c r="FLW40" s="4"/>
      <c r="FLX40" s="4"/>
      <c r="FLY40" s="4"/>
      <c r="FLZ40" s="4"/>
      <c r="FMA40" s="4"/>
      <c r="FMB40" s="4"/>
      <c r="FMC40" s="4"/>
      <c r="FMD40" s="4"/>
      <c r="FME40" s="4"/>
      <c r="FMF40" s="4"/>
      <c r="FMG40" s="4"/>
      <c r="FMH40" s="4"/>
      <c r="FMI40" s="4"/>
      <c r="FMJ40" s="4"/>
      <c r="FMK40" s="4"/>
      <c r="FML40" s="4"/>
      <c r="FMM40" s="4"/>
      <c r="FMN40" s="4"/>
      <c r="FMO40" s="4"/>
      <c r="FMP40" s="4"/>
      <c r="FMQ40" s="4"/>
      <c r="FMR40" s="4"/>
      <c r="FMS40" s="4"/>
      <c r="FMT40" s="4"/>
      <c r="FMU40" s="4"/>
      <c r="FMV40" s="4"/>
      <c r="FMW40" s="4"/>
      <c r="FMX40" s="4"/>
      <c r="FMY40" s="4"/>
      <c r="FMZ40" s="4"/>
      <c r="FNA40" s="4"/>
      <c r="FNB40" s="4"/>
      <c r="FNC40" s="4"/>
      <c r="FND40" s="4"/>
      <c r="FNE40" s="4"/>
      <c r="FNF40" s="4"/>
      <c r="FNG40" s="4"/>
      <c r="FNH40" s="4"/>
      <c r="FNI40" s="4"/>
      <c r="FNJ40" s="4"/>
      <c r="FNK40" s="4"/>
      <c r="FNL40" s="4"/>
      <c r="FNM40" s="4"/>
      <c r="FNN40" s="4"/>
      <c r="FNO40" s="4"/>
      <c r="FNP40" s="4"/>
      <c r="FNQ40" s="4"/>
      <c r="FNR40" s="4"/>
      <c r="FNS40" s="4"/>
      <c r="FNT40" s="4"/>
      <c r="FNU40" s="4"/>
      <c r="FNV40" s="4"/>
      <c r="FNW40" s="4"/>
      <c r="FNX40" s="4"/>
      <c r="FNY40" s="4"/>
      <c r="FNZ40" s="4"/>
      <c r="FOA40" s="4"/>
      <c r="FOB40" s="4"/>
      <c r="FOC40" s="4"/>
      <c r="FOD40" s="4"/>
      <c r="FOE40" s="4"/>
      <c r="FOF40" s="4"/>
      <c r="FOG40" s="4"/>
      <c r="FOH40" s="4"/>
      <c r="FOI40" s="4"/>
      <c r="FOJ40" s="4"/>
      <c r="FOK40" s="4"/>
      <c r="FOL40" s="4"/>
      <c r="FOM40" s="4"/>
      <c r="FON40" s="4"/>
      <c r="FOO40" s="4"/>
      <c r="FOP40" s="4"/>
      <c r="FOQ40" s="4"/>
      <c r="FOR40" s="4"/>
      <c r="FOS40" s="4"/>
      <c r="FOT40" s="4"/>
      <c r="FOU40" s="4"/>
      <c r="FOV40" s="4"/>
      <c r="FOW40" s="4"/>
      <c r="FOX40" s="4"/>
      <c r="FOY40" s="4"/>
      <c r="FOZ40" s="4"/>
      <c r="FPA40" s="4"/>
      <c r="FPB40" s="4"/>
      <c r="FPC40" s="4"/>
      <c r="FPD40" s="4"/>
      <c r="FPE40" s="4"/>
      <c r="FPF40" s="4"/>
      <c r="FPG40" s="4"/>
      <c r="FPH40" s="4"/>
      <c r="FPI40" s="4"/>
      <c r="FPJ40" s="4"/>
      <c r="FPK40" s="4"/>
      <c r="FPL40" s="4"/>
      <c r="FPM40" s="4"/>
      <c r="FPN40" s="4"/>
      <c r="FPO40" s="4"/>
      <c r="FPP40" s="4"/>
      <c r="FPQ40" s="4"/>
      <c r="FPR40" s="4"/>
      <c r="FPS40" s="4"/>
      <c r="FPT40" s="4"/>
      <c r="FPU40" s="4"/>
      <c r="FPV40" s="4"/>
      <c r="FPW40" s="4"/>
      <c r="FPX40" s="4"/>
      <c r="FPY40" s="4"/>
      <c r="FPZ40" s="4"/>
      <c r="FQA40" s="4"/>
      <c r="FQB40" s="4"/>
      <c r="FQC40" s="4"/>
      <c r="FQD40" s="4"/>
      <c r="FQE40" s="4"/>
      <c r="FQF40" s="4"/>
      <c r="FQG40" s="4"/>
      <c r="FQH40" s="4"/>
      <c r="FQI40" s="4"/>
      <c r="FQJ40" s="4"/>
      <c r="FQK40" s="4"/>
      <c r="FQL40" s="4"/>
      <c r="FQM40" s="4"/>
      <c r="FQN40" s="4"/>
      <c r="FQO40" s="4"/>
      <c r="FQP40" s="4"/>
      <c r="FQQ40" s="4"/>
      <c r="FQR40" s="4"/>
      <c r="FQS40" s="4"/>
      <c r="FQT40" s="4"/>
      <c r="FQU40" s="4"/>
      <c r="FQV40" s="4"/>
      <c r="FQW40" s="4"/>
      <c r="FQX40" s="4"/>
      <c r="FQY40" s="4"/>
      <c r="FQZ40" s="4"/>
      <c r="FRA40" s="4"/>
      <c r="FRB40" s="4"/>
      <c r="FRC40" s="4"/>
      <c r="FRD40" s="4"/>
      <c r="FRE40" s="4"/>
      <c r="FRF40" s="4"/>
      <c r="FRG40" s="4"/>
      <c r="FRH40" s="4"/>
      <c r="FRI40" s="4"/>
      <c r="FRJ40" s="4"/>
      <c r="FRK40" s="4"/>
      <c r="FRL40" s="4"/>
      <c r="FRM40" s="4"/>
      <c r="FRN40" s="4"/>
      <c r="FRO40" s="4"/>
      <c r="FRP40" s="4"/>
      <c r="FRQ40" s="4"/>
      <c r="FRR40" s="4"/>
      <c r="FRS40" s="4"/>
      <c r="FRT40" s="4"/>
      <c r="FRU40" s="4"/>
      <c r="FRV40" s="4"/>
      <c r="FRW40" s="4"/>
      <c r="FRX40" s="4"/>
      <c r="FRY40" s="4"/>
      <c r="FRZ40" s="4"/>
      <c r="FSA40" s="4"/>
      <c r="FSB40" s="4"/>
      <c r="FSC40" s="4"/>
      <c r="FSD40" s="4"/>
      <c r="FSE40" s="4"/>
      <c r="FSF40" s="4"/>
      <c r="FSG40" s="4"/>
      <c r="FSH40" s="4"/>
      <c r="FSI40" s="4"/>
      <c r="FSJ40" s="4"/>
      <c r="FSK40" s="4"/>
      <c r="FSL40" s="4"/>
      <c r="FSM40" s="4"/>
      <c r="FSN40" s="4"/>
      <c r="FSO40" s="4"/>
      <c r="FSP40" s="4"/>
      <c r="FSQ40" s="4"/>
      <c r="FSR40" s="4"/>
      <c r="FSS40" s="4"/>
      <c r="FST40" s="4"/>
      <c r="FSU40" s="4"/>
      <c r="FSV40" s="4"/>
      <c r="FSW40" s="4"/>
      <c r="FSX40" s="4"/>
      <c r="FSY40" s="4"/>
      <c r="FSZ40" s="4"/>
      <c r="FTA40" s="4"/>
      <c r="FTB40" s="4"/>
      <c r="FTC40" s="4"/>
      <c r="FTD40" s="4"/>
      <c r="FTE40" s="4"/>
      <c r="FTF40" s="4"/>
      <c r="FTG40" s="4"/>
      <c r="FTH40" s="4"/>
      <c r="FTI40" s="4"/>
      <c r="FTJ40" s="4"/>
      <c r="FTK40" s="4"/>
      <c r="FTL40" s="4"/>
      <c r="FTM40" s="4"/>
      <c r="FTN40" s="4"/>
      <c r="FTO40" s="4"/>
      <c r="FTP40" s="4"/>
      <c r="FTQ40" s="4"/>
      <c r="FTR40" s="4"/>
      <c r="FTS40" s="4"/>
      <c r="FTT40" s="4"/>
      <c r="FTU40" s="4"/>
      <c r="FTV40" s="4"/>
      <c r="FTW40" s="4"/>
      <c r="FTX40" s="4"/>
      <c r="FTY40" s="4"/>
      <c r="FTZ40" s="4"/>
      <c r="FUA40" s="4"/>
      <c r="FUB40" s="4"/>
      <c r="FUC40" s="4"/>
      <c r="FUD40" s="4"/>
      <c r="FUE40" s="4"/>
      <c r="FUF40" s="4"/>
      <c r="FUG40" s="4"/>
      <c r="FUH40" s="4"/>
      <c r="FUI40" s="4"/>
      <c r="FUJ40" s="4"/>
      <c r="FUK40" s="4"/>
      <c r="FUL40" s="4"/>
      <c r="FUM40" s="4"/>
      <c r="FUN40" s="4"/>
      <c r="FUO40" s="4"/>
      <c r="FUP40" s="4"/>
      <c r="FUQ40" s="4"/>
      <c r="FUR40" s="4"/>
      <c r="FUS40" s="4"/>
      <c r="FUT40" s="4"/>
      <c r="FUU40" s="4"/>
      <c r="FUV40" s="4"/>
      <c r="FUW40" s="4"/>
      <c r="FUX40" s="4"/>
      <c r="FUY40" s="4"/>
      <c r="FUZ40" s="4"/>
      <c r="FVA40" s="4"/>
      <c r="FVB40" s="4"/>
      <c r="FVC40" s="4"/>
      <c r="FVD40" s="4"/>
      <c r="FVE40" s="4"/>
      <c r="FVF40" s="4"/>
      <c r="FVG40" s="4"/>
      <c r="FVH40" s="4"/>
      <c r="FVI40" s="4"/>
      <c r="FVJ40" s="4"/>
      <c r="FVK40" s="4"/>
      <c r="FVL40" s="4"/>
      <c r="FVM40" s="4"/>
      <c r="FVN40" s="4"/>
      <c r="FVO40" s="4"/>
      <c r="FVP40" s="4"/>
      <c r="FVQ40" s="4"/>
      <c r="FVR40" s="4"/>
      <c r="FVS40" s="4"/>
      <c r="FVT40" s="4"/>
      <c r="FVU40" s="4"/>
      <c r="FVV40" s="4"/>
      <c r="FVW40" s="4"/>
      <c r="FVX40" s="4"/>
      <c r="FVY40" s="4"/>
      <c r="FVZ40" s="4"/>
      <c r="FWA40" s="4"/>
      <c r="FWB40" s="4"/>
      <c r="FWC40" s="4"/>
      <c r="FWD40" s="4"/>
      <c r="FWE40" s="4"/>
      <c r="FWF40" s="4"/>
      <c r="FWG40" s="4"/>
      <c r="FWH40" s="4"/>
      <c r="FWI40" s="4"/>
      <c r="FWJ40" s="4"/>
      <c r="FWK40" s="4"/>
      <c r="FWL40" s="4"/>
      <c r="FWM40" s="4"/>
      <c r="FWN40" s="4"/>
      <c r="FWO40" s="4"/>
      <c r="FWP40" s="4"/>
      <c r="FWQ40" s="4"/>
      <c r="FWR40" s="4"/>
      <c r="FWS40" s="4"/>
      <c r="FWT40" s="4"/>
      <c r="FWU40" s="4"/>
      <c r="FWV40" s="4"/>
      <c r="FWW40" s="4"/>
      <c r="FWX40" s="4"/>
      <c r="FWY40" s="4"/>
      <c r="FWZ40" s="4"/>
      <c r="FXA40" s="4"/>
      <c r="FXB40" s="4"/>
      <c r="FXC40" s="4"/>
      <c r="FXD40" s="4"/>
      <c r="FXE40" s="4"/>
      <c r="FXF40" s="4"/>
      <c r="FXG40" s="4"/>
      <c r="FXH40" s="4"/>
      <c r="FXI40" s="4"/>
      <c r="FXJ40" s="4"/>
      <c r="FXK40" s="4"/>
      <c r="FXL40" s="4"/>
      <c r="FXM40" s="4"/>
      <c r="FXN40" s="4"/>
      <c r="FXO40" s="4"/>
      <c r="FXP40" s="4"/>
      <c r="FXQ40" s="4"/>
      <c r="FXR40" s="4"/>
      <c r="FXS40" s="4"/>
      <c r="FXT40" s="4"/>
      <c r="FXU40" s="4"/>
      <c r="FXV40" s="4"/>
      <c r="FXW40" s="4"/>
      <c r="FXX40" s="4"/>
      <c r="FXY40" s="4"/>
      <c r="FXZ40" s="4"/>
      <c r="FYA40" s="4"/>
      <c r="FYB40" s="4"/>
      <c r="FYC40" s="4"/>
      <c r="FYD40" s="4"/>
      <c r="FYE40" s="4"/>
      <c r="FYF40" s="4"/>
      <c r="FYG40" s="4"/>
      <c r="FYH40" s="4"/>
      <c r="FYI40" s="4"/>
      <c r="FYJ40" s="4"/>
      <c r="FYK40" s="4"/>
      <c r="FYL40" s="4"/>
      <c r="FYM40" s="4"/>
      <c r="FYN40" s="4"/>
      <c r="FYO40" s="4"/>
      <c r="FYP40" s="4"/>
      <c r="FYQ40" s="4"/>
      <c r="FYR40" s="4"/>
      <c r="FYS40" s="4"/>
      <c r="FYT40" s="4"/>
      <c r="FYU40" s="4"/>
      <c r="FYV40" s="4"/>
      <c r="FYW40" s="4"/>
      <c r="FYX40" s="4"/>
      <c r="FYY40" s="4"/>
      <c r="FYZ40" s="4"/>
      <c r="FZA40" s="4"/>
      <c r="FZB40" s="4"/>
      <c r="FZC40" s="4"/>
      <c r="FZD40" s="4"/>
      <c r="FZE40" s="4"/>
      <c r="FZF40" s="4"/>
      <c r="FZG40" s="4"/>
      <c r="FZH40" s="4"/>
      <c r="FZI40" s="4"/>
      <c r="FZJ40" s="4"/>
      <c r="FZK40" s="4"/>
      <c r="FZL40" s="4"/>
      <c r="FZM40" s="4"/>
      <c r="FZN40" s="4"/>
      <c r="FZO40" s="4"/>
      <c r="FZP40" s="4"/>
      <c r="FZQ40" s="4"/>
      <c r="FZR40" s="4"/>
      <c r="FZS40" s="4"/>
      <c r="FZT40" s="4"/>
      <c r="FZU40" s="4"/>
      <c r="FZV40" s="4"/>
      <c r="FZW40" s="4"/>
      <c r="FZX40" s="4"/>
      <c r="FZY40" s="4"/>
      <c r="FZZ40" s="4"/>
      <c r="GAA40" s="4"/>
      <c r="GAB40" s="4"/>
      <c r="GAC40" s="4"/>
      <c r="GAD40" s="4"/>
      <c r="GAE40" s="4"/>
      <c r="GAF40" s="4"/>
      <c r="GAG40" s="4"/>
      <c r="GAH40" s="4"/>
      <c r="GAI40" s="4"/>
      <c r="GAJ40" s="4"/>
      <c r="GAK40" s="4"/>
      <c r="GAL40" s="4"/>
      <c r="GAM40" s="4"/>
      <c r="GAN40" s="4"/>
      <c r="GAO40" s="4"/>
      <c r="GAP40" s="4"/>
      <c r="GAQ40" s="4"/>
      <c r="GAR40" s="4"/>
      <c r="GAS40" s="4"/>
      <c r="GAT40" s="4"/>
      <c r="GAU40" s="4"/>
      <c r="GAV40" s="4"/>
      <c r="GAW40" s="4"/>
      <c r="GAX40" s="4"/>
      <c r="GAY40" s="4"/>
      <c r="GAZ40" s="4"/>
      <c r="GBA40" s="4"/>
      <c r="GBB40" s="4"/>
      <c r="GBC40" s="4"/>
      <c r="GBD40" s="4"/>
      <c r="GBE40" s="4"/>
      <c r="GBF40" s="4"/>
      <c r="GBG40" s="4"/>
      <c r="GBH40" s="4"/>
      <c r="GBI40" s="4"/>
      <c r="GBJ40" s="4"/>
      <c r="GBK40" s="4"/>
      <c r="GBL40" s="4"/>
      <c r="GBM40" s="4"/>
      <c r="GBN40" s="4"/>
      <c r="GBO40" s="4"/>
      <c r="GBP40" s="4"/>
      <c r="GBQ40" s="4"/>
      <c r="GBR40" s="4"/>
      <c r="GBS40" s="4"/>
      <c r="GBT40" s="4"/>
      <c r="GBU40" s="4"/>
      <c r="GBV40" s="4"/>
      <c r="GBW40" s="4"/>
      <c r="GBX40" s="4"/>
      <c r="GBY40" s="4"/>
      <c r="GBZ40" s="4"/>
      <c r="GCA40" s="4"/>
      <c r="GCB40" s="4"/>
      <c r="GCC40" s="4"/>
      <c r="GCD40" s="4"/>
      <c r="GCE40" s="4"/>
      <c r="GCF40" s="4"/>
      <c r="GCG40" s="4"/>
      <c r="GCH40" s="4"/>
      <c r="GCI40" s="4"/>
      <c r="GCJ40" s="4"/>
      <c r="GCK40" s="4"/>
      <c r="GCL40" s="4"/>
      <c r="GCM40" s="4"/>
      <c r="GCN40" s="4"/>
      <c r="GCO40" s="4"/>
      <c r="GCP40" s="4"/>
      <c r="GCQ40" s="4"/>
      <c r="GCR40" s="4"/>
      <c r="GCS40" s="4"/>
      <c r="GCT40" s="4"/>
      <c r="GCU40" s="4"/>
      <c r="GCV40" s="4"/>
      <c r="GCW40" s="4"/>
      <c r="GCX40" s="4"/>
      <c r="GCY40" s="4"/>
      <c r="GCZ40" s="4"/>
      <c r="GDA40" s="4"/>
      <c r="GDB40" s="4"/>
      <c r="GDC40" s="4"/>
      <c r="GDD40" s="4"/>
      <c r="GDE40" s="4"/>
      <c r="GDF40" s="4"/>
      <c r="GDG40" s="4"/>
      <c r="GDH40" s="4"/>
      <c r="GDI40" s="4"/>
      <c r="GDJ40" s="4"/>
      <c r="GDK40" s="4"/>
      <c r="GDL40" s="4"/>
      <c r="GDM40" s="4"/>
      <c r="GDN40" s="4"/>
      <c r="GDO40" s="4"/>
      <c r="GDP40" s="4"/>
      <c r="GDQ40" s="4"/>
      <c r="GDR40" s="4"/>
      <c r="GDS40" s="4"/>
      <c r="GDT40" s="4"/>
      <c r="GDU40" s="4"/>
      <c r="GDV40" s="4"/>
      <c r="GDW40" s="4"/>
      <c r="GDX40" s="4"/>
      <c r="GDY40" s="4"/>
      <c r="GDZ40" s="4"/>
      <c r="GEA40" s="4"/>
      <c r="GEB40" s="4"/>
      <c r="GEC40" s="4"/>
      <c r="GED40" s="4"/>
      <c r="GEE40" s="4"/>
      <c r="GEF40" s="4"/>
      <c r="GEG40" s="4"/>
      <c r="GEH40" s="4"/>
      <c r="GEI40" s="4"/>
      <c r="GEJ40" s="4"/>
      <c r="GEK40" s="4"/>
      <c r="GEL40" s="4"/>
      <c r="GEM40" s="4"/>
      <c r="GEN40" s="4"/>
      <c r="GEO40" s="4"/>
      <c r="GEP40" s="4"/>
      <c r="GEQ40" s="4"/>
      <c r="GER40" s="4"/>
      <c r="GES40" s="4"/>
      <c r="GET40" s="4"/>
      <c r="GEU40" s="4"/>
      <c r="GEV40" s="4"/>
      <c r="GEW40" s="4"/>
      <c r="GEX40" s="4"/>
      <c r="GEY40" s="4"/>
      <c r="GEZ40" s="4"/>
      <c r="GFA40" s="4"/>
      <c r="GFB40" s="4"/>
      <c r="GFC40" s="4"/>
      <c r="GFD40" s="4"/>
      <c r="GFE40" s="4"/>
      <c r="GFF40" s="4"/>
      <c r="GFG40" s="4"/>
      <c r="GFH40" s="4"/>
      <c r="GFI40" s="4"/>
      <c r="GFJ40" s="4"/>
      <c r="GFK40" s="4"/>
      <c r="GFL40" s="4"/>
      <c r="GFM40" s="4"/>
      <c r="GFN40" s="4"/>
      <c r="GFO40" s="4"/>
      <c r="GFP40" s="4"/>
      <c r="GFQ40" s="4"/>
      <c r="GFR40" s="4"/>
      <c r="GFS40" s="4"/>
      <c r="GFT40" s="4"/>
      <c r="GFU40" s="4"/>
      <c r="GFV40" s="4"/>
      <c r="GFW40" s="4"/>
      <c r="GFX40" s="4"/>
      <c r="GFY40" s="4"/>
      <c r="GFZ40" s="4"/>
      <c r="GGA40" s="4"/>
      <c r="GGB40" s="4"/>
      <c r="GGC40" s="4"/>
      <c r="GGD40" s="4"/>
      <c r="GGE40" s="4"/>
      <c r="GGF40" s="4"/>
      <c r="GGG40" s="4"/>
      <c r="GGH40" s="4"/>
      <c r="GGI40" s="4"/>
      <c r="GGJ40" s="4"/>
      <c r="GGK40" s="4"/>
      <c r="GGL40" s="4"/>
      <c r="GGM40" s="4"/>
      <c r="GGN40" s="4"/>
      <c r="GGO40" s="4"/>
      <c r="GGP40" s="4"/>
      <c r="GGQ40" s="4"/>
      <c r="GGR40" s="4"/>
      <c r="GGS40" s="4"/>
      <c r="GGT40" s="4"/>
      <c r="GGU40" s="4"/>
      <c r="GGV40" s="4"/>
      <c r="GGW40" s="4"/>
      <c r="GGX40" s="4"/>
      <c r="GGY40" s="4"/>
      <c r="GGZ40" s="4"/>
      <c r="GHA40" s="4"/>
      <c r="GHB40" s="4"/>
      <c r="GHC40" s="4"/>
      <c r="GHD40" s="4"/>
      <c r="GHE40" s="4"/>
      <c r="GHF40" s="4"/>
      <c r="GHG40" s="4"/>
      <c r="GHH40" s="4"/>
      <c r="GHI40" s="4"/>
      <c r="GHJ40" s="4"/>
      <c r="GHK40" s="4"/>
      <c r="GHL40" s="4"/>
      <c r="GHM40" s="4"/>
      <c r="GHN40" s="4"/>
      <c r="GHO40" s="4"/>
      <c r="GHP40" s="4"/>
      <c r="GHQ40" s="4"/>
      <c r="GHR40" s="4"/>
      <c r="GHS40" s="4"/>
      <c r="GHT40" s="4"/>
      <c r="GHU40" s="4"/>
      <c r="GHV40" s="4"/>
      <c r="GHW40" s="4"/>
      <c r="GHX40" s="4"/>
      <c r="GHY40" s="4"/>
      <c r="GHZ40" s="4"/>
      <c r="GIA40" s="4"/>
      <c r="GIB40" s="4"/>
      <c r="GIC40" s="4"/>
      <c r="GID40" s="4"/>
      <c r="GIE40" s="4"/>
      <c r="GIF40" s="4"/>
      <c r="GIG40" s="4"/>
      <c r="GIH40" s="4"/>
      <c r="GII40" s="4"/>
      <c r="GIJ40" s="4"/>
      <c r="GIK40" s="4"/>
      <c r="GIL40" s="4"/>
      <c r="GIM40" s="4"/>
      <c r="GIN40" s="4"/>
      <c r="GIO40" s="4"/>
      <c r="GIP40" s="4"/>
      <c r="GIQ40" s="4"/>
      <c r="GIR40" s="4"/>
      <c r="GIS40" s="4"/>
      <c r="GIT40" s="4"/>
      <c r="GIU40" s="4"/>
      <c r="GIV40" s="4"/>
      <c r="GIW40" s="4"/>
      <c r="GIX40" s="4"/>
      <c r="GIY40" s="4"/>
      <c r="GIZ40" s="4"/>
      <c r="GJA40" s="4"/>
      <c r="GJB40" s="4"/>
      <c r="GJC40" s="4"/>
      <c r="GJD40" s="4"/>
      <c r="GJE40" s="4"/>
      <c r="GJF40" s="4"/>
      <c r="GJG40" s="4"/>
      <c r="GJH40" s="4"/>
      <c r="GJI40" s="4"/>
      <c r="GJJ40" s="4"/>
      <c r="GJK40" s="4"/>
      <c r="GJL40" s="4"/>
      <c r="GJM40" s="4"/>
      <c r="GJN40" s="4"/>
      <c r="GJO40" s="4"/>
      <c r="GJP40" s="4"/>
      <c r="GJQ40" s="4"/>
      <c r="GJR40" s="4"/>
      <c r="GJS40" s="4"/>
      <c r="GJT40" s="4"/>
      <c r="GJU40" s="4"/>
      <c r="GJV40" s="4"/>
      <c r="GJW40" s="4"/>
      <c r="GJX40" s="4"/>
      <c r="GJY40" s="4"/>
      <c r="GJZ40" s="4"/>
      <c r="GKA40" s="4"/>
      <c r="GKB40" s="4"/>
      <c r="GKC40" s="4"/>
      <c r="GKD40" s="4"/>
      <c r="GKE40" s="4"/>
      <c r="GKF40" s="4"/>
      <c r="GKG40" s="4"/>
      <c r="GKH40" s="4"/>
      <c r="GKI40" s="4"/>
      <c r="GKJ40" s="4"/>
      <c r="GKK40" s="4"/>
      <c r="GKL40" s="4"/>
      <c r="GKM40" s="4"/>
      <c r="GKN40" s="4"/>
      <c r="GKO40" s="4"/>
      <c r="GKP40" s="4"/>
      <c r="GKQ40" s="4"/>
      <c r="GKR40" s="4"/>
      <c r="GKS40" s="4"/>
      <c r="GKT40" s="4"/>
      <c r="GKU40" s="4"/>
      <c r="GKV40" s="4"/>
      <c r="GKW40" s="4"/>
      <c r="GKX40" s="4"/>
      <c r="GKY40" s="4"/>
      <c r="GKZ40" s="4"/>
      <c r="GLA40" s="4"/>
      <c r="GLB40" s="4"/>
      <c r="GLC40" s="4"/>
      <c r="GLD40" s="4"/>
      <c r="GLE40" s="4"/>
      <c r="GLF40" s="4"/>
      <c r="GLG40" s="4"/>
      <c r="GLH40" s="4"/>
      <c r="GLI40" s="4"/>
      <c r="GLJ40" s="4"/>
      <c r="GLK40" s="4"/>
      <c r="GLL40" s="4"/>
      <c r="GLM40" s="4"/>
      <c r="GLN40" s="4"/>
      <c r="GLO40" s="4"/>
      <c r="GLP40" s="4"/>
      <c r="GLQ40" s="4"/>
      <c r="GLR40" s="4"/>
      <c r="GLS40" s="4"/>
      <c r="GLT40" s="4"/>
      <c r="GLU40" s="4"/>
      <c r="GLV40" s="4"/>
      <c r="GLW40" s="4"/>
      <c r="GLX40" s="4"/>
      <c r="GLY40" s="4"/>
      <c r="GLZ40" s="4"/>
      <c r="GMA40" s="4"/>
      <c r="GMB40" s="4"/>
      <c r="GMC40" s="4"/>
      <c r="GMD40" s="4"/>
      <c r="GME40" s="4"/>
      <c r="GMF40" s="4"/>
      <c r="GMG40" s="4"/>
      <c r="GMH40" s="4"/>
      <c r="GMI40" s="4"/>
      <c r="GMJ40" s="4"/>
      <c r="GMK40" s="4"/>
      <c r="GML40" s="4"/>
      <c r="GMM40" s="4"/>
      <c r="GMN40" s="4"/>
      <c r="GMO40" s="4"/>
      <c r="GMP40" s="4"/>
      <c r="GMQ40" s="4"/>
      <c r="GMR40" s="4"/>
      <c r="GMS40" s="4"/>
      <c r="GMT40" s="4"/>
      <c r="GMU40" s="4"/>
      <c r="GMV40" s="4"/>
      <c r="GMW40" s="4"/>
      <c r="GMX40" s="4"/>
      <c r="GMY40" s="4"/>
      <c r="GMZ40" s="4"/>
      <c r="GNA40" s="4"/>
      <c r="GNB40" s="4"/>
      <c r="GNC40" s="4"/>
      <c r="GND40" s="4"/>
      <c r="GNE40" s="4"/>
      <c r="GNF40" s="4"/>
      <c r="GNG40" s="4"/>
      <c r="GNH40" s="4"/>
      <c r="GNI40" s="4"/>
      <c r="GNJ40" s="4"/>
      <c r="GNK40" s="4"/>
      <c r="GNL40" s="4"/>
      <c r="GNM40" s="4"/>
      <c r="GNN40" s="4"/>
      <c r="GNO40" s="4"/>
      <c r="GNP40" s="4"/>
      <c r="GNQ40" s="4"/>
      <c r="GNR40" s="4"/>
      <c r="GNS40" s="4"/>
      <c r="GNT40" s="4"/>
      <c r="GNU40" s="4"/>
      <c r="GNV40" s="4"/>
      <c r="GNW40" s="4"/>
      <c r="GNX40" s="4"/>
      <c r="GNY40" s="4"/>
      <c r="GNZ40" s="4"/>
      <c r="GOA40" s="4"/>
      <c r="GOB40" s="4"/>
      <c r="GOC40" s="4"/>
      <c r="GOD40" s="4"/>
      <c r="GOE40" s="4"/>
      <c r="GOF40" s="4"/>
      <c r="GOG40" s="4"/>
      <c r="GOH40" s="4"/>
      <c r="GOI40" s="4"/>
      <c r="GOJ40" s="4"/>
      <c r="GOK40" s="4"/>
      <c r="GOL40" s="4"/>
      <c r="GOM40" s="4"/>
      <c r="GON40" s="4"/>
      <c r="GOO40" s="4"/>
      <c r="GOP40" s="4"/>
      <c r="GOQ40" s="4"/>
      <c r="GOR40" s="4"/>
      <c r="GOS40" s="4"/>
      <c r="GOT40" s="4"/>
      <c r="GOU40" s="4"/>
      <c r="GOV40" s="4"/>
      <c r="GOW40" s="4"/>
      <c r="GOX40" s="4"/>
      <c r="GOY40" s="4"/>
      <c r="GOZ40" s="4"/>
      <c r="GPA40" s="4"/>
      <c r="GPB40" s="4"/>
      <c r="GPC40" s="4"/>
      <c r="GPD40" s="4"/>
      <c r="GPE40" s="4"/>
      <c r="GPF40" s="4"/>
      <c r="GPG40" s="4"/>
      <c r="GPH40" s="4"/>
      <c r="GPI40" s="4"/>
      <c r="GPJ40" s="4"/>
      <c r="GPK40" s="4"/>
      <c r="GPL40" s="4"/>
      <c r="GPM40" s="4"/>
      <c r="GPN40" s="4"/>
      <c r="GPO40" s="4"/>
      <c r="GPP40" s="4"/>
      <c r="GPQ40" s="4"/>
      <c r="GPR40" s="4"/>
      <c r="GPS40" s="4"/>
      <c r="GPT40" s="4"/>
      <c r="GPU40" s="4"/>
      <c r="GPV40" s="4"/>
      <c r="GPW40" s="4"/>
      <c r="GPX40" s="4"/>
      <c r="GPY40" s="4"/>
      <c r="GPZ40" s="4"/>
      <c r="GQA40" s="4"/>
      <c r="GQB40" s="4"/>
      <c r="GQC40" s="4"/>
      <c r="GQD40" s="4"/>
      <c r="GQE40" s="4"/>
      <c r="GQF40" s="4"/>
      <c r="GQG40" s="4"/>
      <c r="GQH40" s="4"/>
      <c r="GQI40" s="4"/>
      <c r="GQJ40" s="4"/>
      <c r="GQK40" s="4"/>
      <c r="GQL40" s="4"/>
      <c r="GQM40" s="4"/>
      <c r="GQN40" s="4"/>
      <c r="GQO40" s="4"/>
      <c r="GQP40" s="4"/>
      <c r="GQQ40" s="4"/>
      <c r="GQR40" s="4"/>
      <c r="GQS40" s="4"/>
      <c r="GQT40" s="4"/>
      <c r="GQU40" s="4"/>
      <c r="GQV40" s="4"/>
      <c r="GQW40" s="4"/>
      <c r="GQX40" s="4"/>
      <c r="GQY40" s="4"/>
      <c r="GQZ40" s="4"/>
      <c r="GRA40" s="4"/>
      <c r="GRB40" s="4"/>
      <c r="GRC40" s="4"/>
      <c r="GRD40" s="4"/>
      <c r="GRE40" s="4"/>
      <c r="GRF40" s="4"/>
      <c r="GRG40" s="4"/>
      <c r="GRH40" s="4"/>
      <c r="GRI40" s="4"/>
      <c r="GRJ40" s="4"/>
      <c r="GRK40" s="4"/>
      <c r="GRL40" s="4"/>
      <c r="GRM40" s="4"/>
      <c r="GRN40" s="4"/>
      <c r="GRO40" s="4"/>
      <c r="GRP40" s="4"/>
      <c r="GRQ40" s="4"/>
      <c r="GRR40" s="4"/>
      <c r="GRS40" s="4"/>
      <c r="GRT40" s="4"/>
      <c r="GRU40" s="4"/>
      <c r="GRV40" s="4"/>
      <c r="GRW40" s="4"/>
      <c r="GRX40" s="4"/>
      <c r="GRY40" s="4"/>
      <c r="GRZ40" s="4"/>
      <c r="GSA40" s="4"/>
      <c r="GSB40" s="4"/>
      <c r="GSC40" s="4"/>
      <c r="GSD40" s="4"/>
      <c r="GSE40" s="4"/>
      <c r="GSF40" s="4"/>
      <c r="GSG40" s="4"/>
      <c r="GSH40" s="4"/>
      <c r="GSI40" s="4"/>
      <c r="GSJ40" s="4"/>
      <c r="GSK40" s="4"/>
      <c r="GSL40" s="4"/>
      <c r="GSM40" s="4"/>
      <c r="GSN40" s="4"/>
      <c r="GSO40" s="4"/>
      <c r="GSP40" s="4"/>
      <c r="GSQ40" s="4"/>
      <c r="GSR40" s="4"/>
      <c r="GSS40" s="4"/>
      <c r="GST40" s="4"/>
      <c r="GSU40" s="4"/>
      <c r="GSV40" s="4"/>
      <c r="GSW40" s="4"/>
      <c r="GSX40" s="4"/>
      <c r="GSY40" s="4"/>
      <c r="GSZ40" s="4"/>
      <c r="GTA40" s="4"/>
      <c r="GTB40" s="4"/>
      <c r="GTC40" s="4"/>
      <c r="GTD40" s="4"/>
      <c r="GTE40" s="4"/>
      <c r="GTF40" s="4"/>
      <c r="GTG40" s="4"/>
      <c r="GTH40" s="4"/>
      <c r="GTI40" s="4"/>
      <c r="GTJ40" s="4"/>
      <c r="GTK40" s="4"/>
      <c r="GTL40" s="4"/>
      <c r="GTM40" s="4"/>
      <c r="GTN40" s="4"/>
      <c r="GTO40" s="4"/>
      <c r="GTP40" s="4"/>
      <c r="GTQ40" s="4"/>
      <c r="GTR40" s="4"/>
      <c r="GTS40" s="4"/>
      <c r="GTT40" s="4"/>
      <c r="GTU40" s="4"/>
      <c r="GTV40" s="4"/>
      <c r="GTW40" s="4"/>
      <c r="GTX40" s="4"/>
      <c r="GTY40" s="4"/>
      <c r="GTZ40" s="4"/>
      <c r="GUA40" s="4"/>
      <c r="GUB40" s="4"/>
      <c r="GUC40" s="4"/>
      <c r="GUD40" s="4"/>
      <c r="GUE40" s="4"/>
      <c r="GUF40" s="4"/>
      <c r="GUG40" s="4"/>
      <c r="GUH40" s="4"/>
      <c r="GUI40" s="4"/>
      <c r="GUJ40" s="4"/>
      <c r="GUK40" s="4"/>
      <c r="GUL40" s="4"/>
      <c r="GUM40" s="4"/>
      <c r="GUN40" s="4"/>
      <c r="GUO40" s="4"/>
      <c r="GUP40" s="4"/>
      <c r="GUQ40" s="4"/>
      <c r="GUR40" s="4"/>
      <c r="GUS40" s="4"/>
      <c r="GUT40" s="4"/>
      <c r="GUU40" s="4"/>
      <c r="GUV40" s="4"/>
      <c r="GUW40" s="4"/>
      <c r="GUX40" s="4"/>
      <c r="GUY40" s="4"/>
      <c r="GUZ40" s="4"/>
      <c r="GVA40" s="4"/>
      <c r="GVB40" s="4"/>
      <c r="GVC40" s="4"/>
      <c r="GVD40" s="4"/>
      <c r="GVE40" s="4"/>
      <c r="GVF40" s="4"/>
      <c r="GVG40" s="4"/>
      <c r="GVH40" s="4"/>
      <c r="GVI40" s="4"/>
      <c r="GVJ40" s="4"/>
      <c r="GVK40" s="4"/>
      <c r="GVL40" s="4"/>
      <c r="GVM40" s="4"/>
      <c r="GVN40" s="4"/>
      <c r="GVO40" s="4"/>
      <c r="GVP40" s="4"/>
      <c r="GVQ40" s="4"/>
      <c r="GVR40" s="4"/>
      <c r="GVS40" s="4"/>
      <c r="GVT40" s="4"/>
      <c r="GVU40" s="4"/>
      <c r="GVV40" s="4"/>
      <c r="GVW40" s="4"/>
      <c r="GVX40" s="4"/>
      <c r="GVY40" s="4"/>
      <c r="GVZ40" s="4"/>
      <c r="GWA40" s="4"/>
      <c r="GWB40" s="4"/>
      <c r="GWC40" s="4"/>
      <c r="GWD40" s="4"/>
      <c r="GWE40" s="4"/>
      <c r="GWF40" s="4"/>
      <c r="GWG40" s="4"/>
      <c r="GWH40" s="4"/>
      <c r="GWI40" s="4"/>
      <c r="GWJ40" s="4"/>
      <c r="GWK40" s="4"/>
      <c r="GWL40" s="4"/>
      <c r="GWM40" s="4"/>
      <c r="GWN40" s="4"/>
      <c r="GWO40" s="4"/>
      <c r="GWP40" s="4"/>
      <c r="GWQ40" s="4"/>
      <c r="GWR40" s="4"/>
      <c r="GWS40" s="4"/>
      <c r="GWT40" s="4"/>
      <c r="GWU40" s="4"/>
      <c r="GWV40" s="4"/>
      <c r="GWW40" s="4"/>
      <c r="GWX40" s="4"/>
      <c r="GWY40" s="4"/>
      <c r="GWZ40" s="4"/>
      <c r="GXA40" s="4"/>
      <c r="GXB40" s="4"/>
      <c r="GXC40" s="4"/>
      <c r="GXD40" s="4"/>
      <c r="GXE40" s="4"/>
      <c r="GXF40" s="4"/>
      <c r="GXG40" s="4"/>
      <c r="GXH40" s="4"/>
      <c r="GXI40" s="4"/>
      <c r="GXJ40" s="4"/>
      <c r="GXK40" s="4"/>
      <c r="GXL40" s="4"/>
      <c r="GXM40" s="4"/>
      <c r="GXN40" s="4"/>
      <c r="GXO40" s="4"/>
      <c r="GXP40" s="4"/>
      <c r="GXQ40" s="4"/>
      <c r="GXR40" s="4"/>
      <c r="GXS40" s="4"/>
      <c r="GXT40" s="4"/>
      <c r="GXU40" s="4"/>
      <c r="GXV40" s="4"/>
      <c r="GXW40" s="4"/>
      <c r="GXX40" s="4"/>
      <c r="GXY40" s="4"/>
      <c r="GXZ40" s="4"/>
      <c r="GYA40" s="4"/>
      <c r="GYB40" s="4"/>
      <c r="GYC40" s="4"/>
      <c r="GYD40" s="4"/>
      <c r="GYE40" s="4"/>
      <c r="GYF40" s="4"/>
      <c r="GYG40" s="4"/>
      <c r="GYH40" s="4"/>
      <c r="GYI40" s="4"/>
      <c r="GYJ40" s="4"/>
      <c r="GYK40" s="4"/>
      <c r="GYL40" s="4"/>
      <c r="GYM40" s="4"/>
      <c r="GYN40" s="4"/>
      <c r="GYO40" s="4"/>
      <c r="GYP40" s="4"/>
      <c r="GYQ40" s="4"/>
      <c r="GYR40" s="4"/>
      <c r="GYS40" s="4"/>
      <c r="GYT40" s="4"/>
      <c r="GYU40" s="4"/>
      <c r="GYV40" s="4"/>
      <c r="GYW40" s="4"/>
      <c r="GYX40" s="4"/>
      <c r="GYY40" s="4"/>
      <c r="GYZ40" s="4"/>
      <c r="GZA40" s="4"/>
      <c r="GZB40" s="4"/>
      <c r="GZC40" s="4"/>
      <c r="GZD40" s="4"/>
      <c r="GZE40" s="4"/>
      <c r="GZF40" s="4"/>
      <c r="GZG40" s="4"/>
      <c r="GZH40" s="4"/>
      <c r="GZI40" s="4"/>
      <c r="GZJ40" s="4"/>
      <c r="GZK40" s="4"/>
      <c r="GZL40" s="4"/>
      <c r="GZM40" s="4"/>
      <c r="GZN40" s="4"/>
      <c r="GZO40" s="4"/>
      <c r="GZP40" s="4"/>
      <c r="GZQ40" s="4"/>
      <c r="GZR40" s="4"/>
      <c r="GZS40" s="4"/>
      <c r="GZT40" s="4"/>
      <c r="GZU40" s="4"/>
      <c r="GZV40" s="4"/>
      <c r="GZW40" s="4"/>
      <c r="GZX40" s="4"/>
      <c r="GZY40" s="4"/>
      <c r="GZZ40" s="4"/>
      <c r="HAA40" s="4"/>
      <c r="HAB40" s="4"/>
      <c r="HAC40" s="4"/>
      <c r="HAD40" s="4"/>
      <c r="HAE40" s="4"/>
      <c r="HAF40" s="4"/>
      <c r="HAG40" s="4"/>
      <c r="HAH40" s="4"/>
      <c r="HAI40" s="4"/>
      <c r="HAJ40" s="4"/>
      <c r="HAK40" s="4"/>
      <c r="HAL40" s="4"/>
      <c r="HAM40" s="4"/>
      <c r="HAN40" s="4"/>
      <c r="HAO40" s="4"/>
      <c r="HAP40" s="4"/>
      <c r="HAQ40" s="4"/>
      <c r="HAR40" s="4"/>
      <c r="HAS40" s="4"/>
      <c r="HAT40" s="4"/>
      <c r="HAU40" s="4"/>
      <c r="HAV40" s="4"/>
      <c r="HAW40" s="4"/>
      <c r="HAX40" s="4"/>
      <c r="HAY40" s="4"/>
      <c r="HAZ40" s="4"/>
      <c r="HBA40" s="4"/>
      <c r="HBB40" s="4"/>
      <c r="HBC40" s="4"/>
      <c r="HBD40" s="4"/>
      <c r="HBE40" s="4"/>
      <c r="HBF40" s="4"/>
      <c r="HBG40" s="4"/>
      <c r="HBH40" s="4"/>
      <c r="HBI40" s="4"/>
      <c r="HBJ40" s="4"/>
      <c r="HBK40" s="4"/>
      <c r="HBL40" s="4"/>
      <c r="HBM40" s="4"/>
      <c r="HBN40" s="4"/>
      <c r="HBO40" s="4"/>
      <c r="HBP40" s="4"/>
      <c r="HBQ40" s="4"/>
      <c r="HBR40" s="4"/>
      <c r="HBS40" s="4"/>
      <c r="HBT40" s="4"/>
      <c r="HBU40" s="4"/>
      <c r="HBV40" s="4"/>
      <c r="HBW40" s="4"/>
      <c r="HBX40" s="4"/>
      <c r="HBY40" s="4"/>
      <c r="HBZ40" s="4"/>
      <c r="HCA40" s="4"/>
      <c r="HCB40" s="4"/>
      <c r="HCC40" s="4"/>
      <c r="HCD40" s="4"/>
      <c r="HCE40" s="4"/>
      <c r="HCF40" s="4"/>
      <c r="HCG40" s="4"/>
      <c r="HCH40" s="4"/>
      <c r="HCI40" s="4"/>
      <c r="HCJ40" s="4"/>
      <c r="HCK40" s="4"/>
      <c r="HCL40" s="4"/>
      <c r="HCM40" s="4"/>
      <c r="HCN40" s="4"/>
      <c r="HCO40" s="4"/>
      <c r="HCP40" s="4"/>
      <c r="HCQ40" s="4"/>
      <c r="HCR40" s="4"/>
      <c r="HCS40" s="4"/>
      <c r="HCT40" s="4"/>
      <c r="HCU40" s="4"/>
      <c r="HCV40" s="4"/>
      <c r="HCW40" s="4"/>
      <c r="HCX40" s="4"/>
      <c r="HCY40" s="4"/>
      <c r="HCZ40" s="4"/>
      <c r="HDA40" s="4"/>
      <c r="HDB40" s="4"/>
      <c r="HDC40" s="4"/>
      <c r="HDD40" s="4"/>
      <c r="HDE40" s="4"/>
      <c r="HDF40" s="4"/>
      <c r="HDG40" s="4"/>
      <c r="HDH40" s="4"/>
      <c r="HDI40" s="4"/>
      <c r="HDJ40" s="4"/>
      <c r="HDK40" s="4"/>
      <c r="HDL40" s="4"/>
      <c r="HDM40" s="4"/>
      <c r="HDN40" s="4"/>
      <c r="HDO40" s="4"/>
      <c r="HDP40" s="4"/>
      <c r="HDQ40" s="4"/>
      <c r="HDR40" s="4"/>
      <c r="HDS40" s="4"/>
      <c r="HDT40" s="4"/>
      <c r="HDU40" s="4"/>
      <c r="HDV40" s="4"/>
      <c r="HDW40" s="4"/>
      <c r="HDX40" s="4"/>
      <c r="HDY40" s="4"/>
      <c r="HDZ40" s="4"/>
      <c r="HEA40" s="4"/>
      <c r="HEB40" s="4"/>
      <c r="HEC40" s="4"/>
      <c r="HED40" s="4"/>
      <c r="HEE40" s="4"/>
      <c r="HEF40" s="4"/>
      <c r="HEG40" s="4"/>
      <c r="HEH40" s="4"/>
      <c r="HEI40" s="4"/>
      <c r="HEJ40" s="4"/>
      <c r="HEK40" s="4"/>
      <c r="HEL40" s="4"/>
      <c r="HEM40" s="4"/>
      <c r="HEN40" s="4"/>
      <c r="HEO40" s="4"/>
      <c r="HEP40" s="4"/>
      <c r="HEQ40" s="4"/>
      <c r="HER40" s="4"/>
      <c r="HES40" s="4"/>
      <c r="HET40" s="4"/>
      <c r="HEU40" s="4"/>
      <c r="HEV40" s="4"/>
      <c r="HEW40" s="4"/>
      <c r="HEX40" s="4"/>
      <c r="HEY40" s="4"/>
      <c r="HEZ40" s="4"/>
      <c r="HFA40" s="4"/>
      <c r="HFB40" s="4"/>
      <c r="HFC40" s="4"/>
      <c r="HFD40" s="4"/>
      <c r="HFE40" s="4"/>
      <c r="HFF40" s="4"/>
      <c r="HFG40" s="4"/>
      <c r="HFH40" s="4"/>
      <c r="HFI40" s="4"/>
      <c r="HFJ40" s="4"/>
      <c r="HFK40" s="4"/>
      <c r="HFL40" s="4"/>
      <c r="HFM40" s="4"/>
      <c r="HFN40" s="4"/>
      <c r="HFO40" s="4"/>
      <c r="HFP40" s="4"/>
      <c r="HFQ40" s="4"/>
      <c r="HFR40" s="4"/>
      <c r="HFS40" s="4"/>
      <c r="HFT40" s="4"/>
      <c r="HFU40" s="4"/>
      <c r="HFV40" s="4"/>
      <c r="HFW40" s="4"/>
      <c r="HFX40" s="4"/>
      <c r="HFY40" s="4"/>
      <c r="HFZ40" s="4"/>
      <c r="HGA40" s="4"/>
      <c r="HGB40" s="4"/>
      <c r="HGC40" s="4"/>
      <c r="HGD40" s="4"/>
      <c r="HGE40" s="4"/>
      <c r="HGF40" s="4"/>
      <c r="HGG40" s="4"/>
      <c r="HGH40" s="4"/>
      <c r="HGI40" s="4"/>
      <c r="HGJ40" s="4"/>
      <c r="HGK40" s="4"/>
      <c r="HGL40" s="4"/>
      <c r="HGM40" s="4"/>
      <c r="HGN40" s="4"/>
      <c r="HGO40" s="4"/>
      <c r="HGP40" s="4"/>
      <c r="HGQ40" s="4"/>
      <c r="HGR40" s="4"/>
      <c r="HGS40" s="4"/>
      <c r="HGT40" s="4"/>
      <c r="HGU40" s="4"/>
      <c r="HGV40" s="4"/>
      <c r="HGW40" s="4"/>
      <c r="HGX40" s="4"/>
      <c r="HGY40" s="4"/>
      <c r="HGZ40" s="4"/>
      <c r="HHA40" s="4"/>
      <c r="HHB40" s="4"/>
      <c r="HHC40" s="4"/>
      <c r="HHD40" s="4"/>
      <c r="HHE40" s="4"/>
      <c r="HHF40" s="4"/>
      <c r="HHG40" s="4"/>
      <c r="HHH40" s="4"/>
      <c r="HHI40" s="4"/>
      <c r="HHJ40" s="4"/>
      <c r="HHK40" s="4"/>
      <c r="HHL40" s="4"/>
      <c r="HHM40" s="4"/>
      <c r="HHN40" s="4"/>
      <c r="HHO40" s="4"/>
      <c r="HHP40" s="4"/>
      <c r="HHQ40" s="4"/>
      <c r="HHR40" s="4"/>
      <c r="HHS40" s="4"/>
      <c r="HHT40" s="4"/>
      <c r="HHU40" s="4"/>
      <c r="HHV40" s="4"/>
      <c r="HHW40" s="4"/>
      <c r="HHX40" s="4"/>
      <c r="HHY40" s="4"/>
      <c r="HHZ40" s="4"/>
      <c r="HIA40" s="4"/>
      <c r="HIB40" s="4"/>
      <c r="HIC40" s="4"/>
      <c r="HID40" s="4"/>
      <c r="HIE40" s="4"/>
      <c r="HIF40" s="4"/>
      <c r="HIG40" s="4"/>
      <c r="HIH40" s="4"/>
      <c r="HII40" s="4"/>
      <c r="HIJ40" s="4"/>
      <c r="HIK40" s="4"/>
      <c r="HIL40" s="4"/>
      <c r="HIM40" s="4"/>
      <c r="HIN40" s="4"/>
      <c r="HIO40" s="4"/>
      <c r="HIP40" s="4"/>
      <c r="HIQ40" s="4"/>
      <c r="HIR40" s="4"/>
      <c r="HIS40" s="4"/>
      <c r="HIT40" s="4"/>
      <c r="HIU40" s="4"/>
      <c r="HIV40" s="4"/>
      <c r="HIW40" s="4"/>
      <c r="HIX40" s="4"/>
      <c r="HIY40" s="4"/>
      <c r="HIZ40" s="4"/>
      <c r="HJA40" s="4"/>
      <c r="HJB40" s="4"/>
      <c r="HJC40" s="4"/>
      <c r="HJD40" s="4"/>
      <c r="HJE40" s="4"/>
      <c r="HJF40" s="4"/>
      <c r="HJG40" s="4"/>
      <c r="HJH40" s="4"/>
      <c r="HJI40" s="4"/>
      <c r="HJJ40" s="4"/>
      <c r="HJK40" s="4"/>
      <c r="HJL40" s="4"/>
      <c r="HJM40" s="4"/>
      <c r="HJN40" s="4"/>
      <c r="HJO40" s="4"/>
      <c r="HJP40" s="4"/>
      <c r="HJQ40" s="4"/>
      <c r="HJR40" s="4"/>
      <c r="HJS40" s="4"/>
      <c r="HJT40" s="4"/>
      <c r="HJU40" s="4"/>
      <c r="HJV40" s="4"/>
      <c r="HJW40" s="4"/>
      <c r="HJX40" s="4"/>
      <c r="HJY40" s="4"/>
      <c r="HJZ40" s="4"/>
      <c r="HKA40" s="4"/>
      <c r="HKB40" s="4"/>
      <c r="HKC40" s="4"/>
      <c r="HKD40" s="4"/>
      <c r="HKE40" s="4"/>
      <c r="HKF40" s="4"/>
      <c r="HKG40" s="4"/>
      <c r="HKH40" s="4"/>
      <c r="HKI40" s="4"/>
      <c r="HKJ40" s="4"/>
      <c r="HKK40" s="4"/>
      <c r="HKL40" s="4"/>
      <c r="HKM40" s="4"/>
      <c r="HKN40" s="4"/>
      <c r="HKO40" s="4"/>
      <c r="HKP40" s="4"/>
      <c r="HKQ40" s="4"/>
      <c r="HKR40" s="4"/>
      <c r="HKS40" s="4"/>
      <c r="HKT40" s="4"/>
      <c r="HKU40" s="4"/>
      <c r="HKV40" s="4"/>
      <c r="HKW40" s="4"/>
      <c r="HKX40" s="4"/>
      <c r="HKY40" s="4"/>
      <c r="HKZ40" s="4"/>
      <c r="HLA40" s="4"/>
      <c r="HLB40" s="4"/>
      <c r="HLC40" s="4"/>
      <c r="HLD40" s="4"/>
      <c r="HLE40" s="4"/>
      <c r="HLF40" s="4"/>
      <c r="HLG40" s="4"/>
      <c r="HLH40" s="4"/>
      <c r="HLI40" s="4"/>
      <c r="HLJ40" s="4"/>
      <c r="HLK40" s="4"/>
      <c r="HLL40" s="4"/>
      <c r="HLM40" s="4"/>
      <c r="HLN40" s="4"/>
      <c r="HLO40" s="4"/>
      <c r="HLP40" s="4"/>
      <c r="HLQ40" s="4"/>
      <c r="HLR40" s="4"/>
      <c r="HLS40" s="4"/>
      <c r="HLT40" s="4"/>
      <c r="HLU40" s="4"/>
      <c r="HLV40" s="4"/>
      <c r="HLW40" s="4"/>
      <c r="HLX40" s="4"/>
      <c r="HLY40" s="4"/>
      <c r="HLZ40" s="4"/>
      <c r="HMA40" s="4"/>
      <c r="HMB40" s="4"/>
      <c r="HMC40" s="4"/>
      <c r="HMD40" s="4"/>
      <c r="HME40" s="4"/>
      <c r="HMF40" s="4"/>
      <c r="HMG40" s="4"/>
      <c r="HMH40" s="4"/>
      <c r="HMI40" s="4"/>
      <c r="HMJ40" s="4"/>
      <c r="HMK40" s="4"/>
      <c r="HML40" s="4"/>
      <c r="HMM40" s="4"/>
      <c r="HMN40" s="4"/>
      <c r="HMO40" s="4"/>
      <c r="HMP40" s="4"/>
      <c r="HMQ40" s="4"/>
      <c r="HMR40" s="4"/>
      <c r="HMS40" s="4"/>
      <c r="HMT40" s="4"/>
      <c r="HMU40" s="4"/>
      <c r="HMV40" s="4"/>
      <c r="HMW40" s="4"/>
      <c r="HMX40" s="4"/>
      <c r="HMY40" s="4"/>
      <c r="HMZ40" s="4"/>
      <c r="HNA40" s="4"/>
      <c r="HNB40" s="4"/>
      <c r="HNC40" s="4"/>
      <c r="HND40" s="4"/>
      <c r="HNE40" s="4"/>
      <c r="HNF40" s="4"/>
      <c r="HNG40" s="4"/>
      <c r="HNH40" s="4"/>
      <c r="HNI40" s="4"/>
      <c r="HNJ40" s="4"/>
      <c r="HNK40" s="4"/>
      <c r="HNL40" s="4"/>
      <c r="HNM40" s="4"/>
      <c r="HNN40" s="4"/>
      <c r="HNO40" s="4"/>
      <c r="HNP40" s="4"/>
      <c r="HNQ40" s="4"/>
      <c r="HNR40" s="4"/>
      <c r="HNS40" s="4"/>
      <c r="HNT40" s="4"/>
      <c r="HNU40" s="4"/>
      <c r="HNV40" s="4"/>
      <c r="HNW40" s="4"/>
      <c r="HNX40" s="4"/>
      <c r="HNY40" s="4"/>
      <c r="HNZ40" s="4"/>
      <c r="HOA40" s="4"/>
      <c r="HOB40" s="4"/>
      <c r="HOC40" s="4"/>
      <c r="HOD40" s="4"/>
      <c r="HOE40" s="4"/>
      <c r="HOF40" s="4"/>
      <c r="HOG40" s="4"/>
      <c r="HOH40" s="4"/>
      <c r="HOI40" s="4"/>
      <c r="HOJ40" s="4"/>
      <c r="HOK40" s="4"/>
      <c r="HOL40" s="4"/>
      <c r="HOM40" s="4"/>
      <c r="HON40" s="4"/>
      <c r="HOO40" s="4"/>
      <c r="HOP40" s="4"/>
      <c r="HOQ40" s="4"/>
      <c r="HOR40" s="4"/>
      <c r="HOS40" s="4"/>
      <c r="HOT40" s="4"/>
      <c r="HOU40" s="4"/>
      <c r="HOV40" s="4"/>
      <c r="HOW40" s="4"/>
      <c r="HOX40" s="4"/>
      <c r="HOY40" s="4"/>
      <c r="HOZ40" s="4"/>
      <c r="HPA40" s="4"/>
      <c r="HPB40" s="4"/>
      <c r="HPC40" s="4"/>
      <c r="HPD40" s="4"/>
      <c r="HPE40" s="4"/>
      <c r="HPF40" s="4"/>
      <c r="HPG40" s="4"/>
      <c r="HPH40" s="4"/>
      <c r="HPI40" s="4"/>
      <c r="HPJ40" s="4"/>
      <c r="HPK40" s="4"/>
      <c r="HPL40" s="4"/>
      <c r="HPM40" s="4"/>
      <c r="HPN40" s="4"/>
      <c r="HPO40" s="4"/>
      <c r="HPP40" s="4"/>
      <c r="HPQ40" s="4"/>
      <c r="HPR40" s="4"/>
      <c r="HPS40" s="4"/>
      <c r="HPT40" s="4"/>
      <c r="HPU40" s="4"/>
      <c r="HPV40" s="4"/>
      <c r="HPW40" s="4"/>
      <c r="HPX40" s="4"/>
      <c r="HPY40" s="4"/>
      <c r="HPZ40" s="4"/>
      <c r="HQA40" s="4"/>
      <c r="HQB40" s="4"/>
      <c r="HQC40" s="4"/>
      <c r="HQD40" s="4"/>
      <c r="HQE40" s="4"/>
      <c r="HQF40" s="4"/>
      <c r="HQG40" s="4"/>
      <c r="HQH40" s="4"/>
      <c r="HQI40" s="4"/>
      <c r="HQJ40" s="4"/>
      <c r="HQK40" s="4"/>
      <c r="HQL40" s="4"/>
      <c r="HQM40" s="4"/>
      <c r="HQN40" s="4"/>
      <c r="HQO40" s="4"/>
      <c r="HQP40" s="4"/>
      <c r="HQQ40" s="4"/>
      <c r="HQR40" s="4"/>
      <c r="HQS40" s="4"/>
      <c r="HQT40" s="4"/>
      <c r="HQU40" s="4"/>
      <c r="HQV40" s="4"/>
      <c r="HQW40" s="4"/>
      <c r="HQX40" s="4"/>
      <c r="HQY40" s="4"/>
      <c r="HQZ40" s="4"/>
      <c r="HRA40" s="4"/>
      <c r="HRB40" s="4"/>
      <c r="HRC40" s="4"/>
      <c r="HRD40" s="4"/>
      <c r="HRE40" s="4"/>
      <c r="HRF40" s="4"/>
      <c r="HRG40" s="4"/>
      <c r="HRH40" s="4"/>
      <c r="HRI40" s="4"/>
      <c r="HRJ40" s="4"/>
      <c r="HRK40" s="4"/>
      <c r="HRL40" s="4"/>
      <c r="HRM40" s="4"/>
      <c r="HRN40" s="4"/>
      <c r="HRO40" s="4"/>
      <c r="HRP40" s="4"/>
      <c r="HRQ40" s="4"/>
      <c r="HRR40" s="4"/>
      <c r="HRS40" s="4"/>
      <c r="HRT40" s="4"/>
      <c r="HRU40" s="4"/>
      <c r="HRV40" s="4"/>
      <c r="HRW40" s="4"/>
      <c r="HRX40" s="4"/>
      <c r="HRY40" s="4"/>
      <c r="HRZ40" s="4"/>
      <c r="HSA40" s="4"/>
      <c r="HSB40" s="4"/>
      <c r="HSC40" s="4"/>
      <c r="HSD40" s="4"/>
      <c r="HSE40" s="4"/>
      <c r="HSF40" s="4"/>
      <c r="HSG40" s="4"/>
      <c r="HSH40" s="4"/>
      <c r="HSI40" s="4"/>
      <c r="HSJ40" s="4"/>
      <c r="HSK40" s="4"/>
      <c r="HSL40" s="4"/>
      <c r="HSM40" s="4"/>
      <c r="HSN40" s="4"/>
      <c r="HSO40" s="4"/>
      <c r="HSP40" s="4"/>
      <c r="HSQ40" s="4"/>
      <c r="HSR40" s="4"/>
      <c r="HSS40" s="4"/>
      <c r="HST40" s="4"/>
      <c r="HSU40" s="4"/>
      <c r="HSV40" s="4"/>
      <c r="HSW40" s="4"/>
      <c r="HSX40" s="4"/>
      <c r="HSY40" s="4"/>
      <c r="HSZ40" s="4"/>
      <c r="HTA40" s="4"/>
      <c r="HTB40" s="4"/>
      <c r="HTC40" s="4"/>
      <c r="HTD40" s="4"/>
      <c r="HTE40" s="4"/>
      <c r="HTF40" s="4"/>
      <c r="HTG40" s="4"/>
      <c r="HTH40" s="4"/>
      <c r="HTI40" s="4"/>
      <c r="HTJ40" s="4"/>
      <c r="HTK40" s="4"/>
      <c r="HTL40" s="4"/>
      <c r="HTM40" s="4"/>
      <c r="HTN40" s="4"/>
      <c r="HTO40" s="4"/>
      <c r="HTP40" s="4"/>
      <c r="HTQ40" s="4"/>
      <c r="HTR40" s="4"/>
      <c r="HTS40" s="4"/>
      <c r="HTT40" s="4"/>
      <c r="HTU40" s="4"/>
      <c r="HTV40" s="4"/>
      <c r="HTW40" s="4"/>
      <c r="HTX40" s="4"/>
      <c r="HTY40" s="4"/>
      <c r="HTZ40" s="4"/>
      <c r="HUA40" s="4"/>
      <c r="HUB40" s="4"/>
      <c r="HUC40" s="4"/>
      <c r="HUD40" s="4"/>
      <c r="HUE40" s="4"/>
      <c r="HUF40" s="4"/>
      <c r="HUG40" s="4"/>
      <c r="HUH40" s="4"/>
      <c r="HUI40" s="4"/>
      <c r="HUJ40" s="4"/>
      <c r="HUK40" s="4"/>
      <c r="HUL40" s="4"/>
      <c r="HUM40" s="4"/>
      <c r="HUN40" s="4"/>
      <c r="HUO40" s="4"/>
      <c r="HUP40" s="4"/>
      <c r="HUQ40" s="4"/>
      <c r="HUR40" s="4"/>
      <c r="HUS40" s="4"/>
      <c r="HUT40" s="4"/>
      <c r="HUU40" s="4"/>
      <c r="HUV40" s="4"/>
      <c r="HUW40" s="4"/>
      <c r="HUX40" s="4"/>
      <c r="HUY40" s="4"/>
      <c r="HUZ40" s="4"/>
      <c r="HVA40" s="4"/>
      <c r="HVB40" s="4"/>
      <c r="HVC40" s="4"/>
      <c r="HVD40" s="4"/>
      <c r="HVE40" s="4"/>
      <c r="HVF40" s="4"/>
      <c r="HVG40" s="4"/>
      <c r="HVH40" s="4"/>
      <c r="HVI40" s="4"/>
      <c r="HVJ40" s="4"/>
      <c r="HVK40" s="4"/>
      <c r="HVL40" s="4"/>
      <c r="HVM40" s="4"/>
      <c r="HVN40" s="4"/>
      <c r="HVO40" s="4"/>
      <c r="HVP40" s="4"/>
      <c r="HVQ40" s="4"/>
      <c r="HVR40" s="4"/>
      <c r="HVS40" s="4"/>
      <c r="HVT40" s="4"/>
      <c r="HVU40" s="4"/>
      <c r="HVV40" s="4"/>
      <c r="HVW40" s="4"/>
      <c r="HVX40" s="4"/>
      <c r="HVY40" s="4"/>
      <c r="HVZ40" s="4"/>
      <c r="HWA40" s="4"/>
      <c r="HWB40" s="4"/>
      <c r="HWC40" s="4"/>
      <c r="HWD40" s="4"/>
      <c r="HWE40" s="4"/>
      <c r="HWF40" s="4"/>
      <c r="HWG40" s="4"/>
      <c r="HWH40" s="4"/>
      <c r="HWI40" s="4"/>
      <c r="HWJ40" s="4"/>
      <c r="HWK40" s="4"/>
      <c r="HWL40" s="4"/>
      <c r="HWM40" s="4"/>
      <c r="HWN40" s="4"/>
      <c r="HWO40" s="4"/>
      <c r="HWP40" s="4"/>
      <c r="HWQ40" s="4"/>
      <c r="HWR40" s="4"/>
      <c r="HWS40" s="4"/>
      <c r="HWT40" s="4"/>
      <c r="HWU40" s="4"/>
      <c r="HWV40" s="4"/>
      <c r="HWW40" s="4"/>
      <c r="HWX40" s="4"/>
      <c r="HWY40" s="4"/>
      <c r="HWZ40" s="4"/>
      <c r="HXA40" s="4"/>
      <c r="HXB40" s="4"/>
      <c r="HXC40" s="4"/>
      <c r="HXD40" s="4"/>
      <c r="HXE40" s="4"/>
      <c r="HXF40" s="4"/>
      <c r="HXG40" s="4"/>
      <c r="HXH40" s="4"/>
      <c r="HXI40" s="4"/>
      <c r="HXJ40" s="4"/>
      <c r="HXK40" s="4"/>
      <c r="HXL40" s="4"/>
      <c r="HXM40" s="4"/>
      <c r="HXN40" s="4"/>
      <c r="HXO40" s="4"/>
      <c r="HXP40" s="4"/>
      <c r="HXQ40" s="4"/>
      <c r="HXR40" s="4"/>
      <c r="HXS40" s="4"/>
      <c r="HXT40" s="4"/>
      <c r="HXU40" s="4"/>
      <c r="HXV40" s="4"/>
      <c r="HXW40" s="4"/>
      <c r="HXX40" s="4"/>
      <c r="HXY40" s="4"/>
      <c r="HXZ40" s="4"/>
      <c r="HYA40" s="4"/>
      <c r="HYB40" s="4"/>
      <c r="HYC40" s="4"/>
      <c r="HYD40" s="4"/>
      <c r="HYE40" s="4"/>
      <c r="HYF40" s="4"/>
      <c r="HYG40" s="4"/>
      <c r="HYH40" s="4"/>
      <c r="HYI40" s="4"/>
      <c r="HYJ40" s="4"/>
      <c r="HYK40" s="4"/>
      <c r="HYL40" s="4"/>
      <c r="HYM40" s="4"/>
      <c r="HYN40" s="4"/>
      <c r="HYO40" s="4"/>
      <c r="HYP40" s="4"/>
      <c r="HYQ40" s="4"/>
      <c r="HYR40" s="4"/>
      <c r="HYS40" s="4"/>
      <c r="HYT40" s="4"/>
      <c r="HYU40" s="4"/>
      <c r="HYV40" s="4"/>
      <c r="HYW40" s="4"/>
      <c r="HYX40" s="4"/>
      <c r="HYY40" s="4"/>
      <c r="HYZ40" s="4"/>
      <c r="HZA40" s="4"/>
      <c r="HZB40" s="4"/>
      <c r="HZC40" s="4"/>
      <c r="HZD40" s="4"/>
      <c r="HZE40" s="4"/>
      <c r="HZF40" s="4"/>
      <c r="HZG40" s="4"/>
      <c r="HZH40" s="4"/>
      <c r="HZI40" s="4"/>
      <c r="HZJ40" s="4"/>
      <c r="HZK40" s="4"/>
      <c r="HZL40" s="4"/>
      <c r="HZM40" s="4"/>
      <c r="HZN40" s="4"/>
      <c r="HZO40" s="4"/>
      <c r="HZP40" s="4"/>
      <c r="HZQ40" s="4"/>
      <c r="HZR40" s="4"/>
      <c r="HZS40" s="4"/>
      <c r="HZT40" s="4"/>
      <c r="HZU40" s="4"/>
      <c r="HZV40" s="4"/>
      <c r="HZW40" s="4"/>
      <c r="HZX40" s="4"/>
      <c r="HZY40" s="4"/>
      <c r="HZZ40" s="4"/>
      <c r="IAA40" s="4"/>
      <c r="IAB40" s="4"/>
      <c r="IAC40" s="4"/>
      <c r="IAD40" s="4"/>
      <c r="IAE40" s="4"/>
      <c r="IAF40" s="4"/>
      <c r="IAG40" s="4"/>
      <c r="IAH40" s="4"/>
      <c r="IAI40" s="4"/>
      <c r="IAJ40" s="4"/>
      <c r="IAK40" s="4"/>
      <c r="IAL40" s="4"/>
      <c r="IAM40" s="4"/>
      <c r="IAN40" s="4"/>
      <c r="IAO40" s="4"/>
      <c r="IAP40" s="4"/>
      <c r="IAQ40" s="4"/>
      <c r="IAR40" s="4"/>
      <c r="IAS40" s="4"/>
      <c r="IAT40" s="4"/>
      <c r="IAU40" s="4"/>
      <c r="IAV40" s="4"/>
      <c r="IAW40" s="4"/>
      <c r="IAX40" s="4"/>
      <c r="IAY40" s="4"/>
      <c r="IAZ40" s="4"/>
      <c r="IBA40" s="4"/>
      <c r="IBB40" s="4"/>
      <c r="IBC40" s="4"/>
      <c r="IBD40" s="4"/>
      <c r="IBE40" s="4"/>
      <c r="IBF40" s="4"/>
      <c r="IBG40" s="4"/>
      <c r="IBH40" s="4"/>
      <c r="IBI40" s="4"/>
      <c r="IBJ40" s="4"/>
      <c r="IBK40" s="4"/>
      <c r="IBL40" s="4"/>
      <c r="IBM40" s="4"/>
      <c r="IBN40" s="4"/>
      <c r="IBO40" s="4"/>
      <c r="IBP40" s="4"/>
      <c r="IBQ40" s="4"/>
      <c r="IBR40" s="4"/>
      <c r="IBS40" s="4"/>
      <c r="IBT40" s="4"/>
      <c r="IBU40" s="4"/>
      <c r="IBV40" s="4"/>
      <c r="IBW40" s="4"/>
      <c r="IBX40" s="4"/>
      <c r="IBY40" s="4"/>
      <c r="IBZ40" s="4"/>
      <c r="ICA40" s="4"/>
      <c r="ICB40" s="4"/>
      <c r="ICC40" s="4"/>
      <c r="ICD40" s="4"/>
      <c r="ICE40" s="4"/>
      <c r="ICF40" s="4"/>
      <c r="ICG40" s="4"/>
      <c r="ICH40" s="4"/>
      <c r="ICI40" s="4"/>
      <c r="ICJ40" s="4"/>
      <c r="ICK40" s="4"/>
      <c r="ICL40" s="4"/>
      <c r="ICM40" s="4"/>
      <c r="ICN40" s="4"/>
      <c r="ICO40" s="4"/>
      <c r="ICP40" s="4"/>
      <c r="ICQ40" s="4"/>
      <c r="ICR40" s="4"/>
      <c r="ICS40" s="4"/>
      <c r="ICT40" s="4"/>
      <c r="ICU40" s="4"/>
      <c r="ICV40" s="4"/>
      <c r="ICW40" s="4"/>
      <c r="ICX40" s="4"/>
      <c r="ICY40" s="4"/>
      <c r="ICZ40" s="4"/>
      <c r="IDA40" s="4"/>
      <c r="IDB40" s="4"/>
      <c r="IDC40" s="4"/>
      <c r="IDD40" s="4"/>
      <c r="IDE40" s="4"/>
      <c r="IDF40" s="4"/>
      <c r="IDG40" s="4"/>
      <c r="IDH40" s="4"/>
      <c r="IDI40" s="4"/>
      <c r="IDJ40" s="4"/>
      <c r="IDK40" s="4"/>
      <c r="IDL40" s="4"/>
      <c r="IDM40" s="4"/>
      <c r="IDN40" s="4"/>
      <c r="IDO40" s="4"/>
      <c r="IDP40" s="4"/>
      <c r="IDQ40" s="4"/>
      <c r="IDR40" s="4"/>
      <c r="IDS40" s="4"/>
      <c r="IDT40" s="4"/>
      <c r="IDU40" s="4"/>
      <c r="IDV40" s="4"/>
      <c r="IDW40" s="4"/>
      <c r="IDX40" s="4"/>
      <c r="IDY40" s="4"/>
      <c r="IDZ40" s="4"/>
      <c r="IEA40" s="4"/>
      <c r="IEB40" s="4"/>
      <c r="IEC40" s="4"/>
      <c r="IED40" s="4"/>
      <c r="IEE40" s="4"/>
      <c r="IEF40" s="4"/>
      <c r="IEG40" s="4"/>
      <c r="IEH40" s="4"/>
      <c r="IEI40" s="4"/>
      <c r="IEJ40" s="4"/>
      <c r="IEK40" s="4"/>
      <c r="IEL40" s="4"/>
      <c r="IEM40" s="4"/>
      <c r="IEN40" s="4"/>
      <c r="IEO40" s="4"/>
      <c r="IEP40" s="4"/>
      <c r="IEQ40" s="4"/>
      <c r="IER40" s="4"/>
      <c r="IES40" s="4"/>
      <c r="IET40" s="4"/>
      <c r="IEU40" s="4"/>
      <c r="IEV40" s="4"/>
      <c r="IEW40" s="4"/>
      <c r="IEX40" s="4"/>
      <c r="IEY40" s="4"/>
      <c r="IEZ40" s="4"/>
      <c r="IFA40" s="4"/>
      <c r="IFB40" s="4"/>
      <c r="IFC40" s="4"/>
      <c r="IFD40" s="4"/>
      <c r="IFE40" s="4"/>
      <c r="IFF40" s="4"/>
      <c r="IFG40" s="4"/>
      <c r="IFH40" s="4"/>
      <c r="IFI40" s="4"/>
      <c r="IFJ40" s="4"/>
      <c r="IFK40" s="4"/>
      <c r="IFL40" s="4"/>
      <c r="IFM40" s="4"/>
      <c r="IFN40" s="4"/>
      <c r="IFO40" s="4"/>
      <c r="IFP40" s="4"/>
      <c r="IFQ40" s="4"/>
      <c r="IFR40" s="4"/>
      <c r="IFS40" s="4"/>
      <c r="IFT40" s="4"/>
      <c r="IFU40" s="4"/>
      <c r="IFV40" s="4"/>
      <c r="IFW40" s="4"/>
      <c r="IFX40" s="4"/>
      <c r="IFY40" s="4"/>
      <c r="IFZ40" s="4"/>
      <c r="IGA40" s="4"/>
      <c r="IGB40" s="4"/>
      <c r="IGC40" s="4"/>
      <c r="IGD40" s="4"/>
      <c r="IGE40" s="4"/>
      <c r="IGF40" s="4"/>
      <c r="IGG40" s="4"/>
      <c r="IGH40" s="4"/>
      <c r="IGI40" s="4"/>
      <c r="IGJ40" s="4"/>
      <c r="IGK40" s="4"/>
      <c r="IGL40" s="4"/>
      <c r="IGM40" s="4"/>
      <c r="IGN40" s="4"/>
      <c r="IGO40" s="4"/>
      <c r="IGP40" s="4"/>
      <c r="IGQ40" s="4"/>
      <c r="IGR40" s="4"/>
      <c r="IGS40" s="4"/>
      <c r="IGT40" s="4"/>
      <c r="IGU40" s="4"/>
      <c r="IGV40" s="4"/>
      <c r="IGW40" s="4"/>
      <c r="IGX40" s="4"/>
      <c r="IGY40" s="4"/>
      <c r="IGZ40" s="4"/>
      <c r="IHA40" s="4"/>
      <c r="IHB40" s="4"/>
      <c r="IHC40" s="4"/>
      <c r="IHD40" s="4"/>
      <c r="IHE40" s="4"/>
      <c r="IHF40" s="4"/>
      <c r="IHG40" s="4"/>
      <c r="IHH40" s="4"/>
      <c r="IHI40" s="4"/>
      <c r="IHJ40" s="4"/>
      <c r="IHK40" s="4"/>
      <c r="IHL40" s="4"/>
      <c r="IHM40" s="4"/>
      <c r="IHN40" s="4"/>
      <c r="IHO40" s="4"/>
      <c r="IHP40" s="4"/>
      <c r="IHQ40" s="4"/>
      <c r="IHR40" s="4"/>
      <c r="IHS40" s="4"/>
      <c r="IHT40" s="4"/>
      <c r="IHU40" s="4"/>
      <c r="IHV40" s="4"/>
      <c r="IHW40" s="4"/>
      <c r="IHX40" s="4"/>
      <c r="IHY40" s="4"/>
      <c r="IHZ40" s="4"/>
      <c r="IIA40" s="4"/>
      <c r="IIB40" s="4"/>
      <c r="IIC40" s="4"/>
      <c r="IID40" s="4"/>
      <c r="IIE40" s="4"/>
      <c r="IIF40" s="4"/>
      <c r="IIG40" s="4"/>
      <c r="IIH40" s="4"/>
      <c r="III40" s="4"/>
      <c r="IIJ40" s="4"/>
      <c r="IIK40" s="4"/>
      <c r="IIL40" s="4"/>
      <c r="IIM40" s="4"/>
      <c r="IIN40" s="4"/>
      <c r="IIO40" s="4"/>
      <c r="IIP40" s="4"/>
      <c r="IIQ40" s="4"/>
      <c r="IIR40" s="4"/>
      <c r="IIS40" s="4"/>
      <c r="IIT40" s="4"/>
      <c r="IIU40" s="4"/>
      <c r="IIV40" s="4"/>
      <c r="IIW40" s="4"/>
      <c r="IIX40" s="4"/>
      <c r="IIY40" s="4"/>
      <c r="IIZ40" s="4"/>
      <c r="IJA40" s="4"/>
      <c r="IJB40" s="4"/>
      <c r="IJC40" s="4"/>
      <c r="IJD40" s="4"/>
      <c r="IJE40" s="4"/>
      <c r="IJF40" s="4"/>
      <c r="IJG40" s="4"/>
      <c r="IJH40" s="4"/>
      <c r="IJI40" s="4"/>
      <c r="IJJ40" s="4"/>
      <c r="IJK40" s="4"/>
      <c r="IJL40" s="4"/>
      <c r="IJM40" s="4"/>
      <c r="IJN40" s="4"/>
      <c r="IJO40" s="4"/>
      <c r="IJP40" s="4"/>
      <c r="IJQ40" s="4"/>
      <c r="IJR40" s="4"/>
      <c r="IJS40" s="4"/>
      <c r="IJT40" s="4"/>
      <c r="IJU40" s="4"/>
      <c r="IJV40" s="4"/>
      <c r="IJW40" s="4"/>
      <c r="IJX40" s="4"/>
      <c r="IJY40" s="4"/>
      <c r="IJZ40" s="4"/>
      <c r="IKA40" s="4"/>
      <c r="IKB40" s="4"/>
      <c r="IKC40" s="4"/>
      <c r="IKD40" s="4"/>
      <c r="IKE40" s="4"/>
      <c r="IKF40" s="4"/>
      <c r="IKG40" s="4"/>
      <c r="IKH40" s="4"/>
      <c r="IKI40" s="4"/>
      <c r="IKJ40" s="4"/>
      <c r="IKK40" s="4"/>
      <c r="IKL40" s="4"/>
      <c r="IKM40" s="4"/>
      <c r="IKN40" s="4"/>
      <c r="IKO40" s="4"/>
      <c r="IKP40" s="4"/>
      <c r="IKQ40" s="4"/>
      <c r="IKR40" s="4"/>
      <c r="IKS40" s="4"/>
      <c r="IKT40" s="4"/>
      <c r="IKU40" s="4"/>
      <c r="IKV40" s="4"/>
      <c r="IKW40" s="4"/>
      <c r="IKX40" s="4"/>
      <c r="IKY40" s="4"/>
      <c r="IKZ40" s="4"/>
      <c r="ILA40" s="4"/>
      <c r="ILB40" s="4"/>
      <c r="ILC40" s="4"/>
      <c r="ILD40" s="4"/>
      <c r="ILE40" s="4"/>
      <c r="ILF40" s="4"/>
      <c r="ILG40" s="4"/>
      <c r="ILH40" s="4"/>
      <c r="ILI40" s="4"/>
      <c r="ILJ40" s="4"/>
      <c r="ILK40" s="4"/>
      <c r="ILL40" s="4"/>
      <c r="ILM40" s="4"/>
      <c r="ILN40" s="4"/>
      <c r="ILO40" s="4"/>
      <c r="ILP40" s="4"/>
      <c r="ILQ40" s="4"/>
      <c r="ILR40" s="4"/>
      <c r="ILS40" s="4"/>
      <c r="ILT40" s="4"/>
      <c r="ILU40" s="4"/>
      <c r="ILV40" s="4"/>
      <c r="ILW40" s="4"/>
      <c r="ILX40" s="4"/>
      <c r="ILY40" s="4"/>
      <c r="ILZ40" s="4"/>
      <c r="IMA40" s="4"/>
      <c r="IMB40" s="4"/>
      <c r="IMC40" s="4"/>
      <c r="IMD40" s="4"/>
      <c r="IME40" s="4"/>
      <c r="IMF40" s="4"/>
      <c r="IMG40" s="4"/>
      <c r="IMH40" s="4"/>
      <c r="IMI40" s="4"/>
      <c r="IMJ40" s="4"/>
      <c r="IMK40" s="4"/>
      <c r="IML40" s="4"/>
      <c r="IMM40" s="4"/>
      <c r="IMN40" s="4"/>
      <c r="IMO40" s="4"/>
      <c r="IMP40" s="4"/>
      <c r="IMQ40" s="4"/>
      <c r="IMR40" s="4"/>
      <c r="IMS40" s="4"/>
      <c r="IMT40" s="4"/>
      <c r="IMU40" s="4"/>
      <c r="IMV40" s="4"/>
      <c r="IMW40" s="4"/>
      <c r="IMX40" s="4"/>
      <c r="IMY40" s="4"/>
      <c r="IMZ40" s="4"/>
      <c r="INA40" s="4"/>
      <c r="INB40" s="4"/>
      <c r="INC40" s="4"/>
      <c r="IND40" s="4"/>
      <c r="INE40" s="4"/>
      <c r="INF40" s="4"/>
      <c r="ING40" s="4"/>
      <c r="INH40" s="4"/>
      <c r="INI40" s="4"/>
      <c r="INJ40" s="4"/>
      <c r="INK40" s="4"/>
      <c r="INL40" s="4"/>
      <c r="INM40" s="4"/>
      <c r="INN40" s="4"/>
      <c r="INO40" s="4"/>
      <c r="INP40" s="4"/>
      <c r="INQ40" s="4"/>
      <c r="INR40" s="4"/>
      <c r="INS40" s="4"/>
      <c r="INT40" s="4"/>
      <c r="INU40" s="4"/>
      <c r="INV40" s="4"/>
      <c r="INW40" s="4"/>
      <c r="INX40" s="4"/>
      <c r="INY40" s="4"/>
      <c r="INZ40" s="4"/>
      <c r="IOA40" s="4"/>
      <c r="IOB40" s="4"/>
      <c r="IOC40" s="4"/>
      <c r="IOD40" s="4"/>
      <c r="IOE40" s="4"/>
      <c r="IOF40" s="4"/>
      <c r="IOG40" s="4"/>
      <c r="IOH40" s="4"/>
      <c r="IOI40" s="4"/>
      <c r="IOJ40" s="4"/>
      <c r="IOK40" s="4"/>
      <c r="IOL40" s="4"/>
      <c r="IOM40" s="4"/>
      <c r="ION40" s="4"/>
      <c r="IOO40" s="4"/>
      <c r="IOP40" s="4"/>
      <c r="IOQ40" s="4"/>
      <c r="IOR40" s="4"/>
      <c r="IOS40" s="4"/>
      <c r="IOT40" s="4"/>
      <c r="IOU40" s="4"/>
      <c r="IOV40" s="4"/>
      <c r="IOW40" s="4"/>
      <c r="IOX40" s="4"/>
      <c r="IOY40" s="4"/>
      <c r="IOZ40" s="4"/>
      <c r="IPA40" s="4"/>
      <c r="IPB40" s="4"/>
      <c r="IPC40" s="4"/>
      <c r="IPD40" s="4"/>
      <c r="IPE40" s="4"/>
      <c r="IPF40" s="4"/>
      <c r="IPG40" s="4"/>
      <c r="IPH40" s="4"/>
      <c r="IPI40" s="4"/>
      <c r="IPJ40" s="4"/>
      <c r="IPK40" s="4"/>
      <c r="IPL40" s="4"/>
      <c r="IPM40" s="4"/>
      <c r="IPN40" s="4"/>
      <c r="IPO40" s="4"/>
      <c r="IPP40" s="4"/>
      <c r="IPQ40" s="4"/>
      <c r="IPR40" s="4"/>
      <c r="IPS40" s="4"/>
      <c r="IPT40" s="4"/>
      <c r="IPU40" s="4"/>
      <c r="IPV40" s="4"/>
      <c r="IPW40" s="4"/>
      <c r="IPX40" s="4"/>
      <c r="IPY40" s="4"/>
      <c r="IPZ40" s="4"/>
      <c r="IQA40" s="4"/>
      <c r="IQB40" s="4"/>
      <c r="IQC40" s="4"/>
      <c r="IQD40" s="4"/>
      <c r="IQE40" s="4"/>
      <c r="IQF40" s="4"/>
      <c r="IQG40" s="4"/>
      <c r="IQH40" s="4"/>
      <c r="IQI40" s="4"/>
      <c r="IQJ40" s="4"/>
      <c r="IQK40" s="4"/>
      <c r="IQL40" s="4"/>
      <c r="IQM40" s="4"/>
      <c r="IQN40" s="4"/>
      <c r="IQO40" s="4"/>
      <c r="IQP40" s="4"/>
      <c r="IQQ40" s="4"/>
      <c r="IQR40" s="4"/>
      <c r="IQS40" s="4"/>
      <c r="IQT40" s="4"/>
      <c r="IQU40" s="4"/>
      <c r="IQV40" s="4"/>
      <c r="IQW40" s="4"/>
      <c r="IQX40" s="4"/>
      <c r="IQY40" s="4"/>
      <c r="IQZ40" s="4"/>
      <c r="IRA40" s="4"/>
      <c r="IRB40" s="4"/>
      <c r="IRC40" s="4"/>
      <c r="IRD40" s="4"/>
      <c r="IRE40" s="4"/>
      <c r="IRF40" s="4"/>
      <c r="IRG40" s="4"/>
      <c r="IRH40" s="4"/>
      <c r="IRI40" s="4"/>
      <c r="IRJ40" s="4"/>
      <c r="IRK40" s="4"/>
      <c r="IRL40" s="4"/>
      <c r="IRM40" s="4"/>
      <c r="IRN40" s="4"/>
      <c r="IRO40" s="4"/>
      <c r="IRP40" s="4"/>
      <c r="IRQ40" s="4"/>
      <c r="IRR40" s="4"/>
      <c r="IRS40" s="4"/>
      <c r="IRT40" s="4"/>
      <c r="IRU40" s="4"/>
      <c r="IRV40" s="4"/>
      <c r="IRW40" s="4"/>
      <c r="IRX40" s="4"/>
      <c r="IRY40" s="4"/>
      <c r="IRZ40" s="4"/>
      <c r="ISA40" s="4"/>
      <c r="ISB40" s="4"/>
      <c r="ISC40" s="4"/>
      <c r="ISD40" s="4"/>
      <c r="ISE40" s="4"/>
      <c r="ISF40" s="4"/>
      <c r="ISG40" s="4"/>
      <c r="ISH40" s="4"/>
      <c r="ISI40" s="4"/>
      <c r="ISJ40" s="4"/>
      <c r="ISK40" s="4"/>
      <c r="ISL40" s="4"/>
      <c r="ISM40" s="4"/>
      <c r="ISN40" s="4"/>
      <c r="ISO40" s="4"/>
      <c r="ISP40" s="4"/>
      <c r="ISQ40" s="4"/>
      <c r="ISR40" s="4"/>
      <c r="ISS40" s="4"/>
      <c r="IST40" s="4"/>
      <c r="ISU40" s="4"/>
      <c r="ISV40" s="4"/>
      <c r="ISW40" s="4"/>
      <c r="ISX40" s="4"/>
      <c r="ISY40" s="4"/>
      <c r="ISZ40" s="4"/>
      <c r="ITA40" s="4"/>
      <c r="ITB40" s="4"/>
      <c r="ITC40" s="4"/>
      <c r="ITD40" s="4"/>
      <c r="ITE40" s="4"/>
      <c r="ITF40" s="4"/>
      <c r="ITG40" s="4"/>
      <c r="ITH40" s="4"/>
      <c r="ITI40" s="4"/>
      <c r="ITJ40" s="4"/>
      <c r="ITK40" s="4"/>
      <c r="ITL40" s="4"/>
      <c r="ITM40" s="4"/>
      <c r="ITN40" s="4"/>
      <c r="ITO40" s="4"/>
      <c r="ITP40" s="4"/>
      <c r="ITQ40" s="4"/>
      <c r="ITR40" s="4"/>
      <c r="ITS40" s="4"/>
      <c r="ITT40" s="4"/>
      <c r="ITU40" s="4"/>
      <c r="ITV40" s="4"/>
      <c r="ITW40" s="4"/>
      <c r="ITX40" s="4"/>
      <c r="ITY40" s="4"/>
      <c r="ITZ40" s="4"/>
      <c r="IUA40" s="4"/>
      <c r="IUB40" s="4"/>
      <c r="IUC40" s="4"/>
      <c r="IUD40" s="4"/>
      <c r="IUE40" s="4"/>
      <c r="IUF40" s="4"/>
      <c r="IUG40" s="4"/>
      <c r="IUH40" s="4"/>
      <c r="IUI40" s="4"/>
      <c r="IUJ40" s="4"/>
      <c r="IUK40" s="4"/>
      <c r="IUL40" s="4"/>
      <c r="IUM40" s="4"/>
      <c r="IUN40" s="4"/>
      <c r="IUO40" s="4"/>
      <c r="IUP40" s="4"/>
      <c r="IUQ40" s="4"/>
      <c r="IUR40" s="4"/>
      <c r="IUS40" s="4"/>
      <c r="IUT40" s="4"/>
      <c r="IUU40" s="4"/>
      <c r="IUV40" s="4"/>
      <c r="IUW40" s="4"/>
      <c r="IUX40" s="4"/>
      <c r="IUY40" s="4"/>
      <c r="IUZ40" s="4"/>
      <c r="IVA40" s="4"/>
      <c r="IVB40" s="4"/>
      <c r="IVC40" s="4"/>
      <c r="IVD40" s="4"/>
      <c r="IVE40" s="4"/>
      <c r="IVF40" s="4"/>
      <c r="IVG40" s="4"/>
      <c r="IVH40" s="4"/>
      <c r="IVI40" s="4"/>
      <c r="IVJ40" s="4"/>
      <c r="IVK40" s="4"/>
      <c r="IVL40" s="4"/>
      <c r="IVM40" s="4"/>
      <c r="IVN40" s="4"/>
      <c r="IVO40" s="4"/>
      <c r="IVP40" s="4"/>
      <c r="IVQ40" s="4"/>
      <c r="IVR40" s="4"/>
      <c r="IVS40" s="4"/>
      <c r="IVT40" s="4"/>
      <c r="IVU40" s="4"/>
      <c r="IVV40" s="4"/>
      <c r="IVW40" s="4"/>
      <c r="IVX40" s="4"/>
      <c r="IVY40" s="4"/>
      <c r="IVZ40" s="4"/>
      <c r="IWA40" s="4"/>
      <c r="IWB40" s="4"/>
      <c r="IWC40" s="4"/>
      <c r="IWD40" s="4"/>
      <c r="IWE40" s="4"/>
      <c r="IWF40" s="4"/>
      <c r="IWG40" s="4"/>
      <c r="IWH40" s="4"/>
      <c r="IWI40" s="4"/>
      <c r="IWJ40" s="4"/>
      <c r="IWK40" s="4"/>
      <c r="IWL40" s="4"/>
      <c r="IWM40" s="4"/>
      <c r="IWN40" s="4"/>
      <c r="IWO40" s="4"/>
      <c r="IWP40" s="4"/>
      <c r="IWQ40" s="4"/>
      <c r="IWR40" s="4"/>
      <c r="IWS40" s="4"/>
      <c r="IWT40" s="4"/>
      <c r="IWU40" s="4"/>
      <c r="IWV40" s="4"/>
      <c r="IWW40" s="4"/>
      <c r="IWX40" s="4"/>
      <c r="IWY40" s="4"/>
      <c r="IWZ40" s="4"/>
      <c r="IXA40" s="4"/>
      <c r="IXB40" s="4"/>
      <c r="IXC40" s="4"/>
      <c r="IXD40" s="4"/>
      <c r="IXE40" s="4"/>
      <c r="IXF40" s="4"/>
      <c r="IXG40" s="4"/>
      <c r="IXH40" s="4"/>
      <c r="IXI40" s="4"/>
      <c r="IXJ40" s="4"/>
      <c r="IXK40" s="4"/>
      <c r="IXL40" s="4"/>
      <c r="IXM40" s="4"/>
      <c r="IXN40" s="4"/>
      <c r="IXO40" s="4"/>
      <c r="IXP40" s="4"/>
      <c r="IXQ40" s="4"/>
      <c r="IXR40" s="4"/>
      <c r="IXS40" s="4"/>
      <c r="IXT40" s="4"/>
      <c r="IXU40" s="4"/>
      <c r="IXV40" s="4"/>
      <c r="IXW40" s="4"/>
      <c r="IXX40" s="4"/>
      <c r="IXY40" s="4"/>
      <c r="IXZ40" s="4"/>
      <c r="IYA40" s="4"/>
      <c r="IYB40" s="4"/>
      <c r="IYC40" s="4"/>
      <c r="IYD40" s="4"/>
      <c r="IYE40" s="4"/>
      <c r="IYF40" s="4"/>
      <c r="IYG40" s="4"/>
      <c r="IYH40" s="4"/>
      <c r="IYI40" s="4"/>
      <c r="IYJ40" s="4"/>
      <c r="IYK40" s="4"/>
      <c r="IYL40" s="4"/>
      <c r="IYM40" s="4"/>
      <c r="IYN40" s="4"/>
      <c r="IYO40" s="4"/>
      <c r="IYP40" s="4"/>
      <c r="IYQ40" s="4"/>
      <c r="IYR40" s="4"/>
      <c r="IYS40" s="4"/>
      <c r="IYT40" s="4"/>
      <c r="IYU40" s="4"/>
      <c r="IYV40" s="4"/>
      <c r="IYW40" s="4"/>
      <c r="IYX40" s="4"/>
      <c r="IYY40" s="4"/>
      <c r="IYZ40" s="4"/>
      <c r="IZA40" s="4"/>
      <c r="IZB40" s="4"/>
      <c r="IZC40" s="4"/>
      <c r="IZD40" s="4"/>
      <c r="IZE40" s="4"/>
      <c r="IZF40" s="4"/>
      <c r="IZG40" s="4"/>
      <c r="IZH40" s="4"/>
      <c r="IZI40" s="4"/>
      <c r="IZJ40" s="4"/>
      <c r="IZK40" s="4"/>
      <c r="IZL40" s="4"/>
      <c r="IZM40" s="4"/>
      <c r="IZN40" s="4"/>
      <c r="IZO40" s="4"/>
      <c r="IZP40" s="4"/>
      <c r="IZQ40" s="4"/>
      <c r="IZR40" s="4"/>
      <c r="IZS40" s="4"/>
      <c r="IZT40" s="4"/>
      <c r="IZU40" s="4"/>
      <c r="IZV40" s="4"/>
      <c r="IZW40" s="4"/>
      <c r="IZX40" s="4"/>
      <c r="IZY40" s="4"/>
      <c r="IZZ40" s="4"/>
      <c r="JAA40" s="4"/>
      <c r="JAB40" s="4"/>
      <c r="JAC40" s="4"/>
      <c r="JAD40" s="4"/>
      <c r="JAE40" s="4"/>
      <c r="JAF40" s="4"/>
      <c r="JAG40" s="4"/>
      <c r="JAH40" s="4"/>
      <c r="JAI40" s="4"/>
      <c r="JAJ40" s="4"/>
      <c r="JAK40" s="4"/>
      <c r="JAL40" s="4"/>
      <c r="JAM40" s="4"/>
      <c r="JAN40" s="4"/>
      <c r="JAO40" s="4"/>
      <c r="JAP40" s="4"/>
      <c r="JAQ40" s="4"/>
      <c r="JAR40" s="4"/>
      <c r="JAS40" s="4"/>
      <c r="JAT40" s="4"/>
      <c r="JAU40" s="4"/>
      <c r="JAV40" s="4"/>
      <c r="JAW40" s="4"/>
      <c r="JAX40" s="4"/>
      <c r="JAY40" s="4"/>
      <c r="JAZ40" s="4"/>
      <c r="JBA40" s="4"/>
      <c r="JBB40" s="4"/>
      <c r="JBC40" s="4"/>
      <c r="JBD40" s="4"/>
      <c r="JBE40" s="4"/>
      <c r="JBF40" s="4"/>
      <c r="JBG40" s="4"/>
      <c r="JBH40" s="4"/>
      <c r="JBI40" s="4"/>
      <c r="JBJ40" s="4"/>
      <c r="JBK40" s="4"/>
      <c r="JBL40" s="4"/>
      <c r="JBM40" s="4"/>
      <c r="JBN40" s="4"/>
      <c r="JBO40" s="4"/>
      <c r="JBP40" s="4"/>
      <c r="JBQ40" s="4"/>
      <c r="JBR40" s="4"/>
      <c r="JBS40" s="4"/>
      <c r="JBT40" s="4"/>
      <c r="JBU40" s="4"/>
      <c r="JBV40" s="4"/>
      <c r="JBW40" s="4"/>
      <c r="JBX40" s="4"/>
      <c r="JBY40" s="4"/>
      <c r="JBZ40" s="4"/>
      <c r="JCA40" s="4"/>
      <c r="JCB40" s="4"/>
      <c r="JCC40" s="4"/>
      <c r="JCD40" s="4"/>
      <c r="JCE40" s="4"/>
      <c r="JCF40" s="4"/>
      <c r="JCG40" s="4"/>
      <c r="JCH40" s="4"/>
      <c r="JCI40" s="4"/>
      <c r="JCJ40" s="4"/>
      <c r="JCK40" s="4"/>
      <c r="JCL40" s="4"/>
      <c r="JCM40" s="4"/>
      <c r="JCN40" s="4"/>
      <c r="JCO40" s="4"/>
      <c r="JCP40" s="4"/>
      <c r="JCQ40" s="4"/>
      <c r="JCR40" s="4"/>
      <c r="JCS40" s="4"/>
      <c r="JCT40" s="4"/>
      <c r="JCU40" s="4"/>
      <c r="JCV40" s="4"/>
      <c r="JCW40" s="4"/>
      <c r="JCX40" s="4"/>
      <c r="JCY40" s="4"/>
      <c r="JCZ40" s="4"/>
      <c r="JDA40" s="4"/>
      <c r="JDB40" s="4"/>
      <c r="JDC40" s="4"/>
      <c r="JDD40" s="4"/>
      <c r="JDE40" s="4"/>
      <c r="JDF40" s="4"/>
      <c r="JDG40" s="4"/>
      <c r="JDH40" s="4"/>
      <c r="JDI40" s="4"/>
      <c r="JDJ40" s="4"/>
      <c r="JDK40" s="4"/>
      <c r="JDL40" s="4"/>
      <c r="JDM40" s="4"/>
      <c r="JDN40" s="4"/>
      <c r="JDO40" s="4"/>
      <c r="JDP40" s="4"/>
      <c r="JDQ40" s="4"/>
      <c r="JDR40" s="4"/>
      <c r="JDS40" s="4"/>
      <c r="JDT40" s="4"/>
      <c r="JDU40" s="4"/>
      <c r="JDV40" s="4"/>
      <c r="JDW40" s="4"/>
      <c r="JDX40" s="4"/>
      <c r="JDY40" s="4"/>
      <c r="JDZ40" s="4"/>
      <c r="JEA40" s="4"/>
      <c r="JEB40" s="4"/>
      <c r="JEC40" s="4"/>
      <c r="JED40" s="4"/>
      <c r="JEE40" s="4"/>
      <c r="JEF40" s="4"/>
      <c r="JEG40" s="4"/>
      <c r="JEH40" s="4"/>
      <c r="JEI40" s="4"/>
      <c r="JEJ40" s="4"/>
      <c r="JEK40" s="4"/>
      <c r="JEL40" s="4"/>
      <c r="JEM40" s="4"/>
      <c r="JEN40" s="4"/>
      <c r="JEO40" s="4"/>
      <c r="JEP40" s="4"/>
      <c r="JEQ40" s="4"/>
      <c r="JER40" s="4"/>
      <c r="JES40" s="4"/>
      <c r="JET40" s="4"/>
      <c r="JEU40" s="4"/>
      <c r="JEV40" s="4"/>
      <c r="JEW40" s="4"/>
      <c r="JEX40" s="4"/>
      <c r="JEY40" s="4"/>
      <c r="JEZ40" s="4"/>
      <c r="JFA40" s="4"/>
      <c r="JFB40" s="4"/>
      <c r="JFC40" s="4"/>
      <c r="JFD40" s="4"/>
      <c r="JFE40" s="4"/>
      <c r="JFF40" s="4"/>
      <c r="JFG40" s="4"/>
      <c r="JFH40" s="4"/>
      <c r="JFI40" s="4"/>
      <c r="JFJ40" s="4"/>
      <c r="JFK40" s="4"/>
      <c r="JFL40" s="4"/>
      <c r="JFM40" s="4"/>
      <c r="JFN40" s="4"/>
      <c r="JFO40" s="4"/>
      <c r="JFP40" s="4"/>
      <c r="JFQ40" s="4"/>
      <c r="JFR40" s="4"/>
      <c r="JFS40" s="4"/>
      <c r="JFT40" s="4"/>
      <c r="JFU40" s="4"/>
      <c r="JFV40" s="4"/>
      <c r="JFW40" s="4"/>
      <c r="JFX40" s="4"/>
      <c r="JFY40" s="4"/>
      <c r="JFZ40" s="4"/>
      <c r="JGA40" s="4"/>
      <c r="JGB40" s="4"/>
      <c r="JGC40" s="4"/>
      <c r="JGD40" s="4"/>
      <c r="JGE40" s="4"/>
      <c r="JGF40" s="4"/>
      <c r="JGG40" s="4"/>
      <c r="JGH40" s="4"/>
      <c r="JGI40" s="4"/>
      <c r="JGJ40" s="4"/>
      <c r="JGK40" s="4"/>
      <c r="JGL40" s="4"/>
      <c r="JGM40" s="4"/>
      <c r="JGN40" s="4"/>
      <c r="JGO40" s="4"/>
      <c r="JGP40" s="4"/>
      <c r="JGQ40" s="4"/>
      <c r="JGR40" s="4"/>
      <c r="JGS40" s="4"/>
      <c r="JGT40" s="4"/>
      <c r="JGU40" s="4"/>
      <c r="JGV40" s="4"/>
      <c r="JGW40" s="4"/>
      <c r="JGX40" s="4"/>
      <c r="JGY40" s="4"/>
      <c r="JGZ40" s="4"/>
      <c r="JHA40" s="4"/>
      <c r="JHB40" s="4"/>
      <c r="JHC40" s="4"/>
      <c r="JHD40" s="4"/>
      <c r="JHE40" s="4"/>
      <c r="JHF40" s="4"/>
      <c r="JHG40" s="4"/>
      <c r="JHH40" s="4"/>
      <c r="JHI40" s="4"/>
      <c r="JHJ40" s="4"/>
      <c r="JHK40" s="4"/>
      <c r="JHL40" s="4"/>
      <c r="JHM40" s="4"/>
      <c r="JHN40" s="4"/>
      <c r="JHO40" s="4"/>
      <c r="JHP40" s="4"/>
      <c r="JHQ40" s="4"/>
      <c r="JHR40" s="4"/>
      <c r="JHS40" s="4"/>
      <c r="JHT40" s="4"/>
      <c r="JHU40" s="4"/>
      <c r="JHV40" s="4"/>
      <c r="JHW40" s="4"/>
      <c r="JHX40" s="4"/>
      <c r="JHY40" s="4"/>
      <c r="JHZ40" s="4"/>
      <c r="JIA40" s="4"/>
      <c r="JIB40" s="4"/>
      <c r="JIC40" s="4"/>
      <c r="JID40" s="4"/>
      <c r="JIE40" s="4"/>
      <c r="JIF40" s="4"/>
      <c r="JIG40" s="4"/>
      <c r="JIH40" s="4"/>
      <c r="JII40" s="4"/>
      <c r="JIJ40" s="4"/>
      <c r="JIK40" s="4"/>
      <c r="JIL40" s="4"/>
      <c r="JIM40" s="4"/>
      <c r="JIN40" s="4"/>
      <c r="JIO40" s="4"/>
      <c r="JIP40" s="4"/>
      <c r="JIQ40" s="4"/>
      <c r="JIR40" s="4"/>
      <c r="JIS40" s="4"/>
      <c r="JIT40" s="4"/>
      <c r="JIU40" s="4"/>
      <c r="JIV40" s="4"/>
      <c r="JIW40" s="4"/>
      <c r="JIX40" s="4"/>
      <c r="JIY40" s="4"/>
      <c r="JIZ40" s="4"/>
      <c r="JJA40" s="4"/>
      <c r="JJB40" s="4"/>
      <c r="JJC40" s="4"/>
      <c r="JJD40" s="4"/>
      <c r="JJE40" s="4"/>
      <c r="JJF40" s="4"/>
      <c r="JJG40" s="4"/>
      <c r="JJH40" s="4"/>
      <c r="JJI40" s="4"/>
      <c r="JJJ40" s="4"/>
      <c r="JJK40" s="4"/>
      <c r="JJL40" s="4"/>
      <c r="JJM40" s="4"/>
      <c r="JJN40" s="4"/>
      <c r="JJO40" s="4"/>
      <c r="JJP40" s="4"/>
      <c r="JJQ40" s="4"/>
      <c r="JJR40" s="4"/>
      <c r="JJS40" s="4"/>
      <c r="JJT40" s="4"/>
      <c r="JJU40" s="4"/>
      <c r="JJV40" s="4"/>
      <c r="JJW40" s="4"/>
      <c r="JJX40" s="4"/>
      <c r="JJY40" s="4"/>
      <c r="JJZ40" s="4"/>
      <c r="JKA40" s="4"/>
      <c r="JKB40" s="4"/>
      <c r="JKC40" s="4"/>
      <c r="JKD40" s="4"/>
      <c r="JKE40" s="4"/>
      <c r="JKF40" s="4"/>
      <c r="JKG40" s="4"/>
      <c r="JKH40" s="4"/>
      <c r="JKI40" s="4"/>
      <c r="JKJ40" s="4"/>
      <c r="JKK40" s="4"/>
      <c r="JKL40" s="4"/>
      <c r="JKM40" s="4"/>
      <c r="JKN40" s="4"/>
      <c r="JKO40" s="4"/>
      <c r="JKP40" s="4"/>
      <c r="JKQ40" s="4"/>
      <c r="JKR40" s="4"/>
      <c r="JKS40" s="4"/>
      <c r="JKT40" s="4"/>
      <c r="JKU40" s="4"/>
      <c r="JKV40" s="4"/>
      <c r="JKW40" s="4"/>
      <c r="JKX40" s="4"/>
      <c r="JKY40" s="4"/>
      <c r="JKZ40" s="4"/>
      <c r="JLA40" s="4"/>
      <c r="JLB40" s="4"/>
      <c r="JLC40" s="4"/>
      <c r="JLD40" s="4"/>
      <c r="JLE40" s="4"/>
      <c r="JLF40" s="4"/>
      <c r="JLG40" s="4"/>
      <c r="JLH40" s="4"/>
      <c r="JLI40" s="4"/>
      <c r="JLJ40" s="4"/>
      <c r="JLK40" s="4"/>
      <c r="JLL40" s="4"/>
      <c r="JLM40" s="4"/>
      <c r="JLN40" s="4"/>
      <c r="JLO40" s="4"/>
      <c r="JLP40" s="4"/>
      <c r="JLQ40" s="4"/>
      <c r="JLR40" s="4"/>
      <c r="JLS40" s="4"/>
      <c r="JLT40" s="4"/>
      <c r="JLU40" s="4"/>
      <c r="JLV40" s="4"/>
      <c r="JLW40" s="4"/>
      <c r="JLX40" s="4"/>
      <c r="JLY40" s="4"/>
      <c r="JLZ40" s="4"/>
      <c r="JMA40" s="4"/>
      <c r="JMB40" s="4"/>
      <c r="JMC40" s="4"/>
      <c r="JMD40" s="4"/>
      <c r="JME40" s="4"/>
      <c r="JMF40" s="4"/>
      <c r="JMG40" s="4"/>
      <c r="JMH40" s="4"/>
      <c r="JMI40" s="4"/>
      <c r="JMJ40" s="4"/>
      <c r="JMK40" s="4"/>
      <c r="JML40" s="4"/>
      <c r="JMM40" s="4"/>
      <c r="JMN40" s="4"/>
      <c r="JMO40" s="4"/>
      <c r="JMP40" s="4"/>
      <c r="JMQ40" s="4"/>
      <c r="JMR40" s="4"/>
      <c r="JMS40" s="4"/>
      <c r="JMT40" s="4"/>
      <c r="JMU40" s="4"/>
      <c r="JMV40" s="4"/>
      <c r="JMW40" s="4"/>
      <c r="JMX40" s="4"/>
      <c r="JMY40" s="4"/>
      <c r="JMZ40" s="4"/>
      <c r="JNA40" s="4"/>
      <c r="JNB40" s="4"/>
      <c r="JNC40" s="4"/>
      <c r="JND40" s="4"/>
      <c r="JNE40" s="4"/>
      <c r="JNF40" s="4"/>
      <c r="JNG40" s="4"/>
      <c r="JNH40" s="4"/>
      <c r="JNI40" s="4"/>
      <c r="JNJ40" s="4"/>
      <c r="JNK40" s="4"/>
      <c r="JNL40" s="4"/>
      <c r="JNM40" s="4"/>
      <c r="JNN40" s="4"/>
      <c r="JNO40" s="4"/>
      <c r="JNP40" s="4"/>
      <c r="JNQ40" s="4"/>
      <c r="JNR40" s="4"/>
      <c r="JNS40" s="4"/>
      <c r="JNT40" s="4"/>
      <c r="JNU40" s="4"/>
      <c r="JNV40" s="4"/>
      <c r="JNW40" s="4"/>
      <c r="JNX40" s="4"/>
      <c r="JNY40" s="4"/>
      <c r="JNZ40" s="4"/>
      <c r="JOA40" s="4"/>
      <c r="JOB40" s="4"/>
      <c r="JOC40" s="4"/>
      <c r="JOD40" s="4"/>
      <c r="JOE40" s="4"/>
      <c r="JOF40" s="4"/>
      <c r="JOG40" s="4"/>
      <c r="JOH40" s="4"/>
      <c r="JOI40" s="4"/>
      <c r="JOJ40" s="4"/>
      <c r="JOK40" s="4"/>
      <c r="JOL40" s="4"/>
      <c r="JOM40" s="4"/>
      <c r="JON40" s="4"/>
      <c r="JOO40" s="4"/>
      <c r="JOP40" s="4"/>
      <c r="JOQ40" s="4"/>
      <c r="JOR40" s="4"/>
      <c r="JOS40" s="4"/>
      <c r="JOT40" s="4"/>
      <c r="JOU40" s="4"/>
      <c r="JOV40" s="4"/>
      <c r="JOW40" s="4"/>
      <c r="JOX40" s="4"/>
      <c r="JOY40" s="4"/>
      <c r="JOZ40" s="4"/>
      <c r="JPA40" s="4"/>
      <c r="JPB40" s="4"/>
      <c r="JPC40" s="4"/>
      <c r="JPD40" s="4"/>
      <c r="JPE40" s="4"/>
      <c r="JPF40" s="4"/>
      <c r="JPG40" s="4"/>
      <c r="JPH40" s="4"/>
      <c r="JPI40" s="4"/>
      <c r="JPJ40" s="4"/>
      <c r="JPK40" s="4"/>
      <c r="JPL40" s="4"/>
      <c r="JPM40" s="4"/>
      <c r="JPN40" s="4"/>
      <c r="JPO40" s="4"/>
      <c r="JPP40" s="4"/>
      <c r="JPQ40" s="4"/>
      <c r="JPR40" s="4"/>
      <c r="JPS40" s="4"/>
      <c r="JPT40" s="4"/>
      <c r="JPU40" s="4"/>
      <c r="JPV40" s="4"/>
      <c r="JPW40" s="4"/>
      <c r="JPX40" s="4"/>
      <c r="JPY40" s="4"/>
      <c r="JPZ40" s="4"/>
      <c r="JQA40" s="4"/>
      <c r="JQB40" s="4"/>
      <c r="JQC40" s="4"/>
      <c r="JQD40" s="4"/>
      <c r="JQE40" s="4"/>
      <c r="JQF40" s="4"/>
      <c r="JQG40" s="4"/>
      <c r="JQH40" s="4"/>
      <c r="JQI40" s="4"/>
      <c r="JQJ40" s="4"/>
      <c r="JQK40" s="4"/>
      <c r="JQL40" s="4"/>
      <c r="JQM40" s="4"/>
      <c r="JQN40" s="4"/>
      <c r="JQO40" s="4"/>
      <c r="JQP40" s="4"/>
      <c r="JQQ40" s="4"/>
      <c r="JQR40" s="4"/>
      <c r="JQS40" s="4"/>
      <c r="JQT40" s="4"/>
      <c r="JQU40" s="4"/>
      <c r="JQV40" s="4"/>
      <c r="JQW40" s="4"/>
      <c r="JQX40" s="4"/>
      <c r="JQY40" s="4"/>
      <c r="JQZ40" s="4"/>
      <c r="JRA40" s="4"/>
      <c r="JRB40" s="4"/>
      <c r="JRC40" s="4"/>
      <c r="JRD40" s="4"/>
      <c r="JRE40" s="4"/>
      <c r="JRF40" s="4"/>
      <c r="JRG40" s="4"/>
      <c r="JRH40" s="4"/>
      <c r="JRI40" s="4"/>
      <c r="JRJ40" s="4"/>
      <c r="JRK40" s="4"/>
      <c r="JRL40" s="4"/>
      <c r="JRM40" s="4"/>
      <c r="JRN40" s="4"/>
      <c r="JRO40" s="4"/>
      <c r="JRP40" s="4"/>
      <c r="JRQ40" s="4"/>
      <c r="JRR40" s="4"/>
      <c r="JRS40" s="4"/>
      <c r="JRT40" s="4"/>
      <c r="JRU40" s="4"/>
      <c r="JRV40" s="4"/>
      <c r="JRW40" s="4"/>
      <c r="JRX40" s="4"/>
      <c r="JRY40" s="4"/>
      <c r="JRZ40" s="4"/>
      <c r="JSA40" s="4"/>
      <c r="JSB40" s="4"/>
      <c r="JSC40" s="4"/>
      <c r="JSD40" s="4"/>
      <c r="JSE40" s="4"/>
      <c r="JSF40" s="4"/>
      <c r="JSG40" s="4"/>
      <c r="JSH40" s="4"/>
      <c r="JSI40" s="4"/>
      <c r="JSJ40" s="4"/>
      <c r="JSK40" s="4"/>
      <c r="JSL40" s="4"/>
      <c r="JSM40" s="4"/>
      <c r="JSN40" s="4"/>
      <c r="JSO40" s="4"/>
      <c r="JSP40" s="4"/>
      <c r="JSQ40" s="4"/>
      <c r="JSR40" s="4"/>
      <c r="JSS40" s="4"/>
      <c r="JST40" s="4"/>
      <c r="JSU40" s="4"/>
      <c r="JSV40" s="4"/>
      <c r="JSW40" s="4"/>
      <c r="JSX40" s="4"/>
      <c r="JSY40" s="4"/>
      <c r="JSZ40" s="4"/>
      <c r="JTA40" s="4"/>
      <c r="JTB40" s="4"/>
      <c r="JTC40" s="4"/>
      <c r="JTD40" s="4"/>
      <c r="JTE40" s="4"/>
      <c r="JTF40" s="4"/>
      <c r="JTG40" s="4"/>
      <c r="JTH40" s="4"/>
      <c r="JTI40" s="4"/>
      <c r="JTJ40" s="4"/>
      <c r="JTK40" s="4"/>
      <c r="JTL40" s="4"/>
      <c r="JTM40" s="4"/>
      <c r="JTN40" s="4"/>
      <c r="JTO40" s="4"/>
      <c r="JTP40" s="4"/>
      <c r="JTQ40" s="4"/>
      <c r="JTR40" s="4"/>
      <c r="JTS40" s="4"/>
      <c r="JTT40" s="4"/>
      <c r="JTU40" s="4"/>
      <c r="JTV40" s="4"/>
      <c r="JTW40" s="4"/>
      <c r="JTX40" s="4"/>
      <c r="JTY40" s="4"/>
      <c r="JTZ40" s="4"/>
      <c r="JUA40" s="4"/>
      <c r="JUB40" s="4"/>
      <c r="JUC40" s="4"/>
      <c r="JUD40" s="4"/>
      <c r="JUE40" s="4"/>
      <c r="JUF40" s="4"/>
      <c r="JUG40" s="4"/>
      <c r="JUH40" s="4"/>
      <c r="JUI40" s="4"/>
      <c r="JUJ40" s="4"/>
      <c r="JUK40" s="4"/>
      <c r="JUL40" s="4"/>
      <c r="JUM40" s="4"/>
      <c r="JUN40" s="4"/>
      <c r="JUO40" s="4"/>
      <c r="JUP40" s="4"/>
      <c r="JUQ40" s="4"/>
      <c r="JUR40" s="4"/>
      <c r="JUS40" s="4"/>
      <c r="JUT40" s="4"/>
      <c r="JUU40" s="4"/>
      <c r="JUV40" s="4"/>
      <c r="JUW40" s="4"/>
      <c r="JUX40" s="4"/>
      <c r="JUY40" s="4"/>
      <c r="JUZ40" s="4"/>
      <c r="JVA40" s="4"/>
      <c r="JVB40" s="4"/>
      <c r="JVC40" s="4"/>
      <c r="JVD40" s="4"/>
      <c r="JVE40" s="4"/>
      <c r="JVF40" s="4"/>
      <c r="JVG40" s="4"/>
      <c r="JVH40" s="4"/>
      <c r="JVI40" s="4"/>
      <c r="JVJ40" s="4"/>
      <c r="JVK40" s="4"/>
      <c r="JVL40" s="4"/>
      <c r="JVM40" s="4"/>
      <c r="JVN40" s="4"/>
      <c r="JVO40" s="4"/>
      <c r="JVP40" s="4"/>
      <c r="JVQ40" s="4"/>
      <c r="JVR40" s="4"/>
      <c r="JVS40" s="4"/>
      <c r="JVT40" s="4"/>
      <c r="JVU40" s="4"/>
      <c r="JVV40" s="4"/>
      <c r="JVW40" s="4"/>
      <c r="JVX40" s="4"/>
      <c r="JVY40" s="4"/>
      <c r="JVZ40" s="4"/>
      <c r="JWA40" s="4"/>
      <c r="JWB40" s="4"/>
      <c r="JWC40" s="4"/>
      <c r="JWD40" s="4"/>
      <c r="JWE40" s="4"/>
      <c r="JWF40" s="4"/>
      <c r="JWG40" s="4"/>
      <c r="JWH40" s="4"/>
      <c r="JWI40" s="4"/>
      <c r="JWJ40" s="4"/>
      <c r="JWK40" s="4"/>
      <c r="JWL40" s="4"/>
      <c r="JWM40" s="4"/>
      <c r="JWN40" s="4"/>
      <c r="JWO40" s="4"/>
      <c r="JWP40" s="4"/>
      <c r="JWQ40" s="4"/>
      <c r="JWR40" s="4"/>
      <c r="JWS40" s="4"/>
      <c r="JWT40" s="4"/>
      <c r="JWU40" s="4"/>
      <c r="JWV40" s="4"/>
      <c r="JWW40" s="4"/>
      <c r="JWX40" s="4"/>
      <c r="JWY40" s="4"/>
      <c r="JWZ40" s="4"/>
      <c r="JXA40" s="4"/>
      <c r="JXB40" s="4"/>
      <c r="JXC40" s="4"/>
      <c r="JXD40" s="4"/>
      <c r="JXE40" s="4"/>
      <c r="JXF40" s="4"/>
      <c r="JXG40" s="4"/>
      <c r="JXH40" s="4"/>
      <c r="JXI40" s="4"/>
      <c r="JXJ40" s="4"/>
      <c r="JXK40" s="4"/>
      <c r="JXL40" s="4"/>
      <c r="JXM40" s="4"/>
      <c r="JXN40" s="4"/>
      <c r="JXO40" s="4"/>
      <c r="JXP40" s="4"/>
      <c r="JXQ40" s="4"/>
      <c r="JXR40" s="4"/>
      <c r="JXS40" s="4"/>
      <c r="JXT40" s="4"/>
      <c r="JXU40" s="4"/>
      <c r="JXV40" s="4"/>
      <c r="JXW40" s="4"/>
      <c r="JXX40" s="4"/>
      <c r="JXY40" s="4"/>
      <c r="JXZ40" s="4"/>
      <c r="JYA40" s="4"/>
      <c r="JYB40" s="4"/>
      <c r="JYC40" s="4"/>
      <c r="JYD40" s="4"/>
      <c r="JYE40" s="4"/>
      <c r="JYF40" s="4"/>
      <c r="JYG40" s="4"/>
      <c r="JYH40" s="4"/>
      <c r="JYI40" s="4"/>
      <c r="JYJ40" s="4"/>
      <c r="JYK40" s="4"/>
      <c r="JYL40" s="4"/>
      <c r="JYM40" s="4"/>
      <c r="JYN40" s="4"/>
      <c r="JYO40" s="4"/>
      <c r="JYP40" s="4"/>
      <c r="JYQ40" s="4"/>
      <c r="JYR40" s="4"/>
      <c r="JYS40" s="4"/>
      <c r="JYT40" s="4"/>
      <c r="JYU40" s="4"/>
      <c r="JYV40" s="4"/>
      <c r="JYW40" s="4"/>
      <c r="JYX40" s="4"/>
      <c r="JYY40" s="4"/>
      <c r="JYZ40" s="4"/>
      <c r="JZA40" s="4"/>
      <c r="JZB40" s="4"/>
      <c r="JZC40" s="4"/>
      <c r="JZD40" s="4"/>
      <c r="JZE40" s="4"/>
      <c r="JZF40" s="4"/>
      <c r="JZG40" s="4"/>
      <c r="JZH40" s="4"/>
      <c r="JZI40" s="4"/>
      <c r="JZJ40" s="4"/>
      <c r="JZK40" s="4"/>
      <c r="JZL40" s="4"/>
      <c r="JZM40" s="4"/>
      <c r="JZN40" s="4"/>
      <c r="JZO40" s="4"/>
      <c r="JZP40" s="4"/>
      <c r="JZQ40" s="4"/>
      <c r="JZR40" s="4"/>
      <c r="JZS40" s="4"/>
      <c r="JZT40" s="4"/>
      <c r="JZU40" s="4"/>
      <c r="JZV40" s="4"/>
      <c r="JZW40" s="4"/>
      <c r="JZX40" s="4"/>
      <c r="JZY40" s="4"/>
      <c r="JZZ40" s="4"/>
      <c r="KAA40" s="4"/>
      <c r="KAB40" s="4"/>
      <c r="KAC40" s="4"/>
      <c r="KAD40" s="4"/>
      <c r="KAE40" s="4"/>
      <c r="KAF40" s="4"/>
      <c r="KAG40" s="4"/>
      <c r="KAH40" s="4"/>
      <c r="KAI40" s="4"/>
      <c r="KAJ40" s="4"/>
      <c r="KAK40" s="4"/>
      <c r="KAL40" s="4"/>
      <c r="KAM40" s="4"/>
      <c r="KAN40" s="4"/>
      <c r="KAO40" s="4"/>
      <c r="KAP40" s="4"/>
      <c r="KAQ40" s="4"/>
      <c r="KAR40" s="4"/>
      <c r="KAS40" s="4"/>
      <c r="KAT40" s="4"/>
      <c r="KAU40" s="4"/>
      <c r="KAV40" s="4"/>
      <c r="KAW40" s="4"/>
      <c r="KAX40" s="4"/>
      <c r="KAY40" s="4"/>
      <c r="KAZ40" s="4"/>
      <c r="KBA40" s="4"/>
      <c r="KBB40" s="4"/>
      <c r="KBC40" s="4"/>
      <c r="KBD40" s="4"/>
      <c r="KBE40" s="4"/>
      <c r="KBF40" s="4"/>
      <c r="KBG40" s="4"/>
      <c r="KBH40" s="4"/>
      <c r="KBI40" s="4"/>
      <c r="KBJ40" s="4"/>
      <c r="KBK40" s="4"/>
      <c r="KBL40" s="4"/>
      <c r="KBM40" s="4"/>
      <c r="KBN40" s="4"/>
      <c r="KBO40" s="4"/>
      <c r="KBP40" s="4"/>
      <c r="KBQ40" s="4"/>
      <c r="KBR40" s="4"/>
      <c r="KBS40" s="4"/>
      <c r="KBT40" s="4"/>
      <c r="KBU40" s="4"/>
      <c r="KBV40" s="4"/>
      <c r="KBW40" s="4"/>
      <c r="KBX40" s="4"/>
      <c r="KBY40" s="4"/>
      <c r="KBZ40" s="4"/>
      <c r="KCA40" s="4"/>
      <c r="KCB40" s="4"/>
      <c r="KCC40" s="4"/>
      <c r="KCD40" s="4"/>
      <c r="KCE40" s="4"/>
      <c r="KCF40" s="4"/>
      <c r="KCG40" s="4"/>
      <c r="KCH40" s="4"/>
      <c r="KCI40" s="4"/>
      <c r="KCJ40" s="4"/>
      <c r="KCK40" s="4"/>
      <c r="KCL40" s="4"/>
      <c r="KCM40" s="4"/>
      <c r="KCN40" s="4"/>
      <c r="KCO40" s="4"/>
      <c r="KCP40" s="4"/>
      <c r="KCQ40" s="4"/>
      <c r="KCR40" s="4"/>
      <c r="KCS40" s="4"/>
      <c r="KCT40" s="4"/>
      <c r="KCU40" s="4"/>
      <c r="KCV40" s="4"/>
      <c r="KCW40" s="4"/>
      <c r="KCX40" s="4"/>
      <c r="KCY40" s="4"/>
      <c r="KCZ40" s="4"/>
      <c r="KDA40" s="4"/>
      <c r="KDB40" s="4"/>
      <c r="KDC40" s="4"/>
      <c r="KDD40" s="4"/>
      <c r="KDE40" s="4"/>
      <c r="KDF40" s="4"/>
      <c r="KDG40" s="4"/>
      <c r="KDH40" s="4"/>
      <c r="KDI40" s="4"/>
      <c r="KDJ40" s="4"/>
      <c r="KDK40" s="4"/>
      <c r="KDL40" s="4"/>
      <c r="KDM40" s="4"/>
      <c r="KDN40" s="4"/>
      <c r="KDO40" s="4"/>
      <c r="KDP40" s="4"/>
      <c r="KDQ40" s="4"/>
      <c r="KDR40" s="4"/>
      <c r="KDS40" s="4"/>
      <c r="KDT40" s="4"/>
      <c r="KDU40" s="4"/>
      <c r="KDV40" s="4"/>
      <c r="KDW40" s="4"/>
      <c r="KDX40" s="4"/>
      <c r="KDY40" s="4"/>
      <c r="KDZ40" s="4"/>
      <c r="KEA40" s="4"/>
      <c r="KEB40" s="4"/>
      <c r="KEC40" s="4"/>
      <c r="KED40" s="4"/>
      <c r="KEE40" s="4"/>
      <c r="KEF40" s="4"/>
      <c r="KEG40" s="4"/>
      <c r="KEH40" s="4"/>
      <c r="KEI40" s="4"/>
      <c r="KEJ40" s="4"/>
      <c r="KEK40" s="4"/>
      <c r="KEL40" s="4"/>
      <c r="KEM40" s="4"/>
      <c r="KEN40" s="4"/>
      <c r="KEO40" s="4"/>
      <c r="KEP40" s="4"/>
      <c r="KEQ40" s="4"/>
      <c r="KER40" s="4"/>
      <c r="KES40" s="4"/>
      <c r="KET40" s="4"/>
      <c r="KEU40" s="4"/>
      <c r="KEV40" s="4"/>
      <c r="KEW40" s="4"/>
      <c r="KEX40" s="4"/>
      <c r="KEY40" s="4"/>
      <c r="KEZ40" s="4"/>
      <c r="KFA40" s="4"/>
      <c r="KFB40" s="4"/>
      <c r="KFC40" s="4"/>
      <c r="KFD40" s="4"/>
      <c r="KFE40" s="4"/>
      <c r="KFF40" s="4"/>
      <c r="KFG40" s="4"/>
      <c r="KFH40" s="4"/>
      <c r="KFI40" s="4"/>
      <c r="KFJ40" s="4"/>
      <c r="KFK40" s="4"/>
      <c r="KFL40" s="4"/>
      <c r="KFM40" s="4"/>
      <c r="KFN40" s="4"/>
      <c r="KFO40" s="4"/>
      <c r="KFP40" s="4"/>
      <c r="KFQ40" s="4"/>
      <c r="KFR40" s="4"/>
      <c r="KFS40" s="4"/>
      <c r="KFT40" s="4"/>
      <c r="KFU40" s="4"/>
      <c r="KFV40" s="4"/>
      <c r="KFW40" s="4"/>
      <c r="KFX40" s="4"/>
      <c r="KFY40" s="4"/>
      <c r="KFZ40" s="4"/>
      <c r="KGA40" s="4"/>
      <c r="KGB40" s="4"/>
      <c r="KGC40" s="4"/>
      <c r="KGD40" s="4"/>
      <c r="KGE40" s="4"/>
      <c r="KGF40" s="4"/>
      <c r="KGG40" s="4"/>
      <c r="KGH40" s="4"/>
      <c r="KGI40" s="4"/>
      <c r="KGJ40" s="4"/>
      <c r="KGK40" s="4"/>
      <c r="KGL40" s="4"/>
      <c r="KGM40" s="4"/>
      <c r="KGN40" s="4"/>
      <c r="KGO40" s="4"/>
      <c r="KGP40" s="4"/>
      <c r="KGQ40" s="4"/>
      <c r="KGR40" s="4"/>
      <c r="KGS40" s="4"/>
      <c r="KGT40" s="4"/>
      <c r="KGU40" s="4"/>
      <c r="KGV40" s="4"/>
      <c r="KGW40" s="4"/>
      <c r="KGX40" s="4"/>
      <c r="KGY40" s="4"/>
      <c r="KGZ40" s="4"/>
      <c r="KHA40" s="4"/>
      <c r="KHB40" s="4"/>
      <c r="KHC40" s="4"/>
      <c r="KHD40" s="4"/>
      <c r="KHE40" s="4"/>
      <c r="KHF40" s="4"/>
      <c r="KHG40" s="4"/>
      <c r="KHH40" s="4"/>
      <c r="KHI40" s="4"/>
      <c r="KHJ40" s="4"/>
      <c r="KHK40" s="4"/>
      <c r="KHL40" s="4"/>
      <c r="KHM40" s="4"/>
      <c r="KHN40" s="4"/>
      <c r="KHO40" s="4"/>
      <c r="KHP40" s="4"/>
      <c r="KHQ40" s="4"/>
      <c r="KHR40" s="4"/>
      <c r="KHS40" s="4"/>
      <c r="KHT40" s="4"/>
      <c r="KHU40" s="4"/>
      <c r="KHV40" s="4"/>
      <c r="KHW40" s="4"/>
      <c r="KHX40" s="4"/>
      <c r="KHY40" s="4"/>
      <c r="KHZ40" s="4"/>
      <c r="KIA40" s="4"/>
      <c r="KIB40" s="4"/>
      <c r="KIC40" s="4"/>
      <c r="KID40" s="4"/>
      <c r="KIE40" s="4"/>
      <c r="KIF40" s="4"/>
      <c r="KIG40" s="4"/>
      <c r="KIH40" s="4"/>
      <c r="KII40" s="4"/>
      <c r="KIJ40" s="4"/>
      <c r="KIK40" s="4"/>
      <c r="KIL40" s="4"/>
      <c r="KIM40" s="4"/>
      <c r="KIN40" s="4"/>
      <c r="KIO40" s="4"/>
      <c r="KIP40" s="4"/>
      <c r="KIQ40" s="4"/>
      <c r="KIR40" s="4"/>
      <c r="KIS40" s="4"/>
      <c r="KIT40" s="4"/>
      <c r="KIU40" s="4"/>
      <c r="KIV40" s="4"/>
      <c r="KIW40" s="4"/>
      <c r="KIX40" s="4"/>
      <c r="KIY40" s="4"/>
      <c r="KIZ40" s="4"/>
      <c r="KJA40" s="4"/>
      <c r="KJB40" s="4"/>
      <c r="KJC40" s="4"/>
      <c r="KJD40" s="4"/>
      <c r="KJE40" s="4"/>
      <c r="KJF40" s="4"/>
      <c r="KJG40" s="4"/>
      <c r="KJH40" s="4"/>
      <c r="KJI40" s="4"/>
      <c r="KJJ40" s="4"/>
      <c r="KJK40" s="4"/>
      <c r="KJL40" s="4"/>
      <c r="KJM40" s="4"/>
      <c r="KJN40" s="4"/>
      <c r="KJO40" s="4"/>
      <c r="KJP40" s="4"/>
      <c r="KJQ40" s="4"/>
      <c r="KJR40" s="4"/>
      <c r="KJS40" s="4"/>
      <c r="KJT40" s="4"/>
      <c r="KJU40" s="4"/>
      <c r="KJV40" s="4"/>
      <c r="KJW40" s="4"/>
      <c r="KJX40" s="4"/>
      <c r="KJY40" s="4"/>
      <c r="KJZ40" s="4"/>
      <c r="KKA40" s="4"/>
      <c r="KKB40" s="4"/>
      <c r="KKC40" s="4"/>
      <c r="KKD40" s="4"/>
      <c r="KKE40" s="4"/>
      <c r="KKF40" s="4"/>
      <c r="KKG40" s="4"/>
      <c r="KKH40" s="4"/>
      <c r="KKI40" s="4"/>
      <c r="KKJ40" s="4"/>
      <c r="KKK40" s="4"/>
      <c r="KKL40" s="4"/>
      <c r="KKM40" s="4"/>
      <c r="KKN40" s="4"/>
      <c r="KKO40" s="4"/>
      <c r="KKP40" s="4"/>
      <c r="KKQ40" s="4"/>
      <c r="KKR40" s="4"/>
      <c r="KKS40" s="4"/>
      <c r="KKT40" s="4"/>
      <c r="KKU40" s="4"/>
      <c r="KKV40" s="4"/>
      <c r="KKW40" s="4"/>
      <c r="KKX40" s="4"/>
      <c r="KKY40" s="4"/>
      <c r="KKZ40" s="4"/>
      <c r="KLA40" s="4"/>
      <c r="KLB40" s="4"/>
      <c r="KLC40" s="4"/>
      <c r="KLD40" s="4"/>
      <c r="KLE40" s="4"/>
      <c r="KLF40" s="4"/>
      <c r="KLG40" s="4"/>
      <c r="KLH40" s="4"/>
      <c r="KLI40" s="4"/>
      <c r="KLJ40" s="4"/>
      <c r="KLK40" s="4"/>
      <c r="KLL40" s="4"/>
      <c r="KLM40" s="4"/>
      <c r="KLN40" s="4"/>
      <c r="KLO40" s="4"/>
      <c r="KLP40" s="4"/>
      <c r="KLQ40" s="4"/>
      <c r="KLR40" s="4"/>
      <c r="KLS40" s="4"/>
      <c r="KLT40" s="4"/>
      <c r="KLU40" s="4"/>
      <c r="KLV40" s="4"/>
      <c r="KLW40" s="4"/>
      <c r="KLX40" s="4"/>
      <c r="KLY40" s="4"/>
      <c r="KLZ40" s="4"/>
      <c r="KMA40" s="4"/>
      <c r="KMB40" s="4"/>
      <c r="KMC40" s="4"/>
      <c r="KMD40" s="4"/>
      <c r="KME40" s="4"/>
      <c r="KMF40" s="4"/>
      <c r="KMG40" s="4"/>
      <c r="KMH40" s="4"/>
      <c r="KMI40" s="4"/>
      <c r="KMJ40" s="4"/>
      <c r="KMK40" s="4"/>
      <c r="KML40" s="4"/>
      <c r="KMM40" s="4"/>
      <c r="KMN40" s="4"/>
      <c r="KMO40" s="4"/>
      <c r="KMP40" s="4"/>
      <c r="KMQ40" s="4"/>
      <c r="KMR40" s="4"/>
      <c r="KMS40" s="4"/>
      <c r="KMT40" s="4"/>
      <c r="KMU40" s="4"/>
      <c r="KMV40" s="4"/>
      <c r="KMW40" s="4"/>
      <c r="KMX40" s="4"/>
      <c r="KMY40" s="4"/>
      <c r="KMZ40" s="4"/>
      <c r="KNA40" s="4"/>
      <c r="KNB40" s="4"/>
      <c r="KNC40" s="4"/>
      <c r="KND40" s="4"/>
      <c r="KNE40" s="4"/>
      <c r="KNF40" s="4"/>
      <c r="KNG40" s="4"/>
      <c r="KNH40" s="4"/>
      <c r="KNI40" s="4"/>
      <c r="KNJ40" s="4"/>
      <c r="KNK40" s="4"/>
      <c r="KNL40" s="4"/>
      <c r="KNM40" s="4"/>
      <c r="KNN40" s="4"/>
      <c r="KNO40" s="4"/>
      <c r="KNP40" s="4"/>
      <c r="KNQ40" s="4"/>
      <c r="KNR40" s="4"/>
      <c r="KNS40" s="4"/>
      <c r="KNT40" s="4"/>
      <c r="KNU40" s="4"/>
      <c r="KNV40" s="4"/>
      <c r="KNW40" s="4"/>
      <c r="KNX40" s="4"/>
      <c r="KNY40" s="4"/>
      <c r="KNZ40" s="4"/>
      <c r="KOA40" s="4"/>
      <c r="KOB40" s="4"/>
      <c r="KOC40" s="4"/>
      <c r="KOD40" s="4"/>
      <c r="KOE40" s="4"/>
      <c r="KOF40" s="4"/>
      <c r="KOG40" s="4"/>
      <c r="KOH40" s="4"/>
      <c r="KOI40" s="4"/>
      <c r="KOJ40" s="4"/>
      <c r="KOK40" s="4"/>
      <c r="KOL40" s="4"/>
      <c r="KOM40" s="4"/>
      <c r="KON40" s="4"/>
      <c r="KOO40" s="4"/>
      <c r="KOP40" s="4"/>
      <c r="KOQ40" s="4"/>
      <c r="KOR40" s="4"/>
      <c r="KOS40" s="4"/>
      <c r="KOT40" s="4"/>
      <c r="KOU40" s="4"/>
      <c r="KOV40" s="4"/>
      <c r="KOW40" s="4"/>
      <c r="KOX40" s="4"/>
      <c r="KOY40" s="4"/>
      <c r="KOZ40" s="4"/>
      <c r="KPA40" s="4"/>
      <c r="KPB40" s="4"/>
      <c r="KPC40" s="4"/>
      <c r="KPD40" s="4"/>
      <c r="KPE40" s="4"/>
      <c r="KPF40" s="4"/>
      <c r="KPG40" s="4"/>
      <c r="KPH40" s="4"/>
      <c r="KPI40" s="4"/>
      <c r="KPJ40" s="4"/>
      <c r="KPK40" s="4"/>
      <c r="KPL40" s="4"/>
      <c r="KPM40" s="4"/>
      <c r="KPN40" s="4"/>
      <c r="KPO40" s="4"/>
      <c r="KPP40" s="4"/>
      <c r="KPQ40" s="4"/>
      <c r="KPR40" s="4"/>
      <c r="KPS40" s="4"/>
      <c r="KPT40" s="4"/>
      <c r="KPU40" s="4"/>
      <c r="KPV40" s="4"/>
      <c r="KPW40" s="4"/>
      <c r="KPX40" s="4"/>
      <c r="KPY40" s="4"/>
      <c r="KPZ40" s="4"/>
      <c r="KQA40" s="4"/>
      <c r="KQB40" s="4"/>
      <c r="KQC40" s="4"/>
      <c r="KQD40" s="4"/>
      <c r="KQE40" s="4"/>
      <c r="KQF40" s="4"/>
      <c r="KQG40" s="4"/>
      <c r="KQH40" s="4"/>
      <c r="KQI40" s="4"/>
      <c r="KQJ40" s="4"/>
      <c r="KQK40" s="4"/>
      <c r="KQL40" s="4"/>
      <c r="KQM40" s="4"/>
      <c r="KQN40" s="4"/>
      <c r="KQO40" s="4"/>
      <c r="KQP40" s="4"/>
      <c r="KQQ40" s="4"/>
      <c r="KQR40" s="4"/>
      <c r="KQS40" s="4"/>
      <c r="KQT40" s="4"/>
      <c r="KQU40" s="4"/>
      <c r="KQV40" s="4"/>
      <c r="KQW40" s="4"/>
      <c r="KQX40" s="4"/>
      <c r="KQY40" s="4"/>
      <c r="KQZ40" s="4"/>
      <c r="KRA40" s="4"/>
      <c r="KRB40" s="4"/>
      <c r="KRC40" s="4"/>
      <c r="KRD40" s="4"/>
      <c r="KRE40" s="4"/>
      <c r="KRF40" s="4"/>
      <c r="KRG40" s="4"/>
      <c r="KRH40" s="4"/>
      <c r="KRI40" s="4"/>
      <c r="KRJ40" s="4"/>
      <c r="KRK40" s="4"/>
      <c r="KRL40" s="4"/>
      <c r="KRM40" s="4"/>
      <c r="KRN40" s="4"/>
      <c r="KRO40" s="4"/>
      <c r="KRP40" s="4"/>
      <c r="KRQ40" s="4"/>
      <c r="KRR40" s="4"/>
      <c r="KRS40" s="4"/>
      <c r="KRT40" s="4"/>
      <c r="KRU40" s="4"/>
      <c r="KRV40" s="4"/>
      <c r="KRW40" s="4"/>
      <c r="KRX40" s="4"/>
      <c r="KRY40" s="4"/>
      <c r="KRZ40" s="4"/>
      <c r="KSA40" s="4"/>
      <c r="KSB40" s="4"/>
      <c r="KSC40" s="4"/>
      <c r="KSD40" s="4"/>
      <c r="KSE40" s="4"/>
      <c r="KSF40" s="4"/>
      <c r="KSG40" s="4"/>
      <c r="KSH40" s="4"/>
      <c r="KSI40" s="4"/>
      <c r="KSJ40" s="4"/>
      <c r="KSK40" s="4"/>
      <c r="KSL40" s="4"/>
      <c r="KSM40" s="4"/>
      <c r="KSN40" s="4"/>
      <c r="KSO40" s="4"/>
      <c r="KSP40" s="4"/>
      <c r="KSQ40" s="4"/>
      <c r="KSR40" s="4"/>
      <c r="KSS40" s="4"/>
      <c r="KST40" s="4"/>
      <c r="KSU40" s="4"/>
      <c r="KSV40" s="4"/>
      <c r="KSW40" s="4"/>
      <c r="KSX40" s="4"/>
      <c r="KSY40" s="4"/>
      <c r="KSZ40" s="4"/>
      <c r="KTA40" s="4"/>
      <c r="KTB40" s="4"/>
      <c r="KTC40" s="4"/>
      <c r="KTD40" s="4"/>
      <c r="KTE40" s="4"/>
      <c r="KTF40" s="4"/>
      <c r="KTG40" s="4"/>
      <c r="KTH40" s="4"/>
      <c r="KTI40" s="4"/>
      <c r="KTJ40" s="4"/>
      <c r="KTK40" s="4"/>
      <c r="KTL40" s="4"/>
      <c r="KTM40" s="4"/>
      <c r="KTN40" s="4"/>
      <c r="KTO40" s="4"/>
      <c r="KTP40" s="4"/>
      <c r="KTQ40" s="4"/>
      <c r="KTR40" s="4"/>
      <c r="KTS40" s="4"/>
      <c r="KTT40" s="4"/>
      <c r="KTU40" s="4"/>
      <c r="KTV40" s="4"/>
      <c r="KTW40" s="4"/>
      <c r="KTX40" s="4"/>
      <c r="KTY40" s="4"/>
      <c r="KTZ40" s="4"/>
      <c r="KUA40" s="4"/>
      <c r="KUB40" s="4"/>
      <c r="KUC40" s="4"/>
      <c r="KUD40" s="4"/>
      <c r="KUE40" s="4"/>
      <c r="KUF40" s="4"/>
      <c r="KUG40" s="4"/>
      <c r="KUH40" s="4"/>
      <c r="KUI40" s="4"/>
      <c r="KUJ40" s="4"/>
      <c r="KUK40" s="4"/>
      <c r="KUL40" s="4"/>
      <c r="KUM40" s="4"/>
      <c r="KUN40" s="4"/>
      <c r="KUO40" s="4"/>
      <c r="KUP40" s="4"/>
      <c r="KUQ40" s="4"/>
      <c r="KUR40" s="4"/>
      <c r="KUS40" s="4"/>
      <c r="KUT40" s="4"/>
      <c r="KUU40" s="4"/>
      <c r="KUV40" s="4"/>
      <c r="KUW40" s="4"/>
      <c r="KUX40" s="4"/>
      <c r="KUY40" s="4"/>
      <c r="KUZ40" s="4"/>
      <c r="KVA40" s="4"/>
      <c r="KVB40" s="4"/>
      <c r="KVC40" s="4"/>
      <c r="KVD40" s="4"/>
      <c r="KVE40" s="4"/>
      <c r="KVF40" s="4"/>
      <c r="KVG40" s="4"/>
      <c r="KVH40" s="4"/>
      <c r="KVI40" s="4"/>
      <c r="KVJ40" s="4"/>
      <c r="KVK40" s="4"/>
      <c r="KVL40" s="4"/>
      <c r="KVM40" s="4"/>
      <c r="KVN40" s="4"/>
      <c r="KVO40" s="4"/>
      <c r="KVP40" s="4"/>
      <c r="KVQ40" s="4"/>
      <c r="KVR40" s="4"/>
      <c r="KVS40" s="4"/>
      <c r="KVT40" s="4"/>
      <c r="KVU40" s="4"/>
      <c r="KVV40" s="4"/>
      <c r="KVW40" s="4"/>
      <c r="KVX40" s="4"/>
      <c r="KVY40" s="4"/>
      <c r="KVZ40" s="4"/>
      <c r="KWA40" s="4"/>
      <c r="KWB40" s="4"/>
      <c r="KWC40" s="4"/>
      <c r="KWD40" s="4"/>
      <c r="KWE40" s="4"/>
      <c r="KWF40" s="4"/>
      <c r="KWG40" s="4"/>
      <c r="KWH40" s="4"/>
      <c r="KWI40" s="4"/>
      <c r="KWJ40" s="4"/>
      <c r="KWK40" s="4"/>
      <c r="KWL40" s="4"/>
      <c r="KWM40" s="4"/>
      <c r="KWN40" s="4"/>
      <c r="KWO40" s="4"/>
      <c r="KWP40" s="4"/>
      <c r="KWQ40" s="4"/>
      <c r="KWR40" s="4"/>
      <c r="KWS40" s="4"/>
      <c r="KWT40" s="4"/>
      <c r="KWU40" s="4"/>
      <c r="KWV40" s="4"/>
      <c r="KWW40" s="4"/>
      <c r="KWX40" s="4"/>
      <c r="KWY40" s="4"/>
      <c r="KWZ40" s="4"/>
      <c r="KXA40" s="4"/>
      <c r="KXB40" s="4"/>
      <c r="KXC40" s="4"/>
      <c r="KXD40" s="4"/>
      <c r="KXE40" s="4"/>
      <c r="KXF40" s="4"/>
      <c r="KXG40" s="4"/>
      <c r="KXH40" s="4"/>
      <c r="KXI40" s="4"/>
      <c r="KXJ40" s="4"/>
      <c r="KXK40" s="4"/>
      <c r="KXL40" s="4"/>
      <c r="KXM40" s="4"/>
      <c r="KXN40" s="4"/>
      <c r="KXO40" s="4"/>
      <c r="KXP40" s="4"/>
      <c r="KXQ40" s="4"/>
      <c r="KXR40" s="4"/>
      <c r="KXS40" s="4"/>
      <c r="KXT40" s="4"/>
      <c r="KXU40" s="4"/>
      <c r="KXV40" s="4"/>
      <c r="KXW40" s="4"/>
      <c r="KXX40" s="4"/>
      <c r="KXY40" s="4"/>
      <c r="KXZ40" s="4"/>
      <c r="KYA40" s="4"/>
      <c r="KYB40" s="4"/>
      <c r="KYC40" s="4"/>
      <c r="KYD40" s="4"/>
      <c r="KYE40" s="4"/>
      <c r="KYF40" s="4"/>
      <c r="KYG40" s="4"/>
      <c r="KYH40" s="4"/>
      <c r="KYI40" s="4"/>
      <c r="KYJ40" s="4"/>
      <c r="KYK40" s="4"/>
      <c r="KYL40" s="4"/>
      <c r="KYM40" s="4"/>
      <c r="KYN40" s="4"/>
      <c r="KYO40" s="4"/>
      <c r="KYP40" s="4"/>
      <c r="KYQ40" s="4"/>
      <c r="KYR40" s="4"/>
      <c r="KYS40" s="4"/>
      <c r="KYT40" s="4"/>
      <c r="KYU40" s="4"/>
      <c r="KYV40" s="4"/>
      <c r="KYW40" s="4"/>
      <c r="KYX40" s="4"/>
      <c r="KYY40" s="4"/>
      <c r="KYZ40" s="4"/>
      <c r="KZA40" s="4"/>
      <c r="KZB40" s="4"/>
      <c r="KZC40" s="4"/>
      <c r="KZD40" s="4"/>
      <c r="KZE40" s="4"/>
      <c r="KZF40" s="4"/>
      <c r="KZG40" s="4"/>
      <c r="KZH40" s="4"/>
      <c r="KZI40" s="4"/>
      <c r="KZJ40" s="4"/>
      <c r="KZK40" s="4"/>
      <c r="KZL40" s="4"/>
      <c r="KZM40" s="4"/>
      <c r="KZN40" s="4"/>
      <c r="KZO40" s="4"/>
      <c r="KZP40" s="4"/>
      <c r="KZQ40" s="4"/>
      <c r="KZR40" s="4"/>
      <c r="KZS40" s="4"/>
      <c r="KZT40" s="4"/>
      <c r="KZU40" s="4"/>
      <c r="KZV40" s="4"/>
      <c r="KZW40" s="4"/>
      <c r="KZX40" s="4"/>
      <c r="KZY40" s="4"/>
      <c r="KZZ40" s="4"/>
      <c r="LAA40" s="4"/>
      <c r="LAB40" s="4"/>
      <c r="LAC40" s="4"/>
      <c r="LAD40" s="4"/>
      <c r="LAE40" s="4"/>
      <c r="LAF40" s="4"/>
      <c r="LAG40" s="4"/>
      <c r="LAH40" s="4"/>
      <c r="LAI40" s="4"/>
      <c r="LAJ40" s="4"/>
      <c r="LAK40" s="4"/>
      <c r="LAL40" s="4"/>
      <c r="LAM40" s="4"/>
      <c r="LAN40" s="4"/>
      <c r="LAO40" s="4"/>
      <c r="LAP40" s="4"/>
      <c r="LAQ40" s="4"/>
      <c r="LAR40" s="4"/>
      <c r="LAS40" s="4"/>
      <c r="LAT40" s="4"/>
      <c r="LAU40" s="4"/>
      <c r="LAV40" s="4"/>
      <c r="LAW40" s="4"/>
      <c r="LAX40" s="4"/>
      <c r="LAY40" s="4"/>
      <c r="LAZ40" s="4"/>
      <c r="LBA40" s="4"/>
      <c r="LBB40" s="4"/>
      <c r="LBC40" s="4"/>
      <c r="LBD40" s="4"/>
      <c r="LBE40" s="4"/>
      <c r="LBF40" s="4"/>
      <c r="LBG40" s="4"/>
      <c r="LBH40" s="4"/>
      <c r="LBI40" s="4"/>
      <c r="LBJ40" s="4"/>
      <c r="LBK40" s="4"/>
      <c r="LBL40" s="4"/>
      <c r="LBM40" s="4"/>
      <c r="LBN40" s="4"/>
      <c r="LBO40" s="4"/>
      <c r="LBP40" s="4"/>
      <c r="LBQ40" s="4"/>
      <c r="LBR40" s="4"/>
      <c r="LBS40" s="4"/>
      <c r="LBT40" s="4"/>
      <c r="LBU40" s="4"/>
      <c r="LBV40" s="4"/>
      <c r="LBW40" s="4"/>
      <c r="LBX40" s="4"/>
      <c r="LBY40" s="4"/>
      <c r="LBZ40" s="4"/>
      <c r="LCA40" s="4"/>
      <c r="LCB40" s="4"/>
      <c r="LCC40" s="4"/>
      <c r="LCD40" s="4"/>
      <c r="LCE40" s="4"/>
      <c r="LCF40" s="4"/>
      <c r="LCG40" s="4"/>
      <c r="LCH40" s="4"/>
      <c r="LCI40" s="4"/>
      <c r="LCJ40" s="4"/>
      <c r="LCK40" s="4"/>
      <c r="LCL40" s="4"/>
      <c r="LCM40" s="4"/>
      <c r="LCN40" s="4"/>
      <c r="LCO40" s="4"/>
      <c r="LCP40" s="4"/>
      <c r="LCQ40" s="4"/>
      <c r="LCR40" s="4"/>
      <c r="LCS40" s="4"/>
      <c r="LCT40" s="4"/>
      <c r="LCU40" s="4"/>
      <c r="LCV40" s="4"/>
      <c r="LCW40" s="4"/>
      <c r="LCX40" s="4"/>
      <c r="LCY40" s="4"/>
      <c r="LCZ40" s="4"/>
      <c r="LDA40" s="4"/>
      <c r="LDB40" s="4"/>
      <c r="LDC40" s="4"/>
      <c r="LDD40" s="4"/>
      <c r="LDE40" s="4"/>
      <c r="LDF40" s="4"/>
      <c r="LDG40" s="4"/>
      <c r="LDH40" s="4"/>
      <c r="LDI40" s="4"/>
      <c r="LDJ40" s="4"/>
      <c r="LDK40" s="4"/>
      <c r="LDL40" s="4"/>
      <c r="LDM40" s="4"/>
      <c r="LDN40" s="4"/>
      <c r="LDO40" s="4"/>
      <c r="LDP40" s="4"/>
      <c r="LDQ40" s="4"/>
      <c r="LDR40" s="4"/>
      <c r="LDS40" s="4"/>
      <c r="LDT40" s="4"/>
      <c r="LDU40" s="4"/>
      <c r="LDV40" s="4"/>
      <c r="LDW40" s="4"/>
      <c r="LDX40" s="4"/>
      <c r="LDY40" s="4"/>
      <c r="LDZ40" s="4"/>
      <c r="LEA40" s="4"/>
      <c r="LEB40" s="4"/>
      <c r="LEC40" s="4"/>
      <c r="LED40" s="4"/>
      <c r="LEE40" s="4"/>
      <c r="LEF40" s="4"/>
      <c r="LEG40" s="4"/>
      <c r="LEH40" s="4"/>
      <c r="LEI40" s="4"/>
      <c r="LEJ40" s="4"/>
      <c r="LEK40" s="4"/>
      <c r="LEL40" s="4"/>
      <c r="LEM40" s="4"/>
      <c r="LEN40" s="4"/>
      <c r="LEO40" s="4"/>
      <c r="LEP40" s="4"/>
      <c r="LEQ40" s="4"/>
      <c r="LER40" s="4"/>
      <c r="LES40" s="4"/>
      <c r="LET40" s="4"/>
      <c r="LEU40" s="4"/>
      <c r="LEV40" s="4"/>
      <c r="LEW40" s="4"/>
      <c r="LEX40" s="4"/>
      <c r="LEY40" s="4"/>
      <c r="LEZ40" s="4"/>
      <c r="LFA40" s="4"/>
      <c r="LFB40" s="4"/>
      <c r="LFC40" s="4"/>
      <c r="LFD40" s="4"/>
      <c r="LFE40" s="4"/>
      <c r="LFF40" s="4"/>
      <c r="LFG40" s="4"/>
      <c r="LFH40" s="4"/>
      <c r="LFI40" s="4"/>
      <c r="LFJ40" s="4"/>
      <c r="LFK40" s="4"/>
      <c r="LFL40" s="4"/>
      <c r="LFM40" s="4"/>
      <c r="LFN40" s="4"/>
      <c r="LFO40" s="4"/>
      <c r="LFP40" s="4"/>
      <c r="LFQ40" s="4"/>
      <c r="LFR40" s="4"/>
      <c r="LFS40" s="4"/>
      <c r="LFT40" s="4"/>
      <c r="LFU40" s="4"/>
      <c r="LFV40" s="4"/>
      <c r="LFW40" s="4"/>
      <c r="LFX40" s="4"/>
      <c r="LFY40" s="4"/>
      <c r="LFZ40" s="4"/>
      <c r="LGA40" s="4"/>
      <c r="LGB40" s="4"/>
      <c r="LGC40" s="4"/>
      <c r="LGD40" s="4"/>
      <c r="LGE40" s="4"/>
      <c r="LGF40" s="4"/>
      <c r="LGG40" s="4"/>
      <c r="LGH40" s="4"/>
      <c r="LGI40" s="4"/>
      <c r="LGJ40" s="4"/>
      <c r="LGK40" s="4"/>
      <c r="LGL40" s="4"/>
      <c r="LGM40" s="4"/>
      <c r="LGN40" s="4"/>
      <c r="LGO40" s="4"/>
      <c r="LGP40" s="4"/>
      <c r="LGQ40" s="4"/>
      <c r="LGR40" s="4"/>
      <c r="LGS40" s="4"/>
      <c r="LGT40" s="4"/>
      <c r="LGU40" s="4"/>
      <c r="LGV40" s="4"/>
      <c r="LGW40" s="4"/>
      <c r="LGX40" s="4"/>
      <c r="LGY40" s="4"/>
      <c r="LGZ40" s="4"/>
      <c r="LHA40" s="4"/>
      <c r="LHB40" s="4"/>
      <c r="LHC40" s="4"/>
      <c r="LHD40" s="4"/>
      <c r="LHE40" s="4"/>
      <c r="LHF40" s="4"/>
      <c r="LHG40" s="4"/>
      <c r="LHH40" s="4"/>
      <c r="LHI40" s="4"/>
      <c r="LHJ40" s="4"/>
      <c r="LHK40" s="4"/>
      <c r="LHL40" s="4"/>
      <c r="LHM40" s="4"/>
      <c r="LHN40" s="4"/>
      <c r="LHO40" s="4"/>
      <c r="LHP40" s="4"/>
      <c r="LHQ40" s="4"/>
      <c r="LHR40" s="4"/>
      <c r="LHS40" s="4"/>
      <c r="LHT40" s="4"/>
      <c r="LHU40" s="4"/>
      <c r="LHV40" s="4"/>
      <c r="LHW40" s="4"/>
      <c r="LHX40" s="4"/>
      <c r="LHY40" s="4"/>
      <c r="LHZ40" s="4"/>
      <c r="LIA40" s="4"/>
      <c r="LIB40" s="4"/>
      <c r="LIC40" s="4"/>
      <c r="LID40" s="4"/>
      <c r="LIE40" s="4"/>
      <c r="LIF40" s="4"/>
      <c r="LIG40" s="4"/>
      <c r="LIH40" s="4"/>
      <c r="LII40" s="4"/>
      <c r="LIJ40" s="4"/>
      <c r="LIK40" s="4"/>
      <c r="LIL40" s="4"/>
      <c r="LIM40" s="4"/>
      <c r="LIN40" s="4"/>
      <c r="LIO40" s="4"/>
      <c r="LIP40" s="4"/>
      <c r="LIQ40" s="4"/>
      <c r="LIR40" s="4"/>
      <c r="LIS40" s="4"/>
      <c r="LIT40" s="4"/>
      <c r="LIU40" s="4"/>
      <c r="LIV40" s="4"/>
      <c r="LIW40" s="4"/>
      <c r="LIX40" s="4"/>
      <c r="LIY40" s="4"/>
      <c r="LIZ40" s="4"/>
      <c r="LJA40" s="4"/>
      <c r="LJB40" s="4"/>
      <c r="LJC40" s="4"/>
      <c r="LJD40" s="4"/>
      <c r="LJE40" s="4"/>
      <c r="LJF40" s="4"/>
      <c r="LJG40" s="4"/>
      <c r="LJH40" s="4"/>
      <c r="LJI40" s="4"/>
      <c r="LJJ40" s="4"/>
      <c r="LJK40" s="4"/>
      <c r="LJL40" s="4"/>
      <c r="LJM40" s="4"/>
      <c r="LJN40" s="4"/>
      <c r="LJO40" s="4"/>
      <c r="LJP40" s="4"/>
      <c r="LJQ40" s="4"/>
      <c r="LJR40" s="4"/>
      <c r="LJS40" s="4"/>
      <c r="LJT40" s="4"/>
      <c r="LJU40" s="4"/>
      <c r="LJV40" s="4"/>
      <c r="LJW40" s="4"/>
      <c r="LJX40" s="4"/>
      <c r="LJY40" s="4"/>
      <c r="LJZ40" s="4"/>
      <c r="LKA40" s="4"/>
      <c r="LKB40" s="4"/>
      <c r="LKC40" s="4"/>
      <c r="LKD40" s="4"/>
      <c r="LKE40" s="4"/>
      <c r="LKF40" s="4"/>
      <c r="LKG40" s="4"/>
      <c r="LKH40" s="4"/>
      <c r="LKI40" s="4"/>
      <c r="LKJ40" s="4"/>
      <c r="LKK40" s="4"/>
      <c r="LKL40" s="4"/>
      <c r="LKM40" s="4"/>
      <c r="LKN40" s="4"/>
      <c r="LKO40" s="4"/>
      <c r="LKP40" s="4"/>
      <c r="LKQ40" s="4"/>
      <c r="LKR40" s="4"/>
      <c r="LKS40" s="4"/>
      <c r="LKT40" s="4"/>
      <c r="LKU40" s="4"/>
      <c r="LKV40" s="4"/>
      <c r="LKW40" s="4"/>
      <c r="LKX40" s="4"/>
      <c r="LKY40" s="4"/>
      <c r="LKZ40" s="4"/>
      <c r="LLA40" s="4"/>
      <c r="LLB40" s="4"/>
      <c r="LLC40" s="4"/>
      <c r="LLD40" s="4"/>
      <c r="LLE40" s="4"/>
      <c r="LLF40" s="4"/>
      <c r="LLG40" s="4"/>
      <c r="LLH40" s="4"/>
      <c r="LLI40" s="4"/>
      <c r="LLJ40" s="4"/>
      <c r="LLK40" s="4"/>
      <c r="LLL40" s="4"/>
      <c r="LLM40" s="4"/>
      <c r="LLN40" s="4"/>
      <c r="LLO40" s="4"/>
      <c r="LLP40" s="4"/>
      <c r="LLQ40" s="4"/>
      <c r="LLR40" s="4"/>
      <c r="LLS40" s="4"/>
      <c r="LLT40" s="4"/>
      <c r="LLU40" s="4"/>
      <c r="LLV40" s="4"/>
      <c r="LLW40" s="4"/>
      <c r="LLX40" s="4"/>
      <c r="LLY40" s="4"/>
      <c r="LLZ40" s="4"/>
      <c r="LMA40" s="4"/>
      <c r="LMB40" s="4"/>
      <c r="LMC40" s="4"/>
      <c r="LMD40" s="4"/>
      <c r="LME40" s="4"/>
      <c r="LMF40" s="4"/>
      <c r="LMG40" s="4"/>
      <c r="LMH40" s="4"/>
      <c r="LMI40" s="4"/>
      <c r="LMJ40" s="4"/>
      <c r="LMK40" s="4"/>
      <c r="LML40" s="4"/>
      <c r="LMM40" s="4"/>
      <c r="LMN40" s="4"/>
      <c r="LMO40" s="4"/>
      <c r="LMP40" s="4"/>
      <c r="LMQ40" s="4"/>
      <c r="LMR40" s="4"/>
      <c r="LMS40" s="4"/>
      <c r="LMT40" s="4"/>
      <c r="LMU40" s="4"/>
      <c r="LMV40" s="4"/>
      <c r="LMW40" s="4"/>
      <c r="LMX40" s="4"/>
      <c r="LMY40" s="4"/>
      <c r="LMZ40" s="4"/>
      <c r="LNA40" s="4"/>
      <c r="LNB40" s="4"/>
      <c r="LNC40" s="4"/>
      <c r="LND40" s="4"/>
      <c r="LNE40" s="4"/>
      <c r="LNF40" s="4"/>
      <c r="LNG40" s="4"/>
      <c r="LNH40" s="4"/>
      <c r="LNI40" s="4"/>
      <c r="LNJ40" s="4"/>
      <c r="LNK40" s="4"/>
      <c r="LNL40" s="4"/>
      <c r="LNM40" s="4"/>
      <c r="LNN40" s="4"/>
      <c r="LNO40" s="4"/>
      <c r="LNP40" s="4"/>
      <c r="LNQ40" s="4"/>
      <c r="LNR40" s="4"/>
      <c r="LNS40" s="4"/>
      <c r="LNT40" s="4"/>
      <c r="LNU40" s="4"/>
      <c r="LNV40" s="4"/>
      <c r="LNW40" s="4"/>
      <c r="LNX40" s="4"/>
      <c r="LNY40" s="4"/>
      <c r="LNZ40" s="4"/>
      <c r="LOA40" s="4"/>
      <c r="LOB40" s="4"/>
      <c r="LOC40" s="4"/>
      <c r="LOD40" s="4"/>
      <c r="LOE40" s="4"/>
      <c r="LOF40" s="4"/>
      <c r="LOG40" s="4"/>
      <c r="LOH40" s="4"/>
      <c r="LOI40" s="4"/>
      <c r="LOJ40" s="4"/>
      <c r="LOK40" s="4"/>
      <c r="LOL40" s="4"/>
      <c r="LOM40" s="4"/>
      <c r="LON40" s="4"/>
      <c r="LOO40" s="4"/>
      <c r="LOP40" s="4"/>
      <c r="LOQ40" s="4"/>
      <c r="LOR40" s="4"/>
      <c r="LOS40" s="4"/>
      <c r="LOT40" s="4"/>
      <c r="LOU40" s="4"/>
      <c r="LOV40" s="4"/>
      <c r="LOW40" s="4"/>
      <c r="LOX40" s="4"/>
      <c r="LOY40" s="4"/>
      <c r="LOZ40" s="4"/>
      <c r="LPA40" s="4"/>
      <c r="LPB40" s="4"/>
      <c r="LPC40" s="4"/>
      <c r="LPD40" s="4"/>
      <c r="LPE40" s="4"/>
      <c r="LPF40" s="4"/>
      <c r="LPG40" s="4"/>
      <c r="LPH40" s="4"/>
      <c r="LPI40" s="4"/>
      <c r="LPJ40" s="4"/>
      <c r="LPK40" s="4"/>
      <c r="LPL40" s="4"/>
      <c r="LPM40" s="4"/>
      <c r="LPN40" s="4"/>
      <c r="LPO40" s="4"/>
      <c r="LPP40" s="4"/>
      <c r="LPQ40" s="4"/>
      <c r="LPR40" s="4"/>
      <c r="LPS40" s="4"/>
      <c r="LPT40" s="4"/>
      <c r="LPU40" s="4"/>
      <c r="LPV40" s="4"/>
      <c r="LPW40" s="4"/>
      <c r="LPX40" s="4"/>
      <c r="LPY40" s="4"/>
      <c r="LPZ40" s="4"/>
      <c r="LQA40" s="4"/>
      <c r="LQB40" s="4"/>
      <c r="LQC40" s="4"/>
      <c r="LQD40" s="4"/>
      <c r="LQE40" s="4"/>
      <c r="LQF40" s="4"/>
      <c r="LQG40" s="4"/>
      <c r="LQH40" s="4"/>
      <c r="LQI40" s="4"/>
      <c r="LQJ40" s="4"/>
      <c r="LQK40" s="4"/>
      <c r="LQL40" s="4"/>
      <c r="LQM40" s="4"/>
      <c r="LQN40" s="4"/>
      <c r="LQO40" s="4"/>
      <c r="LQP40" s="4"/>
      <c r="LQQ40" s="4"/>
      <c r="LQR40" s="4"/>
      <c r="LQS40" s="4"/>
      <c r="LQT40" s="4"/>
      <c r="LQU40" s="4"/>
      <c r="LQV40" s="4"/>
      <c r="LQW40" s="4"/>
      <c r="LQX40" s="4"/>
      <c r="LQY40" s="4"/>
      <c r="LQZ40" s="4"/>
      <c r="LRA40" s="4"/>
      <c r="LRB40" s="4"/>
      <c r="LRC40" s="4"/>
      <c r="LRD40" s="4"/>
      <c r="LRE40" s="4"/>
      <c r="LRF40" s="4"/>
      <c r="LRG40" s="4"/>
      <c r="LRH40" s="4"/>
      <c r="LRI40" s="4"/>
      <c r="LRJ40" s="4"/>
      <c r="LRK40" s="4"/>
      <c r="LRL40" s="4"/>
      <c r="LRM40" s="4"/>
      <c r="LRN40" s="4"/>
      <c r="LRO40" s="4"/>
      <c r="LRP40" s="4"/>
      <c r="LRQ40" s="4"/>
      <c r="LRR40" s="4"/>
      <c r="LRS40" s="4"/>
      <c r="LRT40" s="4"/>
      <c r="LRU40" s="4"/>
      <c r="LRV40" s="4"/>
      <c r="LRW40" s="4"/>
      <c r="LRX40" s="4"/>
      <c r="LRY40" s="4"/>
      <c r="LRZ40" s="4"/>
      <c r="LSA40" s="4"/>
      <c r="LSB40" s="4"/>
      <c r="LSC40" s="4"/>
      <c r="LSD40" s="4"/>
      <c r="LSE40" s="4"/>
      <c r="LSF40" s="4"/>
      <c r="LSG40" s="4"/>
      <c r="LSH40" s="4"/>
      <c r="LSI40" s="4"/>
      <c r="LSJ40" s="4"/>
      <c r="LSK40" s="4"/>
      <c r="LSL40" s="4"/>
      <c r="LSM40" s="4"/>
      <c r="LSN40" s="4"/>
      <c r="LSO40" s="4"/>
      <c r="LSP40" s="4"/>
      <c r="LSQ40" s="4"/>
      <c r="LSR40" s="4"/>
      <c r="LSS40" s="4"/>
      <c r="LST40" s="4"/>
      <c r="LSU40" s="4"/>
      <c r="LSV40" s="4"/>
      <c r="LSW40" s="4"/>
      <c r="LSX40" s="4"/>
      <c r="LSY40" s="4"/>
      <c r="LSZ40" s="4"/>
      <c r="LTA40" s="4"/>
      <c r="LTB40" s="4"/>
      <c r="LTC40" s="4"/>
      <c r="LTD40" s="4"/>
      <c r="LTE40" s="4"/>
      <c r="LTF40" s="4"/>
      <c r="LTG40" s="4"/>
      <c r="LTH40" s="4"/>
      <c r="LTI40" s="4"/>
      <c r="LTJ40" s="4"/>
      <c r="LTK40" s="4"/>
      <c r="LTL40" s="4"/>
      <c r="LTM40" s="4"/>
      <c r="LTN40" s="4"/>
      <c r="LTO40" s="4"/>
      <c r="LTP40" s="4"/>
      <c r="LTQ40" s="4"/>
      <c r="LTR40" s="4"/>
      <c r="LTS40" s="4"/>
      <c r="LTT40" s="4"/>
      <c r="LTU40" s="4"/>
      <c r="LTV40" s="4"/>
      <c r="LTW40" s="4"/>
      <c r="LTX40" s="4"/>
      <c r="LTY40" s="4"/>
      <c r="LTZ40" s="4"/>
      <c r="LUA40" s="4"/>
      <c r="LUB40" s="4"/>
      <c r="LUC40" s="4"/>
      <c r="LUD40" s="4"/>
      <c r="LUE40" s="4"/>
      <c r="LUF40" s="4"/>
      <c r="LUG40" s="4"/>
      <c r="LUH40" s="4"/>
      <c r="LUI40" s="4"/>
      <c r="LUJ40" s="4"/>
      <c r="LUK40" s="4"/>
      <c r="LUL40" s="4"/>
      <c r="LUM40" s="4"/>
      <c r="LUN40" s="4"/>
      <c r="LUO40" s="4"/>
      <c r="LUP40" s="4"/>
      <c r="LUQ40" s="4"/>
      <c r="LUR40" s="4"/>
      <c r="LUS40" s="4"/>
      <c r="LUT40" s="4"/>
      <c r="LUU40" s="4"/>
      <c r="LUV40" s="4"/>
      <c r="LUW40" s="4"/>
      <c r="LUX40" s="4"/>
      <c r="LUY40" s="4"/>
      <c r="LUZ40" s="4"/>
      <c r="LVA40" s="4"/>
      <c r="LVB40" s="4"/>
      <c r="LVC40" s="4"/>
      <c r="LVD40" s="4"/>
      <c r="LVE40" s="4"/>
      <c r="LVF40" s="4"/>
      <c r="LVG40" s="4"/>
      <c r="LVH40" s="4"/>
      <c r="LVI40" s="4"/>
      <c r="LVJ40" s="4"/>
      <c r="LVK40" s="4"/>
      <c r="LVL40" s="4"/>
      <c r="LVM40" s="4"/>
      <c r="LVN40" s="4"/>
      <c r="LVO40" s="4"/>
      <c r="LVP40" s="4"/>
      <c r="LVQ40" s="4"/>
      <c r="LVR40" s="4"/>
      <c r="LVS40" s="4"/>
      <c r="LVT40" s="4"/>
      <c r="LVU40" s="4"/>
      <c r="LVV40" s="4"/>
      <c r="LVW40" s="4"/>
      <c r="LVX40" s="4"/>
      <c r="LVY40" s="4"/>
      <c r="LVZ40" s="4"/>
      <c r="LWA40" s="4"/>
      <c r="LWB40" s="4"/>
      <c r="LWC40" s="4"/>
      <c r="LWD40" s="4"/>
      <c r="LWE40" s="4"/>
      <c r="LWF40" s="4"/>
      <c r="LWG40" s="4"/>
      <c r="LWH40" s="4"/>
      <c r="LWI40" s="4"/>
      <c r="LWJ40" s="4"/>
      <c r="LWK40" s="4"/>
      <c r="LWL40" s="4"/>
      <c r="LWM40" s="4"/>
      <c r="LWN40" s="4"/>
      <c r="LWO40" s="4"/>
      <c r="LWP40" s="4"/>
      <c r="LWQ40" s="4"/>
      <c r="LWR40" s="4"/>
      <c r="LWS40" s="4"/>
      <c r="LWT40" s="4"/>
      <c r="LWU40" s="4"/>
      <c r="LWV40" s="4"/>
      <c r="LWW40" s="4"/>
      <c r="LWX40" s="4"/>
      <c r="LWY40" s="4"/>
      <c r="LWZ40" s="4"/>
      <c r="LXA40" s="4"/>
      <c r="LXB40" s="4"/>
      <c r="LXC40" s="4"/>
      <c r="LXD40" s="4"/>
      <c r="LXE40" s="4"/>
      <c r="LXF40" s="4"/>
      <c r="LXG40" s="4"/>
      <c r="LXH40" s="4"/>
      <c r="LXI40" s="4"/>
      <c r="LXJ40" s="4"/>
      <c r="LXK40" s="4"/>
      <c r="LXL40" s="4"/>
      <c r="LXM40" s="4"/>
      <c r="LXN40" s="4"/>
      <c r="LXO40" s="4"/>
      <c r="LXP40" s="4"/>
      <c r="LXQ40" s="4"/>
      <c r="LXR40" s="4"/>
      <c r="LXS40" s="4"/>
      <c r="LXT40" s="4"/>
      <c r="LXU40" s="4"/>
      <c r="LXV40" s="4"/>
      <c r="LXW40" s="4"/>
      <c r="LXX40" s="4"/>
      <c r="LXY40" s="4"/>
      <c r="LXZ40" s="4"/>
      <c r="LYA40" s="4"/>
      <c r="LYB40" s="4"/>
      <c r="LYC40" s="4"/>
      <c r="LYD40" s="4"/>
      <c r="LYE40" s="4"/>
      <c r="LYF40" s="4"/>
      <c r="LYG40" s="4"/>
      <c r="LYH40" s="4"/>
      <c r="LYI40" s="4"/>
      <c r="LYJ40" s="4"/>
      <c r="LYK40" s="4"/>
      <c r="LYL40" s="4"/>
      <c r="LYM40" s="4"/>
      <c r="LYN40" s="4"/>
      <c r="LYO40" s="4"/>
      <c r="LYP40" s="4"/>
      <c r="LYQ40" s="4"/>
      <c r="LYR40" s="4"/>
      <c r="LYS40" s="4"/>
      <c r="LYT40" s="4"/>
      <c r="LYU40" s="4"/>
      <c r="LYV40" s="4"/>
      <c r="LYW40" s="4"/>
      <c r="LYX40" s="4"/>
      <c r="LYY40" s="4"/>
      <c r="LYZ40" s="4"/>
      <c r="LZA40" s="4"/>
      <c r="LZB40" s="4"/>
      <c r="LZC40" s="4"/>
      <c r="LZD40" s="4"/>
      <c r="LZE40" s="4"/>
      <c r="LZF40" s="4"/>
      <c r="LZG40" s="4"/>
      <c r="LZH40" s="4"/>
      <c r="LZI40" s="4"/>
      <c r="LZJ40" s="4"/>
      <c r="LZK40" s="4"/>
      <c r="LZL40" s="4"/>
      <c r="LZM40" s="4"/>
      <c r="LZN40" s="4"/>
      <c r="LZO40" s="4"/>
      <c r="LZP40" s="4"/>
      <c r="LZQ40" s="4"/>
      <c r="LZR40" s="4"/>
      <c r="LZS40" s="4"/>
      <c r="LZT40" s="4"/>
      <c r="LZU40" s="4"/>
      <c r="LZV40" s="4"/>
      <c r="LZW40" s="4"/>
      <c r="LZX40" s="4"/>
      <c r="LZY40" s="4"/>
      <c r="LZZ40" s="4"/>
      <c r="MAA40" s="4"/>
      <c r="MAB40" s="4"/>
      <c r="MAC40" s="4"/>
      <c r="MAD40" s="4"/>
      <c r="MAE40" s="4"/>
      <c r="MAF40" s="4"/>
      <c r="MAG40" s="4"/>
      <c r="MAH40" s="4"/>
      <c r="MAI40" s="4"/>
      <c r="MAJ40" s="4"/>
      <c r="MAK40" s="4"/>
      <c r="MAL40" s="4"/>
      <c r="MAM40" s="4"/>
      <c r="MAN40" s="4"/>
      <c r="MAO40" s="4"/>
      <c r="MAP40" s="4"/>
      <c r="MAQ40" s="4"/>
      <c r="MAR40" s="4"/>
      <c r="MAS40" s="4"/>
      <c r="MAT40" s="4"/>
      <c r="MAU40" s="4"/>
      <c r="MAV40" s="4"/>
      <c r="MAW40" s="4"/>
      <c r="MAX40" s="4"/>
      <c r="MAY40" s="4"/>
      <c r="MAZ40" s="4"/>
      <c r="MBA40" s="4"/>
      <c r="MBB40" s="4"/>
      <c r="MBC40" s="4"/>
      <c r="MBD40" s="4"/>
      <c r="MBE40" s="4"/>
      <c r="MBF40" s="4"/>
      <c r="MBG40" s="4"/>
      <c r="MBH40" s="4"/>
      <c r="MBI40" s="4"/>
      <c r="MBJ40" s="4"/>
      <c r="MBK40" s="4"/>
      <c r="MBL40" s="4"/>
      <c r="MBM40" s="4"/>
      <c r="MBN40" s="4"/>
      <c r="MBO40" s="4"/>
      <c r="MBP40" s="4"/>
      <c r="MBQ40" s="4"/>
      <c r="MBR40" s="4"/>
      <c r="MBS40" s="4"/>
      <c r="MBT40" s="4"/>
      <c r="MBU40" s="4"/>
      <c r="MBV40" s="4"/>
      <c r="MBW40" s="4"/>
      <c r="MBX40" s="4"/>
      <c r="MBY40" s="4"/>
      <c r="MBZ40" s="4"/>
      <c r="MCA40" s="4"/>
      <c r="MCB40" s="4"/>
      <c r="MCC40" s="4"/>
      <c r="MCD40" s="4"/>
      <c r="MCE40" s="4"/>
      <c r="MCF40" s="4"/>
      <c r="MCG40" s="4"/>
      <c r="MCH40" s="4"/>
      <c r="MCI40" s="4"/>
      <c r="MCJ40" s="4"/>
      <c r="MCK40" s="4"/>
      <c r="MCL40" s="4"/>
      <c r="MCM40" s="4"/>
      <c r="MCN40" s="4"/>
      <c r="MCO40" s="4"/>
      <c r="MCP40" s="4"/>
      <c r="MCQ40" s="4"/>
      <c r="MCR40" s="4"/>
      <c r="MCS40" s="4"/>
      <c r="MCT40" s="4"/>
      <c r="MCU40" s="4"/>
      <c r="MCV40" s="4"/>
      <c r="MCW40" s="4"/>
      <c r="MCX40" s="4"/>
      <c r="MCY40" s="4"/>
      <c r="MCZ40" s="4"/>
      <c r="MDA40" s="4"/>
      <c r="MDB40" s="4"/>
      <c r="MDC40" s="4"/>
      <c r="MDD40" s="4"/>
      <c r="MDE40" s="4"/>
      <c r="MDF40" s="4"/>
      <c r="MDG40" s="4"/>
      <c r="MDH40" s="4"/>
      <c r="MDI40" s="4"/>
      <c r="MDJ40" s="4"/>
      <c r="MDK40" s="4"/>
      <c r="MDL40" s="4"/>
      <c r="MDM40" s="4"/>
      <c r="MDN40" s="4"/>
      <c r="MDO40" s="4"/>
      <c r="MDP40" s="4"/>
      <c r="MDQ40" s="4"/>
      <c r="MDR40" s="4"/>
      <c r="MDS40" s="4"/>
      <c r="MDT40" s="4"/>
      <c r="MDU40" s="4"/>
      <c r="MDV40" s="4"/>
      <c r="MDW40" s="4"/>
      <c r="MDX40" s="4"/>
      <c r="MDY40" s="4"/>
      <c r="MDZ40" s="4"/>
      <c r="MEA40" s="4"/>
      <c r="MEB40" s="4"/>
      <c r="MEC40" s="4"/>
      <c r="MED40" s="4"/>
      <c r="MEE40" s="4"/>
      <c r="MEF40" s="4"/>
      <c r="MEG40" s="4"/>
      <c r="MEH40" s="4"/>
      <c r="MEI40" s="4"/>
      <c r="MEJ40" s="4"/>
      <c r="MEK40" s="4"/>
      <c r="MEL40" s="4"/>
      <c r="MEM40" s="4"/>
      <c r="MEN40" s="4"/>
      <c r="MEO40" s="4"/>
      <c r="MEP40" s="4"/>
      <c r="MEQ40" s="4"/>
      <c r="MER40" s="4"/>
      <c r="MES40" s="4"/>
      <c r="MET40" s="4"/>
      <c r="MEU40" s="4"/>
      <c r="MEV40" s="4"/>
      <c r="MEW40" s="4"/>
      <c r="MEX40" s="4"/>
      <c r="MEY40" s="4"/>
      <c r="MEZ40" s="4"/>
      <c r="MFA40" s="4"/>
      <c r="MFB40" s="4"/>
      <c r="MFC40" s="4"/>
      <c r="MFD40" s="4"/>
      <c r="MFE40" s="4"/>
      <c r="MFF40" s="4"/>
      <c r="MFG40" s="4"/>
      <c r="MFH40" s="4"/>
      <c r="MFI40" s="4"/>
      <c r="MFJ40" s="4"/>
      <c r="MFK40" s="4"/>
      <c r="MFL40" s="4"/>
      <c r="MFM40" s="4"/>
      <c r="MFN40" s="4"/>
      <c r="MFO40" s="4"/>
      <c r="MFP40" s="4"/>
      <c r="MFQ40" s="4"/>
      <c r="MFR40" s="4"/>
      <c r="MFS40" s="4"/>
      <c r="MFT40" s="4"/>
      <c r="MFU40" s="4"/>
      <c r="MFV40" s="4"/>
      <c r="MFW40" s="4"/>
      <c r="MFX40" s="4"/>
      <c r="MFY40" s="4"/>
      <c r="MFZ40" s="4"/>
      <c r="MGA40" s="4"/>
      <c r="MGB40" s="4"/>
      <c r="MGC40" s="4"/>
      <c r="MGD40" s="4"/>
      <c r="MGE40" s="4"/>
      <c r="MGF40" s="4"/>
      <c r="MGG40" s="4"/>
      <c r="MGH40" s="4"/>
      <c r="MGI40" s="4"/>
      <c r="MGJ40" s="4"/>
      <c r="MGK40" s="4"/>
      <c r="MGL40" s="4"/>
      <c r="MGM40" s="4"/>
      <c r="MGN40" s="4"/>
      <c r="MGO40" s="4"/>
      <c r="MGP40" s="4"/>
      <c r="MGQ40" s="4"/>
      <c r="MGR40" s="4"/>
      <c r="MGS40" s="4"/>
      <c r="MGT40" s="4"/>
      <c r="MGU40" s="4"/>
      <c r="MGV40" s="4"/>
      <c r="MGW40" s="4"/>
      <c r="MGX40" s="4"/>
      <c r="MGY40" s="4"/>
      <c r="MGZ40" s="4"/>
      <c r="MHA40" s="4"/>
      <c r="MHB40" s="4"/>
      <c r="MHC40" s="4"/>
      <c r="MHD40" s="4"/>
      <c r="MHE40" s="4"/>
      <c r="MHF40" s="4"/>
      <c r="MHG40" s="4"/>
      <c r="MHH40" s="4"/>
      <c r="MHI40" s="4"/>
      <c r="MHJ40" s="4"/>
      <c r="MHK40" s="4"/>
      <c r="MHL40" s="4"/>
      <c r="MHM40" s="4"/>
      <c r="MHN40" s="4"/>
      <c r="MHO40" s="4"/>
      <c r="MHP40" s="4"/>
      <c r="MHQ40" s="4"/>
      <c r="MHR40" s="4"/>
      <c r="MHS40" s="4"/>
      <c r="MHT40" s="4"/>
      <c r="MHU40" s="4"/>
      <c r="MHV40" s="4"/>
      <c r="MHW40" s="4"/>
      <c r="MHX40" s="4"/>
      <c r="MHY40" s="4"/>
      <c r="MHZ40" s="4"/>
      <c r="MIA40" s="4"/>
      <c r="MIB40" s="4"/>
      <c r="MIC40" s="4"/>
      <c r="MID40" s="4"/>
      <c r="MIE40" s="4"/>
      <c r="MIF40" s="4"/>
      <c r="MIG40" s="4"/>
      <c r="MIH40" s="4"/>
      <c r="MII40" s="4"/>
      <c r="MIJ40" s="4"/>
      <c r="MIK40" s="4"/>
      <c r="MIL40" s="4"/>
      <c r="MIM40" s="4"/>
      <c r="MIN40" s="4"/>
      <c r="MIO40" s="4"/>
      <c r="MIP40" s="4"/>
      <c r="MIQ40" s="4"/>
      <c r="MIR40" s="4"/>
      <c r="MIS40" s="4"/>
      <c r="MIT40" s="4"/>
      <c r="MIU40" s="4"/>
      <c r="MIV40" s="4"/>
      <c r="MIW40" s="4"/>
      <c r="MIX40" s="4"/>
      <c r="MIY40" s="4"/>
      <c r="MIZ40" s="4"/>
      <c r="MJA40" s="4"/>
      <c r="MJB40" s="4"/>
      <c r="MJC40" s="4"/>
      <c r="MJD40" s="4"/>
      <c r="MJE40" s="4"/>
      <c r="MJF40" s="4"/>
      <c r="MJG40" s="4"/>
      <c r="MJH40" s="4"/>
      <c r="MJI40" s="4"/>
      <c r="MJJ40" s="4"/>
      <c r="MJK40" s="4"/>
      <c r="MJL40" s="4"/>
      <c r="MJM40" s="4"/>
      <c r="MJN40" s="4"/>
      <c r="MJO40" s="4"/>
      <c r="MJP40" s="4"/>
      <c r="MJQ40" s="4"/>
      <c r="MJR40" s="4"/>
      <c r="MJS40" s="4"/>
      <c r="MJT40" s="4"/>
      <c r="MJU40" s="4"/>
      <c r="MJV40" s="4"/>
      <c r="MJW40" s="4"/>
      <c r="MJX40" s="4"/>
      <c r="MJY40" s="4"/>
      <c r="MJZ40" s="4"/>
      <c r="MKA40" s="4"/>
      <c r="MKB40" s="4"/>
      <c r="MKC40" s="4"/>
      <c r="MKD40" s="4"/>
      <c r="MKE40" s="4"/>
      <c r="MKF40" s="4"/>
      <c r="MKG40" s="4"/>
      <c r="MKH40" s="4"/>
      <c r="MKI40" s="4"/>
      <c r="MKJ40" s="4"/>
      <c r="MKK40" s="4"/>
      <c r="MKL40" s="4"/>
      <c r="MKM40" s="4"/>
      <c r="MKN40" s="4"/>
      <c r="MKO40" s="4"/>
      <c r="MKP40" s="4"/>
      <c r="MKQ40" s="4"/>
      <c r="MKR40" s="4"/>
      <c r="MKS40" s="4"/>
      <c r="MKT40" s="4"/>
      <c r="MKU40" s="4"/>
      <c r="MKV40" s="4"/>
      <c r="MKW40" s="4"/>
      <c r="MKX40" s="4"/>
      <c r="MKY40" s="4"/>
      <c r="MKZ40" s="4"/>
      <c r="MLA40" s="4"/>
      <c r="MLB40" s="4"/>
      <c r="MLC40" s="4"/>
      <c r="MLD40" s="4"/>
      <c r="MLE40" s="4"/>
      <c r="MLF40" s="4"/>
      <c r="MLG40" s="4"/>
      <c r="MLH40" s="4"/>
      <c r="MLI40" s="4"/>
      <c r="MLJ40" s="4"/>
      <c r="MLK40" s="4"/>
      <c r="MLL40" s="4"/>
      <c r="MLM40" s="4"/>
      <c r="MLN40" s="4"/>
      <c r="MLO40" s="4"/>
      <c r="MLP40" s="4"/>
      <c r="MLQ40" s="4"/>
      <c r="MLR40" s="4"/>
      <c r="MLS40" s="4"/>
      <c r="MLT40" s="4"/>
      <c r="MLU40" s="4"/>
      <c r="MLV40" s="4"/>
      <c r="MLW40" s="4"/>
      <c r="MLX40" s="4"/>
      <c r="MLY40" s="4"/>
      <c r="MLZ40" s="4"/>
      <c r="MMA40" s="4"/>
      <c r="MMB40" s="4"/>
      <c r="MMC40" s="4"/>
      <c r="MMD40" s="4"/>
      <c r="MME40" s="4"/>
      <c r="MMF40" s="4"/>
      <c r="MMG40" s="4"/>
      <c r="MMH40" s="4"/>
      <c r="MMI40" s="4"/>
      <c r="MMJ40" s="4"/>
      <c r="MMK40" s="4"/>
      <c r="MML40" s="4"/>
      <c r="MMM40" s="4"/>
      <c r="MMN40" s="4"/>
      <c r="MMO40" s="4"/>
      <c r="MMP40" s="4"/>
      <c r="MMQ40" s="4"/>
      <c r="MMR40" s="4"/>
      <c r="MMS40" s="4"/>
      <c r="MMT40" s="4"/>
      <c r="MMU40" s="4"/>
      <c r="MMV40" s="4"/>
      <c r="MMW40" s="4"/>
      <c r="MMX40" s="4"/>
      <c r="MMY40" s="4"/>
      <c r="MMZ40" s="4"/>
      <c r="MNA40" s="4"/>
      <c r="MNB40" s="4"/>
      <c r="MNC40" s="4"/>
      <c r="MND40" s="4"/>
      <c r="MNE40" s="4"/>
      <c r="MNF40" s="4"/>
      <c r="MNG40" s="4"/>
      <c r="MNH40" s="4"/>
      <c r="MNI40" s="4"/>
      <c r="MNJ40" s="4"/>
      <c r="MNK40" s="4"/>
      <c r="MNL40" s="4"/>
      <c r="MNM40" s="4"/>
      <c r="MNN40" s="4"/>
      <c r="MNO40" s="4"/>
      <c r="MNP40" s="4"/>
      <c r="MNQ40" s="4"/>
      <c r="MNR40" s="4"/>
      <c r="MNS40" s="4"/>
      <c r="MNT40" s="4"/>
      <c r="MNU40" s="4"/>
      <c r="MNV40" s="4"/>
      <c r="MNW40" s="4"/>
      <c r="MNX40" s="4"/>
      <c r="MNY40" s="4"/>
      <c r="MNZ40" s="4"/>
      <c r="MOA40" s="4"/>
      <c r="MOB40" s="4"/>
      <c r="MOC40" s="4"/>
      <c r="MOD40" s="4"/>
      <c r="MOE40" s="4"/>
      <c r="MOF40" s="4"/>
      <c r="MOG40" s="4"/>
      <c r="MOH40" s="4"/>
      <c r="MOI40" s="4"/>
      <c r="MOJ40" s="4"/>
      <c r="MOK40" s="4"/>
      <c r="MOL40" s="4"/>
      <c r="MOM40" s="4"/>
      <c r="MON40" s="4"/>
      <c r="MOO40" s="4"/>
      <c r="MOP40" s="4"/>
      <c r="MOQ40" s="4"/>
      <c r="MOR40" s="4"/>
      <c r="MOS40" s="4"/>
      <c r="MOT40" s="4"/>
      <c r="MOU40" s="4"/>
      <c r="MOV40" s="4"/>
      <c r="MOW40" s="4"/>
      <c r="MOX40" s="4"/>
      <c r="MOY40" s="4"/>
      <c r="MOZ40" s="4"/>
      <c r="MPA40" s="4"/>
      <c r="MPB40" s="4"/>
      <c r="MPC40" s="4"/>
      <c r="MPD40" s="4"/>
      <c r="MPE40" s="4"/>
      <c r="MPF40" s="4"/>
      <c r="MPG40" s="4"/>
      <c r="MPH40" s="4"/>
      <c r="MPI40" s="4"/>
      <c r="MPJ40" s="4"/>
      <c r="MPK40" s="4"/>
      <c r="MPL40" s="4"/>
      <c r="MPM40" s="4"/>
      <c r="MPN40" s="4"/>
      <c r="MPO40" s="4"/>
      <c r="MPP40" s="4"/>
      <c r="MPQ40" s="4"/>
      <c r="MPR40" s="4"/>
      <c r="MPS40" s="4"/>
      <c r="MPT40" s="4"/>
      <c r="MPU40" s="4"/>
      <c r="MPV40" s="4"/>
      <c r="MPW40" s="4"/>
      <c r="MPX40" s="4"/>
      <c r="MPY40" s="4"/>
      <c r="MPZ40" s="4"/>
      <c r="MQA40" s="4"/>
      <c r="MQB40" s="4"/>
      <c r="MQC40" s="4"/>
      <c r="MQD40" s="4"/>
      <c r="MQE40" s="4"/>
      <c r="MQF40" s="4"/>
      <c r="MQG40" s="4"/>
      <c r="MQH40" s="4"/>
      <c r="MQI40" s="4"/>
      <c r="MQJ40" s="4"/>
      <c r="MQK40" s="4"/>
      <c r="MQL40" s="4"/>
      <c r="MQM40" s="4"/>
      <c r="MQN40" s="4"/>
      <c r="MQO40" s="4"/>
      <c r="MQP40" s="4"/>
      <c r="MQQ40" s="4"/>
      <c r="MQR40" s="4"/>
      <c r="MQS40" s="4"/>
      <c r="MQT40" s="4"/>
      <c r="MQU40" s="4"/>
      <c r="MQV40" s="4"/>
      <c r="MQW40" s="4"/>
      <c r="MQX40" s="4"/>
      <c r="MQY40" s="4"/>
      <c r="MQZ40" s="4"/>
      <c r="MRA40" s="4"/>
      <c r="MRB40" s="4"/>
      <c r="MRC40" s="4"/>
      <c r="MRD40" s="4"/>
      <c r="MRE40" s="4"/>
      <c r="MRF40" s="4"/>
      <c r="MRG40" s="4"/>
      <c r="MRH40" s="4"/>
      <c r="MRI40" s="4"/>
      <c r="MRJ40" s="4"/>
      <c r="MRK40" s="4"/>
      <c r="MRL40" s="4"/>
      <c r="MRM40" s="4"/>
      <c r="MRN40" s="4"/>
      <c r="MRO40" s="4"/>
      <c r="MRP40" s="4"/>
      <c r="MRQ40" s="4"/>
      <c r="MRR40" s="4"/>
      <c r="MRS40" s="4"/>
      <c r="MRT40" s="4"/>
      <c r="MRU40" s="4"/>
      <c r="MRV40" s="4"/>
      <c r="MRW40" s="4"/>
      <c r="MRX40" s="4"/>
      <c r="MRY40" s="4"/>
      <c r="MRZ40" s="4"/>
      <c r="MSA40" s="4"/>
      <c r="MSB40" s="4"/>
      <c r="MSC40" s="4"/>
      <c r="MSD40" s="4"/>
      <c r="MSE40" s="4"/>
      <c r="MSF40" s="4"/>
      <c r="MSG40" s="4"/>
      <c r="MSH40" s="4"/>
      <c r="MSI40" s="4"/>
      <c r="MSJ40" s="4"/>
      <c r="MSK40" s="4"/>
      <c r="MSL40" s="4"/>
      <c r="MSM40" s="4"/>
      <c r="MSN40" s="4"/>
      <c r="MSO40" s="4"/>
      <c r="MSP40" s="4"/>
      <c r="MSQ40" s="4"/>
      <c r="MSR40" s="4"/>
      <c r="MSS40" s="4"/>
      <c r="MST40" s="4"/>
      <c r="MSU40" s="4"/>
      <c r="MSV40" s="4"/>
      <c r="MSW40" s="4"/>
      <c r="MSX40" s="4"/>
      <c r="MSY40" s="4"/>
      <c r="MSZ40" s="4"/>
      <c r="MTA40" s="4"/>
      <c r="MTB40" s="4"/>
      <c r="MTC40" s="4"/>
      <c r="MTD40" s="4"/>
      <c r="MTE40" s="4"/>
      <c r="MTF40" s="4"/>
      <c r="MTG40" s="4"/>
      <c r="MTH40" s="4"/>
      <c r="MTI40" s="4"/>
      <c r="MTJ40" s="4"/>
      <c r="MTK40" s="4"/>
      <c r="MTL40" s="4"/>
      <c r="MTM40" s="4"/>
      <c r="MTN40" s="4"/>
      <c r="MTO40" s="4"/>
      <c r="MTP40" s="4"/>
      <c r="MTQ40" s="4"/>
      <c r="MTR40" s="4"/>
      <c r="MTS40" s="4"/>
      <c r="MTT40" s="4"/>
      <c r="MTU40" s="4"/>
      <c r="MTV40" s="4"/>
      <c r="MTW40" s="4"/>
      <c r="MTX40" s="4"/>
      <c r="MTY40" s="4"/>
      <c r="MTZ40" s="4"/>
      <c r="MUA40" s="4"/>
      <c r="MUB40" s="4"/>
      <c r="MUC40" s="4"/>
      <c r="MUD40" s="4"/>
      <c r="MUE40" s="4"/>
      <c r="MUF40" s="4"/>
      <c r="MUG40" s="4"/>
      <c r="MUH40" s="4"/>
      <c r="MUI40" s="4"/>
      <c r="MUJ40" s="4"/>
      <c r="MUK40" s="4"/>
      <c r="MUL40" s="4"/>
      <c r="MUM40" s="4"/>
      <c r="MUN40" s="4"/>
      <c r="MUO40" s="4"/>
      <c r="MUP40" s="4"/>
      <c r="MUQ40" s="4"/>
      <c r="MUR40" s="4"/>
      <c r="MUS40" s="4"/>
      <c r="MUT40" s="4"/>
      <c r="MUU40" s="4"/>
      <c r="MUV40" s="4"/>
      <c r="MUW40" s="4"/>
      <c r="MUX40" s="4"/>
      <c r="MUY40" s="4"/>
      <c r="MUZ40" s="4"/>
      <c r="MVA40" s="4"/>
      <c r="MVB40" s="4"/>
      <c r="MVC40" s="4"/>
      <c r="MVD40" s="4"/>
      <c r="MVE40" s="4"/>
      <c r="MVF40" s="4"/>
      <c r="MVG40" s="4"/>
      <c r="MVH40" s="4"/>
      <c r="MVI40" s="4"/>
      <c r="MVJ40" s="4"/>
      <c r="MVK40" s="4"/>
      <c r="MVL40" s="4"/>
      <c r="MVM40" s="4"/>
      <c r="MVN40" s="4"/>
      <c r="MVO40" s="4"/>
      <c r="MVP40" s="4"/>
      <c r="MVQ40" s="4"/>
      <c r="MVR40" s="4"/>
      <c r="MVS40" s="4"/>
      <c r="MVT40" s="4"/>
      <c r="MVU40" s="4"/>
      <c r="MVV40" s="4"/>
      <c r="MVW40" s="4"/>
      <c r="MVX40" s="4"/>
      <c r="MVY40" s="4"/>
      <c r="MVZ40" s="4"/>
      <c r="MWA40" s="4"/>
      <c r="MWB40" s="4"/>
      <c r="MWC40" s="4"/>
      <c r="MWD40" s="4"/>
      <c r="MWE40" s="4"/>
      <c r="MWF40" s="4"/>
      <c r="MWG40" s="4"/>
      <c r="MWH40" s="4"/>
      <c r="MWI40" s="4"/>
      <c r="MWJ40" s="4"/>
      <c r="MWK40" s="4"/>
      <c r="MWL40" s="4"/>
      <c r="MWM40" s="4"/>
      <c r="MWN40" s="4"/>
      <c r="MWO40" s="4"/>
      <c r="MWP40" s="4"/>
      <c r="MWQ40" s="4"/>
      <c r="MWR40" s="4"/>
      <c r="MWS40" s="4"/>
      <c r="MWT40" s="4"/>
      <c r="MWU40" s="4"/>
      <c r="MWV40" s="4"/>
      <c r="MWW40" s="4"/>
      <c r="MWX40" s="4"/>
      <c r="MWY40" s="4"/>
      <c r="MWZ40" s="4"/>
      <c r="MXA40" s="4"/>
      <c r="MXB40" s="4"/>
      <c r="MXC40" s="4"/>
      <c r="MXD40" s="4"/>
      <c r="MXE40" s="4"/>
      <c r="MXF40" s="4"/>
      <c r="MXG40" s="4"/>
      <c r="MXH40" s="4"/>
      <c r="MXI40" s="4"/>
      <c r="MXJ40" s="4"/>
      <c r="MXK40" s="4"/>
      <c r="MXL40" s="4"/>
      <c r="MXM40" s="4"/>
      <c r="MXN40" s="4"/>
      <c r="MXO40" s="4"/>
      <c r="MXP40" s="4"/>
      <c r="MXQ40" s="4"/>
      <c r="MXR40" s="4"/>
      <c r="MXS40" s="4"/>
      <c r="MXT40" s="4"/>
      <c r="MXU40" s="4"/>
      <c r="MXV40" s="4"/>
      <c r="MXW40" s="4"/>
      <c r="MXX40" s="4"/>
      <c r="MXY40" s="4"/>
      <c r="MXZ40" s="4"/>
      <c r="MYA40" s="4"/>
      <c r="MYB40" s="4"/>
      <c r="MYC40" s="4"/>
      <c r="MYD40" s="4"/>
      <c r="MYE40" s="4"/>
      <c r="MYF40" s="4"/>
      <c r="MYG40" s="4"/>
      <c r="MYH40" s="4"/>
      <c r="MYI40" s="4"/>
      <c r="MYJ40" s="4"/>
      <c r="MYK40" s="4"/>
      <c r="MYL40" s="4"/>
      <c r="MYM40" s="4"/>
      <c r="MYN40" s="4"/>
      <c r="MYO40" s="4"/>
      <c r="MYP40" s="4"/>
      <c r="MYQ40" s="4"/>
      <c r="MYR40" s="4"/>
      <c r="MYS40" s="4"/>
      <c r="MYT40" s="4"/>
      <c r="MYU40" s="4"/>
      <c r="MYV40" s="4"/>
      <c r="MYW40" s="4"/>
      <c r="MYX40" s="4"/>
      <c r="MYY40" s="4"/>
      <c r="MYZ40" s="4"/>
      <c r="MZA40" s="4"/>
      <c r="MZB40" s="4"/>
      <c r="MZC40" s="4"/>
      <c r="MZD40" s="4"/>
      <c r="MZE40" s="4"/>
      <c r="MZF40" s="4"/>
      <c r="MZG40" s="4"/>
      <c r="MZH40" s="4"/>
      <c r="MZI40" s="4"/>
      <c r="MZJ40" s="4"/>
      <c r="MZK40" s="4"/>
      <c r="MZL40" s="4"/>
      <c r="MZM40" s="4"/>
      <c r="MZN40" s="4"/>
      <c r="MZO40" s="4"/>
      <c r="MZP40" s="4"/>
      <c r="MZQ40" s="4"/>
      <c r="MZR40" s="4"/>
      <c r="MZS40" s="4"/>
      <c r="MZT40" s="4"/>
      <c r="MZU40" s="4"/>
      <c r="MZV40" s="4"/>
      <c r="MZW40" s="4"/>
      <c r="MZX40" s="4"/>
      <c r="MZY40" s="4"/>
      <c r="MZZ40" s="4"/>
      <c r="NAA40" s="4"/>
      <c r="NAB40" s="4"/>
      <c r="NAC40" s="4"/>
      <c r="NAD40" s="4"/>
      <c r="NAE40" s="4"/>
      <c r="NAF40" s="4"/>
      <c r="NAG40" s="4"/>
      <c r="NAH40" s="4"/>
      <c r="NAI40" s="4"/>
      <c r="NAJ40" s="4"/>
      <c r="NAK40" s="4"/>
      <c r="NAL40" s="4"/>
      <c r="NAM40" s="4"/>
      <c r="NAN40" s="4"/>
      <c r="NAO40" s="4"/>
      <c r="NAP40" s="4"/>
      <c r="NAQ40" s="4"/>
      <c r="NAR40" s="4"/>
      <c r="NAS40" s="4"/>
      <c r="NAT40" s="4"/>
      <c r="NAU40" s="4"/>
      <c r="NAV40" s="4"/>
      <c r="NAW40" s="4"/>
      <c r="NAX40" s="4"/>
      <c r="NAY40" s="4"/>
      <c r="NAZ40" s="4"/>
      <c r="NBA40" s="4"/>
      <c r="NBB40" s="4"/>
      <c r="NBC40" s="4"/>
      <c r="NBD40" s="4"/>
      <c r="NBE40" s="4"/>
      <c r="NBF40" s="4"/>
      <c r="NBG40" s="4"/>
      <c r="NBH40" s="4"/>
      <c r="NBI40" s="4"/>
      <c r="NBJ40" s="4"/>
      <c r="NBK40" s="4"/>
      <c r="NBL40" s="4"/>
      <c r="NBM40" s="4"/>
      <c r="NBN40" s="4"/>
      <c r="NBO40" s="4"/>
      <c r="NBP40" s="4"/>
      <c r="NBQ40" s="4"/>
      <c r="NBR40" s="4"/>
      <c r="NBS40" s="4"/>
      <c r="NBT40" s="4"/>
      <c r="NBU40" s="4"/>
      <c r="NBV40" s="4"/>
      <c r="NBW40" s="4"/>
      <c r="NBX40" s="4"/>
      <c r="NBY40" s="4"/>
      <c r="NBZ40" s="4"/>
      <c r="NCA40" s="4"/>
      <c r="NCB40" s="4"/>
      <c r="NCC40" s="4"/>
      <c r="NCD40" s="4"/>
      <c r="NCE40" s="4"/>
      <c r="NCF40" s="4"/>
      <c r="NCG40" s="4"/>
      <c r="NCH40" s="4"/>
      <c r="NCI40" s="4"/>
      <c r="NCJ40" s="4"/>
      <c r="NCK40" s="4"/>
      <c r="NCL40" s="4"/>
      <c r="NCM40" s="4"/>
      <c r="NCN40" s="4"/>
      <c r="NCO40" s="4"/>
      <c r="NCP40" s="4"/>
      <c r="NCQ40" s="4"/>
      <c r="NCR40" s="4"/>
      <c r="NCS40" s="4"/>
      <c r="NCT40" s="4"/>
      <c r="NCU40" s="4"/>
      <c r="NCV40" s="4"/>
      <c r="NCW40" s="4"/>
      <c r="NCX40" s="4"/>
      <c r="NCY40" s="4"/>
      <c r="NCZ40" s="4"/>
      <c r="NDA40" s="4"/>
      <c r="NDB40" s="4"/>
      <c r="NDC40" s="4"/>
      <c r="NDD40" s="4"/>
      <c r="NDE40" s="4"/>
      <c r="NDF40" s="4"/>
      <c r="NDG40" s="4"/>
      <c r="NDH40" s="4"/>
      <c r="NDI40" s="4"/>
      <c r="NDJ40" s="4"/>
      <c r="NDK40" s="4"/>
      <c r="NDL40" s="4"/>
      <c r="NDM40" s="4"/>
      <c r="NDN40" s="4"/>
      <c r="NDO40" s="4"/>
      <c r="NDP40" s="4"/>
      <c r="NDQ40" s="4"/>
      <c r="NDR40" s="4"/>
      <c r="NDS40" s="4"/>
      <c r="NDT40" s="4"/>
      <c r="NDU40" s="4"/>
      <c r="NDV40" s="4"/>
      <c r="NDW40" s="4"/>
      <c r="NDX40" s="4"/>
      <c r="NDY40" s="4"/>
      <c r="NDZ40" s="4"/>
      <c r="NEA40" s="4"/>
      <c r="NEB40" s="4"/>
      <c r="NEC40" s="4"/>
      <c r="NED40" s="4"/>
      <c r="NEE40" s="4"/>
      <c r="NEF40" s="4"/>
      <c r="NEG40" s="4"/>
      <c r="NEH40" s="4"/>
      <c r="NEI40" s="4"/>
      <c r="NEJ40" s="4"/>
      <c r="NEK40" s="4"/>
      <c r="NEL40" s="4"/>
      <c r="NEM40" s="4"/>
      <c r="NEN40" s="4"/>
      <c r="NEO40" s="4"/>
      <c r="NEP40" s="4"/>
      <c r="NEQ40" s="4"/>
      <c r="NER40" s="4"/>
      <c r="NES40" s="4"/>
      <c r="NET40" s="4"/>
      <c r="NEU40" s="4"/>
      <c r="NEV40" s="4"/>
      <c r="NEW40" s="4"/>
      <c r="NEX40" s="4"/>
      <c r="NEY40" s="4"/>
      <c r="NEZ40" s="4"/>
      <c r="NFA40" s="4"/>
      <c r="NFB40" s="4"/>
      <c r="NFC40" s="4"/>
      <c r="NFD40" s="4"/>
      <c r="NFE40" s="4"/>
      <c r="NFF40" s="4"/>
      <c r="NFG40" s="4"/>
      <c r="NFH40" s="4"/>
      <c r="NFI40" s="4"/>
      <c r="NFJ40" s="4"/>
      <c r="NFK40" s="4"/>
      <c r="NFL40" s="4"/>
      <c r="NFM40" s="4"/>
      <c r="NFN40" s="4"/>
      <c r="NFO40" s="4"/>
      <c r="NFP40" s="4"/>
      <c r="NFQ40" s="4"/>
      <c r="NFR40" s="4"/>
      <c r="NFS40" s="4"/>
      <c r="NFT40" s="4"/>
      <c r="NFU40" s="4"/>
      <c r="NFV40" s="4"/>
      <c r="NFW40" s="4"/>
      <c r="NFX40" s="4"/>
      <c r="NFY40" s="4"/>
      <c r="NFZ40" s="4"/>
      <c r="NGA40" s="4"/>
      <c r="NGB40" s="4"/>
      <c r="NGC40" s="4"/>
      <c r="NGD40" s="4"/>
      <c r="NGE40" s="4"/>
      <c r="NGF40" s="4"/>
      <c r="NGG40" s="4"/>
      <c r="NGH40" s="4"/>
      <c r="NGI40" s="4"/>
      <c r="NGJ40" s="4"/>
      <c r="NGK40" s="4"/>
      <c r="NGL40" s="4"/>
      <c r="NGM40" s="4"/>
      <c r="NGN40" s="4"/>
      <c r="NGO40" s="4"/>
      <c r="NGP40" s="4"/>
      <c r="NGQ40" s="4"/>
      <c r="NGR40" s="4"/>
      <c r="NGS40" s="4"/>
      <c r="NGT40" s="4"/>
      <c r="NGU40" s="4"/>
      <c r="NGV40" s="4"/>
      <c r="NGW40" s="4"/>
      <c r="NGX40" s="4"/>
      <c r="NGY40" s="4"/>
      <c r="NGZ40" s="4"/>
      <c r="NHA40" s="4"/>
      <c r="NHB40" s="4"/>
      <c r="NHC40" s="4"/>
      <c r="NHD40" s="4"/>
      <c r="NHE40" s="4"/>
      <c r="NHF40" s="4"/>
      <c r="NHG40" s="4"/>
      <c r="NHH40" s="4"/>
      <c r="NHI40" s="4"/>
      <c r="NHJ40" s="4"/>
      <c r="NHK40" s="4"/>
      <c r="NHL40" s="4"/>
      <c r="NHM40" s="4"/>
      <c r="NHN40" s="4"/>
      <c r="NHO40" s="4"/>
      <c r="NHP40" s="4"/>
      <c r="NHQ40" s="4"/>
      <c r="NHR40" s="4"/>
      <c r="NHS40" s="4"/>
      <c r="NHT40" s="4"/>
      <c r="NHU40" s="4"/>
      <c r="NHV40" s="4"/>
      <c r="NHW40" s="4"/>
      <c r="NHX40" s="4"/>
      <c r="NHY40" s="4"/>
      <c r="NHZ40" s="4"/>
      <c r="NIA40" s="4"/>
      <c r="NIB40" s="4"/>
      <c r="NIC40" s="4"/>
      <c r="NID40" s="4"/>
      <c r="NIE40" s="4"/>
      <c r="NIF40" s="4"/>
      <c r="NIG40" s="4"/>
      <c r="NIH40" s="4"/>
      <c r="NII40" s="4"/>
      <c r="NIJ40" s="4"/>
      <c r="NIK40" s="4"/>
      <c r="NIL40" s="4"/>
      <c r="NIM40" s="4"/>
      <c r="NIN40" s="4"/>
      <c r="NIO40" s="4"/>
      <c r="NIP40" s="4"/>
      <c r="NIQ40" s="4"/>
      <c r="NIR40" s="4"/>
      <c r="NIS40" s="4"/>
      <c r="NIT40" s="4"/>
      <c r="NIU40" s="4"/>
      <c r="NIV40" s="4"/>
      <c r="NIW40" s="4"/>
      <c r="NIX40" s="4"/>
      <c r="NIY40" s="4"/>
      <c r="NIZ40" s="4"/>
      <c r="NJA40" s="4"/>
      <c r="NJB40" s="4"/>
      <c r="NJC40" s="4"/>
      <c r="NJD40" s="4"/>
      <c r="NJE40" s="4"/>
      <c r="NJF40" s="4"/>
      <c r="NJG40" s="4"/>
      <c r="NJH40" s="4"/>
      <c r="NJI40" s="4"/>
      <c r="NJJ40" s="4"/>
      <c r="NJK40" s="4"/>
      <c r="NJL40" s="4"/>
      <c r="NJM40" s="4"/>
      <c r="NJN40" s="4"/>
      <c r="NJO40" s="4"/>
      <c r="NJP40" s="4"/>
      <c r="NJQ40" s="4"/>
      <c r="NJR40" s="4"/>
      <c r="NJS40" s="4"/>
      <c r="NJT40" s="4"/>
      <c r="NJU40" s="4"/>
      <c r="NJV40" s="4"/>
      <c r="NJW40" s="4"/>
      <c r="NJX40" s="4"/>
      <c r="NJY40" s="4"/>
      <c r="NJZ40" s="4"/>
      <c r="NKA40" s="4"/>
      <c r="NKB40" s="4"/>
      <c r="NKC40" s="4"/>
      <c r="NKD40" s="4"/>
      <c r="NKE40" s="4"/>
      <c r="NKF40" s="4"/>
      <c r="NKG40" s="4"/>
      <c r="NKH40" s="4"/>
      <c r="NKI40" s="4"/>
      <c r="NKJ40" s="4"/>
      <c r="NKK40" s="4"/>
      <c r="NKL40" s="4"/>
      <c r="NKM40" s="4"/>
      <c r="NKN40" s="4"/>
      <c r="NKO40" s="4"/>
      <c r="NKP40" s="4"/>
      <c r="NKQ40" s="4"/>
      <c r="NKR40" s="4"/>
      <c r="NKS40" s="4"/>
      <c r="NKT40" s="4"/>
      <c r="NKU40" s="4"/>
      <c r="NKV40" s="4"/>
      <c r="NKW40" s="4"/>
      <c r="NKX40" s="4"/>
      <c r="NKY40" s="4"/>
      <c r="NKZ40" s="4"/>
      <c r="NLA40" s="4"/>
      <c r="NLB40" s="4"/>
      <c r="NLC40" s="4"/>
      <c r="NLD40" s="4"/>
      <c r="NLE40" s="4"/>
      <c r="NLF40" s="4"/>
      <c r="NLG40" s="4"/>
      <c r="NLH40" s="4"/>
      <c r="NLI40" s="4"/>
      <c r="NLJ40" s="4"/>
      <c r="NLK40" s="4"/>
      <c r="NLL40" s="4"/>
      <c r="NLM40" s="4"/>
      <c r="NLN40" s="4"/>
      <c r="NLO40" s="4"/>
      <c r="NLP40" s="4"/>
      <c r="NLQ40" s="4"/>
      <c r="NLR40" s="4"/>
      <c r="NLS40" s="4"/>
      <c r="NLT40" s="4"/>
      <c r="NLU40" s="4"/>
      <c r="NLV40" s="4"/>
      <c r="NLW40" s="4"/>
      <c r="NLX40" s="4"/>
      <c r="NLY40" s="4"/>
      <c r="NLZ40" s="4"/>
      <c r="NMA40" s="4"/>
      <c r="NMB40" s="4"/>
      <c r="NMC40" s="4"/>
      <c r="NMD40" s="4"/>
      <c r="NME40" s="4"/>
      <c r="NMF40" s="4"/>
      <c r="NMG40" s="4"/>
      <c r="NMH40" s="4"/>
      <c r="NMI40" s="4"/>
      <c r="NMJ40" s="4"/>
      <c r="NMK40" s="4"/>
      <c r="NML40" s="4"/>
      <c r="NMM40" s="4"/>
      <c r="NMN40" s="4"/>
      <c r="NMO40" s="4"/>
      <c r="NMP40" s="4"/>
      <c r="NMQ40" s="4"/>
      <c r="NMR40" s="4"/>
      <c r="NMS40" s="4"/>
      <c r="NMT40" s="4"/>
      <c r="NMU40" s="4"/>
      <c r="NMV40" s="4"/>
      <c r="NMW40" s="4"/>
      <c r="NMX40" s="4"/>
      <c r="NMY40" s="4"/>
      <c r="NMZ40" s="4"/>
      <c r="NNA40" s="4"/>
      <c r="NNB40" s="4"/>
      <c r="NNC40" s="4"/>
      <c r="NND40" s="4"/>
      <c r="NNE40" s="4"/>
      <c r="NNF40" s="4"/>
      <c r="NNG40" s="4"/>
      <c r="NNH40" s="4"/>
      <c r="NNI40" s="4"/>
      <c r="NNJ40" s="4"/>
      <c r="NNK40" s="4"/>
      <c r="NNL40" s="4"/>
      <c r="NNM40" s="4"/>
      <c r="NNN40" s="4"/>
      <c r="NNO40" s="4"/>
      <c r="NNP40" s="4"/>
      <c r="NNQ40" s="4"/>
      <c r="NNR40" s="4"/>
      <c r="NNS40" s="4"/>
      <c r="NNT40" s="4"/>
      <c r="NNU40" s="4"/>
      <c r="NNV40" s="4"/>
      <c r="NNW40" s="4"/>
      <c r="NNX40" s="4"/>
      <c r="NNY40" s="4"/>
      <c r="NNZ40" s="4"/>
      <c r="NOA40" s="4"/>
      <c r="NOB40" s="4"/>
      <c r="NOC40" s="4"/>
      <c r="NOD40" s="4"/>
      <c r="NOE40" s="4"/>
      <c r="NOF40" s="4"/>
      <c r="NOG40" s="4"/>
      <c r="NOH40" s="4"/>
      <c r="NOI40" s="4"/>
      <c r="NOJ40" s="4"/>
      <c r="NOK40" s="4"/>
      <c r="NOL40" s="4"/>
      <c r="NOM40" s="4"/>
      <c r="NON40" s="4"/>
      <c r="NOO40" s="4"/>
      <c r="NOP40" s="4"/>
      <c r="NOQ40" s="4"/>
      <c r="NOR40" s="4"/>
      <c r="NOS40" s="4"/>
      <c r="NOT40" s="4"/>
      <c r="NOU40" s="4"/>
      <c r="NOV40" s="4"/>
      <c r="NOW40" s="4"/>
      <c r="NOX40" s="4"/>
      <c r="NOY40" s="4"/>
      <c r="NOZ40" s="4"/>
      <c r="NPA40" s="4"/>
      <c r="NPB40" s="4"/>
      <c r="NPC40" s="4"/>
      <c r="NPD40" s="4"/>
      <c r="NPE40" s="4"/>
      <c r="NPF40" s="4"/>
      <c r="NPG40" s="4"/>
      <c r="NPH40" s="4"/>
      <c r="NPI40" s="4"/>
      <c r="NPJ40" s="4"/>
      <c r="NPK40" s="4"/>
      <c r="NPL40" s="4"/>
      <c r="NPM40" s="4"/>
      <c r="NPN40" s="4"/>
      <c r="NPO40" s="4"/>
      <c r="NPP40" s="4"/>
      <c r="NPQ40" s="4"/>
      <c r="NPR40" s="4"/>
      <c r="NPS40" s="4"/>
      <c r="NPT40" s="4"/>
      <c r="NPU40" s="4"/>
      <c r="NPV40" s="4"/>
      <c r="NPW40" s="4"/>
      <c r="NPX40" s="4"/>
      <c r="NPY40" s="4"/>
      <c r="NPZ40" s="4"/>
      <c r="NQA40" s="4"/>
      <c r="NQB40" s="4"/>
      <c r="NQC40" s="4"/>
      <c r="NQD40" s="4"/>
      <c r="NQE40" s="4"/>
      <c r="NQF40" s="4"/>
      <c r="NQG40" s="4"/>
      <c r="NQH40" s="4"/>
      <c r="NQI40" s="4"/>
      <c r="NQJ40" s="4"/>
      <c r="NQK40" s="4"/>
      <c r="NQL40" s="4"/>
      <c r="NQM40" s="4"/>
      <c r="NQN40" s="4"/>
      <c r="NQO40" s="4"/>
      <c r="NQP40" s="4"/>
      <c r="NQQ40" s="4"/>
      <c r="NQR40" s="4"/>
      <c r="NQS40" s="4"/>
      <c r="NQT40" s="4"/>
      <c r="NQU40" s="4"/>
      <c r="NQV40" s="4"/>
      <c r="NQW40" s="4"/>
      <c r="NQX40" s="4"/>
      <c r="NQY40" s="4"/>
      <c r="NQZ40" s="4"/>
      <c r="NRA40" s="4"/>
      <c r="NRB40" s="4"/>
      <c r="NRC40" s="4"/>
      <c r="NRD40" s="4"/>
      <c r="NRE40" s="4"/>
      <c r="NRF40" s="4"/>
      <c r="NRG40" s="4"/>
      <c r="NRH40" s="4"/>
      <c r="NRI40" s="4"/>
      <c r="NRJ40" s="4"/>
      <c r="NRK40" s="4"/>
      <c r="NRL40" s="4"/>
      <c r="NRM40" s="4"/>
      <c r="NRN40" s="4"/>
      <c r="NRO40" s="4"/>
      <c r="NRP40" s="4"/>
      <c r="NRQ40" s="4"/>
      <c r="NRR40" s="4"/>
      <c r="NRS40" s="4"/>
      <c r="NRT40" s="4"/>
      <c r="NRU40" s="4"/>
      <c r="NRV40" s="4"/>
      <c r="NRW40" s="4"/>
      <c r="NRX40" s="4"/>
      <c r="NRY40" s="4"/>
      <c r="NRZ40" s="4"/>
      <c r="NSA40" s="4"/>
      <c r="NSB40" s="4"/>
      <c r="NSC40" s="4"/>
      <c r="NSD40" s="4"/>
      <c r="NSE40" s="4"/>
      <c r="NSF40" s="4"/>
      <c r="NSG40" s="4"/>
      <c r="NSH40" s="4"/>
      <c r="NSI40" s="4"/>
      <c r="NSJ40" s="4"/>
      <c r="NSK40" s="4"/>
      <c r="NSL40" s="4"/>
      <c r="NSM40" s="4"/>
      <c r="NSN40" s="4"/>
      <c r="NSO40" s="4"/>
      <c r="NSP40" s="4"/>
      <c r="NSQ40" s="4"/>
      <c r="NSR40" s="4"/>
      <c r="NSS40" s="4"/>
      <c r="NST40" s="4"/>
      <c r="NSU40" s="4"/>
      <c r="NSV40" s="4"/>
      <c r="NSW40" s="4"/>
      <c r="NSX40" s="4"/>
      <c r="NSY40" s="4"/>
      <c r="NSZ40" s="4"/>
      <c r="NTA40" s="4"/>
      <c r="NTB40" s="4"/>
      <c r="NTC40" s="4"/>
      <c r="NTD40" s="4"/>
      <c r="NTE40" s="4"/>
      <c r="NTF40" s="4"/>
      <c r="NTG40" s="4"/>
      <c r="NTH40" s="4"/>
      <c r="NTI40" s="4"/>
      <c r="NTJ40" s="4"/>
      <c r="NTK40" s="4"/>
      <c r="NTL40" s="4"/>
      <c r="NTM40" s="4"/>
      <c r="NTN40" s="4"/>
      <c r="NTO40" s="4"/>
      <c r="NTP40" s="4"/>
      <c r="NTQ40" s="4"/>
      <c r="NTR40" s="4"/>
      <c r="NTS40" s="4"/>
      <c r="NTT40" s="4"/>
      <c r="NTU40" s="4"/>
      <c r="NTV40" s="4"/>
      <c r="NTW40" s="4"/>
      <c r="NTX40" s="4"/>
      <c r="NTY40" s="4"/>
      <c r="NTZ40" s="4"/>
      <c r="NUA40" s="4"/>
      <c r="NUB40" s="4"/>
      <c r="NUC40" s="4"/>
      <c r="NUD40" s="4"/>
      <c r="NUE40" s="4"/>
      <c r="NUF40" s="4"/>
      <c r="NUG40" s="4"/>
      <c r="NUH40" s="4"/>
      <c r="NUI40" s="4"/>
      <c r="NUJ40" s="4"/>
      <c r="NUK40" s="4"/>
      <c r="NUL40" s="4"/>
      <c r="NUM40" s="4"/>
      <c r="NUN40" s="4"/>
      <c r="NUO40" s="4"/>
      <c r="NUP40" s="4"/>
      <c r="NUQ40" s="4"/>
      <c r="NUR40" s="4"/>
      <c r="NUS40" s="4"/>
      <c r="NUT40" s="4"/>
      <c r="NUU40" s="4"/>
      <c r="NUV40" s="4"/>
      <c r="NUW40" s="4"/>
      <c r="NUX40" s="4"/>
      <c r="NUY40" s="4"/>
      <c r="NUZ40" s="4"/>
      <c r="NVA40" s="4"/>
      <c r="NVB40" s="4"/>
      <c r="NVC40" s="4"/>
      <c r="NVD40" s="4"/>
      <c r="NVE40" s="4"/>
      <c r="NVF40" s="4"/>
      <c r="NVG40" s="4"/>
      <c r="NVH40" s="4"/>
      <c r="NVI40" s="4"/>
      <c r="NVJ40" s="4"/>
      <c r="NVK40" s="4"/>
      <c r="NVL40" s="4"/>
      <c r="NVM40" s="4"/>
      <c r="NVN40" s="4"/>
      <c r="NVO40" s="4"/>
      <c r="NVP40" s="4"/>
      <c r="NVQ40" s="4"/>
      <c r="NVR40" s="4"/>
      <c r="NVS40" s="4"/>
      <c r="NVT40" s="4"/>
      <c r="NVU40" s="4"/>
      <c r="NVV40" s="4"/>
      <c r="NVW40" s="4"/>
      <c r="NVX40" s="4"/>
      <c r="NVY40" s="4"/>
      <c r="NVZ40" s="4"/>
      <c r="NWA40" s="4"/>
      <c r="NWB40" s="4"/>
      <c r="NWC40" s="4"/>
      <c r="NWD40" s="4"/>
      <c r="NWE40" s="4"/>
      <c r="NWF40" s="4"/>
      <c r="NWG40" s="4"/>
      <c r="NWH40" s="4"/>
      <c r="NWI40" s="4"/>
      <c r="NWJ40" s="4"/>
      <c r="NWK40" s="4"/>
      <c r="NWL40" s="4"/>
      <c r="NWM40" s="4"/>
      <c r="NWN40" s="4"/>
      <c r="NWO40" s="4"/>
      <c r="NWP40" s="4"/>
      <c r="NWQ40" s="4"/>
      <c r="NWR40" s="4"/>
      <c r="NWS40" s="4"/>
      <c r="NWT40" s="4"/>
      <c r="NWU40" s="4"/>
      <c r="NWV40" s="4"/>
      <c r="NWW40" s="4"/>
      <c r="NWX40" s="4"/>
      <c r="NWY40" s="4"/>
      <c r="NWZ40" s="4"/>
      <c r="NXA40" s="4"/>
      <c r="NXB40" s="4"/>
      <c r="NXC40" s="4"/>
      <c r="NXD40" s="4"/>
      <c r="NXE40" s="4"/>
      <c r="NXF40" s="4"/>
      <c r="NXG40" s="4"/>
      <c r="NXH40" s="4"/>
      <c r="NXI40" s="4"/>
      <c r="NXJ40" s="4"/>
      <c r="NXK40" s="4"/>
      <c r="NXL40" s="4"/>
      <c r="NXM40" s="4"/>
      <c r="NXN40" s="4"/>
      <c r="NXO40" s="4"/>
      <c r="NXP40" s="4"/>
      <c r="NXQ40" s="4"/>
      <c r="NXR40" s="4"/>
      <c r="NXS40" s="4"/>
      <c r="NXT40" s="4"/>
      <c r="NXU40" s="4"/>
      <c r="NXV40" s="4"/>
      <c r="NXW40" s="4"/>
      <c r="NXX40" s="4"/>
      <c r="NXY40" s="4"/>
      <c r="NXZ40" s="4"/>
      <c r="NYA40" s="4"/>
      <c r="NYB40" s="4"/>
      <c r="NYC40" s="4"/>
      <c r="NYD40" s="4"/>
      <c r="NYE40" s="4"/>
      <c r="NYF40" s="4"/>
      <c r="NYG40" s="4"/>
      <c r="NYH40" s="4"/>
      <c r="NYI40" s="4"/>
      <c r="NYJ40" s="4"/>
      <c r="NYK40" s="4"/>
      <c r="NYL40" s="4"/>
      <c r="NYM40" s="4"/>
      <c r="NYN40" s="4"/>
      <c r="NYO40" s="4"/>
      <c r="NYP40" s="4"/>
      <c r="NYQ40" s="4"/>
      <c r="NYR40" s="4"/>
      <c r="NYS40" s="4"/>
      <c r="NYT40" s="4"/>
      <c r="NYU40" s="4"/>
      <c r="NYV40" s="4"/>
      <c r="NYW40" s="4"/>
      <c r="NYX40" s="4"/>
      <c r="NYY40" s="4"/>
      <c r="NYZ40" s="4"/>
      <c r="NZA40" s="4"/>
      <c r="NZB40" s="4"/>
      <c r="NZC40" s="4"/>
      <c r="NZD40" s="4"/>
      <c r="NZE40" s="4"/>
      <c r="NZF40" s="4"/>
      <c r="NZG40" s="4"/>
      <c r="NZH40" s="4"/>
      <c r="NZI40" s="4"/>
      <c r="NZJ40" s="4"/>
      <c r="NZK40" s="4"/>
      <c r="NZL40" s="4"/>
      <c r="NZM40" s="4"/>
      <c r="NZN40" s="4"/>
      <c r="NZO40" s="4"/>
      <c r="NZP40" s="4"/>
      <c r="NZQ40" s="4"/>
      <c r="NZR40" s="4"/>
      <c r="NZS40" s="4"/>
      <c r="NZT40" s="4"/>
      <c r="NZU40" s="4"/>
      <c r="NZV40" s="4"/>
      <c r="NZW40" s="4"/>
      <c r="NZX40" s="4"/>
      <c r="NZY40" s="4"/>
      <c r="NZZ40" s="4"/>
      <c r="OAA40" s="4"/>
      <c r="OAB40" s="4"/>
      <c r="OAC40" s="4"/>
      <c r="OAD40" s="4"/>
      <c r="OAE40" s="4"/>
      <c r="OAF40" s="4"/>
      <c r="OAG40" s="4"/>
      <c r="OAH40" s="4"/>
      <c r="OAI40" s="4"/>
      <c r="OAJ40" s="4"/>
      <c r="OAK40" s="4"/>
      <c r="OAL40" s="4"/>
      <c r="OAM40" s="4"/>
      <c r="OAN40" s="4"/>
      <c r="OAO40" s="4"/>
      <c r="OAP40" s="4"/>
      <c r="OAQ40" s="4"/>
      <c r="OAR40" s="4"/>
      <c r="OAS40" s="4"/>
      <c r="OAT40" s="4"/>
      <c r="OAU40" s="4"/>
      <c r="OAV40" s="4"/>
      <c r="OAW40" s="4"/>
      <c r="OAX40" s="4"/>
      <c r="OAY40" s="4"/>
      <c r="OAZ40" s="4"/>
      <c r="OBA40" s="4"/>
      <c r="OBB40" s="4"/>
      <c r="OBC40" s="4"/>
      <c r="OBD40" s="4"/>
      <c r="OBE40" s="4"/>
      <c r="OBF40" s="4"/>
      <c r="OBG40" s="4"/>
      <c r="OBH40" s="4"/>
      <c r="OBI40" s="4"/>
      <c r="OBJ40" s="4"/>
      <c r="OBK40" s="4"/>
      <c r="OBL40" s="4"/>
      <c r="OBM40" s="4"/>
      <c r="OBN40" s="4"/>
      <c r="OBO40" s="4"/>
      <c r="OBP40" s="4"/>
      <c r="OBQ40" s="4"/>
      <c r="OBR40" s="4"/>
      <c r="OBS40" s="4"/>
      <c r="OBT40" s="4"/>
      <c r="OBU40" s="4"/>
      <c r="OBV40" s="4"/>
      <c r="OBW40" s="4"/>
      <c r="OBX40" s="4"/>
      <c r="OBY40" s="4"/>
      <c r="OBZ40" s="4"/>
      <c r="OCA40" s="4"/>
      <c r="OCB40" s="4"/>
      <c r="OCC40" s="4"/>
      <c r="OCD40" s="4"/>
      <c r="OCE40" s="4"/>
      <c r="OCF40" s="4"/>
      <c r="OCG40" s="4"/>
      <c r="OCH40" s="4"/>
      <c r="OCI40" s="4"/>
      <c r="OCJ40" s="4"/>
      <c r="OCK40" s="4"/>
      <c r="OCL40" s="4"/>
      <c r="OCM40" s="4"/>
      <c r="OCN40" s="4"/>
      <c r="OCO40" s="4"/>
      <c r="OCP40" s="4"/>
      <c r="OCQ40" s="4"/>
      <c r="OCR40" s="4"/>
      <c r="OCS40" s="4"/>
      <c r="OCT40" s="4"/>
      <c r="OCU40" s="4"/>
      <c r="OCV40" s="4"/>
      <c r="OCW40" s="4"/>
      <c r="OCX40" s="4"/>
      <c r="OCY40" s="4"/>
      <c r="OCZ40" s="4"/>
      <c r="ODA40" s="4"/>
      <c r="ODB40" s="4"/>
      <c r="ODC40" s="4"/>
      <c r="ODD40" s="4"/>
      <c r="ODE40" s="4"/>
      <c r="ODF40" s="4"/>
      <c r="ODG40" s="4"/>
      <c r="ODH40" s="4"/>
      <c r="ODI40" s="4"/>
      <c r="ODJ40" s="4"/>
      <c r="ODK40" s="4"/>
      <c r="ODL40" s="4"/>
      <c r="ODM40" s="4"/>
      <c r="ODN40" s="4"/>
      <c r="ODO40" s="4"/>
      <c r="ODP40" s="4"/>
      <c r="ODQ40" s="4"/>
      <c r="ODR40" s="4"/>
      <c r="ODS40" s="4"/>
      <c r="ODT40" s="4"/>
      <c r="ODU40" s="4"/>
      <c r="ODV40" s="4"/>
      <c r="ODW40" s="4"/>
      <c r="ODX40" s="4"/>
      <c r="ODY40" s="4"/>
      <c r="ODZ40" s="4"/>
      <c r="OEA40" s="4"/>
      <c r="OEB40" s="4"/>
      <c r="OEC40" s="4"/>
      <c r="OED40" s="4"/>
      <c r="OEE40" s="4"/>
      <c r="OEF40" s="4"/>
      <c r="OEG40" s="4"/>
      <c r="OEH40" s="4"/>
      <c r="OEI40" s="4"/>
      <c r="OEJ40" s="4"/>
      <c r="OEK40" s="4"/>
      <c r="OEL40" s="4"/>
      <c r="OEM40" s="4"/>
      <c r="OEN40" s="4"/>
      <c r="OEO40" s="4"/>
      <c r="OEP40" s="4"/>
      <c r="OEQ40" s="4"/>
      <c r="OER40" s="4"/>
      <c r="OES40" s="4"/>
      <c r="OET40" s="4"/>
      <c r="OEU40" s="4"/>
      <c r="OEV40" s="4"/>
      <c r="OEW40" s="4"/>
      <c r="OEX40" s="4"/>
      <c r="OEY40" s="4"/>
      <c r="OEZ40" s="4"/>
      <c r="OFA40" s="4"/>
      <c r="OFB40" s="4"/>
      <c r="OFC40" s="4"/>
      <c r="OFD40" s="4"/>
      <c r="OFE40" s="4"/>
      <c r="OFF40" s="4"/>
      <c r="OFG40" s="4"/>
      <c r="OFH40" s="4"/>
      <c r="OFI40" s="4"/>
      <c r="OFJ40" s="4"/>
      <c r="OFK40" s="4"/>
      <c r="OFL40" s="4"/>
      <c r="OFM40" s="4"/>
      <c r="OFN40" s="4"/>
      <c r="OFO40" s="4"/>
      <c r="OFP40" s="4"/>
      <c r="OFQ40" s="4"/>
      <c r="OFR40" s="4"/>
      <c r="OFS40" s="4"/>
      <c r="OFT40" s="4"/>
      <c r="OFU40" s="4"/>
      <c r="OFV40" s="4"/>
      <c r="OFW40" s="4"/>
      <c r="OFX40" s="4"/>
      <c r="OFY40" s="4"/>
      <c r="OFZ40" s="4"/>
      <c r="OGA40" s="4"/>
      <c r="OGB40" s="4"/>
      <c r="OGC40" s="4"/>
      <c r="OGD40" s="4"/>
      <c r="OGE40" s="4"/>
      <c r="OGF40" s="4"/>
      <c r="OGG40" s="4"/>
      <c r="OGH40" s="4"/>
      <c r="OGI40" s="4"/>
      <c r="OGJ40" s="4"/>
      <c r="OGK40" s="4"/>
      <c r="OGL40" s="4"/>
      <c r="OGM40" s="4"/>
      <c r="OGN40" s="4"/>
      <c r="OGO40" s="4"/>
      <c r="OGP40" s="4"/>
      <c r="OGQ40" s="4"/>
      <c r="OGR40" s="4"/>
      <c r="OGS40" s="4"/>
      <c r="OGT40" s="4"/>
      <c r="OGU40" s="4"/>
      <c r="OGV40" s="4"/>
      <c r="OGW40" s="4"/>
      <c r="OGX40" s="4"/>
      <c r="OGY40" s="4"/>
      <c r="OGZ40" s="4"/>
      <c r="OHA40" s="4"/>
      <c r="OHB40" s="4"/>
      <c r="OHC40" s="4"/>
      <c r="OHD40" s="4"/>
      <c r="OHE40" s="4"/>
      <c r="OHF40" s="4"/>
      <c r="OHG40" s="4"/>
      <c r="OHH40" s="4"/>
      <c r="OHI40" s="4"/>
      <c r="OHJ40" s="4"/>
      <c r="OHK40" s="4"/>
      <c r="OHL40" s="4"/>
      <c r="OHM40" s="4"/>
      <c r="OHN40" s="4"/>
      <c r="OHO40" s="4"/>
      <c r="OHP40" s="4"/>
      <c r="OHQ40" s="4"/>
      <c r="OHR40" s="4"/>
      <c r="OHS40" s="4"/>
      <c r="OHT40" s="4"/>
      <c r="OHU40" s="4"/>
      <c r="OHV40" s="4"/>
      <c r="OHW40" s="4"/>
      <c r="OHX40" s="4"/>
      <c r="OHY40" s="4"/>
      <c r="OHZ40" s="4"/>
      <c r="OIA40" s="4"/>
      <c r="OIB40" s="4"/>
      <c r="OIC40" s="4"/>
      <c r="OID40" s="4"/>
      <c r="OIE40" s="4"/>
      <c r="OIF40" s="4"/>
      <c r="OIG40" s="4"/>
      <c r="OIH40" s="4"/>
      <c r="OII40" s="4"/>
      <c r="OIJ40" s="4"/>
      <c r="OIK40" s="4"/>
      <c r="OIL40" s="4"/>
      <c r="OIM40" s="4"/>
      <c r="OIN40" s="4"/>
      <c r="OIO40" s="4"/>
      <c r="OIP40" s="4"/>
      <c r="OIQ40" s="4"/>
      <c r="OIR40" s="4"/>
      <c r="OIS40" s="4"/>
      <c r="OIT40" s="4"/>
      <c r="OIU40" s="4"/>
      <c r="OIV40" s="4"/>
      <c r="OIW40" s="4"/>
      <c r="OIX40" s="4"/>
      <c r="OIY40" s="4"/>
      <c r="OIZ40" s="4"/>
      <c r="OJA40" s="4"/>
      <c r="OJB40" s="4"/>
      <c r="OJC40" s="4"/>
      <c r="OJD40" s="4"/>
      <c r="OJE40" s="4"/>
      <c r="OJF40" s="4"/>
      <c r="OJG40" s="4"/>
      <c r="OJH40" s="4"/>
      <c r="OJI40" s="4"/>
      <c r="OJJ40" s="4"/>
      <c r="OJK40" s="4"/>
      <c r="OJL40" s="4"/>
      <c r="OJM40" s="4"/>
      <c r="OJN40" s="4"/>
      <c r="OJO40" s="4"/>
      <c r="OJP40" s="4"/>
      <c r="OJQ40" s="4"/>
      <c r="OJR40" s="4"/>
      <c r="OJS40" s="4"/>
      <c r="OJT40" s="4"/>
      <c r="OJU40" s="4"/>
      <c r="OJV40" s="4"/>
      <c r="OJW40" s="4"/>
      <c r="OJX40" s="4"/>
      <c r="OJY40" s="4"/>
      <c r="OJZ40" s="4"/>
      <c r="OKA40" s="4"/>
      <c r="OKB40" s="4"/>
      <c r="OKC40" s="4"/>
      <c r="OKD40" s="4"/>
      <c r="OKE40" s="4"/>
      <c r="OKF40" s="4"/>
      <c r="OKG40" s="4"/>
      <c r="OKH40" s="4"/>
      <c r="OKI40" s="4"/>
      <c r="OKJ40" s="4"/>
      <c r="OKK40" s="4"/>
      <c r="OKL40" s="4"/>
      <c r="OKM40" s="4"/>
      <c r="OKN40" s="4"/>
      <c r="OKO40" s="4"/>
      <c r="OKP40" s="4"/>
      <c r="OKQ40" s="4"/>
      <c r="OKR40" s="4"/>
      <c r="OKS40" s="4"/>
      <c r="OKT40" s="4"/>
      <c r="OKU40" s="4"/>
      <c r="OKV40" s="4"/>
      <c r="OKW40" s="4"/>
      <c r="OKX40" s="4"/>
      <c r="OKY40" s="4"/>
      <c r="OKZ40" s="4"/>
      <c r="OLA40" s="4"/>
      <c r="OLB40" s="4"/>
      <c r="OLC40" s="4"/>
      <c r="OLD40" s="4"/>
      <c r="OLE40" s="4"/>
      <c r="OLF40" s="4"/>
      <c r="OLG40" s="4"/>
      <c r="OLH40" s="4"/>
      <c r="OLI40" s="4"/>
      <c r="OLJ40" s="4"/>
      <c r="OLK40" s="4"/>
      <c r="OLL40" s="4"/>
      <c r="OLM40" s="4"/>
      <c r="OLN40" s="4"/>
      <c r="OLO40" s="4"/>
      <c r="OLP40" s="4"/>
      <c r="OLQ40" s="4"/>
      <c r="OLR40" s="4"/>
      <c r="OLS40" s="4"/>
      <c r="OLT40" s="4"/>
      <c r="OLU40" s="4"/>
      <c r="OLV40" s="4"/>
      <c r="OLW40" s="4"/>
      <c r="OLX40" s="4"/>
      <c r="OLY40" s="4"/>
      <c r="OLZ40" s="4"/>
      <c r="OMA40" s="4"/>
      <c r="OMB40" s="4"/>
      <c r="OMC40" s="4"/>
      <c r="OMD40" s="4"/>
      <c r="OME40" s="4"/>
      <c r="OMF40" s="4"/>
      <c r="OMG40" s="4"/>
      <c r="OMH40" s="4"/>
      <c r="OMI40" s="4"/>
      <c r="OMJ40" s="4"/>
      <c r="OMK40" s="4"/>
      <c r="OML40" s="4"/>
      <c r="OMM40" s="4"/>
      <c r="OMN40" s="4"/>
      <c r="OMO40" s="4"/>
      <c r="OMP40" s="4"/>
      <c r="OMQ40" s="4"/>
      <c r="OMR40" s="4"/>
      <c r="OMS40" s="4"/>
      <c r="OMT40" s="4"/>
      <c r="OMU40" s="4"/>
      <c r="OMV40" s="4"/>
      <c r="OMW40" s="4"/>
      <c r="OMX40" s="4"/>
      <c r="OMY40" s="4"/>
      <c r="OMZ40" s="4"/>
      <c r="ONA40" s="4"/>
      <c r="ONB40" s="4"/>
      <c r="ONC40" s="4"/>
      <c r="OND40" s="4"/>
      <c r="ONE40" s="4"/>
      <c r="ONF40" s="4"/>
      <c r="ONG40" s="4"/>
      <c r="ONH40" s="4"/>
      <c r="ONI40" s="4"/>
      <c r="ONJ40" s="4"/>
      <c r="ONK40" s="4"/>
      <c r="ONL40" s="4"/>
      <c r="ONM40" s="4"/>
      <c r="ONN40" s="4"/>
      <c r="ONO40" s="4"/>
      <c r="ONP40" s="4"/>
      <c r="ONQ40" s="4"/>
      <c r="ONR40" s="4"/>
      <c r="ONS40" s="4"/>
      <c r="ONT40" s="4"/>
      <c r="ONU40" s="4"/>
      <c r="ONV40" s="4"/>
      <c r="ONW40" s="4"/>
      <c r="ONX40" s="4"/>
      <c r="ONY40" s="4"/>
      <c r="ONZ40" s="4"/>
      <c r="OOA40" s="4"/>
      <c r="OOB40" s="4"/>
      <c r="OOC40" s="4"/>
      <c r="OOD40" s="4"/>
      <c r="OOE40" s="4"/>
      <c r="OOF40" s="4"/>
      <c r="OOG40" s="4"/>
      <c r="OOH40" s="4"/>
      <c r="OOI40" s="4"/>
      <c r="OOJ40" s="4"/>
      <c r="OOK40" s="4"/>
      <c r="OOL40" s="4"/>
      <c r="OOM40" s="4"/>
      <c r="OON40" s="4"/>
      <c r="OOO40" s="4"/>
      <c r="OOP40" s="4"/>
      <c r="OOQ40" s="4"/>
      <c r="OOR40" s="4"/>
      <c r="OOS40" s="4"/>
      <c r="OOT40" s="4"/>
      <c r="OOU40" s="4"/>
      <c r="OOV40" s="4"/>
      <c r="OOW40" s="4"/>
      <c r="OOX40" s="4"/>
      <c r="OOY40" s="4"/>
      <c r="OOZ40" s="4"/>
      <c r="OPA40" s="4"/>
      <c r="OPB40" s="4"/>
      <c r="OPC40" s="4"/>
      <c r="OPD40" s="4"/>
      <c r="OPE40" s="4"/>
      <c r="OPF40" s="4"/>
      <c r="OPG40" s="4"/>
      <c r="OPH40" s="4"/>
      <c r="OPI40" s="4"/>
      <c r="OPJ40" s="4"/>
      <c r="OPK40" s="4"/>
      <c r="OPL40" s="4"/>
      <c r="OPM40" s="4"/>
      <c r="OPN40" s="4"/>
      <c r="OPO40" s="4"/>
      <c r="OPP40" s="4"/>
      <c r="OPQ40" s="4"/>
      <c r="OPR40" s="4"/>
      <c r="OPS40" s="4"/>
      <c r="OPT40" s="4"/>
      <c r="OPU40" s="4"/>
      <c r="OPV40" s="4"/>
      <c r="OPW40" s="4"/>
      <c r="OPX40" s="4"/>
      <c r="OPY40" s="4"/>
      <c r="OPZ40" s="4"/>
      <c r="OQA40" s="4"/>
      <c r="OQB40" s="4"/>
      <c r="OQC40" s="4"/>
      <c r="OQD40" s="4"/>
      <c r="OQE40" s="4"/>
      <c r="OQF40" s="4"/>
      <c r="OQG40" s="4"/>
      <c r="OQH40" s="4"/>
      <c r="OQI40" s="4"/>
      <c r="OQJ40" s="4"/>
      <c r="OQK40" s="4"/>
      <c r="OQL40" s="4"/>
      <c r="OQM40" s="4"/>
      <c r="OQN40" s="4"/>
      <c r="OQO40" s="4"/>
      <c r="OQP40" s="4"/>
      <c r="OQQ40" s="4"/>
      <c r="OQR40" s="4"/>
      <c r="OQS40" s="4"/>
      <c r="OQT40" s="4"/>
      <c r="OQU40" s="4"/>
      <c r="OQV40" s="4"/>
      <c r="OQW40" s="4"/>
      <c r="OQX40" s="4"/>
      <c r="OQY40" s="4"/>
      <c r="OQZ40" s="4"/>
      <c r="ORA40" s="4"/>
      <c r="ORB40" s="4"/>
      <c r="ORC40" s="4"/>
      <c r="ORD40" s="4"/>
      <c r="ORE40" s="4"/>
      <c r="ORF40" s="4"/>
      <c r="ORG40" s="4"/>
      <c r="ORH40" s="4"/>
      <c r="ORI40" s="4"/>
      <c r="ORJ40" s="4"/>
      <c r="ORK40" s="4"/>
      <c r="ORL40" s="4"/>
      <c r="ORM40" s="4"/>
      <c r="ORN40" s="4"/>
      <c r="ORO40" s="4"/>
      <c r="ORP40" s="4"/>
      <c r="ORQ40" s="4"/>
      <c r="ORR40" s="4"/>
      <c r="ORS40" s="4"/>
      <c r="ORT40" s="4"/>
      <c r="ORU40" s="4"/>
      <c r="ORV40" s="4"/>
      <c r="ORW40" s="4"/>
      <c r="ORX40" s="4"/>
      <c r="ORY40" s="4"/>
      <c r="ORZ40" s="4"/>
      <c r="OSA40" s="4"/>
      <c r="OSB40" s="4"/>
      <c r="OSC40" s="4"/>
      <c r="OSD40" s="4"/>
      <c r="OSE40" s="4"/>
      <c r="OSF40" s="4"/>
      <c r="OSG40" s="4"/>
      <c r="OSH40" s="4"/>
      <c r="OSI40" s="4"/>
      <c r="OSJ40" s="4"/>
      <c r="OSK40" s="4"/>
      <c r="OSL40" s="4"/>
      <c r="OSM40" s="4"/>
      <c r="OSN40" s="4"/>
      <c r="OSO40" s="4"/>
      <c r="OSP40" s="4"/>
      <c r="OSQ40" s="4"/>
      <c r="OSR40" s="4"/>
      <c r="OSS40" s="4"/>
      <c r="OST40" s="4"/>
      <c r="OSU40" s="4"/>
      <c r="OSV40" s="4"/>
      <c r="OSW40" s="4"/>
      <c r="OSX40" s="4"/>
      <c r="OSY40" s="4"/>
      <c r="OSZ40" s="4"/>
      <c r="OTA40" s="4"/>
      <c r="OTB40" s="4"/>
      <c r="OTC40" s="4"/>
      <c r="OTD40" s="4"/>
      <c r="OTE40" s="4"/>
      <c r="OTF40" s="4"/>
      <c r="OTG40" s="4"/>
      <c r="OTH40" s="4"/>
      <c r="OTI40" s="4"/>
      <c r="OTJ40" s="4"/>
      <c r="OTK40" s="4"/>
      <c r="OTL40" s="4"/>
      <c r="OTM40" s="4"/>
      <c r="OTN40" s="4"/>
      <c r="OTO40" s="4"/>
      <c r="OTP40" s="4"/>
      <c r="OTQ40" s="4"/>
      <c r="OTR40" s="4"/>
      <c r="OTS40" s="4"/>
      <c r="OTT40" s="4"/>
      <c r="OTU40" s="4"/>
      <c r="OTV40" s="4"/>
      <c r="OTW40" s="4"/>
      <c r="OTX40" s="4"/>
      <c r="OTY40" s="4"/>
      <c r="OTZ40" s="4"/>
      <c r="OUA40" s="4"/>
      <c r="OUB40" s="4"/>
      <c r="OUC40" s="4"/>
      <c r="OUD40" s="4"/>
      <c r="OUE40" s="4"/>
      <c r="OUF40" s="4"/>
      <c r="OUG40" s="4"/>
      <c r="OUH40" s="4"/>
      <c r="OUI40" s="4"/>
      <c r="OUJ40" s="4"/>
      <c r="OUK40" s="4"/>
      <c r="OUL40" s="4"/>
      <c r="OUM40" s="4"/>
      <c r="OUN40" s="4"/>
      <c r="OUO40" s="4"/>
      <c r="OUP40" s="4"/>
      <c r="OUQ40" s="4"/>
      <c r="OUR40" s="4"/>
      <c r="OUS40" s="4"/>
      <c r="OUT40" s="4"/>
      <c r="OUU40" s="4"/>
      <c r="OUV40" s="4"/>
      <c r="OUW40" s="4"/>
      <c r="OUX40" s="4"/>
      <c r="OUY40" s="4"/>
      <c r="OUZ40" s="4"/>
      <c r="OVA40" s="4"/>
      <c r="OVB40" s="4"/>
      <c r="OVC40" s="4"/>
      <c r="OVD40" s="4"/>
      <c r="OVE40" s="4"/>
      <c r="OVF40" s="4"/>
      <c r="OVG40" s="4"/>
      <c r="OVH40" s="4"/>
      <c r="OVI40" s="4"/>
      <c r="OVJ40" s="4"/>
      <c r="OVK40" s="4"/>
      <c r="OVL40" s="4"/>
      <c r="OVM40" s="4"/>
      <c r="OVN40" s="4"/>
      <c r="OVO40" s="4"/>
      <c r="OVP40" s="4"/>
      <c r="OVQ40" s="4"/>
      <c r="OVR40" s="4"/>
      <c r="OVS40" s="4"/>
      <c r="OVT40" s="4"/>
      <c r="OVU40" s="4"/>
      <c r="OVV40" s="4"/>
      <c r="OVW40" s="4"/>
      <c r="OVX40" s="4"/>
      <c r="OVY40" s="4"/>
      <c r="OVZ40" s="4"/>
      <c r="OWA40" s="4"/>
      <c r="OWB40" s="4"/>
      <c r="OWC40" s="4"/>
      <c r="OWD40" s="4"/>
      <c r="OWE40" s="4"/>
      <c r="OWF40" s="4"/>
      <c r="OWG40" s="4"/>
      <c r="OWH40" s="4"/>
      <c r="OWI40" s="4"/>
      <c r="OWJ40" s="4"/>
      <c r="OWK40" s="4"/>
      <c r="OWL40" s="4"/>
      <c r="OWM40" s="4"/>
      <c r="OWN40" s="4"/>
      <c r="OWO40" s="4"/>
      <c r="OWP40" s="4"/>
      <c r="OWQ40" s="4"/>
      <c r="OWR40" s="4"/>
      <c r="OWS40" s="4"/>
      <c r="OWT40" s="4"/>
      <c r="OWU40" s="4"/>
      <c r="OWV40" s="4"/>
      <c r="OWW40" s="4"/>
      <c r="OWX40" s="4"/>
      <c r="OWY40" s="4"/>
      <c r="OWZ40" s="4"/>
      <c r="OXA40" s="4"/>
      <c r="OXB40" s="4"/>
      <c r="OXC40" s="4"/>
      <c r="OXD40" s="4"/>
      <c r="OXE40" s="4"/>
      <c r="OXF40" s="4"/>
      <c r="OXG40" s="4"/>
      <c r="OXH40" s="4"/>
      <c r="OXI40" s="4"/>
      <c r="OXJ40" s="4"/>
      <c r="OXK40" s="4"/>
      <c r="OXL40" s="4"/>
      <c r="OXM40" s="4"/>
      <c r="OXN40" s="4"/>
      <c r="OXO40" s="4"/>
      <c r="OXP40" s="4"/>
      <c r="OXQ40" s="4"/>
      <c r="OXR40" s="4"/>
      <c r="OXS40" s="4"/>
      <c r="OXT40" s="4"/>
      <c r="OXU40" s="4"/>
      <c r="OXV40" s="4"/>
      <c r="OXW40" s="4"/>
      <c r="OXX40" s="4"/>
      <c r="OXY40" s="4"/>
      <c r="OXZ40" s="4"/>
      <c r="OYA40" s="4"/>
      <c r="OYB40" s="4"/>
      <c r="OYC40" s="4"/>
      <c r="OYD40" s="4"/>
      <c r="OYE40" s="4"/>
      <c r="OYF40" s="4"/>
      <c r="OYG40" s="4"/>
      <c r="OYH40" s="4"/>
      <c r="OYI40" s="4"/>
      <c r="OYJ40" s="4"/>
      <c r="OYK40" s="4"/>
      <c r="OYL40" s="4"/>
      <c r="OYM40" s="4"/>
      <c r="OYN40" s="4"/>
      <c r="OYO40" s="4"/>
      <c r="OYP40" s="4"/>
      <c r="OYQ40" s="4"/>
      <c r="OYR40" s="4"/>
      <c r="OYS40" s="4"/>
      <c r="OYT40" s="4"/>
      <c r="OYU40" s="4"/>
      <c r="OYV40" s="4"/>
      <c r="OYW40" s="4"/>
      <c r="OYX40" s="4"/>
      <c r="OYY40" s="4"/>
      <c r="OYZ40" s="4"/>
      <c r="OZA40" s="4"/>
      <c r="OZB40" s="4"/>
      <c r="OZC40" s="4"/>
      <c r="OZD40" s="4"/>
      <c r="OZE40" s="4"/>
      <c r="OZF40" s="4"/>
      <c r="OZG40" s="4"/>
      <c r="OZH40" s="4"/>
      <c r="OZI40" s="4"/>
      <c r="OZJ40" s="4"/>
      <c r="OZK40" s="4"/>
      <c r="OZL40" s="4"/>
      <c r="OZM40" s="4"/>
      <c r="OZN40" s="4"/>
      <c r="OZO40" s="4"/>
      <c r="OZP40" s="4"/>
      <c r="OZQ40" s="4"/>
      <c r="OZR40" s="4"/>
      <c r="OZS40" s="4"/>
      <c r="OZT40" s="4"/>
      <c r="OZU40" s="4"/>
      <c r="OZV40" s="4"/>
      <c r="OZW40" s="4"/>
      <c r="OZX40" s="4"/>
      <c r="OZY40" s="4"/>
      <c r="OZZ40" s="4"/>
      <c r="PAA40" s="4"/>
      <c r="PAB40" s="4"/>
      <c r="PAC40" s="4"/>
      <c r="PAD40" s="4"/>
      <c r="PAE40" s="4"/>
      <c r="PAF40" s="4"/>
      <c r="PAG40" s="4"/>
      <c r="PAH40" s="4"/>
      <c r="PAI40" s="4"/>
      <c r="PAJ40" s="4"/>
      <c r="PAK40" s="4"/>
      <c r="PAL40" s="4"/>
      <c r="PAM40" s="4"/>
      <c r="PAN40" s="4"/>
      <c r="PAO40" s="4"/>
      <c r="PAP40" s="4"/>
      <c r="PAQ40" s="4"/>
      <c r="PAR40" s="4"/>
      <c r="PAS40" s="4"/>
      <c r="PAT40" s="4"/>
      <c r="PAU40" s="4"/>
      <c r="PAV40" s="4"/>
      <c r="PAW40" s="4"/>
      <c r="PAX40" s="4"/>
      <c r="PAY40" s="4"/>
      <c r="PAZ40" s="4"/>
      <c r="PBA40" s="4"/>
      <c r="PBB40" s="4"/>
      <c r="PBC40" s="4"/>
      <c r="PBD40" s="4"/>
      <c r="PBE40" s="4"/>
      <c r="PBF40" s="4"/>
      <c r="PBG40" s="4"/>
      <c r="PBH40" s="4"/>
      <c r="PBI40" s="4"/>
      <c r="PBJ40" s="4"/>
      <c r="PBK40" s="4"/>
      <c r="PBL40" s="4"/>
      <c r="PBM40" s="4"/>
      <c r="PBN40" s="4"/>
      <c r="PBO40" s="4"/>
      <c r="PBP40" s="4"/>
      <c r="PBQ40" s="4"/>
      <c r="PBR40" s="4"/>
      <c r="PBS40" s="4"/>
      <c r="PBT40" s="4"/>
      <c r="PBU40" s="4"/>
      <c r="PBV40" s="4"/>
      <c r="PBW40" s="4"/>
      <c r="PBX40" s="4"/>
      <c r="PBY40" s="4"/>
      <c r="PBZ40" s="4"/>
      <c r="PCA40" s="4"/>
      <c r="PCB40" s="4"/>
      <c r="PCC40" s="4"/>
      <c r="PCD40" s="4"/>
      <c r="PCE40" s="4"/>
      <c r="PCF40" s="4"/>
      <c r="PCG40" s="4"/>
      <c r="PCH40" s="4"/>
      <c r="PCI40" s="4"/>
      <c r="PCJ40" s="4"/>
      <c r="PCK40" s="4"/>
      <c r="PCL40" s="4"/>
      <c r="PCM40" s="4"/>
      <c r="PCN40" s="4"/>
      <c r="PCO40" s="4"/>
      <c r="PCP40" s="4"/>
      <c r="PCQ40" s="4"/>
      <c r="PCR40" s="4"/>
      <c r="PCS40" s="4"/>
      <c r="PCT40" s="4"/>
      <c r="PCU40" s="4"/>
      <c r="PCV40" s="4"/>
      <c r="PCW40" s="4"/>
      <c r="PCX40" s="4"/>
      <c r="PCY40" s="4"/>
      <c r="PCZ40" s="4"/>
      <c r="PDA40" s="4"/>
      <c r="PDB40" s="4"/>
      <c r="PDC40" s="4"/>
      <c r="PDD40" s="4"/>
      <c r="PDE40" s="4"/>
      <c r="PDF40" s="4"/>
      <c r="PDG40" s="4"/>
      <c r="PDH40" s="4"/>
      <c r="PDI40" s="4"/>
      <c r="PDJ40" s="4"/>
      <c r="PDK40" s="4"/>
      <c r="PDL40" s="4"/>
      <c r="PDM40" s="4"/>
      <c r="PDN40" s="4"/>
      <c r="PDO40" s="4"/>
      <c r="PDP40" s="4"/>
      <c r="PDQ40" s="4"/>
      <c r="PDR40" s="4"/>
      <c r="PDS40" s="4"/>
      <c r="PDT40" s="4"/>
      <c r="PDU40" s="4"/>
      <c r="PDV40" s="4"/>
      <c r="PDW40" s="4"/>
      <c r="PDX40" s="4"/>
      <c r="PDY40" s="4"/>
      <c r="PDZ40" s="4"/>
      <c r="PEA40" s="4"/>
      <c r="PEB40" s="4"/>
      <c r="PEC40" s="4"/>
      <c r="PED40" s="4"/>
      <c r="PEE40" s="4"/>
      <c r="PEF40" s="4"/>
      <c r="PEG40" s="4"/>
      <c r="PEH40" s="4"/>
      <c r="PEI40" s="4"/>
      <c r="PEJ40" s="4"/>
      <c r="PEK40" s="4"/>
      <c r="PEL40" s="4"/>
      <c r="PEM40" s="4"/>
      <c r="PEN40" s="4"/>
      <c r="PEO40" s="4"/>
      <c r="PEP40" s="4"/>
      <c r="PEQ40" s="4"/>
      <c r="PER40" s="4"/>
      <c r="PES40" s="4"/>
      <c r="PET40" s="4"/>
      <c r="PEU40" s="4"/>
      <c r="PEV40" s="4"/>
      <c r="PEW40" s="4"/>
      <c r="PEX40" s="4"/>
      <c r="PEY40" s="4"/>
      <c r="PEZ40" s="4"/>
      <c r="PFA40" s="4"/>
      <c r="PFB40" s="4"/>
      <c r="PFC40" s="4"/>
      <c r="PFD40" s="4"/>
      <c r="PFE40" s="4"/>
      <c r="PFF40" s="4"/>
      <c r="PFG40" s="4"/>
      <c r="PFH40" s="4"/>
      <c r="PFI40" s="4"/>
      <c r="PFJ40" s="4"/>
      <c r="PFK40" s="4"/>
      <c r="PFL40" s="4"/>
      <c r="PFM40" s="4"/>
      <c r="PFN40" s="4"/>
      <c r="PFO40" s="4"/>
      <c r="PFP40" s="4"/>
      <c r="PFQ40" s="4"/>
      <c r="PFR40" s="4"/>
      <c r="PFS40" s="4"/>
      <c r="PFT40" s="4"/>
      <c r="PFU40" s="4"/>
      <c r="PFV40" s="4"/>
      <c r="PFW40" s="4"/>
      <c r="PFX40" s="4"/>
      <c r="PFY40" s="4"/>
      <c r="PFZ40" s="4"/>
      <c r="PGA40" s="4"/>
      <c r="PGB40" s="4"/>
      <c r="PGC40" s="4"/>
      <c r="PGD40" s="4"/>
      <c r="PGE40" s="4"/>
      <c r="PGF40" s="4"/>
      <c r="PGG40" s="4"/>
      <c r="PGH40" s="4"/>
      <c r="PGI40" s="4"/>
      <c r="PGJ40" s="4"/>
      <c r="PGK40" s="4"/>
      <c r="PGL40" s="4"/>
      <c r="PGM40" s="4"/>
      <c r="PGN40" s="4"/>
      <c r="PGO40" s="4"/>
      <c r="PGP40" s="4"/>
      <c r="PGQ40" s="4"/>
      <c r="PGR40" s="4"/>
      <c r="PGS40" s="4"/>
      <c r="PGT40" s="4"/>
      <c r="PGU40" s="4"/>
      <c r="PGV40" s="4"/>
      <c r="PGW40" s="4"/>
      <c r="PGX40" s="4"/>
      <c r="PGY40" s="4"/>
      <c r="PGZ40" s="4"/>
      <c r="PHA40" s="4"/>
      <c r="PHB40" s="4"/>
      <c r="PHC40" s="4"/>
      <c r="PHD40" s="4"/>
      <c r="PHE40" s="4"/>
      <c r="PHF40" s="4"/>
      <c r="PHG40" s="4"/>
      <c r="PHH40" s="4"/>
      <c r="PHI40" s="4"/>
      <c r="PHJ40" s="4"/>
      <c r="PHK40" s="4"/>
      <c r="PHL40" s="4"/>
      <c r="PHM40" s="4"/>
      <c r="PHN40" s="4"/>
      <c r="PHO40" s="4"/>
      <c r="PHP40" s="4"/>
      <c r="PHQ40" s="4"/>
      <c r="PHR40" s="4"/>
      <c r="PHS40" s="4"/>
      <c r="PHT40" s="4"/>
      <c r="PHU40" s="4"/>
      <c r="PHV40" s="4"/>
      <c r="PHW40" s="4"/>
      <c r="PHX40" s="4"/>
      <c r="PHY40" s="4"/>
      <c r="PHZ40" s="4"/>
      <c r="PIA40" s="4"/>
      <c r="PIB40" s="4"/>
      <c r="PIC40" s="4"/>
      <c r="PID40" s="4"/>
      <c r="PIE40" s="4"/>
      <c r="PIF40" s="4"/>
      <c r="PIG40" s="4"/>
      <c r="PIH40" s="4"/>
      <c r="PII40" s="4"/>
      <c r="PIJ40" s="4"/>
      <c r="PIK40" s="4"/>
      <c r="PIL40" s="4"/>
      <c r="PIM40" s="4"/>
      <c r="PIN40" s="4"/>
      <c r="PIO40" s="4"/>
      <c r="PIP40" s="4"/>
      <c r="PIQ40" s="4"/>
      <c r="PIR40" s="4"/>
      <c r="PIS40" s="4"/>
      <c r="PIT40" s="4"/>
      <c r="PIU40" s="4"/>
      <c r="PIV40" s="4"/>
      <c r="PIW40" s="4"/>
      <c r="PIX40" s="4"/>
      <c r="PIY40" s="4"/>
      <c r="PIZ40" s="4"/>
      <c r="PJA40" s="4"/>
      <c r="PJB40" s="4"/>
      <c r="PJC40" s="4"/>
      <c r="PJD40" s="4"/>
      <c r="PJE40" s="4"/>
      <c r="PJF40" s="4"/>
      <c r="PJG40" s="4"/>
      <c r="PJH40" s="4"/>
      <c r="PJI40" s="4"/>
      <c r="PJJ40" s="4"/>
      <c r="PJK40" s="4"/>
      <c r="PJL40" s="4"/>
      <c r="PJM40" s="4"/>
      <c r="PJN40" s="4"/>
      <c r="PJO40" s="4"/>
      <c r="PJP40" s="4"/>
      <c r="PJQ40" s="4"/>
      <c r="PJR40" s="4"/>
      <c r="PJS40" s="4"/>
      <c r="PJT40" s="4"/>
      <c r="PJU40" s="4"/>
      <c r="PJV40" s="4"/>
      <c r="PJW40" s="4"/>
      <c r="PJX40" s="4"/>
      <c r="PJY40" s="4"/>
      <c r="PJZ40" s="4"/>
      <c r="PKA40" s="4"/>
      <c r="PKB40" s="4"/>
      <c r="PKC40" s="4"/>
      <c r="PKD40" s="4"/>
      <c r="PKE40" s="4"/>
      <c r="PKF40" s="4"/>
      <c r="PKG40" s="4"/>
      <c r="PKH40" s="4"/>
      <c r="PKI40" s="4"/>
      <c r="PKJ40" s="4"/>
      <c r="PKK40" s="4"/>
      <c r="PKL40" s="4"/>
      <c r="PKM40" s="4"/>
      <c r="PKN40" s="4"/>
      <c r="PKO40" s="4"/>
      <c r="PKP40" s="4"/>
      <c r="PKQ40" s="4"/>
      <c r="PKR40" s="4"/>
      <c r="PKS40" s="4"/>
      <c r="PKT40" s="4"/>
      <c r="PKU40" s="4"/>
      <c r="PKV40" s="4"/>
      <c r="PKW40" s="4"/>
      <c r="PKX40" s="4"/>
      <c r="PKY40" s="4"/>
      <c r="PKZ40" s="4"/>
      <c r="PLA40" s="4"/>
      <c r="PLB40" s="4"/>
      <c r="PLC40" s="4"/>
      <c r="PLD40" s="4"/>
      <c r="PLE40" s="4"/>
      <c r="PLF40" s="4"/>
      <c r="PLG40" s="4"/>
      <c r="PLH40" s="4"/>
      <c r="PLI40" s="4"/>
      <c r="PLJ40" s="4"/>
      <c r="PLK40" s="4"/>
      <c r="PLL40" s="4"/>
      <c r="PLM40" s="4"/>
      <c r="PLN40" s="4"/>
      <c r="PLO40" s="4"/>
      <c r="PLP40" s="4"/>
      <c r="PLQ40" s="4"/>
      <c r="PLR40" s="4"/>
      <c r="PLS40" s="4"/>
      <c r="PLT40" s="4"/>
      <c r="PLU40" s="4"/>
      <c r="PLV40" s="4"/>
      <c r="PLW40" s="4"/>
      <c r="PLX40" s="4"/>
      <c r="PLY40" s="4"/>
      <c r="PLZ40" s="4"/>
      <c r="PMA40" s="4"/>
      <c r="PMB40" s="4"/>
      <c r="PMC40" s="4"/>
      <c r="PMD40" s="4"/>
      <c r="PME40" s="4"/>
      <c r="PMF40" s="4"/>
      <c r="PMG40" s="4"/>
      <c r="PMH40" s="4"/>
      <c r="PMI40" s="4"/>
      <c r="PMJ40" s="4"/>
      <c r="PMK40" s="4"/>
      <c r="PML40" s="4"/>
      <c r="PMM40" s="4"/>
      <c r="PMN40" s="4"/>
      <c r="PMO40" s="4"/>
      <c r="PMP40" s="4"/>
      <c r="PMQ40" s="4"/>
      <c r="PMR40" s="4"/>
      <c r="PMS40" s="4"/>
      <c r="PMT40" s="4"/>
      <c r="PMU40" s="4"/>
      <c r="PMV40" s="4"/>
      <c r="PMW40" s="4"/>
      <c r="PMX40" s="4"/>
      <c r="PMY40" s="4"/>
      <c r="PMZ40" s="4"/>
      <c r="PNA40" s="4"/>
      <c r="PNB40" s="4"/>
      <c r="PNC40" s="4"/>
      <c r="PND40" s="4"/>
      <c r="PNE40" s="4"/>
      <c r="PNF40" s="4"/>
      <c r="PNG40" s="4"/>
      <c r="PNH40" s="4"/>
      <c r="PNI40" s="4"/>
      <c r="PNJ40" s="4"/>
      <c r="PNK40" s="4"/>
      <c r="PNL40" s="4"/>
      <c r="PNM40" s="4"/>
      <c r="PNN40" s="4"/>
      <c r="PNO40" s="4"/>
      <c r="PNP40" s="4"/>
      <c r="PNQ40" s="4"/>
      <c r="PNR40" s="4"/>
      <c r="PNS40" s="4"/>
      <c r="PNT40" s="4"/>
      <c r="PNU40" s="4"/>
      <c r="PNV40" s="4"/>
      <c r="PNW40" s="4"/>
      <c r="PNX40" s="4"/>
      <c r="PNY40" s="4"/>
      <c r="PNZ40" s="4"/>
      <c r="POA40" s="4"/>
      <c r="POB40" s="4"/>
      <c r="POC40" s="4"/>
      <c r="POD40" s="4"/>
      <c r="POE40" s="4"/>
      <c r="POF40" s="4"/>
      <c r="POG40" s="4"/>
      <c r="POH40" s="4"/>
      <c r="POI40" s="4"/>
      <c r="POJ40" s="4"/>
      <c r="POK40" s="4"/>
      <c r="POL40" s="4"/>
      <c r="POM40" s="4"/>
      <c r="PON40" s="4"/>
      <c r="POO40" s="4"/>
      <c r="POP40" s="4"/>
      <c r="POQ40" s="4"/>
      <c r="POR40" s="4"/>
      <c r="POS40" s="4"/>
      <c r="POT40" s="4"/>
      <c r="POU40" s="4"/>
      <c r="POV40" s="4"/>
      <c r="POW40" s="4"/>
      <c r="POX40" s="4"/>
      <c r="POY40" s="4"/>
      <c r="POZ40" s="4"/>
      <c r="PPA40" s="4"/>
      <c r="PPB40" s="4"/>
      <c r="PPC40" s="4"/>
      <c r="PPD40" s="4"/>
      <c r="PPE40" s="4"/>
      <c r="PPF40" s="4"/>
      <c r="PPG40" s="4"/>
      <c r="PPH40" s="4"/>
      <c r="PPI40" s="4"/>
      <c r="PPJ40" s="4"/>
      <c r="PPK40" s="4"/>
      <c r="PPL40" s="4"/>
      <c r="PPM40" s="4"/>
      <c r="PPN40" s="4"/>
      <c r="PPO40" s="4"/>
      <c r="PPP40" s="4"/>
      <c r="PPQ40" s="4"/>
      <c r="PPR40" s="4"/>
      <c r="PPS40" s="4"/>
      <c r="PPT40" s="4"/>
      <c r="PPU40" s="4"/>
      <c r="PPV40" s="4"/>
      <c r="PPW40" s="4"/>
      <c r="PPX40" s="4"/>
      <c r="PPY40" s="4"/>
      <c r="PPZ40" s="4"/>
      <c r="PQA40" s="4"/>
      <c r="PQB40" s="4"/>
      <c r="PQC40" s="4"/>
      <c r="PQD40" s="4"/>
      <c r="PQE40" s="4"/>
      <c r="PQF40" s="4"/>
      <c r="PQG40" s="4"/>
      <c r="PQH40" s="4"/>
      <c r="PQI40" s="4"/>
      <c r="PQJ40" s="4"/>
      <c r="PQK40" s="4"/>
      <c r="PQL40" s="4"/>
      <c r="PQM40" s="4"/>
      <c r="PQN40" s="4"/>
      <c r="PQO40" s="4"/>
      <c r="PQP40" s="4"/>
      <c r="PQQ40" s="4"/>
      <c r="PQR40" s="4"/>
      <c r="PQS40" s="4"/>
      <c r="PQT40" s="4"/>
      <c r="PQU40" s="4"/>
      <c r="PQV40" s="4"/>
      <c r="PQW40" s="4"/>
      <c r="PQX40" s="4"/>
      <c r="PQY40" s="4"/>
      <c r="PQZ40" s="4"/>
      <c r="PRA40" s="4"/>
      <c r="PRB40" s="4"/>
      <c r="PRC40" s="4"/>
      <c r="PRD40" s="4"/>
      <c r="PRE40" s="4"/>
      <c r="PRF40" s="4"/>
      <c r="PRG40" s="4"/>
      <c r="PRH40" s="4"/>
      <c r="PRI40" s="4"/>
      <c r="PRJ40" s="4"/>
      <c r="PRK40" s="4"/>
      <c r="PRL40" s="4"/>
      <c r="PRM40" s="4"/>
      <c r="PRN40" s="4"/>
      <c r="PRO40" s="4"/>
      <c r="PRP40" s="4"/>
      <c r="PRQ40" s="4"/>
      <c r="PRR40" s="4"/>
      <c r="PRS40" s="4"/>
      <c r="PRT40" s="4"/>
      <c r="PRU40" s="4"/>
      <c r="PRV40" s="4"/>
      <c r="PRW40" s="4"/>
      <c r="PRX40" s="4"/>
      <c r="PRY40" s="4"/>
      <c r="PRZ40" s="4"/>
      <c r="PSA40" s="4"/>
      <c r="PSB40" s="4"/>
      <c r="PSC40" s="4"/>
      <c r="PSD40" s="4"/>
      <c r="PSE40" s="4"/>
      <c r="PSF40" s="4"/>
      <c r="PSG40" s="4"/>
      <c r="PSH40" s="4"/>
      <c r="PSI40" s="4"/>
      <c r="PSJ40" s="4"/>
      <c r="PSK40" s="4"/>
      <c r="PSL40" s="4"/>
      <c r="PSM40" s="4"/>
      <c r="PSN40" s="4"/>
      <c r="PSO40" s="4"/>
      <c r="PSP40" s="4"/>
      <c r="PSQ40" s="4"/>
      <c r="PSR40" s="4"/>
      <c r="PSS40" s="4"/>
      <c r="PST40" s="4"/>
      <c r="PSU40" s="4"/>
      <c r="PSV40" s="4"/>
      <c r="PSW40" s="4"/>
      <c r="PSX40" s="4"/>
      <c r="PSY40" s="4"/>
      <c r="PSZ40" s="4"/>
      <c r="PTA40" s="4"/>
      <c r="PTB40" s="4"/>
      <c r="PTC40" s="4"/>
      <c r="PTD40" s="4"/>
      <c r="PTE40" s="4"/>
      <c r="PTF40" s="4"/>
      <c r="PTG40" s="4"/>
      <c r="PTH40" s="4"/>
      <c r="PTI40" s="4"/>
      <c r="PTJ40" s="4"/>
      <c r="PTK40" s="4"/>
      <c r="PTL40" s="4"/>
      <c r="PTM40" s="4"/>
      <c r="PTN40" s="4"/>
      <c r="PTO40" s="4"/>
      <c r="PTP40" s="4"/>
      <c r="PTQ40" s="4"/>
      <c r="PTR40" s="4"/>
      <c r="PTS40" s="4"/>
      <c r="PTT40" s="4"/>
      <c r="PTU40" s="4"/>
      <c r="PTV40" s="4"/>
      <c r="PTW40" s="4"/>
      <c r="PTX40" s="4"/>
      <c r="PTY40" s="4"/>
      <c r="PTZ40" s="4"/>
      <c r="PUA40" s="4"/>
      <c r="PUB40" s="4"/>
      <c r="PUC40" s="4"/>
      <c r="PUD40" s="4"/>
      <c r="PUE40" s="4"/>
      <c r="PUF40" s="4"/>
      <c r="PUG40" s="4"/>
      <c r="PUH40" s="4"/>
      <c r="PUI40" s="4"/>
      <c r="PUJ40" s="4"/>
      <c r="PUK40" s="4"/>
      <c r="PUL40" s="4"/>
      <c r="PUM40" s="4"/>
      <c r="PUN40" s="4"/>
      <c r="PUO40" s="4"/>
      <c r="PUP40" s="4"/>
      <c r="PUQ40" s="4"/>
      <c r="PUR40" s="4"/>
      <c r="PUS40" s="4"/>
      <c r="PUT40" s="4"/>
      <c r="PUU40" s="4"/>
      <c r="PUV40" s="4"/>
      <c r="PUW40" s="4"/>
      <c r="PUX40" s="4"/>
      <c r="PUY40" s="4"/>
      <c r="PUZ40" s="4"/>
      <c r="PVA40" s="4"/>
      <c r="PVB40" s="4"/>
      <c r="PVC40" s="4"/>
      <c r="PVD40" s="4"/>
      <c r="PVE40" s="4"/>
      <c r="PVF40" s="4"/>
      <c r="PVG40" s="4"/>
      <c r="PVH40" s="4"/>
      <c r="PVI40" s="4"/>
      <c r="PVJ40" s="4"/>
      <c r="PVK40" s="4"/>
      <c r="PVL40" s="4"/>
      <c r="PVM40" s="4"/>
      <c r="PVN40" s="4"/>
      <c r="PVO40" s="4"/>
      <c r="PVP40" s="4"/>
      <c r="PVQ40" s="4"/>
      <c r="PVR40" s="4"/>
      <c r="PVS40" s="4"/>
      <c r="PVT40" s="4"/>
      <c r="PVU40" s="4"/>
      <c r="PVV40" s="4"/>
      <c r="PVW40" s="4"/>
      <c r="PVX40" s="4"/>
      <c r="PVY40" s="4"/>
      <c r="PVZ40" s="4"/>
      <c r="PWA40" s="4"/>
      <c r="PWB40" s="4"/>
      <c r="PWC40" s="4"/>
      <c r="PWD40" s="4"/>
      <c r="PWE40" s="4"/>
      <c r="PWF40" s="4"/>
      <c r="PWG40" s="4"/>
      <c r="PWH40" s="4"/>
      <c r="PWI40" s="4"/>
      <c r="PWJ40" s="4"/>
      <c r="PWK40" s="4"/>
      <c r="PWL40" s="4"/>
      <c r="PWM40" s="4"/>
      <c r="PWN40" s="4"/>
      <c r="PWO40" s="4"/>
      <c r="PWP40" s="4"/>
      <c r="PWQ40" s="4"/>
      <c r="PWR40" s="4"/>
      <c r="PWS40" s="4"/>
      <c r="PWT40" s="4"/>
      <c r="PWU40" s="4"/>
      <c r="PWV40" s="4"/>
      <c r="PWW40" s="4"/>
      <c r="PWX40" s="4"/>
      <c r="PWY40" s="4"/>
      <c r="PWZ40" s="4"/>
      <c r="PXA40" s="4"/>
      <c r="PXB40" s="4"/>
      <c r="PXC40" s="4"/>
      <c r="PXD40" s="4"/>
      <c r="PXE40" s="4"/>
      <c r="PXF40" s="4"/>
      <c r="PXG40" s="4"/>
      <c r="PXH40" s="4"/>
      <c r="PXI40" s="4"/>
      <c r="PXJ40" s="4"/>
      <c r="PXK40" s="4"/>
      <c r="PXL40" s="4"/>
      <c r="PXM40" s="4"/>
      <c r="PXN40" s="4"/>
      <c r="PXO40" s="4"/>
      <c r="PXP40" s="4"/>
      <c r="PXQ40" s="4"/>
      <c r="PXR40" s="4"/>
      <c r="PXS40" s="4"/>
      <c r="PXT40" s="4"/>
      <c r="PXU40" s="4"/>
      <c r="PXV40" s="4"/>
      <c r="PXW40" s="4"/>
      <c r="PXX40" s="4"/>
      <c r="PXY40" s="4"/>
      <c r="PXZ40" s="4"/>
      <c r="PYA40" s="4"/>
      <c r="PYB40" s="4"/>
      <c r="PYC40" s="4"/>
      <c r="PYD40" s="4"/>
      <c r="PYE40" s="4"/>
      <c r="PYF40" s="4"/>
      <c r="PYG40" s="4"/>
      <c r="PYH40" s="4"/>
      <c r="PYI40" s="4"/>
      <c r="PYJ40" s="4"/>
      <c r="PYK40" s="4"/>
      <c r="PYL40" s="4"/>
      <c r="PYM40" s="4"/>
      <c r="PYN40" s="4"/>
      <c r="PYO40" s="4"/>
      <c r="PYP40" s="4"/>
      <c r="PYQ40" s="4"/>
      <c r="PYR40" s="4"/>
      <c r="PYS40" s="4"/>
      <c r="PYT40" s="4"/>
      <c r="PYU40" s="4"/>
      <c r="PYV40" s="4"/>
      <c r="PYW40" s="4"/>
      <c r="PYX40" s="4"/>
      <c r="PYY40" s="4"/>
      <c r="PYZ40" s="4"/>
      <c r="PZA40" s="4"/>
      <c r="PZB40" s="4"/>
      <c r="PZC40" s="4"/>
      <c r="PZD40" s="4"/>
      <c r="PZE40" s="4"/>
      <c r="PZF40" s="4"/>
      <c r="PZG40" s="4"/>
      <c r="PZH40" s="4"/>
      <c r="PZI40" s="4"/>
      <c r="PZJ40" s="4"/>
      <c r="PZK40" s="4"/>
      <c r="PZL40" s="4"/>
      <c r="PZM40" s="4"/>
      <c r="PZN40" s="4"/>
      <c r="PZO40" s="4"/>
      <c r="PZP40" s="4"/>
      <c r="PZQ40" s="4"/>
      <c r="PZR40" s="4"/>
      <c r="PZS40" s="4"/>
      <c r="PZT40" s="4"/>
      <c r="PZU40" s="4"/>
      <c r="PZV40" s="4"/>
      <c r="PZW40" s="4"/>
      <c r="PZX40" s="4"/>
      <c r="PZY40" s="4"/>
      <c r="PZZ40" s="4"/>
      <c r="QAA40" s="4"/>
      <c r="QAB40" s="4"/>
      <c r="QAC40" s="4"/>
      <c r="QAD40" s="4"/>
      <c r="QAE40" s="4"/>
      <c r="QAF40" s="4"/>
      <c r="QAG40" s="4"/>
      <c r="QAH40" s="4"/>
      <c r="QAI40" s="4"/>
      <c r="QAJ40" s="4"/>
      <c r="QAK40" s="4"/>
      <c r="QAL40" s="4"/>
      <c r="QAM40" s="4"/>
      <c r="QAN40" s="4"/>
      <c r="QAO40" s="4"/>
      <c r="QAP40" s="4"/>
      <c r="QAQ40" s="4"/>
      <c r="QAR40" s="4"/>
      <c r="QAS40" s="4"/>
      <c r="QAT40" s="4"/>
      <c r="QAU40" s="4"/>
      <c r="QAV40" s="4"/>
      <c r="QAW40" s="4"/>
      <c r="QAX40" s="4"/>
      <c r="QAY40" s="4"/>
      <c r="QAZ40" s="4"/>
      <c r="QBA40" s="4"/>
      <c r="QBB40" s="4"/>
      <c r="QBC40" s="4"/>
      <c r="QBD40" s="4"/>
      <c r="QBE40" s="4"/>
      <c r="QBF40" s="4"/>
      <c r="QBG40" s="4"/>
      <c r="QBH40" s="4"/>
      <c r="QBI40" s="4"/>
      <c r="QBJ40" s="4"/>
      <c r="QBK40" s="4"/>
      <c r="QBL40" s="4"/>
      <c r="QBM40" s="4"/>
      <c r="QBN40" s="4"/>
      <c r="QBO40" s="4"/>
      <c r="QBP40" s="4"/>
      <c r="QBQ40" s="4"/>
      <c r="QBR40" s="4"/>
      <c r="QBS40" s="4"/>
      <c r="QBT40" s="4"/>
      <c r="QBU40" s="4"/>
      <c r="QBV40" s="4"/>
      <c r="QBW40" s="4"/>
      <c r="QBX40" s="4"/>
      <c r="QBY40" s="4"/>
      <c r="QBZ40" s="4"/>
      <c r="QCA40" s="4"/>
      <c r="QCB40" s="4"/>
      <c r="QCC40" s="4"/>
      <c r="QCD40" s="4"/>
      <c r="QCE40" s="4"/>
      <c r="QCF40" s="4"/>
      <c r="QCG40" s="4"/>
      <c r="QCH40" s="4"/>
      <c r="QCI40" s="4"/>
      <c r="QCJ40" s="4"/>
      <c r="QCK40" s="4"/>
      <c r="QCL40" s="4"/>
      <c r="QCM40" s="4"/>
      <c r="QCN40" s="4"/>
      <c r="QCO40" s="4"/>
      <c r="QCP40" s="4"/>
      <c r="QCQ40" s="4"/>
      <c r="QCR40" s="4"/>
      <c r="QCS40" s="4"/>
      <c r="QCT40" s="4"/>
      <c r="QCU40" s="4"/>
      <c r="QCV40" s="4"/>
      <c r="QCW40" s="4"/>
      <c r="QCX40" s="4"/>
      <c r="QCY40" s="4"/>
      <c r="QCZ40" s="4"/>
      <c r="QDA40" s="4"/>
      <c r="QDB40" s="4"/>
      <c r="QDC40" s="4"/>
      <c r="QDD40" s="4"/>
      <c r="QDE40" s="4"/>
      <c r="QDF40" s="4"/>
      <c r="QDG40" s="4"/>
      <c r="QDH40" s="4"/>
      <c r="QDI40" s="4"/>
      <c r="QDJ40" s="4"/>
      <c r="QDK40" s="4"/>
      <c r="QDL40" s="4"/>
      <c r="QDM40" s="4"/>
      <c r="QDN40" s="4"/>
      <c r="QDO40" s="4"/>
      <c r="QDP40" s="4"/>
      <c r="QDQ40" s="4"/>
      <c r="QDR40" s="4"/>
      <c r="QDS40" s="4"/>
      <c r="QDT40" s="4"/>
      <c r="QDU40" s="4"/>
      <c r="QDV40" s="4"/>
      <c r="QDW40" s="4"/>
      <c r="QDX40" s="4"/>
      <c r="QDY40" s="4"/>
      <c r="QDZ40" s="4"/>
      <c r="QEA40" s="4"/>
      <c r="QEB40" s="4"/>
      <c r="QEC40" s="4"/>
      <c r="QED40" s="4"/>
      <c r="QEE40" s="4"/>
      <c r="QEF40" s="4"/>
      <c r="QEG40" s="4"/>
      <c r="QEH40" s="4"/>
      <c r="QEI40" s="4"/>
      <c r="QEJ40" s="4"/>
      <c r="QEK40" s="4"/>
      <c r="QEL40" s="4"/>
      <c r="QEM40" s="4"/>
      <c r="QEN40" s="4"/>
      <c r="QEO40" s="4"/>
      <c r="QEP40" s="4"/>
      <c r="QEQ40" s="4"/>
      <c r="QER40" s="4"/>
      <c r="QES40" s="4"/>
      <c r="QET40" s="4"/>
      <c r="QEU40" s="4"/>
      <c r="QEV40" s="4"/>
      <c r="QEW40" s="4"/>
      <c r="QEX40" s="4"/>
      <c r="QEY40" s="4"/>
      <c r="QEZ40" s="4"/>
      <c r="QFA40" s="4"/>
      <c r="QFB40" s="4"/>
      <c r="QFC40" s="4"/>
      <c r="QFD40" s="4"/>
      <c r="QFE40" s="4"/>
      <c r="QFF40" s="4"/>
      <c r="QFG40" s="4"/>
      <c r="QFH40" s="4"/>
      <c r="QFI40" s="4"/>
      <c r="QFJ40" s="4"/>
      <c r="QFK40" s="4"/>
      <c r="QFL40" s="4"/>
      <c r="QFM40" s="4"/>
      <c r="QFN40" s="4"/>
      <c r="QFO40" s="4"/>
      <c r="QFP40" s="4"/>
      <c r="QFQ40" s="4"/>
      <c r="QFR40" s="4"/>
      <c r="QFS40" s="4"/>
      <c r="QFT40" s="4"/>
      <c r="QFU40" s="4"/>
      <c r="QFV40" s="4"/>
      <c r="QFW40" s="4"/>
      <c r="QFX40" s="4"/>
      <c r="QFY40" s="4"/>
      <c r="QFZ40" s="4"/>
      <c r="QGA40" s="4"/>
      <c r="QGB40" s="4"/>
      <c r="QGC40" s="4"/>
      <c r="QGD40" s="4"/>
      <c r="QGE40" s="4"/>
      <c r="QGF40" s="4"/>
      <c r="QGG40" s="4"/>
      <c r="QGH40" s="4"/>
      <c r="QGI40" s="4"/>
      <c r="QGJ40" s="4"/>
      <c r="QGK40" s="4"/>
      <c r="QGL40" s="4"/>
      <c r="QGM40" s="4"/>
      <c r="QGN40" s="4"/>
      <c r="QGO40" s="4"/>
      <c r="QGP40" s="4"/>
      <c r="QGQ40" s="4"/>
      <c r="QGR40" s="4"/>
      <c r="QGS40" s="4"/>
      <c r="QGT40" s="4"/>
      <c r="QGU40" s="4"/>
      <c r="QGV40" s="4"/>
      <c r="QGW40" s="4"/>
      <c r="QGX40" s="4"/>
      <c r="QGY40" s="4"/>
      <c r="QGZ40" s="4"/>
      <c r="QHA40" s="4"/>
      <c r="QHB40" s="4"/>
      <c r="QHC40" s="4"/>
      <c r="QHD40" s="4"/>
      <c r="QHE40" s="4"/>
      <c r="QHF40" s="4"/>
      <c r="QHG40" s="4"/>
      <c r="QHH40" s="4"/>
      <c r="QHI40" s="4"/>
      <c r="QHJ40" s="4"/>
      <c r="QHK40" s="4"/>
      <c r="QHL40" s="4"/>
      <c r="QHM40" s="4"/>
      <c r="QHN40" s="4"/>
      <c r="QHO40" s="4"/>
      <c r="QHP40" s="4"/>
      <c r="QHQ40" s="4"/>
      <c r="QHR40" s="4"/>
      <c r="QHS40" s="4"/>
      <c r="QHT40" s="4"/>
      <c r="QHU40" s="4"/>
      <c r="QHV40" s="4"/>
      <c r="QHW40" s="4"/>
      <c r="QHX40" s="4"/>
      <c r="QHY40" s="4"/>
      <c r="QHZ40" s="4"/>
      <c r="QIA40" s="4"/>
      <c r="QIB40" s="4"/>
      <c r="QIC40" s="4"/>
      <c r="QID40" s="4"/>
      <c r="QIE40" s="4"/>
      <c r="QIF40" s="4"/>
      <c r="QIG40" s="4"/>
      <c r="QIH40" s="4"/>
      <c r="QII40" s="4"/>
      <c r="QIJ40" s="4"/>
      <c r="QIK40" s="4"/>
      <c r="QIL40" s="4"/>
      <c r="QIM40" s="4"/>
      <c r="QIN40" s="4"/>
      <c r="QIO40" s="4"/>
      <c r="QIP40" s="4"/>
      <c r="QIQ40" s="4"/>
      <c r="QIR40" s="4"/>
      <c r="QIS40" s="4"/>
      <c r="QIT40" s="4"/>
      <c r="QIU40" s="4"/>
      <c r="QIV40" s="4"/>
      <c r="QIW40" s="4"/>
      <c r="QIX40" s="4"/>
      <c r="QIY40" s="4"/>
      <c r="QIZ40" s="4"/>
      <c r="QJA40" s="4"/>
      <c r="QJB40" s="4"/>
      <c r="QJC40" s="4"/>
      <c r="QJD40" s="4"/>
      <c r="QJE40" s="4"/>
      <c r="QJF40" s="4"/>
      <c r="QJG40" s="4"/>
      <c r="QJH40" s="4"/>
      <c r="QJI40" s="4"/>
      <c r="QJJ40" s="4"/>
      <c r="QJK40" s="4"/>
      <c r="QJL40" s="4"/>
      <c r="QJM40" s="4"/>
      <c r="QJN40" s="4"/>
      <c r="QJO40" s="4"/>
      <c r="QJP40" s="4"/>
      <c r="QJQ40" s="4"/>
      <c r="QJR40" s="4"/>
      <c r="QJS40" s="4"/>
      <c r="QJT40" s="4"/>
      <c r="QJU40" s="4"/>
      <c r="QJV40" s="4"/>
      <c r="QJW40" s="4"/>
      <c r="QJX40" s="4"/>
      <c r="QJY40" s="4"/>
      <c r="QJZ40" s="4"/>
      <c r="QKA40" s="4"/>
      <c r="QKB40" s="4"/>
      <c r="QKC40" s="4"/>
      <c r="QKD40" s="4"/>
      <c r="QKE40" s="4"/>
      <c r="QKF40" s="4"/>
      <c r="QKG40" s="4"/>
      <c r="QKH40" s="4"/>
      <c r="QKI40" s="4"/>
      <c r="QKJ40" s="4"/>
      <c r="QKK40" s="4"/>
      <c r="QKL40" s="4"/>
      <c r="QKM40" s="4"/>
      <c r="QKN40" s="4"/>
      <c r="QKO40" s="4"/>
      <c r="QKP40" s="4"/>
      <c r="QKQ40" s="4"/>
      <c r="QKR40" s="4"/>
      <c r="QKS40" s="4"/>
      <c r="QKT40" s="4"/>
      <c r="QKU40" s="4"/>
      <c r="QKV40" s="4"/>
      <c r="QKW40" s="4"/>
      <c r="QKX40" s="4"/>
      <c r="QKY40" s="4"/>
      <c r="QKZ40" s="4"/>
      <c r="QLA40" s="4"/>
      <c r="QLB40" s="4"/>
      <c r="QLC40" s="4"/>
      <c r="QLD40" s="4"/>
      <c r="QLE40" s="4"/>
      <c r="QLF40" s="4"/>
      <c r="QLG40" s="4"/>
      <c r="QLH40" s="4"/>
      <c r="QLI40" s="4"/>
      <c r="QLJ40" s="4"/>
      <c r="QLK40" s="4"/>
      <c r="QLL40" s="4"/>
      <c r="QLM40" s="4"/>
      <c r="QLN40" s="4"/>
      <c r="QLO40" s="4"/>
      <c r="QLP40" s="4"/>
      <c r="QLQ40" s="4"/>
      <c r="QLR40" s="4"/>
      <c r="QLS40" s="4"/>
      <c r="QLT40" s="4"/>
      <c r="QLU40" s="4"/>
      <c r="QLV40" s="4"/>
      <c r="QLW40" s="4"/>
      <c r="QLX40" s="4"/>
      <c r="QLY40" s="4"/>
      <c r="QLZ40" s="4"/>
      <c r="QMA40" s="4"/>
      <c r="QMB40" s="4"/>
      <c r="QMC40" s="4"/>
      <c r="QMD40" s="4"/>
      <c r="QME40" s="4"/>
      <c r="QMF40" s="4"/>
      <c r="QMG40" s="4"/>
      <c r="QMH40" s="4"/>
      <c r="QMI40" s="4"/>
      <c r="QMJ40" s="4"/>
      <c r="QMK40" s="4"/>
      <c r="QML40" s="4"/>
      <c r="QMM40" s="4"/>
      <c r="QMN40" s="4"/>
      <c r="QMO40" s="4"/>
      <c r="QMP40" s="4"/>
      <c r="QMQ40" s="4"/>
      <c r="QMR40" s="4"/>
      <c r="QMS40" s="4"/>
      <c r="QMT40" s="4"/>
      <c r="QMU40" s="4"/>
      <c r="QMV40" s="4"/>
      <c r="QMW40" s="4"/>
      <c r="QMX40" s="4"/>
      <c r="QMY40" s="4"/>
      <c r="QMZ40" s="4"/>
      <c r="QNA40" s="4"/>
      <c r="QNB40" s="4"/>
      <c r="QNC40" s="4"/>
      <c r="QND40" s="4"/>
      <c r="QNE40" s="4"/>
      <c r="QNF40" s="4"/>
      <c r="QNG40" s="4"/>
      <c r="QNH40" s="4"/>
      <c r="QNI40" s="4"/>
      <c r="QNJ40" s="4"/>
      <c r="QNK40" s="4"/>
      <c r="QNL40" s="4"/>
      <c r="QNM40" s="4"/>
      <c r="QNN40" s="4"/>
      <c r="QNO40" s="4"/>
      <c r="QNP40" s="4"/>
      <c r="QNQ40" s="4"/>
      <c r="QNR40" s="4"/>
      <c r="QNS40" s="4"/>
      <c r="QNT40" s="4"/>
      <c r="QNU40" s="4"/>
      <c r="QNV40" s="4"/>
      <c r="QNW40" s="4"/>
      <c r="QNX40" s="4"/>
      <c r="QNY40" s="4"/>
      <c r="QNZ40" s="4"/>
      <c r="QOA40" s="4"/>
      <c r="QOB40" s="4"/>
      <c r="QOC40" s="4"/>
      <c r="QOD40" s="4"/>
      <c r="QOE40" s="4"/>
      <c r="QOF40" s="4"/>
      <c r="QOG40" s="4"/>
      <c r="QOH40" s="4"/>
      <c r="QOI40" s="4"/>
      <c r="QOJ40" s="4"/>
      <c r="QOK40" s="4"/>
      <c r="QOL40" s="4"/>
      <c r="QOM40" s="4"/>
      <c r="QON40" s="4"/>
      <c r="QOO40" s="4"/>
      <c r="QOP40" s="4"/>
      <c r="QOQ40" s="4"/>
      <c r="QOR40" s="4"/>
      <c r="QOS40" s="4"/>
      <c r="QOT40" s="4"/>
      <c r="QOU40" s="4"/>
      <c r="QOV40" s="4"/>
      <c r="QOW40" s="4"/>
      <c r="QOX40" s="4"/>
      <c r="QOY40" s="4"/>
      <c r="QOZ40" s="4"/>
      <c r="QPA40" s="4"/>
      <c r="QPB40" s="4"/>
      <c r="QPC40" s="4"/>
      <c r="QPD40" s="4"/>
      <c r="QPE40" s="4"/>
      <c r="QPF40" s="4"/>
      <c r="QPG40" s="4"/>
      <c r="QPH40" s="4"/>
      <c r="QPI40" s="4"/>
      <c r="QPJ40" s="4"/>
      <c r="QPK40" s="4"/>
      <c r="QPL40" s="4"/>
      <c r="QPM40" s="4"/>
      <c r="QPN40" s="4"/>
      <c r="QPO40" s="4"/>
      <c r="QPP40" s="4"/>
      <c r="QPQ40" s="4"/>
      <c r="QPR40" s="4"/>
      <c r="QPS40" s="4"/>
      <c r="QPT40" s="4"/>
      <c r="QPU40" s="4"/>
      <c r="QPV40" s="4"/>
      <c r="QPW40" s="4"/>
      <c r="QPX40" s="4"/>
      <c r="QPY40" s="4"/>
      <c r="QPZ40" s="4"/>
      <c r="QQA40" s="4"/>
      <c r="QQB40" s="4"/>
      <c r="QQC40" s="4"/>
      <c r="QQD40" s="4"/>
      <c r="QQE40" s="4"/>
      <c r="QQF40" s="4"/>
      <c r="QQG40" s="4"/>
      <c r="QQH40" s="4"/>
      <c r="QQI40" s="4"/>
      <c r="QQJ40" s="4"/>
      <c r="QQK40" s="4"/>
      <c r="QQL40" s="4"/>
      <c r="QQM40" s="4"/>
      <c r="QQN40" s="4"/>
      <c r="QQO40" s="4"/>
      <c r="QQP40" s="4"/>
      <c r="QQQ40" s="4"/>
      <c r="QQR40" s="4"/>
      <c r="QQS40" s="4"/>
      <c r="QQT40" s="4"/>
      <c r="QQU40" s="4"/>
      <c r="QQV40" s="4"/>
      <c r="QQW40" s="4"/>
      <c r="QQX40" s="4"/>
      <c r="QQY40" s="4"/>
      <c r="QQZ40" s="4"/>
      <c r="QRA40" s="4"/>
      <c r="QRB40" s="4"/>
      <c r="QRC40" s="4"/>
      <c r="QRD40" s="4"/>
      <c r="QRE40" s="4"/>
      <c r="QRF40" s="4"/>
      <c r="QRG40" s="4"/>
      <c r="QRH40" s="4"/>
      <c r="QRI40" s="4"/>
      <c r="QRJ40" s="4"/>
      <c r="QRK40" s="4"/>
      <c r="QRL40" s="4"/>
      <c r="QRM40" s="4"/>
      <c r="QRN40" s="4"/>
      <c r="QRO40" s="4"/>
      <c r="QRP40" s="4"/>
      <c r="QRQ40" s="4"/>
      <c r="QRR40" s="4"/>
      <c r="QRS40" s="4"/>
      <c r="QRT40" s="4"/>
      <c r="QRU40" s="4"/>
      <c r="QRV40" s="4"/>
      <c r="QRW40" s="4"/>
      <c r="QRX40" s="4"/>
      <c r="QRY40" s="4"/>
      <c r="QRZ40" s="4"/>
      <c r="QSA40" s="4"/>
      <c r="QSB40" s="4"/>
      <c r="QSC40" s="4"/>
      <c r="QSD40" s="4"/>
      <c r="QSE40" s="4"/>
      <c r="QSF40" s="4"/>
      <c r="QSG40" s="4"/>
      <c r="QSH40" s="4"/>
      <c r="QSI40" s="4"/>
      <c r="QSJ40" s="4"/>
      <c r="QSK40" s="4"/>
      <c r="QSL40" s="4"/>
      <c r="QSM40" s="4"/>
      <c r="QSN40" s="4"/>
      <c r="QSO40" s="4"/>
      <c r="QSP40" s="4"/>
      <c r="QSQ40" s="4"/>
      <c r="QSR40" s="4"/>
      <c r="QSS40" s="4"/>
      <c r="QST40" s="4"/>
      <c r="QSU40" s="4"/>
      <c r="QSV40" s="4"/>
      <c r="QSW40" s="4"/>
      <c r="QSX40" s="4"/>
      <c r="QSY40" s="4"/>
      <c r="QSZ40" s="4"/>
      <c r="QTA40" s="4"/>
      <c r="QTB40" s="4"/>
      <c r="QTC40" s="4"/>
      <c r="QTD40" s="4"/>
      <c r="QTE40" s="4"/>
      <c r="QTF40" s="4"/>
      <c r="QTG40" s="4"/>
      <c r="QTH40" s="4"/>
      <c r="QTI40" s="4"/>
      <c r="QTJ40" s="4"/>
      <c r="QTK40" s="4"/>
      <c r="QTL40" s="4"/>
      <c r="QTM40" s="4"/>
      <c r="QTN40" s="4"/>
      <c r="QTO40" s="4"/>
      <c r="QTP40" s="4"/>
      <c r="QTQ40" s="4"/>
      <c r="QTR40" s="4"/>
      <c r="QTS40" s="4"/>
      <c r="QTT40" s="4"/>
      <c r="QTU40" s="4"/>
      <c r="QTV40" s="4"/>
      <c r="QTW40" s="4"/>
      <c r="QTX40" s="4"/>
      <c r="QTY40" s="4"/>
      <c r="QTZ40" s="4"/>
      <c r="QUA40" s="4"/>
      <c r="QUB40" s="4"/>
      <c r="QUC40" s="4"/>
      <c r="QUD40" s="4"/>
      <c r="QUE40" s="4"/>
      <c r="QUF40" s="4"/>
      <c r="QUG40" s="4"/>
      <c r="QUH40" s="4"/>
      <c r="QUI40" s="4"/>
      <c r="QUJ40" s="4"/>
      <c r="QUK40" s="4"/>
      <c r="QUL40" s="4"/>
      <c r="QUM40" s="4"/>
      <c r="QUN40" s="4"/>
      <c r="QUO40" s="4"/>
      <c r="QUP40" s="4"/>
      <c r="QUQ40" s="4"/>
      <c r="QUR40" s="4"/>
      <c r="QUS40" s="4"/>
      <c r="QUT40" s="4"/>
      <c r="QUU40" s="4"/>
      <c r="QUV40" s="4"/>
      <c r="QUW40" s="4"/>
      <c r="QUX40" s="4"/>
      <c r="QUY40" s="4"/>
      <c r="QUZ40" s="4"/>
      <c r="QVA40" s="4"/>
      <c r="QVB40" s="4"/>
      <c r="QVC40" s="4"/>
      <c r="QVD40" s="4"/>
      <c r="QVE40" s="4"/>
      <c r="QVF40" s="4"/>
      <c r="QVG40" s="4"/>
      <c r="QVH40" s="4"/>
      <c r="QVI40" s="4"/>
      <c r="QVJ40" s="4"/>
      <c r="QVK40" s="4"/>
      <c r="QVL40" s="4"/>
      <c r="QVM40" s="4"/>
      <c r="QVN40" s="4"/>
      <c r="QVO40" s="4"/>
      <c r="QVP40" s="4"/>
      <c r="QVQ40" s="4"/>
      <c r="QVR40" s="4"/>
      <c r="QVS40" s="4"/>
      <c r="QVT40" s="4"/>
      <c r="QVU40" s="4"/>
      <c r="QVV40" s="4"/>
      <c r="QVW40" s="4"/>
      <c r="QVX40" s="4"/>
      <c r="QVY40" s="4"/>
      <c r="QVZ40" s="4"/>
      <c r="QWA40" s="4"/>
      <c r="QWB40" s="4"/>
      <c r="QWC40" s="4"/>
      <c r="QWD40" s="4"/>
      <c r="QWE40" s="4"/>
      <c r="QWF40" s="4"/>
      <c r="QWG40" s="4"/>
      <c r="QWH40" s="4"/>
      <c r="QWI40" s="4"/>
      <c r="QWJ40" s="4"/>
      <c r="QWK40" s="4"/>
      <c r="QWL40" s="4"/>
      <c r="QWM40" s="4"/>
      <c r="QWN40" s="4"/>
      <c r="QWO40" s="4"/>
      <c r="QWP40" s="4"/>
      <c r="QWQ40" s="4"/>
      <c r="QWR40" s="4"/>
      <c r="QWS40" s="4"/>
      <c r="QWT40" s="4"/>
      <c r="QWU40" s="4"/>
      <c r="QWV40" s="4"/>
      <c r="QWW40" s="4"/>
      <c r="QWX40" s="4"/>
      <c r="QWY40" s="4"/>
      <c r="QWZ40" s="4"/>
      <c r="QXA40" s="4"/>
      <c r="QXB40" s="4"/>
      <c r="QXC40" s="4"/>
      <c r="QXD40" s="4"/>
      <c r="QXE40" s="4"/>
      <c r="QXF40" s="4"/>
      <c r="QXG40" s="4"/>
      <c r="QXH40" s="4"/>
      <c r="QXI40" s="4"/>
      <c r="QXJ40" s="4"/>
      <c r="QXK40" s="4"/>
      <c r="QXL40" s="4"/>
      <c r="QXM40" s="4"/>
      <c r="QXN40" s="4"/>
      <c r="QXO40" s="4"/>
      <c r="QXP40" s="4"/>
      <c r="QXQ40" s="4"/>
      <c r="QXR40" s="4"/>
      <c r="QXS40" s="4"/>
      <c r="QXT40" s="4"/>
      <c r="QXU40" s="4"/>
      <c r="QXV40" s="4"/>
      <c r="QXW40" s="4"/>
      <c r="QXX40" s="4"/>
      <c r="QXY40" s="4"/>
      <c r="QXZ40" s="4"/>
      <c r="QYA40" s="4"/>
      <c r="QYB40" s="4"/>
      <c r="QYC40" s="4"/>
      <c r="QYD40" s="4"/>
      <c r="QYE40" s="4"/>
      <c r="QYF40" s="4"/>
      <c r="QYG40" s="4"/>
      <c r="QYH40" s="4"/>
      <c r="QYI40" s="4"/>
      <c r="QYJ40" s="4"/>
      <c r="QYK40" s="4"/>
      <c r="QYL40" s="4"/>
      <c r="QYM40" s="4"/>
      <c r="QYN40" s="4"/>
      <c r="QYO40" s="4"/>
      <c r="QYP40" s="4"/>
      <c r="QYQ40" s="4"/>
      <c r="QYR40" s="4"/>
      <c r="QYS40" s="4"/>
      <c r="QYT40" s="4"/>
      <c r="QYU40" s="4"/>
      <c r="QYV40" s="4"/>
      <c r="QYW40" s="4"/>
      <c r="QYX40" s="4"/>
      <c r="QYY40" s="4"/>
      <c r="QYZ40" s="4"/>
      <c r="QZA40" s="4"/>
      <c r="QZB40" s="4"/>
      <c r="QZC40" s="4"/>
      <c r="QZD40" s="4"/>
      <c r="QZE40" s="4"/>
      <c r="QZF40" s="4"/>
      <c r="QZG40" s="4"/>
      <c r="QZH40" s="4"/>
      <c r="QZI40" s="4"/>
      <c r="QZJ40" s="4"/>
      <c r="QZK40" s="4"/>
      <c r="QZL40" s="4"/>
      <c r="QZM40" s="4"/>
      <c r="QZN40" s="4"/>
      <c r="QZO40" s="4"/>
      <c r="QZP40" s="4"/>
      <c r="QZQ40" s="4"/>
      <c r="QZR40" s="4"/>
      <c r="QZS40" s="4"/>
      <c r="QZT40" s="4"/>
      <c r="QZU40" s="4"/>
      <c r="QZV40" s="4"/>
      <c r="QZW40" s="4"/>
      <c r="QZX40" s="4"/>
      <c r="QZY40" s="4"/>
      <c r="QZZ40" s="4"/>
      <c r="RAA40" s="4"/>
      <c r="RAB40" s="4"/>
      <c r="RAC40" s="4"/>
      <c r="RAD40" s="4"/>
      <c r="RAE40" s="4"/>
      <c r="RAF40" s="4"/>
      <c r="RAG40" s="4"/>
      <c r="RAH40" s="4"/>
      <c r="RAI40" s="4"/>
      <c r="RAJ40" s="4"/>
      <c r="RAK40" s="4"/>
      <c r="RAL40" s="4"/>
      <c r="RAM40" s="4"/>
      <c r="RAN40" s="4"/>
      <c r="RAO40" s="4"/>
      <c r="RAP40" s="4"/>
      <c r="RAQ40" s="4"/>
      <c r="RAR40" s="4"/>
      <c r="RAS40" s="4"/>
      <c r="RAT40" s="4"/>
      <c r="RAU40" s="4"/>
      <c r="RAV40" s="4"/>
      <c r="RAW40" s="4"/>
      <c r="RAX40" s="4"/>
      <c r="RAY40" s="4"/>
      <c r="RAZ40" s="4"/>
      <c r="RBA40" s="4"/>
      <c r="RBB40" s="4"/>
      <c r="RBC40" s="4"/>
      <c r="RBD40" s="4"/>
      <c r="RBE40" s="4"/>
      <c r="RBF40" s="4"/>
      <c r="RBG40" s="4"/>
      <c r="RBH40" s="4"/>
      <c r="RBI40" s="4"/>
      <c r="RBJ40" s="4"/>
      <c r="RBK40" s="4"/>
      <c r="RBL40" s="4"/>
      <c r="RBM40" s="4"/>
      <c r="RBN40" s="4"/>
      <c r="RBO40" s="4"/>
      <c r="RBP40" s="4"/>
      <c r="RBQ40" s="4"/>
      <c r="RBR40" s="4"/>
      <c r="RBS40" s="4"/>
      <c r="RBT40" s="4"/>
      <c r="RBU40" s="4"/>
      <c r="RBV40" s="4"/>
      <c r="RBW40" s="4"/>
      <c r="RBX40" s="4"/>
      <c r="RBY40" s="4"/>
      <c r="RBZ40" s="4"/>
      <c r="RCA40" s="4"/>
      <c r="RCB40" s="4"/>
      <c r="RCC40" s="4"/>
      <c r="RCD40" s="4"/>
      <c r="RCE40" s="4"/>
      <c r="RCF40" s="4"/>
      <c r="RCG40" s="4"/>
      <c r="RCH40" s="4"/>
      <c r="RCI40" s="4"/>
      <c r="RCJ40" s="4"/>
      <c r="RCK40" s="4"/>
      <c r="RCL40" s="4"/>
      <c r="RCM40" s="4"/>
      <c r="RCN40" s="4"/>
      <c r="RCO40" s="4"/>
      <c r="RCP40" s="4"/>
      <c r="RCQ40" s="4"/>
      <c r="RCR40" s="4"/>
      <c r="RCS40" s="4"/>
      <c r="RCT40" s="4"/>
      <c r="RCU40" s="4"/>
      <c r="RCV40" s="4"/>
      <c r="RCW40" s="4"/>
      <c r="RCX40" s="4"/>
      <c r="RCY40" s="4"/>
      <c r="RCZ40" s="4"/>
      <c r="RDA40" s="4"/>
      <c r="RDB40" s="4"/>
      <c r="RDC40" s="4"/>
      <c r="RDD40" s="4"/>
      <c r="RDE40" s="4"/>
      <c r="RDF40" s="4"/>
      <c r="RDG40" s="4"/>
      <c r="RDH40" s="4"/>
      <c r="RDI40" s="4"/>
      <c r="RDJ40" s="4"/>
      <c r="RDK40" s="4"/>
      <c r="RDL40" s="4"/>
      <c r="RDM40" s="4"/>
      <c r="RDN40" s="4"/>
      <c r="RDO40" s="4"/>
      <c r="RDP40" s="4"/>
      <c r="RDQ40" s="4"/>
      <c r="RDR40" s="4"/>
      <c r="RDS40" s="4"/>
      <c r="RDT40" s="4"/>
      <c r="RDU40" s="4"/>
      <c r="RDV40" s="4"/>
      <c r="RDW40" s="4"/>
      <c r="RDX40" s="4"/>
      <c r="RDY40" s="4"/>
      <c r="RDZ40" s="4"/>
      <c r="REA40" s="4"/>
      <c r="REB40" s="4"/>
      <c r="REC40" s="4"/>
      <c r="RED40" s="4"/>
      <c r="REE40" s="4"/>
      <c r="REF40" s="4"/>
      <c r="REG40" s="4"/>
      <c r="REH40" s="4"/>
      <c r="REI40" s="4"/>
      <c r="REJ40" s="4"/>
      <c r="REK40" s="4"/>
      <c r="REL40" s="4"/>
      <c r="REM40" s="4"/>
      <c r="REN40" s="4"/>
      <c r="REO40" s="4"/>
      <c r="REP40" s="4"/>
      <c r="REQ40" s="4"/>
      <c r="RER40" s="4"/>
      <c r="RES40" s="4"/>
      <c r="RET40" s="4"/>
      <c r="REU40" s="4"/>
      <c r="REV40" s="4"/>
      <c r="REW40" s="4"/>
      <c r="REX40" s="4"/>
      <c r="REY40" s="4"/>
      <c r="REZ40" s="4"/>
      <c r="RFA40" s="4"/>
      <c r="RFB40" s="4"/>
      <c r="RFC40" s="4"/>
      <c r="RFD40" s="4"/>
      <c r="RFE40" s="4"/>
      <c r="RFF40" s="4"/>
      <c r="RFG40" s="4"/>
      <c r="RFH40" s="4"/>
      <c r="RFI40" s="4"/>
      <c r="RFJ40" s="4"/>
      <c r="RFK40" s="4"/>
      <c r="RFL40" s="4"/>
      <c r="RFM40" s="4"/>
      <c r="RFN40" s="4"/>
      <c r="RFO40" s="4"/>
      <c r="RFP40" s="4"/>
      <c r="RFQ40" s="4"/>
      <c r="RFR40" s="4"/>
      <c r="RFS40" s="4"/>
      <c r="RFT40" s="4"/>
      <c r="RFU40" s="4"/>
      <c r="RFV40" s="4"/>
      <c r="RFW40" s="4"/>
      <c r="RFX40" s="4"/>
      <c r="RFY40" s="4"/>
      <c r="RFZ40" s="4"/>
      <c r="RGA40" s="4"/>
      <c r="RGB40" s="4"/>
      <c r="RGC40" s="4"/>
      <c r="RGD40" s="4"/>
      <c r="RGE40" s="4"/>
      <c r="RGF40" s="4"/>
      <c r="RGG40" s="4"/>
      <c r="RGH40" s="4"/>
      <c r="RGI40" s="4"/>
      <c r="RGJ40" s="4"/>
      <c r="RGK40" s="4"/>
      <c r="RGL40" s="4"/>
      <c r="RGM40" s="4"/>
      <c r="RGN40" s="4"/>
      <c r="RGO40" s="4"/>
      <c r="RGP40" s="4"/>
      <c r="RGQ40" s="4"/>
      <c r="RGR40" s="4"/>
      <c r="RGS40" s="4"/>
      <c r="RGT40" s="4"/>
      <c r="RGU40" s="4"/>
      <c r="RGV40" s="4"/>
      <c r="RGW40" s="4"/>
      <c r="RGX40" s="4"/>
      <c r="RGY40" s="4"/>
      <c r="RGZ40" s="4"/>
      <c r="RHA40" s="4"/>
      <c r="RHB40" s="4"/>
      <c r="RHC40" s="4"/>
      <c r="RHD40" s="4"/>
      <c r="RHE40" s="4"/>
      <c r="RHF40" s="4"/>
      <c r="RHG40" s="4"/>
      <c r="RHH40" s="4"/>
      <c r="RHI40" s="4"/>
      <c r="RHJ40" s="4"/>
      <c r="RHK40" s="4"/>
      <c r="RHL40" s="4"/>
      <c r="RHM40" s="4"/>
      <c r="RHN40" s="4"/>
      <c r="RHO40" s="4"/>
      <c r="RHP40" s="4"/>
      <c r="RHQ40" s="4"/>
      <c r="RHR40" s="4"/>
      <c r="RHS40" s="4"/>
      <c r="RHT40" s="4"/>
      <c r="RHU40" s="4"/>
      <c r="RHV40" s="4"/>
      <c r="RHW40" s="4"/>
      <c r="RHX40" s="4"/>
      <c r="RHY40" s="4"/>
      <c r="RHZ40" s="4"/>
      <c r="RIA40" s="4"/>
      <c r="RIB40" s="4"/>
      <c r="RIC40" s="4"/>
      <c r="RID40" s="4"/>
      <c r="RIE40" s="4"/>
      <c r="RIF40" s="4"/>
      <c r="RIG40" s="4"/>
      <c r="RIH40" s="4"/>
      <c r="RII40" s="4"/>
      <c r="RIJ40" s="4"/>
      <c r="RIK40" s="4"/>
      <c r="RIL40" s="4"/>
      <c r="RIM40" s="4"/>
      <c r="RIN40" s="4"/>
      <c r="RIO40" s="4"/>
      <c r="RIP40" s="4"/>
      <c r="RIQ40" s="4"/>
      <c r="RIR40" s="4"/>
      <c r="RIS40" s="4"/>
      <c r="RIT40" s="4"/>
      <c r="RIU40" s="4"/>
      <c r="RIV40" s="4"/>
      <c r="RIW40" s="4"/>
      <c r="RIX40" s="4"/>
      <c r="RIY40" s="4"/>
      <c r="RIZ40" s="4"/>
      <c r="RJA40" s="4"/>
      <c r="RJB40" s="4"/>
      <c r="RJC40" s="4"/>
      <c r="RJD40" s="4"/>
      <c r="RJE40" s="4"/>
      <c r="RJF40" s="4"/>
      <c r="RJG40" s="4"/>
      <c r="RJH40" s="4"/>
      <c r="RJI40" s="4"/>
      <c r="RJJ40" s="4"/>
      <c r="RJK40" s="4"/>
      <c r="RJL40" s="4"/>
      <c r="RJM40" s="4"/>
      <c r="RJN40" s="4"/>
      <c r="RJO40" s="4"/>
      <c r="RJP40" s="4"/>
      <c r="RJQ40" s="4"/>
      <c r="RJR40" s="4"/>
      <c r="RJS40" s="4"/>
      <c r="RJT40" s="4"/>
      <c r="RJU40" s="4"/>
      <c r="RJV40" s="4"/>
      <c r="RJW40" s="4"/>
      <c r="RJX40" s="4"/>
      <c r="RJY40" s="4"/>
      <c r="RJZ40" s="4"/>
      <c r="RKA40" s="4"/>
      <c r="RKB40" s="4"/>
      <c r="RKC40" s="4"/>
      <c r="RKD40" s="4"/>
      <c r="RKE40" s="4"/>
      <c r="RKF40" s="4"/>
      <c r="RKG40" s="4"/>
      <c r="RKH40" s="4"/>
      <c r="RKI40" s="4"/>
      <c r="RKJ40" s="4"/>
      <c r="RKK40" s="4"/>
      <c r="RKL40" s="4"/>
      <c r="RKM40" s="4"/>
      <c r="RKN40" s="4"/>
      <c r="RKO40" s="4"/>
      <c r="RKP40" s="4"/>
      <c r="RKQ40" s="4"/>
      <c r="RKR40" s="4"/>
      <c r="RKS40" s="4"/>
      <c r="RKT40" s="4"/>
      <c r="RKU40" s="4"/>
      <c r="RKV40" s="4"/>
      <c r="RKW40" s="4"/>
      <c r="RKX40" s="4"/>
      <c r="RKY40" s="4"/>
      <c r="RKZ40" s="4"/>
      <c r="RLA40" s="4"/>
      <c r="RLB40" s="4"/>
      <c r="RLC40" s="4"/>
      <c r="RLD40" s="4"/>
      <c r="RLE40" s="4"/>
      <c r="RLF40" s="4"/>
      <c r="RLG40" s="4"/>
      <c r="RLH40" s="4"/>
      <c r="RLI40" s="4"/>
      <c r="RLJ40" s="4"/>
      <c r="RLK40" s="4"/>
      <c r="RLL40" s="4"/>
      <c r="RLM40" s="4"/>
      <c r="RLN40" s="4"/>
      <c r="RLO40" s="4"/>
      <c r="RLP40" s="4"/>
      <c r="RLQ40" s="4"/>
      <c r="RLR40" s="4"/>
      <c r="RLS40" s="4"/>
      <c r="RLT40" s="4"/>
      <c r="RLU40" s="4"/>
      <c r="RLV40" s="4"/>
      <c r="RLW40" s="4"/>
      <c r="RLX40" s="4"/>
      <c r="RLY40" s="4"/>
      <c r="RLZ40" s="4"/>
      <c r="RMA40" s="4"/>
      <c r="RMB40" s="4"/>
      <c r="RMC40" s="4"/>
      <c r="RMD40" s="4"/>
      <c r="RME40" s="4"/>
      <c r="RMF40" s="4"/>
      <c r="RMG40" s="4"/>
      <c r="RMH40" s="4"/>
      <c r="RMI40" s="4"/>
      <c r="RMJ40" s="4"/>
      <c r="RMK40" s="4"/>
      <c r="RML40" s="4"/>
      <c r="RMM40" s="4"/>
      <c r="RMN40" s="4"/>
      <c r="RMO40" s="4"/>
      <c r="RMP40" s="4"/>
      <c r="RMQ40" s="4"/>
      <c r="RMR40" s="4"/>
      <c r="RMS40" s="4"/>
      <c r="RMT40" s="4"/>
      <c r="RMU40" s="4"/>
      <c r="RMV40" s="4"/>
      <c r="RMW40" s="4"/>
      <c r="RMX40" s="4"/>
      <c r="RMY40" s="4"/>
      <c r="RMZ40" s="4"/>
      <c r="RNA40" s="4"/>
      <c r="RNB40" s="4"/>
      <c r="RNC40" s="4"/>
      <c r="RND40" s="4"/>
      <c r="RNE40" s="4"/>
      <c r="RNF40" s="4"/>
      <c r="RNG40" s="4"/>
      <c r="RNH40" s="4"/>
      <c r="RNI40" s="4"/>
      <c r="RNJ40" s="4"/>
      <c r="RNK40" s="4"/>
      <c r="RNL40" s="4"/>
      <c r="RNM40" s="4"/>
      <c r="RNN40" s="4"/>
      <c r="RNO40" s="4"/>
      <c r="RNP40" s="4"/>
      <c r="RNQ40" s="4"/>
      <c r="RNR40" s="4"/>
      <c r="RNS40" s="4"/>
      <c r="RNT40" s="4"/>
      <c r="RNU40" s="4"/>
      <c r="RNV40" s="4"/>
      <c r="RNW40" s="4"/>
      <c r="RNX40" s="4"/>
      <c r="RNY40" s="4"/>
      <c r="RNZ40" s="4"/>
      <c r="ROA40" s="4"/>
      <c r="ROB40" s="4"/>
      <c r="ROC40" s="4"/>
      <c r="ROD40" s="4"/>
      <c r="ROE40" s="4"/>
      <c r="ROF40" s="4"/>
      <c r="ROG40" s="4"/>
      <c r="ROH40" s="4"/>
      <c r="ROI40" s="4"/>
      <c r="ROJ40" s="4"/>
      <c r="ROK40" s="4"/>
      <c r="ROL40" s="4"/>
      <c r="ROM40" s="4"/>
      <c r="RON40" s="4"/>
      <c r="ROO40" s="4"/>
      <c r="ROP40" s="4"/>
      <c r="ROQ40" s="4"/>
      <c r="ROR40" s="4"/>
      <c r="ROS40" s="4"/>
      <c r="ROT40" s="4"/>
      <c r="ROU40" s="4"/>
      <c r="ROV40" s="4"/>
      <c r="ROW40" s="4"/>
      <c r="ROX40" s="4"/>
      <c r="ROY40" s="4"/>
      <c r="ROZ40" s="4"/>
      <c r="RPA40" s="4"/>
      <c r="RPB40" s="4"/>
      <c r="RPC40" s="4"/>
      <c r="RPD40" s="4"/>
      <c r="RPE40" s="4"/>
      <c r="RPF40" s="4"/>
      <c r="RPG40" s="4"/>
      <c r="RPH40" s="4"/>
      <c r="RPI40" s="4"/>
      <c r="RPJ40" s="4"/>
      <c r="RPK40" s="4"/>
      <c r="RPL40" s="4"/>
      <c r="RPM40" s="4"/>
      <c r="RPN40" s="4"/>
      <c r="RPO40" s="4"/>
      <c r="RPP40" s="4"/>
      <c r="RPQ40" s="4"/>
      <c r="RPR40" s="4"/>
      <c r="RPS40" s="4"/>
      <c r="RPT40" s="4"/>
      <c r="RPU40" s="4"/>
      <c r="RPV40" s="4"/>
      <c r="RPW40" s="4"/>
      <c r="RPX40" s="4"/>
      <c r="RPY40" s="4"/>
      <c r="RPZ40" s="4"/>
      <c r="RQA40" s="4"/>
      <c r="RQB40" s="4"/>
      <c r="RQC40" s="4"/>
      <c r="RQD40" s="4"/>
      <c r="RQE40" s="4"/>
      <c r="RQF40" s="4"/>
      <c r="RQG40" s="4"/>
      <c r="RQH40" s="4"/>
      <c r="RQI40" s="4"/>
      <c r="RQJ40" s="4"/>
      <c r="RQK40" s="4"/>
      <c r="RQL40" s="4"/>
      <c r="RQM40" s="4"/>
      <c r="RQN40" s="4"/>
      <c r="RQO40" s="4"/>
      <c r="RQP40" s="4"/>
      <c r="RQQ40" s="4"/>
      <c r="RQR40" s="4"/>
      <c r="RQS40" s="4"/>
      <c r="RQT40" s="4"/>
      <c r="RQU40" s="4"/>
      <c r="RQV40" s="4"/>
      <c r="RQW40" s="4"/>
      <c r="RQX40" s="4"/>
      <c r="RQY40" s="4"/>
      <c r="RQZ40" s="4"/>
      <c r="RRA40" s="4"/>
      <c r="RRB40" s="4"/>
      <c r="RRC40" s="4"/>
      <c r="RRD40" s="4"/>
      <c r="RRE40" s="4"/>
      <c r="RRF40" s="4"/>
      <c r="RRG40" s="4"/>
      <c r="RRH40" s="4"/>
      <c r="RRI40" s="4"/>
      <c r="RRJ40" s="4"/>
      <c r="RRK40" s="4"/>
      <c r="RRL40" s="4"/>
      <c r="RRM40" s="4"/>
      <c r="RRN40" s="4"/>
      <c r="RRO40" s="4"/>
      <c r="RRP40" s="4"/>
      <c r="RRQ40" s="4"/>
      <c r="RRR40" s="4"/>
      <c r="RRS40" s="4"/>
      <c r="RRT40" s="4"/>
      <c r="RRU40" s="4"/>
      <c r="RRV40" s="4"/>
      <c r="RRW40" s="4"/>
      <c r="RRX40" s="4"/>
      <c r="RRY40" s="4"/>
      <c r="RRZ40" s="4"/>
      <c r="RSA40" s="4"/>
      <c r="RSB40" s="4"/>
      <c r="RSC40" s="4"/>
      <c r="RSD40" s="4"/>
      <c r="RSE40" s="4"/>
      <c r="RSF40" s="4"/>
      <c r="RSG40" s="4"/>
      <c r="RSH40" s="4"/>
      <c r="RSI40" s="4"/>
      <c r="RSJ40" s="4"/>
      <c r="RSK40" s="4"/>
      <c r="RSL40" s="4"/>
      <c r="RSM40" s="4"/>
      <c r="RSN40" s="4"/>
      <c r="RSO40" s="4"/>
      <c r="RSP40" s="4"/>
      <c r="RSQ40" s="4"/>
      <c r="RSR40" s="4"/>
      <c r="RSS40" s="4"/>
      <c r="RST40" s="4"/>
      <c r="RSU40" s="4"/>
      <c r="RSV40" s="4"/>
      <c r="RSW40" s="4"/>
      <c r="RSX40" s="4"/>
      <c r="RSY40" s="4"/>
      <c r="RSZ40" s="4"/>
      <c r="RTA40" s="4"/>
      <c r="RTB40" s="4"/>
      <c r="RTC40" s="4"/>
      <c r="RTD40" s="4"/>
      <c r="RTE40" s="4"/>
      <c r="RTF40" s="4"/>
      <c r="RTG40" s="4"/>
      <c r="RTH40" s="4"/>
      <c r="RTI40" s="4"/>
      <c r="RTJ40" s="4"/>
      <c r="RTK40" s="4"/>
      <c r="RTL40" s="4"/>
      <c r="RTM40" s="4"/>
      <c r="RTN40" s="4"/>
      <c r="RTO40" s="4"/>
      <c r="RTP40" s="4"/>
      <c r="RTQ40" s="4"/>
      <c r="RTR40" s="4"/>
      <c r="RTS40" s="4"/>
      <c r="RTT40" s="4"/>
      <c r="RTU40" s="4"/>
      <c r="RTV40" s="4"/>
      <c r="RTW40" s="4"/>
      <c r="RTX40" s="4"/>
      <c r="RTY40" s="4"/>
      <c r="RTZ40" s="4"/>
      <c r="RUA40" s="4"/>
      <c r="RUB40" s="4"/>
      <c r="RUC40" s="4"/>
      <c r="RUD40" s="4"/>
      <c r="RUE40" s="4"/>
      <c r="RUF40" s="4"/>
      <c r="RUG40" s="4"/>
      <c r="RUH40" s="4"/>
      <c r="RUI40" s="4"/>
      <c r="RUJ40" s="4"/>
      <c r="RUK40" s="4"/>
      <c r="RUL40" s="4"/>
      <c r="RUM40" s="4"/>
      <c r="RUN40" s="4"/>
      <c r="RUO40" s="4"/>
      <c r="RUP40" s="4"/>
      <c r="RUQ40" s="4"/>
      <c r="RUR40" s="4"/>
      <c r="RUS40" s="4"/>
      <c r="RUT40" s="4"/>
      <c r="RUU40" s="4"/>
      <c r="RUV40" s="4"/>
      <c r="RUW40" s="4"/>
      <c r="RUX40" s="4"/>
      <c r="RUY40" s="4"/>
      <c r="RUZ40" s="4"/>
      <c r="RVA40" s="4"/>
      <c r="RVB40" s="4"/>
      <c r="RVC40" s="4"/>
      <c r="RVD40" s="4"/>
      <c r="RVE40" s="4"/>
      <c r="RVF40" s="4"/>
      <c r="RVG40" s="4"/>
      <c r="RVH40" s="4"/>
      <c r="RVI40" s="4"/>
      <c r="RVJ40" s="4"/>
      <c r="RVK40" s="4"/>
      <c r="RVL40" s="4"/>
      <c r="RVM40" s="4"/>
      <c r="RVN40" s="4"/>
      <c r="RVO40" s="4"/>
      <c r="RVP40" s="4"/>
      <c r="RVQ40" s="4"/>
      <c r="RVR40" s="4"/>
      <c r="RVS40" s="4"/>
      <c r="RVT40" s="4"/>
      <c r="RVU40" s="4"/>
      <c r="RVV40" s="4"/>
      <c r="RVW40" s="4"/>
      <c r="RVX40" s="4"/>
      <c r="RVY40" s="4"/>
      <c r="RVZ40" s="4"/>
      <c r="RWA40" s="4"/>
      <c r="RWB40" s="4"/>
      <c r="RWC40" s="4"/>
      <c r="RWD40" s="4"/>
      <c r="RWE40" s="4"/>
      <c r="RWF40" s="4"/>
      <c r="RWG40" s="4"/>
      <c r="RWH40" s="4"/>
      <c r="RWI40" s="4"/>
      <c r="RWJ40" s="4"/>
      <c r="RWK40" s="4"/>
      <c r="RWL40" s="4"/>
      <c r="RWM40" s="4"/>
      <c r="RWN40" s="4"/>
      <c r="RWO40" s="4"/>
      <c r="RWP40" s="4"/>
      <c r="RWQ40" s="4"/>
      <c r="RWR40" s="4"/>
      <c r="RWS40" s="4"/>
      <c r="RWT40" s="4"/>
      <c r="RWU40" s="4"/>
      <c r="RWV40" s="4"/>
      <c r="RWW40" s="4"/>
      <c r="RWX40" s="4"/>
      <c r="RWY40" s="4"/>
      <c r="RWZ40" s="4"/>
      <c r="RXA40" s="4"/>
      <c r="RXB40" s="4"/>
      <c r="RXC40" s="4"/>
      <c r="RXD40" s="4"/>
      <c r="RXE40" s="4"/>
      <c r="RXF40" s="4"/>
      <c r="RXG40" s="4"/>
      <c r="RXH40" s="4"/>
      <c r="RXI40" s="4"/>
      <c r="RXJ40" s="4"/>
      <c r="RXK40" s="4"/>
      <c r="RXL40" s="4"/>
      <c r="RXM40" s="4"/>
      <c r="RXN40" s="4"/>
      <c r="RXO40" s="4"/>
      <c r="RXP40" s="4"/>
      <c r="RXQ40" s="4"/>
      <c r="RXR40" s="4"/>
      <c r="RXS40" s="4"/>
      <c r="RXT40" s="4"/>
      <c r="RXU40" s="4"/>
      <c r="RXV40" s="4"/>
      <c r="RXW40" s="4"/>
      <c r="RXX40" s="4"/>
      <c r="RXY40" s="4"/>
      <c r="RXZ40" s="4"/>
      <c r="RYA40" s="4"/>
      <c r="RYB40" s="4"/>
      <c r="RYC40" s="4"/>
      <c r="RYD40" s="4"/>
      <c r="RYE40" s="4"/>
      <c r="RYF40" s="4"/>
      <c r="RYG40" s="4"/>
      <c r="RYH40" s="4"/>
      <c r="RYI40" s="4"/>
      <c r="RYJ40" s="4"/>
      <c r="RYK40" s="4"/>
      <c r="RYL40" s="4"/>
      <c r="RYM40" s="4"/>
      <c r="RYN40" s="4"/>
      <c r="RYO40" s="4"/>
      <c r="RYP40" s="4"/>
      <c r="RYQ40" s="4"/>
      <c r="RYR40" s="4"/>
      <c r="RYS40" s="4"/>
      <c r="RYT40" s="4"/>
      <c r="RYU40" s="4"/>
      <c r="RYV40" s="4"/>
      <c r="RYW40" s="4"/>
      <c r="RYX40" s="4"/>
      <c r="RYY40" s="4"/>
      <c r="RYZ40" s="4"/>
      <c r="RZA40" s="4"/>
      <c r="RZB40" s="4"/>
      <c r="RZC40" s="4"/>
      <c r="RZD40" s="4"/>
      <c r="RZE40" s="4"/>
      <c r="RZF40" s="4"/>
      <c r="RZG40" s="4"/>
      <c r="RZH40" s="4"/>
      <c r="RZI40" s="4"/>
      <c r="RZJ40" s="4"/>
      <c r="RZK40" s="4"/>
      <c r="RZL40" s="4"/>
      <c r="RZM40" s="4"/>
      <c r="RZN40" s="4"/>
      <c r="RZO40" s="4"/>
      <c r="RZP40" s="4"/>
      <c r="RZQ40" s="4"/>
      <c r="RZR40" s="4"/>
      <c r="RZS40" s="4"/>
      <c r="RZT40" s="4"/>
      <c r="RZU40" s="4"/>
      <c r="RZV40" s="4"/>
      <c r="RZW40" s="4"/>
      <c r="RZX40" s="4"/>
      <c r="RZY40" s="4"/>
      <c r="RZZ40" s="4"/>
      <c r="SAA40" s="4"/>
      <c r="SAB40" s="4"/>
      <c r="SAC40" s="4"/>
      <c r="SAD40" s="4"/>
      <c r="SAE40" s="4"/>
      <c r="SAF40" s="4"/>
      <c r="SAG40" s="4"/>
      <c r="SAH40" s="4"/>
      <c r="SAI40" s="4"/>
      <c r="SAJ40" s="4"/>
      <c r="SAK40" s="4"/>
      <c r="SAL40" s="4"/>
      <c r="SAM40" s="4"/>
      <c r="SAN40" s="4"/>
      <c r="SAO40" s="4"/>
      <c r="SAP40" s="4"/>
      <c r="SAQ40" s="4"/>
      <c r="SAR40" s="4"/>
      <c r="SAS40" s="4"/>
      <c r="SAT40" s="4"/>
      <c r="SAU40" s="4"/>
      <c r="SAV40" s="4"/>
      <c r="SAW40" s="4"/>
      <c r="SAX40" s="4"/>
      <c r="SAY40" s="4"/>
      <c r="SAZ40" s="4"/>
      <c r="SBA40" s="4"/>
      <c r="SBB40" s="4"/>
      <c r="SBC40" s="4"/>
      <c r="SBD40" s="4"/>
      <c r="SBE40" s="4"/>
      <c r="SBF40" s="4"/>
      <c r="SBG40" s="4"/>
      <c r="SBH40" s="4"/>
      <c r="SBI40" s="4"/>
      <c r="SBJ40" s="4"/>
      <c r="SBK40" s="4"/>
      <c r="SBL40" s="4"/>
      <c r="SBM40" s="4"/>
      <c r="SBN40" s="4"/>
      <c r="SBO40" s="4"/>
      <c r="SBP40" s="4"/>
      <c r="SBQ40" s="4"/>
      <c r="SBR40" s="4"/>
      <c r="SBS40" s="4"/>
      <c r="SBT40" s="4"/>
      <c r="SBU40" s="4"/>
      <c r="SBV40" s="4"/>
      <c r="SBW40" s="4"/>
      <c r="SBX40" s="4"/>
      <c r="SBY40" s="4"/>
      <c r="SBZ40" s="4"/>
      <c r="SCA40" s="4"/>
      <c r="SCB40" s="4"/>
      <c r="SCC40" s="4"/>
      <c r="SCD40" s="4"/>
      <c r="SCE40" s="4"/>
      <c r="SCF40" s="4"/>
      <c r="SCG40" s="4"/>
      <c r="SCH40" s="4"/>
      <c r="SCI40" s="4"/>
      <c r="SCJ40" s="4"/>
      <c r="SCK40" s="4"/>
      <c r="SCL40" s="4"/>
      <c r="SCM40" s="4"/>
      <c r="SCN40" s="4"/>
      <c r="SCO40" s="4"/>
      <c r="SCP40" s="4"/>
      <c r="SCQ40" s="4"/>
      <c r="SCR40" s="4"/>
      <c r="SCS40" s="4"/>
      <c r="SCT40" s="4"/>
      <c r="SCU40" s="4"/>
      <c r="SCV40" s="4"/>
      <c r="SCW40" s="4"/>
      <c r="SCX40" s="4"/>
      <c r="SCY40" s="4"/>
      <c r="SCZ40" s="4"/>
      <c r="SDA40" s="4"/>
      <c r="SDB40" s="4"/>
      <c r="SDC40" s="4"/>
      <c r="SDD40" s="4"/>
      <c r="SDE40" s="4"/>
      <c r="SDF40" s="4"/>
      <c r="SDG40" s="4"/>
      <c r="SDH40" s="4"/>
      <c r="SDI40" s="4"/>
      <c r="SDJ40" s="4"/>
      <c r="SDK40" s="4"/>
      <c r="SDL40" s="4"/>
      <c r="SDM40" s="4"/>
      <c r="SDN40" s="4"/>
      <c r="SDO40" s="4"/>
      <c r="SDP40" s="4"/>
      <c r="SDQ40" s="4"/>
      <c r="SDR40" s="4"/>
      <c r="SDS40" s="4"/>
      <c r="SDT40" s="4"/>
      <c r="SDU40" s="4"/>
      <c r="SDV40" s="4"/>
      <c r="SDW40" s="4"/>
      <c r="SDX40" s="4"/>
      <c r="SDY40" s="4"/>
      <c r="SDZ40" s="4"/>
      <c r="SEA40" s="4"/>
      <c r="SEB40" s="4"/>
      <c r="SEC40" s="4"/>
      <c r="SED40" s="4"/>
      <c r="SEE40" s="4"/>
      <c r="SEF40" s="4"/>
      <c r="SEG40" s="4"/>
      <c r="SEH40" s="4"/>
      <c r="SEI40" s="4"/>
      <c r="SEJ40" s="4"/>
      <c r="SEK40" s="4"/>
      <c r="SEL40" s="4"/>
      <c r="SEM40" s="4"/>
      <c r="SEN40" s="4"/>
      <c r="SEO40" s="4"/>
      <c r="SEP40" s="4"/>
      <c r="SEQ40" s="4"/>
      <c r="SER40" s="4"/>
      <c r="SES40" s="4"/>
      <c r="SET40" s="4"/>
      <c r="SEU40" s="4"/>
      <c r="SEV40" s="4"/>
      <c r="SEW40" s="4"/>
      <c r="SEX40" s="4"/>
      <c r="SEY40" s="4"/>
      <c r="SEZ40" s="4"/>
      <c r="SFA40" s="4"/>
      <c r="SFB40" s="4"/>
      <c r="SFC40" s="4"/>
      <c r="SFD40" s="4"/>
      <c r="SFE40" s="4"/>
      <c r="SFF40" s="4"/>
      <c r="SFG40" s="4"/>
      <c r="SFH40" s="4"/>
      <c r="SFI40" s="4"/>
      <c r="SFJ40" s="4"/>
      <c r="SFK40" s="4"/>
      <c r="SFL40" s="4"/>
      <c r="SFM40" s="4"/>
      <c r="SFN40" s="4"/>
      <c r="SFO40" s="4"/>
      <c r="SFP40" s="4"/>
      <c r="SFQ40" s="4"/>
      <c r="SFR40" s="4"/>
      <c r="SFS40" s="4"/>
      <c r="SFT40" s="4"/>
      <c r="SFU40" s="4"/>
      <c r="SFV40" s="4"/>
      <c r="SFW40" s="4"/>
      <c r="SFX40" s="4"/>
      <c r="SFY40" s="4"/>
      <c r="SFZ40" s="4"/>
      <c r="SGA40" s="4"/>
      <c r="SGB40" s="4"/>
      <c r="SGC40" s="4"/>
      <c r="SGD40" s="4"/>
      <c r="SGE40" s="4"/>
      <c r="SGF40" s="4"/>
      <c r="SGG40" s="4"/>
      <c r="SGH40" s="4"/>
      <c r="SGI40" s="4"/>
      <c r="SGJ40" s="4"/>
      <c r="SGK40" s="4"/>
      <c r="SGL40" s="4"/>
      <c r="SGM40" s="4"/>
      <c r="SGN40" s="4"/>
      <c r="SGO40" s="4"/>
      <c r="SGP40" s="4"/>
      <c r="SGQ40" s="4"/>
      <c r="SGR40" s="4"/>
      <c r="SGS40" s="4"/>
      <c r="SGT40" s="4"/>
      <c r="SGU40" s="4"/>
      <c r="SGV40" s="4"/>
      <c r="SGW40" s="4"/>
      <c r="SGX40" s="4"/>
      <c r="SGY40" s="4"/>
      <c r="SGZ40" s="4"/>
      <c r="SHA40" s="4"/>
      <c r="SHB40" s="4"/>
      <c r="SHC40" s="4"/>
      <c r="SHD40" s="4"/>
      <c r="SHE40" s="4"/>
      <c r="SHF40" s="4"/>
      <c r="SHG40" s="4"/>
      <c r="SHH40" s="4"/>
      <c r="SHI40" s="4"/>
      <c r="SHJ40" s="4"/>
      <c r="SHK40" s="4"/>
      <c r="SHL40" s="4"/>
      <c r="SHM40" s="4"/>
      <c r="SHN40" s="4"/>
      <c r="SHO40" s="4"/>
      <c r="SHP40" s="4"/>
      <c r="SHQ40" s="4"/>
      <c r="SHR40" s="4"/>
      <c r="SHS40" s="4"/>
      <c r="SHT40" s="4"/>
      <c r="SHU40" s="4"/>
      <c r="SHV40" s="4"/>
      <c r="SHW40" s="4"/>
      <c r="SHX40" s="4"/>
      <c r="SHY40" s="4"/>
      <c r="SHZ40" s="4"/>
      <c r="SIA40" s="4"/>
      <c r="SIB40" s="4"/>
      <c r="SIC40" s="4"/>
      <c r="SID40" s="4"/>
      <c r="SIE40" s="4"/>
      <c r="SIF40" s="4"/>
      <c r="SIG40" s="4"/>
      <c r="SIH40" s="4"/>
      <c r="SII40" s="4"/>
      <c r="SIJ40" s="4"/>
      <c r="SIK40" s="4"/>
      <c r="SIL40" s="4"/>
      <c r="SIM40" s="4"/>
      <c r="SIN40" s="4"/>
      <c r="SIO40" s="4"/>
      <c r="SIP40" s="4"/>
      <c r="SIQ40" s="4"/>
      <c r="SIR40" s="4"/>
      <c r="SIS40" s="4"/>
      <c r="SIT40" s="4"/>
      <c r="SIU40" s="4"/>
      <c r="SIV40" s="4"/>
      <c r="SIW40" s="4"/>
      <c r="SIX40" s="4"/>
      <c r="SIY40" s="4"/>
      <c r="SIZ40" s="4"/>
      <c r="SJA40" s="4"/>
      <c r="SJB40" s="4"/>
      <c r="SJC40" s="4"/>
      <c r="SJD40" s="4"/>
      <c r="SJE40" s="4"/>
      <c r="SJF40" s="4"/>
      <c r="SJG40" s="4"/>
      <c r="SJH40" s="4"/>
      <c r="SJI40" s="4"/>
      <c r="SJJ40" s="4"/>
      <c r="SJK40" s="4"/>
      <c r="SJL40" s="4"/>
      <c r="SJM40" s="4"/>
      <c r="SJN40" s="4"/>
      <c r="SJO40" s="4"/>
      <c r="SJP40" s="4"/>
      <c r="SJQ40" s="4"/>
      <c r="SJR40" s="4"/>
      <c r="SJS40" s="4"/>
      <c r="SJT40" s="4"/>
      <c r="SJU40" s="4"/>
      <c r="SJV40" s="4"/>
      <c r="SJW40" s="4"/>
      <c r="SJX40" s="4"/>
      <c r="SJY40" s="4"/>
      <c r="SJZ40" s="4"/>
      <c r="SKA40" s="4"/>
      <c r="SKB40" s="4"/>
      <c r="SKC40" s="4"/>
      <c r="SKD40" s="4"/>
      <c r="SKE40" s="4"/>
      <c r="SKF40" s="4"/>
      <c r="SKG40" s="4"/>
      <c r="SKH40" s="4"/>
      <c r="SKI40" s="4"/>
      <c r="SKJ40" s="4"/>
      <c r="SKK40" s="4"/>
      <c r="SKL40" s="4"/>
      <c r="SKM40" s="4"/>
      <c r="SKN40" s="4"/>
      <c r="SKO40" s="4"/>
      <c r="SKP40" s="4"/>
      <c r="SKQ40" s="4"/>
      <c r="SKR40" s="4"/>
      <c r="SKS40" s="4"/>
      <c r="SKT40" s="4"/>
      <c r="SKU40" s="4"/>
      <c r="SKV40" s="4"/>
      <c r="SKW40" s="4"/>
      <c r="SKX40" s="4"/>
      <c r="SKY40" s="4"/>
      <c r="SKZ40" s="4"/>
      <c r="SLA40" s="4"/>
      <c r="SLB40" s="4"/>
      <c r="SLC40" s="4"/>
      <c r="SLD40" s="4"/>
      <c r="SLE40" s="4"/>
      <c r="SLF40" s="4"/>
      <c r="SLG40" s="4"/>
      <c r="SLH40" s="4"/>
      <c r="SLI40" s="4"/>
      <c r="SLJ40" s="4"/>
      <c r="SLK40" s="4"/>
      <c r="SLL40" s="4"/>
      <c r="SLM40" s="4"/>
      <c r="SLN40" s="4"/>
      <c r="SLO40" s="4"/>
      <c r="SLP40" s="4"/>
      <c r="SLQ40" s="4"/>
      <c r="SLR40" s="4"/>
      <c r="SLS40" s="4"/>
      <c r="SLT40" s="4"/>
      <c r="SLU40" s="4"/>
      <c r="SLV40" s="4"/>
      <c r="SLW40" s="4"/>
      <c r="SLX40" s="4"/>
      <c r="SLY40" s="4"/>
      <c r="SLZ40" s="4"/>
      <c r="SMA40" s="4"/>
      <c r="SMB40" s="4"/>
      <c r="SMC40" s="4"/>
      <c r="SMD40" s="4"/>
      <c r="SME40" s="4"/>
      <c r="SMF40" s="4"/>
      <c r="SMG40" s="4"/>
      <c r="SMH40" s="4"/>
      <c r="SMI40" s="4"/>
      <c r="SMJ40" s="4"/>
      <c r="SMK40" s="4"/>
      <c r="SML40" s="4"/>
      <c r="SMM40" s="4"/>
      <c r="SMN40" s="4"/>
      <c r="SMO40" s="4"/>
      <c r="SMP40" s="4"/>
      <c r="SMQ40" s="4"/>
      <c r="SMR40" s="4"/>
      <c r="SMS40" s="4"/>
      <c r="SMT40" s="4"/>
      <c r="SMU40" s="4"/>
      <c r="SMV40" s="4"/>
      <c r="SMW40" s="4"/>
      <c r="SMX40" s="4"/>
      <c r="SMY40" s="4"/>
      <c r="SMZ40" s="4"/>
      <c r="SNA40" s="4"/>
      <c r="SNB40" s="4"/>
      <c r="SNC40" s="4"/>
      <c r="SND40" s="4"/>
      <c r="SNE40" s="4"/>
      <c r="SNF40" s="4"/>
      <c r="SNG40" s="4"/>
      <c r="SNH40" s="4"/>
      <c r="SNI40" s="4"/>
      <c r="SNJ40" s="4"/>
      <c r="SNK40" s="4"/>
      <c r="SNL40" s="4"/>
      <c r="SNM40" s="4"/>
      <c r="SNN40" s="4"/>
      <c r="SNO40" s="4"/>
      <c r="SNP40" s="4"/>
      <c r="SNQ40" s="4"/>
      <c r="SNR40" s="4"/>
      <c r="SNS40" s="4"/>
      <c r="SNT40" s="4"/>
      <c r="SNU40" s="4"/>
      <c r="SNV40" s="4"/>
      <c r="SNW40" s="4"/>
      <c r="SNX40" s="4"/>
      <c r="SNY40" s="4"/>
      <c r="SNZ40" s="4"/>
      <c r="SOA40" s="4"/>
      <c r="SOB40" s="4"/>
      <c r="SOC40" s="4"/>
      <c r="SOD40" s="4"/>
      <c r="SOE40" s="4"/>
      <c r="SOF40" s="4"/>
      <c r="SOG40" s="4"/>
      <c r="SOH40" s="4"/>
      <c r="SOI40" s="4"/>
      <c r="SOJ40" s="4"/>
      <c r="SOK40" s="4"/>
      <c r="SOL40" s="4"/>
      <c r="SOM40" s="4"/>
      <c r="SON40" s="4"/>
      <c r="SOO40" s="4"/>
      <c r="SOP40" s="4"/>
      <c r="SOQ40" s="4"/>
      <c r="SOR40" s="4"/>
      <c r="SOS40" s="4"/>
      <c r="SOT40" s="4"/>
      <c r="SOU40" s="4"/>
      <c r="SOV40" s="4"/>
      <c r="SOW40" s="4"/>
      <c r="SOX40" s="4"/>
      <c r="SOY40" s="4"/>
      <c r="SOZ40" s="4"/>
      <c r="SPA40" s="4"/>
      <c r="SPB40" s="4"/>
      <c r="SPC40" s="4"/>
      <c r="SPD40" s="4"/>
      <c r="SPE40" s="4"/>
      <c r="SPF40" s="4"/>
      <c r="SPG40" s="4"/>
      <c r="SPH40" s="4"/>
      <c r="SPI40" s="4"/>
      <c r="SPJ40" s="4"/>
      <c r="SPK40" s="4"/>
      <c r="SPL40" s="4"/>
      <c r="SPM40" s="4"/>
      <c r="SPN40" s="4"/>
      <c r="SPO40" s="4"/>
      <c r="SPP40" s="4"/>
      <c r="SPQ40" s="4"/>
      <c r="SPR40" s="4"/>
      <c r="SPS40" s="4"/>
      <c r="SPT40" s="4"/>
      <c r="SPU40" s="4"/>
      <c r="SPV40" s="4"/>
      <c r="SPW40" s="4"/>
      <c r="SPX40" s="4"/>
      <c r="SPY40" s="4"/>
      <c r="SPZ40" s="4"/>
      <c r="SQA40" s="4"/>
      <c r="SQB40" s="4"/>
      <c r="SQC40" s="4"/>
      <c r="SQD40" s="4"/>
      <c r="SQE40" s="4"/>
      <c r="SQF40" s="4"/>
      <c r="SQG40" s="4"/>
      <c r="SQH40" s="4"/>
      <c r="SQI40" s="4"/>
      <c r="SQJ40" s="4"/>
      <c r="SQK40" s="4"/>
      <c r="SQL40" s="4"/>
      <c r="SQM40" s="4"/>
      <c r="SQN40" s="4"/>
      <c r="SQO40" s="4"/>
      <c r="SQP40" s="4"/>
      <c r="SQQ40" s="4"/>
      <c r="SQR40" s="4"/>
      <c r="SQS40" s="4"/>
      <c r="SQT40" s="4"/>
      <c r="SQU40" s="4"/>
      <c r="SQV40" s="4"/>
      <c r="SQW40" s="4"/>
      <c r="SQX40" s="4"/>
      <c r="SQY40" s="4"/>
      <c r="SQZ40" s="4"/>
      <c r="SRA40" s="4"/>
      <c r="SRB40" s="4"/>
      <c r="SRC40" s="4"/>
      <c r="SRD40" s="4"/>
      <c r="SRE40" s="4"/>
      <c r="SRF40" s="4"/>
      <c r="SRG40" s="4"/>
      <c r="SRH40" s="4"/>
      <c r="SRI40" s="4"/>
      <c r="SRJ40" s="4"/>
      <c r="SRK40" s="4"/>
      <c r="SRL40" s="4"/>
      <c r="SRM40" s="4"/>
      <c r="SRN40" s="4"/>
      <c r="SRO40" s="4"/>
      <c r="SRP40" s="4"/>
      <c r="SRQ40" s="4"/>
      <c r="SRR40" s="4"/>
      <c r="SRS40" s="4"/>
      <c r="SRT40" s="4"/>
      <c r="SRU40" s="4"/>
      <c r="SRV40" s="4"/>
      <c r="SRW40" s="4"/>
      <c r="SRX40" s="4"/>
      <c r="SRY40" s="4"/>
      <c r="SRZ40" s="4"/>
      <c r="SSA40" s="4"/>
      <c r="SSB40" s="4"/>
      <c r="SSC40" s="4"/>
      <c r="SSD40" s="4"/>
      <c r="SSE40" s="4"/>
      <c r="SSF40" s="4"/>
      <c r="SSG40" s="4"/>
      <c r="SSH40" s="4"/>
      <c r="SSI40" s="4"/>
      <c r="SSJ40" s="4"/>
      <c r="SSK40" s="4"/>
      <c r="SSL40" s="4"/>
      <c r="SSM40" s="4"/>
      <c r="SSN40" s="4"/>
      <c r="SSO40" s="4"/>
      <c r="SSP40" s="4"/>
      <c r="SSQ40" s="4"/>
      <c r="SSR40" s="4"/>
      <c r="SSS40" s="4"/>
      <c r="SST40" s="4"/>
      <c r="SSU40" s="4"/>
      <c r="SSV40" s="4"/>
      <c r="SSW40" s="4"/>
      <c r="SSX40" s="4"/>
      <c r="SSY40" s="4"/>
      <c r="SSZ40" s="4"/>
      <c r="STA40" s="4"/>
      <c r="STB40" s="4"/>
      <c r="STC40" s="4"/>
      <c r="STD40" s="4"/>
      <c r="STE40" s="4"/>
      <c r="STF40" s="4"/>
      <c r="STG40" s="4"/>
      <c r="STH40" s="4"/>
      <c r="STI40" s="4"/>
      <c r="STJ40" s="4"/>
      <c r="STK40" s="4"/>
      <c r="STL40" s="4"/>
      <c r="STM40" s="4"/>
      <c r="STN40" s="4"/>
      <c r="STO40" s="4"/>
      <c r="STP40" s="4"/>
      <c r="STQ40" s="4"/>
      <c r="STR40" s="4"/>
      <c r="STS40" s="4"/>
      <c r="STT40" s="4"/>
      <c r="STU40" s="4"/>
      <c r="STV40" s="4"/>
      <c r="STW40" s="4"/>
      <c r="STX40" s="4"/>
      <c r="STY40" s="4"/>
      <c r="STZ40" s="4"/>
      <c r="SUA40" s="4"/>
      <c r="SUB40" s="4"/>
      <c r="SUC40" s="4"/>
      <c r="SUD40" s="4"/>
      <c r="SUE40" s="4"/>
      <c r="SUF40" s="4"/>
      <c r="SUG40" s="4"/>
      <c r="SUH40" s="4"/>
      <c r="SUI40" s="4"/>
      <c r="SUJ40" s="4"/>
      <c r="SUK40" s="4"/>
      <c r="SUL40" s="4"/>
      <c r="SUM40" s="4"/>
      <c r="SUN40" s="4"/>
      <c r="SUO40" s="4"/>
      <c r="SUP40" s="4"/>
      <c r="SUQ40" s="4"/>
      <c r="SUR40" s="4"/>
      <c r="SUS40" s="4"/>
      <c r="SUT40" s="4"/>
      <c r="SUU40" s="4"/>
      <c r="SUV40" s="4"/>
      <c r="SUW40" s="4"/>
      <c r="SUX40" s="4"/>
      <c r="SUY40" s="4"/>
      <c r="SUZ40" s="4"/>
      <c r="SVA40" s="4"/>
      <c r="SVB40" s="4"/>
      <c r="SVC40" s="4"/>
      <c r="SVD40" s="4"/>
      <c r="SVE40" s="4"/>
      <c r="SVF40" s="4"/>
      <c r="SVG40" s="4"/>
      <c r="SVH40" s="4"/>
      <c r="SVI40" s="4"/>
      <c r="SVJ40" s="4"/>
      <c r="SVK40" s="4"/>
      <c r="SVL40" s="4"/>
      <c r="SVM40" s="4"/>
      <c r="SVN40" s="4"/>
      <c r="SVO40" s="4"/>
      <c r="SVP40" s="4"/>
      <c r="SVQ40" s="4"/>
      <c r="SVR40" s="4"/>
      <c r="SVS40" s="4"/>
      <c r="SVT40" s="4"/>
      <c r="SVU40" s="4"/>
      <c r="SVV40" s="4"/>
      <c r="SVW40" s="4"/>
      <c r="SVX40" s="4"/>
      <c r="SVY40" s="4"/>
      <c r="SVZ40" s="4"/>
      <c r="SWA40" s="4"/>
      <c r="SWB40" s="4"/>
      <c r="SWC40" s="4"/>
      <c r="SWD40" s="4"/>
      <c r="SWE40" s="4"/>
      <c r="SWF40" s="4"/>
      <c r="SWG40" s="4"/>
      <c r="SWH40" s="4"/>
      <c r="SWI40" s="4"/>
      <c r="SWJ40" s="4"/>
      <c r="SWK40" s="4"/>
      <c r="SWL40" s="4"/>
      <c r="SWM40" s="4"/>
      <c r="SWN40" s="4"/>
      <c r="SWO40" s="4"/>
      <c r="SWP40" s="4"/>
      <c r="SWQ40" s="4"/>
      <c r="SWR40" s="4"/>
      <c r="SWS40" s="4"/>
      <c r="SWT40" s="4"/>
      <c r="SWU40" s="4"/>
      <c r="SWV40" s="4"/>
      <c r="SWW40" s="4"/>
      <c r="SWX40" s="4"/>
      <c r="SWY40" s="4"/>
      <c r="SWZ40" s="4"/>
      <c r="SXA40" s="4"/>
      <c r="SXB40" s="4"/>
      <c r="SXC40" s="4"/>
      <c r="SXD40" s="4"/>
      <c r="SXE40" s="4"/>
      <c r="SXF40" s="4"/>
      <c r="SXG40" s="4"/>
      <c r="SXH40" s="4"/>
      <c r="SXI40" s="4"/>
      <c r="SXJ40" s="4"/>
      <c r="SXK40" s="4"/>
      <c r="SXL40" s="4"/>
      <c r="SXM40" s="4"/>
      <c r="SXN40" s="4"/>
      <c r="SXO40" s="4"/>
      <c r="SXP40" s="4"/>
      <c r="SXQ40" s="4"/>
      <c r="SXR40" s="4"/>
      <c r="SXS40" s="4"/>
      <c r="SXT40" s="4"/>
      <c r="SXU40" s="4"/>
      <c r="SXV40" s="4"/>
      <c r="SXW40" s="4"/>
      <c r="SXX40" s="4"/>
      <c r="SXY40" s="4"/>
      <c r="SXZ40" s="4"/>
      <c r="SYA40" s="4"/>
      <c r="SYB40" s="4"/>
      <c r="SYC40" s="4"/>
      <c r="SYD40" s="4"/>
      <c r="SYE40" s="4"/>
      <c r="SYF40" s="4"/>
      <c r="SYG40" s="4"/>
      <c r="SYH40" s="4"/>
      <c r="SYI40" s="4"/>
      <c r="SYJ40" s="4"/>
      <c r="SYK40" s="4"/>
      <c r="SYL40" s="4"/>
      <c r="SYM40" s="4"/>
      <c r="SYN40" s="4"/>
      <c r="SYO40" s="4"/>
      <c r="SYP40" s="4"/>
      <c r="SYQ40" s="4"/>
      <c r="SYR40" s="4"/>
      <c r="SYS40" s="4"/>
      <c r="SYT40" s="4"/>
      <c r="SYU40" s="4"/>
      <c r="SYV40" s="4"/>
      <c r="SYW40" s="4"/>
      <c r="SYX40" s="4"/>
      <c r="SYY40" s="4"/>
      <c r="SYZ40" s="4"/>
      <c r="SZA40" s="4"/>
      <c r="SZB40" s="4"/>
      <c r="SZC40" s="4"/>
      <c r="SZD40" s="4"/>
      <c r="SZE40" s="4"/>
      <c r="SZF40" s="4"/>
      <c r="SZG40" s="4"/>
      <c r="SZH40" s="4"/>
      <c r="SZI40" s="4"/>
      <c r="SZJ40" s="4"/>
      <c r="SZK40" s="4"/>
      <c r="SZL40" s="4"/>
      <c r="SZM40" s="4"/>
      <c r="SZN40" s="4"/>
      <c r="SZO40" s="4"/>
      <c r="SZP40" s="4"/>
      <c r="SZQ40" s="4"/>
      <c r="SZR40" s="4"/>
      <c r="SZS40" s="4"/>
      <c r="SZT40" s="4"/>
      <c r="SZU40" s="4"/>
      <c r="SZV40" s="4"/>
      <c r="SZW40" s="4"/>
      <c r="SZX40" s="4"/>
      <c r="SZY40" s="4"/>
      <c r="SZZ40" s="4"/>
      <c r="TAA40" s="4"/>
      <c r="TAB40" s="4"/>
      <c r="TAC40" s="4"/>
      <c r="TAD40" s="4"/>
      <c r="TAE40" s="4"/>
      <c r="TAF40" s="4"/>
      <c r="TAG40" s="4"/>
      <c r="TAH40" s="4"/>
      <c r="TAI40" s="4"/>
      <c r="TAJ40" s="4"/>
      <c r="TAK40" s="4"/>
      <c r="TAL40" s="4"/>
      <c r="TAM40" s="4"/>
      <c r="TAN40" s="4"/>
      <c r="TAO40" s="4"/>
      <c r="TAP40" s="4"/>
      <c r="TAQ40" s="4"/>
      <c r="TAR40" s="4"/>
      <c r="TAS40" s="4"/>
      <c r="TAT40" s="4"/>
      <c r="TAU40" s="4"/>
      <c r="TAV40" s="4"/>
      <c r="TAW40" s="4"/>
      <c r="TAX40" s="4"/>
      <c r="TAY40" s="4"/>
      <c r="TAZ40" s="4"/>
      <c r="TBA40" s="4"/>
      <c r="TBB40" s="4"/>
      <c r="TBC40" s="4"/>
      <c r="TBD40" s="4"/>
      <c r="TBE40" s="4"/>
      <c r="TBF40" s="4"/>
      <c r="TBG40" s="4"/>
      <c r="TBH40" s="4"/>
      <c r="TBI40" s="4"/>
      <c r="TBJ40" s="4"/>
      <c r="TBK40" s="4"/>
      <c r="TBL40" s="4"/>
      <c r="TBM40" s="4"/>
      <c r="TBN40" s="4"/>
      <c r="TBO40" s="4"/>
      <c r="TBP40" s="4"/>
      <c r="TBQ40" s="4"/>
      <c r="TBR40" s="4"/>
      <c r="TBS40" s="4"/>
      <c r="TBT40" s="4"/>
      <c r="TBU40" s="4"/>
      <c r="TBV40" s="4"/>
      <c r="TBW40" s="4"/>
      <c r="TBX40" s="4"/>
      <c r="TBY40" s="4"/>
      <c r="TBZ40" s="4"/>
      <c r="TCA40" s="4"/>
      <c r="TCB40" s="4"/>
      <c r="TCC40" s="4"/>
      <c r="TCD40" s="4"/>
      <c r="TCE40" s="4"/>
      <c r="TCF40" s="4"/>
      <c r="TCG40" s="4"/>
      <c r="TCH40" s="4"/>
      <c r="TCI40" s="4"/>
      <c r="TCJ40" s="4"/>
      <c r="TCK40" s="4"/>
      <c r="TCL40" s="4"/>
      <c r="TCM40" s="4"/>
      <c r="TCN40" s="4"/>
      <c r="TCO40" s="4"/>
      <c r="TCP40" s="4"/>
      <c r="TCQ40" s="4"/>
      <c r="TCR40" s="4"/>
      <c r="TCS40" s="4"/>
      <c r="TCT40" s="4"/>
      <c r="TCU40" s="4"/>
      <c r="TCV40" s="4"/>
      <c r="TCW40" s="4"/>
      <c r="TCX40" s="4"/>
      <c r="TCY40" s="4"/>
      <c r="TCZ40" s="4"/>
      <c r="TDA40" s="4"/>
      <c r="TDB40" s="4"/>
      <c r="TDC40" s="4"/>
      <c r="TDD40" s="4"/>
      <c r="TDE40" s="4"/>
      <c r="TDF40" s="4"/>
      <c r="TDG40" s="4"/>
      <c r="TDH40" s="4"/>
      <c r="TDI40" s="4"/>
      <c r="TDJ40" s="4"/>
      <c r="TDK40" s="4"/>
      <c r="TDL40" s="4"/>
      <c r="TDM40" s="4"/>
      <c r="TDN40" s="4"/>
      <c r="TDO40" s="4"/>
      <c r="TDP40" s="4"/>
      <c r="TDQ40" s="4"/>
      <c r="TDR40" s="4"/>
      <c r="TDS40" s="4"/>
      <c r="TDT40" s="4"/>
      <c r="TDU40" s="4"/>
      <c r="TDV40" s="4"/>
      <c r="TDW40" s="4"/>
      <c r="TDX40" s="4"/>
      <c r="TDY40" s="4"/>
      <c r="TDZ40" s="4"/>
      <c r="TEA40" s="4"/>
      <c r="TEB40" s="4"/>
      <c r="TEC40" s="4"/>
      <c r="TED40" s="4"/>
      <c r="TEE40" s="4"/>
      <c r="TEF40" s="4"/>
      <c r="TEG40" s="4"/>
      <c r="TEH40" s="4"/>
      <c r="TEI40" s="4"/>
      <c r="TEJ40" s="4"/>
      <c r="TEK40" s="4"/>
      <c r="TEL40" s="4"/>
      <c r="TEM40" s="4"/>
      <c r="TEN40" s="4"/>
      <c r="TEO40" s="4"/>
      <c r="TEP40" s="4"/>
      <c r="TEQ40" s="4"/>
      <c r="TER40" s="4"/>
      <c r="TES40" s="4"/>
      <c r="TET40" s="4"/>
      <c r="TEU40" s="4"/>
      <c r="TEV40" s="4"/>
      <c r="TEW40" s="4"/>
      <c r="TEX40" s="4"/>
      <c r="TEY40" s="4"/>
      <c r="TEZ40" s="4"/>
      <c r="TFA40" s="4"/>
      <c r="TFB40" s="4"/>
      <c r="TFC40" s="4"/>
      <c r="TFD40" s="4"/>
      <c r="TFE40" s="4"/>
      <c r="TFF40" s="4"/>
      <c r="TFG40" s="4"/>
      <c r="TFH40" s="4"/>
      <c r="TFI40" s="4"/>
      <c r="TFJ40" s="4"/>
      <c r="TFK40" s="4"/>
      <c r="TFL40" s="4"/>
      <c r="TFM40" s="4"/>
      <c r="TFN40" s="4"/>
      <c r="TFO40" s="4"/>
      <c r="TFP40" s="4"/>
      <c r="TFQ40" s="4"/>
      <c r="TFR40" s="4"/>
      <c r="TFS40" s="4"/>
      <c r="TFT40" s="4"/>
      <c r="TFU40" s="4"/>
      <c r="TFV40" s="4"/>
      <c r="TFW40" s="4"/>
      <c r="TFX40" s="4"/>
      <c r="TFY40" s="4"/>
      <c r="TFZ40" s="4"/>
      <c r="TGA40" s="4"/>
      <c r="TGB40" s="4"/>
      <c r="TGC40" s="4"/>
      <c r="TGD40" s="4"/>
      <c r="TGE40" s="4"/>
      <c r="TGF40" s="4"/>
      <c r="TGG40" s="4"/>
      <c r="TGH40" s="4"/>
      <c r="TGI40" s="4"/>
      <c r="TGJ40" s="4"/>
      <c r="TGK40" s="4"/>
      <c r="TGL40" s="4"/>
      <c r="TGM40" s="4"/>
      <c r="TGN40" s="4"/>
      <c r="TGO40" s="4"/>
      <c r="TGP40" s="4"/>
      <c r="TGQ40" s="4"/>
      <c r="TGR40" s="4"/>
      <c r="TGS40" s="4"/>
      <c r="TGT40" s="4"/>
      <c r="TGU40" s="4"/>
      <c r="TGV40" s="4"/>
      <c r="TGW40" s="4"/>
      <c r="TGX40" s="4"/>
      <c r="TGY40" s="4"/>
      <c r="TGZ40" s="4"/>
      <c r="THA40" s="4"/>
      <c r="THB40" s="4"/>
      <c r="THC40" s="4"/>
      <c r="THD40" s="4"/>
      <c r="THE40" s="4"/>
      <c r="THF40" s="4"/>
      <c r="THG40" s="4"/>
      <c r="THH40" s="4"/>
      <c r="THI40" s="4"/>
      <c r="THJ40" s="4"/>
      <c r="THK40" s="4"/>
      <c r="THL40" s="4"/>
      <c r="THM40" s="4"/>
      <c r="THN40" s="4"/>
      <c r="THO40" s="4"/>
      <c r="THP40" s="4"/>
      <c r="THQ40" s="4"/>
      <c r="THR40" s="4"/>
      <c r="THS40" s="4"/>
      <c r="THT40" s="4"/>
      <c r="THU40" s="4"/>
      <c r="THV40" s="4"/>
      <c r="THW40" s="4"/>
      <c r="THX40" s="4"/>
      <c r="THY40" s="4"/>
      <c r="THZ40" s="4"/>
      <c r="TIA40" s="4"/>
      <c r="TIB40" s="4"/>
      <c r="TIC40" s="4"/>
      <c r="TID40" s="4"/>
      <c r="TIE40" s="4"/>
      <c r="TIF40" s="4"/>
      <c r="TIG40" s="4"/>
      <c r="TIH40" s="4"/>
      <c r="TII40" s="4"/>
      <c r="TIJ40" s="4"/>
      <c r="TIK40" s="4"/>
      <c r="TIL40" s="4"/>
      <c r="TIM40" s="4"/>
      <c r="TIN40" s="4"/>
      <c r="TIO40" s="4"/>
      <c r="TIP40" s="4"/>
      <c r="TIQ40" s="4"/>
      <c r="TIR40" s="4"/>
      <c r="TIS40" s="4"/>
      <c r="TIT40" s="4"/>
      <c r="TIU40" s="4"/>
      <c r="TIV40" s="4"/>
      <c r="TIW40" s="4"/>
      <c r="TIX40" s="4"/>
      <c r="TIY40" s="4"/>
      <c r="TIZ40" s="4"/>
      <c r="TJA40" s="4"/>
      <c r="TJB40" s="4"/>
      <c r="TJC40" s="4"/>
      <c r="TJD40" s="4"/>
      <c r="TJE40" s="4"/>
      <c r="TJF40" s="4"/>
      <c r="TJG40" s="4"/>
      <c r="TJH40" s="4"/>
      <c r="TJI40" s="4"/>
      <c r="TJJ40" s="4"/>
      <c r="TJK40" s="4"/>
      <c r="TJL40" s="4"/>
      <c r="TJM40" s="4"/>
      <c r="TJN40" s="4"/>
      <c r="TJO40" s="4"/>
      <c r="TJP40" s="4"/>
      <c r="TJQ40" s="4"/>
      <c r="TJR40" s="4"/>
      <c r="TJS40" s="4"/>
      <c r="TJT40" s="4"/>
      <c r="TJU40" s="4"/>
      <c r="TJV40" s="4"/>
      <c r="TJW40" s="4"/>
      <c r="TJX40" s="4"/>
      <c r="TJY40" s="4"/>
      <c r="TJZ40" s="4"/>
      <c r="TKA40" s="4"/>
      <c r="TKB40" s="4"/>
      <c r="TKC40" s="4"/>
      <c r="TKD40" s="4"/>
      <c r="TKE40" s="4"/>
      <c r="TKF40" s="4"/>
      <c r="TKG40" s="4"/>
      <c r="TKH40" s="4"/>
      <c r="TKI40" s="4"/>
      <c r="TKJ40" s="4"/>
      <c r="TKK40" s="4"/>
      <c r="TKL40" s="4"/>
      <c r="TKM40" s="4"/>
      <c r="TKN40" s="4"/>
      <c r="TKO40" s="4"/>
      <c r="TKP40" s="4"/>
      <c r="TKQ40" s="4"/>
      <c r="TKR40" s="4"/>
      <c r="TKS40" s="4"/>
      <c r="TKT40" s="4"/>
      <c r="TKU40" s="4"/>
      <c r="TKV40" s="4"/>
      <c r="TKW40" s="4"/>
      <c r="TKX40" s="4"/>
      <c r="TKY40" s="4"/>
      <c r="TKZ40" s="4"/>
      <c r="TLA40" s="4"/>
      <c r="TLB40" s="4"/>
      <c r="TLC40" s="4"/>
      <c r="TLD40" s="4"/>
      <c r="TLE40" s="4"/>
      <c r="TLF40" s="4"/>
      <c r="TLG40" s="4"/>
      <c r="TLH40" s="4"/>
      <c r="TLI40" s="4"/>
      <c r="TLJ40" s="4"/>
      <c r="TLK40" s="4"/>
      <c r="TLL40" s="4"/>
      <c r="TLM40" s="4"/>
      <c r="TLN40" s="4"/>
      <c r="TLO40" s="4"/>
      <c r="TLP40" s="4"/>
      <c r="TLQ40" s="4"/>
      <c r="TLR40" s="4"/>
      <c r="TLS40" s="4"/>
      <c r="TLT40" s="4"/>
      <c r="TLU40" s="4"/>
      <c r="TLV40" s="4"/>
      <c r="TLW40" s="4"/>
      <c r="TLX40" s="4"/>
      <c r="TLY40" s="4"/>
      <c r="TLZ40" s="4"/>
      <c r="TMA40" s="4"/>
      <c r="TMB40" s="4"/>
      <c r="TMC40" s="4"/>
      <c r="TMD40" s="4"/>
      <c r="TME40" s="4"/>
      <c r="TMF40" s="4"/>
      <c r="TMG40" s="4"/>
      <c r="TMH40" s="4"/>
      <c r="TMI40" s="4"/>
      <c r="TMJ40" s="4"/>
      <c r="TMK40" s="4"/>
      <c r="TML40" s="4"/>
      <c r="TMM40" s="4"/>
      <c r="TMN40" s="4"/>
      <c r="TMO40" s="4"/>
      <c r="TMP40" s="4"/>
      <c r="TMQ40" s="4"/>
      <c r="TMR40" s="4"/>
      <c r="TMS40" s="4"/>
      <c r="TMT40" s="4"/>
      <c r="TMU40" s="4"/>
      <c r="TMV40" s="4"/>
      <c r="TMW40" s="4"/>
      <c r="TMX40" s="4"/>
      <c r="TMY40" s="4"/>
      <c r="TMZ40" s="4"/>
      <c r="TNA40" s="4"/>
      <c r="TNB40" s="4"/>
      <c r="TNC40" s="4"/>
      <c r="TND40" s="4"/>
      <c r="TNE40" s="4"/>
      <c r="TNF40" s="4"/>
      <c r="TNG40" s="4"/>
      <c r="TNH40" s="4"/>
      <c r="TNI40" s="4"/>
      <c r="TNJ40" s="4"/>
      <c r="TNK40" s="4"/>
      <c r="TNL40" s="4"/>
      <c r="TNM40" s="4"/>
      <c r="TNN40" s="4"/>
      <c r="TNO40" s="4"/>
      <c r="TNP40" s="4"/>
      <c r="TNQ40" s="4"/>
      <c r="TNR40" s="4"/>
      <c r="TNS40" s="4"/>
      <c r="TNT40" s="4"/>
      <c r="TNU40" s="4"/>
      <c r="TNV40" s="4"/>
      <c r="TNW40" s="4"/>
      <c r="TNX40" s="4"/>
      <c r="TNY40" s="4"/>
      <c r="TNZ40" s="4"/>
      <c r="TOA40" s="4"/>
      <c r="TOB40" s="4"/>
      <c r="TOC40" s="4"/>
      <c r="TOD40" s="4"/>
      <c r="TOE40" s="4"/>
      <c r="TOF40" s="4"/>
      <c r="TOG40" s="4"/>
      <c r="TOH40" s="4"/>
      <c r="TOI40" s="4"/>
      <c r="TOJ40" s="4"/>
      <c r="TOK40" s="4"/>
      <c r="TOL40" s="4"/>
      <c r="TOM40" s="4"/>
      <c r="TON40" s="4"/>
      <c r="TOO40" s="4"/>
      <c r="TOP40" s="4"/>
      <c r="TOQ40" s="4"/>
      <c r="TOR40" s="4"/>
      <c r="TOS40" s="4"/>
      <c r="TOT40" s="4"/>
      <c r="TOU40" s="4"/>
      <c r="TOV40" s="4"/>
      <c r="TOW40" s="4"/>
      <c r="TOX40" s="4"/>
      <c r="TOY40" s="4"/>
      <c r="TOZ40" s="4"/>
      <c r="TPA40" s="4"/>
      <c r="TPB40" s="4"/>
      <c r="TPC40" s="4"/>
      <c r="TPD40" s="4"/>
      <c r="TPE40" s="4"/>
      <c r="TPF40" s="4"/>
      <c r="TPG40" s="4"/>
      <c r="TPH40" s="4"/>
      <c r="TPI40" s="4"/>
      <c r="TPJ40" s="4"/>
      <c r="TPK40" s="4"/>
      <c r="TPL40" s="4"/>
      <c r="TPM40" s="4"/>
      <c r="TPN40" s="4"/>
      <c r="TPO40" s="4"/>
      <c r="TPP40" s="4"/>
      <c r="TPQ40" s="4"/>
      <c r="TPR40" s="4"/>
      <c r="TPS40" s="4"/>
      <c r="TPT40" s="4"/>
      <c r="TPU40" s="4"/>
      <c r="TPV40" s="4"/>
      <c r="TPW40" s="4"/>
      <c r="TPX40" s="4"/>
      <c r="TPY40" s="4"/>
      <c r="TPZ40" s="4"/>
      <c r="TQA40" s="4"/>
      <c r="TQB40" s="4"/>
      <c r="TQC40" s="4"/>
      <c r="TQD40" s="4"/>
      <c r="TQE40" s="4"/>
      <c r="TQF40" s="4"/>
      <c r="TQG40" s="4"/>
      <c r="TQH40" s="4"/>
      <c r="TQI40" s="4"/>
      <c r="TQJ40" s="4"/>
      <c r="TQK40" s="4"/>
      <c r="TQL40" s="4"/>
      <c r="TQM40" s="4"/>
      <c r="TQN40" s="4"/>
      <c r="TQO40" s="4"/>
      <c r="TQP40" s="4"/>
      <c r="TQQ40" s="4"/>
      <c r="TQR40" s="4"/>
      <c r="TQS40" s="4"/>
      <c r="TQT40" s="4"/>
      <c r="TQU40" s="4"/>
      <c r="TQV40" s="4"/>
      <c r="TQW40" s="4"/>
      <c r="TQX40" s="4"/>
      <c r="TQY40" s="4"/>
      <c r="TQZ40" s="4"/>
      <c r="TRA40" s="4"/>
      <c r="TRB40" s="4"/>
      <c r="TRC40" s="4"/>
      <c r="TRD40" s="4"/>
      <c r="TRE40" s="4"/>
      <c r="TRF40" s="4"/>
      <c r="TRG40" s="4"/>
      <c r="TRH40" s="4"/>
      <c r="TRI40" s="4"/>
      <c r="TRJ40" s="4"/>
      <c r="TRK40" s="4"/>
      <c r="TRL40" s="4"/>
      <c r="TRM40" s="4"/>
      <c r="TRN40" s="4"/>
      <c r="TRO40" s="4"/>
      <c r="TRP40" s="4"/>
      <c r="TRQ40" s="4"/>
      <c r="TRR40" s="4"/>
      <c r="TRS40" s="4"/>
      <c r="TRT40" s="4"/>
      <c r="TRU40" s="4"/>
      <c r="TRV40" s="4"/>
      <c r="TRW40" s="4"/>
      <c r="TRX40" s="4"/>
      <c r="TRY40" s="4"/>
      <c r="TRZ40" s="4"/>
      <c r="TSA40" s="4"/>
      <c r="TSB40" s="4"/>
      <c r="TSC40" s="4"/>
      <c r="TSD40" s="4"/>
      <c r="TSE40" s="4"/>
      <c r="TSF40" s="4"/>
      <c r="TSG40" s="4"/>
      <c r="TSH40" s="4"/>
      <c r="TSI40" s="4"/>
      <c r="TSJ40" s="4"/>
      <c r="TSK40" s="4"/>
      <c r="TSL40" s="4"/>
      <c r="TSM40" s="4"/>
      <c r="TSN40" s="4"/>
      <c r="TSO40" s="4"/>
      <c r="TSP40" s="4"/>
      <c r="TSQ40" s="4"/>
      <c r="TSR40" s="4"/>
      <c r="TSS40" s="4"/>
      <c r="TST40" s="4"/>
      <c r="TSU40" s="4"/>
      <c r="TSV40" s="4"/>
      <c r="TSW40" s="4"/>
      <c r="TSX40" s="4"/>
      <c r="TSY40" s="4"/>
      <c r="TSZ40" s="4"/>
      <c r="TTA40" s="4"/>
      <c r="TTB40" s="4"/>
      <c r="TTC40" s="4"/>
      <c r="TTD40" s="4"/>
      <c r="TTE40" s="4"/>
      <c r="TTF40" s="4"/>
      <c r="TTG40" s="4"/>
      <c r="TTH40" s="4"/>
      <c r="TTI40" s="4"/>
      <c r="TTJ40" s="4"/>
      <c r="TTK40" s="4"/>
      <c r="TTL40" s="4"/>
      <c r="TTM40" s="4"/>
      <c r="TTN40" s="4"/>
      <c r="TTO40" s="4"/>
      <c r="TTP40" s="4"/>
      <c r="TTQ40" s="4"/>
      <c r="TTR40" s="4"/>
      <c r="TTS40" s="4"/>
      <c r="TTT40" s="4"/>
      <c r="TTU40" s="4"/>
      <c r="TTV40" s="4"/>
      <c r="TTW40" s="4"/>
      <c r="TTX40" s="4"/>
      <c r="TTY40" s="4"/>
      <c r="TTZ40" s="4"/>
      <c r="TUA40" s="4"/>
      <c r="TUB40" s="4"/>
      <c r="TUC40" s="4"/>
      <c r="TUD40" s="4"/>
      <c r="TUE40" s="4"/>
      <c r="TUF40" s="4"/>
      <c r="TUG40" s="4"/>
      <c r="TUH40" s="4"/>
      <c r="TUI40" s="4"/>
      <c r="TUJ40" s="4"/>
      <c r="TUK40" s="4"/>
      <c r="TUL40" s="4"/>
      <c r="TUM40" s="4"/>
      <c r="TUN40" s="4"/>
      <c r="TUO40" s="4"/>
      <c r="TUP40" s="4"/>
      <c r="TUQ40" s="4"/>
      <c r="TUR40" s="4"/>
      <c r="TUS40" s="4"/>
      <c r="TUT40" s="4"/>
      <c r="TUU40" s="4"/>
      <c r="TUV40" s="4"/>
      <c r="TUW40" s="4"/>
      <c r="TUX40" s="4"/>
      <c r="TUY40" s="4"/>
      <c r="TUZ40" s="4"/>
      <c r="TVA40" s="4"/>
      <c r="TVB40" s="4"/>
      <c r="TVC40" s="4"/>
      <c r="TVD40" s="4"/>
      <c r="TVE40" s="4"/>
      <c r="TVF40" s="4"/>
      <c r="TVG40" s="4"/>
      <c r="TVH40" s="4"/>
      <c r="TVI40" s="4"/>
      <c r="TVJ40" s="4"/>
      <c r="TVK40" s="4"/>
      <c r="TVL40" s="4"/>
      <c r="TVM40" s="4"/>
      <c r="TVN40" s="4"/>
      <c r="TVO40" s="4"/>
      <c r="TVP40" s="4"/>
      <c r="TVQ40" s="4"/>
      <c r="TVR40" s="4"/>
      <c r="TVS40" s="4"/>
      <c r="TVT40" s="4"/>
      <c r="TVU40" s="4"/>
      <c r="TVV40" s="4"/>
      <c r="TVW40" s="4"/>
      <c r="TVX40" s="4"/>
      <c r="TVY40" s="4"/>
      <c r="TVZ40" s="4"/>
      <c r="TWA40" s="4"/>
      <c r="TWB40" s="4"/>
      <c r="TWC40" s="4"/>
      <c r="TWD40" s="4"/>
      <c r="TWE40" s="4"/>
      <c r="TWF40" s="4"/>
      <c r="TWG40" s="4"/>
      <c r="TWH40" s="4"/>
      <c r="TWI40" s="4"/>
      <c r="TWJ40" s="4"/>
      <c r="TWK40" s="4"/>
      <c r="TWL40" s="4"/>
      <c r="TWM40" s="4"/>
      <c r="TWN40" s="4"/>
      <c r="TWO40" s="4"/>
      <c r="TWP40" s="4"/>
      <c r="TWQ40" s="4"/>
      <c r="TWR40" s="4"/>
      <c r="TWS40" s="4"/>
      <c r="TWT40" s="4"/>
      <c r="TWU40" s="4"/>
      <c r="TWV40" s="4"/>
      <c r="TWW40" s="4"/>
      <c r="TWX40" s="4"/>
      <c r="TWY40" s="4"/>
      <c r="TWZ40" s="4"/>
      <c r="TXA40" s="4"/>
      <c r="TXB40" s="4"/>
      <c r="TXC40" s="4"/>
      <c r="TXD40" s="4"/>
      <c r="TXE40" s="4"/>
      <c r="TXF40" s="4"/>
      <c r="TXG40" s="4"/>
      <c r="TXH40" s="4"/>
      <c r="TXI40" s="4"/>
      <c r="TXJ40" s="4"/>
      <c r="TXK40" s="4"/>
      <c r="TXL40" s="4"/>
      <c r="TXM40" s="4"/>
      <c r="TXN40" s="4"/>
      <c r="TXO40" s="4"/>
      <c r="TXP40" s="4"/>
      <c r="TXQ40" s="4"/>
      <c r="TXR40" s="4"/>
      <c r="TXS40" s="4"/>
      <c r="TXT40" s="4"/>
      <c r="TXU40" s="4"/>
      <c r="TXV40" s="4"/>
      <c r="TXW40" s="4"/>
      <c r="TXX40" s="4"/>
      <c r="TXY40" s="4"/>
      <c r="TXZ40" s="4"/>
      <c r="TYA40" s="4"/>
      <c r="TYB40" s="4"/>
      <c r="TYC40" s="4"/>
      <c r="TYD40" s="4"/>
      <c r="TYE40" s="4"/>
      <c r="TYF40" s="4"/>
      <c r="TYG40" s="4"/>
      <c r="TYH40" s="4"/>
      <c r="TYI40" s="4"/>
      <c r="TYJ40" s="4"/>
      <c r="TYK40" s="4"/>
      <c r="TYL40" s="4"/>
      <c r="TYM40" s="4"/>
      <c r="TYN40" s="4"/>
      <c r="TYO40" s="4"/>
      <c r="TYP40" s="4"/>
      <c r="TYQ40" s="4"/>
      <c r="TYR40" s="4"/>
      <c r="TYS40" s="4"/>
      <c r="TYT40" s="4"/>
      <c r="TYU40" s="4"/>
      <c r="TYV40" s="4"/>
      <c r="TYW40" s="4"/>
      <c r="TYX40" s="4"/>
      <c r="TYY40" s="4"/>
      <c r="TYZ40" s="4"/>
      <c r="TZA40" s="4"/>
      <c r="TZB40" s="4"/>
      <c r="TZC40" s="4"/>
      <c r="TZD40" s="4"/>
      <c r="TZE40" s="4"/>
      <c r="TZF40" s="4"/>
      <c r="TZG40" s="4"/>
      <c r="TZH40" s="4"/>
      <c r="TZI40" s="4"/>
      <c r="TZJ40" s="4"/>
      <c r="TZK40" s="4"/>
      <c r="TZL40" s="4"/>
      <c r="TZM40" s="4"/>
      <c r="TZN40" s="4"/>
      <c r="TZO40" s="4"/>
      <c r="TZP40" s="4"/>
      <c r="TZQ40" s="4"/>
      <c r="TZR40" s="4"/>
      <c r="TZS40" s="4"/>
      <c r="TZT40" s="4"/>
      <c r="TZU40" s="4"/>
      <c r="TZV40" s="4"/>
      <c r="TZW40" s="4"/>
      <c r="TZX40" s="4"/>
      <c r="TZY40" s="4"/>
      <c r="TZZ40" s="4"/>
      <c r="UAA40" s="4"/>
      <c r="UAB40" s="4"/>
      <c r="UAC40" s="4"/>
      <c r="UAD40" s="4"/>
      <c r="UAE40" s="4"/>
      <c r="UAF40" s="4"/>
      <c r="UAG40" s="4"/>
      <c r="UAH40" s="4"/>
      <c r="UAI40" s="4"/>
      <c r="UAJ40" s="4"/>
      <c r="UAK40" s="4"/>
      <c r="UAL40" s="4"/>
      <c r="UAM40" s="4"/>
      <c r="UAN40" s="4"/>
      <c r="UAO40" s="4"/>
      <c r="UAP40" s="4"/>
      <c r="UAQ40" s="4"/>
      <c r="UAR40" s="4"/>
      <c r="UAS40" s="4"/>
      <c r="UAT40" s="4"/>
      <c r="UAU40" s="4"/>
      <c r="UAV40" s="4"/>
      <c r="UAW40" s="4"/>
      <c r="UAX40" s="4"/>
      <c r="UAY40" s="4"/>
      <c r="UAZ40" s="4"/>
      <c r="UBA40" s="4"/>
      <c r="UBB40" s="4"/>
      <c r="UBC40" s="4"/>
      <c r="UBD40" s="4"/>
      <c r="UBE40" s="4"/>
      <c r="UBF40" s="4"/>
      <c r="UBG40" s="4"/>
      <c r="UBH40" s="4"/>
      <c r="UBI40" s="4"/>
      <c r="UBJ40" s="4"/>
      <c r="UBK40" s="4"/>
      <c r="UBL40" s="4"/>
      <c r="UBM40" s="4"/>
      <c r="UBN40" s="4"/>
      <c r="UBO40" s="4"/>
      <c r="UBP40" s="4"/>
      <c r="UBQ40" s="4"/>
      <c r="UBR40" s="4"/>
      <c r="UBS40" s="4"/>
      <c r="UBT40" s="4"/>
      <c r="UBU40" s="4"/>
      <c r="UBV40" s="4"/>
      <c r="UBW40" s="4"/>
      <c r="UBX40" s="4"/>
      <c r="UBY40" s="4"/>
      <c r="UBZ40" s="4"/>
      <c r="UCA40" s="4"/>
      <c r="UCB40" s="4"/>
      <c r="UCC40" s="4"/>
      <c r="UCD40" s="4"/>
      <c r="UCE40" s="4"/>
      <c r="UCF40" s="4"/>
      <c r="UCG40" s="4"/>
      <c r="UCH40" s="4"/>
      <c r="UCI40" s="4"/>
      <c r="UCJ40" s="4"/>
      <c r="UCK40" s="4"/>
      <c r="UCL40" s="4"/>
      <c r="UCM40" s="4"/>
      <c r="UCN40" s="4"/>
      <c r="UCO40" s="4"/>
      <c r="UCP40" s="4"/>
      <c r="UCQ40" s="4"/>
      <c r="UCR40" s="4"/>
      <c r="UCS40" s="4"/>
      <c r="UCT40" s="4"/>
      <c r="UCU40" s="4"/>
      <c r="UCV40" s="4"/>
      <c r="UCW40" s="4"/>
      <c r="UCX40" s="4"/>
      <c r="UCY40" s="4"/>
      <c r="UCZ40" s="4"/>
      <c r="UDA40" s="4"/>
      <c r="UDB40" s="4"/>
      <c r="UDC40" s="4"/>
      <c r="UDD40" s="4"/>
      <c r="UDE40" s="4"/>
      <c r="UDF40" s="4"/>
      <c r="UDG40" s="4"/>
      <c r="UDH40" s="4"/>
      <c r="UDI40" s="4"/>
      <c r="UDJ40" s="4"/>
      <c r="UDK40" s="4"/>
      <c r="UDL40" s="4"/>
      <c r="UDM40" s="4"/>
      <c r="UDN40" s="4"/>
      <c r="UDO40" s="4"/>
      <c r="UDP40" s="4"/>
      <c r="UDQ40" s="4"/>
      <c r="UDR40" s="4"/>
      <c r="UDS40" s="4"/>
      <c r="UDT40" s="4"/>
      <c r="UDU40" s="4"/>
      <c r="UDV40" s="4"/>
      <c r="UDW40" s="4"/>
      <c r="UDX40" s="4"/>
      <c r="UDY40" s="4"/>
      <c r="UDZ40" s="4"/>
      <c r="UEA40" s="4"/>
      <c r="UEB40" s="4"/>
      <c r="UEC40" s="4"/>
      <c r="UED40" s="4"/>
      <c r="UEE40" s="4"/>
      <c r="UEF40" s="4"/>
      <c r="UEG40" s="4"/>
      <c r="UEH40" s="4"/>
      <c r="UEI40" s="4"/>
      <c r="UEJ40" s="4"/>
      <c r="UEK40" s="4"/>
      <c r="UEL40" s="4"/>
      <c r="UEM40" s="4"/>
      <c r="UEN40" s="4"/>
      <c r="UEO40" s="4"/>
      <c r="UEP40" s="4"/>
      <c r="UEQ40" s="4"/>
      <c r="UER40" s="4"/>
      <c r="UES40" s="4"/>
      <c r="UET40" s="4"/>
      <c r="UEU40" s="4"/>
      <c r="UEV40" s="4"/>
      <c r="UEW40" s="4"/>
      <c r="UEX40" s="4"/>
      <c r="UEY40" s="4"/>
      <c r="UEZ40" s="4"/>
      <c r="UFA40" s="4"/>
      <c r="UFB40" s="4"/>
      <c r="UFC40" s="4"/>
      <c r="UFD40" s="4"/>
      <c r="UFE40" s="4"/>
      <c r="UFF40" s="4"/>
      <c r="UFG40" s="4"/>
      <c r="UFH40" s="4"/>
      <c r="UFI40" s="4"/>
      <c r="UFJ40" s="4"/>
      <c r="UFK40" s="4"/>
      <c r="UFL40" s="4"/>
      <c r="UFM40" s="4"/>
      <c r="UFN40" s="4"/>
      <c r="UFO40" s="4"/>
      <c r="UFP40" s="4"/>
      <c r="UFQ40" s="4"/>
      <c r="UFR40" s="4"/>
      <c r="UFS40" s="4"/>
      <c r="UFT40" s="4"/>
      <c r="UFU40" s="4"/>
      <c r="UFV40" s="4"/>
      <c r="UFW40" s="4"/>
      <c r="UFX40" s="4"/>
      <c r="UFY40" s="4"/>
      <c r="UFZ40" s="4"/>
      <c r="UGA40" s="4"/>
      <c r="UGB40" s="4"/>
      <c r="UGC40" s="4"/>
      <c r="UGD40" s="4"/>
      <c r="UGE40" s="4"/>
      <c r="UGF40" s="4"/>
      <c r="UGG40" s="4"/>
      <c r="UGH40" s="4"/>
      <c r="UGI40" s="4"/>
      <c r="UGJ40" s="4"/>
      <c r="UGK40" s="4"/>
      <c r="UGL40" s="4"/>
      <c r="UGM40" s="4"/>
      <c r="UGN40" s="4"/>
      <c r="UGO40" s="4"/>
      <c r="UGP40" s="4"/>
      <c r="UGQ40" s="4"/>
      <c r="UGR40" s="4"/>
      <c r="UGS40" s="4"/>
      <c r="UGT40" s="4"/>
      <c r="UGU40" s="4"/>
      <c r="UGV40" s="4"/>
      <c r="UGW40" s="4"/>
      <c r="UGX40" s="4"/>
      <c r="UGY40" s="4"/>
      <c r="UGZ40" s="4"/>
      <c r="UHA40" s="4"/>
      <c r="UHB40" s="4"/>
      <c r="UHC40" s="4"/>
      <c r="UHD40" s="4"/>
      <c r="UHE40" s="4"/>
      <c r="UHF40" s="4"/>
      <c r="UHG40" s="4"/>
      <c r="UHH40" s="4"/>
      <c r="UHI40" s="4"/>
      <c r="UHJ40" s="4"/>
      <c r="UHK40" s="4"/>
      <c r="UHL40" s="4"/>
      <c r="UHM40" s="4"/>
      <c r="UHN40" s="4"/>
      <c r="UHO40" s="4"/>
      <c r="UHP40" s="4"/>
      <c r="UHQ40" s="4"/>
      <c r="UHR40" s="4"/>
      <c r="UHS40" s="4"/>
      <c r="UHT40" s="4"/>
      <c r="UHU40" s="4"/>
      <c r="UHV40" s="4"/>
      <c r="UHW40" s="4"/>
      <c r="UHX40" s="4"/>
      <c r="UHY40" s="4"/>
      <c r="UHZ40" s="4"/>
      <c r="UIA40" s="4"/>
      <c r="UIB40" s="4"/>
      <c r="UIC40" s="4"/>
      <c r="UID40" s="4"/>
      <c r="UIE40" s="4"/>
      <c r="UIF40" s="4"/>
      <c r="UIG40" s="4"/>
      <c r="UIH40" s="4"/>
      <c r="UII40" s="4"/>
      <c r="UIJ40" s="4"/>
      <c r="UIK40" s="4"/>
      <c r="UIL40" s="4"/>
      <c r="UIM40" s="4"/>
      <c r="UIN40" s="4"/>
      <c r="UIO40" s="4"/>
      <c r="UIP40" s="4"/>
      <c r="UIQ40" s="4"/>
      <c r="UIR40" s="4"/>
      <c r="UIS40" s="4"/>
      <c r="UIT40" s="4"/>
      <c r="UIU40" s="4"/>
      <c r="UIV40" s="4"/>
      <c r="UIW40" s="4"/>
      <c r="UIX40" s="4"/>
      <c r="UIY40" s="4"/>
      <c r="UIZ40" s="4"/>
      <c r="UJA40" s="4"/>
      <c r="UJB40" s="4"/>
      <c r="UJC40" s="4"/>
      <c r="UJD40" s="4"/>
      <c r="UJE40" s="4"/>
      <c r="UJF40" s="4"/>
      <c r="UJG40" s="4"/>
      <c r="UJH40" s="4"/>
      <c r="UJI40" s="4"/>
      <c r="UJJ40" s="4"/>
      <c r="UJK40" s="4"/>
      <c r="UJL40" s="4"/>
      <c r="UJM40" s="4"/>
      <c r="UJN40" s="4"/>
      <c r="UJO40" s="4"/>
      <c r="UJP40" s="4"/>
      <c r="UJQ40" s="4"/>
      <c r="UJR40" s="4"/>
      <c r="UJS40" s="4"/>
      <c r="UJT40" s="4"/>
      <c r="UJU40" s="4"/>
      <c r="UJV40" s="4"/>
      <c r="UJW40" s="4"/>
      <c r="UJX40" s="4"/>
      <c r="UJY40" s="4"/>
      <c r="UJZ40" s="4"/>
      <c r="UKA40" s="4"/>
      <c r="UKB40" s="4"/>
      <c r="UKC40" s="4"/>
      <c r="UKD40" s="4"/>
      <c r="UKE40" s="4"/>
      <c r="UKF40" s="4"/>
      <c r="UKG40" s="4"/>
      <c r="UKH40" s="4"/>
      <c r="UKI40" s="4"/>
      <c r="UKJ40" s="4"/>
      <c r="UKK40" s="4"/>
      <c r="UKL40" s="4"/>
      <c r="UKM40" s="4"/>
      <c r="UKN40" s="4"/>
      <c r="UKO40" s="4"/>
      <c r="UKP40" s="4"/>
      <c r="UKQ40" s="4"/>
      <c r="UKR40" s="4"/>
      <c r="UKS40" s="4"/>
      <c r="UKT40" s="4"/>
      <c r="UKU40" s="4"/>
      <c r="UKV40" s="4"/>
      <c r="UKW40" s="4"/>
      <c r="UKX40" s="4"/>
      <c r="UKY40" s="4"/>
      <c r="UKZ40" s="4"/>
      <c r="ULA40" s="4"/>
      <c r="ULB40" s="4"/>
      <c r="ULC40" s="4"/>
      <c r="ULD40" s="4"/>
      <c r="ULE40" s="4"/>
      <c r="ULF40" s="4"/>
      <c r="ULG40" s="4"/>
      <c r="ULH40" s="4"/>
      <c r="ULI40" s="4"/>
      <c r="ULJ40" s="4"/>
      <c r="ULK40" s="4"/>
      <c r="ULL40" s="4"/>
      <c r="ULM40" s="4"/>
      <c r="ULN40" s="4"/>
      <c r="ULO40" s="4"/>
      <c r="ULP40" s="4"/>
      <c r="ULQ40" s="4"/>
      <c r="ULR40" s="4"/>
      <c r="ULS40" s="4"/>
      <c r="ULT40" s="4"/>
      <c r="ULU40" s="4"/>
      <c r="ULV40" s="4"/>
      <c r="ULW40" s="4"/>
      <c r="ULX40" s="4"/>
      <c r="ULY40" s="4"/>
      <c r="ULZ40" s="4"/>
      <c r="UMA40" s="4"/>
      <c r="UMB40" s="4"/>
      <c r="UMC40" s="4"/>
      <c r="UMD40" s="4"/>
      <c r="UME40" s="4"/>
      <c r="UMF40" s="4"/>
      <c r="UMG40" s="4"/>
      <c r="UMH40" s="4"/>
      <c r="UMI40" s="4"/>
      <c r="UMJ40" s="4"/>
      <c r="UMK40" s="4"/>
      <c r="UML40" s="4"/>
      <c r="UMM40" s="4"/>
      <c r="UMN40" s="4"/>
      <c r="UMO40" s="4"/>
      <c r="UMP40" s="4"/>
      <c r="UMQ40" s="4"/>
      <c r="UMR40" s="4"/>
      <c r="UMS40" s="4"/>
      <c r="UMT40" s="4"/>
      <c r="UMU40" s="4"/>
      <c r="UMV40" s="4"/>
      <c r="UMW40" s="4"/>
      <c r="UMX40" s="4"/>
      <c r="UMY40" s="4"/>
      <c r="UMZ40" s="4"/>
      <c r="UNA40" s="4"/>
      <c r="UNB40" s="4"/>
      <c r="UNC40" s="4"/>
      <c r="UND40" s="4"/>
      <c r="UNE40" s="4"/>
      <c r="UNF40" s="4"/>
      <c r="UNG40" s="4"/>
      <c r="UNH40" s="4"/>
      <c r="UNI40" s="4"/>
      <c r="UNJ40" s="4"/>
      <c r="UNK40" s="4"/>
      <c r="UNL40" s="4"/>
      <c r="UNM40" s="4"/>
      <c r="UNN40" s="4"/>
      <c r="UNO40" s="4"/>
      <c r="UNP40" s="4"/>
      <c r="UNQ40" s="4"/>
      <c r="UNR40" s="4"/>
      <c r="UNS40" s="4"/>
      <c r="UNT40" s="4"/>
      <c r="UNU40" s="4"/>
      <c r="UNV40" s="4"/>
      <c r="UNW40" s="4"/>
      <c r="UNX40" s="4"/>
      <c r="UNY40" s="4"/>
      <c r="UNZ40" s="4"/>
      <c r="UOA40" s="4"/>
      <c r="UOB40" s="4"/>
      <c r="UOC40" s="4"/>
      <c r="UOD40" s="4"/>
      <c r="UOE40" s="4"/>
      <c r="UOF40" s="4"/>
      <c r="UOG40" s="4"/>
      <c r="UOH40" s="4"/>
      <c r="UOI40" s="4"/>
      <c r="UOJ40" s="4"/>
      <c r="UOK40" s="4"/>
      <c r="UOL40" s="4"/>
      <c r="UOM40" s="4"/>
      <c r="UON40" s="4"/>
      <c r="UOO40" s="4"/>
      <c r="UOP40" s="4"/>
      <c r="UOQ40" s="4"/>
      <c r="UOR40" s="4"/>
      <c r="UOS40" s="4"/>
      <c r="UOT40" s="4"/>
      <c r="UOU40" s="4"/>
      <c r="UOV40" s="4"/>
      <c r="UOW40" s="4"/>
      <c r="UOX40" s="4"/>
      <c r="UOY40" s="4"/>
      <c r="UOZ40" s="4"/>
      <c r="UPA40" s="4"/>
      <c r="UPB40" s="4"/>
      <c r="UPC40" s="4"/>
      <c r="UPD40" s="4"/>
      <c r="UPE40" s="4"/>
      <c r="UPF40" s="4"/>
      <c r="UPG40" s="4"/>
      <c r="UPH40" s="4"/>
      <c r="UPI40" s="4"/>
      <c r="UPJ40" s="4"/>
      <c r="UPK40" s="4"/>
      <c r="UPL40" s="4"/>
      <c r="UPM40" s="4"/>
      <c r="UPN40" s="4"/>
      <c r="UPO40" s="4"/>
      <c r="UPP40" s="4"/>
      <c r="UPQ40" s="4"/>
      <c r="UPR40" s="4"/>
      <c r="UPS40" s="4"/>
      <c r="UPT40" s="4"/>
      <c r="UPU40" s="4"/>
      <c r="UPV40" s="4"/>
      <c r="UPW40" s="4"/>
      <c r="UPX40" s="4"/>
      <c r="UPY40" s="4"/>
      <c r="UPZ40" s="4"/>
      <c r="UQA40" s="4"/>
      <c r="UQB40" s="4"/>
      <c r="UQC40" s="4"/>
      <c r="UQD40" s="4"/>
      <c r="UQE40" s="4"/>
      <c r="UQF40" s="4"/>
      <c r="UQG40" s="4"/>
      <c r="UQH40" s="4"/>
      <c r="UQI40" s="4"/>
      <c r="UQJ40" s="4"/>
      <c r="UQK40" s="4"/>
      <c r="UQL40" s="4"/>
      <c r="UQM40" s="4"/>
      <c r="UQN40" s="4"/>
      <c r="UQO40" s="4"/>
      <c r="UQP40" s="4"/>
      <c r="UQQ40" s="4"/>
      <c r="UQR40" s="4"/>
      <c r="UQS40" s="4"/>
      <c r="UQT40" s="4"/>
      <c r="UQU40" s="4"/>
      <c r="UQV40" s="4"/>
      <c r="UQW40" s="4"/>
      <c r="UQX40" s="4"/>
      <c r="UQY40" s="4"/>
      <c r="UQZ40" s="4"/>
      <c r="URA40" s="4"/>
      <c r="URB40" s="4"/>
      <c r="URC40" s="4"/>
      <c r="URD40" s="4"/>
      <c r="URE40" s="4"/>
      <c r="URF40" s="4"/>
      <c r="URG40" s="4"/>
      <c r="URH40" s="4"/>
      <c r="URI40" s="4"/>
      <c r="URJ40" s="4"/>
      <c r="URK40" s="4"/>
      <c r="URL40" s="4"/>
      <c r="URM40" s="4"/>
      <c r="URN40" s="4"/>
      <c r="URO40" s="4"/>
      <c r="URP40" s="4"/>
      <c r="URQ40" s="4"/>
      <c r="URR40" s="4"/>
      <c r="URS40" s="4"/>
      <c r="URT40" s="4"/>
      <c r="URU40" s="4"/>
      <c r="URV40" s="4"/>
      <c r="URW40" s="4"/>
      <c r="URX40" s="4"/>
      <c r="URY40" s="4"/>
      <c r="URZ40" s="4"/>
      <c r="USA40" s="4"/>
      <c r="USB40" s="4"/>
      <c r="USC40" s="4"/>
      <c r="USD40" s="4"/>
      <c r="USE40" s="4"/>
      <c r="USF40" s="4"/>
      <c r="USG40" s="4"/>
      <c r="USH40" s="4"/>
      <c r="USI40" s="4"/>
      <c r="USJ40" s="4"/>
      <c r="USK40" s="4"/>
      <c r="USL40" s="4"/>
      <c r="USM40" s="4"/>
      <c r="USN40" s="4"/>
      <c r="USO40" s="4"/>
      <c r="USP40" s="4"/>
      <c r="USQ40" s="4"/>
      <c r="USR40" s="4"/>
      <c r="USS40" s="4"/>
      <c r="UST40" s="4"/>
      <c r="USU40" s="4"/>
      <c r="USV40" s="4"/>
      <c r="USW40" s="4"/>
      <c r="USX40" s="4"/>
      <c r="USY40" s="4"/>
      <c r="USZ40" s="4"/>
      <c r="UTA40" s="4"/>
      <c r="UTB40" s="4"/>
      <c r="UTC40" s="4"/>
      <c r="UTD40" s="4"/>
      <c r="UTE40" s="4"/>
      <c r="UTF40" s="4"/>
      <c r="UTG40" s="4"/>
      <c r="UTH40" s="4"/>
      <c r="UTI40" s="4"/>
      <c r="UTJ40" s="4"/>
      <c r="UTK40" s="4"/>
      <c r="UTL40" s="4"/>
      <c r="UTM40" s="4"/>
      <c r="UTN40" s="4"/>
      <c r="UTO40" s="4"/>
      <c r="UTP40" s="4"/>
      <c r="UTQ40" s="4"/>
      <c r="UTR40" s="4"/>
      <c r="UTS40" s="4"/>
      <c r="UTT40" s="4"/>
      <c r="UTU40" s="4"/>
      <c r="UTV40" s="4"/>
      <c r="UTW40" s="4"/>
      <c r="UTX40" s="4"/>
      <c r="UTY40" s="4"/>
      <c r="UTZ40" s="4"/>
      <c r="UUA40" s="4"/>
      <c r="UUB40" s="4"/>
      <c r="UUC40" s="4"/>
      <c r="UUD40" s="4"/>
      <c r="UUE40" s="4"/>
      <c r="UUF40" s="4"/>
      <c r="UUG40" s="4"/>
      <c r="UUH40" s="4"/>
      <c r="UUI40" s="4"/>
      <c r="UUJ40" s="4"/>
      <c r="UUK40" s="4"/>
      <c r="UUL40" s="4"/>
      <c r="UUM40" s="4"/>
      <c r="UUN40" s="4"/>
      <c r="UUO40" s="4"/>
      <c r="UUP40" s="4"/>
      <c r="UUQ40" s="4"/>
      <c r="UUR40" s="4"/>
      <c r="UUS40" s="4"/>
      <c r="UUT40" s="4"/>
      <c r="UUU40" s="4"/>
      <c r="UUV40" s="4"/>
      <c r="UUW40" s="4"/>
      <c r="UUX40" s="4"/>
      <c r="UUY40" s="4"/>
      <c r="UUZ40" s="4"/>
      <c r="UVA40" s="4"/>
      <c r="UVB40" s="4"/>
      <c r="UVC40" s="4"/>
      <c r="UVD40" s="4"/>
      <c r="UVE40" s="4"/>
      <c r="UVF40" s="4"/>
      <c r="UVG40" s="4"/>
      <c r="UVH40" s="4"/>
      <c r="UVI40" s="4"/>
      <c r="UVJ40" s="4"/>
      <c r="UVK40" s="4"/>
      <c r="UVL40" s="4"/>
      <c r="UVM40" s="4"/>
      <c r="UVN40" s="4"/>
      <c r="UVO40" s="4"/>
      <c r="UVP40" s="4"/>
      <c r="UVQ40" s="4"/>
      <c r="UVR40" s="4"/>
      <c r="UVS40" s="4"/>
      <c r="UVT40" s="4"/>
      <c r="UVU40" s="4"/>
      <c r="UVV40" s="4"/>
      <c r="UVW40" s="4"/>
      <c r="UVX40" s="4"/>
      <c r="UVY40" s="4"/>
      <c r="UVZ40" s="4"/>
      <c r="UWA40" s="4"/>
      <c r="UWB40" s="4"/>
      <c r="UWC40" s="4"/>
      <c r="UWD40" s="4"/>
      <c r="UWE40" s="4"/>
      <c r="UWF40" s="4"/>
      <c r="UWG40" s="4"/>
      <c r="UWH40" s="4"/>
      <c r="UWI40" s="4"/>
      <c r="UWJ40" s="4"/>
      <c r="UWK40" s="4"/>
      <c r="UWL40" s="4"/>
      <c r="UWM40" s="4"/>
      <c r="UWN40" s="4"/>
      <c r="UWO40" s="4"/>
      <c r="UWP40" s="4"/>
      <c r="UWQ40" s="4"/>
      <c r="UWR40" s="4"/>
      <c r="UWS40" s="4"/>
      <c r="UWT40" s="4"/>
      <c r="UWU40" s="4"/>
      <c r="UWV40" s="4"/>
      <c r="UWW40" s="4"/>
      <c r="UWX40" s="4"/>
      <c r="UWY40" s="4"/>
      <c r="UWZ40" s="4"/>
      <c r="UXA40" s="4"/>
      <c r="UXB40" s="4"/>
      <c r="UXC40" s="4"/>
      <c r="UXD40" s="4"/>
      <c r="UXE40" s="4"/>
      <c r="UXF40" s="4"/>
      <c r="UXG40" s="4"/>
      <c r="UXH40" s="4"/>
      <c r="UXI40" s="4"/>
      <c r="UXJ40" s="4"/>
      <c r="UXK40" s="4"/>
      <c r="UXL40" s="4"/>
      <c r="UXM40" s="4"/>
      <c r="UXN40" s="4"/>
      <c r="UXO40" s="4"/>
      <c r="UXP40" s="4"/>
      <c r="UXQ40" s="4"/>
      <c r="UXR40" s="4"/>
      <c r="UXS40" s="4"/>
      <c r="UXT40" s="4"/>
      <c r="UXU40" s="4"/>
      <c r="UXV40" s="4"/>
      <c r="UXW40" s="4"/>
      <c r="UXX40" s="4"/>
      <c r="UXY40" s="4"/>
      <c r="UXZ40" s="4"/>
      <c r="UYA40" s="4"/>
      <c r="UYB40" s="4"/>
      <c r="UYC40" s="4"/>
      <c r="UYD40" s="4"/>
      <c r="UYE40" s="4"/>
      <c r="UYF40" s="4"/>
      <c r="UYG40" s="4"/>
      <c r="UYH40" s="4"/>
      <c r="UYI40" s="4"/>
      <c r="UYJ40" s="4"/>
      <c r="UYK40" s="4"/>
      <c r="UYL40" s="4"/>
      <c r="UYM40" s="4"/>
      <c r="UYN40" s="4"/>
      <c r="UYO40" s="4"/>
      <c r="UYP40" s="4"/>
      <c r="UYQ40" s="4"/>
      <c r="UYR40" s="4"/>
      <c r="UYS40" s="4"/>
      <c r="UYT40" s="4"/>
      <c r="UYU40" s="4"/>
      <c r="UYV40" s="4"/>
      <c r="UYW40" s="4"/>
      <c r="UYX40" s="4"/>
      <c r="UYY40" s="4"/>
      <c r="UYZ40" s="4"/>
      <c r="UZA40" s="4"/>
      <c r="UZB40" s="4"/>
      <c r="UZC40" s="4"/>
      <c r="UZD40" s="4"/>
      <c r="UZE40" s="4"/>
      <c r="UZF40" s="4"/>
      <c r="UZG40" s="4"/>
      <c r="UZH40" s="4"/>
      <c r="UZI40" s="4"/>
      <c r="UZJ40" s="4"/>
      <c r="UZK40" s="4"/>
      <c r="UZL40" s="4"/>
      <c r="UZM40" s="4"/>
      <c r="UZN40" s="4"/>
      <c r="UZO40" s="4"/>
      <c r="UZP40" s="4"/>
      <c r="UZQ40" s="4"/>
      <c r="UZR40" s="4"/>
      <c r="UZS40" s="4"/>
      <c r="UZT40" s="4"/>
      <c r="UZU40" s="4"/>
      <c r="UZV40" s="4"/>
      <c r="UZW40" s="4"/>
      <c r="UZX40" s="4"/>
      <c r="UZY40" s="4"/>
      <c r="UZZ40" s="4"/>
      <c r="VAA40" s="4"/>
      <c r="VAB40" s="4"/>
      <c r="VAC40" s="4"/>
      <c r="VAD40" s="4"/>
      <c r="VAE40" s="4"/>
      <c r="VAF40" s="4"/>
      <c r="VAG40" s="4"/>
      <c r="VAH40" s="4"/>
      <c r="VAI40" s="4"/>
      <c r="VAJ40" s="4"/>
      <c r="VAK40" s="4"/>
      <c r="VAL40" s="4"/>
      <c r="VAM40" s="4"/>
      <c r="VAN40" s="4"/>
      <c r="VAO40" s="4"/>
      <c r="VAP40" s="4"/>
      <c r="VAQ40" s="4"/>
      <c r="VAR40" s="4"/>
      <c r="VAS40" s="4"/>
      <c r="VAT40" s="4"/>
      <c r="VAU40" s="4"/>
      <c r="VAV40" s="4"/>
      <c r="VAW40" s="4"/>
      <c r="VAX40" s="4"/>
      <c r="VAY40" s="4"/>
      <c r="VAZ40" s="4"/>
      <c r="VBA40" s="4"/>
      <c r="VBB40" s="4"/>
      <c r="VBC40" s="4"/>
      <c r="VBD40" s="4"/>
      <c r="VBE40" s="4"/>
      <c r="VBF40" s="4"/>
      <c r="VBG40" s="4"/>
      <c r="VBH40" s="4"/>
      <c r="VBI40" s="4"/>
      <c r="VBJ40" s="4"/>
      <c r="VBK40" s="4"/>
      <c r="VBL40" s="4"/>
      <c r="VBM40" s="4"/>
      <c r="VBN40" s="4"/>
      <c r="VBO40" s="4"/>
      <c r="VBP40" s="4"/>
      <c r="VBQ40" s="4"/>
      <c r="VBR40" s="4"/>
      <c r="VBS40" s="4"/>
      <c r="VBT40" s="4"/>
      <c r="VBU40" s="4"/>
      <c r="VBV40" s="4"/>
      <c r="VBW40" s="4"/>
      <c r="VBX40" s="4"/>
      <c r="VBY40" s="4"/>
      <c r="VBZ40" s="4"/>
      <c r="VCA40" s="4"/>
      <c r="VCB40" s="4"/>
      <c r="VCC40" s="4"/>
      <c r="VCD40" s="4"/>
      <c r="VCE40" s="4"/>
      <c r="VCF40" s="4"/>
      <c r="VCG40" s="4"/>
      <c r="VCH40" s="4"/>
      <c r="VCI40" s="4"/>
      <c r="VCJ40" s="4"/>
      <c r="VCK40" s="4"/>
      <c r="VCL40" s="4"/>
      <c r="VCM40" s="4"/>
      <c r="VCN40" s="4"/>
      <c r="VCO40" s="4"/>
      <c r="VCP40" s="4"/>
      <c r="VCQ40" s="4"/>
      <c r="VCR40" s="4"/>
      <c r="VCS40" s="4"/>
      <c r="VCT40" s="4"/>
      <c r="VCU40" s="4"/>
      <c r="VCV40" s="4"/>
      <c r="VCW40" s="4"/>
      <c r="VCX40" s="4"/>
      <c r="VCY40" s="4"/>
      <c r="VCZ40" s="4"/>
      <c r="VDA40" s="4"/>
      <c r="VDB40" s="4"/>
      <c r="VDC40" s="4"/>
      <c r="VDD40" s="4"/>
      <c r="VDE40" s="4"/>
      <c r="VDF40" s="4"/>
      <c r="VDG40" s="4"/>
      <c r="VDH40" s="4"/>
      <c r="VDI40" s="4"/>
      <c r="VDJ40" s="4"/>
      <c r="VDK40" s="4"/>
      <c r="VDL40" s="4"/>
      <c r="VDM40" s="4"/>
      <c r="VDN40" s="4"/>
      <c r="VDO40" s="4"/>
      <c r="VDP40" s="4"/>
      <c r="VDQ40" s="4"/>
      <c r="VDR40" s="4"/>
      <c r="VDS40" s="4"/>
      <c r="VDT40" s="4"/>
      <c r="VDU40" s="4"/>
      <c r="VDV40" s="4"/>
      <c r="VDW40" s="4"/>
      <c r="VDX40" s="4"/>
      <c r="VDY40" s="4"/>
      <c r="VDZ40" s="4"/>
      <c r="VEA40" s="4"/>
      <c r="VEB40" s="4"/>
      <c r="VEC40" s="4"/>
      <c r="VED40" s="4"/>
      <c r="VEE40" s="4"/>
      <c r="VEF40" s="4"/>
      <c r="VEG40" s="4"/>
      <c r="VEH40" s="4"/>
      <c r="VEI40" s="4"/>
      <c r="VEJ40" s="4"/>
      <c r="VEK40" s="4"/>
      <c r="VEL40" s="4"/>
      <c r="VEM40" s="4"/>
      <c r="VEN40" s="4"/>
      <c r="VEO40" s="4"/>
      <c r="VEP40" s="4"/>
      <c r="VEQ40" s="4"/>
      <c r="VER40" s="4"/>
      <c r="VES40" s="4"/>
      <c r="VET40" s="4"/>
      <c r="VEU40" s="4"/>
      <c r="VEV40" s="4"/>
      <c r="VEW40" s="4"/>
      <c r="VEX40" s="4"/>
      <c r="VEY40" s="4"/>
      <c r="VEZ40" s="4"/>
      <c r="VFA40" s="4"/>
      <c r="VFB40" s="4"/>
      <c r="VFC40" s="4"/>
      <c r="VFD40" s="4"/>
      <c r="VFE40" s="4"/>
      <c r="VFF40" s="4"/>
      <c r="VFG40" s="4"/>
      <c r="VFH40" s="4"/>
      <c r="VFI40" s="4"/>
      <c r="VFJ40" s="4"/>
      <c r="VFK40" s="4"/>
      <c r="VFL40" s="4"/>
      <c r="VFM40" s="4"/>
      <c r="VFN40" s="4"/>
      <c r="VFO40" s="4"/>
      <c r="VFP40" s="4"/>
      <c r="VFQ40" s="4"/>
      <c r="VFR40" s="4"/>
      <c r="VFS40" s="4"/>
      <c r="VFT40" s="4"/>
      <c r="VFU40" s="4"/>
      <c r="VFV40" s="4"/>
      <c r="VFW40" s="4"/>
      <c r="VFX40" s="4"/>
      <c r="VFY40" s="4"/>
      <c r="VFZ40" s="4"/>
      <c r="VGA40" s="4"/>
      <c r="VGB40" s="4"/>
      <c r="VGC40" s="4"/>
      <c r="VGD40" s="4"/>
      <c r="VGE40" s="4"/>
      <c r="VGF40" s="4"/>
      <c r="VGG40" s="4"/>
      <c r="VGH40" s="4"/>
      <c r="VGI40" s="4"/>
      <c r="VGJ40" s="4"/>
      <c r="VGK40" s="4"/>
      <c r="VGL40" s="4"/>
      <c r="VGM40" s="4"/>
      <c r="VGN40" s="4"/>
      <c r="VGO40" s="4"/>
      <c r="VGP40" s="4"/>
      <c r="VGQ40" s="4"/>
      <c r="VGR40" s="4"/>
      <c r="VGS40" s="4"/>
      <c r="VGT40" s="4"/>
      <c r="VGU40" s="4"/>
      <c r="VGV40" s="4"/>
      <c r="VGW40" s="4"/>
      <c r="VGX40" s="4"/>
      <c r="VGY40" s="4"/>
      <c r="VGZ40" s="4"/>
      <c r="VHA40" s="4"/>
      <c r="VHB40" s="4"/>
      <c r="VHC40" s="4"/>
      <c r="VHD40" s="4"/>
      <c r="VHE40" s="4"/>
      <c r="VHF40" s="4"/>
      <c r="VHG40" s="4"/>
      <c r="VHH40" s="4"/>
      <c r="VHI40" s="4"/>
      <c r="VHJ40" s="4"/>
      <c r="VHK40" s="4"/>
      <c r="VHL40" s="4"/>
      <c r="VHM40" s="4"/>
      <c r="VHN40" s="4"/>
      <c r="VHO40" s="4"/>
      <c r="VHP40" s="4"/>
      <c r="VHQ40" s="4"/>
      <c r="VHR40" s="4"/>
      <c r="VHS40" s="4"/>
      <c r="VHT40" s="4"/>
      <c r="VHU40" s="4"/>
      <c r="VHV40" s="4"/>
      <c r="VHW40" s="4"/>
      <c r="VHX40" s="4"/>
      <c r="VHY40" s="4"/>
      <c r="VHZ40" s="4"/>
      <c r="VIA40" s="4"/>
      <c r="VIB40" s="4"/>
      <c r="VIC40" s="4"/>
      <c r="VID40" s="4"/>
      <c r="VIE40" s="4"/>
      <c r="VIF40" s="4"/>
      <c r="VIG40" s="4"/>
      <c r="VIH40" s="4"/>
      <c r="VII40" s="4"/>
      <c r="VIJ40" s="4"/>
      <c r="VIK40" s="4"/>
      <c r="VIL40" s="4"/>
      <c r="VIM40" s="4"/>
      <c r="VIN40" s="4"/>
      <c r="VIO40" s="4"/>
      <c r="VIP40" s="4"/>
      <c r="VIQ40" s="4"/>
      <c r="VIR40" s="4"/>
      <c r="VIS40" s="4"/>
      <c r="VIT40" s="4"/>
      <c r="VIU40" s="4"/>
      <c r="VIV40" s="4"/>
      <c r="VIW40" s="4"/>
      <c r="VIX40" s="4"/>
      <c r="VIY40" s="4"/>
      <c r="VIZ40" s="4"/>
      <c r="VJA40" s="4"/>
      <c r="VJB40" s="4"/>
      <c r="VJC40" s="4"/>
      <c r="VJD40" s="4"/>
      <c r="VJE40" s="4"/>
      <c r="VJF40" s="4"/>
      <c r="VJG40" s="4"/>
      <c r="VJH40" s="4"/>
      <c r="VJI40" s="4"/>
      <c r="VJJ40" s="4"/>
      <c r="VJK40" s="4"/>
      <c r="VJL40" s="4"/>
      <c r="VJM40" s="4"/>
      <c r="VJN40" s="4"/>
      <c r="VJO40" s="4"/>
      <c r="VJP40" s="4"/>
      <c r="VJQ40" s="4"/>
      <c r="VJR40" s="4"/>
      <c r="VJS40" s="4"/>
      <c r="VJT40" s="4"/>
      <c r="VJU40" s="4"/>
      <c r="VJV40" s="4"/>
      <c r="VJW40" s="4"/>
      <c r="VJX40" s="4"/>
      <c r="VJY40" s="4"/>
      <c r="VJZ40" s="4"/>
      <c r="VKA40" s="4"/>
      <c r="VKB40" s="4"/>
      <c r="VKC40" s="4"/>
      <c r="VKD40" s="4"/>
      <c r="VKE40" s="4"/>
      <c r="VKF40" s="4"/>
      <c r="VKG40" s="4"/>
      <c r="VKH40" s="4"/>
      <c r="VKI40" s="4"/>
      <c r="VKJ40" s="4"/>
      <c r="VKK40" s="4"/>
      <c r="VKL40" s="4"/>
      <c r="VKM40" s="4"/>
      <c r="VKN40" s="4"/>
      <c r="VKO40" s="4"/>
      <c r="VKP40" s="4"/>
      <c r="VKQ40" s="4"/>
      <c r="VKR40" s="4"/>
      <c r="VKS40" s="4"/>
      <c r="VKT40" s="4"/>
      <c r="VKU40" s="4"/>
      <c r="VKV40" s="4"/>
      <c r="VKW40" s="4"/>
      <c r="VKX40" s="4"/>
      <c r="VKY40" s="4"/>
      <c r="VKZ40" s="4"/>
      <c r="VLA40" s="4"/>
      <c r="VLB40" s="4"/>
      <c r="VLC40" s="4"/>
      <c r="VLD40" s="4"/>
      <c r="VLE40" s="4"/>
      <c r="VLF40" s="4"/>
      <c r="VLG40" s="4"/>
      <c r="VLH40" s="4"/>
      <c r="VLI40" s="4"/>
      <c r="VLJ40" s="4"/>
      <c r="VLK40" s="4"/>
      <c r="VLL40" s="4"/>
      <c r="VLM40" s="4"/>
      <c r="VLN40" s="4"/>
      <c r="VLO40" s="4"/>
      <c r="VLP40" s="4"/>
      <c r="VLQ40" s="4"/>
      <c r="VLR40" s="4"/>
      <c r="VLS40" s="4"/>
      <c r="VLT40" s="4"/>
      <c r="VLU40" s="4"/>
      <c r="VLV40" s="4"/>
      <c r="VLW40" s="4"/>
      <c r="VLX40" s="4"/>
      <c r="VLY40" s="4"/>
      <c r="VLZ40" s="4"/>
      <c r="VMA40" s="4"/>
      <c r="VMB40" s="4"/>
      <c r="VMC40" s="4"/>
      <c r="VMD40" s="4"/>
      <c r="VME40" s="4"/>
      <c r="VMF40" s="4"/>
      <c r="VMG40" s="4"/>
      <c r="VMH40" s="4"/>
      <c r="VMI40" s="4"/>
      <c r="VMJ40" s="4"/>
      <c r="VMK40" s="4"/>
      <c r="VML40" s="4"/>
      <c r="VMM40" s="4"/>
      <c r="VMN40" s="4"/>
      <c r="VMO40" s="4"/>
      <c r="VMP40" s="4"/>
      <c r="VMQ40" s="4"/>
      <c r="VMR40" s="4"/>
      <c r="VMS40" s="4"/>
      <c r="VMT40" s="4"/>
      <c r="VMU40" s="4"/>
      <c r="VMV40" s="4"/>
      <c r="VMW40" s="4"/>
      <c r="VMX40" s="4"/>
      <c r="VMY40" s="4"/>
      <c r="VMZ40" s="4"/>
      <c r="VNA40" s="4"/>
      <c r="VNB40" s="4"/>
      <c r="VNC40" s="4"/>
      <c r="VND40" s="4"/>
      <c r="VNE40" s="4"/>
      <c r="VNF40" s="4"/>
      <c r="VNG40" s="4"/>
      <c r="VNH40" s="4"/>
      <c r="VNI40" s="4"/>
      <c r="VNJ40" s="4"/>
      <c r="VNK40" s="4"/>
      <c r="VNL40" s="4"/>
      <c r="VNM40" s="4"/>
      <c r="VNN40" s="4"/>
      <c r="VNO40" s="4"/>
      <c r="VNP40" s="4"/>
      <c r="VNQ40" s="4"/>
      <c r="VNR40" s="4"/>
      <c r="VNS40" s="4"/>
      <c r="VNT40" s="4"/>
      <c r="VNU40" s="4"/>
      <c r="VNV40" s="4"/>
      <c r="VNW40" s="4"/>
      <c r="VNX40" s="4"/>
      <c r="VNY40" s="4"/>
      <c r="VNZ40" s="4"/>
      <c r="VOA40" s="4"/>
      <c r="VOB40" s="4"/>
      <c r="VOC40" s="4"/>
      <c r="VOD40" s="4"/>
      <c r="VOE40" s="4"/>
      <c r="VOF40" s="4"/>
      <c r="VOG40" s="4"/>
      <c r="VOH40" s="4"/>
      <c r="VOI40" s="4"/>
      <c r="VOJ40" s="4"/>
      <c r="VOK40" s="4"/>
      <c r="VOL40" s="4"/>
      <c r="VOM40" s="4"/>
      <c r="VON40" s="4"/>
      <c r="VOO40" s="4"/>
      <c r="VOP40" s="4"/>
      <c r="VOQ40" s="4"/>
      <c r="VOR40" s="4"/>
      <c r="VOS40" s="4"/>
      <c r="VOT40" s="4"/>
      <c r="VOU40" s="4"/>
      <c r="VOV40" s="4"/>
      <c r="VOW40" s="4"/>
      <c r="VOX40" s="4"/>
      <c r="VOY40" s="4"/>
      <c r="VOZ40" s="4"/>
      <c r="VPA40" s="4"/>
      <c r="VPB40" s="4"/>
      <c r="VPC40" s="4"/>
      <c r="VPD40" s="4"/>
      <c r="VPE40" s="4"/>
      <c r="VPF40" s="4"/>
      <c r="VPG40" s="4"/>
      <c r="VPH40" s="4"/>
      <c r="VPI40" s="4"/>
      <c r="VPJ40" s="4"/>
      <c r="VPK40" s="4"/>
      <c r="VPL40" s="4"/>
      <c r="VPM40" s="4"/>
      <c r="VPN40" s="4"/>
      <c r="VPO40" s="4"/>
      <c r="VPP40" s="4"/>
      <c r="VPQ40" s="4"/>
      <c r="VPR40" s="4"/>
      <c r="VPS40" s="4"/>
      <c r="VPT40" s="4"/>
      <c r="VPU40" s="4"/>
      <c r="VPV40" s="4"/>
      <c r="VPW40" s="4"/>
      <c r="VPX40" s="4"/>
    </row>
    <row r="41" spans="1:15312" s="3" customFormat="1">
      <c r="A41" s="313" t="s">
        <v>596</v>
      </c>
      <c r="B41" s="302"/>
      <c r="C41" s="302"/>
      <c r="D41" s="302"/>
      <c r="E41" s="302"/>
      <c r="G41" s="4"/>
      <c r="I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c r="IV41" s="4"/>
      <c r="IW41" s="4"/>
      <c r="IX41" s="4"/>
      <c r="IY41" s="4"/>
      <c r="IZ41" s="4"/>
      <c r="JA41" s="4"/>
      <c r="JB41" s="4"/>
      <c r="JC41" s="4"/>
      <c r="JD41" s="4"/>
      <c r="JE41" s="4"/>
      <c r="JF41" s="4"/>
      <c r="JG41" s="4"/>
      <c r="JH41" s="4"/>
      <c r="JI41" s="4"/>
      <c r="JJ41" s="4"/>
      <c r="JK41" s="4"/>
      <c r="JL41" s="4"/>
      <c r="JM41" s="4"/>
      <c r="JN41" s="4"/>
      <c r="JO41" s="4"/>
      <c r="JP41" s="4"/>
      <c r="JQ41" s="4"/>
      <c r="JR41" s="4"/>
      <c r="JS41" s="4"/>
      <c r="JT41" s="4"/>
      <c r="JU41" s="4"/>
      <c r="JV41" s="4"/>
      <c r="JW41" s="4"/>
      <c r="JX41" s="4"/>
      <c r="JY41" s="4"/>
      <c r="JZ41" s="4"/>
      <c r="KA41" s="4"/>
      <c r="KB41" s="4"/>
      <c r="KC41" s="4"/>
      <c r="KD41" s="4"/>
      <c r="KE41" s="4"/>
      <c r="KF41" s="4"/>
      <c r="KG41" s="4"/>
      <c r="KH41" s="4"/>
      <c r="KI41" s="4"/>
      <c r="KJ41" s="4"/>
      <c r="KK41" s="4"/>
      <c r="KL41" s="4"/>
      <c r="KM41" s="4"/>
      <c r="KN41" s="4"/>
      <c r="KO41" s="4"/>
      <c r="KP41" s="4"/>
      <c r="KQ41" s="4"/>
      <c r="KR41" s="4"/>
      <c r="KS41" s="4"/>
      <c r="KT41" s="4"/>
      <c r="KU41" s="4"/>
      <c r="KV41" s="4"/>
      <c r="KW41" s="4"/>
      <c r="KX41" s="4"/>
      <c r="KY41" s="4"/>
      <c r="KZ41" s="4"/>
      <c r="LA41" s="4"/>
      <c r="LB41" s="4"/>
      <c r="LC41" s="4"/>
      <c r="LD41" s="4"/>
      <c r="LE41" s="4"/>
      <c r="LF41" s="4"/>
      <c r="LG41" s="4"/>
      <c r="LH41" s="4"/>
      <c r="LI41" s="4"/>
      <c r="LJ41" s="4"/>
      <c r="LK41" s="4"/>
      <c r="LL41" s="4"/>
      <c r="LM41" s="4"/>
      <c r="LN41" s="4"/>
      <c r="LO41" s="4"/>
      <c r="LP41" s="4"/>
      <c r="LQ41" s="4"/>
      <c r="LR41" s="4"/>
      <c r="LS41" s="4"/>
      <c r="LT41" s="4"/>
      <c r="LU41" s="4"/>
      <c r="LV41" s="4"/>
      <c r="LW41" s="4"/>
      <c r="LX41" s="4"/>
      <c r="LY41" s="4"/>
      <c r="LZ41" s="4"/>
      <c r="MA41" s="4"/>
      <c r="MB41" s="4"/>
      <c r="MC41" s="4"/>
      <c r="MD41" s="4"/>
      <c r="ME41" s="4"/>
      <c r="MF41" s="4"/>
      <c r="MG41" s="4"/>
      <c r="MH41" s="4"/>
      <c r="MI41" s="4"/>
      <c r="MJ41" s="4"/>
      <c r="MK41" s="4"/>
      <c r="ML41" s="4"/>
      <c r="MM41" s="4"/>
      <c r="MN41" s="4"/>
      <c r="MO41" s="4"/>
      <c r="MP41" s="4"/>
      <c r="MQ41" s="4"/>
      <c r="MR41" s="4"/>
      <c r="MS41" s="4"/>
      <c r="MT41" s="4"/>
      <c r="MU41" s="4"/>
      <c r="MV41" s="4"/>
      <c r="MW41" s="4"/>
      <c r="MX41" s="4"/>
      <c r="MY41" s="4"/>
      <c r="MZ41" s="4"/>
      <c r="NA41" s="4"/>
      <c r="NB41" s="4"/>
      <c r="NC41" s="4"/>
      <c r="ND41" s="4"/>
      <c r="NE41" s="4"/>
      <c r="NF41" s="4"/>
      <c r="NG41" s="4"/>
      <c r="NH41" s="4"/>
      <c r="NI41" s="4"/>
      <c r="NJ41" s="4"/>
      <c r="NK41" s="4"/>
      <c r="NL41" s="4"/>
      <c r="NM41" s="4"/>
      <c r="NN41" s="4"/>
      <c r="NO41" s="4"/>
      <c r="NP41" s="4"/>
      <c r="NQ41" s="4"/>
      <c r="NR41" s="4"/>
      <c r="NS41" s="4"/>
      <c r="NT41" s="4"/>
      <c r="NU41" s="4"/>
      <c r="NV41" s="4"/>
      <c r="NW41" s="4"/>
      <c r="NX41" s="4"/>
      <c r="NY41" s="4"/>
      <c r="NZ41" s="4"/>
      <c r="OA41" s="4"/>
      <c r="OB41" s="4"/>
      <c r="OC41" s="4"/>
      <c r="OD41" s="4"/>
      <c r="OE41" s="4"/>
      <c r="OF41" s="4"/>
      <c r="OG41" s="4"/>
      <c r="OH41" s="4"/>
      <c r="OI41" s="4"/>
      <c r="OJ41" s="4"/>
      <c r="OK41" s="4"/>
      <c r="OL41" s="4"/>
      <c r="OM41" s="4"/>
      <c r="ON41" s="4"/>
      <c r="OO41" s="4"/>
      <c r="OP41" s="4"/>
      <c r="OQ41" s="4"/>
      <c r="OR41" s="4"/>
      <c r="OS41" s="4"/>
      <c r="OT41" s="4"/>
      <c r="OU41" s="4"/>
      <c r="OV41" s="4"/>
      <c r="OW41" s="4"/>
      <c r="OX41" s="4"/>
      <c r="OY41" s="4"/>
      <c r="OZ41" s="4"/>
      <c r="PA41" s="4"/>
      <c r="PB41" s="4"/>
      <c r="PC41" s="4"/>
      <c r="PD41" s="4"/>
      <c r="PE41" s="4"/>
      <c r="PF41" s="4"/>
      <c r="PG41" s="4"/>
      <c r="PH41" s="4"/>
      <c r="PI41" s="4"/>
      <c r="PJ41" s="4"/>
      <c r="PK41" s="4"/>
      <c r="PL41" s="4"/>
      <c r="PM41" s="4"/>
      <c r="PN41" s="4"/>
      <c r="PO41" s="4"/>
      <c r="PP41" s="4"/>
      <c r="PQ41" s="4"/>
      <c r="PR41" s="4"/>
      <c r="PS41" s="4"/>
      <c r="PT41" s="4"/>
      <c r="PU41" s="4"/>
      <c r="PV41" s="4"/>
      <c r="PW41" s="4"/>
      <c r="PX41" s="4"/>
      <c r="PY41" s="4"/>
      <c r="PZ41" s="4"/>
      <c r="QA41" s="4"/>
      <c r="QB41" s="4"/>
      <c r="QC41" s="4"/>
      <c r="QD41" s="4"/>
      <c r="QE41" s="4"/>
      <c r="QF41" s="4"/>
      <c r="QG41" s="4"/>
      <c r="QH41" s="4"/>
      <c r="QI41" s="4"/>
      <c r="QJ41" s="4"/>
      <c r="QK41" s="4"/>
      <c r="QL41" s="4"/>
      <c r="QM41" s="4"/>
      <c r="QN41" s="4"/>
      <c r="QO41" s="4"/>
      <c r="QP41" s="4"/>
      <c r="QQ41" s="4"/>
      <c r="QR41" s="4"/>
      <c r="QS41" s="4"/>
      <c r="QT41" s="4"/>
      <c r="QU41" s="4"/>
      <c r="QV41" s="4"/>
      <c r="QW41" s="4"/>
      <c r="QX41" s="4"/>
      <c r="QY41" s="4"/>
      <c r="QZ41" s="4"/>
      <c r="RA41" s="4"/>
      <c r="RB41" s="4"/>
      <c r="RC41" s="4"/>
      <c r="RD41" s="4"/>
      <c r="RE41" s="4"/>
      <c r="RF41" s="4"/>
      <c r="RG41" s="4"/>
      <c r="RH41" s="4"/>
      <c r="RI41" s="4"/>
      <c r="RJ41" s="4"/>
      <c r="RK41" s="4"/>
      <c r="RL41" s="4"/>
      <c r="RM41" s="4"/>
      <c r="RN41" s="4"/>
      <c r="RO41" s="4"/>
      <c r="RP41" s="4"/>
      <c r="RQ41" s="4"/>
      <c r="RR41" s="4"/>
      <c r="RS41" s="4"/>
      <c r="RT41" s="4"/>
      <c r="RU41" s="4"/>
      <c r="RV41" s="4"/>
      <c r="RW41" s="4"/>
      <c r="RX41" s="4"/>
      <c r="RY41" s="4"/>
      <c r="RZ41" s="4"/>
      <c r="SA41" s="4"/>
      <c r="SB41" s="4"/>
      <c r="SC41" s="4"/>
      <c r="SD41" s="4"/>
      <c r="SE41" s="4"/>
      <c r="SF41" s="4"/>
      <c r="SG41" s="4"/>
      <c r="SH41" s="4"/>
      <c r="SI41" s="4"/>
      <c r="SJ41" s="4"/>
      <c r="SK41" s="4"/>
      <c r="SL41" s="4"/>
      <c r="SM41" s="4"/>
      <c r="SN41" s="4"/>
      <c r="SO41" s="4"/>
      <c r="SP41" s="4"/>
      <c r="SQ41" s="4"/>
      <c r="SR41" s="4"/>
      <c r="SS41" s="4"/>
      <c r="ST41" s="4"/>
      <c r="SU41" s="4"/>
      <c r="SV41" s="4"/>
      <c r="SW41" s="4"/>
      <c r="SX41" s="4"/>
      <c r="SY41" s="4"/>
      <c r="SZ41" s="4"/>
      <c r="TA41" s="4"/>
      <c r="TB41" s="4"/>
      <c r="TC41" s="4"/>
      <c r="TD41" s="4"/>
      <c r="TE41" s="4"/>
      <c r="TF41" s="4"/>
      <c r="TG41" s="4"/>
      <c r="TH41" s="4"/>
      <c r="TI41" s="4"/>
      <c r="TJ41" s="4"/>
      <c r="TK41" s="4"/>
      <c r="TL41" s="4"/>
      <c r="TM41" s="4"/>
      <c r="TN41" s="4"/>
      <c r="TO41" s="4"/>
      <c r="TP41" s="4"/>
      <c r="TQ41" s="4"/>
      <c r="TR41" s="4"/>
      <c r="TS41" s="4"/>
      <c r="TT41" s="4"/>
      <c r="TU41" s="4"/>
      <c r="TV41" s="4"/>
      <c r="TW41" s="4"/>
      <c r="TX41" s="4"/>
      <c r="TY41" s="4"/>
      <c r="TZ41" s="4"/>
      <c r="UA41" s="4"/>
      <c r="UB41" s="4"/>
      <c r="UC41" s="4"/>
      <c r="UD41" s="4"/>
      <c r="UE41" s="4"/>
      <c r="UF41" s="4"/>
      <c r="UG41" s="4"/>
      <c r="UH41" s="4"/>
      <c r="UI41" s="4"/>
      <c r="UJ41" s="4"/>
      <c r="UK41" s="4"/>
      <c r="UL41" s="4"/>
      <c r="UM41" s="4"/>
      <c r="UN41" s="4"/>
      <c r="UO41" s="4"/>
      <c r="UP41" s="4"/>
      <c r="UQ41" s="4"/>
      <c r="UR41" s="4"/>
      <c r="US41" s="4"/>
      <c r="UT41" s="4"/>
      <c r="UU41" s="4"/>
      <c r="UV41" s="4"/>
      <c r="UW41" s="4"/>
      <c r="UX41" s="4"/>
      <c r="UY41" s="4"/>
      <c r="UZ41" s="4"/>
      <c r="VA41" s="4"/>
      <c r="VB41" s="4"/>
      <c r="VC41" s="4"/>
      <c r="VD41" s="4"/>
      <c r="VE41" s="4"/>
      <c r="VF41" s="4"/>
      <c r="VG41" s="4"/>
      <c r="VH41" s="4"/>
      <c r="VI41" s="4"/>
      <c r="VJ41" s="4"/>
      <c r="VK41" s="4"/>
      <c r="VL41" s="4"/>
      <c r="VM41" s="4"/>
      <c r="VN41" s="4"/>
      <c r="VO41" s="4"/>
      <c r="VP41" s="4"/>
      <c r="VQ41" s="4"/>
      <c r="VR41" s="4"/>
      <c r="VS41" s="4"/>
      <c r="VT41" s="4"/>
      <c r="VU41" s="4"/>
      <c r="VV41" s="4"/>
      <c r="VW41" s="4"/>
      <c r="VX41" s="4"/>
      <c r="VY41" s="4"/>
      <c r="VZ41" s="4"/>
      <c r="WA41" s="4"/>
      <c r="WB41" s="4"/>
      <c r="WC41" s="4"/>
      <c r="WD41" s="4"/>
      <c r="WE41" s="4"/>
      <c r="WF41" s="4"/>
      <c r="WG41" s="4"/>
      <c r="WH41" s="4"/>
      <c r="WI41" s="4"/>
      <c r="WJ41" s="4"/>
      <c r="WK41" s="4"/>
      <c r="WL41" s="4"/>
      <c r="WM41" s="4"/>
      <c r="WN41" s="4"/>
      <c r="WO41" s="4"/>
      <c r="WP41" s="4"/>
      <c r="WQ41" s="4"/>
      <c r="WR41" s="4"/>
      <c r="WS41" s="4"/>
      <c r="WT41" s="4"/>
      <c r="WU41" s="4"/>
      <c r="WV41" s="4"/>
      <c r="WW41" s="4"/>
      <c r="WX41" s="4"/>
      <c r="WY41" s="4"/>
      <c r="WZ41" s="4"/>
      <c r="XA41" s="4"/>
      <c r="XB41" s="4"/>
      <c r="XC41" s="4"/>
      <c r="XD41" s="4"/>
      <c r="XE41" s="4"/>
      <c r="XF41" s="4"/>
      <c r="XG41" s="4"/>
      <c r="XH41" s="4"/>
      <c r="XI41" s="4"/>
      <c r="XJ41" s="4"/>
      <c r="XK41" s="4"/>
      <c r="XL41" s="4"/>
      <c r="XM41" s="4"/>
      <c r="XN41" s="4"/>
      <c r="XO41" s="4"/>
      <c r="XP41" s="4"/>
      <c r="XQ41" s="4"/>
      <c r="XR41" s="4"/>
      <c r="XS41" s="4"/>
      <c r="XT41" s="4"/>
      <c r="XU41" s="4"/>
      <c r="XV41" s="4"/>
      <c r="XW41" s="4"/>
      <c r="XX41" s="4"/>
      <c r="XY41" s="4"/>
      <c r="XZ41" s="4"/>
      <c r="YA41" s="4"/>
      <c r="YB41" s="4"/>
      <c r="YC41" s="4"/>
      <c r="YD41" s="4"/>
      <c r="YE41" s="4"/>
      <c r="YF41" s="4"/>
      <c r="YG41" s="4"/>
      <c r="YH41" s="4"/>
      <c r="YI41" s="4"/>
      <c r="YJ41" s="4"/>
      <c r="YK41" s="4"/>
      <c r="YL41" s="4"/>
      <c r="YM41" s="4"/>
      <c r="YN41" s="4"/>
      <c r="YO41" s="4"/>
      <c r="YP41" s="4"/>
      <c r="YQ41" s="4"/>
      <c r="YR41" s="4"/>
      <c r="YS41" s="4"/>
      <c r="YT41" s="4"/>
      <c r="YU41" s="4"/>
      <c r="YV41" s="4"/>
      <c r="YW41" s="4"/>
      <c r="YX41" s="4"/>
      <c r="YY41" s="4"/>
      <c r="YZ41" s="4"/>
      <c r="ZA41" s="4"/>
      <c r="ZB41" s="4"/>
      <c r="ZC41" s="4"/>
      <c r="ZD41" s="4"/>
      <c r="ZE41" s="4"/>
      <c r="ZF41" s="4"/>
      <c r="ZG41" s="4"/>
      <c r="ZH41" s="4"/>
      <c r="ZI41" s="4"/>
      <c r="ZJ41" s="4"/>
      <c r="ZK41" s="4"/>
      <c r="ZL41" s="4"/>
      <c r="ZM41" s="4"/>
      <c r="ZN41" s="4"/>
      <c r="ZO41" s="4"/>
      <c r="ZP41" s="4"/>
      <c r="ZQ41" s="4"/>
      <c r="ZR41" s="4"/>
      <c r="ZS41" s="4"/>
      <c r="ZT41" s="4"/>
      <c r="ZU41" s="4"/>
      <c r="ZV41" s="4"/>
      <c r="ZW41" s="4"/>
      <c r="ZX41" s="4"/>
      <c r="ZY41" s="4"/>
      <c r="ZZ41" s="4"/>
      <c r="AAA41" s="4"/>
      <c r="AAB41" s="4"/>
      <c r="AAC41" s="4"/>
      <c r="AAD41" s="4"/>
      <c r="AAE41" s="4"/>
      <c r="AAF41" s="4"/>
      <c r="AAG41" s="4"/>
      <c r="AAH41" s="4"/>
      <c r="AAI41" s="4"/>
      <c r="AAJ41" s="4"/>
      <c r="AAK41" s="4"/>
      <c r="AAL41" s="4"/>
      <c r="AAM41" s="4"/>
      <c r="AAN41" s="4"/>
      <c r="AAO41" s="4"/>
      <c r="AAP41" s="4"/>
      <c r="AAQ41" s="4"/>
      <c r="AAR41" s="4"/>
      <c r="AAS41" s="4"/>
      <c r="AAT41" s="4"/>
      <c r="AAU41" s="4"/>
      <c r="AAV41" s="4"/>
      <c r="AAW41" s="4"/>
      <c r="AAX41" s="4"/>
      <c r="AAY41" s="4"/>
      <c r="AAZ41" s="4"/>
      <c r="ABA41" s="4"/>
      <c r="ABB41" s="4"/>
      <c r="ABC41" s="4"/>
      <c r="ABD41" s="4"/>
      <c r="ABE41" s="4"/>
      <c r="ABF41" s="4"/>
      <c r="ABG41" s="4"/>
      <c r="ABH41" s="4"/>
      <c r="ABI41" s="4"/>
      <c r="ABJ41" s="4"/>
      <c r="ABK41" s="4"/>
      <c r="ABL41" s="4"/>
      <c r="ABM41" s="4"/>
      <c r="ABN41" s="4"/>
      <c r="ABO41" s="4"/>
      <c r="ABP41" s="4"/>
      <c r="ABQ41" s="4"/>
      <c r="ABR41" s="4"/>
      <c r="ABS41" s="4"/>
      <c r="ABT41" s="4"/>
      <c r="ABU41" s="4"/>
      <c r="ABV41" s="4"/>
      <c r="ABW41" s="4"/>
      <c r="ABX41" s="4"/>
      <c r="ABY41" s="4"/>
      <c r="ABZ41" s="4"/>
      <c r="ACA41" s="4"/>
      <c r="ACB41" s="4"/>
      <c r="ACC41" s="4"/>
      <c r="ACD41" s="4"/>
      <c r="ACE41" s="4"/>
      <c r="ACF41" s="4"/>
      <c r="ACG41" s="4"/>
      <c r="ACH41" s="4"/>
      <c r="ACI41" s="4"/>
      <c r="ACJ41" s="4"/>
      <c r="ACK41" s="4"/>
      <c r="ACL41" s="4"/>
      <c r="ACM41" s="4"/>
      <c r="ACN41" s="4"/>
      <c r="ACO41" s="4"/>
      <c r="ACP41" s="4"/>
      <c r="ACQ41" s="4"/>
      <c r="ACR41" s="4"/>
      <c r="ACS41" s="4"/>
      <c r="ACT41" s="4"/>
      <c r="ACU41" s="4"/>
      <c r="ACV41" s="4"/>
      <c r="ACW41" s="4"/>
      <c r="ACX41" s="4"/>
      <c r="ACY41" s="4"/>
      <c r="ACZ41" s="4"/>
      <c r="ADA41" s="4"/>
      <c r="ADB41" s="4"/>
      <c r="ADC41" s="4"/>
      <c r="ADD41" s="4"/>
      <c r="ADE41" s="4"/>
      <c r="ADF41" s="4"/>
      <c r="ADG41" s="4"/>
      <c r="ADH41" s="4"/>
      <c r="ADI41" s="4"/>
      <c r="ADJ41" s="4"/>
      <c r="ADK41" s="4"/>
      <c r="ADL41" s="4"/>
      <c r="ADM41" s="4"/>
      <c r="ADN41" s="4"/>
      <c r="ADO41" s="4"/>
      <c r="ADP41" s="4"/>
      <c r="ADQ41" s="4"/>
      <c r="ADR41" s="4"/>
      <c r="ADS41" s="4"/>
      <c r="ADT41" s="4"/>
      <c r="ADU41" s="4"/>
      <c r="ADV41" s="4"/>
      <c r="ADW41" s="4"/>
      <c r="ADX41" s="4"/>
      <c r="ADY41" s="4"/>
      <c r="ADZ41" s="4"/>
      <c r="AEA41" s="4"/>
      <c r="AEB41" s="4"/>
      <c r="AEC41" s="4"/>
      <c r="AED41" s="4"/>
      <c r="AEE41" s="4"/>
      <c r="AEF41" s="4"/>
      <c r="AEG41" s="4"/>
      <c r="AEH41" s="4"/>
      <c r="AEI41" s="4"/>
      <c r="AEJ41" s="4"/>
      <c r="AEK41" s="4"/>
      <c r="AEL41" s="4"/>
      <c r="AEM41" s="4"/>
      <c r="AEN41" s="4"/>
      <c r="AEO41" s="4"/>
      <c r="AEP41" s="4"/>
      <c r="AEQ41" s="4"/>
      <c r="AER41" s="4"/>
      <c r="AES41" s="4"/>
      <c r="AET41" s="4"/>
      <c r="AEU41" s="4"/>
      <c r="AEV41" s="4"/>
      <c r="AEW41" s="4"/>
      <c r="AEX41" s="4"/>
      <c r="AEY41" s="4"/>
      <c r="AEZ41" s="4"/>
      <c r="AFA41" s="4"/>
      <c r="AFB41" s="4"/>
      <c r="AFC41" s="4"/>
      <c r="AFD41" s="4"/>
      <c r="AFE41" s="4"/>
      <c r="AFF41" s="4"/>
      <c r="AFG41" s="4"/>
      <c r="AFH41" s="4"/>
      <c r="AFI41" s="4"/>
      <c r="AFJ41" s="4"/>
      <c r="AFK41" s="4"/>
      <c r="AFL41" s="4"/>
      <c r="AFM41" s="4"/>
      <c r="AFN41" s="4"/>
      <c r="AFO41" s="4"/>
      <c r="AFP41" s="4"/>
      <c r="AFQ41" s="4"/>
      <c r="AFR41" s="4"/>
      <c r="AFS41" s="4"/>
      <c r="AFT41" s="4"/>
      <c r="AFU41" s="4"/>
      <c r="AFV41" s="4"/>
      <c r="AFW41" s="4"/>
      <c r="AFX41" s="4"/>
      <c r="AFY41" s="4"/>
      <c r="AFZ41" s="4"/>
      <c r="AGA41" s="4"/>
      <c r="AGB41" s="4"/>
      <c r="AGC41" s="4"/>
      <c r="AGD41" s="4"/>
      <c r="AGE41" s="4"/>
      <c r="AGF41" s="4"/>
      <c r="AGG41" s="4"/>
      <c r="AGH41" s="4"/>
      <c r="AGI41" s="4"/>
      <c r="AGJ41" s="4"/>
      <c r="AGK41" s="4"/>
      <c r="AGL41" s="4"/>
      <c r="AGM41" s="4"/>
      <c r="AGN41" s="4"/>
      <c r="AGO41" s="4"/>
      <c r="AGP41" s="4"/>
      <c r="AGQ41" s="4"/>
      <c r="AGR41" s="4"/>
      <c r="AGS41" s="4"/>
      <c r="AGT41" s="4"/>
      <c r="AGU41" s="4"/>
      <c r="AGV41" s="4"/>
      <c r="AGW41" s="4"/>
      <c r="AGX41" s="4"/>
      <c r="AGY41" s="4"/>
      <c r="AGZ41" s="4"/>
      <c r="AHA41" s="4"/>
      <c r="AHB41" s="4"/>
      <c r="AHC41" s="4"/>
      <c r="AHD41" s="4"/>
      <c r="AHE41" s="4"/>
      <c r="AHF41" s="4"/>
      <c r="AHG41" s="4"/>
      <c r="AHH41" s="4"/>
      <c r="AHI41" s="4"/>
      <c r="AHJ41" s="4"/>
      <c r="AHK41" s="4"/>
      <c r="AHL41" s="4"/>
      <c r="AHM41" s="4"/>
      <c r="AHN41" s="4"/>
      <c r="AHO41" s="4"/>
      <c r="AHP41" s="4"/>
      <c r="AHQ41" s="4"/>
      <c r="AHR41" s="4"/>
      <c r="AHS41" s="4"/>
      <c r="AHT41" s="4"/>
      <c r="AHU41" s="4"/>
      <c r="AHV41" s="4"/>
      <c r="AHW41" s="4"/>
      <c r="AHX41" s="4"/>
      <c r="AHY41" s="4"/>
      <c r="AHZ41" s="4"/>
      <c r="AIA41" s="4"/>
      <c r="AIB41" s="4"/>
      <c r="AIC41" s="4"/>
      <c r="AID41" s="4"/>
      <c r="AIE41" s="4"/>
      <c r="AIF41" s="4"/>
      <c r="AIG41" s="4"/>
      <c r="AIH41" s="4"/>
      <c r="AII41" s="4"/>
      <c r="AIJ41" s="4"/>
      <c r="AIK41" s="4"/>
      <c r="AIL41" s="4"/>
      <c r="AIM41" s="4"/>
      <c r="AIN41" s="4"/>
      <c r="AIO41" s="4"/>
      <c r="AIP41" s="4"/>
      <c r="AIQ41" s="4"/>
      <c r="AIR41" s="4"/>
      <c r="AIS41" s="4"/>
      <c r="AIT41" s="4"/>
      <c r="AIU41" s="4"/>
      <c r="AIV41" s="4"/>
      <c r="AIW41" s="4"/>
      <c r="AIX41" s="4"/>
      <c r="AIY41" s="4"/>
      <c r="AIZ41" s="4"/>
      <c r="AJA41" s="4"/>
      <c r="AJB41" s="4"/>
      <c r="AJC41" s="4"/>
      <c r="AJD41" s="4"/>
      <c r="AJE41" s="4"/>
      <c r="AJF41" s="4"/>
      <c r="AJG41" s="4"/>
      <c r="AJH41" s="4"/>
      <c r="AJI41" s="4"/>
      <c r="AJJ41" s="4"/>
      <c r="AJK41" s="4"/>
      <c r="AJL41" s="4"/>
      <c r="AJM41" s="4"/>
      <c r="AJN41" s="4"/>
      <c r="AJO41" s="4"/>
      <c r="AJP41" s="4"/>
      <c r="AJQ41" s="4"/>
      <c r="AJR41" s="4"/>
      <c r="AJS41" s="4"/>
      <c r="AJT41" s="4"/>
      <c r="AJU41" s="4"/>
      <c r="AJV41" s="4"/>
      <c r="AJW41" s="4"/>
      <c r="AJX41" s="4"/>
      <c r="AJY41" s="4"/>
      <c r="AJZ41" s="4"/>
      <c r="AKA41" s="4"/>
      <c r="AKB41" s="4"/>
      <c r="AKC41" s="4"/>
      <c r="AKD41" s="4"/>
      <c r="AKE41" s="4"/>
      <c r="AKF41" s="4"/>
      <c r="AKG41" s="4"/>
      <c r="AKH41" s="4"/>
      <c r="AKI41" s="4"/>
      <c r="AKJ41" s="4"/>
      <c r="AKK41" s="4"/>
      <c r="AKL41" s="4"/>
      <c r="AKM41" s="4"/>
      <c r="AKN41" s="4"/>
      <c r="AKO41" s="4"/>
      <c r="AKP41" s="4"/>
      <c r="AKQ41" s="4"/>
      <c r="AKR41" s="4"/>
      <c r="AKS41" s="4"/>
      <c r="AKT41" s="4"/>
      <c r="AKU41" s="4"/>
      <c r="AKV41" s="4"/>
      <c r="AKW41" s="4"/>
      <c r="AKX41" s="4"/>
      <c r="AKY41" s="4"/>
      <c r="AKZ41" s="4"/>
      <c r="ALA41" s="4"/>
      <c r="ALB41" s="4"/>
      <c r="ALC41" s="4"/>
      <c r="ALD41" s="4"/>
      <c r="ALE41" s="4"/>
      <c r="ALF41" s="4"/>
      <c r="ALG41" s="4"/>
      <c r="ALH41" s="4"/>
      <c r="ALI41" s="4"/>
      <c r="ALJ41" s="4"/>
      <c r="ALK41" s="4"/>
      <c r="ALL41" s="4"/>
      <c r="ALM41" s="4"/>
      <c r="ALN41" s="4"/>
      <c r="ALO41" s="4"/>
      <c r="ALP41" s="4"/>
      <c r="ALQ41" s="4"/>
      <c r="ALR41" s="4"/>
      <c r="ALS41" s="4"/>
      <c r="ALT41" s="4"/>
      <c r="ALU41" s="4"/>
      <c r="ALV41" s="4"/>
      <c r="ALW41" s="4"/>
      <c r="ALX41" s="4"/>
      <c r="ALY41" s="4"/>
      <c r="ALZ41" s="4"/>
      <c r="AMA41" s="4"/>
      <c r="AMB41" s="4"/>
      <c r="AMC41" s="4"/>
      <c r="AMD41" s="4"/>
      <c r="AME41" s="4"/>
      <c r="AMF41" s="4"/>
      <c r="AMG41" s="4"/>
      <c r="AMH41" s="4"/>
      <c r="AMI41" s="4"/>
      <c r="AMJ41" s="4"/>
      <c r="AMK41" s="4"/>
      <c r="AML41" s="4"/>
      <c r="AMM41" s="4"/>
      <c r="AMN41" s="4"/>
      <c r="AMO41" s="4"/>
      <c r="AMP41" s="4"/>
      <c r="AMQ41" s="4"/>
      <c r="AMR41" s="4"/>
      <c r="AMS41" s="4"/>
      <c r="AMT41" s="4"/>
      <c r="AMU41" s="4"/>
      <c r="AMV41" s="4"/>
      <c r="AMW41" s="4"/>
      <c r="AMX41" s="4"/>
      <c r="AMY41" s="4"/>
      <c r="AMZ41" s="4"/>
      <c r="ANA41" s="4"/>
      <c r="ANB41" s="4"/>
      <c r="ANC41" s="4"/>
      <c r="AND41" s="4"/>
      <c r="ANE41" s="4"/>
      <c r="ANF41" s="4"/>
      <c r="ANG41" s="4"/>
      <c r="ANH41" s="4"/>
      <c r="ANI41" s="4"/>
      <c r="ANJ41" s="4"/>
      <c r="ANK41" s="4"/>
      <c r="ANL41" s="4"/>
      <c r="ANM41" s="4"/>
      <c r="ANN41" s="4"/>
      <c r="ANO41" s="4"/>
      <c r="ANP41" s="4"/>
      <c r="ANQ41" s="4"/>
      <c r="ANR41" s="4"/>
      <c r="ANS41" s="4"/>
      <c r="ANT41" s="4"/>
      <c r="ANU41" s="4"/>
      <c r="ANV41" s="4"/>
      <c r="ANW41" s="4"/>
      <c r="ANX41" s="4"/>
      <c r="ANY41" s="4"/>
      <c r="ANZ41" s="4"/>
      <c r="AOA41" s="4"/>
      <c r="AOB41" s="4"/>
      <c r="AOC41" s="4"/>
      <c r="AOD41" s="4"/>
      <c r="AOE41" s="4"/>
      <c r="AOF41" s="4"/>
      <c r="AOG41" s="4"/>
      <c r="AOH41" s="4"/>
      <c r="AOI41" s="4"/>
      <c r="AOJ41" s="4"/>
      <c r="AOK41" s="4"/>
      <c r="AOL41" s="4"/>
      <c r="AOM41" s="4"/>
      <c r="AON41" s="4"/>
      <c r="AOO41" s="4"/>
      <c r="AOP41" s="4"/>
      <c r="AOQ41" s="4"/>
      <c r="AOR41" s="4"/>
      <c r="AOS41" s="4"/>
      <c r="AOT41" s="4"/>
      <c r="AOU41" s="4"/>
      <c r="AOV41" s="4"/>
      <c r="AOW41" s="4"/>
      <c r="AOX41" s="4"/>
      <c r="AOY41" s="4"/>
      <c r="AOZ41" s="4"/>
      <c r="APA41" s="4"/>
      <c r="APB41" s="4"/>
      <c r="APC41" s="4"/>
      <c r="APD41" s="4"/>
      <c r="APE41" s="4"/>
      <c r="APF41" s="4"/>
      <c r="APG41" s="4"/>
      <c r="APH41" s="4"/>
      <c r="API41" s="4"/>
      <c r="APJ41" s="4"/>
      <c r="APK41" s="4"/>
      <c r="APL41" s="4"/>
      <c r="APM41" s="4"/>
      <c r="APN41" s="4"/>
      <c r="APO41" s="4"/>
      <c r="APP41" s="4"/>
      <c r="APQ41" s="4"/>
      <c r="APR41" s="4"/>
      <c r="APS41" s="4"/>
      <c r="APT41" s="4"/>
      <c r="APU41" s="4"/>
      <c r="APV41" s="4"/>
      <c r="APW41" s="4"/>
      <c r="APX41" s="4"/>
      <c r="APY41" s="4"/>
      <c r="APZ41" s="4"/>
      <c r="AQA41" s="4"/>
      <c r="AQB41" s="4"/>
      <c r="AQC41" s="4"/>
      <c r="AQD41" s="4"/>
      <c r="AQE41" s="4"/>
      <c r="AQF41" s="4"/>
      <c r="AQG41" s="4"/>
      <c r="AQH41" s="4"/>
      <c r="AQI41" s="4"/>
      <c r="AQJ41" s="4"/>
      <c r="AQK41" s="4"/>
      <c r="AQL41" s="4"/>
      <c r="AQM41" s="4"/>
      <c r="AQN41" s="4"/>
      <c r="AQO41" s="4"/>
      <c r="AQP41" s="4"/>
      <c r="AQQ41" s="4"/>
      <c r="AQR41" s="4"/>
      <c r="AQS41" s="4"/>
      <c r="AQT41" s="4"/>
      <c r="AQU41" s="4"/>
      <c r="AQV41" s="4"/>
      <c r="AQW41" s="4"/>
      <c r="AQX41" s="4"/>
      <c r="AQY41" s="4"/>
      <c r="AQZ41" s="4"/>
      <c r="ARA41" s="4"/>
      <c r="ARB41" s="4"/>
      <c r="ARC41" s="4"/>
      <c r="ARD41" s="4"/>
      <c r="ARE41" s="4"/>
      <c r="ARF41" s="4"/>
      <c r="ARG41" s="4"/>
      <c r="ARH41" s="4"/>
      <c r="ARI41" s="4"/>
      <c r="ARJ41" s="4"/>
      <c r="ARK41" s="4"/>
      <c r="ARL41" s="4"/>
      <c r="ARM41" s="4"/>
      <c r="ARN41" s="4"/>
      <c r="ARO41" s="4"/>
      <c r="ARP41" s="4"/>
      <c r="ARQ41" s="4"/>
      <c r="ARR41" s="4"/>
      <c r="ARS41" s="4"/>
      <c r="ART41" s="4"/>
      <c r="ARU41" s="4"/>
      <c r="ARV41" s="4"/>
      <c r="ARW41" s="4"/>
      <c r="ARX41" s="4"/>
      <c r="ARY41" s="4"/>
      <c r="ARZ41" s="4"/>
      <c r="ASA41" s="4"/>
      <c r="ASB41" s="4"/>
      <c r="ASC41" s="4"/>
      <c r="ASD41" s="4"/>
      <c r="ASE41" s="4"/>
      <c r="ASF41" s="4"/>
      <c r="ASG41" s="4"/>
      <c r="ASH41" s="4"/>
      <c r="ASI41" s="4"/>
      <c r="ASJ41" s="4"/>
      <c r="ASK41" s="4"/>
      <c r="ASL41" s="4"/>
      <c r="ASM41" s="4"/>
      <c r="ASN41" s="4"/>
      <c r="ASO41" s="4"/>
      <c r="ASP41" s="4"/>
      <c r="ASQ41" s="4"/>
      <c r="ASR41" s="4"/>
      <c r="ASS41" s="4"/>
      <c r="AST41" s="4"/>
      <c r="ASU41" s="4"/>
      <c r="ASV41" s="4"/>
      <c r="ASW41" s="4"/>
      <c r="ASX41" s="4"/>
      <c r="ASY41" s="4"/>
      <c r="ASZ41" s="4"/>
      <c r="ATA41" s="4"/>
      <c r="ATB41" s="4"/>
      <c r="ATC41" s="4"/>
      <c r="ATD41" s="4"/>
      <c r="ATE41" s="4"/>
      <c r="ATF41" s="4"/>
      <c r="ATG41" s="4"/>
      <c r="ATH41" s="4"/>
      <c r="ATI41" s="4"/>
      <c r="ATJ41" s="4"/>
      <c r="ATK41" s="4"/>
      <c r="ATL41" s="4"/>
      <c r="ATM41" s="4"/>
      <c r="ATN41" s="4"/>
      <c r="ATO41" s="4"/>
      <c r="ATP41" s="4"/>
      <c r="ATQ41" s="4"/>
      <c r="ATR41" s="4"/>
      <c r="ATS41" s="4"/>
      <c r="ATT41" s="4"/>
      <c r="ATU41" s="4"/>
      <c r="ATV41" s="4"/>
      <c r="ATW41" s="4"/>
      <c r="ATX41" s="4"/>
      <c r="ATY41" s="4"/>
      <c r="ATZ41" s="4"/>
      <c r="AUA41" s="4"/>
      <c r="AUB41" s="4"/>
      <c r="AUC41" s="4"/>
      <c r="AUD41" s="4"/>
      <c r="AUE41" s="4"/>
      <c r="AUF41" s="4"/>
      <c r="AUG41" s="4"/>
      <c r="AUH41" s="4"/>
      <c r="AUI41" s="4"/>
      <c r="AUJ41" s="4"/>
      <c r="AUK41" s="4"/>
      <c r="AUL41" s="4"/>
      <c r="AUM41" s="4"/>
      <c r="AUN41" s="4"/>
      <c r="AUO41" s="4"/>
      <c r="AUP41" s="4"/>
      <c r="AUQ41" s="4"/>
      <c r="AUR41" s="4"/>
      <c r="AUS41" s="4"/>
      <c r="AUT41" s="4"/>
      <c r="AUU41" s="4"/>
      <c r="AUV41" s="4"/>
      <c r="AUW41" s="4"/>
      <c r="AUX41" s="4"/>
      <c r="AUY41" s="4"/>
      <c r="AUZ41" s="4"/>
      <c r="AVA41" s="4"/>
      <c r="AVB41" s="4"/>
      <c r="AVC41" s="4"/>
      <c r="AVD41" s="4"/>
      <c r="AVE41" s="4"/>
      <c r="AVF41" s="4"/>
      <c r="AVG41" s="4"/>
      <c r="AVH41" s="4"/>
      <c r="AVI41" s="4"/>
      <c r="AVJ41" s="4"/>
      <c r="AVK41" s="4"/>
      <c r="AVL41" s="4"/>
      <c r="AVM41" s="4"/>
      <c r="AVN41" s="4"/>
      <c r="AVO41" s="4"/>
      <c r="AVP41" s="4"/>
      <c r="AVQ41" s="4"/>
      <c r="AVR41" s="4"/>
      <c r="AVS41" s="4"/>
      <c r="AVT41" s="4"/>
      <c r="AVU41" s="4"/>
      <c r="AVV41" s="4"/>
      <c r="AVW41" s="4"/>
      <c r="AVX41" s="4"/>
      <c r="AVY41" s="4"/>
      <c r="AVZ41" s="4"/>
      <c r="AWA41" s="4"/>
      <c r="AWB41" s="4"/>
      <c r="AWC41" s="4"/>
      <c r="AWD41" s="4"/>
      <c r="AWE41" s="4"/>
      <c r="AWF41" s="4"/>
      <c r="AWG41" s="4"/>
      <c r="AWH41" s="4"/>
      <c r="AWI41" s="4"/>
      <c r="AWJ41" s="4"/>
      <c r="AWK41" s="4"/>
      <c r="AWL41" s="4"/>
      <c r="AWM41" s="4"/>
      <c r="AWN41" s="4"/>
      <c r="AWO41" s="4"/>
      <c r="AWP41" s="4"/>
      <c r="AWQ41" s="4"/>
      <c r="AWR41" s="4"/>
      <c r="AWS41" s="4"/>
      <c r="AWT41" s="4"/>
      <c r="AWU41" s="4"/>
      <c r="AWV41" s="4"/>
      <c r="AWW41" s="4"/>
      <c r="AWX41" s="4"/>
      <c r="AWY41" s="4"/>
      <c r="AWZ41" s="4"/>
      <c r="AXA41" s="4"/>
      <c r="AXB41" s="4"/>
      <c r="AXC41" s="4"/>
      <c r="AXD41" s="4"/>
      <c r="AXE41" s="4"/>
      <c r="AXF41" s="4"/>
      <c r="AXG41" s="4"/>
      <c r="AXH41" s="4"/>
      <c r="AXI41" s="4"/>
      <c r="AXJ41" s="4"/>
      <c r="AXK41" s="4"/>
      <c r="AXL41" s="4"/>
      <c r="AXM41" s="4"/>
      <c r="AXN41" s="4"/>
      <c r="AXO41" s="4"/>
      <c r="AXP41" s="4"/>
      <c r="AXQ41" s="4"/>
      <c r="AXR41" s="4"/>
      <c r="AXS41" s="4"/>
      <c r="AXT41" s="4"/>
      <c r="AXU41" s="4"/>
      <c r="AXV41" s="4"/>
      <c r="AXW41" s="4"/>
      <c r="AXX41" s="4"/>
      <c r="AXY41" s="4"/>
      <c r="AXZ41" s="4"/>
      <c r="AYA41" s="4"/>
      <c r="AYB41" s="4"/>
      <c r="AYC41" s="4"/>
      <c r="AYD41" s="4"/>
      <c r="AYE41" s="4"/>
      <c r="AYF41" s="4"/>
      <c r="AYG41" s="4"/>
      <c r="AYH41" s="4"/>
      <c r="AYI41" s="4"/>
      <c r="AYJ41" s="4"/>
      <c r="AYK41" s="4"/>
      <c r="AYL41" s="4"/>
      <c r="AYM41" s="4"/>
      <c r="AYN41" s="4"/>
      <c r="AYO41" s="4"/>
      <c r="AYP41" s="4"/>
      <c r="AYQ41" s="4"/>
      <c r="AYR41" s="4"/>
      <c r="AYS41" s="4"/>
      <c r="AYT41" s="4"/>
      <c r="AYU41" s="4"/>
      <c r="AYV41" s="4"/>
      <c r="AYW41" s="4"/>
      <c r="AYX41" s="4"/>
      <c r="AYY41" s="4"/>
      <c r="AYZ41" s="4"/>
      <c r="AZA41" s="4"/>
      <c r="AZB41" s="4"/>
      <c r="AZC41" s="4"/>
      <c r="AZD41" s="4"/>
      <c r="AZE41" s="4"/>
      <c r="AZF41" s="4"/>
      <c r="AZG41" s="4"/>
      <c r="AZH41" s="4"/>
      <c r="AZI41" s="4"/>
      <c r="AZJ41" s="4"/>
      <c r="AZK41" s="4"/>
      <c r="AZL41" s="4"/>
      <c r="AZM41" s="4"/>
      <c r="AZN41" s="4"/>
      <c r="AZO41" s="4"/>
      <c r="AZP41" s="4"/>
      <c r="AZQ41" s="4"/>
      <c r="AZR41" s="4"/>
      <c r="AZS41" s="4"/>
      <c r="AZT41" s="4"/>
      <c r="AZU41" s="4"/>
      <c r="AZV41" s="4"/>
      <c r="AZW41" s="4"/>
      <c r="AZX41" s="4"/>
      <c r="AZY41" s="4"/>
      <c r="AZZ41" s="4"/>
      <c r="BAA41" s="4"/>
      <c r="BAB41" s="4"/>
      <c r="BAC41" s="4"/>
      <c r="BAD41" s="4"/>
      <c r="BAE41" s="4"/>
      <c r="BAF41" s="4"/>
      <c r="BAG41" s="4"/>
      <c r="BAH41" s="4"/>
      <c r="BAI41" s="4"/>
      <c r="BAJ41" s="4"/>
      <c r="BAK41" s="4"/>
      <c r="BAL41" s="4"/>
      <c r="BAM41" s="4"/>
      <c r="BAN41" s="4"/>
      <c r="BAO41" s="4"/>
      <c r="BAP41" s="4"/>
      <c r="BAQ41" s="4"/>
      <c r="BAR41" s="4"/>
      <c r="BAS41" s="4"/>
      <c r="BAT41" s="4"/>
      <c r="BAU41" s="4"/>
      <c r="BAV41" s="4"/>
      <c r="BAW41" s="4"/>
      <c r="BAX41" s="4"/>
      <c r="BAY41" s="4"/>
      <c r="BAZ41" s="4"/>
      <c r="BBA41" s="4"/>
      <c r="BBB41" s="4"/>
      <c r="BBC41" s="4"/>
      <c r="BBD41" s="4"/>
      <c r="BBE41" s="4"/>
      <c r="BBF41" s="4"/>
      <c r="BBG41" s="4"/>
      <c r="BBH41" s="4"/>
      <c r="BBI41" s="4"/>
      <c r="BBJ41" s="4"/>
      <c r="BBK41" s="4"/>
      <c r="BBL41" s="4"/>
      <c r="BBM41" s="4"/>
      <c r="BBN41" s="4"/>
      <c r="BBO41" s="4"/>
      <c r="BBP41" s="4"/>
      <c r="BBQ41" s="4"/>
      <c r="BBR41" s="4"/>
      <c r="BBS41" s="4"/>
      <c r="BBT41" s="4"/>
      <c r="BBU41" s="4"/>
      <c r="BBV41" s="4"/>
      <c r="BBW41" s="4"/>
      <c r="BBX41" s="4"/>
      <c r="BBY41" s="4"/>
      <c r="BBZ41" s="4"/>
      <c r="BCA41" s="4"/>
      <c r="BCB41" s="4"/>
      <c r="BCC41" s="4"/>
      <c r="BCD41" s="4"/>
      <c r="BCE41" s="4"/>
      <c r="BCF41" s="4"/>
      <c r="BCG41" s="4"/>
      <c r="BCH41" s="4"/>
      <c r="BCI41" s="4"/>
      <c r="BCJ41" s="4"/>
      <c r="BCK41" s="4"/>
      <c r="BCL41" s="4"/>
      <c r="BCM41" s="4"/>
      <c r="BCN41" s="4"/>
      <c r="BCO41" s="4"/>
      <c r="BCP41" s="4"/>
      <c r="BCQ41" s="4"/>
      <c r="BCR41" s="4"/>
      <c r="BCS41" s="4"/>
      <c r="BCT41" s="4"/>
      <c r="BCU41" s="4"/>
      <c r="BCV41" s="4"/>
      <c r="BCW41" s="4"/>
      <c r="BCX41" s="4"/>
      <c r="BCY41" s="4"/>
      <c r="BCZ41" s="4"/>
      <c r="BDA41" s="4"/>
      <c r="BDB41" s="4"/>
      <c r="BDC41" s="4"/>
      <c r="BDD41" s="4"/>
      <c r="BDE41" s="4"/>
      <c r="BDF41" s="4"/>
      <c r="BDG41" s="4"/>
      <c r="BDH41" s="4"/>
      <c r="BDI41" s="4"/>
      <c r="BDJ41" s="4"/>
      <c r="BDK41" s="4"/>
      <c r="BDL41" s="4"/>
      <c r="BDM41" s="4"/>
      <c r="BDN41" s="4"/>
      <c r="BDO41" s="4"/>
      <c r="BDP41" s="4"/>
      <c r="BDQ41" s="4"/>
      <c r="BDR41" s="4"/>
      <c r="BDS41" s="4"/>
      <c r="BDT41" s="4"/>
      <c r="BDU41" s="4"/>
      <c r="BDV41" s="4"/>
      <c r="BDW41" s="4"/>
      <c r="BDX41" s="4"/>
      <c r="BDY41" s="4"/>
      <c r="BDZ41" s="4"/>
      <c r="BEA41" s="4"/>
      <c r="BEB41" s="4"/>
      <c r="BEC41" s="4"/>
      <c r="BED41" s="4"/>
      <c r="BEE41" s="4"/>
      <c r="BEF41" s="4"/>
      <c r="BEG41" s="4"/>
      <c r="BEH41" s="4"/>
      <c r="BEI41" s="4"/>
      <c r="BEJ41" s="4"/>
      <c r="BEK41" s="4"/>
      <c r="BEL41" s="4"/>
      <c r="BEM41" s="4"/>
      <c r="BEN41" s="4"/>
      <c r="BEO41" s="4"/>
      <c r="BEP41" s="4"/>
      <c r="BEQ41" s="4"/>
      <c r="BER41" s="4"/>
      <c r="BES41" s="4"/>
      <c r="BET41" s="4"/>
      <c r="BEU41" s="4"/>
      <c r="BEV41" s="4"/>
      <c r="BEW41" s="4"/>
      <c r="BEX41" s="4"/>
      <c r="BEY41" s="4"/>
      <c r="BEZ41" s="4"/>
      <c r="BFA41" s="4"/>
      <c r="BFB41" s="4"/>
      <c r="BFC41" s="4"/>
      <c r="BFD41" s="4"/>
      <c r="BFE41" s="4"/>
      <c r="BFF41" s="4"/>
      <c r="BFG41" s="4"/>
      <c r="BFH41" s="4"/>
      <c r="BFI41" s="4"/>
      <c r="BFJ41" s="4"/>
      <c r="BFK41" s="4"/>
      <c r="BFL41" s="4"/>
      <c r="BFM41" s="4"/>
      <c r="BFN41" s="4"/>
      <c r="BFO41" s="4"/>
      <c r="BFP41" s="4"/>
      <c r="BFQ41" s="4"/>
      <c r="BFR41" s="4"/>
      <c r="BFS41" s="4"/>
      <c r="BFT41" s="4"/>
      <c r="BFU41" s="4"/>
      <c r="BFV41" s="4"/>
      <c r="BFW41" s="4"/>
      <c r="BFX41" s="4"/>
      <c r="BFY41" s="4"/>
      <c r="BFZ41" s="4"/>
      <c r="BGA41" s="4"/>
      <c r="BGB41" s="4"/>
      <c r="BGC41" s="4"/>
      <c r="BGD41" s="4"/>
      <c r="BGE41" s="4"/>
      <c r="BGF41" s="4"/>
      <c r="BGG41" s="4"/>
      <c r="BGH41" s="4"/>
      <c r="BGI41" s="4"/>
      <c r="BGJ41" s="4"/>
      <c r="BGK41" s="4"/>
      <c r="BGL41" s="4"/>
      <c r="BGM41" s="4"/>
      <c r="BGN41" s="4"/>
      <c r="BGO41" s="4"/>
      <c r="BGP41" s="4"/>
      <c r="BGQ41" s="4"/>
      <c r="BGR41" s="4"/>
      <c r="BGS41" s="4"/>
      <c r="BGT41" s="4"/>
      <c r="BGU41" s="4"/>
      <c r="BGV41" s="4"/>
      <c r="BGW41" s="4"/>
      <c r="BGX41" s="4"/>
      <c r="BGY41" s="4"/>
      <c r="BGZ41" s="4"/>
      <c r="BHA41" s="4"/>
      <c r="BHB41" s="4"/>
      <c r="BHC41" s="4"/>
      <c r="BHD41" s="4"/>
      <c r="BHE41" s="4"/>
      <c r="BHF41" s="4"/>
      <c r="BHG41" s="4"/>
      <c r="BHH41" s="4"/>
      <c r="BHI41" s="4"/>
      <c r="BHJ41" s="4"/>
      <c r="BHK41" s="4"/>
      <c r="BHL41" s="4"/>
      <c r="BHM41" s="4"/>
      <c r="BHN41" s="4"/>
      <c r="BHO41" s="4"/>
      <c r="BHP41" s="4"/>
      <c r="BHQ41" s="4"/>
      <c r="BHR41" s="4"/>
      <c r="BHS41" s="4"/>
      <c r="BHT41" s="4"/>
      <c r="BHU41" s="4"/>
      <c r="BHV41" s="4"/>
      <c r="BHW41" s="4"/>
      <c r="BHX41" s="4"/>
      <c r="BHY41" s="4"/>
      <c r="BHZ41" s="4"/>
      <c r="BIA41" s="4"/>
      <c r="BIB41" s="4"/>
      <c r="BIC41" s="4"/>
      <c r="BID41" s="4"/>
      <c r="BIE41" s="4"/>
      <c r="BIF41" s="4"/>
      <c r="BIG41" s="4"/>
      <c r="BIH41" s="4"/>
      <c r="BII41" s="4"/>
      <c r="BIJ41" s="4"/>
      <c r="BIK41" s="4"/>
      <c r="BIL41" s="4"/>
      <c r="BIM41" s="4"/>
      <c r="BIN41" s="4"/>
      <c r="BIO41" s="4"/>
      <c r="BIP41" s="4"/>
      <c r="BIQ41" s="4"/>
      <c r="BIR41" s="4"/>
      <c r="BIS41" s="4"/>
      <c r="BIT41" s="4"/>
      <c r="BIU41" s="4"/>
      <c r="BIV41" s="4"/>
      <c r="BIW41" s="4"/>
      <c r="BIX41" s="4"/>
      <c r="BIY41" s="4"/>
      <c r="BIZ41" s="4"/>
      <c r="BJA41" s="4"/>
      <c r="BJB41" s="4"/>
      <c r="BJC41" s="4"/>
      <c r="BJD41" s="4"/>
      <c r="BJE41" s="4"/>
      <c r="BJF41" s="4"/>
      <c r="BJG41" s="4"/>
      <c r="BJH41" s="4"/>
      <c r="BJI41" s="4"/>
      <c r="BJJ41" s="4"/>
      <c r="BJK41" s="4"/>
      <c r="BJL41" s="4"/>
      <c r="BJM41" s="4"/>
      <c r="BJN41" s="4"/>
      <c r="BJO41" s="4"/>
      <c r="BJP41" s="4"/>
      <c r="BJQ41" s="4"/>
      <c r="BJR41" s="4"/>
      <c r="BJS41" s="4"/>
      <c r="BJT41" s="4"/>
      <c r="BJU41" s="4"/>
      <c r="BJV41" s="4"/>
      <c r="BJW41" s="4"/>
      <c r="BJX41" s="4"/>
      <c r="BJY41" s="4"/>
      <c r="BJZ41" s="4"/>
      <c r="BKA41" s="4"/>
      <c r="BKB41" s="4"/>
      <c r="BKC41" s="4"/>
      <c r="BKD41" s="4"/>
      <c r="BKE41" s="4"/>
      <c r="BKF41" s="4"/>
      <c r="BKG41" s="4"/>
      <c r="BKH41" s="4"/>
      <c r="BKI41" s="4"/>
      <c r="BKJ41" s="4"/>
      <c r="BKK41" s="4"/>
      <c r="BKL41" s="4"/>
      <c r="BKM41" s="4"/>
      <c r="BKN41" s="4"/>
      <c r="BKO41" s="4"/>
      <c r="BKP41" s="4"/>
      <c r="BKQ41" s="4"/>
      <c r="BKR41" s="4"/>
      <c r="BKS41" s="4"/>
      <c r="BKT41" s="4"/>
      <c r="BKU41" s="4"/>
      <c r="BKV41" s="4"/>
      <c r="BKW41" s="4"/>
      <c r="BKX41" s="4"/>
      <c r="BKY41" s="4"/>
      <c r="BKZ41" s="4"/>
      <c r="BLA41" s="4"/>
      <c r="BLB41" s="4"/>
      <c r="BLC41" s="4"/>
      <c r="BLD41" s="4"/>
      <c r="BLE41" s="4"/>
      <c r="BLF41" s="4"/>
      <c r="BLG41" s="4"/>
      <c r="BLH41" s="4"/>
      <c r="BLI41" s="4"/>
      <c r="BLJ41" s="4"/>
      <c r="BLK41" s="4"/>
      <c r="BLL41" s="4"/>
      <c r="BLM41" s="4"/>
      <c r="BLN41" s="4"/>
      <c r="BLO41" s="4"/>
      <c r="BLP41" s="4"/>
      <c r="BLQ41" s="4"/>
      <c r="BLR41" s="4"/>
      <c r="BLS41" s="4"/>
      <c r="BLT41" s="4"/>
      <c r="BLU41" s="4"/>
      <c r="BLV41" s="4"/>
      <c r="BLW41" s="4"/>
      <c r="BLX41" s="4"/>
      <c r="BLY41" s="4"/>
      <c r="BLZ41" s="4"/>
      <c r="BMA41" s="4"/>
      <c r="BMB41" s="4"/>
      <c r="BMC41" s="4"/>
      <c r="BMD41" s="4"/>
      <c r="BME41" s="4"/>
      <c r="BMF41" s="4"/>
      <c r="BMG41" s="4"/>
      <c r="BMH41" s="4"/>
      <c r="BMI41" s="4"/>
      <c r="BMJ41" s="4"/>
      <c r="BMK41" s="4"/>
      <c r="BML41" s="4"/>
      <c r="BMM41" s="4"/>
      <c r="BMN41" s="4"/>
      <c r="BMO41" s="4"/>
      <c r="BMP41" s="4"/>
      <c r="BMQ41" s="4"/>
      <c r="BMR41" s="4"/>
      <c r="BMS41" s="4"/>
      <c r="BMT41" s="4"/>
      <c r="BMU41" s="4"/>
      <c r="BMV41" s="4"/>
      <c r="BMW41" s="4"/>
      <c r="BMX41" s="4"/>
      <c r="BMY41" s="4"/>
      <c r="BMZ41" s="4"/>
      <c r="BNA41" s="4"/>
      <c r="BNB41" s="4"/>
      <c r="BNC41" s="4"/>
      <c r="BND41" s="4"/>
      <c r="BNE41" s="4"/>
      <c r="BNF41" s="4"/>
      <c r="BNG41" s="4"/>
      <c r="BNH41" s="4"/>
      <c r="BNI41" s="4"/>
      <c r="BNJ41" s="4"/>
      <c r="BNK41" s="4"/>
      <c r="BNL41" s="4"/>
      <c r="BNM41" s="4"/>
      <c r="BNN41" s="4"/>
      <c r="BNO41" s="4"/>
      <c r="BNP41" s="4"/>
      <c r="BNQ41" s="4"/>
      <c r="BNR41" s="4"/>
      <c r="BNS41" s="4"/>
      <c r="BNT41" s="4"/>
      <c r="BNU41" s="4"/>
      <c r="BNV41" s="4"/>
      <c r="BNW41" s="4"/>
      <c r="BNX41" s="4"/>
      <c r="BNY41" s="4"/>
      <c r="BNZ41" s="4"/>
      <c r="BOA41" s="4"/>
      <c r="BOB41" s="4"/>
      <c r="BOC41" s="4"/>
      <c r="BOD41" s="4"/>
      <c r="BOE41" s="4"/>
      <c r="BOF41" s="4"/>
      <c r="BOG41" s="4"/>
      <c r="BOH41" s="4"/>
      <c r="BOI41" s="4"/>
      <c r="BOJ41" s="4"/>
      <c r="BOK41" s="4"/>
      <c r="BOL41" s="4"/>
      <c r="BOM41" s="4"/>
      <c r="BON41" s="4"/>
      <c r="BOO41" s="4"/>
      <c r="BOP41" s="4"/>
      <c r="BOQ41" s="4"/>
      <c r="BOR41" s="4"/>
      <c r="BOS41" s="4"/>
      <c r="BOT41" s="4"/>
      <c r="BOU41" s="4"/>
      <c r="BOV41" s="4"/>
      <c r="BOW41" s="4"/>
      <c r="BOX41" s="4"/>
      <c r="BOY41" s="4"/>
      <c r="BOZ41" s="4"/>
      <c r="BPA41" s="4"/>
      <c r="BPB41" s="4"/>
      <c r="BPC41" s="4"/>
      <c r="BPD41" s="4"/>
      <c r="BPE41" s="4"/>
      <c r="BPF41" s="4"/>
      <c r="BPG41" s="4"/>
      <c r="BPH41" s="4"/>
      <c r="BPI41" s="4"/>
      <c r="BPJ41" s="4"/>
      <c r="BPK41" s="4"/>
      <c r="BPL41" s="4"/>
      <c r="BPM41" s="4"/>
      <c r="BPN41" s="4"/>
      <c r="BPO41" s="4"/>
      <c r="BPP41" s="4"/>
      <c r="BPQ41" s="4"/>
      <c r="BPR41" s="4"/>
      <c r="BPS41" s="4"/>
      <c r="BPT41" s="4"/>
      <c r="BPU41" s="4"/>
      <c r="BPV41" s="4"/>
      <c r="BPW41" s="4"/>
      <c r="BPX41" s="4"/>
      <c r="BPY41" s="4"/>
      <c r="BPZ41" s="4"/>
      <c r="BQA41" s="4"/>
      <c r="BQB41" s="4"/>
      <c r="BQC41" s="4"/>
      <c r="BQD41" s="4"/>
      <c r="BQE41" s="4"/>
      <c r="BQF41" s="4"/>
      <c r="BQG41" s="4"/>
      <c r="BQH41" s="4"/>
      <c r="BQI41" s="4"/>
      <c r="BQJ41" s="4"/>
      <c r="BQK41" s="4"/>
      <c r="BQL41" s="4"/>
      <c r="BQM41" s="4"/>
      <c r="BQN41" s="4"/>
      <c r="BQO41" s="4"/>
      <c r="BQP41" s="4"/>
      <c r="BQQ41" s="4"/>
      <c r="BQR41" s="4"/>
      <c r="BQS41" s="4"/>
      <c r="BQT41" s="4"/>
      <c r="BQU41" s="4"/>
      <c r="BQV41" s="4"/>
      <c r="BQW41" s="4"/>
      <c r="BQX41" s="4"/>
      <c r="BQY41" s="4"/>
      <c r="BQZ41" s="4"/>
      <c r="BRA41" s="4"/>
      <c r="BRB41" s="4"/>
      <c r="BRC41" s="4"/>
      <c r="BRD41" s="4"/>
      <c r="BRE41" s="4"/>
      <c r="BRF41" s="4"/>
      <c r="BRG41" s="4"/>
      <c r="BRH41" s="4"/>
      <c r="BRI41" s="4"/>
      <c r="BRJ41" s="4"/>
      <c r="BRK41" s="4"/>
      <c r="BRL41" s="4"/>
      <c r="BRM41" s="4"/>
      <c r="BRN41" s="4"/>
      <c r="BRO41" s="4"/>
      <c r="BRP41" s="4"/>
      <c r="BRQ41" s="4"/>
      <c r="BRR41" s="4"/>
      <c r="BRS41" s="4"/>
      <c r="BRT41" s="4"/>
      <c r="BRU41" s="4"/>
      <c r="BRV41" s="4"/>
      <c r="BRW41" s="4"/>
      <c r="BRX41" s="4"/>
      <c r="BRY41" s="4"/>
      <c r="BRZ41" s="4"/>
      <c r="BSA41" s="4"/>
      <c r="BSB41" s="4"/>
      <c r="BSC41" s="4"/>
      <c r="BSD41" s="4"/>
      <c r="BSE41" s="4"/>
      <c r="BSF41" s="4"/>
      <c r="BSG41" s="4"/>
      <c r="BSH41" s="4"/>
      <c r="BSI41" s="4"/>
      <c r="BSJ41" s="4"/>
      <c r="BSK41" s="4"/>
      <c r="BSL41" s="4"/>
      <c r="BSM41" s="4"/>
      <c r="BSN41" s="4"/>
      <c r="BSO41" s="4"/>
      <c r="BSP41" s="4"/>
      <c r="BSQ41" s="4"/>
      <c r="BSR41" s="4"/>
      <c r="BSS41" s="4"/>
      <c r="BST41" s="4"/>
      <c r="BSU41" s="4"/>
      <c r="BSV41" s="4"/>
      <c r="BSW41" s="4"/>
      <c r="BSX41" s="4"/>
      <c r="BSY41" s="4"/>
      <c r="BSZ41" s="4"/>
      <c r="BTA41" s="4"/>
      <c r="BTB41" s="4"/>
      <c r="BTC41" s="4"/>
      <c r="BTD41" s="4"/>
      <c r="BTE41" s="4"/>
      <c r="BTF41" s="4"/>
      <c r="BTG41" s="4"/>
      <c r="BTH41" s="4"/>
      <c r="BTI41" s="4"/>
      <c r="BTJ41" s="4"/>
      <c r="BTK41" s="4"/>
      <c r="BTL41" s="4"/>
      <c r="BTM41" s="4"/>
      <c r="BTN41" s="4"/>
      <c r="BTO41" s="4"/>
      <c r="BTP41" s="4"/>
      <c r="BTQ41" s="4"/>
      <c r="BTR41" s="4"/>
      <c r="BTS41" s="4"/>
      <c r="BTT41" s="4"/>
      <c r="BTU41" s="4"/>
      <c r="BTV41" s="4"/>
      <c r="BTW41" s="4"/>
      <c r="BTX41" s="4"/>
      <c r="BTY41" s="4"/>
      <c r="BTZ41" s="4"/>
      <c r="BUA41" s="4"/>
      <c r="BUB41" s="4"/>
      <c r="BUC41" s="4"/>
      <c r="BUD41" s="4"/>
      <c r="BUE41" s="4"/>
      <c r="BUF41" s="4"/>
      <c r="BUG41" s="4"/>
      <c r="BUH41" s="4"/>
      <c r="BUI41" s="4"/>
      <c r="BUJ41" s="4"/>
      <c r="BUK41" s="4"/>
      <c r="BUL41" s="4"/>
      <c r="BUM41" s="4"/>
      <c r="BUN41" s="4"/>
      <c r="BUO41" s="4"/>
      <c r="BUP41" s="4"/>
      <c r="BUQ41" s="4"/>
      <c r="BUR41" s="4"/>
      <c r="BUS41" s="4"/>
      <c r="BUT41" s="4"/>
      <c r="BUU41" s="4"/>
      <c r="BUV41" s="4"/>
      <c r="BUW41" s="4"/>
      <c r="BUX41" s="4"/>
      <c r="BUY41" s="4"/>
      <c r="BUZ41" s="4"/>
      <c r="BVA41" s="4"/>
      <c r="BVB41" s="4"/>
      <c r="BVC41" s="4"/>
      <c r="BVD41" s="4"/>
      <c r="BVE41" s="4"/>
      <c r="BVF41" s="4"/>
      <c r="BVG41" s="4"/>
      <c r="BVH41" s="4"/>
      <c r="BVI41" s="4"/>
      <c r="BVJ41" s="4"/>
      <c r="BVK41" s="4"/>
      <c r="BVL41" s="4"/>
      <c r="BVM41" s="4"/>
      <c r="BVN41" s="4"/>
      <c r="BVO41" s="4"/>
      <c r="BVP41" s="4"/>
      <c r="BVQ41" s="4"/>
      <c r="BVR41" s="4"/>
      <c r="BVS41" s="4"/>
      <c r="BVT41" s="4"/>
      <c r="BVU41" s="4"/>
      <c r="BVV41" s="4"/>
      <c r="BVW41" s="4"/>
      <c r="BVX41" s="4"/>
      <c r="BVY41" s="4"/>
      <c r="BVZ41" s="4"/>
      <c r="BWA41" s="4"/>
      <c r="BWB41" s="4"/>
      <c r="BWC41" s="4"/>
      <c r="BWD41" s="4"/>
      <c r="BWE41" s="4"/>
      <c r="BWF41" s="4"/>
      <c r="BWG41" s="4"/>
      <c r="BWH41" s="4"/>
      <c r="BWI41" s="4"/>
      <c r="BWJ41" s="4"/>
      <c r="BWK41" s="4"/>
      <c r="BWL41" s="4"/>
      <c r="BWM41" s="4"/>
      <c r="BWN41" s="4"/>
      <c r="BWO41" s="4"/>
      <c r="BWP41" s="4"/>
      <c r="BWQ41" s="4"/>
      <c r="BWR41" s="4"/>
      <c r="BWS41" s="4"/>
      <c r="BWT41" s="4"/>
      <c r="BWU41" s="4"/>
      <c r="BWV41" s="4"/>
      <c r="BWW41" s="4"/>
      <c r="BWX41" s="4"/>
      <c r="BWY41" s="4"/>
      <c r="BWZ41" s="4"/>
      <c r="BXA41" s="4"/>
      <c r="BXB41" s="4"/>
      <c r="BXC41" s="4"/>
      <c r="BXD41" s="4"/>
      <c r="BXE41" s="4"/>
      <c r="BXF41" s="4"/>
      <c r="BXG41" s="4"/>
      <c r="BXH41" s="4"/>
      <c r="BXI41" s="4"/>
      <c r="BXJ41" s="4"/>
      <c r="BXK41" s="4"/>
      <c r="BXL41" s="4"/>
      <c r="BXM41" s="4"/>
      <c r="BXN41" s="4"/>
      <c r="BXO41" s="4"/>
      <c r="BXP41" s="4"/>
      <c r="BXQ41" s="4"/>
      <c r="BXR41" s="4"/>
      <c r="BXS41" s="4"/>
      <c r="BXT41" s="4"/>
      <c r="BXU41" s="4"/>
      <c r="BXV41" s="4"/>
      <c r="BXW41" s="4"/>
      <c r="BXX41" s="4"/>
      <c r="BXY41" s="4"/>
      <c r="BXZ41" s="4"/>
      <c r="BYA41" s="4"/>
      <c r="BYB41" s="4"/>
      <c r="BYC41" s="4"/>
      <c r="BYD41" s="4"/>
      <c r="BYE41" s="4"/>
      <c r="BYF41" s="4"/>
      <c r="BYG41" s="4"/>
      <c r="BYH41" s="4"/>
      <c r="BYI41" s="4"/>
      <c r="BYJ41" s="4"/>
      <c r="BYK41" s="4"/>
      <c r="BYL41" s="4"/>
      <c r="BYM41" s="4"/>
      <c r="BYN41" s="4"/>
      <c r="BYO41" s="4"/>
      <c r="BYP41" s="4"/>
      <c r="BYQ41" s="4"/>
      <c r="BYR41" s="4"/>
      <c r="BYS41" s="4"/>
      <c r="BYT41" s="4"/>
      <c r="BYU41" s="4"/>
      <c r="BYV41" s="4"/>
      <c r="BYW41" s="4"/>
      <c r="BYX41" s="4"/>
      <c r="BYY41" s="4"/>
      <c r="BYZ41" s="4"/>
      <c r="BZA41" s="4"/>
      <c r="BZB41" s="4"/>
      <c r="BZC41" s="4"/>
      <c r="BZD41" s="4"/>
      <c r="BZE41" s="4"/>
      <c r="BZF41" s="4"/>
      <c r="BZG41" s="4"/>
      <c r="BZH41" s="4"/>
      <c r="BZI41" s="4"/>
      <c r="BZJ41" s="4"/>
      <c r="BZK41" s="4"/>
      <c r="BZL41" s="4"/>
      <c r="BZM41" s="4"/>
      <c r="BZN41" s="4"/>
      <c r="BZO41" s="4"/>
      <c r="BZP41" s="4"/>
      <c r="BZQ41" s="4"/>
      <c r="BZR41" s="4"/>
      <c r="BZS41" s="4"/>
      <c r="BZT41" s="4"/>
      <c r="BZU41" s="4"/>
      <c r="BZV41" s="4"/>
      <c r="BZW41" s="4"/>
      <c r="BZX41" s="4"/>
      <c r="BZY41" s="4"/>
      <c r="BZZ41" s="4"/>
      <c r="CAA41" s="4"/>
      <c r="CAB41" s="4"/>
      <c r="CAC41" s="4"/>
      <c r="CAD41" s="4"/>
      <c r="CAE41" s="4"/>
      <c r="CAF41" s="4"/>
      <c r="CAG41" s="4"/>
      <c r="CAH41" s="4"/>
      <c r="CAI41" s="4"/>
      <c r="CAJ41" s="4"/>
      <c r="CAK41" s="4"/>
      <c r="CAL41" s="4"/>
      <c r="CAM41" s="4"/>
      <c r="CAN41" s="4"/>
      <c r="CAO41" s="4"/>
      <c r="CAP41" s="4"/>
      <c r="CAQ41" s="4"/>
      <c r="CAR41" s="4"/>
      <c r="CAS41" s="4"/>
      <c r="CAT41" s="4"/>
      <c r="CAU41" s="4"/>
      <c r="CAV41" s="4"/>
      <c r="CAW41" s="4"/>
      <c r="CAX41" s="4"/>
      <c r="CAY41" s="4"/>
      <c r="CAZ41" s="4"/>
      <c r="CBA41" s="4"/>
      <c r="CBB41" s="4"/>
      <c r="CBC41" s="4"/>
      <c r="CBD41" s="4"/>
      <c r="CBE41" s="4"/>
      <c r="CBF41" s="4"/>
      <c r="CBG41" s="4"/>
      <c r="CBH41" s="4"/>
      <c r="CBI41" s="4"/>
      <c r="CBJ41" s="4"/>
      <c r="CBK41" s="4"/>
      <c r="CBL41" s="4"/>
      <c r="CBM41" s="4"/>
      <c r="CBN41" s="4"/>
      <c r="CBO41" s="4"/>
      <c r="CBP41" s="4"/>
      <c r="CBQ41" s="4"/>
      <c r="CBR41" s="4"/>
      <c r="CBS41" s="4"/>
      <c r="CBT41" s="4"/>
      <c r="CBU41" s="4"/>
      <c r="CBV41" s="4"/>
      <c r="CBW41" s="4"/>
      <c r="CBX41" s="4"/>
      <c r="CBY41" s="4"/>
      <c r="CBZ41" s="4"/>
      <c r="CCA41" s="4"/>
      <c r="CCB41" s="4"/>
      <c r="CCC41" s="4"/>
      <c r="CCD41" s="4"/>
      <c r="CCE41" s="4"/>
      <c r="CCF41" s="4"/>
      <c r="CCG41" s="4"/>
      <c r="CCH41" s="4"/>
      <c r="CCI41" s="4"/>
      <c r="CCJ41" s="4"/>
      <c r="CCK41" s="4"/>
      <c r="CCL41" s="4"/>
      <c r="CCM41" s="4"/>
      <c r="CCN41" s="4"/>
      <c r="CCO41" s="4"/>
      <c r="CCP41" s="4"/>
      <c r="CCQ41" s="4"/>
      <c r="CCR41" s="4"/>
      <c r="CCS41" s="4"/>
      <c r="CCT41" s="4"/>
      <c r="CCU41" s="4"/>
      <c r="CCV41" s="4"/>
      <c r="CCW41" s="4"/>
      <c r="CCX41" s="4"/>
      <c r="CCY41" s="4"/>
      <c r="CCZ41" s="4"/>
      <c r="CDA41" s="4"/>
      <c r="CDB41" s="4"/>
      <c r="CDC41" s="4"/>
      <c r="CDD41" s="4"/>
      <c r="CDE41" s="4"/>
      <c r="CDF41" s="4"/>
      <c r="CDG41" s="4"/>
      <c r="CDH41" s="4"/>
      <c r="CDI41" s="4"/>
      <c r="CDJ41" s="4"/>
      <c r="CDK41" s="4"/>
      <c r="CDL41" s="4"/>
      <c r="CDM41" s="4"/>
      <c r="CDN41" s="4"/>
      <c r="CDO41" s="4"/>
      <c r="CDP41" s="4"/>
      <c r="CDQ41" s="4"/>
      <c r="CDR41" s="4"/>
      <c r="CDS41" s="4"/>
      <c r="CDT41" s="4"/>
      <c r="CDU41" s="4"/>
      <c r="CDV41" s="4"/>
      <c r="CDW41" s="4"/>
      <c r="CDX41" s="4"/>
      <c r="CDY41" s="4"/>
      <c r="CDZ41" s="4"/>
      <c r="CEA41" s="4"/>
      <c r="CEB41" s="4"/>
      <c r="CEC41" s="4"/>
      <c r="CED41" s="4"/>
      <c r="CEE41" s="4"/>
      <c r="CEF41" s="4"/>
      <c r="CEG41" s="4"/>
      <c r="CEH41" s="4"/>
      <c r="CEI41" s="4"/>
      <c r="CEJ41" s="4"/>
      <c r="CEK41" s="4"/>
      <c r="CEL41" s="4"/>
      <c r="CEM41" s="4"/>
      <c r="CEN41" s="4"/>
      <c r="CEO41" s="4"/>
      <c r="CEP41" s="4"/>
      <c r="CEQ41" s="4"/>
      <c r="CER41" s="4"/>
      <c r="CES41" s="4"/>
      <c r="CET41" s="4"/>
      <c r="CEU41" s="4"/>
      <c r="CEV41" s="4"/>
      <c r="CEW41" s="4"/>
      <c r="CEX41" s="4"/>
      <c r="CEY41" s="4"/>
      <c r="CEZ41" s="4"/>
      <c r="CFA41" s="4"/>
      <c r="CFB41" s="4"/>
      <c r="CFC41" s="4"/>
      <c r="CFD41" s="4"/>
      <c r="CFE41" s="4"/>
      <c r="CFF41" s="4"/>
      <c r="CFG41" s="4"/>
      <c r="CFH41" s="4"/>
      <c r="CFI41" s="4"/>
      <c r="CFJ41" s="4"/>
      <c r="CFK41" s="4"/>
      <c r="CFL41" s="4"/>
      <c r="CFM41" s="4"/>
      <c r="CFN41" s="4"/>
      <c r="CFO41" s="4"/>
      <c r="CFP41" s="4"/>
      <c r="CFQ41" s="4"/>
      <c r="CFR41" s="4"/>
      <c r="CFS41" s="4"/>
      <c r="CFT41" s="4"/>
      <c r="CFU41" s="4"/>
      <c r="CFV41" s="4"/>
      <c r="CFW41" s="4"/>
      <c r="CFX41" s="4"/>
      <c r="CFY41" s="4"/>
      <c r="CFZ41" s="4"/>
      <c r="CGA41" s="4"/>
      <c r="CGB41" s="4"/>
      <c r="CGC41" s="4"/>
      <c r="CGD41" s="4"/>
      <c r="CGE41" s="4"/>
      <c r="CGF41" s="4"/>
      <c r="CGG41" s="4"/>
      <c r="CGH41" s="4"/>
      <c r="CGI41" s="4"/>
      <c r="CGJ41" s="4"/>
      <c r="CGK41" s="4"/>
      <c r="CGL41" s="4"/>
      <c r="CGM41" s="4"/>
      <c r="CGN41" s="4"/>
      <c r="CGO41" s="4"/>
      <c r="CGP41" s="4"/>
      <c r="CGQ41" s="4"/>
      <c r="CGR41" s="4"/>
      <c r="CGS41" s="4"/>
      <c r="CGT41" s="4"/>
      <c r="CGU41" s="4"/>
      <c r="CGV41" s="4"/>
      <c r="CGW41" s="4"/>
      <c r="CGX41" s="4"/>
      <c r="CGY41" s="4"/>
      <c r="CGZ41" s="4"/>
      <c r="CHA41" s="4"/>
      <c r="CHB41" s="4"/>
      <c r="CHC41" s="4"/>
      <c r="CHD41" s="4"/>
      <c r="CHE41" s="4"/>
      <c r="CHF41" s="4"/>
      <c r="CHG41" s="4"/>
      <c r="CHH41" s="4"/>
      <c r="CHI41" s="4"/>
      <c r="CHJ41" s="4"/>
      <c r="CHK41" s="4"/>
      <c r="CHL41" s="4"/>
      <c r="CHM41" s="4"/>
      <c r="CHN41" s="4"/>
      <c r="CHO41" s="4"/>
      <c r="CHP41" s="4"/>
      <c r="CHQ41" s="4"/>
      <c r="CHR41" s="4"/>
      <c r="CHS41" s="4"/>
      <c r="CHT41" s="4"/>
      <c r="CHU41" s="4"/>
      <c r="CHV41" s="4"/>
      <c r="CHW41" s="4"/>
      <c r="CHX41" s="4"/>
      <c r="CHY41" s="4"/>
      <c r="CHZ41" s="4"/>
      <c r="CIA41" s="4"/>
      <c r="CIB41" s="4"/>
      <c r="CIC41" s="4"/>
      <c r="CID41" s="4"/>
      <c r="CIE41" s="4"/>
      <c r="CIF41" s="4"/>
      <c r="CIG41" s="4"/>
      <c r="CIH41" s="4"/>
      <c r="CII41" s="4"/>
      <c r="CIJ41" s="4"/>
      <c r="CIK41" s="4"/>
      <c r="CIL41" s="4"/>
      <c r="CIM41" s="4"/>
      <c r="CIN41" s="4"/>
      <c r="CIO41" s="4"/>
      <c r="CIP41" s="4"/>
      <c r="CIQ41" s="4"/>
      <c r="CIR41" s="4"/>
      <c r="CIS41" s="4"/>
      <c r="CIT41" s="4"/>
      <c r="CIU41" s="4"/>
      <c r="CIV41" s="4"/>
      <c r="CIW41" s="4"/>
      <c r="CIX41" s="4"/>
      <c r="CIY41" s="4"/>
      <c r="CIZ41" s="4"/>
      <c r="CJA41" s="4"/>
      <c r="CJB41" s="4"/>
      <c r="CJC41" s="4"/>
      <c r="CJD41" s="4"/>
      <c r="CJE41" s="4"/>
      <c r="CJF41" s="4"/>
      <c r="CJG41" s="4"/>
      <c r="CJH41" s="4"/>
      <c r="CJI41" s="4"/>
      <c r="CJJ41" s="4"/>
      <c r="CJK41" s="4"/>
      <c r="CJL41" s="4"/>
      <c r="CJM41" s="4"/>
      <c r="CJN41" s="4"/>
      <c r="CJO41" s="4"/>
      <c r="CJP41" s="4"/>
      <c r="CJQ41" s="4"/>
      <c r="CJR41" s="4"/>
      <c r="CJS41" s="4"/>
      <c r="CJT41" s="4"/>
      <c r="CJU41" s="4"/>
      <c r="CJV41" s="4"/>
      <c r="CJW41" s="4"/>
      <c r="CJX41" s="4"/>
      <c r="CJY41" s="4"/>
      <c r="CJZ41" s="4"/>
      <c r="CKA41" s="4"/>
      <c r="CKB41" s="4"/>
      <c r="CKC41" s="4"/>
      <c r="CKD41" s="4"/>
      <c r="CKE41" s="4"/>
      <c r="CKF41" s="4"/>
      <c r="CKG41" s="4"/>
      <c r="CKH41" s="4"/>
      <c r="CKI41" s="4"/>
      <c r="CKJ41" s="4"/>
      <c r="CKK41" s="4"/>
      <c r="CKL41" s="4"/>
      <c r="CKM41" s="4"/>
      <c r="CKN41" s="4"/>
      <c r="CKO41" s="4"/>
      <c r="CKP41" s="4"/>
      <c r="CKQ41" s="4"/>
      <c r="CKR41" s="4"/>
      <c r="CKS41" s="4"/>
      <c r="CKT41" s="4"/>
      <c r="CKU41" s="4"/>
      <c r="CKV41" s="4"/>
      <c r="CKW41" s="4"/>
      <c r="CKX41" s="4"/>
      <c r="CKY41" s="4"/>
      <c r="CKZ41" s="4"/>
      <c r="CLA41" s="4"/>
      <c r="CLB41" s="4"/>
      <c r="CLC41" s="4"/>
      <c r="CLD41" s="4"/>
      <c r="CLE41" s="4"/>
      <c r="CLF41" s="4"/>
      <c r="CLG41" s="4"/>
      <c r="CLH41" s="4"/>
      <c r="CLI41" s="4"/>
      <c r="CLJ41" s="4"/>
      <c r="CLK41" s="4"/>
      <c r="CLL41" s="4"/>
      <c r="CLM41" s="4"/>
      <c r="CLN41" s="4"/>
      <c r="CLO41" s="4"/>
      <c r="CLP41" s="4"/>
      <c r="CLQ41" s="4"/>
      <c r="CLR41" s="4"/>
      <c r="CLS41" s="4"/>
      <c r="CLT41" s="4"/>
      <c r="CLU41" s="4"/>
      <c r="CLV41" s="4"/>
      <c r="CLW41" s="4"/>
      <c r="CLX41" s="4"/>
      <c r="CLY41" s="4"/>
      <c r="CLZ41" s="4"/>
      <c r="CMA41" s="4"/>
      <c r="CMB41" s="4"/>
      <c r="CMC41" s="4"/>
      <c r="CMD41" s="4"/>
      <c r="CME41" s="4"/>
      <c r="CMF41" s="4"/>
      <c r="CMG41" s="4"/>
      <c r="CMH41" s="4"/>
      <c r="CMI41" s="4"/>
      <c r="CMJ41" s="4"/>
      <c r="CMK41" s="4"/>
      <c r="CML41" s="4"/>
      <c r="CMM41" s="4"/>
      <c r="CMN41" s="4"/>
      <c r="CMO41" s="4"/>
      <c r="CMP41" s="4"/>
      <c r="CMQ41" s="4"/>
      <c r="CMR41" s="4"/>
      <c r="CMS41" s="4"/>
      <c r="CMT41" s="4"/>
      <c r="CMU41" s="4"/>
      <c r="CMV41" s="4"/>
      <c r="CMW41" s="4"/>
      <c r="CMX41" s="4"/>
      <c r="CMY41" s="4"/>
      <c r="CMZ41" s="4"/>
      <c r="CNA41" s="4"/>
      <c r="CNB41" s="4"/>
      <c r="CNC41" s="4"/>
      <c r="CND41" s="4"/>
      <c r="CNE41" s="4"/>
      <c r="CNF41" s="4"/>
      <c r="CNG41" s="4"/>
      <c r="CNH41" s="4"/>
      <c r="CNI41" s="4"/>
      <c r="CNJ41" s="4"/>
      <c r="CNK41" s="4"/>
      <c r="CNL41" s="4"/>
      <c r="CNM41" s="4"/>
      <c r="CNN41" s="4"/>
      <c r="CNO41" s="4"/>
      <c r="CNP41" s="4"/>
      <c r="CNQ41" s="4"/>
      <c r="CNR41" s="4"/>
      <c r="CNS41" s="4"/>
      <c r="CNT41" s="4"/>
      <c r="CNU41" s="4"/>
      <c r="CNV41" s="4"/>
      <c r="CNW41" s="4"/>
      <c r="CNX41" s="4"/>
      <c r="CNY41" s="4"/>
      <c r="CNZ41" s="4"/>
      <c r="COA41" s="4"/>
      <c r="COB41" s="4"/>
      <c r="COC41" s="4"/>
      <c r="COD41" s="4"/>
      <c r="COE41" s="4"/>
      <c r="COF41" s="4"/>
      <c r="COG41" s="4"/>
      <c r="COH41" s="4"/>
      <c r="COI41" s="4"/>
      <c r="COJ41" s="4"/>
      <c r="COK41" s="4"/>
      <c r="COL41" s="4"/>
      <c r="COM41" s="4"/>
      <c r="CON41" s="4"/>
      <c r="COO41" s="4"/>
      <c r="COP41" s="4"/>
      <c r="COQ41" s="4"/>
      <c r="COR41" s="4"/>
      <c r="COS41" s="4"/>
      <c r="COT41" s="4"/>
      <c r="COU41" s="4"/>
      <c r="COV41" s="4"/>
      <c r="COW41" s="4"/>
      <c r="COX41" s="4"/>
      <c r="COY41" s="4"/>
      <c r="COZ41" s="4"/>
      <c r="CPA41" s="4"/>
      <c r="CPB41" s="4"/>
      <c r="CPC41" s="4"/>
      <c r="CPD41" s="4"/>
      <c r="CPE41" s="4"/>
      <c r="CPF41" s="4"/>
      <c r="CPG41" s="4"/>
      <c r="CPH41" s="4"/>
      <c r="CPI41" s="4"/>
      <c r="CPJ41" s="4"/>
      <c r="CPK41" s="4"/>
      <c r="CPL41" s="4"/>
      <c r="CPM41" s="4"/>
      <c r="CPN41" s="4"/>
      <c r="CPO41" s="4"/>
      <c r="CPP41" s="4"/>
      <c r="CPQ41" s="4"/>
      <c r="CPR41" s="4"/>
      <c r="CPS41" s="4"/>
      <c r="CPT41" s="4"/>
      <c r="CPU41" s="4"/>
      <c r="CPV41" s="4"/>
      <c r="CPW41" s="4"/>
      <c r="CPX41" s="4"/>
      <c r="CPY41" s="4"/>
      <c r="CPZ41" s="4"/>
      <c r="CQA41" s="4"/>
      <c r="CQB41" s="4"/>
      <c r="CQC41" s="4"/>
      <c r="CQD41" s="4"/>
      <c r="CQE41" s="4"/>
      <c r="CQF41" s="4"/>
      <c r="CQG41" s="4"/>
      <c r="CQH41" s="4"/>
      <c r="CQI41" s="4"/>
      <c r="CQJ41" s="4"/>
      <c r="CQK41" s="4"/>
      <c r="CQL41" s="4"/>
      <c r="CQM41" s="4"/>
      <c r="CQN41" s="4"/>
      <c r="CQO41" s="4"/>
      <c r="CQP41" s="4"/>
      <c r="CQQ41" s="4"/>
      <c r="CQR41" s="4"/>
      <c r="CQS41" s="4"/>
      <c r="CQT41" s="4"/>
      <c r="CQU41" s="4"/>
      <c r="CQV41" s="4"/>
      <c r="CQW41" s="4"/>
      <c r="CQX41" s="4"/>
      <c r="CQY41" s="4"/>
      <c r="CQZ41" s="4"/>
      <c r="CRA41" s="4"/>
      <c r="CRB41" s="4"/>
      <c r="CRC41" s="4"/>
      <c r="CRD41" s="4"/>
      <c r="CRE41" s="4"/>
      <c r="CRF41" s="4"/>
      <c r="CRG41" s="4"/>
      <c r="CRH41" s="4"/>
      <c r="CRI41" s="4"/>
      <c r="CRJ41" s="4"/>
      <c r="CRK41" s="4"/>
      <c r="CRL41" s="4"/>
      <c r="CRM41" s="4"/>
      <c r="CRN41" s="4"/>
      <c r="CRO41" s="4"/>
      <c r="CRP41" s="4"/>
      <c r="CRQ41" s="4"/>
      <c r="CRR41" s="4"/>
      <c r="CRS41" s="4"/>
      <c r="CRT41" s="4"/>
      <c r="CRU41" s="4"/>
      <c r="CRV41" s="4"/>
      <c r="CRW41" s="4"/>
      <c r="CRX41" s="4"/>
      <c r="CRY41" s="4"/>
      <c r="CRZ41" s="4"/>
      <c r="CSA41" s="4"/>
      <c r="CSB41" s="4"/>
      <c r="CSC41" s="4"/>
      <c r="CSD41" s="4"/>
      <c r="CSE41" s="4"/>
      <c r="CSF41" s="4"/>
      <c r="CSG41" s="4"/>
      <c r="CSH41" s="4"/>
      <c r="CSI41" s="4"/>
      <c r="CSJ41" s="4"/>
      <c r="CSK41" s="4"/>
      <c r="CSL41" s="4"/>
      <c r="CSM41" s="4"/>
      <c r="CSN41" s="4"/>
      <c r="CSO41" s="4"/>
      <c r="CSP41" s="4"/>
      <c r="CSQ41" s="4"/>
      <c r="CSR41" s="4"/>
      <c r="CSS41" s="4"/>
      <c r="CST41" s="4"/>
      <c r="CSU41" s="4"/>
      <c r="CSV41" s="4"/>
      <c r="CSW41" s="4"/>
      <c r="CSX41" s="4"/>
      <c r="CSY41" s="4"/>
      <c r="CSZ41" s="4"/>
      <c r="CTA41" s="4"/>
      <c r="CTB41" s="4"/>
      <c r="CTC41" s="4"/>
      <c r="CTD41" s="4"/>
      <c r="CTE41" s="4"/>
      <c r="CTF41" s="4"/>
      <c r="CTG41" s="4"/>
      <c r="CTH41" s="4"/>
      <c r="CTI41" s="4"/>
      <c r="CTJ41" s="4"/>
      <c r="CTK41" s="4"/>
      <c r="CTL41" s="4"/>
      <c r="CTM41" s="4"/>
      <c r="CTN41" s="4"/>
      <c r="CTO41" s="4"/>
      <c r="CTP41" s="4"/>
      <c r="CTQ41" s="4"/>
      <c r="CTR41" s="4"/>
      <c r="CTS41" s="4"/>
      <c r="CTT41" s="4"/>
      <c r="CTU41" s="4"/>
      <c r="CTV41" s="4"/>
      <c r="CTW41" s="4"/>
      <c r="CTX41" s="4"/>
      <c r="CTY41" s="4"/>
      <c r="CTZ41" s="4"/>
      <c r="CUA41" s="4"/>
      <c r="CUB41" s="4"/>
      <c r="CUC41" s="4"/>
      <c r="CUD41" s="4"/>
      <c r="CUE41" s="4"/>
      <c r="CUF41" s="4"/>
      <c r="CUG41" s="4"/>
      <c r="CUH41" s="4"/>
      <c r="CUI41" s="4"/>
      <c r="CUJ41" s="4"/>
      <c r="CUK41" s="4"/>
      <c r="CUL41" s="4"/>
      <c r="CUM41" s="4"/>
      <c r="CUN41" s="4"/>
      <c r="CUO41" s="4"/>
      <c r="CUP41" s="4"/>
      <c r="CUQ41" s="4"/>
      <c r="CUR41" s="4"/>
      <c r="CUS41" s="4"/>
      <c r="CUT41" s="4"/>
      <c r="CUU41" s="4"/>
      <c r="CUV41" s="4"/>
      <c r="CUW41" s="4"/>
      <c r="CUX41" s="4"/>
      <c r="CUY41" s="4"/>
      <c r="CUZ41" s="4"/>
      <c r="CVA41" s="4"/>
      <c r="CVB41" s="4"/>
      <c r="CVC41" s="4"/>
      <c r="CVD41" s="4"/>
      <c r="CVE41" s="4"/>
      <c r="CVF41" s="4"/>
      <c r="CVG41" s="4"/>
      <c r="CVH41" s="4"/>
      <c r="CVI41" s="4"/>
      <c r="CVJ41" s="4"/>
      <c r="CVK41" s="4"/>
      <c r="CVL41" s="4"/>
      <c r="CVM41" s="4"/>
      <c r="CVN41" s="4"/>
      <c r="CVO41" s="4"/>
      <c r="CVP41" s="4"/>
      <c r="CVQ41" s="4"/>
      <c r="CVR41" s="4"/>
      <c r="CVS41" s="4"/>
      <c r="CVT41" s="4"/>
      <c r="CVU41" s="4"/>
      <c r="CVV41" s="4"/>
      <c r="CVW41" s="4"/>
      <c r="CVX41" s="4"/>
      <c r="CVY41" s="4"/>
      <c r="CVZ41" s="4"/>
      <c r="CWA41" s="4"/>
      <c r="CWB41" s="4"/>
      <c r="CWC41" s="4"/>
      <c r="CWD41" s="4"/>
      <c r="CWE41" s="4"/>
      <c r="CWF41" s="4"/>
      <c r="CWG41" s="4"/>
      <c r="CWH41" s="4"/>
      <c r="CWI41" s="4"/>
      <c r="CWJ41" s="4"/>
      <c r="CWK41" s="4"/>
      <c r="CWL41" s="4"/>
      <c r="CWM41" s="4"/>
      <c r="CWN41" s="4"/>
      <c r="CWO41" s="4"/>
      <c r="CWP41" s="4"/>
      <c r="CWQ41" s="4"/>
      <c r="CWR41" s="4"/>
      <c r="CWS41" s="4"/>
      <c r="CWT41" s="4"/>
      <c r="CWU41" s="4"/>
      <c r="CWV41" s="4"/>
      <c r="CWW41" s="4"/>
      <c r="CWX41" s="4"/>
      <c r="CWY41" s="4"/>
      <c r="CWZ41" s="4"/>
      <c r="CXA41" s="4"/>
      <c r="CXB41" s="4"/>
      <c r="CXC41" s="4"/>
      <c r="CXD41" s="4"/>
      <c r="CXE41" s="4"/>
      <c r="CXF41" s="4"/>
      <c r="CXG41" s="4"/>
      <c r="CXH41" s="4"/>
      <c r="CXI41" s="4"/>
      <c r="CXJ41" s="4"/>
      <c r="CXK41" s="4"/>
      <c r="CXL41" s="4"/>
      <c r="CXM41" s="4"/>
      <c r="CXN41" s="4"/>
      <c r="CXO41" s="4"/>
      <c r="CXP41" s="4"/>
      <c r="CXQ41" s="4"/>
      <c r="CXR41" s="4"/>
      <c r="CXS41" s="4"/>
      <c r="CXT41" s="4"/>
      <c r="CXU41" s="4"/>
      <c r="CXV41" s="4"/>
      <c r="CXW41" s="4"/>
      <c r="CXX41" s="4"/>
      <c r="CXY41" s="4"/>
      <c r="CXZ41" s="4"/>
      <c r="CYA41" s="4"/>
      <c r="CYB41" s="4"/>
      <c r="CYC41" s="4"/>
      <c r="CYD41" s="4"/>
      <c r="CYE41" s="4"/>
      <c r="CYF41" s="4"/>
      <c r="CYG41" s="4"/>
      <c r="CYH41" s="4"/>
      <c r="CYI41" s="4"/>
      <c r="CYJ41" s="4"/>
      <c r="CYK41" s="4"/>
      <c r="CYL41" s="4"/>
      <c r="CYM41" s="4"/>
      <c r="CYN41" s="4"/>
      <c r="CYO41" s="4"/>
      <c r="CYP41" s="4"/>
      <c r="CYQ41" s="4"/>
      <c r="CYR41" s="4"/>
      <c r="CYS41" s="4"/>
      <c r="CYT41" s="4"/>
      <c r="CYU41" s="4"/>
      <c r="CYV41" s="4"/>
      <c r="CYW41" s="4"/>
      <c r="CYX41" s="4"/>
      <c r="CYY41" s="4"/>
      <c r="CYZ41" s="4"/>
      <c r="CZA41" s="4"/>
      <c r="CZB41" s="4"/>
      <c r="CZC41" s="4"/>
      <c r="CZD41" s="4"/>
      <c r="CZE41" s="4"/>
      <c r="CZF41" s="4"/>
      <c r="CZG41" s="4"/>
      <c r="CZH41" s="4"/>
      <c r="CZI41" s="4"/>
      <c r="CZJ41" s="4"/>
      <c r="CZK41" s="4"/>
      <c r="CZL41" s="4"/>
      <c r="CZM41" s="4"/>
      <c r="CZN41" s="4"/>
      <c r="CZO41" s="4"/>
      <c r="CZP41" s="4"/>
      <c r="CZQ41" s="4"/>
      <c r="CZR41" s="4"/>
      <c r="CZS41" s="4"/>
      <c r="CZT41" s="4"/>
      <c r="CZU41" s="4"/>
      <c r="CZV41" s="4"/>
      <c r="CZW41" s="4"/>
      <c r="CZX41" s="4"/>
      <c r="CZY41" s="4"/>
      <c r="CZZ41" s="4"/>
      <c r="DAA41" s="4"/>
      <c r="DAB41" s="4"/>
      <c r="DAC41" s="4"/>
      <c r="DAD41" s="4"/>
      <c r="DAE41" s="4"/>
      <c r="DAF41" s="4"/>
      <c r="DAG41" s="4"/>
      <c r="DAH41" s="4"/>
      <c r="DAI41" s="4"/>
      <c r="DAJ41" s="4"/>
      <c r="DAK41" s="4"/>
      <c r="DAL41" s="4"/>
      <c r="DAM41" s="4"/>
      <c r="DAN41" s="4"/>
      <c r="DAO41" s="4"/>
      <c r="DAP41" s="4"/>
      <c r="DAQ41" s="4"/>
      <c r="DAR41" s="4"/>
      <c r="DAS41" s="4"/>
      <c r="DAT41" s="4"/>
      <c r="DAU41" s="4"/>
      <c r="DAV41" s="4"/>
      <c r="DAW41" s="4"/>
      <c r="DAX41" s="4"/>
      <c r="DAY41" s="4"/>
      <c r="DAZ41" s="4"/>
      <c r="DBA41" s="4"/>
      <c r="DBB41" s="4"/>
      <c r="DBC41" s="4"/>
      <c r="DBD41" s="4"/>
      <c r="DBE41" s="4"/>
      <c r="DBF41" s="4"/>
      <c r="DBG41" s="4"/>
      <c r="DBH41" s="4"/>
      <c r="DBI41" s="4"/>
      <c r="DBJ41" s="4"/>
      <c r="DBK41" s="4"/>
      <c r="DBL41" s="4"/>
      <c r="DBM41" s="4"/>
      <c r="DBN41" s="4"/>
      <c r="DBO41" s="4"/>
      <c r="DBP41" s="4"/>
      <c r="DBQ41" s="4"/>
      <c r="DBR41" s="4"/>
      <c r="DBS41" s="4"/>
      <c r="DBT41" s="4"/>
      <c r="DBU41" s="4"/>
      <c r="DBV41" s="4"/>
      <c r="DBW41" s="4"/>
      <c r="DBX41" s="4"/>
      <c r="DBY41" s="4"/>
      <c r="DBZ41" s="4"/>
      <c r="DCA41" s="4"/>
      <c r="DCB41" s="4"/>
      <c r="DCC41" s="4"/>
      <c r="DCD41" s="4"/>
      <c r="DCE41" s="4"/>
      <c r="DCF41" s="4"/>
      <c r="DCG41" s="4"/>
      <c r="DCH41" s="4"/>
      <c r="DCI41" s="4"/>
      <c r="DCJ41" s="4"/>
      <c r="DCK41" s="4"/>
      <c r="DCL41" s="4"/>
      <c r="DCM41" s="4"/>
      <c r="DCN41" s="4"/>
      <c r="DCO41" s="4"/>
      <c r="DCP41" s="4"/>
      <c r="DCQ41" s="4"/>
      <c r="DCR41" s="4"/>
      <c r="DCS41" s="4"/>
      <c r="DCT41" s="4"/>
      <c r="DCU41" s="4"/>
      <c r="DCV41" s="4"/>
      <c r="DCW41" s="4"/>
      <c r="DCX41" s="4"/>
      <c r="DCY41" s="4"/>
      <c r="DCZ41" s="4"/>
      <c r="DDA41" s="4"/>
      <c r="DDB41" s="4"/>
      <c r="DDC41" s="4"/>
      <c r="DDD41" s="4"/>
      <c r="DDE41" s="4"/>
      <c r="DDF41" s="4"/>
      <c r="DDG41" s="4"/>
      <c r="DDH41" s="4"/>
      <c r="DDI41" s="4"/>
      <c r="DDJ41" s="4"/>
      <c r="DDK41" s="4"/>
      <c r="DDL41" s="4"/>
      <c r="DDM41" s="4"/>
      <c r="DDN41" s="4"/>
      <c r="DDO41" s="4"/>
      <c r="DDP41" s="4"/>
      <c r="DDQ41" s="4"/>
      <c r="DDR41" s="4"/>
      <c r="DDS41" s="4"/>
      <c r="DDT41" s="4"/>
      <c r="DDU41" s="4"/>
      <c r="DDV41" s="4"/>
      <c r="DDW41" s="4"/>
      <c r="DDX41" s="4"/>
      <c r="DDY41" s="4"/>
      <c r="DDZ41" s="4"/>
      <c r="DEA41" s="4"/>
      <c r="DEB41" s="4"/>
      <c r="DEC41" s="4"/>
      <c r="DED41" s="4"/>
      <c r="DEE41" s="4"/>
      <c r="DEF41" s="4"/>
      <c r="DEG41" s="4"/>
      <c r="DEH41" s="4"/>
      <c r="DEI41" s="4"/>
      <c r="DEJ41" s="4"/>
      <c r="DEK41" s="4"/>
      <c r="DEL41" s="4"/>
      <c r="DEM41" s="4"/>
      <c r="DEN41" s="4"/>
      <c r="DEO41" s="4"/>
      <c r="DEP41" s="4"/>
      <c r="DEQ41" s="4"/>
      <c r="DER41" s="4"/>
      <c r="DES41" s="4"/>
      <c r="DET41" s="4"/>
      <c r="DEU41" s="4"/>
      <c r="DEV41" s="4"/>
      <c r="DEW41" s="4"/>
      <c r="DEX41" s="4"/>
      <c r="DEY41" s="4"/>
      <c r="DEZ41" s="4"/>
      <c r="DFA41" s="4"/>
      <c r="DFB41" s="4"/>
      <c r="DFC41" s="4"/>
      <c r="DFD41" s="4"/>
      <c r="DFE41" s="4"/>
      <c r="DFF41" s="4"/>
      <c r="DFG41" s="4"/>
      <c r="DFH41" s="4"/>
      <c r="DFI41" s="4"/>
      <c r="DFJ41" s="4"/>
      <c r="DFK41" s="4"/>
      <c r="DFL41" s="4"/>
      <c r="DFM41" s="4"/>
      <c r="DFN41" s="4"/>
      <c r="DFO41" s="4"/>
      <c r="DFP41" s="4"/>
      <c r="DFQ41" s="4"/>
      <c r="DFR41" s="4"/>
      <c r="DFS41" s="4"/>
      <c r="DFT41" s="4"/>
      <c r="DFU41" s="4"/>
      <c r="DFV41" s="4"/>
      <c r="DFW41" s="4"/>
      <c r="DFX41" s="4"/>
      <c r="DFY41" s="4"/>
      <c r="DFZ41" s="4"/>
      <c r="DGA41" s="4"/>
      <c r="DGB41" s="4"/>
      <c r="DGC41" s="4"/>
      <c r="DGD41" s="4"/>
      <c r="DGE41" s="4"/>
      <c r="DGF41" s="4"/>
      <c r="DGG41" s="4"/>
      <c r="DGH41" s="4"/>
      <c r="DGI41" s="4"/>
      <c r="DGJ41" s="4"/>
      <c r="DGK41" s="4"/>
      <c r="DGL41" s="4"/>
      <c r="DGM41" s="4"/>
      <c r="DGN41" s="4"/>
      <c r="DGO41" s="4"/>
      <c r="DGP41" s="4"/>
      <c r="DGQ41" s="4"/>
      <c r="DGR41" s="4"/>
      <c r="DGS41" s="4"/>
      <c r="DGT41" s="4"/>
      <c r="DGU41" s="4"/>
      <c r="DGV41" s="4"/>
      <c r="DGW41" s="4"/>
      <c r="DGX41" s="4"/>
      <c r="DGY41" s="4"/>
      <c r="DGZ41" s="4"/>
      <c r="DHA41" s="4"/>
      <c r="DHB41" s="4"/>
      <c r="DHC41" s="4"/>
      <c r="DHD41" s="4"/>
      <c r="DHE41" s="4"/>
      <c r="DHF41" s="4"/>
      <c r="DHG41" s="4"/>
      <c r="DHH41" s="4"/>
      <c r="DHI41" s="4"/>
      <c r="DHJ41" s="4"/>
      <c r="DHK41" s="4"/>
      <c r="DHL41" s="4"/>
      <c r="DHM41" s="4"/>
      <c r="DHN41" s="4"/>
      <c r="DHO41" s="4"/>
      <c r="DHP41" s="4"/>
      <c r="DHQ41" s="4"/>
      <c r="DHR41" s="4"/>
      <c r="DHS41" s="4"/>
      <c r="DHT41" s="4"/>
      <c r="DHU41" s="4"/>
      <c r="DHV41" s="4"/>
      <c r="DHW41" s="4"/>
      <c r="DHX41" s="4"/>
      <c r="DHY41" s="4"/>
      <c r="DHZ41" s="4"/>
      <c r="DIA41" s="4"/>
      <c r="DIB41" s="4"/>
      <c r="DIC41" s="4"/>
      <c r="DID41" s="4"/>
      <c r="DIE41" s="4"/>
      <c r="DIF41" s="4"/>
      <c r="DIG41" s="4"/>
      <c r="DIH41" s="4"/>
      <c r="DII41" s="4"/>
      <c r="DIJ41" s="4"/>
      <c r="DIK41" s="4"/>
      <c r="DIL41" s="4"/>
      <c r="DIM41" s="4"/>
      <c r="DIN41" s="4"/>
      <c r="DIO41" s="4"/>
      <c r="DIP41" s="4"/>
      <c r="DIQ41" s="4"/>
      <c r="DIR41" s="4"/>
      <c r="DIS41" s="4"/>
      <c r="DIT41" s="4"/>
      <c r="DIU41" s="4"/>
      <c r="DIV41" s="4"/>
      <c r="DIW41" s="4"/>
      <c r="DIX41" s="4"/>
      <c r="DIY41" s="4"/>
      <c r="DIZ41" s="4"/>
      <c r="DJA41" s="4"/>
      <c r="DJB41" s="4"/>
      <c r="DJC41" s="4"/>
      <c r="DJD41" s="4"/>
      <c r="DJE41" s="4"/>
      <c r="DJF41" s="4"/>
      <c r="DJG41" s="4"/>
      <c r="DJH41" s="4"/>
      <c r="DJI41" s="4"/>
      <c r="DJJ41" s="4"/>
      <c r="DJK41" s="4"/>
      <c r="DJL41" s="4"/>
      <c r="DJM41" s="4"/>
      <c r="DJN41" s="4"/>
      <c r="DJO41" s="4"/>
      <c r="DJP41" s="4"/>
      <c r="DJQ41" s="4"/>
      <c r="DJR41" s="4"/>
      <c r="DJS41" s="4"/>
      <c r="DJT41" s="4"/>
      <c r="DJU41" s="4"/>
      <c r="DJV41" s="4"/>
      <c r="DJW41" s="4"/>
      <c r="DJX41" s="4"/>
      <c r="DJY41" s="4"/>
      <c r="DJZ41" s="4"/>
      <c r="DKA41" s="4"/>
      <c r="DKB41" s="4"/>
      <c r="DKC41" s="4"/>
      <c r="DKD41" s="4"/>
      <c r="DKE41" s="4"/>
      <c r="DKF41" s="4"/>
      <c r="DKG41" s="4"/>
      <c r="DKH41" s="4"/>
      <c r="DKI41" s="4"/>
      <c r="DKJ41" s="4"/>
      <c r="DKK41" s="4"/>
      <c r="DKL41" s="4"/>
      <c r="DKM41" s="4"/>
      <c r="DKN41" s="4"/>
      <c r="DKO41" s="4"/>
      <c r="DKP41" s="4"/>
      <c r="DKQ41" s="4"/>
      <c r="DKR41" s="4"/>
      <c r="DKS41" s="4"/>
      <c r="DKT41" s="4"/>
      <c r="DKU41" s="4"/>
      <c r="DKV41" s="4"/>
      <c r="DKW41" s="4"/>
      <c r="DKX41" s="4"/>
      <c r="DKY41" s="4"/>
      <c r="DKZ41" s="4"/>
      <c r="DLA41" s="4"/>
      <c r="DLB41" s="4"/>
      <c r="DLC41" s="4"/>
      <c r="DLD41" s="4"/>
      <c r="DLE41" s="4"/>
      <c r="DLF41" s="4"/>
      <c r="DLG41" s="4"/>
      <c r="DLH41" s="4"/>
      <c r="DLI41" s="4"/>
      <c r="DLJ41" s="4"/>
      <c r="DLK41" s="4"/>
      <c r="DLL41" s="4"/>
      <c r="DLM41" s="4"/>
      <c r="DLN41" s="4"/>
      <c r="DLO41" s="4"/>
      <c r="DLP41" s="4"/>
      <c r="DLQ41" s="4"/>
      <c r="DLR41" s="4"/>
      <c r="DLS41" s="4"/>
      <c r="DLT41" s="4"/>
      <c r="DLU41" s="4"/>
      <c r="DLV41" s="4"/>
      <c r="DLW41" s="4"/>
      <c r="DLX41" s="4"/>
      <c r="DLY41" s="4"/>
      <c r="DLZ41" s="4"/>
      <c r="DMA41" s="4"/>
      <c r="DMB41" s="4"/>
      <c r="DMC41" s="4"/>
      <c r="DMD41" s="4"/>
      <c r="DME41" s="4"/>
      <c r="DMF41" s="4"/>
      <c r="DMG41" s="4"/>
      <c r="DMH41" s="4"/>
      <c r="DMI41" s="4"/>
      <c r="DMJ41" s="4"/>
      <c r="DMK41" s="4"/>
      <c r="DML41" s="4"/>
      <c r="DMM41" s="4"/>
      <c r="DMN41" s="4"/>
      <c r="DMO41" s="4"/>
      <c r="DMP41" s="4"/>
      <c r="DMQ41" s="4"/>
      <c r="DMR41" s="4"/>
      <c r="DMS41" s="4"/>
      <c r="DMT41" s="4"/>
      <c r="DMU41" s="4"/>
      <c r="DMV41" s="4"/>
      <c r="DMW41" s="4"/>
      <c r="DMX41" s="4"/>
      <c r="DMY41" s="4"/>
      <c r="DMZ41" s="4"/>
      <c r="DNA41" s="4"/>
      <c r="DNB41" s="4"/>
      <c r="DNC41" s="4"/>
      <c r="DND41" s="4"/>
      <c r="DNE41" s="4"/>
      <c r="DNF41" s="4"/>
      <c r="DNG41" s="4"/>
      <c r="DNH41" s="4"/>
      <c r="DNI41" s="4"/>
      <c r="DNJ41" s="4"/>
      <c r="DNK41" s="4"/>
      <c r="DNL41" s="4"/>
      <c r="DNM41" s="4"/>
      <c r="DNN41" s="4"/>
      <c r="DNO41" s="4"/>
      <c r="DNP41" s="4"/>
      <c r="DNQ41" s="4"/>
      <c r="DNR41" s="4"/>
      <c r="DNS41" s="4"/>
      <c r="DNT41" s="4"/>
      <c r="DNU41" s="4"/>
      <c r="DNV41" s="4"/>
      <c r="DNW41" s="4"/>
      <c r="DNX41" s="4"/>
      <c r="DNY41" s="4"/>
      <c r="DNZ41" s="4"/>
      <c r="DOA41" s="4"/>
      <c r="DOB41" s="4"/>
      <c r="DOC41" s="4"/>
      <c r="DOD41" s="4"/>
      <c r="DOE41" s="4"/>
      <c r="DOF41" s="4"/>
      <c r="DOG41" s="4"/>
      <c r="DOH41" s="4"/>
      <c r="DOI41" s="4"/>
      <c r="DOJ41" s="4"/>
      <c r="DOK41" s="4"/>
      <c r="DOL41" s="4"/>
      <c r="DOM41" s="4"/>
      <c r="DON41" s="4"/>
      <c r="DOO41" s="4"/>
      <c r="DOP41" s="4"/>
      <c r="DOQ41" s="4"/>
      <c r="DOR41" s="4"/>
      <c r="DOS41" s="4"/>
      <c r="DOT41" s="4"/>
      <c r="DOU41" s="4"/>
      <c r="DOV41" s="4"/>
      <c r="DOW41" s="4"/>
      <c r="DOX41" s="4"/>
      <c r="DOY41" s="4"/>
      <c r="DOZ41" s="4"/>
      <c r="DPA41" s="4"/>
      <c r="DPB41" s="4"/>
      <c r="DPC41" s="4"/>
      <c r="DPD41" s="4"/>
      <c r="DPE41" s="4"/>
      <c r="DPF41" s="4"/>
      <c r="DPG41" s="4"/>
      <c r="DPH41" s="4"/>
      <c r="DPI41" s="4"/>
      <c r="DPJ41" s="4"/>
      <c r="DPK41" s="4"/>
      <c r="DPL41" s="4"/>
      <c r="DPM41" s="4"/>
      <c r="DPN41" s="4"/>
      <c r="DPO41" s="4"/>
      <c r="DPP41" s="4"/>
      <c r="DPQ41" s="4"/>
      <c r="DPR41" s="4"/>
      <c r="DPS41" s="4"/>
      <c r="DPT41" s="4"/>
      <c r="DPU41" s="4"/>
      <c r="DPV41" s="4"/>
      <c r="DPW41" s="4"/>
      <c r="DPX41" s="4"/>
      <c r="DPY41" s="4"/>
      <c r="DPZ41" s="4"/>
      <c r="DQA41" s="4"/>
      <c r="DQB41" s="4"/>
      <c r="DQC41" s="4"/>
      <c r="DQD41" s="4"/>
      <c r="DQE41" s="4"/>
      <c r="DQF41" s="4"/>
      <c r="DQG41" s="4"/>
      <c r="DQH41" s="4"/>
      <c r="DQI41" s="4"/>
      <c r="DQJ41" s="4"/>
      <c r="DQK41" s="4"/>
      <c r="DQL41" s="4"/>
      <c r="DQM41" s="4"/>
      <c r="DQN41" s="4"/>
      <c r="DQO41" s="4"/>
      <c r="DQP41" s="4"/>
      <c r="DQQ41" s="4"/>
      <c r="DQR41" s="4"/>
      <c r="DQS41" s="4"/>
      <c r="DQT41" s="4"/>
      <c r="DQU41" s="4"/>
      <c r="DQV41" s="4"/>
      <c r="DQW41" s="4"/>
      <c r="DQX41" s="4"/>
      <c r="DQY41" s="4"/>
      <c r="DQZ41" s="4"/>
      <c r="DRA41" s="4"/>
      <c r="DRB41" s="4"/>
      <c r="DRC41" s="4"/>
      <c r="DRD41" s="4"/>
      <c r="DRE41" s="4"/>
      <c r="DRF41" s="4"/>
      <c r="DRG41" s="4"/>
      <c r="DRH41" s="4"/>
      <c r="DRI41" s="4"/>
      <c r="DRJ41" s="4"/>
      <c r="DRK41" s="4"/>
      <c r="DRL41" s="4"/>
      <c r="DRM41" s="4"/>
      <c r="DRN41" s="4"/>
      <c r="DRO41" s="4"/>
      <c r="DRP41" s="4"/>
      <c r="DRQ41" s="4"/>
      <c r="DRR41" s="4"/>
      <c r="DRS41" s="4"/>
      <c r="DRT41" s="4"/>
      <c r="DRU41" s="4"/>
      <c r="DRV41" s="4"/>
      <c r="DRW41" s="4"/>
      <c r="DRX41" s="4"/>
      <c r="DRY41" s="4"/>
      <c r="DRZ41" s="4"/>
      <c r="DSA41" s="4"/>
      <c r="DSB41" s="4"/>
      <c r="DSC41" s="4"/>
      <c r="DSD41" s="4"/>
      <c r="DSE41" s="4"/>
      <c r="DSF41" s="4"/>
      <c r="DSG41" s="4"/>
      <c r="DSH41" s="4"/>
      <c r="DSI41" s="4"/>
      <c r="DSJ41" s="4"/>
      <c r="DSK41" s="4"/>
      <c r="DSL41" s="4"/>
      <c r="DSM41" s="4"/>
      <c r="DSN41" s="4"/>
      <c r="DSO41" s="4"/>
      <c r="DSP41" s="4"/>
      <c r="DSQ41" s="4"/>
      <c r="DSR41" s="4"/>
      <c r="DSS41" s="4"/>
      <c r="DST41" s="4"/>
      <c r="DSU41" s="4"/>
      <c r="DSV41" s="4"/>
      <c r="DSW41" s="4"/>
      <c r="DSX41" s="4"/>
      <c r="DSY41" s="4"/>
      <c r="DSZ41" s="4"/>
      <c r="DTA41" s="4"/>
      <c r="DTB41" s="4"/>
      <c r="DTC41" s="4"/>
      <c r="DTD41" s="4"/>
      <c r="DTE41" s="4"/>
      <c r="DTF41" s="4"/>
      <c r="DTG41" s="4"/>
      <c r="DTH41" s="4"/>
      <c r="DTI41" s="4"/>
      <c r="DTJ41" s="4"/>
      <c r="DTK41" s="4"/>
      <c r="DTL41" s="4"/>
      <c r="DTM41" s="4"/>
      <c r="DTN41" s="4"/>
      <c r="DTO41" s="4"/>
      <c r="DTP41" s="4"/>
      <c r="DTQ41" s="4"/>
      <c r="DTR41" s="4"/>
      <c r="DTS41" s="4"/>
      <c r="DTT41" s="4"/>
      <c r="DTU41" s="4"/>
      <c r="DTV41" s="4"/>
      <c r="DTW41" s="4"/>
      <c r="DTX41" s="4"/>
      <c r="DTY41" s="4"/>
      <c r="DTZ41" s="4"/>
      <c r="DUA41" s="4"/>
      <c r="DUB41" s="4"/>
      <c r="DUC41" s="4"/>
      <c r="DUD41" s="4"/>
      <c r="DUE41" s="4"/>
      <c r="DUF41" s="4"/>
      <c r="DUG41" s="4"/>
      <c r="DUH41" s="4"/>
      <c r="DUI41" s="4"/>
      <c r="DUJ41" s="4"/>
      <c r="DUK41" s="4"/>
      <c r="DUL41" s="4"/>
      <c r="DUM41" s="4"/>
      <c r="DUN41" s="4"/>
      <c r="DUO41" s="4"/>
      <c r="DUP41" s="4"/>
      <c r="DUQ41" s="4"/>
      <c r="DUR41" s="4"/>
      <c r="DUS41" s="4"/>
      <c r="DUT41" s="4"/>
      <c r="DUU41" s="4"/>
      <c r="DUV41" s="4"/>
      <c r="DUW41" s="4"/>
      <c r="DUX41" s="4"/>
      <c r="DUY41" s="4"/>
      <c r="DUZ41" s="4"/>
      <c r="DVA41" s="4"/>
      <c r="DVB41" s="4"/>
      <c r="DVC41" s="4"/>
      <c r="DVD41" s="4"/>
      <c r="DVE41" s="4"/>
      <c r="DVF41" s="4"/>
      <c r="DVG41" s="4"/>
      <c r="DVH41" s="4"/>
      <c r="DVI41" s="4"/>
      <c r="DVJ41" s="4"/>
      <c r="DVK41" s="4"/>
      <c r="DVL41" s="4"/>
      <c r="DVM41" s="4"/>
      <c r="DVN41" s="4"/>
      <c r="DVO41" s="4"/>
      <c r="DVP41" s="4"/>
      <c r="DVQ41" s="4"/>
      <c r="DVR41" s="4"/>
      <c r="DVS41" s="4"/>
      <c r="DVT41" s="4"/>
      <c r="DVU41" s="4"/>
      <c r="DVV41" s="4"/>
      <c r="DVW41" s="4"/>
      <c r="DVX41" s="4"/>
      <c r="DVY41" s="4"/>
      <c r="DVZ41" s="4"/>
      <c r="DWA41" s="4"/>
      <c r="DWB41" s="4"/>
      <c r="DWC41" s="4"/>
      <c r="DWD41" s="4"/>
      <c r="DWE41" s="4"/>
      <c r="DWF41" s="4"/>
      <c r="DWG41" s="4"/>
      <c r="DWH41" s="4"/>
      <c r="DWI41" s="4"/>
      <c r="DWJ41" s="4"/>
      <c r="DWK41" s="4"/>
      <c r="DWL41" s="4"/>
      <c r="DWM41" s="4"/>
      <c r="DWN41" s="4"/>
      <c r="DWO41" s="4"/>
      <c r="DWP41" s="4"/>
      <c r="DWQ41" s="4"/>
      <c r="DWR41" s="4"/>
      <c r="DWS41" s="4"/>
      <c r="DWT41" s="4"/>
      <c r="DWU41" s="4"/>
      <c r="DWV41" s="4"/>
      <c r="DWW41" s="4"/>
      <c r="DWX41" s="4"/>
      <c r="DWY41" s="4"/>
      <c r="DWZ41" s="4"/>
      <c r="DXA41" s="4"/>
      <c r="DXB41" s="4"/>
      <c r="DXC41" s="4"/>
      <c r="DXD41" s="4"/>
      <c r="DXE41" s="4"/>
      <c r="DXF41" s="4"/>
      <c r="DXG41" s="4"/>
      <c r="DXH41" s="4"/>
      <c r="DXI41" s="4"/>
      <c r="DXJ41" s="4"/>
      <c r="DXK41" s="4"/>
      <c r="DXL41" s="4"/>
      <c r="DXM41" s="4"/>
      <c r="DXN41" s="4"/>
      <c r="DXO41" s="4"/>
      <c r="DXP41" s="4"/>
      <c r="DXQ41" s="4"/>
      <c r="DXR41" s="4"/>
      <c r="DXS41" s="4"/>
      <c r="DXT41" s="4"/>
      <c r="DXU41" s="4"/>
      <c r="DXV41" s="4"/>
      <c r="DXW41" s="4"/>
      <c r="DXX41" s="4"/>
      <c r="DXY41" s="4"/>
      <c r="DXZ41" s="4"/>
      <c r="DYA41" s="4"/>
      <c r="DYB41" s="4"/>
      <c r="DYC41" s="4"/>
      <c r="DYD41" s="4"/>
      <c r="DYE41" s="4"/>
      <c r="DYF41" s="4"/>
      <c r="DYG41" s="4"/>
      <c r="DYH41" s="4"/>
      <c r="DYI41" s="4"/>
      <c r="DYJ41" s="4"/>
      <c r="DYK41" s="4"/>
      <c r="DYL41" s="4"/>
      <c r="DYM41" s="4"/>
      <c r="DYN41" s="4"/>
      <c r="DYO41" s="4"/>
      <c r="DYP41" s="4"/>
      <c r="DYQ41" s="4"/>
      <c r="DYR41" s="4"/>
      <c r="DYS41" s="4"/>
      <c r="DYT41" s="4"/>
      <c r="DYU41" s="4"/>
      <c r="DYV41" s="4"/>
      <c r="DYW41" s="4"/>
      <c r="DYX41" s="4"/>
      <c r="DYY41" s="4"/>
      <c r="DYZ41" s="4"/>
      <c r="DZA41" s="4"/>
      <c r="DZB41" s="4"/>
      <c r="DZC41" s="4"/>
      <c r="DZD41" s="4"/>
      <c r="DZE41" s="4"/>
      <c r="DZF41" s="4"/>
      <c r="DZG41" s="4"/>
      <c r="DZH41" s="4"/>
      <c r="DZI41" s="4"/>
      <c r="DZJ41" s="4"/>
      <c r="DZK41" s="4"/>
      <c r="DZL41" s="4"/>
      <c r="DZM41" s="4"/>
      <c r="DZN41" s="4"/>
      <c r="DZO41" s="4"/>
      <c r="DZP41" s="4"/>
      <c r="DZQ41" s="4"/>
      <c r="DZR41" s="4"/>
      <c r="DZS41" s="4"/>
      <c r="DZT41" s="4"/>
      <c r="DZU41" s="4"/>
      <c r="DZV41" s="4"/>
      <c r="DZW41" s="4"/>
      <c r="DZX41" s="4"/>
      <c r="DZY41" s="4"/>
      <c r="DZZ41" s="4"/>
      <c r="EAA41" s="4"/>
      <c r="EAB41" s="4"/>
      <c r="EAC41" s="4"/>
      <c r="EAD41" s="4"/>
      <c r="EAE41" s="4"/>
      <c r="EAF41" s="4"/>
      <c r="EAG41" s="4"/>
      <c r="EAH41" s="4"/>
      <c r="EAI41" s="4"/>
      <c r="EAJ41" s="4"/>
      <c r="EAK41" s="4"/>
      <c r="EAL41" s="4"/>
      <c r="EAM41" s="4"/>
      <c r="EAN41" s="4"/>
      <c r="EAO41" s="4"/>
      <c r="EAP41" s="4"/>
      <c r="EAQ41" s="4"/>
      <c r="EAR41" s="4"/>
      <c r="EAS41" s="4"/>
      <c r="EAT41" s="4"/>
      <c r="EAU41" s="4"/>
      <c r="EAV41" s="4"/>
      <c r="EAW41" s="4"/>
      <c r="EAX41" s="4"/>
      <c r="EAY41" s="4"/>
      <c r="EAZ41" s="4"/>
      <c r="EBA41" s="4"/>
      <c r="EBB41" s="4"/>
      <c r="EBC41" s="4"/>
      <c r="EBD41" s="4"/>
      <c r="EBE41" s="4"/>
      <c r="EBF41" s="4"/>
      <c r="EBG41" s="4"/>
      <c r="EBH41" s="4"/>
      <c r="EBI41" s="4"/>
      <c r="EBJ41" s="4"/>
      <c r="EBK41" s="4"/>
      <c r="EBL41" s="4"/>
      <c r="EBM41" s="4"/>
      <c r="EBN41" s="4"/>
      <c r="EBO41" s="4"/>
      <c r="EBP41" s="4"/>
      <c r="EBQ41" s="4"/>
      <c r="EBR41" s="4"/>
      <c r="EBS41" s="4"/>
      <c r="EBT41" s="4"/>
      <c r="EBU41" s="4"/>
      <c r="EBV41" s="4"/>
      <c r="EBW41" s="4"/>
      <c r="EBX41" s="4"/>
      <c r="EBY41" s="4"/>
      <c r="EBZ41" s="4"/>
      <c r="ECA41" s="4"/>
      <c r="ECB41" s="4"/>
      <c r="ECC41" s="4"/>
      <c r="ECD41" s="4"/>
      <c r="ECE41" s="4"/>
      <c r="ECF41" s="4"/>
      <c r="ECG41" s="4"/>
      <c r="ECH41" s="4"/>
      <c r="ECI41" s="4"/>
      <c r="ECJ41" s="4"/>
      <c r="ECK41" s="4"/>
      <c r="ECL41" s="4"/>
      <c r="ECM41" s="4"/>
      <c r="ECN41" s="4"/>
      <c r="ECO41" s="4"/>
      <c r="ECP41" s="4"/>
      <c r="ECQ41" s="4"/>
      <c r="ECR41" s="4"/>
      <c r="ECS41" s="4"/>
      <c r="ECT41" s="4"/>
      <c r="ECU41" s="4"/>
      <c r="ECV41" s="4"/>
      <c r="ECW41" s="4"/>
      <c r="ECX41" s="4"/>
      <c r="ECY41" s="4"/>
      <c r="ECZ41" s="4"/>
      <c r="EDA41" s="4"/>
      <c r="EDB41" s="4"/>
      <c r="EDC41" s="4"/>
      <c r="EDD41" s="4"/>
      <c r="EDE41" s="4"/>
      <c r="EDF41" s="4"/>
      <c r="EDG41" s="4"/>
      <c r="EDH41" s="4"/>
      <c r="EDI41" s="4"/>
      <c r="EDJ41" s="4"/>
      <c r="EDK41" s="4"/>
      <c r="EDL41" s="4"/>
      <c r="EDM41" s="4"/>
      <c r="EDN41" s="4"/>
      <c r="EDO41" s="4"/>
      <c r="EDP41" s="4"/>
      <c r="EDQ41" s="4"/>
      <c r="EDR41" s="4"/>
      <c r="EDS41" s="4"/>
      <c r="EDT41" s="4"/>
      <c r="EDU41" s="4"/>
      <c r="EDV41" s="4"/>
      <c r="EDW41" s="4"/>
      <c r="EDX41" s="4"/>
      <c r="EDY41" s="4"/>
      <c r="EDZ41" s="4"/>
      <c r="EEA41" s="4"/>
      <c r="EEB41" s="4"/>
      <c r="EEC41" s="4"/>
      <c r="EED41" s="4"/>
      <c r="EEE41" s="4"/>
      <c r="EEF41" s="4"/>
      <c r="EEG41" s="4"/>
      <c r="EEH41" s="4"/>
      <c r="EEI41" s="4"/>
      <c r="EEJ41" s="4"/>
      <c r="EEK41" s="4"/>
      <c r="EEL41" s="4"/>
      <c r="EEM41" s="4"/>
      <c r="EEN41" s="4"/>
      <c r="EEO41" s="4"/>
      <c r="EEP41" s="4"/>
      <c r="EEQ41" s="4"/>
      <c r="EER41" s="4"/>
      <c r="EES41" s="4"/>
      <c r="EET41" s="4"/>
      <c r="EEU41" s="4"/>
      <c r="EEV41" s="4"/>
      <c r="EEW41" s="4"/>
      <c r="EEX41" s="4"/>
      <c r="EEY41" s="4"/>
      <c r="EEZ41" s="4"/>
      <c r="EFA41" s="4"/>
      <c r="EFB41" s="4"/>
      <c r="EFC41" s="4"/>
      <c r="EFD41" s="4"/>
      <c r="EFE41" s="4"/>
      <c r="EFF41" s="4"/>
      <c r="EFG41" s="4"/>
      <c r="EFH41" s="4"/>
      <c r="EFI41" s="4"/>
      <c r="EFJ41" s="4"/>
      <c r="EFK41" s="4"/>
      <c r="EFL41" s="4"/>
      <c r="EFM41" s="4"/>
      <c r="EFN41" s="4"/>
      <c r="EFO41" s="4"/>
      <c r="EFP41" s="4"/>
      <c r="EFQ41" s="4"/>
      <c r="EFR41" s="4"/>
      <c r="EFS41" s="4"/>
      <c r="EFT41" s="4"/>
      <c r="EFU41" s="4"/>
      <c r="EFV41" s="4"/>
      <c r="EFW41" s="4"/>
      <c r="EFX41" s="4"/>
      <c r="EFY41" s="4"/>
      <c r="EFZ41" s="4"/>
      <c r="EGA41" s="4"/>
      <c r="EGB41" s="4"/>
      <c r="EGC41" s="4"/>
      <c r="EGD41" s="4"/>
      <c r="EGE41" s="4"/>
      <c r="EGF41" s="4"/>
      <c r="EGG41" s="4"/>
      <c r="EGH41" s="4"/>
      <c r="EGI41" s="4"/>
      <c r="EGJ41" s="4"/>
      <c r="EGK41" s="4"/>
      <c r="EGL41" s="4"/>
      <c r="EGM41" s="4"/>
      <c r="EGN41" s="4"/>
      <c r="EGO41" s="4"/>
      <c r="EGP41" s="4"/>
      <c r="EGQ41" s="4"/>
      <c r="EGR41" s="4"/>
      <c r="EGS41" s="4"/>
      <c r="EGT41" s="4"/>
      <c r="EGU41" s="4"/>
      <c r="EGV41" s="4"/>
      <c r="EGW41" s="4"/>
      <c r="EGX41" s="4"/>
      <c r="EGY41" s="4"/>
      <c r="EGZ41" s="4"/>
      <c r="EHA41" s="4"/>
      <c r="EHB41" s="4"/>
      <c r="EHC41" s="4"/>
      <c r="EHD41" s="4"/>
      <c r="EHE41" s="4"/>
      <c r="EHF41" s="4"/>
      <c r="EHG41" s="4"/>
      <c r="EHH41" s="4"/>
      <c r="EHI41" s="4"/>
      <c r="EHJ41" s="4"/>
      <c r="EHK41" s="4"/>
      <c r="EHL41" s="4"/>
      <c r="EHM41" s="4"/>
      <c r="EHN41" s="4"/>
      <c r="EHO41" s="4"/>
      <c r="EHP41" s="4"/>
      <c r="EHQ41" s="4"/>
      <c r="EHR41" s="4"/>
      <c r="EHS41" s="4"/>
      <c r="EHT41" s="4"/>
      <c r="EHU41" s="4"/>
      <c r="EHV41" s="4"/>
      <c r="EHW41" s="4"/>
      <c r="EHX41" s="4"/>
      <c r="EHY41" s="4"/>
      <c r="EHZ41" s="4"/>
      <c r="EIA41" s="4"/>
      <c r="EIB41" s="4"/>
      <c r="EIC41" s="4"/>
      <c r="EID41" s="4"/>
      <c r="EIE41" s="4"/>
      <c r="EIF41" s="4"/>
      <c r="EIG41" s="4"/>
      <c r="EIH41" s="4"/>
      <c r="EII41" s="4"/>
      <c r="EIJ41" s="4"/>
      <c r="EIK41" s="4"/>
      <c r="EIL41" s="4"/>
      <c r="EIM41" s="4"/>
      <c r="EIN41" s="4"/>
      <c r="EIO41" s="4"/>
      <c r="EIP41" s="4"/>
      <c r="EIQ41" s="4"/>
      <c r="EIR41" s="4"/>
      <c r="EIS41" s="4"/>
      <c r="EIT41" s="4"/>
      <c r="EIU41" s="4"/>
      <c r="EIV41" s="4"/>
      <c r="EIW41" s="4"/>
      <c r="EIX41" s="4"/>
      <c r="EIY41" s="4"/>
      <c r="EIZ41" s="4"/>
      <c r="EJA41" s="4"/>
      <c r="EJB41" s="4"/>
      <c r="EJC41" s="4"/>
      <c r="EJD41" s="4"/>
      <c r="EJE41" s="4"/>
      <c r="EJF41" s="4"/>
      <c r="EJG41" s="4"/>
      <c r="EJH41" s="4"/>
      <c r="EJI41" s="4"/>
      <c r="EJJ41" s="4"/>
      <c r="EJK41" s="4"/>
      <c r="EJL41" s="4"/>
      <c r="EJM41" s="4"/>
      <c r="EJN41" s="4"/>
      <c r="EJO41" s="4"/>
      <c r="EJP41" s="4"/>
      <c r="EJQ41" s="4"/>
      <c r="EJR41" s="4"/>
      <c r="EJS41" s="4"/>
      <c r="EJT41" s="4"/>
      <c r="EJU41" s="4"/>
      <c r="EJV41" s="4"/>
      <c r="EJW41" s="4"/>
      <c r="EJX41" s="4"/>
      <c r="EJY41" s="4"/>
      <c r="EJZ41" s="4"/>
      <c r="EKA41" s="4"/>
      <c r="EKB41" s="4"/>
      <c r="EKC41" s="4"/>
      <c r="EKD41" s="4"/>
      <c r="EKE41" s="4"/>
      <c r="EKF41" s="4"/>
      <c r="EKG41" s="4"/>
      <c r="EKH41" s="4"/>
      <c r="EKI41" s="4"/>
      <c r="EKJ41" s="4"/>
      <c r="EKK41" s="4"/>
      <c r="EKL41" s="4"/>
      <c r="EKM41" s="4"/>
      <c r="EKN41" s="4"/>
      <c r="EKO41" s="4"/>
      <c r="EKP41" s="4"/>
      <c r="EKQ41" s="4"/>
      <c r="EKR41" s="4"/>
      <c r="EKS41" s="4"/>
      <c r="EKT41" s="4"/>
      <c r="EKU41" s="4"/>
      <c r="EKV41" s="4"/>
      <c r="EKW41" s="4"/>
      <c r="EKX41" s="4"/>
      <c r="EKY41" s="4"/>
      <c r="EKZ41" s="4"/>
      <c r="ELA41" s="4"/>
      <c r="ELB41" s="4"/>
      <c r="ELC41" s="4"/>
      <c r="ELD41" s="4"/>
      <c r="ELE41" s="4"/>
      <c r="ELF41" s="4"/>
      <c r="ELG41" s="4"/>
      <c r="ELH41" s="4"/>
      <c r="ELI41" s="4"/>
      <c r="ELJ41" s="4"/>
      <c r="ELK41" s="4"/>
      <c r="ELL41" s="4"/>
      <c r="ELM41" s="4"/>
      <c r="ELN41" s="4"/>
      <c r="ELO41" s="4"/>
      <c r="ELP41" s="4"/>
      <c r="ELQ41" s="4"/>
      <c r="ELR41" s="4"/>
      <c r="ELS41" s="4"/>
      <c r="ELT41" s="4"/>
      <c r="ELU41" s="4"/>
      <c r="ELV41" s="4"/>
      <c r="ELW41" s="4"/>
      <c r="ELX41" s="4"/>
      <c r="ELY41" s="4"/>
      <c r="ELZ41" s="4"/>
      <c r="EMA41" s="4"/>
      <c r="EMB41" s="4"/>
      <c r="EMC41" s="4"/>
      <c r="EMD41" s="4"/>
      <c r="EME41" s="4"/>
      <c r="EMF41" s="4"/>
      <c r="EMG41" s="4"/>
      <c r="EMH41" s="4"/>
      <c r="EMI41" s="4"/>
      <c r="EMJ41" s="4"/>
      <c r="EMK41" s="4"/>
      <c r="EML41" s="4"/>
      <c r="EMM41" s="4"/>
      <c r="EMN41" s="4"/>
      <c r="EMO41" s="4"/>
      <c r="EMP41" s="4"/>
      <c r="EMQ41" s="4"/>
      <c r="EMR41" s="4"/>
      <c r="EMS41" s="4"/>
      <c r="EMT41" s="4"/>
      <c r="EMU41" s="4"/>
      <c r="EMV41" s="4"/>
      <c r="EMW41" s="4"/>
      <c r="EMX41" s="4"/>
      <c r="EMY41" s="4"/>
      <c r="EMZ41" s="4"/>
      <c r="ENA41" s="4"/>
      <c r="ENB41" s="4"/>
      <c r="ENC41" s="4"/>
      <c r="END41" s="4"/>
      <c r="ENE41" s="4"/>
      <c r="ENF41" s="4"/>
      <c r="ENG41" s="4"/>
      <c r="ENH41" s="4"/>
      <c r="ENI41" s="4"/>
      <c r="ENJ41" s="4"/>
      <c r="ENK41" s="4"/>
      <c r="ENL41" s="4"/>
      <c r="ENM41" s="4"/>
      <c r="ENN41" s="4"/>
      <c r="ENO41" s="4"/>
      <c r="ENP41" s="4"/>
      <c r="ENQ41" s="4"/>
      <c r="ENR41" s="4"/>
      <c r="ENS41" s="4"/>
      <c r="ENT41" s="4"/>
      <c r="ENU41" s="4"/>
      <c r="ENV41" s="4"/>
      <c r="ENW41" s="4"/>
      <c r="ENX41" s="4"/>
      <c r="ENY41" s="4"/>
      <c r="ENZ41" s="4"/>
      <c r="EOA41" s="4"/>
      <c r="EOB41" s="4"/>
      <c r="EOC41" s="4"/>
      <c r="EOD41" s="4"/>
      <c r="EOE41" s="4"/>
      <c r="EOF41" s="4"/>
      <c r="EOG41" s="4"/>
      <c r="EOH41" s="4"/>
      <c r="EOI41" s="4"/>
      <c r="EOJ41" s="4"/>
      <c r="EOK41" s="4"/>
      <c r="EOL41" s="4"/>
      <c r="EOM41" s="4"/>
      <c r="EON41" s="4"/>
      <c r="EOO41" s="4"/>
      <c r="EOP41" s="4"/>
      <c r="EOQ41" s="4"/>
      <c r="EOR41" s="4"/>
      <c r="EOS41" s="4"/>
      <c r="EOT41" s="4"/>
      <c r="EOU41" s="4"/>
      <c r="EOV41" s="4"/>
      <c r="EOW41" s="4"/>
      <c r="EOX41" s="4"/>
      <c r="EOY41" s="4"/>
      <c r="EOZ41" s="4"/>
      <c r="EPA41" s="4"/>
      <c r="EPB41" s="4"/>
      <c r="EPC41" s="4"/>
      <c r="EPD41" s="4"/>
      <c r="EPE41" s="4"/>
      <c r="EPF41" s="4"/>
      <c r="EPG41" s="4"/>
      <c r="EPH41" s="4"/>
      <c r="EPI41" s="4"/>
      <c r="EPJ41" s="4"/>
      <c r="EPK41" s="4"/>
      <c r="EPL41" s="4"/>
      <c r="EPM41" s="4"/>
      <c r="EPN41" s="4"/>
      <c r="EPO41" s="4"/>
      <c r="EPP41" s="4"/>
      <c r="EPQ41" s="4"/>
      <c r="EPR41" s="4"/>
      <c r="EPS41" s="4"/>
      <c r="EPT41" s="4"/>
      <c r="EPU41" s="4"/>
      <c r="EPV41" s="4"/>
      <c r="EPW41" s="4"/>
      <c r="EPX41" s="4"/>
      <c r="EPY41" s="4"/>
      <c r="EPZ41" s="4"/>
      <c r="EQA41" s="4"/>
      <c r="EQB41" s="4"/>
      <c r="EQC41" s="4"/>
      <c r="EQD41" s="4"/>
      <c r="EQE41" s="4"/>
      <c r="EQF41" s="4"/>
      <c r="EQG41" s="4"/>
      <c r="EQH41" s="4"/>
      <c r="EQI41" s="4"/>
      <c r="EQJ41" s="4"/>
      <c r="EQK41" s="4"/>
      <c r="EQL41" s="4"/>
      <c r="EQM41" s="4"/>
      <c r="EQN41" s="4"/>
      <c r="EQO41" s="4"/>
      <c r="EQP41" s="4"/>
      <c r="EQQ41" s="4"/>
      <c r="EQR41" s="4"/>
      <c r="EQS41" s="4"/>
      <c r="EQT41" s="4"/>
      <c r="EQU41" s="4"/>
      <c r="EQV41" s="4"/>
      <c r="EQW41" s="4"/>
      <c r="EQX41" s="4"/>
      <c r="EQY41" s="4"/>
      <c r="EQZ41" s="4"/>
      <c r="ERA41" s="4"/>
      <c r="ERB41" s="4"/>
      <c r="ERC41" s="4"/>
      <c r="ERD41" s="4"/>
      <c r="ERE41" s="4"/>
      <c r="ERF41" s="4"/>
      <c r="ERG41" s="4"/>
      <c r="ERH41" s="4"/>
      <c r="ERI41" s="4"/>
      <c r="ERJ41" s="4"/>
      <c r="ERK41" s="4"/>
      <c r="ERL41" s="4"/>
      <c r="ERM41" s="4"/>
      <c r="ERN41" s="4"/>
      <c r="ERO41" s="4"/>
      <c r="ERP41" s="4"/>
      <c r="ERQ41" s="4"/>
      <c r="ERR41" s="4"/>
      <c r="ERS41" s="4"/>
      <c r="ERT41" s="4"/>
      <c r="ERU41" s="4"/>
      <c r="ERV41" s="4"/>
      <c r="ERW41" s="4"/>
      <c r="ERX41" s="4"/>
      <c r="ERY41" s="4"/>
      <c r="ERZ41" s="4"/>
      <c r="ESA41" s="4"/>
      <c r="ESB41" s="4"/>
      <c r="ESC41" s="4"/>
      <c r="ESD41" s="4"/>
      <c r="ESE41" s="4"/>
      <c r="ESF41" s="4"/>
      <c r="ESG41" s="4"/>
      <c r="ESH41" s="4"/>
      <c r="ESI41" s="4"/>
      <c r="ESJ41" s="4"/>
      <c r="ESK41" s="4"/>
      <c r="ESL41" s="4"/>
      <c r="ESM41" s="4"/>
      <c r="ESN41" s="4"/>
      <c r="ESO41" s="4"/>
      <c r="ESP41" s="4"/>
      <c r="ESQ41" s="4"/>
      <c r="ESR41" s="4"/>
      <c r="ESS41" s="4"/>
      <c r="EST41" s="4"/>
      <c r="ESU41" s="4"/>
      <c r="ESV41" s="4"/>
      <c r="ESW41" s="4"/>
      <c r="ESX41" s="4"/>
      <c r="ESY41" s="4"/>
      <c r="ESZ41" s="4"/>
      <c r="ETA41" s="4"/>
      <c r="ETB41" s="4"/>
      <c r="ETC41" s="4"/>
      <c r="ETD41" s="4"/>
      <c r="ETE41" s="4"/>
      <c r="ETF41" s="4"/>
      <c r="ETG41" s="4"/>
      <c r="ETH41" s="4"/>
      <c r="ETI41" s="4"/>
      <c r="ETJ41" s="4"/>
      <c r="ETK41" s="4"/>
      <c r="ETL41" s="4"/>
      <c r="ETM41" s="4"/>
      <c r="ETN41" s="4"/>
      <c r="ETO41" s="4"/>
      <c r="ETP41" s="4"/>
      <c r="ETQ41" s="4"/>
      <c r="ETR41" s="4"/>
      <c r="ETS41" s="4"/>
      <c r="ETT41" s="4"/>
      <c r="ETU41" s="4"/>
      <c r="ETV41" s="4"/>
      <c r="ETW41" s="4"/>
      <c r="ETX41" s="4"/>
      <c r="ETY41" s="4"/>
      <c r="ETZ41" s="4"/>
      <c r="EUA41" s="4"/>
      <c r="EUB41" s="4"/>
      <c r="EUC41" s="4"/>
      <c r="EUD41" s="4"/>
      <c r="EUE41" s="4"/>
      <c r="EUF41" s="4"/>
      <c r="EUG41" s="4"/>
      <c r="EUH41" s="4"/>
      <c r="EUI41" s="4"/>
      <c r="EUJ41" s="4"/>
      <c r="EUK41" s="4"/>
      <c r="EUL41" s="4"/>
      <c r="EUM41" s="4"/>
      <c r="EUN41" s="4"/>
      <c r="EUO41" s="4"/>
      <c r="EUP41" s="4"/>
      <c r="EUQ41" s="4"/>
      <c r="EUR41" s="4"/>
      <c r="EUS41" s="4"/>
      <c r="EUT41" s="4"/>
      <c r="EUU41" s="4"/>
      <c r="EUV41" s="4"/>
      <c r="EUW41" s="4"/>
      <c r="EUX41" s="4"/>
      <c r="EUY41" s="4"/>
      <c r="EUZ41" s="4"/>
      <c r="EVA41" s="4"/>
      <c r="EVB41" s="4"/>
      <c r="EVC41" s="4"/>
      <c r="EVD41" s="4"/>
      <c r="EVE41" s="4"/>
      <c r="EVF41" s="4"/>
      <c r="EVG41" s="4"/>
      <c r="EVH41" s="4"/>
      <c r="EVI41" s="4"/>
      <c r="EVJ41" s="4"/>
      <c r="EVK41" s="4"/>
      <c r="EVL41" s="4"/>
      <c r="EVM41" s="4"/>
      <c r="EVN41" s="4"/>
      <c r="EVO41" s="4"/>
      <c r="EVP41" s="4"/>
      <c r="EVQ41" s="4"/>
      <c r="EVR41" s="4"/>
      <c r="EVS41" s="4"/>
      <c r="EVT41" s="4"/>
      <c r="EVU41" s="4"/>
      <c r="EVV41" s="4"/>
      <c r="EVW41" s="4"/>
      <c r="EVX41" s="4"/>
      <c r="EVY41" s="4"/>
      <c r="EVZ41" s="4"/>
      <c r="EWA41" s="4"/>
      <c r="EWB41" s="4"/>
      <c r="EWC41" s="4"/>
      <c r="EWD41" s="4"/>
      <c r="EWE41" s="4"/>
      <c r="EWF41" s="4"/>
      <c r="EWG41" s="4"/>
      <c r="EWH41" s="4"/>
      <c r="EWI41" s="4"/>
      <c r="EWJ41" s="4"/>
      <c r="EWK41" s="4"/>
      <c r="EWL41" s="4"/>
      <c r="EWM41" s="4"/>
      <c r="EWN41" s="4"/>
      <c r="EWO41" s="4"/>
      <c r="EWP41" s="4"/>
      <c r="EWQ41" s="4"/>
      <c r="EWR41" s="4"/>
      <c r="EWS41" s="4"/>
      <c r="EWT41" s="4"/>
      <c r="EWU41" s="4"/>
      <c r="EWV41" s="4"/>
      <c r="EWW41" s="4"/>
      <c r="EWX41" s="4"/>
      <c r="EWY41" s="4"/>
      <c r="EWZ41" s="4"/>
      <c r="EXA41" s="4"/>
      <c r="EXB41" s="4"/>
      <c r="EXC41" s="4"/>
      <c r="EXD41" s="4"/>
      <c r="EXE41" s="4"/>
      <c r="EXF41" s="4"/>
      <c r="EXG41" s="4"/>
      <c r="EXH41" s="4"/>
      <c r="EXI41" s="4"/>
      <c r="EXJ41" s="4"/>
      <c r="EXK41" s="4"/>
      <c r="EXL41" s="4"/>
      <c r="EXM41" s="4"/>
      <c r="EXN41" s="4"/>
      <c r="EXO41" s="4"/>
      <c r="EXP41" s="4"/>
      <c r="EXQ41" s="4"/>
      <c r="EXR41" s="4"/>
      <c r="EXS41" s="4"/>
      <c r="EXT41" s="4"/>
      <c r="EXU41" s="4"/>
      <c r="EXV41" s="4"/>
      <c r="EXW41" s="4"/>
      <c r="EXX41" s="4"/>
      <c r="EXY41" s="4"/>
      <c r="EXZ41" s="4"/>
      <c r="EYA41" s="4"/>
      <c r="EYB41" s="4"/>
      <c r="EYC41" s="4"/>
      <c r="EYD41" s="4"/>
      <c r="EYE41" s="4"/>
      <c r="EYF41" s="4"/>
      <c r="EYG41" s="4"/>
      <c r="EYH41" s="4"/>
      <c r="EYI41" s="4"/>
      <c r="EYJ41" s="4"/>
      <c r="EYK41" s="4"/>
      <c r="EYL41" s="4"/>
      <c r="EYM41" s="4"/>
      <c r="EYN41" s="4"/>
      <c r="EYO41" s="4"/>
      <c r="EYP41" s="4"/>
      <c r="EYQ41" s="4"/>
      <c r="EYR41" s="4"/>
      <c r="EYS41" s="4"/>
      <c r="EYT41" s="4"/>
      <c r="EYU41" s="4"/>
      <c r="EYV41" s="4"/>
      <c r="EYW41" s="4"/>
      <c r="EYX41" s="4"/>
      <c r="EYY41" s="4"/>
      <c r="EYZ41" s="4"/>
      <c r="EZA41" s="4"/>
      <c r="EZB41" s="4"/>
      <c r="EZC41" s="4"/>
      <c r="EZD41" s="4"/>
      <c r="EZE41" s="4"/>
      <c r="EZF41" s="4"/>
      <c r="EZG41" s="4"/>
      <c r="EZH41" s="4"/>
      <c r="EZI41" s="4"/>
      <c r="EZJ41" s="4"/>
      <c r="EZK41" s="4"/>
      <c r="EZL41" s="4"/>
      <c r="EZM41" s="4"/>
      <c r="EZN41" s="4"/>
      <c r="EZO41" s="4"/>
      <c r="EZP41" s="4"/>
      <c r="EZQ41" s="4"/>
      <c r="EZR41" s="4"/>
      <c r="EZS41" s="4"/>
      <c r="EZT41" s="4"/>
      <c r="EZU41" s="4"/>
      <c r="EZV41" s="4"/>
      <c r="EZW41" s="4"/>
      <c r="EZX41" s="4"/>
      <c r="EZY41" s="4"/>
      <c r="EZZ41" s="4"/>
      <c r="FAA41" s="4"/>
      <c r="FAB41" s="4"/>
      <c r="FAC41" s="4"/>
      <c r="FAD41" s="4"/>
      <c r="FAE41" s="4"/>
      <c r="FAF41" s="4"/>
      <c r="FAG41" s="4"/>
      <c r="FAH41" s="4"/>
      <c r="FAI41" s="4"/>
      <c r="FAJ41" s="4"/>
      <c r="FAK41" s="4"/>
      <c r="FAL41" s="4"/>
      <c r="FAM41" s="4"/>
      <c r="FAN41" s="4"/>
      <c r="FAO41" s="4"/>
      <c r="FAP41" s="4"/>
      <c r="FAQ41" s="4"/>
      <c r="FAR41" s="4"/>
      <c r="FAS41" s="4"/>
      <c r="FAT41" s="4"/>
      <c r="FAU41" s="4"/>
      <c r="FAV41" s="4"/>
      <c r="FAW41" s="4"/>
      <c r="FAX41" s="4"/>
      <c r="FAY41" s="4"/>
      <c r="FAZ41" s="4"/>
      <c r="FBA41" s="4"/>
      <c r="FBB41" s="4"/>
      <c r="FBC41" s="4"/>
      <c r="FBD41" s="4"/>
      <c r="FBE41" s="4"/>
      <c r="FBF41" s="4"/>
      <c r="FBG41" s="4"/>
      <c r="FBH41" s="4"/>
      <c r="FBI41" s="4"/>
      <c r="FBJ41" s="4"/>
      <c r="FBK41" s="4"/>
      <c r="FBL41" s="4"/>
      <c r="FBM41" s="4"/>
      <c r="FBN41" s="4"/>
      <c r="FBO41" s="4"/>
      <c r="FBP41" s="4"/>
      <c r="FBQ41" s="4"/>
      <c r="FBR41" s="4"/>
      <c r="FBS41" s="4"/>
      <c r="FBT41" s="4"/>
      <c r="FBU41" s="4"/>
      <c r="FBV41" s="4"/>
      <c r="FBW41" s="4"/>
      <c r="FBX41" s="4"/>
      <c r="FBY41" s="4"/>
      <c r="FBZ41" s="4"/>
      <c r="FCA41" s="4"/>
      <c r="FCB41" s="4"/>
      <c r="FCC41" s="4"/>
      <c r="FCD41" s="4"/>
      <c r="FCE41" s="4"/>
      <c r="FCF41" s="4"/>
      <c r="FCG41" s="4"/>
      <c r="FCH41" s="4"/>
      <c r="FCI41" s="4"/>
      <c r="FCJ41" s="4"/>
      <c r="FCK41" s="4"/>
      <c r="FCL41" s="4"/>
      <c r="FCM41" s="4"/>
      <c r="FCN41" s="4"/>
      <c r="FCO41" s="4"/>
      <c r="FCP41" s="4"/>
      <c r="FCQ41" s="4"/>
      <c r="FCR41" s="4"/>
      <c r="FCS41" s="4"/>
      <c r="FCT41" s="4"/>
      <c r="FCU41" s="4"/>
      <c r="FCV41" s="4"/>
      <c r="FCW41" s="4"/>
      <c r="FCX41" s="4"/>
      <c r="FCY41" s="4"/>
      <c r="FCZ41" s="4"/>
      <c r="FDA41" s="4"/>
      <c r="FDB41" s="4"/>
      <c r="FDC41" s="4"/>
      <c r="FDD41" s="4"/>
      <c r="FDE41" s="4"/>
      <c r="FDF41" s="4"/>
      <c r="FDG41" s="4"/>
      <c r="FDH41" s="4"/>
      <c r="FDI41" s="4"/>
      <c r="FDJ41" s="4"/>
      <c r="FDK41" s="4"/>
      <c r="FDL41" s="4"/>
      <c r="FDM41" s="4"/>
      <c r="FDN41" s="4"/>
      <c r="FDO41" s="4"/>
      <c r="FDP41" s="4"/>
      <c r="FDQ41" s="4"/>
      <c r="FDR41" s="4"/>
      <c r="FDS41" s="4"/>
      <c r="FDT41" s="4"/>
      <c r="FDU41" s="4"/>
      <c r="FDV41" s="4"/>
      <c r="FDW41" s="4"/>
      <c r="FDX41" s="4"/>
      <c r="FDY41" s="4"/>
      <c r="FDZ41" s="4"/>
      <c r="FEA41" s="4"/>
      <c r="FEB41" s="4"/>
      <c r="FEC41" s="4"/>
      <c r="FED41" s="4"/>
      <c r="FEE41" s="4"/>
      <c r="FEF41" s="4"/>
      <c r="FEG41" s="4"/>
      <c r="FEH41" s="4"/>
      <c r="FEI41" s="4"/>
      <c r="FEJ41" s="4"/>
      <c r="FEK41" s="4"/>
      <c r="FEL41" s="4"/>
      <c r="FEM41" s="4"/>
      <c r="FEN41" s="4"/>
      <c r="FEO41" s="4"/>
      <c r="FEP41" s="4"/>
      <c r="FEQ41" s="4"/>
      <c r="FER41" s="4"/>
      <c r="FES41" s="4"/>
      <c r="FET41" s="4"/>
      <c r="FEU41" s="4"/>
      <c r="FEV41" s="4"/>
      <c r="FEW41" s="4"/>
      <c r="FEX41" s="4"/>
      <c r="FEY41" s="4"/>
      <c r="FEZ41" s="4"/>
      <c r="FFA41" s="4"/>
      <c r="FFB41" s="4"/>
      <c r="FFC41" s="4"/>
      <c r="FFD41" s="4"/>
      <c r="FFE41" s="4"/>
      <c r="FFF41" s="4"/>
      <c r="FFG41" s="4"/>
      <c r="FFH41" s="4"/>
      <c r="FFI41" s="4"/>
      <c r="FFJ41" s="4"/>
      <c r="FFK41" s="4"/>
      <c r="FFL41" s="4"/>
      <c r="FFM41" s="4"/>
      <c r="FFN41" s="4"/>
      <c r="FFO41" s="4"/>
      <c r="FFP41" s="4"/>
      <c r="FFQ41" s="4"/>
      <c r="FFR41" s="4"/>
      <c r="FFS41" s="4"/>
      <c r="FFT41" s="4"/>
      <c r="FFU41" s="4"/>
      <c r="FFV41" s="4"/>
      <c r="FFW41" s="4"/>
      <c r="FFX41" s="4"/>
      <c r="FFY41" s="4"/>
      <c r="FFZ41" s="4"/>
      <c r="FGA41" s="4"/>
      <c r="FGB41" s="4"/>
      <c r="FGC41" s="4"/>
      <c r="FGD41" s="4"/>
      <c r="FGE41" s="4"/>
      <c r="FGF41" s="4"/>
      <c r="FGG41" s="4"/>
      <c r="FGH41" s="4"/>
      <c r="FGI41" s="4"/>
      <c r="FGJ41" s="4"/>
      <c r="FGK41" s="4"/>
      <c r="FGL41" s="4"/>
      <c r="FGM41" s="4"/>
      <c r="FGN41" s="4"/>
      <c r="FGO41" s="4"/>
      <c r="FGP41" s="4"/>
      <c r="FGQ41" s="4"/>
      <c r="FGR41" s="4"/>
      <c r="FGS41" s="4"/>
      <c r="FGT41" s="4"/>
      <c r="FGU41" s="4"/>
      <c r="FGV41" s="4"/>
      <c r="FGW41" s="4"/>
      <c r="FGX41" s="4"/>
      <c r="FGY41" s="4"/>
      <c r="FGZ41" s="4"/>
      <c r="FHA41" s="4"/>
      <c r="FHB41" s="4"/>
      <c r="FHC41" s="4"/>
      <c r="FHD41" s="4"/>
      <c r="FHE41" s="4"/>
      <c r="FHF41" s="4"/>
      <c r="FHG41" s="4"/>
      <c r="FHH41" s="4"/>
      <c r="FHI41" s="4"/>
      <c r="FHJ41" s="4"/>
      <c r="FHK41" s="4"/>
      <c r="FHL41" s="4"/>
      <c r="FHM41" s="4"/>
      <c r="FHN41" s="4"/>
      <c r="FHO41" s="4"/>
      <c r="FHP41" s="4"/>
      <c r="FHQ41" s="4"/>
      <c r="FHR41" s="4"/>
      <c r="FHS41" s="4"/>
      <c r="FHT41" s="4"/>
      <c r="FHU41" s="4"/>
      <c r="FHV41" s="4"/>
      <c r="FHW41" s="4"/>
      <c r="FHX41" s="4"/>
      <c r="FHY41" s="4"/>
      <c r="FHZ41" s="4"/>
      <c r="FIA41" s="4"/>
      <c r="FIB41" s="4"/>
      <c r="FIC41" s="4"/>
      <c r="FID41" s="4"/>
      <c r="FIE41" s="4"/>
      <c r="FIF41" s="4"/>
      <c r="FIG41" s="4"/>
      <c r="FIH41" s="4"/>
      <c r="FII41" s="4"/>
      <c r="FIJ41" s="4"/>
      <c r="FIK41" s="4"/>
      <c r="FIL41" s="4"/>
      <c r="FIM41" s="4"/>
      <c r="FIN41" s="4"/>
      <c r="FIO41" s="4"/>
      <c r="FIP41" s="4"/>
      <c r="FIQ41" s="4"/>
      <c r="FIR41" s="4"/>
      <c r="FIS41" s="4"/>
      <c r="FIT41" s="4"/>
      <c r="FIU41" s="4"/>
      <c r="FIV41" s="4"/>
      <c r="FIW41" s="4"/>
      <c r="FIX41" s="4"/>
      <c r="FIY41" s="4"/>
      <c r="FIZ41" s="4"/>
      <c r="FJA41" s="4"/>
      <c r="FJB41" s="4"/>
      <c r="FJC41" s="4"/>
      <c r="FJD41" s="4"/>
      <c r="FJE41" s="4"/>
      <c r="FJF41" s="4"/>
      <c r="FJG41" s="4"/>
      <c r="FJH41" s="4"/>
      <c r="FJI41" s="4"/>
      <c r="FJJ41" s="4"/>
      <c r="FJK41" s="4"/>
      <c r="FJL41" s="4"/>
      <c r="FJM41" s="4"/>
      <c r="FJN41" s="4"/>
      <c r="FJO41" s="4"/>
      <c r="FJP41" s="4"/>
      <c r="FJQ41" s="4"/>
      <c r="FJR41" s="4"/>
      <c r="FJS41" s="4"/>
      <c r="FJT41" s="4"/>
      <c r="FJU41" s="4"/>
      <c r="FJV41" s="4"/>
      <c r="FJW41" s="4"/>
      <c r="FJX41" s="4"/>
      <c r="FJY41" s="4"/>
      <c r="FJZ41" s="4"/>
      <c r="FKA41" s="4"/>
      <c r="FKB41" s="4"/>
      <c r="FKC41" s="4"/>
      <c r="FKD41" s="4"/>
      <c r="FKE41" s="4"/>
      <c r="FKF41" s="4"/>
      <c r="FKG41" s="4"/>
      <c r="FKH41" s="4"/>
      <c r="FKI41" s="4"/>
      <c r="FKJ41" s="4"/>
      <c r="FKK41" s="4"/>
      <c r="FKL41" s="4"/>
      <c r="FKM41" s="4"/>
      <c r="FKN41" s="4"/>
      <c r="FKO41" s="4"/>
      <c r="FKP41" s="4"/>
      <c r="FKQ41" s="4"/>
      <c r="FKR41" s="4"/>
      <c r="FKS41" s="4"/>
      <c r="FKT41" s="4"/>
      <c r="FKU41" s="4"/>
      <c r="FKV41" s="4"/>
      <c r="FKW41" s="4"/>
      <c r="FKX41" s="4"/>
      <c r="FKY41" s="4"/>
      <c r="FKZ41" s="4"/>
      <c r="FLA41" s="4"/>
      <c r="FLB41" s="4"/>
      <c r="FLC41" s="4"/>
      <c r="FLD41" s="4"/>
      <c r="FLE41" s="4"/>
      <c r="FLF41" s="4"/>
      <c r="FLG41" s="4"/>
      <c r="FLH41" s="4"/>
      <c r="FLI41" s="4"/>
      <c r="FLJ41" s="4"/>
      <c r="FLK41" s="4"/>
      <c r="FLL41" s="4"/>
      <c r="FLM41" s="4"/>
      <c r="FLN41" s="4"/>
      <c r="FLO41" s="4"/>
      <c r="FLP41" s="4"/>
      <c r="FLQ41" s="4"/>
      <c r="FLR41" s="4"/>
      <c r="FLS41" s="4"/>
      <c r="FLT41" s="4"/>
      <c r="FLU41" s="4"/>
      <c r="FLV41" s="4"/>
      <c r="FLW41" s="4"/>
      <c r="FLX41" s="4"/>
      <c r="FLY41" s="4"/>
      <c r="FLZ41" s="4"/>
      <c r="FMA41" s="4"/>
      <c r="FMB41" s="4"/>
      <c r="FMC41" s="4"/>
      <c r="FMD41" s="4"/>
      <c r="FME41" s="4"/>
      <c r="FMF41" s="4"/>
      <c r="FMG41" s="4"/>
      <c r="FMH41" s="4"/>
      <c r="FMI41" s="4"/>
      <c r="FMJ41" s="4"/>
      <c r="FMK41" s="4"/>
      <c r="FML41" s="4"/>
      <c r="FMM41" s="4"/>
      <c r="FMN41" s="4"/>
      <c r="FMO41" s="4"/>
      <c r="FMP41" s="4"/>
      <c r="FMQ41" s="4"/>
      <c r="FMR41" s="4"/>
      <c r="FMS41" s="4"/>
      <c r="FMT41" s="4"/>
      <c r="FMU41" s="4"/>
      <c r="FMV41" s="4"/>
      <c r="FMW41" s="4"/>
      <c r="FMX41" s="4"/>
      <c r="FMY41" s="4"/>
      <c r="FMZ41" s="4"/>
      <c r="FNA41" s="4"/>
      <c r="FNB41" s="4"/>
      <c r="FNC41" s="4"/>
      <c r="FND41" s="4"/>
      <c r="FNE41" s="4"/>
      <c r="FNF41" s="4"/>
      <c r="FNG41" s="4"/>
      <c r="FNH41" s="4"/>
      <c r="FNI41" s="4"/>
      <c r="FNJ41" s="4"/>
      <c r="FNK41" s="4"/>
      <c r="FNL41" s="4"/>
      <c r="FNM41" s="4"/>
      <c r="FNN41" s="4"/>
      <c r="FNO41" s="4"/>
      <c r="FNP41" s="4"/>
      <c r="FNQ41" s="4"/>
      <c r="FNR41" s="4"/>
      <c r="FNS41" s="4"/>
      <c r="FNT41" s="4"/>
      <c r="FNU41" s="4"/>
      <c r="FNV41" s="4"/>
      <c r="FNW41" s="4"/>
      <c r="FNX41" s="4"/>
      <c r="FNY41" s="4"/>
      <c r="FNZ41" s="4"/>
      <c r="FOA41" s="4"/>
      <c r="FOB41" s="4"/>
      <c r="FOC41" s="4"/>
      <c r="FOD41" s="4"/>
      <c r="FOE41" s="4"/>
      <c r="FOF41" s="4"/>
      <c r="FOG41" s="4"/>
      <c r="FOH41" s="4"/>
      <c r="FOI41" s="4"/>
      <c r="FOJ41" s="4"/>
      <c r="FOK41" s="4"/>
      <c r="FOL41" s="4"/>
      <c r="FOM41" s="4"/>
      <c r="FON41" s="4"/>
      <c r="FOO41" s="4"/>
      <c r="FOP41" s="4"/>
      <c r="FOQ41" s="4"/>
      <c r="FOR41" s="4"/>
      <c r="FOS41" s="4"/>
      <c r="FOT41" s="4"/>
      <c r="FOU41" s="4"/>
      <c r="FOV41" s="4"/>
      <c r="FOW41" s="4"/>
      <c r="FOX41" s="4"/>
      <c r="FOY41" s="4"/>
      <c r="FOZ41" s="4"/>
      <c r="FPA41" s="4"/>
      <c r="FPB41" s="4"/>
      <c r="FPC41" s="4"/>
      <c r="FPD41" s="4"/>
      <c r="FPE41" s="4"/>
      <c r="FPF41" s="4"/>
      <c r="FPG41" s="4"/>
      <c r="FPH41" s="4"/>
      <c r="FPI41" s="4"/>
      <c r="FPJ41" s="4"/>
      <c r="FPK41" s="4"/>
      <c r="FPL41" s="4"/>
      <c r="FPM41" s="4"/>
      <c r="FPN41" s="4"/>
      <c r="FPO41" s="4"/>
      <c r="FPP41" s="4"/>
      <c r="FPQ41" s="4"/>
      <c r="FPR41" s="4"/>
      <c r="FPS41" s="4"/>
      <c r="FPT41" s="4"/>
      <c r="FPU41" s="4"/>
      <c r="FPV41" s="4"/>
      <c r="FPW41" s="4"/>
      <c r="FPX41" s="4"/>
      <c r="FPY41" s="4"/>
      <c r="FPZ41" s="4"/>
      <c r="FQA41" s="4"/>
      <c r="FQB41" s="4"/>
      <c r="FQC41" s="4"/>
      <c r="FQD41" s="4"/>
      <c r="FQE41" s="4"/>
      <c r="FQF41" s="4"/>
      <c r="FQG41" s="4"/>
      <c r="FQH41" s="4"/>
      <c r="FQI41" s="4"/>
      <c r="FQJ41" s="4"/>
      <c r="FQK41" s="4"/>
      <c r="FQL41" s="4"/>
      <c r="FQM41" s="4"/>
      <c r="FQN41" s="4"/>
      <c r="FQO41" s="4"/>
      <c r="FQP41" s="4"/>
      <c r="FQQ41" s="4"/>
      <c r="FQR41" s="4"/>
      <c r="FQS41" s="4"/>
      <c r="FQT41" s="4"/>
      <c r="FQU41" s="4"/>
      <c r="FQV41" s="4"/>
      <c r="FQW41" s="4"/>
      <c r="FQX41" s="4"/>
      <c r="FQY41" s="4"/>
      <c r="FQZ41" s="4"/>
      <c r="FRA41" s="4"/>
      <c r="FRB41" s="4"/>
      <c r="FRC41" s="4"/>
      <c r="FRD41" s="4"/>
      <c r="FRE41" s="4"/>
      <c r="FRF41" s="4"/>
      <c r="FRG41" s="4"/>
      <c r="FRH41" s="4"/>
      <c r="FRI41" s="4"/>
      <c r="FRJ41" s="4"/>
      <c r="FRK41" s="4"/>
      <c r="FRL41" s="4"/>
      <c r="FRM41" s="4"/>
      <c r="FRN41" s="4"/>
      <c r="FRO41" s="4"/>
      <c r="FRP41" s="4"/>
      <c r="FRQ41" s="4"/>
      <c r="FRR41" s="4"/>
      <c r="FRS41" s="4"/>
      <c r="FRT41" s="4"/>
      <c r="FRU41" s="4"/>
      <c r="FRV41" s="4"/>
      <c r="FRW41" s="4"/>
      <c r="FRX41" s="4"/>
      <c r="FRY41" s="4"/>
      <c r="FRZ41" s="4"/>
      <c r="FSA41" s="4"/>
      <c r="FSB41" s="4"/>
      <c r="FSC41" s="4"/>
      <c r="FSD41" s="4"/>
      <c r="FSE41" s="4"/>
      <c r="FSF41" s="4"/>
      <c r="FSG41" s="4"/>
      <c r="FSH41" s="4"/>
      <c r="FSI41" s="4"/>
      <c r="FSJ41" s="4"/>
      <c r="FSK41" s="4"/>
      <c r="FSL41" s="4"/>
      <c r="FSM41" s="4"/>
      <c r="FSN41" s="4"/>
      <c r="FSO41" s="4"/>
      <c r="FSP41" s="4"/>
      <c r="FSQ41" s="4"/>
      <c r="FSR41" s="4"/>
      <c r="FSS41" s="4"/>
      <c r="FST41" s="4"/>
      <c r="FSU41" s="4"/>
      <c r="FSV41" s="4"/>
      <c r="FSW41" s="4"/>
      <c r="FSX41" s="4"/>
      <c r="FSY41" s="4"/>
      <c r="FSZ41" s="4"/>
      <c r="FTA41" s="4"/>
      <c r="FTB41" s="4"/>
      <c r="FTC41" s="4"/>
      <c r="FTD41" s="4"/>
      <c r="FTE41" s="4"/>
      <c r="FTF41" s="4"/>
      <c r="FTG41" s="4"/>
      <c r="FTH41" s="4"/>
      <c r="FTI41" s="4"/>
      <c r="FTJ41" s="4"/>
      <c r="FTK41" s="4"/>
      <c r="FTL41" s="4"/>
      <c r="FTM41" s="4"/>
      <c r="FTN41" s="4"/>
      <c r="FTO41" s="4"/>
      <c r="FTP41" s="4"/>
      <c r="FTQ41" s="4"/>
      <c r="FTR41" s="4"/>
      <c r="FTS41" s="4"/>
      <c r="FTT41" s="4"/>
      <c r="FTU41" s="4"/>
      <c r="FTV41" s="4"/>
      <c r="FTW41" s="4"/>
      <c r="FTX41" s="4"/>
      <c r="FTY41" s="4"/>
      <c r="FTZ41" s="4"/>
      <c r="FUA41" s="4"/>
      <c r="FUB41" s="4"/>
      <c r="FUC41" s="4"/>
      <c r="FUD41" s="4"/>
      <c r="FUE41" s="4"/>
      <c r="FUF41" s="4"/>
      <c r="FUG41" s="4"/>
      <c r="FUH41" s="4"/>
      <c r="FUI41" s="4"/>
      <c r="FUJ41" s="4"/>
      <c r="FUK41" s="4"/>
      <c r="FUL41" s="4"/>
      <c r="FUM41" s="4"/>
      <c r="FUN41" s="4"/>
      <c r="FUO41" s="4"/>
      <c r="FUP41" s="4"/>
      <c r="FUQ41" s="4"/>
      <c r="FUR41" s="4"/>
      <c r="FUS41" s="4"/>
      <c r="FUT41" s="4"/>
      <c r="FUU41" s="4"/>
      <c r="FUV41" s="4"/>
      <c r="FUW41" s="4"/>
      <c r="FUX41" s="4"/>
      <c r="FUY41" s="4"/>
      <c r="FUZ41" s="4"/>
      <c r="FVA41" s="4"/>
      <c r="FVB41" s="4"/>
      <c r="FVC41" s="4"/>
      <c r="FVD41" s="4"/>
      <c r="FVE41" s="4"/>
      <c r="FVF41" s="4"/>
      <c r="FVG41" s="4"/>
      <c r="FVH41" s="4"/>
      <c r="FVI41" s="4"/>
      <c r="FVJ41" s="4"/>
      <c r="FVK41" s="4"/>
      <c r="FVL41" s="4"/>
      <c r="FVM41" s="4"/>
      <c r="FVN41" s="4"/>
      <c r="FVO41" s="4"/>
      <c r="FVP41" s="4"/>
      <c r="FVQ41" s="4"/>
      <c r="FVR41" s="4"/>
      <c r="FVS41" s="4"/>
      <c r="FVT41" s="4"/>
      <c r="FVU41" s="4"/>
      <c r="FVV41" s="4"/>
      <c r="FVW41" s="4"/>
      <c r="FVX41" s="4"/>
      <c r="FVY41" s="4"/>
      <c r="FVZ41" s="4"/>
      <c r="FWA41" s="4"/>
      <c r="FWB41" s="4"/>
      <c r="FWC41" s="4"/>
      <c r="FWD41" s="4"/>
      <c r="FWE41" s="4"/>
      <c r="FWF41" s="4"/>
      <c r="FWG41" s="4"/>
      <c r="FWH41" s="4"/>
      <c r="FWI41" s="4"/>
      <c r="FWJ41" s="4"/>
      <c r="FWK41" s="4"/>
      <c r="FWL41" s="4"/>
      <c r="FWM41" s="4"/>
      <c r="FWN41" s="4"/>
      <c r="FWO41" s="4"/>
      <c r="FWP41" s="4"/>
      <c r="FWQ41" s="4"/>
      <c r="FWR41" s="4"/>
      <c r="FWS41" s="4"/>
      <c r="FWT41" s="4"/>
      <c r="FWU41" s="4"/>
      <c r="FWV41" s="4"/>
      <c r="FWW41" s="4"/>
      <c r="FWX41" s="4"/>
      <c r="FWY41" s="4"/>
      <c r="FWZ41" s="4"/>
      <c r="FXA41" s="4"/>
      <c r="FXB41" s="4"/>
      <c r="FXC41" s="4"/>
      <c r="FXD41" s="4"/>
      <c r="FXE41" s="4"/>
      <c r="FXF41" s="4"/>
      <c r="FXG41" s="4"/>
      <c r="FXH41" s="4"/>
      <c r="FXI41" s="4"/>
      <c r="FXJ41" s="4"/>
      <c r="FXK41" s="4"/>
      <c r="FXL41" s="4"/>
      <c r="FXM41" s="4"/>
      <c r="FXN41" s="4"/>
      <c r="FXO41" s="4"/>
      <c r="FXP41" s="4"/>
      <c r="FXQ41" s="4"/>
      <c r="FXR41" s="4"/>
      <c r="FXS41" s="4"/>
      <c r="FXT41" s="4"/>
      <c r="FXU41" s="4"/>
      <c r="FXV41" s="4"/>
      <c r="FXW41" s="4"/>
      <c r="FXX41" s="4"/>
      <c r="FXY41" s="4"/>
      <c r="FXZ41" s="4"/>
      <c r="FYA41" s="4"/>
      <c r="FYB41" s="4"/>
      <c r="FYC41" s="4"/>
      <c r="FYD41" s="4"/>
      <c r="FYE41" s="4"/>
      <c r="FYF41" s="4"/>
      <c r="FYG41" s="4"/>
      <c r="FYH41" s="4"/>
      <c r="FYI41" s="4"/>
      <c r="FYJ41" s="4"/>
      <c r="FYK41" s="4"/>
      <c r="FYL41" s="4"/>
      <c r="FYM41" s="4"/>
      <c r="FYN41" s="4"/>
      <c r="FYO41" s="4"/>
      <c r="FYP41" s="4"/>
      <c r="FYQ41" s="4"/>
      <c r="FYR41" s="4"/>
      <c r="FYS41" s="4"/>
      <c r="FYT41" s="4"/>
      <c r="FYU41" s="4"/>
      <c r="FYV41" s="4"/>
      <c r="FYW41" s="4"/>
      <c r="FYX41" s="4"/>
      <c r="FYY41" s="4"/>
      <c r="FYZ41" s="4"/>
      <c r="FZA41" s="4"/>
      <c r="FZB41" s="4"/>
      <c r="FZC41" s="4"/>
      <c r="FZD41" s="4"/>
      <c r="FZE41" s="4"/>
      <c r="FZF41" s="4"/>
      <c r="FZG41" s="4"/>
      <c r="FZH41" s="4"/>
      <c r="FZI41" s="4"/>
      <c r="FZJ41" s="4"/>
      <c r="FZK41" s="4"/>
      <c r="FZL41" s="4"/>
      <c r="FZM41" s="4"/>
      <c r="FZN41" s="4"/>
      <c r="FZO41" s="4"/>
      <c r="FZP41" s="4"/>
      <c r="FZQ41" s="4"/>
      <c r="FZR41" s="4"/>
      <c r="FZS41" s="4"/>
      <c r="FZT41" s="4"/>
      <c r="FZU41" s="4"/>
      <c r="FZV41" s="4"/>
      <c r="FZW41" s="4"/>
      <c r="FZX41" s="4"/>
      <c r="FZY41" s="4"/>
      <c r="FZZ41" s="4"/>
      <c r="GAA41" s="4"/>
      <c r="GAB41" s="4"/>
      <c r="GAC41" s="4"/>
      <c r="GAD41" s="4"/>
      <c r="GAE41" s="4"/>
      <c r="GAF41" s="4"/>
      <c r="GAG41" s="4"/>
      <c r="GAH41" s="4"/>
      <c r="GAI41" s="4"/>
      <c r="GAJ41" s="4"/>
      <c r="GAK41" s="4"/>
      <c r="GAL41" s="4"/>
      <c r="GAM41" s="4"/>
      <c r="GAN41" s="4"/>
      <c r="GAO41" s="4"/>
      <c r="GAP41" s="4"/>
      <c r="GAQ41" s="4"/>
      <c r="GAR41" s="4"/>
      <c r="GAS41" s="4"/>
      <c r="GAT41" s="4"/>
      <c r="GAU41" s="4"/>
      <c r="GAV41" s="4"/>
      <c r="GAW41" s="4"/>
      <c r="GAX41" s="4"/>
      <c r="GAY41" s="4"/>
      <c r="GAZ41" s="4"/>
      <c r="GBA41" s="4"/>
      <c r="GBB41" s="4"/>
      <c r="GBC41" s="4"/>
      <c r="GBD41" s="4"/>
      <c r="GBE41" s="4"/>
      <c r="GBF41" s="4"/>
      <c r="GBG41" s="4"/>
      <c r="GBH41" s="4"/>
      <c r="GBI41" s="4"/>
      <c r="GBJ41" s="4"/>
      <c r="GBK41" s="4"/>
      <c r="GBL41" s="4"/>
      <c r="GBM41" s="4"/>
      <c r="GBN41" s="4"/>
      <c r="GBO41" s="4"/>
      <c r="GBP41" s="4"/>
      <c r="GBQ41" s="4"/>
      <c r="GBR41" s="4"/>
      <c r="GBS41" s="4"/>
      <c r="GBT41" s="4"/>
      <c r="GBU41" s="4"/>
      <c r="GBV41" s="4"/>
      <c r="GBW41" s="4"/>
      <c r="GBX41" s="4"/>
      <c r="GBY41" s="4"/>
      <c r="GBZ41" s="4"/>
      <c r="GCA41" s="4"/>
      <c r="GCB41" s="4"/>
      <c r="GCC41" s="4"/>
      <c r="GCD41" s="4"/>
      <c r="GCE41" s="4"/>
      <c r="GCF41" s="4"/>
      <c r="GCG41" s="4"/>
      <c r="GCH41" s="4"/>
      <c r="GCI41" s="4"/>
      <c r="GCJ41" s="4"/>
      <c r="GCK41" s="4"/>
      <c r="GCL41" s="4"/>
      <c r="GCM41" s="4"/>
      <c r="GCN41" s="4"/>
      <c r="GCO41" s="4"/>
      <c r="GCP41" s="4"/>
      <c r="GCQ41" s="4"/>
      <c r="GCR41" s="4"/>
      <c r="GCS41" s="4"/>
      <c r="GCT41" s="4"/>
      <c r="GCU41" s="4"/>
      <c r="GCV41" s="4"/>
      <c r="GCW41" s="4"/>
      <c r="GCX41" s="4"/>
      <c r="GCY41" s="4"/>
      <c r="GCZ41" s="4"/>
      <c r="GDA41" s="4"/>
      <c r="GDB41" s="4"/>
      <c r="GDC41" s="4"/>
      <c r="GDD41" s="4"/>
      <c r="GDE41" s="4"/>
      <c r="GDF41" s="4"/>
      <c r="GDG41" s="4"/>
      <c r="GDH41" s="4"/>
      <c r="GDI41" s="4"/>
      <c r="GDJ41" s="4"/>
      <c r="GDK41" s="4"/>
      <c r="GDL41" s="4"/>
      <c r="GDM41" s="4"/>
      <c r="GDN41" s="4"/>
      <c r="GDO41" s="4"/>
      <c r="GDP41" s="4"/>
      <c r="GDQ41" s="4"/>
      <c r="GDR41" s="4"/>
      <c r="GDS41" s="4"/>
      <c r="GDT41" s="4"/>
      <c r="GDU41" s="4"/>
      <c r="GDV41" s="4"/>
      <c r="GDW41" s="4"/>
      <c r="GDX41" s="4"/>
      <c r="GDY41" s="4"/>
      <c r="GDZ41" s="4"/>
      <c r="GEA41" s="4"/>
      <c r="GEB41" s="4"/>
      <c r="GEC41" s="4"/>
      <c r="GED41" s="4"/>
      <c r="GEE41" s="4"/>
      <c r="GEF41" s="4"/>
      <c r="GEG41" s="4"/>
      <c r="GEH41" s="4"/>
      <c r="GEI41" s="4"/>
      <c r="GEJ41" s="4"/>
      <c r="GEK41" s="4"/>
      <c r="GEL41" s="4"/>
      <c r="GEM41" s="4"/>
      <c r="GEN41" s="4"/>
      <c r="GEO41" s="4"/>
      <c r="GEP41" s="4"/>
      <c r="GEQ41" s="4"/>
      <c r="GER41" s="4"/>
      <c r="GES41" s="4"/>
      <c r="GET41" s="4"/>
      <c r="GEU41" s="4"/>
      <c r="GEV41" s="4"/>
      <c r="GEW41" s="4"/>
      <c r="GEX41" s="4"/>
      <c r="GEY41" s="4"/>
      <c r="GEZ41" s="4"/>
      <c r="GFA41" s="4"/>
      <c r="GFB41" s="4"/>
      <c r="GFC41" s="4"/>
      <c r="GFD41" s="4"/>
      <c r="GFE41" s="4"/>
      <c r="GFF41" s="4"/>
      <c r="GFG41" s="4"/>
      <c r="GFH41" s="4"/>
      <c r="GFI41" s="4"/>
      <c r="GFJ41" s="4"/>
      <c r="GFK41" s="4"/>
      <c r="GFL41" s="4"/>
      <c r="GFM41" s="4"/>
      <c r="GFN41" s="4"/>
      <c r="GFO41" s="4"/>
      <c r="GFP41" s="4"/>
      <c r="GFQ41" s="4"/>
      <c r="GFR41" s="4"/>
      <c r="GFS41" s="4"/>
      <c r="GFT41" s="4"/>
      <c r="GFU41" s="4"/>
      <c r="GFV41" s="4"/>
      <c r="GFW41" s="4"/>
      <c r="GFX41" s="4"/>
      <c r="GFY41" s="4"/>
      <c r="GFZ41" s="4"/>
      <c r="GGA41" s="4"/>
      <c r="GGB41" s="4"/>
      <c r="GGC41" s="4"/>
      <c r="GGD41" s="4"/>
      <c r="GGE41" s="4"/>
      <c r="GGF41" s="4"/>
      <c r="GGG41" s="4"/>
      <c r="GGH41" s="4"/>
      <c r="GGI41" s="4"/>
      <c r="GGJ41" s="4"/>
      <c r="GGK41" s="4"/>
      <c r="GGL41" s="4"/>
      <c r="GGM41" s="4"/>
      <c r="GGN41" s="4"/>
      <c r="GGO41" s="4"/>
      <c r="GGP41" s="4"/>
      <c r="GGQ41" s="4"/>
      <c r="GGR41" s="4"/>
      <c r="GGS41" s="4"/>
      <c r="GGT41" s="4"/>
      <c r="GGU41" s="4"/>
      <c r="GGV41" s="4"/>
      <c r="GGW41" s="4"/>
      <c r="GGX41" s="4"/>
      <c r="GGY41" s="4"/>
      <c r="GGZ41" s="4"/>
      <c r="GHA41" s="4"/>
      <c r="GHB41" s="4"/>
      <c r="GHC41" s="4"/>
      <c r="GHD41" s="4"/>
      <c r="GHE41" s="4"/>
      <c r="GHF41" s="4"/>
      <c r="GHG41" s="4"/>
      <c r="GHH41" s="4"/>
      <c r="GHI41" s="4"/>
      <c r="GHJ41" s="4"/>
      <c r="GHK41" s="4"/>
      <c r="GHL41" s="4"/>
      <c r="GHM41" s="4"/>
      <c r="GHN41" s="4"/>
      <c r="GHO41" s="4"/>
      <c r="GHP41" s="4"/>
      <c r="GHQ41" s="4"/>
      <c r="GHR41" s="4"/>
      <c r="GHS41" s="4"/>
      <c r="GHT41" s="4"/>
      <c r="GHU41" s="4"/>
      <c r="GHV41" s="4"/>
      <c r="GHW41" s="4"/>
      <c r="GHX41" s="4"/>
      <c r="GHY41" s="4"/>
      <c r="GHZ41" s="4"/>
      <c r="GIA41" s="4"/>
      <c r="GIB41" s="4"/>
      <c r="GIC41" s="4"/>
      <c r="GID41" s="4"/>
      <c r="GIE41" s="4"/>
      <c r="GIF41" s="4"/>
      <c r="GIG41" s="4"/>
      <c r="GIH41" s="4"/>
      <c r="GII41" s="4"/>
      <c r="GIJ41" s="4"/>
      <c r="GIK41" s="4"/>
      <c r="GIL41" s="4"/>
      <c r="GIM41" s="4"/>
      <c r="GIN41" s="4"/>
      <c r="GIO41" s="4"/>
      <c r="GIP41" s="4"/>
      <c r="GIQ41" s="4"/>
      <c r="GIR41" s="4"/>
      <c r="GIS41" s="4"/>
      <c r="GIT41" s="4"/>
      <c r="GIU41" s="4"/>
      <c r="GIV41" s="4"/>
      <c r="GIW41" s="4"/>
      <c r="GIX41" s="4"/>
      <c r="GIY41" s="4"/>
      <c r="GIZ41" s="4"/>
      <c r="GJA41" s="4"/>
      <c r="GJB41" s="4"/>
      <c r="GJC41" s="4"/>
      <c r="GJD41" s="4"/>
      <c r="GJE41" s="4"/>
      <c r="GJF41" s="4"/>
      <c r="GJG41" s="4"/>
      <c r="GJH41" s="4"/>
      <c r="GJI41" s="4"/>
      <c r="GJJ41" s="4"/>
      <c r="GJK41" s="4"/>
      <c r="GJL41" s="4"/>
      <c r="GJM41" s="4"/>
      <c r="GJN41" s="4"/>
      <c r="GJO41" s="4"/>
      <c r="GJP41" s="4"/>
      <c r="GJQ41" s="4"/>
      <c r="GJR41" s="4"/>
      <c r="GJS41" s="4"/>
      <c r="GJT41" s="4"/>
      <c r="GJU41" s="4"/>
      <c r="GJV41" s="4"/>
      <c r="GJW41" s="4"/>
      <c r="GJX41" s="4"/>
      <c r="GJY41" s="4"/>
      <c r="GJZ41" s="4"/>
      <c r="GKA41" s="4"/>
      <c r="GKB41" s="4"/>
      <c r="GKC41" s="4"/>
      <c r="GKD41" s="4"/>
      <c r="GKE41" s="4"/>
      <c r="GKF41" s="4"/>
      <c r="GKG41" s="4"/>
      <c r="GKH41" s="4"/>
      <c r="GKI41" s="4"/>
      <c r="GKJ41" s="4"/>
      <c r="GKK41" s="4"/>
      <c r="GKL41" s="4"/>
      <c r="GKM41" s="4"/>
      <c r="GKN41" s="4"/>
      <c r="GKO41" s="4"/>
      <c r="GKP41" s="4"/>
      <c r="GKQ41" s="4"/>
      <c r="GKR41" s="4"/>
      <c r="GKS41" s="4"/>
      <c r="GKT41" s="4"/>
      <c r="GKU41" s="4"/>
      <c r="GKV41" s="4"/>
      <c r="GKW41" s="4"/>
      <c r="GKX41" s="4"/>
      <c r="GKY41" s="4"/>
      <c r="GKZ41" s="4"/>
      <c r="GLA41" s="4"/>
      <c r="GLB41" s="4"/>
      <c r="GLC41" s="4"/>
      <c r="GLD41" s="4"/>
      <c r="GLE41" s="4"/>
      <c r="GLF41" s="4"/>
      <c r="GLG41" s="4"/>
      <c r="GLH41" s="4"/>
      <c r="GLI41" s="4"/>
      <c r="GLJ41" s="4"/>
      <c r="GLK41" s="4"/>
      <c r="GLL41" s="4"/>
      <c r="GLM41" s="4"/>
      <c r="GLN41" s="4"/>
      <c r="GLO41" s="4"/>
      <c r="GLP41" s="4"/>
      <c r="GLQ41" s="4"/>
      <c r="GLR41" s="4"/>
      <c r="GLS41" s="4"/>
      <c r="GLT41" s="4"/>
      <c r="GLU41" s="4"/>
      <c r="GLV41" s="4"/>
      <c r="GLW41" s="4"/>
      <c r="GLX41" s="4"/>
      <c r="GLY41" s="4"/>
      <c r="GLZ41" s="4"/>
      <c r="GMA41" s="4"/>
      <c r="GMB41" s="4"/>
      <c r="GMC41" s="4"/>
      <c r="GMD41" s="4"/>
      <c r="GME41" s="4"/>
      <c r="GMF41" s="4"/>
      <c r="GMG41" s="4"/>
      <c r="GMH41" s="4"/>
      <c r="GMI41" s="4"/>
      <c r="GMJ41" s="4"/>
      <c r="GMK41" s="4"/>
      <c r="GML41" s="4"/>
      <c r="GMM41" s="4"/>
      <c r="GMN41" s="4"/>
      <c r="GMO41" s="4"/>
      <c r="GMP41" s="4"/>
      <c r="GMQ41" s="4"/>
      <c r="GMR41" s="4"/>
      <c r="GMS41" s="4"/>
      <c r="GMT41" s="4"/>
      <c r="GMU41" s="4"/>
      <c r="GMV41" s="4"/>
      <c r="GMW41" s="4"/>
      <c r="GMX41" s="4"/>
      <c r="GMY41" s="4"/>
      <c r="GMZ41" s="4"/>
      <c r="GNA41" s="4"/>
      <c r="GNB41" s="4"/>
      <c r="GNC41" s="4"/>
      <c r="GND41" s="4"/>
      <c r="GNE41" s="4"/>
      <c r="GNF41" s="4"/>
      <c r="GNG41" s="4"/>
      <c r="GNH41" s="4"/>
      <c r="GNI41" s="4"/>
      <c r="GNJ41" s="4"/>
      <c r="GNK41" s="4"/>
      <c r="GNL41" s="4"/>
      <c r="GNM41" s="4"/>
      <c r="GNN41" s="4"/>
      <c r="GNO41" s="4"/>
      <c r="GNP41" s="4"/>
      <c r="GNQ41" s="4"/>
      <c r="GNR41" s="4"/>
      <c r="GNS41" s="4"/>
      <c r="GNT41" s="4"/>
      <c r="GNU41" s="4"/>
      <c r="GNV41" s="4"/>
      <c r="GNW41" s="4"/>
      <c r="GNX41" s="4"/>
      <c r="GNY41" s="4"/>
      <c r="GNZ41" s="4"/>
      <c r="GOA41" s="4"/>
      <c r="GOB41" s="4"/>
      <c r="GOC41" s="4"/>
      <c r="GOD41" s="4"/>
      <c r="GOE41" s="4"/>
      <c r="GOF41" s="4"/>
      <c r="GOG41" s="4"/>
      <c r="GOH41" s="4"/>
      <c r="GOI41" s="4"/>
      <c r="GOJ41" s="4"/>
      <c r="GOK41" s="4"/>
      <c r="GOL41" s="4"/>
      <c r="GOM41" s="4"/>
      <c r="GON41" s="4"/>
      <c r="GOO41" s="4"/>
      <c r="GOP41" s="4"/>
      <c r="GOQ41" s="4"/>
      <c r="GOR41" s="4"/>
      <c r="GOS41" s="4"/>
      <c r="GOT41" s="4"/>
      <c r="GOU41" s="4"/>
      <c r="GOV41" s="4"/>
      <c r="GOW41" s="4"/>
      <c r="GOX41" s="4"/>
      <c r="GOY41" s="4"/>
      <c r="GOZ41" s="4"/>
      <c r="GPA41" s="4"/>
      <c r="GPB41" s="4"/>
      <c r="GPC41" s="4"/>
      <c r="GPD41" s="4"/>
      <c r="GPE41" s="4"/>
      <c r="GPF41" s="4"/>
      <c r="GPG41" s="4"/>
      <c r="GPH41" s="4"/>
      <c r="GPI41" s="4"/>
      <c r="GPJ41" s="4"/>
      <c r="GPK41" s="4"/>
      <c r="GPL41" s="4"/>
      <c r="GPM41" s="4"/>
      <c r="GPN41" s="4"/>
      <c r="GPO41" s="4"/>
      <c r="GPP41" s="4"/>
      <c r="GPQ41" s="4"/>
      <c r="GPR41" s="4"/>
      <c r="GPS41" s="4"/>
      <c r="GPT41" s="4"/>
      <c r="GPU41" s="4"/>
      <c r="GPV41" s="4"/>
      <c r="GPW41" s="4"/>
      <c r="GPX41" s="4"/>
      <c r="GPY41" s="4"/>
      <c r="GPZ41" s="4"/>
      <c r="GQA41" s="4"/>
      <c r="GQB41" s="4"/>
      <c r="GQC41" s="4"/>
      <c r="GQD41" s="4"/>
      <c r="GQE41" s="4"/>
      <c r="GQF41" s="4"/>
      <c r="GQG41" s="4"/>
      <c r="GQH41" s="4"/>
      <c r="GQI41" s="4"/>
      <c r="GQJ41" s="4"/>
      <c r="GQK41" s="4"/>
      <c r="GQL41" s="4"/>
      <c r="GQM41" s="4"/>
      <c r="GQN41" s="4"/>
      <c r="GQO41" s="4"/>
      <c r="GQP41" s="4"/>
      <c r="GQQ41" s="4"/>
      <c r="GQR41" s="4"/>
      <c r="GQS41" s="4"/>
      <c r="GQT41" s="4"/>
      <c r="GQU41" s="4"/>
      <c r="GQV41" s="4"/>
      <c r="GQW41" s="4"/>
      <c r="GQX41" s="4"/>
      <c r="GQY41" s="4"/>
      <c r="GQZ41" s="4"/>
      <c r="GRA41" s="4"/>
      <c r="GRB41" s="4"/>
      <c r="GRC41" s="4"/>
      <c r="GRD41" s="4"/>
      <c r="GRE41" s="4"/>
      <c r="GRF41" s="4"/>
      <c r="GRG41" s="4"/>
      <c r="GRH41" s="4"/>
      <c r="GRI41" s="4"/>
      <c r="GRJ41" s="4"/>
      <c r="GRK41" s="4"/>
      <c r="GRL41" s="4"/>
      <c r="GRM41" s="4"/>
      <c r="GRN41" s="4"/>
      <c r="GRO41" s="4"/>
      <c r="GRP41" s="4"/>
      <c r="GRQ41" s="4"/>
      <c r="GRR41" s="4"/>
      <c r="GRS41" s="4"/>
      <c r="GRT41" s="4"/>
      <c r="GRU41" s="4"/>
      <c r="GRV41" s="4"/>
      <c r="GRW41" s="4"/>
      <c r="GRX41" s="4"/>
      <c r="GRY41" s="4"/>
      <c r="GRZ41" s="4"/>
      <c r="GSA41" s="4"/>
      <c r="GSB41" s="4"/>
      <c r="GSC41" s="4"/>
      <c r="GSD41" s="4"/>
      <c r="GSE41" s="4"/>
      <c r="GSF41" s="4"/>
      <c r="GSG41" s="4"/>
      <c r="GSH41" s="4"/>
      <c r="GSI41" s="4"/>
      <c r="GSJ41" s="4"/>
      <c r="GSK41" s="4"/>
      <c r="GSL41" s="4"/>
      <c r="GSM41" s="4"/>
      <c r="GSN41" s="4"/>
      <c r="GSO41" s="4"/>
      <c r="GSP41" s="4"/>
      <c r="GSQ41" s="4"/>
      <c r="GSR41" s="4"/>
      <c r="GSS41" s="4"/>
      <c r="GST41" s="4"/>
      <c r="GSU41" s="4"/>
      <c r="GSV41" s="4"/>
      <c r="GSW41" s="4"/>
      <c r="GSX41" s="4"/>
      <c r="GSY41" s="4"/>
      <c r="GSZ41" s="4"/>
      <c r="GTA41" s="4"/>
      <c r="GTB41" s="4"/>
      <c r="GTC41" s="4"/>
      <c r="GTD41" s="4"/>
      <c r="GTE41" s="4"/>
      <c r="GTF41" s="4"/>
      <c r="GTG41" s="4"/>
      <c r="GTH41" s="4"/>
      <c r="GTI41" s="4"/>
      <c r="GTJ41" s="4"/>
      <c r="GTK41" s="4"/>
      <c r="GTL41" s="4"/>
      <c r="GTM41" s="4"/>
      <c r="GTN41" s="4"/>
      <c r="GTO41" s="4"/>
      <c r="GTP41" s="4"/>
      <c r="GTQ41" s="4"/>
      <c r="GTR41" s="4"/>
      <c r="GTS41" s="4"/>
      <c r="GTT41" s="4"/>
      <c r="GTU41" s="4"/>
      <c r="GTV41" s="4"/>
      <c r="GTW41" s="4"/>
      <c r="GTX41" s="4"/>
      <c r="GTY41" s="4"/>
      <c r="GTZ41" s="4"/>
      <c r="GUA41" s="4"/>
      <c r="GUB41" s="4"/>
      <c r="GUC41" s="4"/>
      <c r="GUD41" s="4"/>
      <c r="GUE41" s="4"/>
      <c r="GUF41" s="4"/>
      <c r="GUG41" s="4"/>
      <c r="GUH41" s="4"/>
      <c r="GUI41" s="4"/>
      <c r="GUJ41" s="4"/>
      <c r="GUK41" s="4"/>
      <c r="GUL41" s="4"/>
      <c r="GUM41" s="4"/>
      <c r="GUN41" s="4"/>
      <c r="GUO41" s="4"/>
      <c r="GUP41" s="4"/>
      <c r="GUQ41" s="4"/>
      <c r="GUR41" s="4"/>
      <c r="GUS41" s="4"/>
      <c r="GUT41" s="4"/>
      <c r="GUU41" s="4"/>
      <c r="GUV41" s="4"/>
      <c r="GUW41" s="4"/>
      <c r="GUX41" s="4"/>
      <c r="GUY41" s="4"/>
      <c r="GUZ41" s="4"/>
      <c r="GVA41" s="4"/>
      <c r="GVB41" s="4"/>
      <c r="GVC41" s="4"/>
      <c r="GVD41" s="4"/>
      <c r="GVE41" s="4"/>
      <c r="GVF41" s="4"/>
      <c r="GVG41" s="4"/>
      <c r="GVH41" s="4"/>
      <c r="GVI41" s="4"/>
      <c r="GVJ41" s="4"/>
      <c r="GVK41" s="4"/>
      <c r="GVL41" s="4"/>
      <c r="GVM41" s="4"/>
      <c r="GVN41" s="4"/>
      <c r="GVO41" s="4"/>
      <c r="GVP41" s="4"/>
      <c r="GVQ41" s="4"/>
      <c r="GVR41" s="4"/>
      <c r="GVS41" s="4"/>
      <c r="GVT41" s="4"/>
      <c r="GVU41" s="4"/>
      <c r="GVV41" s="4"/>
      <c r="GVW41" s="4"/>
      <c r="GVX41" s="4"/>
      <c r="GVY41" s="4"/>
      <c r="GVZ41" s="4"/>
      <c r="GWA41" s="4"/>
      <c r="GWB41" s="4"/>
      <c r="GWC41" s="4"/>
      <c r="GWD41" s="4"/>
      <c r="GWE41" s="4"/>
      <c r="GWF41" s="4"/>
      <c r="GWG41" s="4"/>
      <c r="GWH41" s="4"/>
      <c r="GWI41" s="4"/>
      <c r="GWJ41" s="4"/>
      <c r="GWK41" s="4"/>
      <c r="GWL41" s="4"/>
      <c r="GWM41" s="4"/>
      <c r="GWN41" s="4"/>
      <c r="GWO41" s="4"/>
      <c r="GWP41" s="4"/>
      <c r="GWQ41" s="4"/>
      <c r="GWR41" s="4"/>
      <c r="GWS41" s="4"/>
      <c r="GWT41" s="4"/>
      <c r="GWU41" s="4"/>
      <c r="GWV41" s="4"/>
      <c r="GWW41" s="4"/>
      <c r="GWX41" s="4"/>
      <c r="GWY41" s="4"/>
      <c r="GWZ41" s="4"/>
      <c r="GXA41" s="4"/>
      <c r="GXB41" s="4"/>
      <c r="GXC41" s="4"/>
      <c r="GXD41" s="4"/>
      <c r="GXE41" s="4"/>
      <c r="GXF41" s="4"/>
      <c r="GXG41" s="4"/>
      <c r="GXH41" s="4"/>
      <c r="GXI41" s="4"/>
      <c r="GXJ41" s="4"/>
      <c r="GXK41" s="4"/>
      <c r="GXL41" s="4"/>
      <c r="GXM41" s="4"/>
      <c r="GXN41" s="4"/>
      <c r="GXO41" s="4"/>
      <c r="GXP41" s="4"/>
      <c r="GXQ41" s="4"/>
      <c r="GXR41" s="4"/>
      <c r="GXS41" s="4"/>
      <c r="GXT41" s="4"/>
      <c r="GXU41" s="4"/>
      <c r="GXV41" s="4"/>
      <c r="GXW41" s="4"/>
      <c r="GXX41" s="4"/>
      <c r="GXY41" s="4"/>
      <c r="GXZ41" s="4"/>
      <c r="GYA41" s="4"/>
      <c r="GYB41" s="4"/>
      <c r="GYC41" s="4"/>
      <c r="GYD41" s="4"/>
      <c r="GYE41" s="4"/>
      <c r="GYF41" s="4"/>
      <c r="GYG41" s="4"/>
      <c r="GYH41" s="4"/>
      <c r="GYI41" s="4"/>
      <c r="GYJ41" s="4"/>
      <c r="GYK41" s="4"/>
      <c r="GYL41" s="4"/>
      <c r="GYM41" s="4"/>
      <c r="GYN41" s="4"/>
      <c r="GYO41" s="4"/>
      <c r="GYP41" s="4"/>
      <c r="GYQ41" s="4"/>
      <c r="GYR41" s="4"/>
      <c r="GYS41" s="4"/>
      <c r="GYT41" s="4"/>
      <c r="GYU41" s="4"/>
      <c r="GYV41" s="4"/>
      <c r="GYW41" s="4"/>
      <c r="GYX41" s="4"/>
      <c r="GYY41" s="4"/>
      <c r="GYZ41" s="4"/>
      <c r="GZA41" s="4"/>
      <c r="GZB41" s="4"/>
      <c r="GZC41" s="4"/>
      <c r="GZD41" s="4"/>
      <c r="GZE41" s="4"/>
      <c r="GZF41" s="4"/>
      <c r="GZG41" s="4"/>
      <c r="GZH41" s="4"/>
      <c r="GZI41" s="4"/>
      <c r="GZJ41" s="4"/>
      <c r="GZK41" s="4"/>
      <c r="GZL41" s="4"/>
      <c r="GZM41" s="4"/>
      <c r="GZN41" s="4"/>
      <c r="GZO41" s="4"/>
      <c r="GZP41" s="4"/>
      <c r="GZQ41" s="4"/>
      <c r="GZR41" s="4"/>
      <c r="GZS41" s="4"/>
      <c r="GZT41" s="4"/>
      <c r="GZU41" s="4"/>
      <c r="GZV41" s="4"/>
      <c r="GZW41" s="4"/>
      <c r="GZX41" s="4"/>
      <c r="GZY41" s="4"/>
      <c r="GZZ41" s="4"/>
      <c r="HAA41" s="4"/>
      <c r="HAB41" s="4"/>
      <c r="HAC41" s="4"/>
      <c r="HAD41" s="4"/>
      <c r="HAE41" s="4"/>
      <c r="HAF41" s="4"/>
      <c r="HAG41" s="4"/>
      <c r="HAH41" s="4"/>
      <c r="HAI41" s="4"/>
      <c r="HAJ41" s="4"/>
      <c r="HAK41" s="4"/>
      <c r="HAL41" s="4"/>
      <c r="HAM41" s="4"/>
      <c r="HAN41" s="4"/>
      <c r="HAO41" s="4"/>
      <c r="HAP41" s="4"/>
      <c r="HAQ41" s="4"/>
      <c r="HAR41" s="4"/>
      <c r="HAS41" s="4"/>
      <c r="HAT41" s="4"/>
      <c r="HAU41" s="4"/>
      <c r="HAV41" s="4"/>
      <c r="HAW41" s="4"/>
      <c r="HAX41" s="4"/>
      <c r="HAY41" s="4"/>
      <c r="HAZ41" s="4"/>
      <c r="HBA41" s="4"/>
      <c r="HBB41" s="4"/>
      <c r="HBC41" s="4"/>
      <c r="HBD41" s="4"/>
      <c r="HBE41" s="4"/>
      <c r="HBF41" s="4"/>
      <c r="HBG41" s="4"/>
      <c r="HBH41" s="4"/>
      <c r="HBI41" s="4"/>
      <c r="HBJ41" s="4"/>
      <c r="HBK41" s="4"/>
      <c r="HBL41" s="4"/>
      <c r="HBM41" s="4"/>
      <c r="HBN41" s="4"/>
      <c r="HBO41" s="4"/>
      <c r="HBP41" s="4"/>
      <c r="HBQ41" s="4"/>
      <c r="HBR41" s="4"/>
      <c r="HBS41" s="4"/>
      <c r="HBT41" s="4"/>
      <c r="HBU41" s="4"/>
      <c r="HBV41" s="4"/>
      <c r="HBW41" s="4"/>
      <c r="HBX41" s="4"/>
      <c r="HBY41" s="4"/>
      <c r="HBZ41" s="4"/>
      <c r="HCA41" s="4"/>
      <c r="HCB41" s="4"/>
      <c r="HCC41" s="4"/>
      <c r="HCD41" s="4"/>
      <c r="HCE41" s="4"/>
      <c r="HCF41" s="4"/>
      <c r="HCG41" s="4"/>
      <c r="HCH41" s="4"/>
      <c r="HCI41" s="4"/>
      <c r="HCJ41" s="4"/>
      <c r="HCK41" s="4"/>
      <c r="HCL41" s="4"/>
      <c r="HCM41" s="4"/>
      <c r="HCN41" s="4"/>
      <c r="HCO41" s="4"/>
      <c r="HCP41" s="4"/>
      <c r="HCQ41" s="4"/>
      <c r="HCR41" s="4"/>
      <c r="HCS41" s="4"/>
      <c r="HCT41" s="4"/>
      <c r="HCU41" s="4"/>
      <c r="HCV41" s="4"/>
      <c r="HCW41" s="4"/>
      <c r="HCX41" s="4"/>
      <c r="HCY41" s="4"/>
      <c r="HCZ41" s="4"/>
      <c r="HDA41" s="4"/>
      <c r="HDB41" s="4"/>
      <c r="HDC41" s="4"/>
      <c r="HDD41" s="4"/>
      <c r="HDE41" s="4"/>
      <c r="HDF41" s="4"/>
      <c r="HDG41" s="4"/>
      <c r="HDH41" s="4"/>
      <c r="HDI41" s="4"/>
      <c r="HDJ41" s="4"/>
      <c r="HDK41" s="4"/>
      <c r="HDL41" s="4"/>
      <c r="HDM41" s="4"/>
      <c r="HDN41" s="4"/>
      <c r="HDO41" s="4"/>
      <c r="HDP41" s="4"/>
      <c r="HDQ41" s="4"/>
      <c r="HDR41" s="4"/>
      <c r="HDS41" s="4"/>
      <c r="HDT41" s="4"/>
      <c r="HDU41" s="4"/>
      <c r="HDV41" s="4"/>
      <c r="HDW41" s="4"/>
      <c r="HDX41" s="4"/>
      <c r="HDY41" s="4"/>
      <c r="HDZ41" s="4"/>
      <c r="HEA41" s="4"/>
      <c r="HEB41" s="4"/>
      <c r="HEC41" s="4"/>
      <c r="HED41" s="4"/>
      <c r="HEE41" s="4"/>
      <c r="HEF41" s="4"/>
      <c r="HEG41" s="4"/>
      <c r="HEH41" s="4"/>
      <c r="HEI41" s="4"/>
      <c r="HEJ41" s="4"/>
      <c r="HEK41" s="4"/>
      <c r="HEL41" s="4"/>
      <c r="HEM41" s="4"/>
      <c r="HEN41" s="4"/>
      <c r="HEO41" s="4"/>
      <c r="HEP41" s="4"/>
      <c r="HEQ41" s="4"/>
      <c r="HER41" s="4"/>
      <c r="HES41" s="4"/>
      <c r="HET41" s="4"/>
      <c r="HEU41" s="4"/>
      <c r="HEV41" s="4"/>
      <c r="HEW41" s="4"/>
      <c r="HEX41" s="4"/>
      <c r="HEY41" s="4"/>
      <c r="HEZ41" s="4"/>
      <c r="HFA41" s="4"/>
      <c r="HFB41" s="4"/>
      <c r="HFC41" s="4"/>
      <c r="HFD41" s="4"/>
      <c r="HFE41" s="4"/>
      <c r="HFF41" s="4"/>
      <c r="HFG41" s="4"/>
      <c r="HFH41" s="4"/>
      <c r="HFI41" s="4"/>
      <c r="HFJ41" s="4"/>
      <c r="HFK41" s="4"/>
      <c r="HFL41" s="4"/>
      <c r="HFM41" s="4"/>
      <c r="HFN41" s="4"/>
      <c r="HFO41" s="4"/>
      <c r="HFP41" s="4"/>
      <c r="HFQ41" s="4"/>
      <c r="HFR41" s="4"/>
      <c r="HFS41" s="4"/>
      <c r="HFT41" s="4"/>
      <c r="HFU41" s="4"/>
      <c r="HFV41" s="4"/>
      <c r="HFW41" s="4"/>
      <c r="HFX41" s="4"/>
      <c r="HFY41" s="4"/>
      <c r="HFZ41" s="4"/>
      <c r="HGA41" s="4"/>
      <c r="HGB41" s="4"/>
      <c r="HGC41" s="4"/>
      <c r="HGD41" s="4"/>
      <c r="HGE41" s="4"/>
      <c r="HGF41" s="4"/>
      <c r="HGG41" s="4"/>
      <c r="HGH41" s="4"/>
      <c r="HGI41" s="4"/>
      <c r="HGJ41" s="4"/>
      <c r="HGK41" s="4"/>
      <c r="HGL41" s="4"/>
      <c r="HGM41" s="4"/>
      <c r="HGN41" s="4"/>
      <c r="HGO41" s="4"/>
      <c r="HGP41" s="4"/>
      <c r="HGQ41" s="4"/>
      <c r="HGR41" s="4"/>
      <c r="HGS41" s="4"/>
      <c r="HGT41" s="4"/>
      <c r="HGU41" s="4"/>
      <c r="HGV41" s="4"/>
      <c r="HGW41" s="4"/>
      <c r="HGX41" s="4"/>
      <c r="HGY41" s="4"/>
      <c r="HGZ41" s="4"/>
      <c r="HHA41" s="4"/>
      <c r="HHB41" s="4"/>
      <c r="HHC41" s="4"/>
      <c r="HHD41" s="4"/>
      <c r="HHE41" s="4"/>
      <c r="HHF41" s="4"/>
      <c r="HHG41" s="4"/>
      <c r="HHH41" s="4"/>
      <c r="HHI41" s="4"/>
      <c r="HHJ41" s="4"/>
      <c r="HHK41" s="4"/>
      <c r="HHL41" s="4"/>
      <c r="HHM41" s="4"/>
      <c r="HHN41" s="4"/>
      <c r="HHO41" s="4"/>
      <c r="HHP41" s="4"/>
      <c r="HHQ41" s="4"/>
      <c r="HHR41" s="4"/>
      <c r="HHS41" s="4"/>
      <c r="HHT41" s="4"/>
      <c r="HHU41" s="4"/>
      <c r="HHV41" s="4"/>
      <c r="HHW41" s="4"/>
      <c r="HHX41" s="4"/>
      <c r="HHY41" s="4"/>
      <c r="HHZ41" s="4"/>
      <c r="HIA41" s="4"/>
      <c r="HIB41" s="4"/>
      <c r="HIC41" s="4"/>
      <c r="HID41" s="4"/>
      <c r="HIE41" s="4"/>
      <c r="HIF41" s="4"/>
      <c r="HIG41" s="4"/>
      <c r="HIH41" s="4"/>
      <c r="HII41" s="4"/>
      <c r="HIJ41" s="4"/>
      <c r="HIK41" s="4"/>
      <c r="HIL41" s="4"/>
      <c r="HIM41" s="4"/>
      <c r="HIN41" s="4"/>
      <c r="HIO41" s="4"/>
      <c r="HIP41" s="4"/>
      <c r="HIQ41" s="4"/>
      <c r="HIR41" s="4"/>
      <c r="HIS41" s="4"/>
      <c r="HIT41" s="4"/>
      <c r="HIU41" s="4"/>
      <c r="HIV41" s="4"/>
      <c r="HIW41" s="4"/>
      <c r="HIX41" s="4"/>
      <c r="HIY41" s="4"/>
      <c r="HIZ41" s="4"/>
      <c r="HJA41" s="4"/>
      <c r="HJB41" s="4"/>
      <c r="HJC41" s="4"/>
      <c r="HJD41" s="4"/>
      <c r="HJE41" s="4"/>
      <c r="HJF41" s="4"/>
      <c r="HJG41" s="4"/>
      <c r="HJH41" s="4"/>
      <c r="HJI41" s="4"/>
      <c r="HJJ41" s="4"/>
      <c r="HJK41" s="4"/>
      <c r="HJL41" s="4"/>
      <c r="HJM41" s="4"/>
      <c r="HJN41" s="4"/>
      <c r="HJO41" s="4"/>
      <c r="HJP41" s="4"/>
      <c r="HJQ41" s="4"/>
      <c r="HJR41" s="4"/>
      <c r="HJS41" s="4"/>
      <c r="HJT41" s="4"/>
      <c r="HJU41" s="4"/>
      <c r="HJV41" s="4"/>
      <c r="HJW41" s="4"/>
      <c r="HJX41" s="4"/>
      <c r="HJY41" s="4"/>
      <c r="HJZ41" s="4"/>
      <c r="HKA41" s="4"/>
      <c r="HKB41" s="4"/>
      <c r="HKC41" s="4"/>
      <c r="HKD41" s="4"/>
      <c r="HKE41" s="4"/>
      <c r="HKF41" s="4"/>
      <c r="HKG41" s="4"/>
      <c r="HKH41" s="4"/>
      <c r="HKI41" s="4"/>
      <c r="HKJ41" s="4"/>
      <c r="HKK41" s="4"/>
      <c r="HKL41" s="4"/>
      <c r="HKM41" s="4"/>
      <c r="HKN41" s="4"/>
      <c r="HKO41" s="4"/>
      <c r="HKP41" s="4"/>
      <c r="HKQ41" s="4"/>
      <c r="HKR41" s="4"/>
      <c r="HKS41" s="4"/>
      <c r="HKT41" s="4"/>
      <c r="HKU41" s="4"/>
      <c r="HKV41" s="4"/>
      <c r="HKW41" s="4"/>
      <c r="HKX41" s="4"/>
      <c r="HKY41" s="4"/>
      <c r="HKZ41" s="4"/>
      <c r="HLA41" s="4"/>
      <c r="HLB41" s="4"/>
      <c r="HLC41" s="4"/>
      <c r="HLD41" s="4"/>
      <c r="HLE41" s="4"/>
      <c r="HLF41" s="4"/>
      <c r="HLG41" s="4"/>
      <c r="HLH41" s="4"/>
      <c r="HLI41" s="4"/>
      <c r="HLJ41" s="4"/>
      <c r="HLK41" s="4"/>
      <c r="HLL41" s="4"/>
      <c r="HLM41" s="4"/>
      <c r="HLN41" s="4"/>
      <c r="HLO41" s="4"/>
      <c r="HLP41" s="4"/>
      <c r="HLQ41" s="4"/>
      <c r="HLR41" s="4"/>
      <c r="HLS41" s="4"/>
      <c r="HLT41" s="4"/>
      <c r="HLU41" s="4"/>
      <c r="HLV41" s="4"/>
      <c r="HLW41" s="4"/>
      <c r="HLX41" s="4"/>
      <c r="HLY41" s="4"/>
      <c r="HLZ41" s="4"/>
      <c r="HMA41" s="4"/>
      <c r="HMB41" s="4"/>
      <c r="HMC41" s="4"/>
      <c r="HMD41" s="4"/>
      <c r="HME41" s="4"/>
      <c r="HMF41" s="4"/>
      <c r="HMG41" s="4"/>
      <c r="HMH41" s="4"/>
      <c r="HMI41" s="4"/>
      <c r="HMJ41" s="4"/>
      <c r="HMK41" s="4"/>
      <c r="HML41" s="4"/>
      <c r="HMM41" s="4"/>
      <c r="HMN41" s="4"/>
      <c r="HMO41" s="4"/>
      <c r="HMP41" s="4"/>
      <c r="HMQ41" s="4"/>
      <c r="HMR41" s="4"/>
      <c r="HMS41" s="4"/>
      <c r="HMT41" s="4"/>
      <c r="HMU41" s="4"/>
      <c r="HMV41" s="4"/>
      <c r="HMW41" s="4"/>
      <c r="HMX41" s="4"/>
      <c r="HMY41" s="4"/>
      <c r="HMZ41" s="4"/>
      <c r="HNA41" s="4"/>
      <c r="HNB41" s="4"/>
      <c r="HNC41" s="4"/>
      <c r="HND41" s="4"/>
      <c r="HNE41" s="4"/>
      <c r="HNF41" s="4"/>
      <c r="HNG41" s="4"/>
      <c r="HNH41" s="4"/>
      <c r="HNI41" s="4"/>
      <c r="HNJ41" s="4"/>
      <c r="HNK41" s="4"/>
      <c r="HNL41" s="4"/>
      <c r="HNM41" s="4"/>
      <c r="HNN41" s="4"/>
      <c r="HNO41" s="4"/>
      <c r="HNP41" s="4"/>
      <c r="HNQ41" s="4"/>
      <c r="HNR41" s="4"/>
      <c r="HNS41" s="4"/>
      <c r="HNT41" s="4"/>
      <c r="HNU41" s="4"/>
      <c r="HNV41" s="4"/>
      <c r="HNW41" s="4"/>
      <c r="HNX41" s="4"/>
      <c r="HNY41" s="4"/>
      <c r="HNZ41" s="4"/>
      <c r="HOA41" s="4"/>
      <c r="HOB41" s="4"/>
      <c r="HOC41" s="4"/>
      <c r="HOD41" s="4"/>
      <c r="HOE41" s="4"/>
      <c r="HOF41" s="4"/>
      <c r="HOG41" s="4"/>
      <c r="HOH41" s="4"/>
      <c r="HOI41" s="4"/>
      <c r="HOJ41" s="4"/>
      <c r="HOK41" s="4"/>
      <c r="HOL41" s="4"/>
      <c r="HOM41" s="4"/>
      <c r="HON41" s="4"/>
      <c r="HOO41" s="4"/>
      <c r="HOP41" s="4"/>
      <c r="HOQ41" s="4"/>
      <c r="HOR41" s="4"/>
      <c r="HOS41" s="4"/>
      <c r="HOT41" s="4"/>
      <c r="HOU41" s="4"/>
      <c r="HOV41" s="4"/>
      <c r="HOW41" s="4"/>
      <c r="HOX41" s="4"/>
      <c r="HOY41" s="4"/>
      <c r="HOZ41" s="4"/>
      <c r="HPA41" s="4"/>
      <c r="HPB41" s="4"/>
      <c r="HPC41" s="4"/>
      <c r="HPD41" s="4"/>
      <c r="HPE41" s="4"/>
      <c r="HPF41" s="4"/>
      <c r="HPG41" s="4"/>
      <c r="HPH41" s="4"/>
      <c r="HPI41" s="4"/>
      <c r="HPJ41" s="4"/>
      <c r="HPK41" s="4"/>
      <c r="HPL41" s="4"/>
      <c r="HPM41" s="4"/>
      <c r="HPN41" s="4"/>
      <c r="HPO41" s="4"/>
      <c r="HPP41" s="4"/>
      <c r="HPQ41" s="4"/>
      <c r="HPR41" s="4"/>
      <c r="HPS41" s="4"/>
      <c r="HPT41" s="4"/>
      <c r="HPU41" s="4"/>
      <c r="HPV41" s="4"/>
      <c r="HPW41" s="4"/>
      <c r="HPX41" s="4"/>
      <c r="HPY41" s="4"/>
      <c r="HPZ41" s="4"/>
      <c r="HQA41" s="4"/>
      <c r="HQB41" s="4"/>
      <c r="HQC41" s="4"/>
      <c r="HQD41" s="4"/>
      <c r="HQE41" s="4"/>
      <c r="HQF41" s="4"/>
      <c r="HQG41" s="4"/>
      <c r="HQH41" s="4"/>
      <c r="HQI41" s="4"/>
      <c r="HQJ41" s="4"/>
      <c r="HQK41" s="4"/>
      <c r="HQL41" s="4"/>
      <c r="HQM41" s="4"/>
      <c r="HQN41" s="4"/>
      <c r="HQO41" s="4"/>
      <c r="HQP41" s="4"/>
      <c r="HQQ41" s="4"/>
      <c r="HQR41" s="4"/>
      <c r="HQS41" s="4"/>
      <c r="HQT41" s="4"/>
      <c r="HQU41" s="4"/>
      <c r="HQV41" s="4"/>
      <c r="HQW41" s="4"/>
      <c r="HQX41" s="4"/>
      <c r="HQY41" s="4"/>
      <c r="HQZ41" s="4"/>
      <c r="HRA41" s="4"/>
      <c r="HRB41" s="4"/>
      <c r="HRC41" s="4"/>
      <c r="HRD41" s="4"/>
      <c r="HRE41" s="4"/>
      <c r="HRF41" s="4"/>
      <c r="HRG41" s="4"/>
      <c r="HRH41" s="4"/>
      <c r="HRI41" s="4"/>
      <c r="HRJ41" s="4"/>
      <c r="HRK41" s="4"/>
      <c r="HRL41" s="4"/>
      <c r="HRM41" s="4"/>
      <c r="HRN41" s="4"/>
      <c r="HRO41" s="4"/>
      <c r="HRP41" s="4"/>
      <c r="HRQ41" s="4"/>
      <c r="HRR41" s="4"/>
      <c r="HRS41" s="4"/>
      <c r="HRT41" s="4"/>
      <c r="HRU41" s="4"/>
      <c r="HRV41" s="4"/>
      <c r="HRW41" s="4"/>
      <c r="HRX41" s="4"/>
      <c r="HRY41" s="4"/>
      <c r="HRZ41" s="4"/>
      <c r="HSA41" s="4"/>
      <c r="HSB41" s="4"/>
      <c r="HSC41" s="4"/>
      <c r="HSD41" s="4"/>
      <c r="HSE41" s="4"/>
      <c r="HSF41" s="4"/>
      <c r="HSG41" s="4"/>
      <c r="HSH41" s="4"/>
      <c r="HSI41" s="4"/>
      <c r="HSJ41" s="4"/>
      <c r="HSK41" s="4"/>
      <c r="HSL41" s="4"/>
      <c r="HSM41" s="4"/>
      <c r="HSN41" s="4"/>
      <c r="HSO41" s="4"/>
      <c r="HSP41" s="4"/>
      <c r="HSQ41" s="4"/>
      <c r="HSR41" s="4"/>
      <c r="HSS41" s="4"/>
      <c r="HST41" s="4"/>
      <c r="HSU41" s="4"/>
      <c r="HSV41" s="4"/>
      <c r="HSW41" s="4"/>
      <c r="HSX41" s="4"/>
      <c r="HSY41" s="4"/>
      <c r="HSZ41" s="4"/>
      <c r="HTA41" s="4"/>
      <c r="HTB41" s="4"/>
      <c r="HTC41" s="4"/>
      <c r="HTD41" s="4"/>
      <c r="HTE41" s="4"/>
      <c r="HTF41" s="4"/>
      <c r="HTG41" s="4"/>
      <c r="HTH41" s="4"/>
      <c r="HTI41" s="4"/>
      <c r="HTJ41" s="4"/>
      <c r="HTK41" s="4"/>
      <c r="HTL41" s="4"/>
      <c r="HTM41" s="4"/>
      <c r="HTN41" s="4"/>
      <c r="HTO41" s="4"/>
      <c r="HTP41" s="4"/>
      <c r="HTQ41" s="4"/>
      <c r="HTR41" s="4"/>
      <c r="HTS41" s="4"/>
      <c r="HTT41" s="4"/>
      <c r="HTU41" s="4"/>
      <c r="HTV41" s="4"/>
      <c r="HTW41" s="4"/>
      <c r="HTX41" s="4"/>
      <c r="HTY41" s="4"/>
      <c r="HTZ41" s="4"/>
      <c r="HUA41" s="4"/>
      <c r="HUB41" s="4"/>
      <c r="HUC41" s="4"/>
      <c r="HUD41" s="4"/>
      <c r="HUE41" s="4"/>
      <c r="HUF41" s="4"/>
      <c r="HUG41" s="4"/>
      <c r="HUH41" s="4"/>
      <c r="HUI41" s="4"/>
      <c r="HUJ41" s="4"/>
      <c r="HUK41" s="4"/>
      <c r="HUL41" s="4"/>
      <c r="HUM41" s="4"/>
      <c r="HUN41" s="4"/>
      <c r="HUO41" s="4"/>
      <c r="HUP41" s="4"/>
      <c r="HUQ41" s="4"/>
      <c r="HUR41" s="4"/>
      <c r="HUS41" s="4"/>
      <c r="HUT41" s="4"/>
      <c r="HUU41" s="4"/>
      <c r="HUV41" s="4"/>
      <c r="HUW41" s="4"/>
      <c r="HUX41" s="4"/>
      <c r="HUY41" s="4"/>
      <c r="HUZ41" s="4"/>
      <c r="HVA41" s="4"/>
      <c r="HVB41" s="4"/>
      <c r="HVC41" s="4"/>
      <c r="HVD41" s="4"/>
      <c r="HVE41" s="4"/>
      <c r="HVF41" s="4"/>
      <c r="HVG41" s="4"/>
      <c r="HVH41" s="4"/>
      <c r="HVI41" s="4"/>
      <c r="HVJ41" s="4"/>
      <c r="HVK41" s="4"/>
      <c r="HVL41" s="4"/>
      <c r="HVM41" s="4"/>
      <c r="HVN41" s="4"/>
      <c r="HVO41" s="4"/>
      <c r="HVP41" s="4"/>
      <c r="HVQ41" s="4"/>
      <c r="HVR41" s="4"/>
      <c r="HVS41" s="4"/>
      <c r="HVT41" s="4"/>
      <c r="HVU41" s="4"/>
      <c r="HVV41" s="4"/>
      <c r="HVW41" s="4"/>
      <c r="HVX41" s="4"/>
      <c r="HVY41" s="4"/>
      <c r="HVZ41" s="4"/>
      <c r="HWA41" s="4"/>
      <c r="HWB41" s="4"/>
      <c r="HWC41" s="4"/>
      <c r="HWD41" s="4"/>
      <c r="HWE41" s="4"/>
      <c r="HWF41" s="4"/>
      <c r="HWG41" s="4"/>
      <c r="HWH41" s="4"/>
      <c r="HWI41" s="4"/>
      <c r="HWJ41" s="4"/>
      <c r="HWK41" s="4"/>
      <c r="HWL41" s="4"/>
      <c r="HWM41" s="4"/>
      <c r="HWN41" s="4"/>
      <c r="HWO41" s="4"/>
      <c r="HWP41" s="4"/>
      <c r="HWQ41" s="4"/>
      <c r="HWR41" s="4"/>
      <c r="HWS41" s="4"/>
      <c r="HWT41" s="4"/>
      <c r="HWU41" s="4"/>
      <c r="HWV41" s="4"/>
      <c r="HWW41" s="4"/>
      <c r="HWX41" s="4"/>
      <c r="HWY41" s="4"/>
      <c r="HWZ41" s="4"/>
      <c r="HXA41" s="4"/>
      <c r="HXB41" s="4"/>
      <c r="HXC41" s="4"/>
      <c r="HXD41" s="4"/>
      <c r="HXE41" s="4"/>
      <c r="HXF41" s="4"/>
      <c r="HXG41" s="4"/>
      <c r="HXH41" s="4"/>
      <c r="HXI41" s="4"/>
      <c r="HXJ41" s="4"/>
      <c r="HXK41" s="4"/>
      <c r="HXL41" s="4"/>
      <c r="HXM41" s="4"/>
      <c r="HXN41" s="4"/>
      <c r="HXO41" s="4"/>
      <c r="HXP41" s="4"/>
      <c r="HXQ41" s="4"/>
      <c r="HXR41" s="4"/>
      <c r="HXS41" s="4"/>
      <c r="HXT41" s="4"/>
      <c r="HXU41" s="4"/>
      <c r="HXV41" s="4"/>
      <c r="HXW41" s="4"/>
      <c r="HXX41" s="4"/>
      <c r="HXY41" s="4"/>
      <c r="HXZ41" s="4"/>
      <c r="HYA41" s="4"/>
      <c r="HYB41" s="4"/>
      <c r="HYC41" s="4"/>
      <c r="HYD41" s="4"/>
      <c r="HYE41" s="4"/>
      <c r="HYF41" s="4"/>
      <c r="HYG41" s="4"/>
      <c r="HYH41" s="4"/>
      <c r="HYI41" s="4"/>
      <c r="HYJ41" s="4"/>
      <c r="HYK41" s="4"/>
      <c r="HYL41" s="4"/>
      <c r="HYM41" s="4"/>
      <c r="HYN41" s="4"/>
      <c r="HYO41" s="4"/>
      <c r="HYP41" s="4"/>
      <c r="HYQ41" s="4"/>
      <c r="HYR41" s="4"/>
      <c r="HYS41" s="4"/>
      <c r="HYT41" s="4"/>
      <c r="HYU41" s="4"/>
      <c r="HYV41" s="4"/>
      <c r="HYW41" s="4"/>
      <c r="HYX41" s="4"/>
      <c r="HYY41" s="4"/>
      <c r="HYZ41" s="4"/>
      <c r="HZA41" s="4"/>
      <c r="HZB41" s="4"/>
      <c r="HZC41" s="4"/>
      <c r="HZD41" s="4"/>
      <c r="HZE41" s="4"/>
      <c r="HZF41" s="4"/>
      <c r="HZG41" s="4"/>
      <c r="HZH41" s="4"/>
      <c r="HZI41" s="4"/>
      <c r="HZJ41" s="4"/>
      <c r="HZK41" s="4"/>
      <c r="HZL41" s="4"/>
      <c r="HZM41" s="4"/>
      <c r="HZN41" s="4"/>
      <c r="HZO41" s="4"/>
      <c r="HZP41" s="4"/>
      <c r="HZQ41" s="4"/>
      <c r="HZR41" s="4"/>
      <c r="HZS41" s="4"/>
      <c r="HZT41" s="4"/>
      <c r="HZU41" s="4"/>
      <c r="HZV41" s="4"/>
      <c r="HZW41" s="4"/>
      <c r="HZX41" s="4"/>
      <c r="HZY41" s="4"/>
      <c r="HZZ41" s="4"/>
      <c r="IAA41" s="4"/>
      <c r="IAB41" s="4"/>
      <c r="IAC41" s="4"/>
      <c r="IAD41" s="4"/>
      <c r="IAE41" s="4"/>
      <c r="IAF41" s="4"/>
      <c r="IAG41" s="4"/>
      <c r="IAH41" s="4"/>
      <c r="IAI41" s="4"/>
      <c r="IAJ41" s="4"/>
      <c r="IAK41" s="4"/>
      <c r="IAL41" s="4"/>
      <c r="IAM41" s="4"/>
      <c r="IAN41" s="4"/>
      <c r="IAO41" s="4"/>
      <c r="IAP41" s="4"/>
      <c r="IAQ41" s="4"/>
      <c r="IAR41" s="4"/>
      <c r="IAS41" s="4"/>
      <c r="IAT41" s="4"/>
      <c r="IAU41" s="4"/>
      <c r="IAV41" s="4"/>
      <c r="IAW41" s="4"/>
      <c r="IAX41" s="4"/>
      <c r="IAY41" s="4"/>
      <c r="IAZ41" s="4"/>
      <c r="IBA41" s="4"/>
      <c r="IBB41" s="4"/>
      <c r="IBC41" s="4"/>
      <c r="IBD41" s="4"/>
      <c r="IBE41" s="4"/>
      <c r="IBF41" s="4"/>
      <c r="IBG41" s="4"/>
      <c r="IBH41" s="4"/>
      <c r="IBI41" s="4"/>
      <c r="IBJ41" s="4"/>
      <c r="IBK41" s="4"/>
      <c r="IBL41" s="4"/>
      <c r="IBM41" s="4"/>
      <c r="IBN41" s="4"/>
      <c r="IBO41" s="4"/>
      <c r="IBP41" s="4"/>
      <c r="IBQ41" s="4"/>
      <c r="IBR41" s="4"/>
      <c r="IBS41" s="4"/>
      <c r="IBT41" s="4"/>
      <c r="IBU41" s="4"/>
      <c r="IBV41" s="4"/>
      <c r="IBW41" s="4"/>
      <c r="IBX41" s="4"/>
      <c r="IBY41" s="4"/>
      <c r="IBZ41" s="4"/>
      <c r="ICA41" s="4"/>
      <c r="ICB41" s="4"/>
      <c r="ICC41" s="4"/>
      <c r="ICD41" s="4"/>
      <c r="ICE41" s="4"/>
      <c r="ICF41" s="4"/>
      <c r="ICG41" s="4"/>
      <c r="ICH41" s="4"/>
      <c r="ICI41" s="4"/>
      <c r="ICJ41" s="4"/>
      <c r="ICK41" s="4"/>
      <c r="ICL41" s="4"/>
      <c r="ICM41" s="4"/>
      <c r="ICN41" s="4"/>
      <c r="ICO41" s="4"/>
      <c r="ICP41" s="4"/>
      <c r="ICQ41" s="4"/>
      <c r="ICR41" s="4"/>
      <c r="ICS41" s="4"/>
      <c r="ICT41" s="4"/>
      <c r="ICU41" s="4"/>
      <c r="ICV41" s="4"/>
      <c r="ICW41" s="4"/>
      <c r="ICX41" s="4"/>
      <c r="ICY41" s="4"/>
      <c r="ICZ41" s="4"/>
      <c r="IDA41" s="4"/>
      <c r="IDB41" s="4"/>
      <c r="IDC41" s="4"/>
      <c r="IDD41" s="4"/>
      <c r="IDE41" s="4"/>
      <c r="IDF41" s="4"/>
      <c r="IDG41" s="4"/>
      <c r="IDH41" s="4"/>
      <c r="IDI41" s="4"/>
      <c r="IDJ41" s="4"/>
      <c r="IDK41" s="4"/>
      <c r="IDL41" s="4"/>
      <c r="IDM41" s="4"/>
      <c r="IDN41" s="4"/>
      <c r="IDO41" s="4"/>
      <c r="IDP41" s="4"/>
      <c r="IDQ41" s="4"/>
      <c r="IDR41" s="4"/>
      <c r="IDS41" s="4"/>
      <c r="IDT41" s="4"/>
      <c r="IDU41" s="4"/>
      <c r="IDV41" s="4"/>
      <c r="IDW41" s="4"/>
      <c r="IDX41" s="4"/>
      <c r="IDY41" s="4"/>
      <c r="IDZ41" s="4"/>
      <c r="IEA41" s="4"/>
      <c r="IEB41" s="4"/>
      <c r="IEC41" s="4"/>
      <c r="IED41" s="4"/>
      <c r="IEE41" s="4"/>
      <c r="IEF41" s="4"/>
      <c r="IEG41" s="4"/>
      <c r="IEH41" s="4"/>
      <c r="IEI41" s="4"/>
      <c r="IEJ41" s="4"/>
      <c r="IEK41" s="4"/>
      <c r="IEL41" s="4"/>
      <c r="IEM41" s="4"/>
      <c r="IEN41" s="4"/>
      <c r="IEO41" s="4"/>
      <c r="IEP41" s="4"/>
      <c r="IEQ41" s="4"/>
      <c r="IER41" s="4"/>
      <c r="IES41" s="4"/>
      <c r="IET41" s="4"/>
      <c r="IEU41" s="4"/>
      <c r="IEV41" s="4"/>
      <c r="IEW41" s="4"/>
      <c r="IEX41" s="4"/>
      <c r="IEY41" s="4"/>
      <c r="IEZ41" s="4"/>
      <c r="IFA41" s="4"/>
      <c r="IFB41" s="4"/>
      <c r="IFC41" s="4"/>
      <c r="IFD41" s="4"/>
      <c r="IFE41" s="4"/>
      <c r="IFF41" s="4"/>
      <c r="IFG41" s="4"/>
      <c r="IFH41" s="4"/>
      <c r="IFI41" s="4"/>
      <c r="IFJ41" s="4"/>
      <c r="IFK41" s="4"/>
      <c r="IFL41" s="4"/>
      <c r="IFM41" s="4"/>
      <c r="IFN41" s="4"/>
      <c r="IFO41" s="4"/>
      <c r="IFP41" s="4"/>
      <c r="IFQ41" s="4"/>
      <c r="IFR41" s="4"/>
      <c r="IFS41" s="4"/>
      <c r="IFT41" s="4"/>
      <c r="IFU41" s="4"/>
      <c r="IFV41" s="4"/>
      <c r="IFW41" s="4"/>
      <c r="IFX41" s="4"/>
      <c r="IFY41" s="4"/>
      <c r="IFZ41" s="4"/>
      <c r="IGA41" s="4"/>
      <c r="IGB41" s="4"/>
      <c r="IGC41" s="4"/>
      <c r="IGD41" s="4"/>
      <c r="IGE41" s="4"/>
      <c r="IGF41" s="4"/>
      <c r="IGG41" s="4"/>
      <c r="IGH41" s="4"/>
      <c r="IGI41" s="4"/>
      <c r="IGJ41" s="4"/>
      <c r="IGK41" s="4"/>
      <c r="IGL41" s="4"/>
      <c r="IGM41" s="4"/>
      <c r="IGN41" s="4"/>
      <c r="IGO41" s="4"/>
      <c r="IGP41" s="4"/>
      <c r="IGQ41" s="4"/>
      <c r="IGR41" s="4"/>
      <c r="IGS41" s="4"/>
      <c r="IGT41" s="4"/>
      <c r="IGU41" s="4"/>
      <c r="IGV41" s="4"/>
      <c r="IGW41" s="4"/>
      <c r="IGX41" s="4"/>
      <c r="IGY41" s="4"/>
      <c r="IGZ41" s="4"/>
      <c r="IHA41" s="4"/>
      <c r="IHB41" s="4"/>
      <c r="IHC41" s="4"/>
      <c r="IHD41" s="4"/>
      <c r="IHE41" s="4"/>
      <c r="IHF41" s="4"/>
      <c r="IHG41" s="4"/>
      <c r="IHH41" s="4"/>
      <c r="IHI41" s="4"/>
      <c r="IHJ41" s="4"/>
      <c r="IHK41" s="4"/>
      <c r="IHL41" s="4"/>
      <c r="IHM41" s="4"/>
      <c r="IHN41" s="4"/>
      <c r="IHO41" s="4"/>
      <c r="IHP41" s="4"/>
      <c r="IHQ41" s="4"/>
      <c r="IHR41" s="4"/>
      <c r="IHS41" s="4"/>
      <c r="IHT41" s="4"/>
      <c r="IHU41" s="4"/>
      <c r="IHV41" s="4"/>
      <c r="IHW41" s="4"/>
      <c r="IHX41" s="4"/>
      <c r="IHY41" s="4"/>
      <c r="IHZ41" s="4"/>
      <c r="IIA41" s="4"/>
      <c r="IIB41" s="4"/>
      <c r="IIC41" s="4"/>
      <c r="IID41" s="4"/>
      <c r="IIE41" s="4"/>
      <c r="IIF41" s="4"/>
      <c r="IIG41" s="4"/>
      <c r="IIH41" s="4"/>
      <c r="III41" s="4"/>
      <c r="IIJ41" s="4"/>
      <c r="IIK41" s="4"/>
      <c r="IIL41" s="4"/>
      <c r="IIM41" s="4"/>
      <c r="IIN41" s="4"/>
      <c r="IIO41" s="4"/>
      <c r="IIP41" s="4"/>
      <c r="IIQ41" s="4"/>
      <c r="IIR41" s="4"/>
      <c r="IIS41" s="4"/>
      <c r="IIT41" s="4"/>
      <c r="IIU41" s="4"/>
      <c r="IIV41" s="4"/>
      <c r="IIW41" s="4"/>
      <c r="IIX41" s="4"/>
      <c r="IIY41" s="4"/>
      <c r="IIZ41" s="4"/>
      <c r="IJA41" s="4"/>
      <c r="IJB41" s="4"/>
      <c r="IJC41" s="4"/>
      <c r="IJD41" s="4"/>
      <c r="IJE41" s="4"/>
      <c r="IJF41" s="4"/>
      <c r="IJG41" s="4"/>
      <c r="IJH41" s="4"/>
      <c r="IJI41" s="4"/>
      <c r="IJJ41" s="4"/>
      <c r="IJK41" s="4"/>
      <c r="IJL41" s="4"/>
      <c r="IJM41" s="4"/>
      <c r="IJN41" s="4"/>
      <c r="IJO41" s="4"/>
      <c r="IJP41" s="4"/>
      <c r="IJQ41" s="4"/>
      <c r="IJR41" s="4"/>
      <c r="IJS41" s="4"/>
      <c r="IJT41" s="4"/>
      <c r="IJU41" s="4"/>
      <c r="IJV41" s="4"/>
      <c r="IJW41" s="4"/>
      <c r="IJX41" s="4"/>
      <c r="IJY41" s="4"/>
      <c r="IJZ41" s="4"/>
      <c r="IKA41" s="4"/>
      <c r="IKB41" s="4"/>
      <c r="IKC41" s="4"/>
      <c r="IKD41" s="4"/>
      <c r="IKE41" s="4"/>
      <c r="IKF41" s="4"/>
      <c r="IKG41" s="4"/>
      <c r="IKH41" s="4"/>
      <c r="IKI41" s="4"/>
      <c r="IKJ41" s="4"/>
      <c r="IKK41" s="4"/>
      <c r="IKL41" s="4"/>
      <c r="IKM41" s="4"/>
      <c r="IKN41" s="4"/>
      <c r="IKO41" s="4"/>
      <c r="IKP41" s="4"/>
      <c r="IKQ41" s="4"/>
      <c r="IKR41" s="4"/>
      <c r="IKS41" s="4"/>
      <c r="IKT41" s="4"/>
      <c r="IKU41" s="4"/>
      <c r="IKV41" s="4"/>
      <c r="IKW41" s="4"/>
      <c r="IKX41" s="4"/>
      <c r="IKY41" s="4"/>
      <c r="IKZ41" s="4"/>
      <c r="ILA41" s="4"/>
      <c r="ILB41" s="4"/>
      <c r="ILC41" s="4"/>
      <c r="ILD41" s="4"/>
      <c r="ILE41" s="4"/>
      <c r="ILF41" s="4"/>
      <c r="ILG41" s="4"/>
      <c r="ILH41" s="4"/>
      <c r="ILI41" s="4"/>
      <c r="ILJ41" s="4"/>
      <c r="ILK41" s="4"/>
      <c r="ILL41" s="4"/>
      <c r="ILM41" s="4"/>
      <c r="ILN41" s="4"/>
      <c r="ILO41" s="4"/>
      <c r="ILP41" s="4"/>
      <c r="ILQ41" s="4"/>
      <c r="ILR41" s="4"/>
      <c r="ILS41" s="4"/>
      <c r="ILT41" s="4"/>
      <c r="ILU41" s="4"/>
      <c r="ILV41" s="4"/>
      <c r="ILW41" s="4"/>
      <c r="ILX41" s="4"/>
      <c r="ILY41" s="4"/>
      <c r="ILZ41" s="4"/>
      <c r="IMA41" s="4"/>
      <c r="IMB41" s="4"/>
      <c r="IMC41" s="4"/>
      <c r="IMD41" s="4"/>
      <c r="IME41" s="4"/>
      <c r="IMF41" s="4"/>
      <c r="IMG41" s="4"/>
      <c r="IMH41" s="4"/>
      <c r="IMI41" s="4"/>
      <c r="IMJ41" s="4"/>
      <c r="IMK41" s="4"/>
      <c r="IML41" s="4"/>
      <c r="IMM41" s="4"/>
      <c r="IMN41" s="4"/>
      <c r="IMO41" s="4"/>
      <c r="IMP41" s="4"/>
      <c r="IMQ41" s="4"/>
      <c r="IMR41" s="4"/>
      <c r="IMS41" s="4"/>
      <c r="IMT41" s="4"/>
      <c r="IMU41" s="4"/>
      <c r="IMV41" s="4"/>
      <c r="IMW41" s="4"/>
      <c r="IMX41" s="4"/>
      <c r="IMY41" s="4"/>
      <c r="IMZ41" s="4"/>
      <c r="INA41" s="4"/>
      <c r="INB41" s="4"/>
      <c r="INC41" s="4"/>
      <c r="IND41" s="4"/>
      <c r="INE41" s="4"/>
      <c r="INF41" s="4"/>
      <c r="ING41" s="4"/>
      <c r="INH41" s="4"/>
      <c r="INI41" s="4"/>
      <c r="INJ41" s="4"/>
      <c r="INK41" s="4"/>
      <c r="INL41" s="4"/>
      <c r="INM41" s="4"/>
      <c r="INN41" s="4"/>
      <c r="INO41" s="4"/>
      <c r="INP41" s="4"/>
      <c r="INQ41" s="4"/>
      <c r="INR41" s="4"/>
      <c r="INS41" s="4"/>
      <c r="INT41" s="4"/>
      <c r="INU41" s="4"/>
      <c r="INV41" s="4"/>
      <c r="INW41" s="4"/>
      <c r="INX41" s="4"/>
      <c r="INY41" s="4"/>
      <c r="INZ41" s="4"/>
      <c r="IOA41" s="4"/>
      <c r="IOB41" s="4"/>
      <c r="IOC41" s="4"/>
      <c r="IOD41" s="4"/>
      <c r="IOE41" s="4"/>
      <c r="IOF41" s="4"/>
      <c r="IOG41" s="4"/>
      <c r="IOH41" s="4"/>
      <c r="IOI41" s="4"/>
      <c r="IOJ41" s="4"/>
      <c r="IOK41" s="4"/>
      <c r="IOL41" s="4"/>
      <c r="IOM41" s="4"/>
      <c r="ION41" s="4"/>
      <c r="IOO41" s="4"/>
      <c r="IOP41" s="4"/>
      <c r="IOQ41" s="4"/>
      <c r="IOR41" s="4"/>
      <c r="IOS41" s="4"/>
      <c r="IOT41" s="4"/>
      <c r="IOU41" s="4"/>
      <c r="IOV41" s="4"/>
      <c r="IOW41" s="4"/>
      <c r="IOX41" s="4"/>
      <c r="IOY41" s="4"/>
      <c r="IOZ41" s="4"/>
      <c r="IPA41" s="4"/>
      <c r="IPB41" s="4"/>
      <c r="IPC41" s="4"/>
      <c r="IPD41" s="4"/>
      <c r="IPE41" s="4"/>
      <c r="IPF41" s="4"/>
      <c r="IPG41" s="4"/>
      <c r="IPH41" s="4"/>
      <c r="IPI41" s="4"/>
      <c r="IPJ41" s="4"/>
      <c r="IPK41" s="4"/>
      <c r="IPL41" s="4"/>
      <c r="IPM41" s="4"/>
      <c r="IPN41" s="4"/>
      <c r="IPO41" s="4"/>
      <c r="IPP41" s="4"/>
      <c r="IPQ41" s="4"/>
      <c r="IPR41" s="4"/>
      <c r="IPS41" s="4"/>
      <c r="IPT41" s="4"/>
      <c r="IPU41" s="4"/>
      <c r="IPV41" s="4"/>
      <c r="IPW41" s="4"/>
      <c r="IPX41" s="4"/>
      <c r="IPY41" s="4"/>
      <c r="IPZ41" s="4"/>
      <c r="IQA41" s="4"/>
      <c r="IQB41" s="4"/>
      <c r="IQC41" s="4"/>
      <c r="IQD41" s="4"/>
      <c r="IQE41" s="4"/>
      <c r="IQF41" s="4"/>
      <c r="IQG41" s="4"/>
      <c r="IQH41" s="4"/>
      <c r="IQI41" s="4"/>
      <c r="IQJ41" s="4"/>
      <c r="IQK41" s="4"/>
      <c r="IQL41" s="4"/>
      <c r="IQM41" s="4"/>
      <c r="IQN41" s="4"/>
      <c r="IQO41" s="4"/>
      <c r="IQP41" s="4"/>
      <c r="IQQ41" s="4"/>
      <c r="IQR41" s="4"/>
      <c r="IQS41" s="4"/>
      <c r="IQT41" s="4"/>
      <c r="IQU41" s="4"/>
      <c r="IQV41" s="4"/>
      <c r="IQW41" s="4"/>
      <c r="IQX41" s="4"/>
      <c r="IQY41" s="4"/>
      <c r="IQZ41" s="4"/>
      <c r="IRA41" s="4"/>
      <c r="IRB41" s="4"/>
      <c r="IRC41" s="4"/>
      <c r="IRD41" s="4"/>
      <c r="IRE41" s="4"/>
      <c r="IRF41" s="4"/>
      <c r="IRG41" s="4"/>
      <c r="IRH41" s="4"/>
      <c r="IRI41" s="4"/>
      <c r="IRJ41" s="4"/>
      <c r="IRK41" s="4"/>
      <c r="IRL41" s="4"/>
      <c r="IRM41" s="4"/>
      <c r="IRN41" s="4"/>
      <c r="IRO41" s="4"/>
      <c r="IRP41" s="4"/>
      <c r="IRQ41" s="4"/>
      <c r="IRR41" s="4"/>
      <c r="IRS41" s="4"/>
      <c r="IRT41" s="4"/>
      <c r="IRU41" s="4"/>
      <c r="IRV41" s="4"/>
      <c r="IRW41" s="4"/>
      <c r="IRX41" s="4"/>
      <c r="IRY41" s="4"/>
      <c r="IRZ41" s="4"/>
      <c r="ISA41" s="4"/>
      <c r="ISB41" s="4"/>
      <c r="ISC41" s="4"/>
      <c r="ISD41" s="4"/>
      <c r="ISE41" s="4"/>
      <c r="ISF41" s="4"/>
      <c r="ISG41" s="4"/>
      <c r="ISH41" s="4"/>
      <c r="ISI41" s="4"/>
      <c r="ISJ41" s="4"/>
      <c r="ISK41" s="4"/>
      <c r="ISL41" s="4"/>
      <c r="ISM41" s="4"/>
      <c r="ISN41" s="4"/>
      <c r="ISO41" s="4"/>
      <c r="ISP41" s="4"/>
      <c r="ISQ41" s="4"/>
      <c r="ISR41" s="4"/>
      <c r="ISS41" s="4"/>
      <c r="IST41" s="4"/>
      <c r="ISU41" s="4"/>
      <c r="ISV41" s="4"/>
      <c r="ISW41" s="4"/>
      <c r="ISX41" s="4"/>
      <c r="ISY41" s="4"/>
      <c r="ISZ41" s="4"/>
      <c r="ITA41" s="4"/>
      <c r="ITB41" s="4"/>
      <c r="ITC41" s="4"/>
      <c r="ITD41" s="4"/>
      <c r="ITE41" s="4"/>
      <c r="ITF41" s="4"/>
      <c r="ITG41" s="4"/>
      <c r="ITH41" s="4"/>
      <c r="ITI41" s="4"/>
      <c r="ITJ41" s="4"/>
      <c r="ITK41" s="4"/>
      <c r="ITL41" s="4"/>
      <c r="ITM41" s="4"/>
      <c r="ITN41" s="4"/>
      <c r="ITO41" s="4"/>
      <c r="ITP41" s="4"/>
      <c r="ITQ41" s="4"/>
      <c r="ITR41" s="4"/>
      <c r="ITS41" s="4"/>
      <c r="ITT41" s="4"/>
      <c r="ITU41" s="4"/>
      <c r="ITV41" s="4"/>
      <c r="ITW41" s="4"/>
      <c r="ITX41" s="4"/>
      <c r="ITY41" s="4"/>
      <c r="ITZ41" s="4"/>
      <c r="IUA41" s="4"/>
      <c r="IUB41" s="4"/>
      <c r="IUC41" s="4"/>
      <c r="IUD41" s="4"/>
      <c r="IUE41" s="4"/>
      <c r="IUF41" s="4"/>
      <c r="IUG41" s="4"/>
      <c r="IUH41" s="4"/>
      <c r="IUI41" s="4"/>
      <c r="IUJ41" s="4"/>
      <c r="IUK41" s="4"/>
      <c r="IUL41" s="4"/>
      <c r="IUM41" s="4"/>
      <c r="IUN41" s="4"/>
      <c r="IUO41" s="4"/>
      <c r="IUP41" s="4"/>
      <c r="IUQ41" s="4"/>
      <c r="IUR41" s="4"/>
      <c r="IUS41" s="4"/>
      <c r="IUT41" s="4"/>
      <c r="IUU41" s="4"/>
      <c r="IUV41" s="4"/>
      <c r="IUW41" s="4"/>
      <c r="IUX41" s="4"/>
      <c r="IUY41" s="4"/>
      <c r="IUZ41" s="4"/>
      <c r="IVA41" s="4"/>
      <c r="IVB41" s="4"/>
      <c r="IVC41" s="4"/>
      <c r="IVD41" s="4"/>
      <c r="IVE41" s="4"/>
      <c r="IVF41" s="4"/>
      <c r="IVG41" s="4"/>
      <c r="IVH41" s="4"/>
      <c r="IVI41" s="4"/>
      <c r="IVJ41" s="4"/>
      <c r="IVK41" s="4"/>
      <c r="IVL41" s="4"/>
      <c r="IVM41" s="4"/>
      <c r="IVN41" s="4"/>
      <c r="IVO41" s="4"/>
      <c r="IVP41" s="4"/>
      <c r="IVQ41" s="4"/>
      <c r="IVR41" s="4"/>
      <c r="IVS41" s="4"/>
      <c r="IVT41" s="4"/>
      <c r="IVU41" s="4"/>
      <c r="IVV41" s="4"/>
      <c r="IVW41" s="4"/>
      <c r="IVX41" s="4"/>
      <c r="IVY41" s="4"/>
      <c r="IVZ41" s="4"/>
      <c r="IWA41" s="4"/>
      <c r="IWB41" s="4"/>
      <c r="IWC41" s="4"/>
      <c r="IWD41" s="4"/>
      <c r="IWE41" s="4"/>
      <c r="IWF41" s="4"/>
      <c r="IWG41" s="4"/>
      <c r="IWH41" s="4"/>
      <c r="IWI41" s="4"/>
      <c r="IWJ41" s="4"/>
      <c r="IWK41" s="4"/>
      <c r="IWL41" s="4"/>
      <c r="IWM41" s="4"/>
      <c r="IWN41" s="4"/>
      <c r="IWO41" s="4"/>
      <c r="IWP41" s="4"/>
      <c r="IWQ41" s="4"/>
      <c r="IWR41" s="4"/>
      <c r="IWS41" s="4"/>
      <c r="IWT41" s="4"/>
      <c r="IWU41" s="4"/>
      <c r="IWV41" s="4"/>
      <c r="IWW41" s="4"/>
      <c r="IWX41" s="4"/>
      <c r="IWY41" s="4"/>
      <c r="IWZ41" s="4"/>
      <c r="IXA41" s="4"/>
      <c r="IXB41" s="4"/>
      <c r="IXC41" s="4"/>
      <c r="IXD41" s="4"/>
      <c r="IXE41" s="4"/>
      <c r="IXF41" s="4"/>
      <c r="IXG41" s="4"/>
      <c r="IXH41" s="4"/>
      <c r="IXI41" s="4"/>
      <c r="IXJ41" s="4"/>
      <c r="IXK41" s="4"/>
      <c r="IXL41" s="4"/>
      <c r="IXM41" s="4"/>
      <c r="IXN41" s="4"/>
      <c r="IXO41" s="4"/>
      <c r="IXP41" s="4"/>
      <c r="IXQ41" s="4"/>
      <c r="IXR41" s="4"/>
      <c r="IXS41" s="4"/>
      <c r="IXT41" s="4"/>
      <c r="IXU41" s="4"/>
      <c r="IXV41" s="4"/>
      <c r="IXW41" s="4"/>
      <c r="IXX41" s="4"/>
      <c r="IXY41" s="4"/>
      <c r="IXZ41" s="4"/>
      <c r="IYA41" s="4"/>
      <c r="IYB41" s="4"/>
      <c r="IYC41" s="4"/>
      <c r="IYD41" s="4"/>
      <c r="IYE41" s="4"/>
      <c r="IYF41" s="4"/>
      <c r="IYG41" s="4"/>
      <c r="IYH41" s="4"/>
      <c r="IYI41" s="4"/>
      <c r="IYJ41" s="4"/>
      <c r="IYK41" s="4"/>
      <c r="IYL41" s="4"/>
      <c r="IYM41" s="4"/>
      <c r="IYN41" s="4"/>
      <c r="IYO41" s="4"/>
      <c r="IYP41" s="4"/>
      <c r="IYQ41" s="4"/>
      <c r="IYR41" s="4"/>
      <c r="IYS41" s="4"/>
      <c r="IYT41" s="4"/>
      <c r="IYU41" s="4"/>
      <c r="IYV41" s="4"/>
      <c r="IYW41" s="4"/>
      <c r="IYX41" s="4"/>
      <c r="IYY41" s="4"/>
      <c r="IYZ41" s="4"/>
      <c r="IZA41" s="4"/>
      <c r="IZB41" s="4"/>
      <c r="IZC41" s="4"/>
      <c r="IZD41" s="4"/>
      <c r="IZE41" s="4"/>
      <c r="IZF41" s="4"/>
      <c r="IZG41" s="4"/>
      <c r="IZH41" s="4"/>
      <c r="IZI41" s="4"/>
      <c r="IZJ41" s="4"/>
      <c r="IZK41" s="4"/>
      <c r="IZL41" s="4"/>
      <c r="IZM41" s="4"/>
      <c r="IZN41" s="4"/>
      <c r="IZO41" s="4"/>
      <c r="IZP41" s="4"/>
      <c r="IZQ41" s="4"/>
      <c r="IZR41" s="4"/>
      <c r="IZS41" s="4"/>
      <c r="IZT41" s="4"/>
      <c r="IZU41" s="4"/>
      <c r="IZV41" s="4"/>
      <c r="IZW41" s="4"/>
      <c r="IZX41" s="4"/>
      <c r="IZY41" s="4"/>
      <c r="IZZ41" s="4"/>
      <c r="JAA41" s="4"/>
      <c r="JAB41" s="4"/>
      <c r="JAC41" s="4"/>
      <c r="JAD41" s="4"/>
      <c r="JAE41" s="4"/>
      <c r="JAF41" s="4"/>
      <c r="JAG41" s="4"/>
      <c r="JAH41" s="4"/>
      <c r="JAI41" s="4"/>
      <c r="JAJ41" s="4"/>
      <c r="JAK41" s="4"/>
      <c r="JAL41" s="4"/>
      <c r="JAM41" s="4"/>
      <c r="JAN41" s="4"/>
      <c r="JAO41" s="4"/>
      <c r="JAP41" s="4"/>
      <c r="JAQ41" s="4"/>
      <c r="JAR41" s="4"/>
      <c r="JAS41" s="4"/>
      <c r="JAT41" s="4"/>
      <c r="JAU41" s="4"/>
      <c r="JAV41" s="4"/>
      <c r="JAW41" s="4"/>
      <c r="JAX41" s="4"/>
      <c r="JAY41" s="4"/>
      <c r="JAZ41" s="4"/>
      <c r="JBA41" s="4"/>
      <c r="JBB41" s="4"/>
      <c r="JBC41" s="4"/>
      <c r="JBD41" s="4"/>
      <c r="JBE41" s="4"/>
      <c r="JBF41" s="4"/>
      <c r="JBG41" s="4"/>
      <c r="JBH41" s="4"/>
      <c r="JBI41" s="4"/>
      <c r="JBJ41" s="4"/>
      <c r="JBK41" s="4"/>
      <c r="JBL41" s="4"/>
      <c r="JBM41" s="4"/>
      <c r="JBN41" s="4"/>
      <c r="JBO41" s="4"/>
      <c r="JBP41" s="4"/>
      <c r="JBQ41" s="4"/>
      <c r="JBR41" s="4"/>
      <c r="JBS41" s="4"/>
      <c r="JBT41" s="4"/>
      <c r="JBU41" s="4"/>
      <c r="JBV41" s="4"/>
      <c r="JBW41" s="4"/>
      <c r="JBX41" s="4"/>
      <c r="JBY41" s="4"/>
      <c r="JBZ41" s="4"/>
      <c r="JCA41" s="4"/>
      <c r="JCB41" s="4"/>
      <c r="JCC41" s="4"/>
      <c r="JCD41" s="4"/>
      <c r="JCE41" s="4"/>
      <c r="JCF41" s="4"/>
      <c r="JCG41" s="4"/>
      <c r="JCH41" s="4"/>
      <c r="JCI41" s="4"/>
      <c r="JCJ41" s="4"/>
      <c r="JCK41" s="4"/>
      <c r="JCL41" s="4"/>
      <c r="JCM41" s="4"/>
      <c r="JCN41" s="4"/>
      <c r="JCO41" s="4"/>
      <c r="JCP41" s="4"/>
      <c r="JCQ41" s="4"/>
      <c r="JCR41" s="4"/>
      <c r="JCS41" s="4"/>
      <c r="JCT41" s="4"/>
      <c r="JCU41" s="4"/>
      <c r="JCV41" s="4"/>
      <c r="JCW41" s="4"/>
      <c r="JCX41" s="4"/>
      <c r="JCY41" s="4"/>
      <c r="JCZ41" s="4"/>
      <c r="JDA41" s="4"/>
      <c r="JDB41" s="4"/>
      <c r="JDC41" s="4"/>
      <c r="JDD41" s="4"/>
      <c r="JDE41" s="4"/>
      <c r="JDF41" s="4"/>
      <c r="JDG41" s="4"/>
      <c r="JDH41" s="4"/>
      <c r="JDI41" s="4"/>
      <c r="JDJ41" s="4"/>
      <c r="JDK41" s="4"/>
      <c r="JDL41" s="4"/>
      <c r="JDM41" s="4"/>
      <c r="JDN41" s="4"/>
      <c r="JDO41" s="4"/>
      <c r="JDP41" s="4"/>
      <c r="JDQ41" s="4"/>
      <c r="JDR41" s="4"/>
      <c r="JDS41" s="4"/>
      <c r="JDT41" s="4"/>
      <c r="JDU41" s="4"/>
      <c r="JDV41" s="4"/>
      <c r="JDW41" s="4"/>
      <c r="JDX41" s="4"/>
      <c r="JDY41" s="4"/>
      <c r="JDZ41" s="4"/>
      <c r="JEA41" s="4"/>
      <c r="JEB41" s="4"/>
      <c r="JEC41" s="4"/>
      <c r="JED41" s="4"/>
      <c r="JEE41" s="4"/>
      <c r="JEF41" s="4"/>
      <c r="JEG41" s="4"/>
      <c r="JEH41" s="4"/>
      <c r="JEI41" s="4"/>
      <c r="JEJ41" s="4"/>
      <c r="JEK41" s="4"/>
      <c r="JEL41" s="4"/>
      <c r="JEM41" s="4"/>
      <c r="JEN41" s="4"/>
      <c r="JEO41" s="4"/>
      <c r="JEP41" s="4"/>
      <c r="JEQ41" s="4"/>
      <c r="JER41" s="4"/>
      <c r="JES41" s="4"/>
      <c r="JET41" s="4"/>
      <c r="JEU41" s="4"/>
      <c r="JEV41" s="4"/>
      <c r="JEW41" s="4"/>
      <c r="JEX41" s="4"/>
      <c r="JEY41" s="4"/>
      <c r="JEZ41" s="4"/>
      <c r="JFA41" s="4"/>
      <c r="JFB41" s="4"/>
      <c r="JFC41" s="4"/>
      <c r="JFD41" s="4"/>
      <c r="JFE41" s="4"/>
      <c r="JFF41" s="4"/>
      <c r="JFG41" s="4"/>
      <c r="JFH41" s="4"/>
      <c r="JFI41" s="4"/>
      <c r="JFJ41" s="4"/>
      <c r="JFK41" s="4"/>
      <c r="JFL41" s="4"/>
      <c r="JFM41" s="4"/>
      <c r="JFN41" s="4"/>
      <c r="JFO41" s="4"/>
      <c r="JFP41" s="4"/>
      <c r="JFQ41" s="4"/>
      <c r="JFR41" s="4"/>
      <c r="JFS41" s="4"/>
      <c r="JFT41" s="4"/>
      <c r="JFU41" s="4"/>
      <c r="JFV41" s="4"/>
      <c r="JFW41" s="4"/>
      <c r="JFX41" s="4"/>
      <c r="JFY41" s="4"/>
      <c r="JFZ41" s="4"/>
      <c r="JGA41" s="4"/>
      <c r="JGB41" s="4"/>
      <c r="JGC41" s="4"/>
      <c r="JGD41" s="4"/>
      <c r="JGE41" s="4"/>
      <c r="JGF41" s="4"/>
      <c r="JGG41" s="4"/>
      <c r="JGH41" s="4"/>
      <c r="JGI41" s="4"/>
      <c r="JGJ41" s="4"/>
      <c r="JGK41" s="4"/>
      <c r="JGL41" s="4"/>
      <c r="JGM41" s="4"/>
      <c r="JGN41" s="4"/>
      <c r="JGO41" s="4"/>
      <c r="JGP41" s="4"/>
      <c r="JGQ41" s="4"/>
      <c r="JGR41" s="4"/>
      <c r="JGS41" s="4"/>
      <c r="JGT41" s="4"/>
      <c r="JGU41" s="4"/>
      <c r="JGV41" s="4"/>
      <c r="JGW41" s="4"/>
      <c r="JGX41" s="4"/>
      <c r="JGY41" s="4"/>
      <c r="JGZ41" s="4"/>
      <c r="JHA41" s="4"/>
      <c r="JHB41" s="4"/>
      <c r="JHC41" s="4"/>
      <c r="JHD41" s="4"/>
      <c r="JHE41" s="4"/>
      <c r="JHF41" s="4"/>
      <c r="JHG41" s="4"/>
      <c r="JHH41" s="4"/>
      <c r="JHI41" s="4"/>
      <c r="JHJ41" s="4"/>
      <c r="JHK41" s="4"/>
      <c r="JHL41" s="4"/>
      <c r="JHM41" s="4"/>
      <c r="JHN41" s="4"/>
      <c r="JHO41" s="4"/>
      <c r="JHP41" s="4"/>
      <c r="JHQ41" s="4"/>
      <c r="JHR41" s="4"/>
      <c r="JHS41" s="4"/>
      <c r="JHT41" s="4"/>
      <c r="JHU41" s="4"/>
      <c r="JHV41" s="4"/>
      <c r="JHW41" s="4"/>
      <c r="JHX41" s="4"/>
      <c r="JHY41" s="4"/>
      <c r="JHZ41" s="4"/>
      <c r="JIA41" s="4"/>
      <c r="JIB41" s="4"/>
      <c r="JIC41" s="4"/>
      <c r="JID41" s="4"/>
      <c r="JIE41" s="4"/>
      <c r="JIF41" s="4"/>
      <c r="JIG41" s="4"/>
      <c r="JIH41" s="4"/>
      <c r="JII41" s="4"/>
      <c r="JIJ41" s="4"/>
      <c r="JIK41" s="4"/>
      <c r="JIL41" s="4"/>
      <c r="JIM41" s="4"/>
      <c r="JIN41" s="4"/>
      <c r="JIO41" s="4"/>
      <c r="JIP41" s="4"/>
      <c r="JIQ41" s="4"/>
      <c r="JIR41" s="4"/>
      <c r="JIS41" s="4"/>
      <c r="JIT41" s="4"/>
      <c r="JIU41" s="4"/>
      <c r="JIV41" s="4"/>
      <c r="JIW41" s="4"/>
      <c r="JIX41" s="4"/>
      <c r="JIY41" s="4"/>
      <c r="JIZ41" s="4"/>
      <c r="JJA41" s="4"/>
      <c r="JJB41" s="4"/>
      <c r="JJC41" s="4"/>
      <c r="JJD41" s="4"/>
      <c r="JJE41" s="4"/>
      <c r="JJF41" s="4"/>
      <c r="JJG41" s="4"/>
      <c r="JJH41" s="4"/>
      <c r="JJI41" s="4"/>
      <c r="JJJ41" s="4"/>
      <c r="JJK41" s="4"/>
      <c r="JJL41" s="4"/>
      <c r="JJM41" s="4"/>
      <c r="JJN41" s="4"/>
      <c r="JJO41" s="4"/>
      <c r="JJP41" s="4"/>
      <c r="JJQ41" s="4"/>
      <c r="JJR41" s="4"/>
      <c r="JJS41" s="4"/>
      <c r="JJT41" s="4"/>
      <c r="JJU41" s="4"/>
      <c r="JJV41" s="4"/>
      <c r="JJW41" s="4"/>
      <c r="JJX41" s="4"/>
      <c r="JJY41" s="4"/>
      <c r="JJZ41" s="4"/>
      <c r="JKA41" s="4"/>
      <c r="JKB41" s="4"/>
      <c r="JKC41" s="4"/>
      <c r="JKD41" s="4"/>
      <c r="JKE41" s="4"/>
      <c r="JKF41" s="4"/>
      <c r="JKG41" s="4"/>
      <c r="JKH41" s="4"/>
      <c r="JKI41" s="4"/>
      <c r="JKJ41" s="4"/>
      <c r="JKK41" s="4"/>
      <c r="JKL41" s="4"/>
      <c r="JKM41" s="4"/>
      <c r="JKN41" s="4"/>
      <c r="JKO41" s="4"/>
      <c r="JKP41" s="4"/>
      <c r="JKQ41" s="4"/>
      <c r="JKR41" s="4"/>
      <c r="JKS41" s="4"/>
      <c r="JKT41" s="4"/>
      <c r="JKU41" s="4"/>
      <c r="JKV41" s="4"/>
      <c r="JKW41" s="4"/>
      <c r="JKX41" s="4"/>
      <c r="JKY41" s="4"/>
      <c r="JKZ41" s="4"/>
      <c r="JLA41" s="4"/>
      <c r="JLB41" s="4"/>
      <c r="JLC41" s="4"/>
      <c r="JLD41" s="4"/>
      <c r="JLE41" s="4"/>
      <c r="JLF41" s="4"/>
      <c r="JLG41" s="4"/>
      <c r="JLH41" s="4"/>
      <c r="JLI41" s="4"/>
      <c r="JLJ41" s="4"/>
      <c r="JLK41" s="4"/>
      <c r="JLL41" s="4"/>
      <c r="JLM41" s="4"/>
      <c r="JLN41" s="4"/>
      <c r="JLO41" s="4"/>
      <c r="JLP41" s="4"/>
      <c r="JLQ41" s="4"/>
      <c r="JLR41" s="4"/>
      <c r="JLS41" s="4"/>
      <c r="JLT41" s="4"/>
      <c r="JLU41" s="4"/>
      <c r="JLV41" s="4"/>
      <c r="JLW41" s="4"/>
      <c r="JLX41" s="4"/>
      <c r="JLY41" s="4"/>
      <c r="JLZ41" s="4"/>
      <c r="JMA41" s="4"/>
      <c r="JMB41" s="4"/>
      <c r="JMC41" s="4"/>
      <c r="JMD41" s="4"/>
      <c r="JME41" s="4"/>
      <c r="JMF41" s="4"/>
      <c r="JMG41" s="4"/>
      <c r="JMH41" s="4"/>
      <c r="JMI41" s="4"/>
      <c r="JMJ41" s="4"/>
      <c r="JMK41" s="4"/>
      <c r="JML41" s="4"/>
      <c r="JMM41" s="4"/>
      <c r="JMN41" s="4"/>
      <c r="JMO41" s="4"/>
      <c r="JMP41" s="4"/>
      <c r="JMQ41" s="4"/>
      <c r="JMR41" s="4"/>
      <c r="JMS41" s="4"/>
      <c r="JMT41" s="4"/>
      <c r="JMU41" s="4"/>
      <c r="JMV41" s="4"/>
      <c r="JMW41" s="4"/>
      <c r="JMX41" s="4"/>
      <c r="JMY41" s="4"/>
      <c r="JMZ41" s="4"/>
      <c r="JNA41" s="4"/>
      <c r="JNB41" s="4"/>
      <c r="JNC41" s="4"/>
      <c r="JND41" s="4"/>
      <c r="JNE41" s="4"/>
      <c r="JNF41" s="4"/>
      <c r="JNG41" s="4"/>
      <c r="JNH41" s="4"/>
      <c r="JNI41" s="4"/>
      <c r="JNJ41" s="4"/>
      <c r="JNK41" s="4"/>
      <c r="JNL41" s="4"/>
      <c r="JNM41" s="4"/>
      <c r="JNN41" s="4"/>
      <c r="JNO41" s="4"/>
      <c r="JNP41" s="4"/>
      <c r="JNQ41" s="4"/>
      <c r="JNR41" s="4"/>
      <c r="JNS41" s="4"/>
      <c r="JNT41" s="4"/>
      <c r="JNU41" s="4"/>
      <c r="JNV41" s="4"/>
      <c r="JNW41" s="4"/>
      <c r="JNX41" s="4"/>
      <c r="JNY41" s="4"/>
      <c r="JNZ41" s="4"/>
      <c r="JOA41" s="4"/>
      <c r="JOB41" s="4"/>
      <c r="JOC41" s="4"/>
      <c r="JOD41" s="4"/>
      <c r="JOE41" s="4"/>
      <c r="JOF41" s="4"/>
      <c r="JOG41" s="4"/>
      <c r="JOH41" s="4"/>
      <c r="JOI41" s="4"/>
      <c r="JOJ41" s="4"/>
      <c r="JOK41" s="4"/>
      <c r="JOL41" s="4"/>
      <c r="JOM41" s="4"/>
      <c r="JON41" s="4"/>
      <c r="JOO41" s="4"/>
      <c r="JOP41" s="4"/>
      <c r="JOQ41" s="4"/>
      <c r="JOR41" s="4"/>
      <c r="JOS41" s="4"/>
      <c r="JOT41" s="4"/>
      <c r="JOU41" s="4"/>
      <c r="JOV41" s="4"/>
      <c r="JOW41" s="4"/>
      <c r="JOX41" s="4"/>
      <c r="JOY41" s="4"/>
      <c r="JOZ41" s="4"/>
      <c r="JPA41" s="4"/>
      <c r="JPB41" s="4"/>
      <c r="JPC41" s="4"/>
      <c r="JPD41" s="4"/>
      <c r="JPE41" s="4"/>
      <c r="JPF41" s="4"/>
      <c r="JPG41" s="4"/>
      <c r="JPH41" s="4"/>
      <c r="JPI41" s="4"/>
      <c r="JPJ41" s="4"/>
      <c r="JPK41" s="4"/>
      <c r="JPL41" s="4"/>
      <c r="JPM41" s="4"/>
      <c r="JPN41" s="4"/>
      <c r="JPO41" s="4"/>
      <c r="JPP41" s="4"/>
      <c r="JPQ41" s="4"/>
      <c r="JPR41" s="4"/>
      <c r="JPS41" s="4"/>
      <c r="JPT41" s="4"/>
      <c r="JPU41" s="4"/>
      <c r="JPV41" s="4"/>
      <c r="JPW41" s="4"/>
      <c r="JPX41" s="4"/>
      <c r="JPY41" s="4"/>
      <c r="JPZ41" s="4"/>
      <c r="JQA41" s="4"/>
      <c r="JQB41" s="4"/>
      <c r="JQC41" s="4"/>
      <c r="JQD41" s="4"/>
      <c r="JQE41" s="4"/>
      <c r="JQF41" s="4"/>
      <c r="JQG41" s="4"/>
      <c r="JQH41" s="4"/>
      <c r="JQI41" s="4"/>
      <c r="JQJ41" s="4"/>
      <c r="JQK41" s="4"/>
      <c r="JQL41" s="4"/>
      <c r="JQM41" s="4"/>
      <c r="JQN41" s="4"/>
      <c r="JQO41" s="4"/>
      <c r="JQP41" s="4"/>
      <c r="JQQ41" s="4"/>
      <c r="JQR41" s="4"/>
      <c r="JQS41" s="4"/>
      <c r="JQT41" s="4"/>
      <c r="JQU41" s="4"/>
      <c r="JQV41" s="4"/>
      <c r="JQW41" s="4"/>
      <c r="JQX41" s="4"/>
      <c r="JQY41" s="4"/>
      <c r="JQZ41" s="4"/>
      <c r="JRA41" s="4"/>
      <c r="JRB41" s="4"/>
      <c r="JRC41" s="4"/>
      <c r="JRD41" s="4"/>
      <c r="JRE41" s="4"/>
      <c r="JRF41" s="4"/>
      <c r="JRG41" s="4"/>
      <c r="JRH41" s="4"/>
      <c r="JRI41" s="4"/>
      <c r="JRJ41" s="4"/>
      <c r="JRK41" s="4"/>
      <c r="JRL41" s="4"/>
      <c r="JRM41" s="4"/>
      <c r="JRN41" s="4"/>
      <c r="JRO41" s="4"/>
      <c r="JRP41" s="4"/>
      <c r="JRQ41" s="4"/>
      <c r="JRR41" s="4"/>
      <c r="JRS41" s="4"/>
      <c r="JRT41" s="4"/>
      <c r="JRU41" s="4"/>
      <c r="JRV41" s="4"/>
      <c r="JRW41" s="4"/>
      <c r="JRX41" s="4"/>
      <c r="JRY41" s="4"/>
      <c r="JRZ41" s="4"/>
      <c r="JSA41" s="4"/>
      <c r="JSB41" s="4"/>
      <c r="JSC41" s="4"/>
      <c r="JSD41" s="4"/>
      <c r="JSE41" s="4"/>
      <c r="JSF41" s="4"/>
      <c r="JSG41" s="4"/>
      <c r="JSH41" s="4"/>
      <c r="JSI41" s="4"/>
      <c r="JSJ41" s="4"/>
      <c r="JSK41" s="4"/>
      <c r="JSL41" s="4"/>
      <c r="JSM41" s="4"/>
      <c r="JSN41" s="4"/>
      <c r="JSO41" s="4"/>
      <c r="JSP41" s="4"/>
      <c r="JSQ41" s="4"/>
      <c r="JSR41" s="4"/>
      <c r="JSS41" s="4"/>
      <c r="JST41" s="4"/>
      <c r="JSU41" s="4"/>
      <c r="JSV41" s="4"/>
      <c r="JSW41" s="4"/>
      <c r="JSX41" s="4"/>
      <c r="JSY41" s="4"/>
      <c r="JSZ41" s="4"/>
      <c r="JTA41" s="4"/>
      <c r="JTB41" s="4"/>
      <c r="JTC41" s="4"/>
      <c r="JTD41" s="4"/>
      <c r="JTE41" s="4"/>
      <c r="JTF41" s="4"/>
      <c r="JTG41" s="4"/>
      <c r="JTH41" s="4"/>
      <c r="JTI41" s="4"/>
      <c r="JTJ41" s="4"/>
      <c r="JTK41" s="4"/>
      <c r="JTL41" s="4"/>
      <c r="JTM41" s="4"/>
      <c r="JTN41" s="4"/>
      <c r="JTO41" s="4"/>
      <c r="JTP41" s="4"/>
      <c r="JTQ41" s="4"/>
      <c r="JTR41" s="4"/>
      <c r="JTS41" s="4"/>
      <c r="JTT41" s="4"/>
      <c r="JTU41" s="4"/>
      <c r="JTV41" s="4"/>
      <c r="JTW41" s="4"/>
      <c r="JTX41" s="4"/>
      <c r="JTY41" s="4"/>
      <c r="JTZ41" s="4"/>
      <c r="JUA41" s="4"/>
      <c r="JUB41" s="4"/>
      <c r="JUC41" s="4"/>
      <c r="JUD41" s="4"/>
      <c r="JUE41" s="4"/>
      <c r="JUF41" s="4"/>
      <c r="JUG41" s="4"/>
      <c r="JUH41" s="4"/>
      <c r="JUI41" s="4"/>
      <c r="JUJ41" s="4"/>
      <c r="JUK41" s="4"/>
      <c r="JUL41" s="4"/>
      <c r="JUM41" s="4"/>
      <c r="JUN41" s="4"/>
      <c r="JUO41" s="4"/>
      <c r="JUP41" s="4"/>
      <c r="JUQ41" s="4"/>
      <c r="JUR41" s="4"/>
      <c r="JUS41" s="4"/>
      <c r="JUT41" s="4"/>
      <c r="JUU41" s="4"/>
      <c r="JUV41" s="4"/>
      <c r="JUW41" s="4"/>
      <c r="JUX41" s="4"/>
      <c r="JUY41" s="4"/>
      <c r="JUZ41" s="4"/>
      <c r="JVA41" s="4"/>
      <c r="JVB41" s="4"/>
      <c r="JVC41" s="4"/>
      <c r="JVD41" s="4"/>
      <c r="JVE41" s="4"/>
      <c r="JVF41" s="4"/>
      <c r="JVG41" s="4"/>
      <c r="JVH41" s="4"/>
      <c r="JVI41" s="4"/>
      <c r="JVJ41" s="4"/>
      <c r="JVK41" s="4"/>
      <c r="JVL41" s="4"/>
      <c r="JVM41" s="4"/>
      <c r="JVN41" s="4"/>
      <c r="JVO41" s="4"/>
      <c r="JVP41" s="4"/>
      <c r="JVQ41" s="4"/>
      <c r="JVR41" s="4"/>
      <c r="JVS41" s="4"/>
      <c r="JVT41" s="4"/>
      <c r="JVU41" s="4"/>
      <c r="JVV41" s="4"/>
      <c r="JVW41" s="4"/>
      <c r="JVX41" s="4"/>
      <c r="JVY41" s="4"/>
      <c r="JVZ41" s="4"/>
      <c r="JWA41" s="4"/>
      <c r="JWB41" s="4"/>
      <c r="JWC41" s="4"/>
      <c r="JWD41" s="4"/>
      <c r="JWE41" s="4"/>
      <c r="JWF41" s="4"/>
      <c r="JWG41" s="4"/>
      <c r="JWH41" s="4"/>
      <c r="JWI41" s="4"/>
      <c r="JWJ41" s="4"/>
      <c r="JWK41" s="4"/>
      <c r="JWL41" s="4"/>
      <c r="JWM41" s="4"/>
      <c r="JWN41" s="4"/>
      <c r="JWO41" s="4"/>
      <c r="JWP41" s="4"/>
      <c r="JWQ41" s="4"/>
      <c r="JWR41" s="4"/>
      <c r="JWS41" s="4"/>
      <c r="JWT41" s="4"/>
      <c r="JWU41" s="4"/>
      <c r="JWV41" s="4"/>
      <c r="JWW41" s="4"/>
      <c r="JWX41" s="4"/>
      <c r="JWY41" s="4"/>
      <c r="JWZ41" s="4"/>
      <c r="JXA41" s="4"/>
      <c r="JXB41" s="4"/>
      <c r="JXC41" s="4"/>
      <c r="JXD41" s="4"/>
      <c r="JXE41" s="4"/>
      <c r="JXF41" s="4"/>
      <c r="JXG41" s="4"/>
      <c r="JXH41" s="4"/>
      <c r="JXI41" s="4"/>
      <c r="JXJ41" s="4"/>
      <c r="JXK41" s="4"/>
      <c r="JXL41" s="4"/>
      <c r="JXM41" s="4"/>
      <c r="JXN41" s="4"/>
      <c r="JXO41" s="4"/>
      <c r="JXP41" s="4"/>
      <c r="JXQ41" s="4"/>
      <c r="JXR41" s="4"/>
      <c r="JXS41" s="4"/>
      <c r="JXT41" s="4"/>
      <c r="JXU41" s="4"/>
      <c r="JXV41" s="4"/>
      <c r="JXW41" s="4"/>
      <c r="JXX41" s="4"/>
      <c r="JXY41" s="4"/>
      <c r="JXZ41" s="4"/>
      <c r="JYA41" s="4"/>
      <c r="JYB41" s="4"/>
      <c r="JYC41" s="4"/>
      <c r="JYD41" s="4"/>
      <c r="JYE41" s="4"/>
      <c r="JYF41" s="4"/>
      <c r="JYG41" s="4"/>
      <c r="JYH41" s="4"/>
      <c r="JYI41" s="4"/>
      <c r="JYJ41" s="4"/>
      <c r="JYK41" s="4"/>
      <c r="JYL41" s="4"/>
      <c r="JYM41" s="4"/>
      <c r="JYN41" s="4"/>
      <c r="JYO41" s="4"/>
      <c r="JYP41" s="4"/>
      <c r="JYQ41" s="4"/>
      <c r="JYR41" s="4"/>
      <c r="JYS41" s="4"/>
      <c r="JYT41" s="4"/>
      <c r="JYU41" s="4"/>
      <c r="JYV41" s="4"/>
      <c r="JYW41" s="4"/>
      <c r="JYX41" s="4"/>
      <c r="JYY41" s="4"/>
      <c r="JYZ41" s="4"/>
      <c r="JZA41" s="4"/>
      <c r="JZB41" s="4"/>
      <c r="JZC41" s="4"/>
      <c r="JZD41" s="4"/>
      <c r="JZE41" s="4"/>
      <c r="JZF41" s="4"/>
      <c r="JZG41" s="4"/>
      <c r="JZH41" s="4"/>
      <c r="JZI41" s="4"/>
      <c r="JZJ41" s="4"/>
      <c r="JZK41" s="4"/>
      <c r="JZL41" s="4"/>
      <c r="JZM41" s="4"/>
      <c r="JZN41" s="4"/>
      <c r="JZO41" s="4"/>
      <c r="JZP41" s="4"/>
      <c r="JZQ41" s="4"/>
      <c r="JZR41" s="4"/>
      <c r="JZS41" s="4"/>
      <c r="JZT41" s="4"/>
      <c r="JZU41" s="4"/>
      <c r="JZV41" s="4"/>
      <c r="JZW41" s="4"/>
      <c r="JZX41" s="4"/>
      <c r="JZY41" s="4"/>
      <c r="JZZ41" s="4"/>
      <c r="KAA41" s="4"/>
      <c r="KAB41" s="4"/>
      <c r="KAC41" s="4"/>
      <c r="KAD41" s="4"/>
      <c r="KAE41" s="4"/>
      <c r="KAF41" s="4"/>
      <c r="KAG41" s="4"/>
      <c r="KAH41" s="4"/>
      <c r="KAI41" s="4"/>
      <c r="KAJ41" s="4"/>
      <c r="KAK41" s="4"/>
      <c r="KAL41" s="4"/>
      <c r="KAM41" s="4"/>
      <c r="KAN41" s="4"/>
      <c r="KAO41" s="4"/>
      <c r="KAP41" s="4"/>
      <c r="KAQ41" s="4"/>
      <c r="KAR41" s="4"/>
      <c r="KAS41" s="4"/>
      <c r="KAT41" s="4"/>
      <c r="KAU41" s="4"/>
      <c r="KAV41" s="4"/>
      <c r="KAW41" s="4"/>
      <c r="KAX41" s="4"/>
      <c r="KAY41" s="4"/>
      <c r="KAZ41" s="4"/>
      <c r="KBA41" s="4"/>
      <c r="KBB41" s="4"/>
      <c r="KBC41" s="4"/>
      <c r="KBD41" s="4"/>
      <c r="KBE41" s="4"/>
      <c r="KBF41" s="4"/>
      <c r="KBG41" s="4"/>
      <c r="KBH41" s="4"/>
      <c r="KBI41" s="4"/>
      <c r="KBJ41" s="4"/>
      <c r="KBK41" s="4"/>
      <c r="KBL41" s="4"/>
      <c r="KBM41" s="4"/>
      <c r="KBN41" s="4"/>
      <c r="KBO41" s="4"/>
      <c r="KBP41" s="4"/>
      <c r="KBQ41" s="4"/>
      <c r="KBR41" s="4"/>
      <c r="KBS41" s="4"/>
      <c r="KBT41" s="4"/>
      <c r="KBU41" s="4"/>
      <c r="KBV41" s="4"/>
      <c r="KBW41" s="4"/>
      <c r="KBX41" s="4"/>
      <c r="KBY41" s="4"/>
      <c r="KBZ41" s="4"/>
      <c r="KCA41" s="4"/>
      <c r="KCB41" s="4"/>
      <c r="KCC41" s="4"/>
      <c r="KCD41" s="4"/>
      <c r="KCE41" s="4"/>
      <c r="KCF41" s="4"/>
      <c r="KCG41" s="4"/>
      <c r="KCH41" s="4"/>
      <c r="KCI41" s="4"/>
      <c r="KCJ41" s="4"/>
      <c r="KCK41" s="4"/>
      <c r="KCL41" s="4"/>
      <c r="KCM41" s="4"/>
      <c r="KCN41" s="4"/>
      <c r="KCO41" s="4"/>
      <c r="KCP41" s="4"/>
      <c r="KCQ41" s="4"/>
      <c r="KCR41" s="4"/>
      <c r="KCS41" s="4"/>
      <c r="KCT41" s="4"/>
      <c r="KCU41" s="4"/>
      <c r="KCV41" s="4"/>
      <c r="KCW41" s="4"/>
      <c r="KCX41" s="4"/>
      <c r="KCY41" s="4"/>
      <c r="KCZ41" s="4"/>
      <c r="KDA41" s="4"/>
      <c r="KDB41" s="4"/>
      <c r="KDC41" s="4"/>
      <c r="KDD41" s="4"/>
      <c r="KDE41" s="4"/>
      <c r="KDF41" s="4"/>
      <c r="KDG41" s="4"/>
      <c r="KDH41" s="4"/>
      <c r="KDI41" s="4"/>
      <c r="KDJ41" s="4"/>
      <c r="KDK41" s="4"/>
      <c r="KDL41" s="4"/>
      <c r="KDM41" s="4"/>
      <c r="KDN41" s="4"/>
      <c r="KDO41" s="4"/>
      <c r="KDP41" s="4"/>
      <c r="KDQ41" s="4"/>
      <c r="KDR41" s="4"/>
      <c r="KDS41" s="4"/>
      <c r="KDT41" s="4"/>
      <c r="KDU41" s="4"/>
      <c r="KDV41" s="4"/>
      <c r="KDW41" s="4"/>
      <c r="KDX41" s="4"/>
      <c r="KDY41" s="4"/>
      <c r="KDZ41" s="4"/>
      <c r="KEA41" s="4"/>
      <c r="KEB41" s="4"/>
      <c r="KEC41" s="4"/>
      <c r="KED41" s="4"/>
      <c r="KEE41" s="4"/>
      <c r="KEF41" s="4"/>
      <c r="KEG41" s="4"/>
      <c r="KEH41" s="4"/>
      <c r="KEI41" s="4"/>
      <c r="KEJ41" s="4"/>
      <c r="KEK41" s="4"/>
      <c r="KEL41" s="4"/>
      <c r="KEM41" s="4"/>
      <c r="KEN41" s="4"/>
      <c r="KEO41" s="4"/>
      <c r="KEP41" s="4"/>
      <c r="KEQ41" s="4"/>
      <c r="KER41" s="4"/>
      <c r="KES41" s="4"/>
      <c r="KET41" s="4"/>
      <c r="KEU41" s="4"/>
      <c r="KEV41" s="4"/>
      <c r="KEW41" s="4"/>
      <c r="KEX41" s="4"/>
      <c r="KEY41" s="4"/>
      <c r="KEZ41" s="4"/>
      <c r="KFA41" s="4"/>
      <c r="KFB41" s="4"/>
      <c r="KFC41" s="4"/>
      <c r="KFD41" s="4"/>
      <c r="KFE41" s="4"/>
      <c r="KFF41" s="4"/>
      <c r="KFG41" s="4"/>
      <c r="KFH41" s="4"/>
      <c r="KFI41" s="4"/>
      <c r="KFJ41" s="4"/>
      <c r="KFK41" s="4"/>
      <c r="KFL41" s="4"/>
      <c r="KFM41" s="4"/>
      <c r="KFN41" s="4"/>
      <c r="KFO41" s="4"/>
      <c r="KFP41" s="4"/>
      <c r="KFQ41" s="4"/>
      <c r="KFR41" s="4"/>
      <c r="KFS41" s="4"/>
      <c r="KFT41" s="4"/>
      <c r="KFU41" s="4"/>
      <c r="KFV41" s="4"/>
      <c r="KFW41" s="4"/>
      <c r="KFX41" s="4"/>
      <c r="KFY41" s="4"/>
      <c r="KFZ41" s="4"/>
      <c r="KGA41" s="4"/>
      <c r="KGB41" s="4"/>
      <c r="KGC41" s="4"/>
      <c r="KGD41" s="4"/>
      <c r="KGE41" s="4"/>
      <c r="KGF41" s="4"/>
      <c r="KGG41" s="4"/>
      <c r="KGH41" s="4"/>
      <c r="KGI41" s="4"/>
      <c r="KGJ41" s="4"/>
      <c r="KGK41" s="4"/>
      <c r="KGL41" s="4"/>
      <c r="KGM41" s="4"/>
      <c r="KGN41" s="4"/>
      <c r="KGO41" s="4"/>
      <c r="KGP41" s="4"/>
      <c r="KGQ41" s="4"/>
      <c r="KGR41" s="4"/>
      <c r="KGS41" s="4"/>
      <c r="KGT41" s="4"/>
      <c r="KGU41" s="4"/>
      <c r="KGV41" s="4"/>
      <c r="KGW41" s="4"/>
      <c r="KGX41" s="4"/>
      <c r="KGY41" s="4"/>
      <c r="KGZ41" s="4"/>
      <c r="KHA41" s="4"/>
      <c r="KHB41" s="4"/>
      <c r="KHC41" s="4"/>
      <c r="KHD41" s="4"/>
      <c r="KHE41" s="4"/>
      <c r="KHF41" s="4"/>
      <c r="KHG41" s="4"/>
      <c r="KHH41" s="4"/>
      <c r="KHI41" s="4"/>
      <c r="KHJ41" s="4"/>
      <c r="KHK41" s="4"/>
      <c r="KHL41" s="4"/>
      <c r="KHM41" s="4"/>
      <c r="KHN41" s="4"/>
      <c r="KHO41" s="4"/>
      <c r="KHP41" s="4"/>
      <c r="KHQ41" s="4"/>
      <c r="KHR41" s="4"/>
      <c r="KHS41" s="4"/>
      <c r="KHT41" s="4"/>
      <c r="KHU41" s="4"/>
      <c r="KHV41" s="4"/>
      <c r="KHW41" s="4"/>
      <c r="KHX41" s="4"/>
      <c r="KHY41" s="4"/>
      <c r="KHZ41" s="4"/>
      <c r="KIA41" s="4"/>
      <c r="KIB41" s="4"/>
      <c r="KIC41" s="4"/>
      <c r="KID41" s="4"/>
      <c r="KIE41" s="4"/>
      <c r="KIF41" s="4"/>
      <c r="KIG41" s="4"/>
      <c r="KIH41" s="4"/>
      <c r="KII41" s="4"/>
      <c r="KIJ41" s="4"/>
      <c r="KIK41" s="4"/>
      <c r="KIL41" s="4"/>
      <c r="KIM41" s="4"/>
      <c r="KIN41" s="4"/>
      <c r="KIO41" s="4"/>
      <c r="KIP41" s="4"/>
      <c r="KIQ41" s="4"/>
      <c r="KIR41" s="4"/>
      <c r="KIS41" s="4"/>
      <c r="KIT41" s="4"/>
      <c r="KIU41" s="4"/>
      <c r="KIV41" s="4"/>
      <c r="KIW41" s="4"/>
      <c r="KIX41" s="4"/>
      <c r="KIY41" s="4"/>
      <c r="KIZ41" s="4"/>
      <c r="KJA41" s="4"/>
      <c r="KJB41" s="4"/>
      <c r="KJC41" s="4"/>
      <c r="KJD41" s="4"/>
      <c r="KJE41" s="4"/>
      <c r="KJF41" s="4"/>
      <c r="KJG41" s="4"/>
      <c r="KJH41" s="4"/>
      <c r="KJI41" s="4"/>
      <c r="KJJ41" s="4"/>
      <c r="KJK41" s="4"/>
      <c r="KJL41" s="4"/>
      <c r="KJM41" s="4"/>
      <c r="KJN41" s="4"/>
      <c r="KJO41" s="4"/>
      <c r="KJP41" s="4"/>
      <c r="KJQ41" s="4"/>
      <c r="KJR41" s="4"/>
      <c r="KJS41" s="4"/>
      <c r="KJT41" s="4"/>
      <c r="KJU41" s="4"/>
      <c r="KJV41" s="4"/>
      <c r="KJW41" s="4"/>
      <c r="KJX41" s="4"/>
      <c r="KJY41" s="4"/>
      <c r="KJZ41" s="4"/>
      <c r="KKA41" s="4"/>
      <c r="KKB41" s="4"/>
      <c r="KKC41" s="4"/>
      <c r="KKD41" s="4"/>
      <c r="KKE41" s="4"/>
      <c r="KKF41" s="4"/>
      <c r="KKG41" s="4"/>
      <c r="KKH41" s="4"/>
      <c r="KKI41" s="4"/>
      <c r="KKJ41" s="4"/>
      <c r="KKK41" s="4"/>
      <c r="KKL41" s="4"/>
      <c r="KKM41" s="4"/>
      <c r="KKN41" s="4"/>
      <c r="KKO41" s="4"/>
      <c r="KKP41" s="4"/>
      <c r="KKQ41" s="4"/>
      <c r="KKR41" s="4"/>
      <c r="KKS41" s="4"/>
      <c r="KKT41" s="4"/>
      <c r="KKU41" s="4"/>
      <c r="KKV41" s="4"/>
      <c r="KKW41" s="4"/>
      <c r="KKX41" s="4"/>
      <c r="KKY41" s="4"/>
      <c r="KKZ41" s="4"/>
      <c r="KLA41" s="4"/>
      <c r="KLB41" s="4"/>
      <c r="KLC41" s="4"/>
      <c r="KLD41" s="4"/>
      <c r="KLE41" s="4"/>
      <c r="KLF41" s="4"/>
      <c r="KLG41" s="4"/>
      <c r="KLH41" s="4"/>
      <c r="KLI41" s="4"/>
      <c r="KLJ41" s="4"/>
      <c r="KLK41" s="4"/>
      <c r="KLL41" s="4"/>
      <c r="KLM41" s="4"/>
      <c r="KLN41" s="4"/>
      <c r="KLO41" s="4"/>
      <c r="KLP41" s="4"/>
      <c r="KLQ41" s="4"/>
      <c r="KLR41" s="4"/>
      <c r="KLS41" s="4"/>
      <c r="KLT41" s="4"/>
      <c r="KLU41" s="4"/>
      <c r="KLV41" s="4"/>
      <c r="KLW41" s="4"/>
      <c r="KLX41" s="4"/>
      <c r="KLY41" s="4"/>
      <c r="KLZ41" s="4"/>
      <c r="KMA41" s="4"/>
      <c r="KMB41" s="4"/>
      <c r="KMC41" s="4"/>
      <c r="KMD41" s="4"/>
      <c r="KME41" s="4"/>
      <c r="KMF41" s="4"/>
      <c r="KMG41" s="4"/>
      <c r="KMH41" s="4"/>
      <c r="KMI41" s="4"/>
      <c r="KMJ41" s="4"/>
      <c r="KMK41" s="4"/>
      <c r="KML41" s="4"/>
      <c r="KMM41" s="4"/>
      <c r="KMN41" s="4"/>
      <c r="KMO41" s="4"/>
      <c r="KMP41" s="4"/>
      <c r="KMQ41" s="4"/>
      <c r="KMR41" s="4"/>
      <c r="KMS41" s="4"/>
      <c r="KMT41" s="4"/>
      <c r="KMU41" s="4"/>
      <c r="KMV41" s="4"/>
      <c r="KMW41" s="4"/>
      <c r="KMX41" s="4"/>
      <c r="KMY41" s="4"/>
      <c r="KMZ41" s="4"/>
      <c r="KNA41" s="4"/>
      <c r="KNB41" s="4"/>
      <c r="KNC41" s="4"/>
      <c r="KND41" s="4"/>
      <c r="KNE41" s="4"/>
      <c r="KNF41" s="4"/>
      <c r="KNG41" s="4"/>
      <c r="KNH41" s="4"/>
      <c r="KNI41" s="4"/>
      <c r="KNJ41" s="4"/>
      <c r="KNK41" s="4"/>
      <c r="KNL41" s="4"/>
      <c r="KNM41" s="4"/>
      <c r="KNN41" s="4"/>
      <c r="KNO41" s="4"/>
      <c r="KNP41" s="4"/>
      <c r="KNQ41" s="4"/>
      <c r="KNR41" s="4"/>
      <c r="KNS41" s="4"/>
      <c r="KNT41" s="4"/>
      <c r="KNU41" s="4"/>
      <c r="KNV41" s="4"/>
      <c r="KNW41" s="4"/>
      <c r="KNX41" s="4"/>
      <c r="KNY41" s="4"/>
      <c r="KNZ41" s="4"/>
      <c r="KOA41" s="4"/>
      <c r="KOB41" s="4"/>
      <c r="KOC41" s="4"/>
      <c r="KOD41" s="4"/>
      <c r="KOE41" s="4"/>
      <c r="KOF41" s="4"/>
      <c r="KOG41" s="4"/>
      <c r="KOH41" s="4"/>
      <c r="KOI41" s="4"/>
      <c r="KOJ41" s="4"/>
      <c r="KOK41" s="4"/>
      <c r="KOL41" s="4"/>
      <c r="KOM41" s="4"/>
      <c r="KON41" s="4"/>
      <c r="KOO41" s="4"/>
      <c r="KOP41" s="4"/>
      <c r="KOQ41" s="4"/>
      <c r="KOR41" s="4"/>
      <c r="KOS41" s="4"/>
      <c r="KOT41" s="4"/>
      <c r="KOU41" s="4"/>
      <c r="KOV41" s="4"/>
      <c r="KOW41" s="4"/>
      <c r="KOX41" s="4"/>
      <c r="KOY41" s="4"/>
      <c r="KOZ41" s="4"/>
      <c r="KPA41" s="4"/>
      <c r="KPB41" s="4"/>
      <c r="KPC41" s="4"/>
      <c r="KPD41" s="4"/>
      <c r="KPE41" s="4"/>
      <c r="KPF41" s="4"/>
      <c r="KPG41" s="4"/>
      <c r="KPH41" s="4"/>
      <c r="KPI41" s="4"/>
      <c r="KPJ41" s="4"/>
      <c r="KPK41" s="4"/>
      <c r="KPL41" s="4"/>
      <c r="KPM41" s="4"/>
      <c r="KPN41" s="4"/>
      <c r="KPO41" s="4"/>
      <c r="KPP41" s="4"/>
      <c r="KPQ41" s="4"/>
      <c r="KPR41" s="4"/>
      <c r="KPS41" s="4"/>
      <c r="KPT41" s="4"/>
      <c r="KPU41" s="4"/>
      <c r="KPV41" s="4"/>
      <c r="KPW41" s="4"/>
      <c r="KPX41" s="4"/>
      <c r="KPY41" s="4"/>
      <c r="KPZ41" s="4"/>
      <c r="KQA41" s="4"/>
      <c r="KQB41" s="4"/>
      <c r="KQC41" s="4"/>
      <c r="KQD41" s="4"/>
      <c r="KQE41" s="4"/>
      <c r="KQF41" s="4"/>
      <c r="KQG41" s="4"/>
      <c r="KQH41" s="4"/>
      <c r="KQI41" s="4"/>
      <c r="KQJ41" s="4"/>
      <c r="KQK41" s="4"/>
      <c r="KQL41" s="4"/>
      <c r="KQM41" s="4"/>
      <c r="KQN41" s="4"/>
      <c r="KQO41" s="4"/>
      <c r="KQP41" s="4"/>
      <c r="KQQ41" s="4"/>
      <c r="KQR41" s="4"/>
      <c r="KQS41" s="4"/>
      <c r="KQT41" s="4"/>
      <c r="KQU41" s="4"/>
      <c r="KQV41" s="4"/>
      <c r="KQW41" s="4"/>
      <c r="KQX41" s="4"/>
      <c r="KQY41" s="4"/>
      <c r="KQZ41" s="4"/>
      <c r="KRA41" s="4"/>
      <c r="KRB41" s="4"/>
      <c r="KRC41" s="4"/>
      <c r="KRD41" s="4"/>
      <c r="KRE41" s="4"/>
      <c r="KRF41" s="4"/>
      <c r="KRG41" s="4"/>
      <c r="KRH41" s="4"/>
      <c r="KRI41" s="4"/>
      <c r="KRJ41" s="4"/>
      <c r="KRK41" s="4"/>
      <c r="KRL41" s="4"/>
      <c r="KRM41" s="4"/>
      <c r="KRN41" s="4"/>
      <c r="KRO41" s="4"/>
      <c r="KRP41" s="4"/>
      <c r="KRQ41" s="4"/>
      <c r="KRR41" s="4"/>
      <c r="KRS41" s="4"/>
      <c r="KRT41" s="4"/>
      <c r="KRU41" s="4"/>
      <c r="KRV41" s="4"/>
      <c r="KRW41" s="4"/>
      <c r="KRX41" s="4"/>
      <c r="KRY41" s="4"/>
      <c r="KRZ41" s="4"/>
      <c r="KSA41" s="4"/>
      <c r="KSB41" s="4"/>
      <c r="KSC41" s="4"/>
      <c r="KSD41" s="4"/>
      <c r="KSE41" s="4"/>
      <c r="KSF41" s="4"/>
      <c r="KSG41" s="4"/>
      <c r="KSH41" s="4"/>
      <c r="KSI41" s="4"/>
      <c r="KSJ41" s="4"/>
      <c r="KSK41" s="4"/>
      <c r="KSL41" s="4"/>
      <c r="KSM41" s="4"/>
      <c r="KSN41" s="4"/>
      <c r="KSO41" s="4"/>
      <c r="KSP41" s="4"/>
      <c r="KSQ41" s="4"/>
      <c r="KSR41" s="4"/>
      <c r="KSS41" s="4"/>
      <c r="KST41" s="4"/>
      <c r="KSU41" s="4"/>
      <c r="KSV41" s="4"/>
      <c r="KSW41" s="4"/>
      <c r="KSX41" s="4"/>
      <c r="KSY41" s="4"/>
      <c r="KSZ41" s="4"/>
      <c r="KTA41" s="4"/>
      <c r="KTB41" s="4"/>
      <c r="KTC41" s="4"/>
      <c r="KTD41" s="4"/>
      <c r="KTE41" s="4"/>
      <c r="KTF41" s="4"/>
      <c r="KTG41" s="4"/>
      <c r="KTH41" s="4"/>
      <c r="KTI41" s="4"/>
      <c r="KTJ41" s="4"/>
      <c r="KTK41" s="4"/>
      <c r="KTL41" s="4"/>
      <c r="KTM41" s="4"/>
      <c r="KTN41" s="4"/>
      <c r="KTO41" s="4"/>
      <c r="KTP41" s="4"/>
      <c r="KTQ41" s="4"/>
      <c r="KTR41" s="4"/>
      <c r="KTS41" s="4"/>
      <c r="KTT41" s="4"/>
      <c r="KTU41" s="4"/>
      <c r="KTV41" s="4"/>
      <c r="KTW41" s="4"/>
      <c r="KTX41" s="4"/>
      <c r="KTY41" s="4"/>
      <c r="KTZ41" s="4"/>
      <c r="KUA41" s="4"/>
      <c r="KUB41" s="4"/>
      <c r="KUC41" s="4"/>
      <c r="KUD41" s="4"/>
      <c r="KUE41" s="4"/>
      <c r="KUF41" s="4"/>
      <c r="KUG41" s="4"/>
      <c r="KUH41" s="4"/>
      <c r="KUI41" s="4"/>
      <c r="KUJ41" s="4"/>
      <c r="KUK41" s="4"/>
      <c r="KUL41" s="4"/>
      <c r="KUM41" s="4"/>
      <c r="KUN41" s="4"/>
      <c r="KUO41" s="4"/>
      <c r="KUP41" s="4"/>
      <c r="KUQ41" s="4"/>
      <c r="KUR41" s="4"/>
      <c r="KUS41" s="4"/>
      <c r="KUT41" s="4"/>
      <c r="KUU41" s="4"/>
      <c r="KUV41" s="4"/>
      <c r="KUW41" s="4"/>
      <c r="KUX41" s="4"/>
      <c r="KUY41" s="4"/>
      <c r="KUZ41" s="4"/>
      <c r="KVA41" s="4"/>
      <c r="KVB41" s="4"/>
      <c r="KVC41" s="4"/>
      <c r="KVD41" s="4"/>
      <c r="KVE41" s="4"/>
      <c r="KVF41" s="4"/>
      <c r="KVG41" s="4"/>
      <c r="KVH41" s="4"/>
      <c r="KVI41" s="4"/>
      <c r="KVJ41" s="4"/>
      <c r="KVK41" s="4"/>
      <c r="KVL41" s="4"/>
      <c r="KVM41" s="4"/>
      <c r="KVN41" s="4"/>
      <c r="KVO41" s="4"/>
      <c r="KVP41" s="4"/>
      <c r="KVQ41" s="4"/>
      <c r="KVR41" s="4"/>
      <c r="KVS41" s="4"/>
      <c r="KVT41" s="4"/>
      <c r="KVU41" s="4"/>
      <c r="KVV41" s="4"/>
      <c r="KVW41" s="4"/>
      <c r="KVX41" s="4"/>
      <c r="KVY41" s="4"/>
      <c r="KVZ41" s="4"/>
      <c r="KWA41" s="4"/>
      <c r="KWB41" s="4"/>
      <c r="KWC41" s="4"/>
      <c r="KWD41" s="4"/>
      <c r="KWE41" s="4"/>
      <c r="KWF41" s="4"/>
      <c r="KWG41" s="4"/>
      <c r="KWH41" s="4"/>
      <c r="KWI41" s="4"/>
      <c r="KWJ41" s="4"/>
      <c r="KWK41" s="4"/>
      <c r="KWL41" s="4"/>
      <c r="KWM41" s="4"/>
      <c r="KWN41" s="4"/>
      <c r="KWO41" s="4"/>
      <c r="KWP41" s="4"/>
      <c r="KWQ41" s="4"/>
      <c r="KWR41" s="4"/>
      <c r="KWS41" s="4"/>
      <c r="KWT41" s="4"/>
      <c r="KWU41" s="4"/>
      <c r="KWV41" s="4"/>
      <c r="KWW41" s="4"/>
      <c r="KWX41" s="4"/>
      <c r="KWY41" s="4"/>
      <c r="KWZ41" s="4"/>
      <c r="KXA41" s="4"/>
      <c r="KXB41" s="4"/>
      <c r="KXC41" s="4"/>
      <c r="KXD41" s="4"/>
      <c r="KXE41" s="4"/>
      <c r="KXF41" s="4"/>
      <c r="KXG41" s="4"/>
      <c r="KXH41" s="4"/>
      <c r="KXI41" s="4"/>
      <c r="KXJ41" s="4"/>
      <c r="KXK41" s="4"/>
      <c r="KXL41" s="4"/>
      <c r="KXM41" s="4"/>
      <c r="KXN41" s="4"/>
      <c r="KXO41" s="4"/>
      <c r="KXP41" s="4"/>
      <c r="KXQ41" s="4"/>
      <c r="KXR41" s="4"/>
      <c r="KXS41" s="4"/>
      <c r="KXT41" s="4"/>
      <c r="KXU41" s="4"/>
      <c r="KXV41" s="4"/>
      <c r="KXW41" s="4"/>
      <c r="KXX41" s="4"/>
      <c r="KXY41" s="4"/>
      <c r="KXZ41" s="4"/>
      <c r="KYA41" s="4"/>
      <c r="KYB41" s="4"/>
      <c r="KYC41" s="4"/>
      <c r="KYD41" s="4"/>
      <c r="KYE41" s="4"/>
      <c r="KYF41" s="4"/>
      <c r="KYG41" s="4"/>
      <c r="KYH41" s="4"/>
      <c r="KYI41" s="4"/>
      <c r="KYJ41" s="4"/>
      <c r="KYK41" s="4"/>
      <c r="KYL41" s="4"/>
      <c r="KYM41" s="4"/>
      <c r="KYN41" s="4"/>
      <c r="KYO41" s="4"/>
      <c r="KYP41" s="4"/>
      <c r="KYQ41" s="4"/>
      <c r="KYR41" s="4"/>
      <c r="KYS41" s="4"/>
      <c r="KYT41" s="4"/>
      <c r="KYU41" s="4"/>
      <c r="KYV41" s="4"/>
      <c r="KYW41" s="4"/>
      <c r="KYX41" s="4"/>
      <c r="KYY41" s="4"/>
      <c r="KYZ41" s="4"/>
      <c r="KZA41" s="4"/>
      <c r="KZB41" s="4"/>
      <c r="KZC41" s="4"/>
      <c r="KZD41" s="4"/>
      <c r="KZE41" s="4"/>
      <c r="KZF41" s="4"/>
      <c r="KZG41" s="4"/>
      <c r="KZH41" s="4"/>
      <c r="KZI41" s="4"/>
      <c r="KZJ41" s="4"/>
      <c r="KZK41" s="4"/>
      <c r="KZL41" s="4"/>
      <c r="KZM41" s="4"/>
      <c r="KZN41" s="4"/>
      <c r="KZO41" s="4"/>
      <c r="KZP41" s="4"/>
      <c r="KZQ41" s="4"/>
      <c r="KZR41" s="4"/>
      <c r="KZS41" s="4"/>
      <c r="KZT41" s="4"/>
      <c r="KZU41" s="4"/>
      <c r="KZV41" s="4"/>
      <c r="KZW41" s="4"/>
      <c r="KZX41" s="4"/>
      <c r="KZY41" s="4"/>
      <c r="KZZ41" s="4"/>
      <c r="LAA41" s="4"/>
      <c r="LAB41" s="4"/>
      <c r="LAC41" s="4"/>
      <c r="LAD41" s="4"/>
      <c r="LAE41" s="4"/>
      <c r="LAF41" s="4"/>
      <c r="LAG41" s="4"/>
      <c r="LAH41" s="4"/>
      <c r="LAI41" s="4"/>
      <c r="LAJ41" s="4"/>
      <c r="LAK41" s="4"/>
      <c r="LAL41" s="4"/>
      <c r="LAM41" s="4"/>
      <c r="LAN41" s="4"/>
      <c r="LAO41" s="4"/>
      <c r="LAP41" s="4"/>
      <c r="LAQ41" s="4"/>
      <c r="LAR41" s="4"/>
      <c r="LAS41" s="4"/>
      <c r="LAT41" s="4"/>
      <c r="LAU41" s="4"/>
      <c r="LAV41" s="4"/>
      <c r="LAW41" s="4"/>
      <c r="LAX41" s="4"/>
      <c r="LAY41" s="4"/>
      <c r="LAZ41" s="4"/>
      <c r="LBA41" s="4"/>
      <c r="LBB41" s="4"/>
      <c r="LBC41" s="4"/>
      <c r="LBD41" s="4"/>
      <c r="LBE41" s="4"/>
      <c r="LBF41" s="4"/>
      <c r="LBG41" s="4"/>
      <c r="LBH41" s="4"/>
      <c r="LBI41" s="4"/>
      <c r="LBJ41" s="4"/>
      <c r="LBK41" s="4"/>
      <c r="LBL41" s="4"/>
      <c r="LBM41" s="4"/>
      <c r="LBN41" s="4"/>
      <c r="LBO41" s="4"/>
      <c r="LBP41" s="4"/>
      <c r="LBQ41" s="4"/>
      <c r="LBR41" s="4"/>
      <c r="LBS41" s="4"/>
      <c r="LBT41" s="4"/>
      <c r="LBU41" s="4"/>
      <c r="LBV41" s="4"/>
      <c r="LBW41" s="4"/>
      <c r="LBX41" s="4"/>
      <c r="LBY41" s="4"/>
      <c r="LBZ41" s="4"/>
      <c r="LCA41" s="4"/>
      <c r="LCB41" s="4"/>
      <c r="LCC41" s="4"/>
      <c r="LCD41" s="4"/>
      <c r="LCE41" s="4"/>
      <c r="LCF41" s="4"/>
      <c r="LCG41" s="4"/>
      <c r="LCH41" s="4"/>
      <c r="LCI41" s="4"/>
      <c r="LCJ41" s="4"/>
      <c r="LCK41" s="4"/>
      <c r="LCL41" s="4"/>
      <c r="LCM41" s="4"/>
      <c r="LCN41" s="4"/>
      <c r="LCO41" s="4"/>
      <c r="LCP41" s="4"/>
      <c r="LCQ41" s="4"/>
      <c r="LCR41" s="4"/>
      <c r="LCS41" s="4"/>
      <c r="LCT41" s="4"/>
      <c r="LCU41" s="4"/>
      <c r="LCV41" s="4"/>
      <c r="LCW41" s="4"/>
      <c r="LCX41" s="4"/>
      <c r="LCY41" s="4"/>
      <c r="LCZ41" s="4"/>
      <c r="LDA41" s="4"/>
      <c r="LDB41" s="4"/>
      <c r="LDC41" s="4"/>
      <c r="LDD41" s="4"/>
      <c r="LDE41" s="4"/>
      <c r="LDF41" s="4"/>
      <c r="LDG41" s="4"/>
      <c r="LDH41" s="4"/>
      <c r="LDI41" s="4"/>
      <c r="LDJ41" s="4"/>
      <c r="LDK41" s="4"/>
      <c r="LDL41" s="4"/>
      <c r="LDM41" s="4"/>
      <c r="LDN41" s="4"/>
      <c r="LDO41" s="4"/>
      <c r="LDP41" s="4"/>
      <c r="LDQ41" s="4"/>
      <c r="LDR41" s="4"/>
      <c r="LDS41" s="4"/>
      <c r="LDT41" s="4"/>
      <c r="LDU41" s="4"/>
      <c r="LDV41" s="4"/>
      <c r="LDW41" s="4"/>
      <c r="LDX41" s="4"/>
      <c r="LDY41" s="4"/>
      <c r="LDZ41" s="4"/>
      <c r="LEA41" s="4"/>
      <c r="LEB41" s="4"/>
      <c r="LEC41" s="4"/>
      <c r="LED41" s="4"/>
      <c r="LEE41" s="4"/>
      <c r="LEF41" s="4"/>
      <c r="LEG41" s="4"/>
      <c r="LEH41" s="4"/>
      <c r="LEI41" s="4"/>
      <c r="LEJ41" s="4"/>
      <c r="LEK41" s="4"/>
      <c r="LEL41" s="4"/>
      <c r="LEM41" s="4"/>
      <c r="LEN41" s="4"/>
      <c r="LEO41" s="4"/>
      <c r="LEP41" s="4"/>
      <c r="LEQ41" s="4"/>
      <c r="LER41" s="4"/>
      <c r="LES41" s="4"/>
      <c r="LET41" s="4"/>
      <c r="LEU41" s="4"/>
      <c r="LEV41" s="4"/>
      <c r="LEW41" s="4"/>
      <c r="LEX41" s="4"/>
      <c r="LEY41" s="4"/>
      <c r="LEZ41" s="4"/>
      <c r="LFA41" s="4"/>
      <c r="LFB41" s="4"/>
      <c r="LFC41" s="4"/>
      <c r="LFD41" s="4"/>
      <c r="LFE41" s="4"/>
      <c r="LFF41" s="4"/>
      <c r="LFG41" s="4"/>
      <c r="LFH41" s="4"/>
      <c r="LFI41" s="4"/>
      <c r="LFJ41" s="4"/>
      <c r="LFK41" s="4"/>
      <c r="LFL41" s="4"/>
      <c r="LFM41" s="4"/>
      <c r="LFN41" s="4"/>
      <c r="LFO41" s="4"/>
      <c r="LFP41" s="4"/>
      <c r="LFQ41" s="4"/>
      <c r="LFR41" s="4"/>
      <c r="LFS41" s="4"/>
      <c r="LFT41" s="4"/>
      <c r="LFU41" s="4"/>
      <c r="LFV41" s="4"/>
      <c r="LFW41" s="4"/>
      <c r="LFX41" s="4"/>
      <c r="LFY41" s="4"/>
      <c r="LFZ41" s="4"/>
      <c r="LGA41" s="4"/>
      <c r="LGB41" s="4"/>
      <c r="LGC41" s="4"/>
      <c r="LGD41" s="4"/>
      <c r="LGE41" s="4"/>
      <c r="LGF41" s="4"/>
      <c r="LGG41" s="4"/>
      <c r="LGH41" s="4"/>
      <c r="LGI41" s="4"/>
      <c r="LGJ41" s="4"/>
      <c r="LGK41" s="4"/>
      <c r="LGL41" s="4"/>
      <c r="LGM41" s="4"/>
      <c r="LGN41" s="4"/>
      <c r="LGO41" s="4"/>
      <c r="LGP41" s="4"/>
      <c r="LGQ41" s="4"/>
      <c r="LGR41" s="4"/>
      <c r="LGS41" s="4"/>
      <c r="LGT41" s="4"/>
      <c r="LGU41" s="4"/>
      <c r="LGV41" s="4"/>
      <c r="LGW41" s="4"/>
      <c r="LGX41" s="4"/>
      <c r="LGY41" s="4"/>
      <c r="LGZ41" s="4"/>
      <c r="LHA41" s="4"/>
      <c r="LHB41" s="4"/>
      <c r="LHC41" s="4"/>
      <c r="LHD41" s="4"/>
      <c r="LHE41" s="4"/>
      <c r="LHF41" s="4"/>
      <c r="LHG41" s="4"/>
      <c r="LHH41" s="4"/>
      <c r="LHI41" s="4"/>
      <c r="LHJ41" s="4"/>
      <c r="LHK41" s="4"/>
      <c r="LHL41" s="4"/>
      <c r="LHM41" s="4"/>
      <c r="LHN41" s="4"/>
      <c r="LHO41" s="4"/>
      <c r="LHP41" s="4"/>
      <c r="LHQ41" s="4"/>
      <c r="LHR41" s="4"/>
      <c r="LHS41" s="4"/>
      <c r="LHT41" s="4"/>
      <c r="LHU41" s="4"/>
      <c r="LHV41" s="4"/>
      <c r="LHW41" s="4"/>
      <c r="LHX41" s="4"/>
      <c r="LHY41" s="4"/>
      <c r="LHZ41" s="4"/>
      <c r="LIA41" s="4"/>
      <c r="LIB41" s="4"/>
      <c r="LIC41" s="4"/>
      <c r="LID41" s="4"/>
      <c r="LIE41" s="4"/>
      <c r="LIF41" s="4"/>
      <c r="LIG41" s="4"/>
      <c r="LIH41" s="4"/>
      <c r="LII41" s="4"/>
      <c r="LIJ41" s="4"/>
      <c r="LIK41" s="4"/>
      <c r="LIL41" s="4"/>
      <c r="LIM41" s="4"/>
      <c r="LIN41" s="4"/>
      <c r="LIO41" s="4"/>
      <c r="LIP41" s="4"/>
      <c r="LIQ41" s="4"/>
      <c r="LIR41" s="4"/>
      <c r="LIS41" s="4"/>
      <c r="LIT41" s="4"/>
      <c r="LIU41" s="4"/>
      <c r="LIV41" s="4"/>
      <c r="LIW41" s="4"/>
      <c r="LIX41" s="4"/>
      <c r="LIY41" s="4"/>
      <c r="LIZ41" s="4"/>
      <c r="LJA41" s="4"/>
      <c r="LJB41" s="4"/>
      <c r="LJC41" s="4"/>
      <c r="LJD41" s="4"/>
      <c r="LJE41" s="4"/>
      <c r="LJF41" s="4"/>
      <c r="LJG41" s="4"/>
      <c r="LJH41" s="4"/>
      <c r="LJI41" s="4"/>
      <c r="LJJ41" s="4"/>
      <c r="LJK41" s="4"/>
      <c r="LJL41" s="4"/>
      <c r="LJM41" s="4"/>
      <c r="LJN41" s="4"/>
      <c r="LJO41" s="4"/>
      <c r="LJP41" s="4"/>
      <c r="LJQ41" s="4"/>
      <c r="LJR41" s="4"/>
      <c r="LJS41" s="4"/>
      <c r="LJT41" s="4"/>
      <c r="LJU41" s="4"/>
      <c r="LJV41" s="4"/>
      <c r="LJW41" s="4"/>
      <c r="LJX41" s="4"/>
      <c r="LJY41" s="4"/>
      <c r="LJZ41" s="4"/>
      <c r="LKA41" s="4"/>
      <c r="LKB41" s="4"/>
      <c r="LKC41" s="4"/>
      <c r="LKD41" s="4"/>
      <c r="LKE41" s="4"/>
      <c r="LKF41" s="4"/>
      <c r="LKG41" s="4"/>
      <c r="LKH41" s="4"/>
      <c r="LKI41" s="4"/>
      <c r="LKJ41" s="4"/>
      <c r="LKK41" s="4"/>
      <c r="LKL41" s="4"/>
      <c r="LKM41" s="4"/>
      <c r="LKN41" s="4"/>
      <c r="LKO41" s="4"/>
      <c r="LKP41" s="4"/>
      <c r="LKQ41" s="4"/>
      <c r="LKR41" s="4"/>
      <c r="LKS41" s="4"/>
      <c r="LKT41" s="4"/>
      <c r="LKU41" s="4"/>
      <c r="LKV41" s="4"/>
      <c r="LKW41" s="4"/>
      <c r="LKX41" s="4"/>
      <c r="LKY41" s="4"/>
      <c r="LKZ41" s="4"/>
      <c r="LLA41" s="4"/>
      <c r="LLB41" s="4"/>
      <c r="LLC41" s="4"/>
      <c r="LLD41" s="4"/>
      <c r="LLE41" s="4"/>
      <c r="LLF41" s="4"/>
      <c r="LLG41" s="4"/>
      <c r="LLH41" s="4"/>
      <c r="LLI41" s="4"/>
      <c r="LLJ41" s="4"/>
      <c r="LLK41" s="4"/>
      <c r="LLL41" s="4"/>
      <c r="LLM41" s="4"/>
      <c r="LLN41" s="4"/>
      <c r="LLO41" s="4"/>
      <c r="LLP41" s="4"/>
      <c r="LLQ41" s="4"/>
      <c r="LLR41" s="4"/>
      <c r="LLS41" s="4"/>
      <c r="LLT41" s="4"/>
      <c r="LLU41" s="4"/>
      <c r="LLV41" s="4"/>
      <c r="LLW41" s="4"/>
      <c r="LLX41" s="4"/>
      <c r="LLY41" s="4"/>
      <c r="LLZ41" s="4"/>
      <c r="LMA41" s="4"/>
      <c r="LMB41" s="4"/>
      <c r="LMC41" s="4"/>
      <c r="LMD41" s="4"/>
      <c r="LME41" s="4"/>
      <c r="LMF41" s="4"/>
      <c r="LMG41" s="4"/>
      <c r="LMH41" s="4"/>
      <c r="LMI41" s="4"/>
      <c r="LMJ41" s="4"/>
      <c r="LMK41" s="4"/>
      <c r="LML41" s="4"/>
      <c r="LMM41" s="4"/>
      <c r="LMN41" s="4"/>
      <c r="LMO41" s="4"/>
      <c r="LMP41" s="4"/>
      <c r="LMQ41" s="4"/>
      <c r="LMR41" s="4"/>
      <c r="LMS41" s="4"/>
      <c r="LMT41" s="4"/>
      <c r="LMU41" s="4"/>
      <c r="LMV41" s="4"/>
      <c r="LMW41" s="4"/>
      <c r="LMX41" s="4"/>
      <c r="LMY41" s="4"/>
      <c r="LMZ41" s="4"/>
      <c r="LNA41" s="4"/>
      <c r="LNB41" s="4"/>
      <c r="LNC41" s="4"/>
      <c r="LND41" s="4"/>
      <c r="LNE41" s="4"/>
      <c r="LNF41" s="4"/>
      <c r="LNG41" s="4"/>
      <c r="LNH41" s="4"/>
      <c r="LNI41" s="4"/>
      <c r="LNJ41" s="4"/>
      <c r="LNK41" s="4"/>
      <c r="LNL41" s="4"/>
      <c r="LNM41" s="4"/>
      <c r="LNN41" s="4"/>
      <c r="LNO41" s="4"/>
      <c r="LNP41" s="4"/>
      <c r="LNQ41" s="4"/>
      <c r="LNR41" s="4"/>
      <c r="LNS41" s="4"/>
      <c r="LNT41" s="4"/>
      <c r="LNU41" s="4"/>
      <c r="LNV41" s="4"/>
      <c r="LNW41" s="4"/>
      <c r="LNX41" s="4"/>
      <c r="LNY41" s="4"/>
      <c r="LNZ41" s="4"/>
      <c r="LOA41" s="4"/>
      <c r="LOB41" s="4"/>
      <c r="LOC41" s="4"/>
      <c r="LOD41" s="4"/>
      <c r="LOE41" s="4"/>
      <c r="LOF41" s="4"/>
      <c r="LOG41" s="4"/>
      <c r="LOH41" s="4"/>
      <c r="LOI41" s="4"/>
      <c r="LOJ41" s="4"/>
      <c r="LOK41" s="4"/>
      <c r="LOL41" s="4"/>
      <c r="LOM41" s="4"/>
      <c r="LON41" s="4"/>
      <c r="LOO41" s="4"/>
      <c r="LOP41" s="4"/>
      <c r="LOQ41" s="4"/>
      <c r="LOR41" s="4"/>
      <c r="LOS41" s="4"/>
      <c r="LOT41" s="4"/>
      <c r="LOU41" s="4"/>
      <c r="LOV41" s="4"/>
      <c r="LOW41" s="4"/>
      <c r="LOX41" s="4"/>
      <c r="LOY41" s="4"/>
      <c r="LOZ41" s="4"/>
      <c r="LPA41" s="4"/>
      <c r="LPB41" s="4"/>
      <c r="LPC41" s="4"/>
      <c r="LPD41" s="4"/>
      <c r="LPE41" s="4"/>
      <c r="LPF41" s="4"/>
      <c r="LPG41" s="4"/>
      <c r="LPH41" s="4"/>
      <c r="LPI41" s="4"/>
      <c r="LPJ41" s="4"/>
      <c r="LPK41" s="4"/>
      <c r="LPL41" s="4"/>
      <c r="LPM41" s="4"/>
      <c r="LPN41" s="4"/>
      <c r="LPO41" s="4"/>
      <c r="LPP41" s="4"/>
      <c r="LPQ41" s="4"/>
      <c r="LPR41" s="4"/>
      <c r="LPS41" s="4"/>
      <c r="LPT41" s="4"/>
      <c r="LPU41" s="4"/>
      <c r="LPV41" s="4"/>
      <c r="LPW41" s="4"/>
      <c r="LPX41" s="4"/>
      <c r="LPY41" s="4"/>
      <c r="LPZ41" s="4"/>
      <c r="LQA41" s="4"/>
      <c r="LQB41" s="4"/>
      <c r="LQC41" s="4"/>
      <c r="LQD41" s="4"/>
      <c r="LQE41" s="4"/>
      <c r="LQF41" s="4"/>
      <c r="LQG41" s="4"/>
      <c r="LQH41" s="4"/>
      <c r="LQI41" s="4"/>
      <c r="LQJ41" s="4"/>
      <c r="LQK41" s="4"/>
      <c r="LQL41" s="4"/>
      <c r="LQM41" s="4"/>
      <c r="LQN41" s="4"/>
      <c r="LQO41" s="4"/>
      <c r="LQP41" s="4"/>
      <c r="LQQ41" s="4"/>
      <c r="LQR41" s="4"/>
      <c r="LQS41" s="4"/>
      <c r="LQT41" s="4"/>
      <c r="LQU41" s="4"/>
      <c r="LQV41" s="4"/>
      <c r="LQW41" s="4"/>
      <c r="LQX41" s="4"/>
      <c r="LQY41" s="4"/>
      <c r="LQZ41" s="4"/>
      <c r="LRA41" s="4"/>
      <c r="LRB41" s="4"/>
      <c r="LRC41" s="4"/>
      <c r="LRD41" s="4"/>
      <c r="LRE41" s="4"/>
      <c r="LRF41" s="4"/>
      <c r="LRG41" s="4"/>
      <c r="LRH41" s="4"/>
      <c r="LRI41" s="4"/>
      <c r="LRJ41" s="4"/>
      <c r="LRK41" s="4"/>
      <c r="LRL41" s="4"/>
      <c r="LRM41" s="4"/>
      <c r="LRN41" s="4"/>
      <c r="LRO41" s="4"/>
      <c r="LRP41" s="4"/>
      <c r="LRQ41" s="4"/>
      <c r="LRR41" s="4"/>
      <c r="LRS41" s="4"/>
      <c r="LRT41" s="4"/>
      <c r="LRU41" s="4"/>
      <c r="LRV41" s="4"/>
      <c r="LRW41" s="4"/>
      <c r="LRX41" s="4"/>
      <c r="LRY41" s="4"/>
      <c r="LRZ41" s="4"/>
      <c r="LSA41" s="4"/>
      <c r="LSB41" s="4"/>
      <c r="LSC41" s="4"/>
      <c r="LSD41" s="4"/>
      <c r="LSE41" s="4"/>
      <c r="LSF41" s="4"/>
      <c r="LSG41" s="4"/>
      <c r="LSH41" s="4"/>
      <c r="LSI41" s="4"/>
      <c r="LSJ41" s="4"/>
      <c r="LSK41" s="4"/>
      <c r="LSL41" s="4"/>
      <c r="LSM41" s="4"/>
      <c r="LSN41" s="4"/>
      <c r="LSO41" s="4"/>
      <c r="LSP41" s="4"/>
      <c r="LSQ41" s="4"/>
      <c r="LSR41" s="4"/>
      <c r="LSS41" s="4"/>
      <c r="LST41" s="4"/>
      <c r="LSU41" s="4"/>
      <c r="LSV41" s="4"/>
      <c r="LSW41" s="4"/>
      <c r="LSX41" s="4"/>
      <c r="LSY41" s="4"/>
      <c r="LSZ41" s="4"/>
      <c r="LTA41" s="4"/>
      <c r="LTB41" s="4"/>
      <c r="LTC41" s="4"/>
      <c r="LTD41" s="4"/>
      <c r="LTE41" s="4"/>
      <c r="LTF41" s="4"/>
      <c r="LTG41" s="4"/>
      <c r="LTH41" s="4"/>
      <c r="LTI41" s="4"/>
      <c r="LTJ41" s="4"/>
      <c r="LTK41" s="4"/>
      <c r="LTL41" s="4"/>
      <c r="LTM41" s="4"/>
      <c r="LTN41" s="4"/>
      <c r="LTO41" s="4"/>
      <c r="LTP41" s="4"/>
      <c r="LTQ41" s="4"/>
      <c r="LTR41" s="4"/>
      <c r="LTS41" s="4"/>
      <c r="LTT41" s="4"/>
      <c r="LTU41" s="4"/>
      <c r="LTV41" s="4"/>
      <c r="LTW41" s="4"/>
      <c r="LTX41" s="4"/>
      <c r="LTY41" s="4"/>
      <c r="LTZ41" s="4"/>
      <c r="LUA41" s="4"/>
      <c r="LUB41" s="4"/>
      <c r="LUC41" s="4"/>
      <c r="LUD41" s="4"/>
      <c r="LUE41" s="4"/>
      <c r="LUF41" s="4"/>
      <c r="LUG41" s="4"/>
      <c r="LUH41" s="4"/>
      <c r="LUI41" s="4"/>
      <c r="LUJ41" s="4"/>
      <c r="LUK41" s="4"/>
      <c r="LUL41" s="4"/>
      <c r="LUM41" s="4"/>
      <c r="LUN41" s="4"/>
      <c r="LUO41" s="4"/>
      <c r="LUP41" s="4"/>
      <c r="LUQ41" s="4"/>
      <c r="LUR41" s="4"/>
      <c r="LUS41" s="4"/>
      <c r="LUT41" s="4"/>
      <c r="LUU41" s="4"/>
      <c r="LUV41" s="4"/>
      <c r="LUW41" s="4"/>
      <c r="LUX41" s="4"/>
      <c r="LUY41" s="4"/>
      <c r="LUZ41" s="4"/>
      <c r="LVA41" s="4"/>
      <c r="LVB41" s="4"/>
      <c r="LVC41" s="4"/>
      <c r="LVD41" s="4"/>
      <c r="LVE41" s="4"/>
      <c r="LVF41" s="4"/>
      <c r="LVG41" s="4"/>
      <c r="LVH41" s="4"/>
      <c r="LVI41" s="4"/>
      <c r="LVJ41" s="4"/>
      <c r="LVK41" s="4"/>
      <c r="LVL41" s="4"/>
      <c r="LVM41" s="4"/>
      <c r="LVN41" s="4"/>
      <c r="LVO41" s="4"/>
      <c r="LVP41" s="4"/>
      <c r="LVQ41" s="4"/>
      <c r="LVR41" s="4"/>
      <c r="LVS41" s="4"/>
      <c r="LVT41" s="4"/>
      <c r="LVU41" s="4"/>
      <c r="LVV41" s="4"/>
      <c r="LVW41" s="4"/>
      <c r="LVX41" s="4"/>
      <c r="LVY41" s="4"/>
      <c r="LVZ41" s="4"/>
      <c r="LWA41" s="4"/>
      <c r="LWB41" s="4"/>
      <c r="LWC41" s="4"/>
      <c r="LWD41" s="4"/>
      <c r="LWE41" s="4"/>
      <c r="LWF41" s="4"/>
      <c r="LWG41" s="4"/>
      <c r="LWH41" s="4"/>
      <c r="LWI41" s="4"/>
      <c r="LWJ41" s="4"/>
      <c r="LWK41" s="4"/>
      <c r="LWL41" s="4"/>
      <c r="LWM41" s="4"/>
      <c r="LWN41" s="4"/>
      <c r="LWO41" s="4"/>
      <c r="LWP41" s="4"/>
      <c r="LWQ41" s="4"/>
      <c r="LWR41" s="4"/>
      <c r="LWS41" s="4"/>
      <c r="LWT41" s="4"/>
      <c r="LWU41" s="4"/>
      <c r="LWV41" s="4"/>
      <c r="LWW41" s="4"/>
      <c r="LWX41" s="4"/>
      <c r="LWY41" s="4"/>
      <c r="LWZ41" s="4"/>
      <c r="LXA41" s="4"/>
      <c r="LXB41" s="4"/>
      <c r="LXC41" s="4"/>
      <c r="LXD41" s="4"/>
      <c r="LXE41" s="4"/>
      <c r="LXF41" s="4"/>
      <c r="LXG41" s="4"/>
      <c r="LXH41" s="4"/>
      <c r="LXI41" s="4"/>
      <c r="LXJ41" s="4"/>
      <c r="LXK41" s="4"/>
      <c r="LXL41" s="4"/>
      <c r="LXM41" s="4"/>
      <c r="LXN41" s="4"/>
      <c r="LXO41" s="4"/>
      <c r="LXP41" s="4"/>
      <c r="LXQ41" s="4"/>
      <c r="LXR41" s="4"/>
      <c r="LXS41" s="4"/>
      <c r="LXT41" s="4"/>
      <c r="LXU41" s="4"/>
      <c r="LXV41" s="4"/>
      <c r="LXW41" s="4"/>
      <c r="LXX41" s="4"/>
      <c r="LXY41" s="4"/>
      <c r="LXZ41" s="4"/>
      <c r="LYA41" s="4"/>
      <c r="LYB41" s="4"/>
      <c r="LYC41" s="4"/>
      <c r="LYD41" s="4"/>
      <c r="LYE41" s="4"/>
      <c r="LYF41" s="4"/>
      <c r="LYG41" s="4"/>
      <c r="LYH41" s="4"/>
      <c r="LYI41" s="4"/>
      <c r="LYJ41" s="4"/>
      <c r="LYK41" s="4"/>
      <c r="LYL41" s="4"/>
      <c r="LYM41" s="4"/>
      <c r="LYN41" s="4"/>
      <c r="LYO41" s="4"/>
      <c r="LYP41" s="4"/>
      <c r="LYQ41" s="4"/>
      <c r="LYR41" s="4"/>
      <c r="LYS41" s="4"/>
      <c r="LYT41" s="4"/>
      <c r="LYU41" s="4"/>
      <c r="LYV41" s="4"/>
      <c r="LYW41" s="4"/>
      <c r="LYX41" s="4"/>
      <c r="LYY41" s="4"/>
      <c r="LYZ41" s="4"/>
      <c r="LZA41" s="4"/>
      <c r="LZB41" s="4"/>
      <c r="LZC41" s="4"/>
      <c r="LZD41" s="4"/>
      <c r="LZE41" s="4"/>
      <c r="LZF41" s="4"/>
      <c r="LZG41" s="4"/>
      <c r="LZH41" s="4"/>
      <c r="LZI41" s="4"/>
      <c r="LZJ41" s="4"/>
      <c r="LZK41" s="4"/>
      <c r="LZL41" s="4"/>
      <c r="LZM41" s="4"/>
      <c r="LZN41" s="4"/>
      <c r="LZO41" s="4"/>
      <c r="LZP41" s="4"/>
      <c r="LZQ41" s="4"/>
      <c r="LZR41" s="4"/>
      <c r="LZS41" s="4"/>
      <c r="LZT41" s="4"/>
      <c r="LZU41" s="4"/>
      <c r="LZV41" s="4"/>
      <c r="LZW41" s="4"/>
      <c r="LZX41" s="4"/>
      <c r="LZY41" s="4"/>
      <c r="LZZ41" s="4"/>
      <c r="MAA41" s="4"/>
      <c r="MAB41" s="4"/>
      <c r="MAC41" s="4"/>
      <c r="MAD41" s="4"/>
      <c r="MAE41" s="4"/>
      <c r="MAF41" s="4"/>
      <c r="MAG41" s="4"/>
      <c r="MAH41" s="4"/>
      <c r="MAI41" s="4"/>
      <c r="MAJ41" s="4"/>
      <c r="MAK41" s="4"/>
      <c r="MAL41" s="4"/>
      <c r="MAM41" s="4"/>
      <c r="MAN41" s="4"/>
      <c r="MAO41" s="4"/>
      <c r="MAP41" s="4"/>
      <c r="MAQ41" s="4"/>
      <c r="MAR41" s="4"/>
      <c r="MAS41" s="4"/>
      <c r="MAT41" s="4"/>
      <c r="MAU41" s="4"/>
      <c r="MAV41" s="4"/>
      <c r="MAW41" s="4"/>
      <c r="MAX41" s="4"/>
      <c r="MAY41" s="4"/>
      <c r="MAZ41" s="4"/>
      <c r="MBA41" s="4"/>
      <c r="MBB41" s="4"/>
      <c r="MBC41" s="4"/>
      <c r="MBD41" s="4"/>
      <c r="MBE41" s="4"/>
      <c r="MBF41" s="4"/>
      <c r="MBG41" s="4"/>
      <c r="MBH41" s="4"/>
      <c r="MBI41" s="4"/>
      <c r="MBJ41" s="4"/>
      <c r="MBK41" s="4"/>
      <c r="MBL41" s="4"/>
      <c r="MBM41" s="4"/>
      <c r="MBN41" s="4"/>
      <c r="MBO41" s="4"/>
      <c r="MBP41" s="4"/>
      <c r="MBQ41" s="4"/>
      <c r="MBR41" s="4"/>
      <c r="MBS41" s="4"/>
      <c r="MBT41" s="4"/>
      <c r="MBU41" s="4"/>
      <c r="MBV41" s="4"/>
      <c r="MBW41" s="4"/>
      <c r="MBX41" s="4"/>
      <c r="MBY41" s="4"/>
      <c r="MBZ41" s="4"/>
      <c r="MCA41" s="4"/>
      <c r="MCB41" s="4"/>
      <c r="MCC41" s="4"/>
      <c r="MCD41" s="4"/>
      <c r="MCE41" s="4"/>
      <c r="MCF41" s="4"/>
      <c r="MCG41" s="4"/>
      <c r="MCH41" s="4"/>
      <c r="MCI41" s="4"/>
      <c r="MCJ41" s="4"/>
      <c r="MCK41" s="4"/>
      <c r="MCL41" s="4"/>
      <c r="MCM41" s="4"/>
      <c r="MCN41" s="4"/>
      <c r="MCO41" s="4"/>
      <c r="MCP41" s="4"/>
      <c r="MCQ41" s="4"/>
      <c r="MCR41" s="4"/>
      <c r="MCS41" s="4"/>
      <c r="MCT41" s="4"/>
      <c r="MCU41" s="4"/>
      <c r="MCV41" s="4"/>
      <c r="MCW41" s="4"/>
      <c r="MCX41" s="4"/>
      <c r="MCY41" s="4"/>
      <c r="MCZ41" s="4"/>
      <c r="MDA41" s="4"/>
      <c r="MDB41" s="4"/>
      <c r="MDC41" s="4"/>
      <c r="MDD41" s="4"/>
      <c r="MDE41" s="4"/>
      <c r="MDF41" s="4"/>
      <c r="MDG41" s="4"/>
      <c r="MDH41" s="4"/>
      <c r="MDI41" s="4"/>
      <c r="MDJ41" s="4"/>
      <c r="MDK41" s="4"/>
      <c r="MDL41" s="4"/>
      <c r="MDM41" s="4"/>
      <c r="MDN41" s="4"/>
      <c r="MDO41" s="4"/>
      <c r="MDP41" s="4"/>
      <c r="MDQ41" s="4"/>
      <c r="MDR41" s="4"/>
      <c r="MDS41" s="4"/>
      <c r="MDT41" s="4"/>
      <c r="MDU41" s="4"/>
      <c r="MDV41" s="4"/>
      <c r="MDW41" s="4"/>
      <c r="MDX41" s="4"/>
      <c r="MDY41" s="4"/>
      <c r="MDZ41" s="4"/>
      <c r="MEA41" s="4"/>
      <c r="MEB41" s="4"/>
      <c r="MEC41" s="4"/>
      <c r="MED41" s="4"/>
      <c r="MEE41" s="4"/>
      <c r="MEF41" s="4"/>
      <c r="MEG41" s="4"/>
      <c r="MEH41" s="4"/>
      <c r="MEI41" s="4"/>
      <c r="MEJ41" s="4"/>
      <c r="MEK41" s="4"/>
      <c r="MEL41" s="4"/>
      <c r="MEM41" s="4"/>
      <c r="MEN41" s="4"/>
      <c r="MEO41" s="4"/>
      <c r="MEP41" s="4"/>
      <c r="MEQ41" s="4"/>
      <c r="MER41" s="4"/>
      <c r="MES41" s="4"/>
      <c r="MET41" s="4"/>
      <c r="MEU41" s="4"/>
      <c r="MEV41" s="4"/>
      <c r="MEW41" s="4"/>
      <c r="MEX41" s="4"/>
      <c r="MEY41" s="4"/>
      <c r="MEZ41" s="4"/>
      <c r="MFA41" s="4"/>
      <c r="MFB41" s="4"/>
      <c r="MFC41" s="4"/>
      <c r="MFD41" s="4"/>
      <c r="MFE41" s="4"/>
      <c r="MFF41" s="4"/>
      <c r="MFG41" s="4"/>
      <c r="MFH41" s="4"/>
      <c r="MFI41" s="4"/>
      <c r="MFJ41" s="4"/>
      <c r="MFK41" s="4"/>
      <c r="MFL41" s="4"/>
      <c r="MFM41" s="4"/>
      <c r="MFN41" s="4"/>
      <c r="MFO41" s="4"/>
      <c r="MFP41" s="4"/>
      <c r="MFQ41" s="4"/>
      <c r="MFR41" s="4"/>
      <c r="MFS41" s="4"/>
      <c r="MFT41" s="4"/>
      <c r="MFU41" s="4"/>
      <c r="MFV41" s="4"/>
      <c r="MFW41" s="4"/>
      <c r="MFX41" s="4"/>
      <c r="MFY41" s="4"/>
      <c r="MFZ41" s="4"/>
      <c r="MGA41" s="4"/>
      <c r="MGB41" s="4"/>
      <c r="MGC41" s="4"/>
      <c r="MGD41" s="4"/>
      <c r="MGE41" s="4"/>
      <c r="MGF41" s="4"/>
      <c r="MGG41" s="4"/>
      <c r="MGH41" s="4"/>
      <c r="MGI41" s="4"/>
      <c r="MGJ41" s="4"/>
      <c r="MGK41" s="4"/>
      <c r="MGL41" s="4"/>
      <c r="MGM41" s="4"/>
      <c r="MGN41" s="4"/>
      <c r="MGO41" s="4"/>
      <c r="MGP41" s="4"/>
      <c r="MGQ41" s="4"/>
      <c r="MGR41" s="4"/>
      <c r="MGS41" s="4"/>
      <c r="MGT41" s="4"/>
      <c r="MGU41" s="4"/>
      <c r="MGV41" s="4"/>
      <c r="MGW41" s="4"/>
      <c r="MGX41" s="4"/>
      <c r="MGY41" s="4"/>
      <c r="MGZ41" s="4"/>
      <c r="MHA41" s="4"/>
      <c r="MHB41" s="4"/>
      <c r="MHC41" s="4"/>
      <c r="MHD41" s="4"/>
      <c r="MHE41" s="4"/>
      <c r="MHF41" s="4"/>
      <c r="MHG41" s="4"/>
      <c r="MHH41" s="4"/>
      <c r="MHI41" s="4"/>
      <c r="MHJ41" s="4"/>
      <c r="MHK41" s="4"/>
      <c r="MHL41" s="4"/>
      <c r="MHM41" s="4"/>
      <c r="MHN41" s="4"/>
      <c r="MHO41" s="4"/>
      <c r="MHP41" s="4"/>
      <c r="MHQ41" s="4"/>
      <c r="MHR41" s="4"/>
      <c r="MHS41" s="4"/>
      <c r="MHT41" s="4"/>
      <c r="MHU41" s="4"/>
      <c r="MHV41" s="4"/>
      <c r="MHW41" s="4"/>
      <c r="MHX41" s="4"/>
      <c r="MHY41" s="4"/>
      <c r="MHZ41" s="4"/>
      <c r="MIA41" s="4"/>
      <c r="MIB41" s="4"/>
      <c r="MIC41" s="4"/>
      <c r="MID41" s="4"/>
      <c r="MIE41" s="4"/>
      <c r="MIF41" s="4"/>
      <c r="MIG41" s="4"/>
      <c r="MIH41" s="4"/>
      <c r="MII41" s="4"/>
      <c r="MIJ41" s="4"/>
      <c r="MIK41" s="4"/>
      <c r="MIL41" s="4"/>
      <c r="MIM41" s="4"/>
      <c r="MIN41" s="4"/>
      <c r="MIO41" s="4"/>
      <c r="MIP41" s="4"/>
      <c r="MIQ41" s="4"/>
      <c r="MIR41" s="4"/>
      <c r="MIS41" s="4"/>
      <c r="MIT41" s="4"/>
      <c r="MIU41" s="4"/>
      <c r="MIV41" s="4"/>
      <c r="MIW41" s="4"/>
      <c r="MIX41" s="4"/>
      <c r="MIY41" s="4"/>
      <c r="MIZ41" s="4"/>
      <c r="MJA41" s="4"/>
      <c r="MJB41" s="4"/>
      <c r="MJC41" s="4"/>
      <c r="MJD41" s="4"/>
      <c r="MJE41" s="4"/>
      <c r="MJF41" s="4"/>
      <c r="MJG41" s="4"/>
      <c r="MJH41" s="4"/>
      <c r="MJI41" s="4"/>
      <c r="MJJ41" s="4"/>
      <c r="MJK41" s="4"/>
      <c r="MJL41" s="4"/>
      <c r="MJM41" s="4"/>
      <c r="MJN41" s="4"/>
      <c r="MJO41" s="4"/>
      <c r="MJP41" s="4"/>
      <c r="MJQ41" s="4"/>
      <c r="MJR41" s="4"/>
      <c r="MJS41" s="4"/>
      <c r="MJT41" s="4"/>
      <c r="MJU41" s="4"/>
      <c r="MJV41" s="4"/>
      <c r="MJW41" s="4"/>
      <c r="MJX41" s="4"/>
      <c r="MJY41" s="4"/>
      <c r="MJZ41" s="4"/>
      <c r="MKA41" s="4"/>
      <c r="MKB41" s="4"/>
      <c r="MKC41" s="4"/>
      <c r="MKD41" s="4"/>
      <c r="MKE41" s="4"/>
      <c r="MKF41" s="4"/>
      <c r="MKG41" s="4"/>
      <c r="MKH41" s="4"/>
      <c r="MKI41" s="4"/>
      <c r="MKJ41" s="4"/>
      <c r="MKK41" s="4"/>
      <c r="MKL41" s="4"/>
      <c r="MKM41" s="4"/>
      <c r="MKN41" s="4"/>
      <c r="MKO41" s="4"/>
      <c r="MKP41" s="4"/>
      <c r="MKQ41" s="4"/>
      <c r="MKR41" s="4"/>
      <c r="MKS41" s="4"/>
      <c r="MKT41" s="4"/>
      <c r="MKU41" s="4"/>
      <c r="MKV41" s="4"/>
      <c r="MKW41" s="4"/>
      <c r="MKX41" s="4"/>
      <c r="MKY41" s="4"/>
      <c r="MKZ41" s="4"/>
      <c r="MLA41" s="4"/>
      <c r="MLB41" s="4"/>
      <c r="MLC41" s="4"/>
      <c r="MLD41" s="4"/>
      <c r="MLE41" s="4"/>
      <c r="MLF41" s="4"/>
      <c r="MLG41" s="4"/>
      <c r="MLH41" s="4"/>
      <c r="MLI41" s="4"/>
      <c r="MLJ41" s="4"/>
      <c r="MLK41" s="4"/>
      <c r="MLL41" s="4"/>
      <c r="MLM41" s="4"/>
      <c r="MLN41" s="4"/>
      <c r="MLO41" s="4"/>
      <c r="MLP41" s="4"/>
      <c r="MLQ41" s="4"/>
      <c r="MLR41" s="4"/>
      <c r="MLS41" s="4"/>
      <c r="MLT41" s="4"/>
      <c r="MLU41" s="4"/>
      <c r="MLV41" s="4"/>
      <c r="MLW41" s="4"/>
      <c r="MLX41" s="4"/>
      <c r="MLY41" s="4"/>
      <c r="MLZ41" s="4"/>
      <c r="MMA41" s="4"/>
      <c r="MMB41" s="4"/>
      <c r="MMC41" s="4"/>
      <c r="MMD41" s="4"/>
      <c r="MME41" s="4"/>
      <c r="MMF41" s="4"/>
      <c r="MMG41" s="4"/>
      <c r="MMH41" s="4"/>
      <c r="MMI41" s="4"/>
      <c r="MMJ41" s="4"/>
      <c r="MMK41" s="4"/>
      <c r="MML41" s="4"/>
      <c r="MMM41" s="4"/>
      <c r="MMN41" s="4"/>
      <c r="MMO41" s="4"/>
      <c r="MMP41" s="4"/>
      <c r="MMQ41" s="4"/>
      <c r="MMR41" s="4"/>
      <c r="MMS41" s="4"/>
      <c r="MMT41" s="4"/>
      <c r="MMU41" s="4"/>
      <c r="MMV41" s="4"/>
      <c r="MMW41" s="4"/>
      <c r="MMX41" s="4"/>
      <c r="MMY41" s="4"/>
      <c r="MMZ41" s="4"/>
      <c r="MNA41" s="4"/>
      <c r="MNB41" s="4"/>
      <c r="MNC41" s="4"/>
      <c r="MND41" s="4"/>
      <c r="MNE41" s="4"/>
      <c r="MNF41" s="4"/>
      <c r="MNG41" s="4"/>
      <c r="MNH41" s="4"/>
      <c r="MNI41" s="4"/>
      <c r="MNJ41" s="4"/>
      <c r="MNK41" s="4"/>
      <c r="MNL41" s="4"/>
      <c r="MNM41" s="4"/>
      <c r="MNN41" s="4"/>
      <c r="MNO41" s="4"/>
      <c r="MNP41" s="4"/>
      <c r="MNQ41" s="4"/>
      <c r="MNR41" s="4"/>
      <c r="MNS41" s="4"/>
      <c r="MNT41" s="4"/>
      <c r="MNU41" s="4"/>
      <c r="MNV41" s="4"/>
      <c r="MNW41" s="4"/>
      <c r="MNX41" s="4"/>
      <c r="MNY41" s="4"/>
      <c r="MNZ41" s="4"/>
      <c r="MOA41" s="4"/>
      <c r="MOB41" s="4"/>
      <c r="MOC41" s="4"/>
      <c r="MOD41" s="4"/>
      <c r="MOE41" s="4"/>
      <c r="MOF41" s="4"/>
      <c r="MOG41" s="4"/>
      <c r="MOH41" s="4"/>
      <c r="MOI41" s="4"/>
      <c r="MOJ41" s="4"/>
      <c r="MOK41" s="4"/>
      <c r="MOL41" s="4"/>
      <c r="MOM41" s="4"/>
      <c r="MON41" s="4"/>
      <c r="MOO41" s="4"/>
      <c r="MOP41" s="4"/>
      <c r="MOQ41" s="4"/>
      <c r="MOR41" s="4"/>
      <c r="MOS41" s="4"/>
      <c r="MOT41" s="4"/>
      <c r="MOU41" s="4"/>
      <c r="MOV41" s="4"/>
      <c r="MOW41" s="4"/>
      <c r="MOX41" s="4"/>
      <c r="MOY41" s="4"/>
      <c r="MOZ41" s="4"/>
      <c r="MPA41" s="4"/>
      <c r="MPB41" s="4"/>
      <c r="MPC41" s="4"/>
      <c r="MPD41" s="4"/>
      <c r="MPE41" s="4"/>
      <c r="MPF41" s="4"/>
      <c r="MPG41" s="4"/>
      <c r="MPH41" s="4"/>
      <c r="MPI41" s="4"/>
      <c r="MPJ41" s="4"/>
      <c r="MPK41" s="4"/>
      <c r="MPL41" s="4"/>
      <c r="MPM41" s="4"/>
      <c r="MPN41" s="4"/>
      <c r="MPO41" s="4"/>
      <c r="MPP41" s="4"/>
      <c r="MPQ41" s="4"/>
      <c r="MPR41" s="4"/>
      <c r="MPS41" s="4"/>
      <c r="MPT41" s="4"/>
      <c r="MPU41" s="4"/>
      <c r="MPV41" s="4"/>
      <c r="MPW41" s="4"/>
      <c r="MPX41" s="4"/>
      <c r="MPY41" s="4"/>
      <c r="MPZ41" s="4"/>
      <c r="MQA41" s="4"/>
      <c r="MQB41" s="4"/>
      <c r="MQC41" s="4"/>
      <c r="MQD41" s="4"/>
      <c r="MQE41" s="4"/>
      <c r="MQF41" s="4"/>
      <c r="MQG41" s="4"/>
      <c r="MQH41" s="4"/>
      <c r="MQI41" s="4"/>
      <c r="MQJ41" s="4"/>
      <c r="MQK41" s="4"/>
      <c r="MQL41" s="4"/>
      <c r="MQM41" s="4"/>
      <c r="MQN41" s="4"/>
      <c r="MQO41" s="4"/>
      <c r="MQP41" s="4"/>
      <c r="MQQ41" s="4"/>
      <c r="MQR41" s="4"/>
      <c r="MQS41" s="4"/>
      <c r="MQT41" s="4"/>
      <c r="MQU41" s="4"/>
      <c r="MQV41" s="4"/>
      <c r="MQW41" s="4"/>
      <c r="MQX41" s="4"/>
      <c r="MQY41" s="4"/>
      <c r="MQZ41" s="4"/>
      <c r="MRA41" s="4"/>
      <c r="MRB41" s="4"/>
      <c r="MRC41" s="4"/>
      <c r="MRD41" s="4"/>
      <c r="MRE41" s="4"/>
      <c r="MRF41" s="4"/>
      <c r="MRG41" s="4"/>
      <c r="MRH41" s="4"/>
      <c r="MRI41" s="4"/>
      <c r="MRJ41" s="4"/>
      <c r="MRK41" s="4"/>
      <c r="MRL41" s="4"/>
      <c r="MRM41" s="4"/>
      <c r="MRN41" s="4"/>
      <c r="MRO41" s="4"/>
      <c r="MRP41" s="4"/>
      <c r="MRQ41" s="4"/>
      <c r="MRR41" s="4"/>
      <c r="MRS41" s="4"/>
      <c r="MRT41" s="4"/>
      <c r="MRU41" s="4"/>
      <c r="MRV41" s="4"/>
      <c r="MRW41" s="4"/>
      <c r="MRX41" s="4"/>
      <c r="MRY41" s="4"/>
      <c r="MRZ41" s="4"/>
      <c r="MSA41" s="4"/>
      <c r="MSB41" s="4"/>
      <c r="MSC41" s="4"/>
      <c r="MSD41" s="4"/>
      <c r="MSE41" s="4"/>
      <c r="MSF41" s="4"/>
      <c r="MSG41" s="4"/>
      <c r="MSH41" s="4"/>
      <c r="MSI41" s="4"/>
      <c r="MSJ41" s="4"/>
      <c r="MSK41" s="4"/>
      <c r="MSL41" s="4"/>
      <c r="MSM41" s="4"/>
      <c r="MSN41" s="4"/>
      <c r="MSO41" s="4"/>
      <c r="MSP41" s="4"/>
      <c r="MSQ41" s="4"/>
      <c r="MSR41" s="4"/>
      <c r="MSS41" s="4"/>
      <c r="MST41" s="4"/>
      <c r="MSU41" s="4"/>
      <c r="MSV41" s="4"/>
      <c r="MSW41" s="4"/>
      <c r="MSX41" s="4"/>
      <c r="MSY41" s="4"/>
      <c r="MSZ41" s="4"/>
      <c r="MTA41" s="4"/>
      <c r="MTB41" s="4"/>
      <c r="MTC41" s="4"/>
      <c r="MTD41" s="4"/>
      <c r="MTE41" s="4"/>
      <c r="MTF41" s="4"/>
      <c r="MTG41" s="4"/>
      <c r="MTH41" s="4"/>
      <c r="MTI41" s="4"/>
      <c r="MTJ41" s="4"/>
      <c r="MTK41" s="4"/>
      <c r="MTL41" s="4"/>
      <c r="MTM41" s="4"/>
      <c r="MTN41" s="4"/>
      <c r="MTO41" s="4"/>
      <c r="MTP41" s="4"/>
      <c r="MTQ41" s="4"/>
      <c r="MTR41" s="4"/>
      <c r="MTS41" s="4"/>
      <c r="MTT41" s="4"/>
      <c r="MTU41" s="4"/>
      <c r="MTV41" s="4"/>
      <c r="MTW41" s="4"/>
      <c r="MTX41" s="4"/>
      <c r="MTY41" s="4"/>
      <c r="MTZ41" s="4"/>
      <c r="MUA41" s="4"/>
      <c r="MUB41" s="4"/>
      <c r="MUC41" s="4"/>
      <c r="MUD41" s="4"/>
      <c r="MUE41" s="4"/>
      <c r="MUF41" s="4"/>
      <c r="MUG41" s="4"/>
      <c r="MUH41" s="4"/>
      <c r="MUI41" s="4"/>
      <c r="MUJ41" s="4"/>
      <c r="MUK41" s="4"/>
      <c r="MUL41" s="4"/>
      <c r="MUM41" s="4"/>
      <c r="MUN41" s="4"/>
      <c r="MUO41" s="4"/>
      <c r="MUP41" s="4"/>
      <c r="MUQ41" s="4"/>
      <c r="MUR41" s="4"/>
      <c r="MUS41" s="4"/>
      <c r="MUT41" s="4"/>
      <c r="MUU41" s="4"/>
      <c r="MUV41" s="4"/>
      <c r="MUW41" s="4"/>
      <c r="MUX41" s="4"/>
      <c r="MUY41" s="4"/>
      <c r="MUZ41" s="4"/>
      <c r="MVA41" s="4"/>
      <c r="MVB41" s="4"/>
      <c r="MVC41" s="4"/>
      <c r="MVD41" s="4"/>
      <c r="MVE41" s="4"/>
      <c r="MVF41" s="4"/>
      <c r="MVG41" s="4"/>
      <c r="MVH41" s="4"/>
      <c r="MVI41" s="4"/>
      <c r="MVJ41" s="4"/>
      <c r="MVK41" s="4"/>
      <c r="MVL41" s="4"/>
      <c r="MVM41" s="4"/>
      <c r="MVN41" s="4"/>
      <c r="MVO41" s="4"/>
      <c r="MVP41" s="4"/>
      <c r="MVQ41" s="4"/>
      <c r="MVR41" s="4"/>
      <c r="MVS41" s="4"/>
      <c r="MVT41" s="4"/>
      <c r="MVU41" s="4"/>
      <c r="MVV41" s="4"/>
      <c r="MVW41" s="4"/>
      <c r="MVX41" s="4"/>
      <c r="MVY41" s="4"/>
      <c r="MVZ41" s="4"/>
      <c r="MWA41" s="4"/>
      <c r="MWB41" s="4"/>
      <c r="MWC41" s="4"/>
      <c r="MWD41" s="4"/>
      <c r="MWE41" s="4"/>
      <c r="MWF41" s="4"/>
      <c r="MWG41" s="4"/>
      <c r="MWH41" s="4"/>
      <c r="MWI41" s="4"/>
      <c r="MWJ41" s="4"/>
      <c r="MWK41" s="4"/>
      <c r="MWL41" s="4"/>
      <c r="MWM41" s="4"/>
      <c r="MWN41" s="4"/>
      <c r="MWO41" s="4"/>
      <c r="MWP41" s="4"/>
      <c r="MWQ41" s="4"/>
      <c r="MWR41" s="4"/>
      <c r="MWS41" s="4"/>
      <c r="MWT41" s="4"/>
      <c r="MWU41" s="4"/>
      <c r="MWV41" s="4"/>
      <c r="MWW41" s="4"/>
      <c r="MWX41" s="4"/>
      <c r="MWY41" s="4"/>
      <c r="MWZ41" s="4"/>
      <c r="MXA41" s="4"/>
      <c r="MXB41" s="4"/>
      <c r="MXC41" s="4"/>
      <c r="MXD41" s="4"/>
      <c r="MXE41" s="4"/>
      <c r="MXF41" s="4"/>
      <c r="MXG41" s="4"/>
      <c r="MXH41" s="4"/>
      <c r="MXI41" s="4"/>
      <c r="MXJ41" s="4"/>
      <c r="MXK41" s="4"/>
      <c r="MXL41" s="4"/>
      <c r="MXM41" s="4"/>
      <c r="MXN41" s="4"/>
      <c r="MXO41" s="4"/>
      <c r="MXP41" s="4"/>
      <c r="MXQ41" s="4"/>
      <c r="MXR41" s="4"/>
      <c r="MXS41" s="4"/>
      <c r="MXT41" s="4"/>
      <c r="MXU41" s="4"/>
      <c r="MXV41" s="4"/>
      <c r="MXW41" s="4"/>
      <c r="MXX41" s="4"/>
      <c r="MXY41" s="4"/>
      <c r="MXZ41" s="4"/>
      <c r="MYA41" s="4"/>
      <c r="MYB41" s="4"/>
      <c r="MYC41" s="4"/>
      <c r="MYD41" s="4"/>
      <c r="MYE41" s="4"/>
      <c r="MYF41" s="4"/>
      <c r="MYG41" s="4"/>
      <c r="MYH41" s="4"/>
      <c r="MYI41" s="4"/>
      <c r="MYJ41" s="4"/>
      <c r="MYK41" s="4"/>
      <c r="MYL41" s="4"/>
      <c r="MYM41" s="4"/>
      <c r="MYN41" s="4"/>
      <c r="MYO41" s="4"/>
      <c r="MYP41" s="4"/>
      <c r="MYQ41" s="4"/>
      <c r="MYR41" s="4"/>
      <c r="MYS41" s="4"/>
      <c r="MYT41" s="4"/>
      <c r="MYU41" s="4"/>
      <c r="MYV41" s="4"/>
      <c r="MYW41" s="4"/>
      <c r="MYX41" s="4"/>
      <c r="MYY41" s="4"/>
      <c r="MYZ41" s="4"/>
      <c r="MZA41" s="4"/>
      <c r="MZB41" s="4"/>
      <c r="MZC41" s="4"/>
      <c r="MZD41" s="4"/>
      <c r="MZE41" s="4"/>
      <c r="MZF41" s="4"/>
      <c r="MZG41" s="4"/>
      <c r="MZH41" s="4"/>
      <c r="MZI41" s="4"/>
      <c r="MZJ41" s="4"/>
      <c r="MZK41" s="4"/>
      <c r="MZL41" s="4"/>
      <c r="MZM41" s="4"/>
      <c r="MZN41" s="4"/>
      <c r="MZO41" s="4"/>
      <c r="MZP41" s="4"/>
      <c r="MZQ41" s="4"/>
      <c r="MZR41" s="4"/>
      <c r="MZS41" s="4"/>
      <c r="MZT41" s="4"/>
      <c r="MZU41" s="4"/>
      <c r="MZV41" s="4"/>
      <c r="MZW41" s="4"/>
      <c r="MZX41" s="4"/>
      <c r="MZY41" s="4"/>
      <c r="MZZ41" s="4"/>
      <c r="NAA41" s="4"/>
      <c r="NAB41" s="4"/>
      <c r="NAC41" s="4"/>
      <c r="NAD41" s="4"/>
      <c r="NAE41" s="4"/>
      <c r="NAF41" s="4"/>
      <c r="NAG41" s="4"/>
      <c r="NAH41" s="4"/>
      <c r="NAI41" s="4"/>
      <c r="NAJ41" s="4"/>
      <c r="NAK41" s="4"/>
      <c r="NAL41" s="4"/>
      <c r="NAM41" s="4"/>
      <c r="NAN41" s="4"/>
      <c r="NAO41" s="4"/>
      <c r="NAP41" s="4"/>
      <c r="NAQ41" s="4"/>
      <c r="NAR41" s="4"/>
      <c r="NAS41" s="4"/>
      <c r="NAT41" s="4"/>
      <c r="NAU41" s="4"/>
      <c r="NAV41" s="4"/>
      <c r="NAW41" s="4"/>
      <c r="NAX41" s="4"/>
      <c r="NAY41" s="4"/>
      <c r="NAZ41" s="4"/>
      <c r="NBA41" s="4"/>
      <c r="NBB41" s="4"/>
      <c r="NBC41" s="4"/>
      <c r="NBD41" s="4"/>
      <c r="NBE41" s="4"/>
      <c r="NBF41" s="4"/>
      <c r="NBG41" s="4"/>
      <c r="NBH41" s="4"/>
      <c r="NBI41" s="4"/>
      <c r="NBJ41" s="4"/>
      <c r="NBK41" s="4"/>
      <c r="NBL41" s="4"/>
      <c r="NBM41" s="4"/>
      <c r="NBN41" s="4"/>
      <c r="NBO41" s="4"/>
      <c r="NBP41" s="4"/>
      <c r="NBQ41" s="4"/>
      <c r="NBR41" s="4"/>
      <c r="NBS41" s="4"/>
      <c r="NBT41" s="4"/>
      <c r="NBU41" s="4"/>
      <c r="NBV41" s="4"/>
      <c r="NBW41" s="4"/>
      <c r="NBX41" s="4"/>
      <c r="NBY41" s="4"/>
      <c r="NBZ41" s="4"/>
      <c r="NCA41" s="4"/>
      <c r="NCB41" s="4"/>
      <c r="NCC41" s="4"/>
      <c r="NCD41" s="4"/>
      <c r="NCE41" s="4"/>
      <c r="NCF41" s="4"/>
      <c r="NCG41" s="4"/>
      <c r="NCH41" s="4"/>
      <c r="NCI41" s="4"/>
      <c r="NCJ41" s="4"/>
      <c r="NCK41" s="4"/>
      <c r="NCL41" s="4"/>
      <c r="NCM41" s="4"/>
      <c r="NCN41" s="4"/>
      <c r="NCO41" s="4"/>
      <c r="NCP41" s="4"/>
      <c r="NCQ41" s="4"/>
      <c r="NCR41" s="4"/>
      <c r="NCS41" s="4"/>
      <c r="NCT41" s="4"/>
      <c r="NCU41" s="4"/>
      <c r="NCV41" s="4"/>
      <c r="NCW41" s="4"/>
      <c r="NCX41" s="4"/>
      <c r="NCY41" s="4"/>
      <c r="NCZ41" s="4"/>
      <c r="NDA41" s="4"/>
      <c r="NDB41" s="4"/>
      <c r="NDC41" s="4"/>
      <c r="NDD41" s="4"/>
      <c r="NDE41" s="4"/>
      <c r="NDF41" s="4"/>
      <c r="NDG41" s="4"/>
      <c r="NDH41" s="4"/>
      <c r="NDI41" s="4"/>
      <c r="NDJ41" s="4"/>
      <c r="NDK41" s="4"/>
      <c r="NDL41" s="4"/>
      <c r="NDM41" s="4"/>
      <c r="NDN41" s="4"/>
      <c r="NDO41" s="4"/>
      <c r="NDP41" s="4"/>
      <c r="NDQ41" s="4"/>
      <c r="NDR41" s="4"/>
      <c r="NDS41" s="4"/>
      <c r="NDT41" s="4"/>
      <c r="NDU41" s="4"/>
      <c r="NDV41" s="4"/>
      <c r="NDW41" s="4"/>
      <c r="NDX41" s="4"/>
      <c r="NDY41" s="4"/>
      <c r="NDZ41" s="4"/>
      <c r="NEA41" s="4"/>
      <c r="NEB41" s="4"/>
      <c r="NEC41" s="4"/>
      <c r="NED41" s="4"/>
      <c r="NEE41" s="4"/>
      <c r="NEF41" s="4"/>
      <c r="NEG41" s="4"/>
      <c r="NEH41" s="4"/>
      <c r="NEI41" s="4"/>
      <c r="NEJ41" s="4"/>
      <c r="NEK41" s="4"/>
      <c r="NEL41" s="4"/>
      <c r="NEM41" s="4"/>
      <c r="NEN41" s="4"/>
      <c r="NEO41" s="4"/>
      <c r="NEP41" s="4"/>
      <c r="NEQ41" s="4"/>
      <c r="NER41" s="4"/>
      <c r="NES41" s="4"/>
      <c r="NET41" s="4"/>
      <c r="NEU41" s="4"/>
      <c r="NEV41" s="4"/>
      <c r="NEW41" s="4"/>
      <c r="NEX41" s="4"/>
      <c r="NEY41" s="4"/>
      <c r="NEZ41" s="4"/>
      <c r="NFA41" s="4"/>
      <c r="NFB41" s="4"/>
      <c r="NFC41" s="4"/>
      <c r="NFD41" s="4"/>
      <c r="NFE41" s="4"/>
      <c r="NFF41" s="4"/>
      <c r="NFG41" s="4"/>
      <c r="NFH41" s="4"/>
      <c r="NFI41" s="4"/>
      <c r="NFJ41" s="4"/>
      <c r="NFK41" s="4"/>
      <c r="NFL41" s="4"/>
      <c r="NFM41" s="4"/>
      <c r="NFN41" s="4"/>
      <c r="NFO41" s="4"/>
      <c r="NFP41" s="4"/>
      <c r="NFQ41" s="4"/>
      <c r="NFR41" s="4"/>
      <c r="NFS41" s="4"/>
      <c r="NFT41" s="4"/>
      <c r="NFU41" s="4"/>
      <c r="NFV41" s="4"/>
      <c r="NFW41" s="4"/>
      <c r="NFX41" s="4"/>
      <c r="NFY41" s="4"/>
      <c r="NFZ41" s="4"/>
      <c r="NGA41" s="4"/>
      <c r="NGB41" s="4"/>
      <c r="NGC41" s="4"/>
      <c r="NGD41" s="4"/>
      <c r="NGE41" s="4"/>
      <c r="NGF41" s="4"/>
      <c r="NGG41" s="4"/>
      <c r="NGH41" s="4"/>
      <c r="NGI41" s="4"/>
      <c r="NGJ41" s="4"/>
      <c r="NGK41" s="4"/>
      <c r="NGL41" s="4"/>
      <c r="NGM41" s="4"/>
      <c r="NGN41" s="4"/>
      <c r="NGO41" s="4"/>
      <c r="NGP41" s="4"/>
      <c r="NGQ41" s="4"/>
      <c r="NGR41" s="4"/>
      <c r="NGS41" s="4"/>
      <c r="NGT41" s="4"/>
      <c r="NGU41" s="4"/>
      <c r="NGV41" s="4"/>
      <c r="NGW41" s="4"/>
      <c r="NGX41" s="4"/>
      <c r="NGY41" s="4"/>
      <c r="NGZ41" s="4"/>
      <c r="NHA41" s="4"/>
      <c r="NHB41" s="4"/>
      <c r="NHC41" s="4"/>
      <c r="NHD41" s="4"/>
      <c r="NHE41" s="4"/>
      <c r="NHF41" s="4"/>
      <c r="NHG41" s="4"/>
      <c r="NHH41" s="4"/>
      <c r="NHI41" s="4"/>
      <c r="NHJ41" s="4"/>
      <c r="NHK41" s="4"/>
      <c r="NHL41" s="4"/>
      <c r="NHM41" s="4"/>
      <c r="NHN41" s="4"/>
      <c r="NHO41" s="4"/>
      <c r="NHP41" s="4"/>
      <c r="NHQ41" s="4"/>
      <c r="NHR41" s="4"/>
      <c r="NHS41" s="4"/>
      <c r="NHT41" s="4"/>
      <c r="NHU41" s="4"/>
      <c r="NHV41" s="4"/>
      <c r="NHW41" s="4"/>
      <c r="NHX41" s="4"/>
      <c r="NHY41" s="4"/>
      <c r="NHZ41" s="4"/>
      <c r="NIA41" s="4"/>
      <c r="NIB41" s="4"/>
      <c r="NIC41" s="4"/>
      <c r="NID41" s="4"/>
      <c r="NIE41" s="4"/>
      <c r="NIF41" s="4"/>
      <c r="NIG41" s="4"/>
      <c r="NIH41" s="4"/>
      <c r="NII41" s="4"/>
      <c r="NIJ41" s="4"/>
      <c r="NIK41" s="4"/>
      <c r="NIL41" s="4"/>
      <c r="NIM41" s="4"/>
      <c r="NIN41" s="4"/>
      <c r="NIO41" s="4"/>
      <c r="NIP41" s="4"/>
      <c r="NIQ41" s="4"/>
      <c r="NIR41" s="4"/>
      <c r="NIS41" s="4"/>
      <c r="NIT41" s="4"/>
      <c r="NIU41" s="4"/>
      <c r="NIV41" s="4"/>
      <c r="NIW41" s="4"/>
      <c r="NIX41" s="4"/>
      <c r="NIY41" s="4"/>
      <c r="NIZ41" s="4"/>
      <c r="NJA41" s="4"/>
      <c r="NJB41" s="4"/>
      <c r="NJC41" s="4"/>
      <c r="NJD41" s="4"/>
      <c r="NJE41" s="4"/>
      <c r="NJF41" s="4"/>
      <c r="NJG41" s="4"/>
      <c r="NJH41" s="4"/>
      <c r="NJI41" s="4"/>
      <c r="NJJ41" s="4"/>
      <c r="NJK41" s="4"/>
      <c r="NJL41" s="4"/>
      <c r="NJM41" s="4"/>
      <c r="NJN41" s="4"/>
      <c r="NJO41" s="4"/>
      <c r="NJP41" s="4"/>
      <c r="NJQ41" s="4"/>
      <c r="NJR41" s="4"/>
      <c r="NJS41" s="4"/>
      <c r="NJT41" s="4"/>
      <c r="NJU41" s="4"/>
      <c r="NJV41" s="4"/>
      <c r="NJW41" s="4"/>
      <c r="NJX41" s="4"/>
      <c r="NJY41" s="4"/>
      <c r="NJZ41" s="4"/>
      <c r="NKA41" s="4"/>
      <c r="NKB41" s="4"/>
      <c r="NKC41" s="4"/>
      <c r="NKD41" s="4"/>
      <c r="NKE41" s="4"/>
      <c r="NKF41" s="4"/>
      <c r="NKG41" s="4"/>
      <c r="NKH41" s="4"/>
      <c r="NKI41" s="4"/>
      <c r="NKJ41" s="4"/>
      <c r="NKK41" s="4"/>
      <c r="NKL41" s="4"/>
      <c r="NKM41" s="4"/>
      <c r="NKN41" s="4"/>
      <c r="NKO41" s="4"/>
      <c r="NKP41" s="4"/>
      <c r="NKQ41" s="4"/>
      <c r="NKR41" s="4"/>
      <c r="NKS41" s="4"/>
      <c r="NKT41" s="4"/>
      <c r="NKU41" s="4"/>
      <c r="NKV41" s="4"/>
      <c r="NKW41" s="4"/>
      <c r="NKX41" s="4"/>
      <c r="NKY41" s="4"/>
      <c r="NKZ41" s="4"/>
      <c r="NLA41" s="4"/>
      <c r="NLB41" s="4"/>
      <c r="NLC41" s="4"/>
      <c r="NLD41" s="4"/>
      <c r="NLE41" s="4"/>
      <c r="NLF41" s="4"/>
      <c r="NLG41" s="4"/>
      <c r="NLH41" s="4"/>
      <c r="NLI41" s="4"/>
      <c r="NLJ41" s="4"/>
      <c r="NLK41" s="4"/>
      <c r="NLL41" s="4"/>
      <c r="NLM41" s="4"/>
      <c r="NLN41" s="4"/>
      <c r="NLO41" s="4"/>
      <c r="NLP41" s="4"/>
      <c r="NLQ41" s="4"/>
      <c r="NLR41" s="4"/>
      <c r="NLS41" s="4"/>
      <c r="NLT41" s="4"/>
      <c r="NLU41" s="4"/>
      <c r="NLV41" s="4"/>
      <c r="NLW41" s="4"/>
      <c r="NLX41" s="4"/>
      <c r="NLY41" s="4"/>
      <c r="NLZ41" s="4"/>
      <c r="NMA41" s="4"/>
      <c r="NMB41" s="4"/>
      <c r="NMC41" s="4"/>
      <c r="NMD41" s="4"/>
      <c r="NME41" s="4"/>
      <c r="NMF41" s="4"/>
      <c r="NMG41" s="4"/>
      <c r="NMH41" s="4"/>
      <c r="NMI41" s="4"/>
      <c r="NMJ41" s="4"/>
      <c r="NMK41" s="4"/>
      <c r="NML41" s="4"/>
      <c r="NMM41" s="4"/>
      <c r="NMN41" s="4"/>
      <c r="NMO41" s="4"/>
      <c r="NMP41" s="4"/>
      <c r="NMQ41" s="4"/>
      <c r="NMR41" s="4"/>
      <c r="NMS41" s="4"/>
      <c r="NMT41" s="4"/>
      <c r="NMU41" s="4"/>
      <c r="NMV41" s="4"/>
      <c r="NMW41" s="4"/>
      <c r="NMX41" s="4"/>
      <c r="NMY41" s="4"/>
      <c r="NMZ41" s="4"/>
      <c r="NNA41" s="4"/>
      <c r="NNB41" s="4"/>
      <c r="NNC41" s="4"/>
      <c r="NND41" s="4"/>
      <c r="NNE41" s="4"/>
      <c r="NNF41" s="4"/>
      <c r="NNG41" s="4"/>
      <c r="NNH41" s="4"/>
      <c r="NNI41" s="4"/>
      <c r="NNJ41" s="4"/>
      <c r="NNK41" s="4"/>
      <c r="NNL41" s="4"/>
      <c r="NNM41" s="4"/>
      <c r="NNN41" s="4"/>
      <c r="NNO41" s="4"/>
      <c r="NNP41" s="4"/>
      <c r="NNQ41" s="4"/>
      <c r="NNR41" s="4"/>
      <c r="NNS41" s="4"/>
      <c r="NNT41" s="4"/>
      <c r="NNU41" s="4"/>
      <c r="NNV41" s="4"/>
      <c r="NNW41" s="4"/>
      <c r="NNX41" s="4"/>
      <c r="NNY41" s="4"/>
      <c r="NNZ41" s="4"/>
      <c r="NOA41" s="4"/>
      <c r="NOB41" s="4"/>
      <c r="NOC41" s="4"/>
      <c r="NOD41" s="4"/>
      <c r="NOE41" s="4"/>
      <c r="NOF41" s="4"/>
      <c r="NOG41" s="4"/>
      <c r="NOH41" s="4"/>
      <c r="NOI41" s="4"/>
      <c r="NOJ41" s="4"/>
      <c r="NOK41" s="4"/>
      <c r="NOL41" s="4"/>
      <c r="NOM41" s="4"/>
      <c r="NON41" s="4"/>
      <c r="NOO41" s="4"/>
      <c r="NOP41" s="4"/>
      <c r="NOQ41" s="4"/>
      <c r="NOR41" s="4"/>
      <c r="NOS41" s="4"/>
      <c r="NOT41" s="4"/>
      <c r="NOU41" s="4"/>
      <c r="NOV41" s="4"/>
      <c r="NOW41" s="4"/>
      <c r="NOX41" s="4"/>
      <c r="NOY41" s="4"/>
      <c r="NOZ41" s="4"/>
      <c r="NPA41" s="4"/>
      <c r="NPB41" s="4"/>
      <c r="NPC41" s="4"/>
      <c r="NPD41" s="4"/>
      <c r="NPE41" s="4"/>
      <c r="NPF41" s="4"/>
      <c r="NPG41" s="4"/>
      <c r="NPH41" s="4"/>
      <c r="NPI41" s="4"/>
      <c r="NPJ41" s="4"/>
      <c r="NPK41" s="4"/>
      <c r="NPL41" s="4"/>
      <c r="NPM41" s="4"/>
      <c r="NPN41" s="4"/>
      <c r="NPO41" s="4"/>
      <c r="NPP41" s="4"/>
      <c r="NPQ41" s="4"/>
      <c r="NPR41" s="4"/>
      <c r="NPS41" s="4"/>
      <c r="NPT41" s="4"/>
      <c r="NPU41" s="4"/>
      <c r="NPV41" s="4"/>
      <c r="NPW41" s="4"/>
      <c r="NPX41" s="4"/>
      <c r="NPY41" s="4"/>
      <c r="NPZ41" s="4"/>
      <c r="NQA41" s="4"/>
      <c r="NQB41" s="4"/>
      <c r="NQC41" s="4"/>
      <c r="NQD41" s="4"/>
      <c r="NQE41" s="4"/>
      <c r="NQF41" s="4"/>
      <c r="NQG41" s="4"/>
      <c r="NQH41" s="4"/>
      <c r="NQI41" s="4"/>
      <c r="NQJ41" s="4"/>
      <c r="NQK41" s="4"/>
      <c r="NQL41" s="4"/>
      <c r="NQM41" s="4"/>
      <c r="NQN41" s="4"/>
      <c r="NQO41" s="4"/>
      <c r="NQP41" s="4"/>
      <c r="NQQ41" s="4"/>
      <c r="NQR41" s="4"/>
      <c r="NQS41" s="4"/>
      <c r="NQT41" s="4"/>
      <c r="NQU41" s="4"/>
      <c r="NQV41" s="4"/>
      <c r="NQW41" s="4"/>
      <c r="NQX41" s="4"/>
      <c r="NQY41" s="4"/>
      <c r="NQZ41" s="4"/>
      <c r="NRA41" s="4"/>
      <c r="NRB41" s="4"/>
      <c r="NRC41" s="4"/>
      <c r="NRD41" s="4"/>
      <c r="NRE41" s="4"/>
      <c r="NRF41" s="4"/>
      <c r="NRG41" s="4"/>
      <c r="NRH41" s="4"/>
      <c r="NRI41" s="4"/>
      <c r="NRJ41" s="4"/>
      <c r="NRK41" s="4"/>
      <c r="NRL41" s="4"/>
      <c r="NRM41" s="4"/>
      <c r="NRN41" s="4"/>
      <c r="NRO41" s="4"/>
      <c r="NRP41" s="4"/>
      <c r="NRQ41" s="4"/>
      <c r="NRR41" s="4"/>
      <c r="NRS41" s="4"/>
      <c r="NRT41" s="4"/>
      <c r="NRU41" s="4"/>
      <c r="NRV41" s="4"/>
      <c r="NRW41" s="4"/>
      <c r="NRX41" s="4"/>
      <c r="NRY41" s="4"/>
      <c r="NRZ41" s="4"/>
      <c r="NSA41" s="4"/>
      <c r="NSB41" s="4"/>
      <c r="NSC41" s="4"/>
      <c r="NSD41" s="4"/>
      <c r="NSE41" s="4"/>
      <c r="NSF41" s="4"/>
      <c r="NSG41" s="4"/>
      <c r="NSH41" s="4"/>
      <c r="NSI41" s="4"/>
      <c r="NSJ41" s="4"/>
      <c r="NSK41" s="4"/>
      <c r="NSL41" s="4"/>
      <c r="NSM41" s="4"/>
      <c r="NSN41" s="4"/>
      <c r="NSO41" s="4"/>
      <c r="NSP41" s="4"/>
      <c r="NSQ41" s="4"/>
      <c r="NSR41" s="4"/>
      <c r="NSS41" s="4"/>
      <c r="NST41" s="4"/>
      <c r="NSU41" s="4"/>
      <c r="NSV41" s="4"/>
      <c r="NSW41" s="4"/>
      <c r="NSX41" s="4"/>
      <c r="NSY41" s="4"/>
      <c r="NSZ41" s="4"/>
      <c r="NTA41" s="4"/>
      <c r="NTB41" s="4"/>
      <c r="NTC41" s="4"/>
      <c r="NTD41" s="4"/>
      <c r="NTE41" s="4"/>
      <c r="NTF41" s="4"/>
      <c r="NTG41" s="4"/>
      <c r="NTH41" s="4"/>
      <c r="NTI41" s="4"/>
      <c r="NTJ41" s="4"/>
      <c r="NTK41" s="4"/>
      <c r="NTL41" s="4"/>
      <c r="NTM41" s="4"/>
      <c r="NTN41" s="4"/>
      <c r="NTO41" s="4"/>
      <c r="NTP41" s="4"/>
      <c r="NTQ41" s="4"/>
      <c r="NTR41" s="4"/>
      <c r="NTS41" s="4"/>
      <c r="NTT41" s="4"/>
      <c r="NTU41" s="4"/>
      <c r="NTV41" s="4"/>
      <c r="NTW41" s="4"/>
      <c r="NTX41" s="4"/>
      <c r="NTY41" s="4"/>
      <c r="NTZ41" s="4"/>
      <c r="NUA41" s="4"/>
      <c r="NUB41" s="4"/>
      <c r="NUC41" s="4"/>
      <c r="NUD41" s="4"/>
      <c r="NUE41" s="4"/>
      <c r="NUF41" s="4"/>
      <c r="NUG41" s="4"/>
      <c r="NUH41" s="4"/>
      <c r="NUI41" s="4"/>
      <c r="NUJ41" s="4"/>
      <c r="NUK41" s="4"/>
      <c r="NUL41" s="4"/>
      <c r="NUM41" s="4"/>
      <c r="NUN41" s="4"/>
      <c r="NUO41" s="4"/>
      <c r="NUP41" s="4"/>
      <c r="NUQ41" s="4"/>
      <c r="NUR41" s="4"/>
      <c r="NUS41" s="4"/>
      <c r="NUT41" s="4"/>
      <c r="NUU41" s="4"/>
      <c r="NUV41" s="4"/>
      <c r="NUW41" s="4"/>
      <c r="NUX41" s="4"/>
      <c r="NUY41" s="4"/>
      <c r="NUZ41" s="4"/>
      <c r="NVA41" s="4"/>
      <c r="NVB41" s="4"/>
      <c r="NVC41" s="4"/>
      <c r="NVD41" s="4"/>
      <c r="NVE41" s="4"/>
      <c r="NVF41" s="4"/>
      <c r="NVG41" s="4"/>
      <c r="NVH41" s="4"/>
      <c r="NVI41" s="4"/>
      <c r="NVJ41" s="4"/>
      <c r="NVK41" s="4"/>
      <c r="NVL41" s="4"/>
      <c r="NVM41" s="4"/>
      <c r="NVN41" s="4"/>
      <c r="NVO41" s="4"/>
      <c r="NVP41" s="4"/>
      <c r="NVQ41" s="4"/>
      <c r="NVR41" s="4"/>
      <c r="NVS41" s="4"/>
      <c r="NVT41" s="4"/>
      <c r="NVU41" s="4"/>
      <c r="NVV41" s="4"/>
      <c r="NVW41" s="4"/>
      <c r="NVX41" s="4"/>
      <c r="NVY41" s="4"/>
      <c r="NVZ41" s="4"/>
      <c r="NWA41" s="4"/>
      <c r="NWB41" s="4"/>
      <c r="NWC41" s="4"/>
      <c r="NWD41" s="4"/>
      <c r="NWE41" s="4"/>
      <c r="NWF41" s="4"/>
      <c r="NWG41" s="4"/>
      <c r="NWH41" s="4"/>
      <c r="NWI41" s="4"/>
      <c r="NWJ41" s="4"/>
      <c r="NWK41" s="4"/>
      <c r="NWL41" s="4"/>
      <c r="NWM41" s="4"/>
      <c r="NWN41" s="4"/>
      <c r="NWO41" s="4"/>
      <c r="NWP41" s="4"/>
      <c r="NWQ41" s="4"/>
      <c r="NWR41" s="4"/>
      <c r="NWS41" s="4"/>
      <c r="NWT41" s="4"/>
      <c r="NWU41" s="4"/>
      <c r="NWV41" s="4"/>
      <c r="NWW41" s="4"/>
      <c r="NWX41" s="4"/>
      <c r="NWY41" s="4"/>
      <c r="NWZ41" s="4"/>
      <c r="NXA41" s="4"/>
      <c r="NXB41" s="4"/>
      <c r="NXC41" s="4"/>
      <c r="NXD41" s="4"/>
      <c r="NXE41" s="4"/>
      <c r="NXF41" s="4"/>
      <c r="NXG41" s="4"/>
      <c r="NXH41" s="4"/>
      <c r="NXI41" s="4"/>
      <c r="NXJ41" s="4"/>
      <c r="NXK41" s="4"/>
      <c r="NXL41" s="4"/>
      <c r="NXM41" s="4"/>
      <c r="NXN41" s="4"/>
      <c r="NXO41" s="4"/>
      <c r="NXP41" s="4"/>
      <c r="NXQ41" s="4"/>
      <c r="NXR41" s="4"/>
      <c r="NXS41" s="4"/>
      <c r="NXT41" s="4"/>
      <c r="NXU41" s="4"/>
      <c r="NXV41" s="4"/>
      <c r="NXW41" s="4"/>
      <c r="NXX41" s="4"/>
      <c r="NXY41" s="4"/>
      <c r="NXZ41" s="4"/>
      <c r="NYA41" s="4"/>
      <c r="NYB41" s="4"/>
      <c r="NYC41" s="4"/>
      <c r="NYD41" s="4"/>
      <c r="NYE41" s="4"/>
      <c r="NYF41" s="4"/>
      <c r="NYG41" s="4"/>
      <c r="NYH41" s="4"/>
      <c r="NYI41" s="4"/>
      <c r="NYJ41" s="4"/>
      <c r="NYK41" s="4"/>
      <c r="NYL41" s="4"/>
      <c r="NYM41" s="4"/>
      <c r="NYN41" s="4"/>
      <c r="NYO41" s="4"/>
      <c r="NYP41" s="4"/>
      <c r="NYQ41" s="4"/>
      <c r="NYR41" s="4"/>
      <c r="NYS41" s="4"/>
      <c r="NYT41" s="4"/>
      <c r="NYU41" s="4"/>
      <c r="NYV41" s="4"/>
      <c r="NYW41" s="4"/>
      <c r="NYX41" s="4"/>
      <c r="NYY41" s="4"/>
      <c r="NYZ41" s="4"/>
      <c r="NZA41" s="4"/>
      <c r="NZB41" s="4"/>
      <c r="NZC41" s="4"/>
      <c r="NZD41" s="4"/>
      <c r="NZE41" s="4"/>
      <c r="NZF41" s="4"/>
      <c r="NZG41" s="4"/>
      <c r="NZH41" s="4"/>
      <c r="NZI41" s="4"/>
      <c r="NZJ41" s="4"/>
      <c r="NZK41" s="4"/>
      <c r="NZL41" s="4"/>
      <c r="NZM41" s="4"/>
      <c r="NZN41" s="4"/>
      <c r="NZO41" s="4"/>
      <c r="NZP41" s="4"/>
      <c r="NZQ41" s="4"/>
      <c r="NZR41" s="4"/>
      <c r="NZS41" s="4"/>
      <c r="NZT41" s="4"/>
      <c r="NZU41" s="4"/>
      <c r="NZV41" s="4"/>
      <c r="NZW41" s="4"/>
      <c r="NZX41" s="4"/>
      <c r="NZY41" s="4"/>
      <c r="NZZ41" s="4"/>
      <c r="OAA41" s="4"/>
      <c r="OAB41" s="4"/>
      <c r="OAC41" s="4"/>
      <c r="OAD41" s="4"/>
      <c r="OAE41" s="4"/>
      <c r="OAF41" s="4"/>
      <c r="OAG41" s="4"/>
      <c r="OAH41" s="4"/>
      <c r="OAI41" s="4"/>
      <c r="OAJ41" s="4"/>
      <c r="OAK41" s="4"/>
      <c r="OAL41" s="4"/>
      <c r="OAM41" s="4"/>
      <c r="OAN41" s="4"/>
      <c r="OAO41" s="4"/>
      <c r="OAP41" s="4"/>
      <c r="OAQ41" s="4"/>
      <c r="OAR41" s="4"/>
      <c r="OAS41" s="4"/>
      <c r="OAT41" s="4"/>
      <c r="OAU41" s="4"/>
      <c r="OAV41" s="4"/>
      <c r="OAW41" s="4"/>
      <c r="OAX41" s="4"/>
      <c r="OAY41" s="4"/>
      <c r="OAZ41" s="4"/>
      <c r="OBA41" s="4"/>
      <c r="OBB41" s="4"/>
      <c r="OBC41" s="4"/>
      <c r="OBD41" s="4"/>
      <c r="OBE41" s="4"/>
      <c r="OBF41" s="4"/>
      <c r="OBG41" s="4"/>
      <c r="OBH41" s="4"/>
      <c r="OBI41" s="4"/>
      <c r="OBJ41" s="4"/>
      <c r="OBK41" s="4"/>
      <c r="OBL41" s="4"/>
      <c r="OBM41" s="4"/>
      <c r="OBN41" s="4"/>
      <c r="OBO41" s="4"/>
      <c r="OBP41" s="4"/>
      <c r="OBQ41" s="4"/>
      <c r="OBR41" s="4"/>
      <c r="OBS41" s="4"/>
      <c r="OBT41" s="4"/>
      <c r="OBU41" s="4"/>
      <c r="OBV41" s="4"/>
      <c r="OBW41" s="4"/>
      <c r="OBX41" s="4"/>
      <c r="OBY41" s="4"/>
      <c r="OBZ41" s="4"/>
      <c r="OCA41" s="4"/>
      <c r="OCB41" s="4"/>
      <c r="OCC41" s="4"/>
      <c r="OCD41" s="4"/>
      <c r="OCE41" s="4"/>
      <c r="OCF41" s="4"/>
      <c r="OCG41" s="4"/>
      <c r="OCH41" s="4"/>
      <c r="OCI41" s="4"/>
      <c r="OCJ41" s="4"/>
      <c r="OCK41" s="4"/>
      <c r="OCL41" s="4"/>
      <c r="OCM41" s="4"/>
      <c r="OCN41" s="4"/>
      <c r="OCO41" s="4"/>
      <c r="OCP41" s="4"/>
      <c r="OCQ41" s="4"/>
      <c r="OCR41" s="4"/>
      <c r="OCS41" s="4"/>
      <c r="OCT41" s="4"/>
      <c r="OCU41" s="4"/>
      <c r="OCV41" s="4"/>
      <c r="OCW41" s="4"/>
      <c r="OCX41" s="4"/>
      <c r="OCY41" s="4"/>
      <c r="OCZ41" s="4"/>
      <c r="ODA41" s="4"/>
      <c r="ODB41" s="4"/>
      <c r="ODC41" s="4"/>
      <c r="ODD41" s="4"/>
      <c r="ODE41" s="4"/>
      <c r="ODF41" s="4"/>
      <c r="ODG41" s="4"/>
      <c r="ODH41" s="4"/>
      <c r="ODI41" s="4"/>
      <c r="ODJ41" s="4"/>
      <c r="ODK41" s="4"/>
      <c r="ODL41" s="4"/>
      <c r="ODM41" s="4"/>
      <c r="ODN41" s="4"/>
      <c r="ODO41" s="4"/>
      <c r="ODP41" s="4"/>
      <c r="ODQ41" s="4"/>
      <c r="ODR41" s="4"/>
      <c r="ODS41" s="4"/>
      <c r="ODT41" s="4"/>
      <c r="ODU41" s="4"/>
      <c r="ODV41" s="4"/>
      <c r="ODW41" s="4"/>
      <c r="ODX41" s="4"/>
      <c r="ODY41" s="4"/>
      <c r="ODZ41" s="4"/>
      <c r="OEA41" s="4"/>
      <c r="OEB41" s="4"/>
      <c r="OEC41" s="4"/>
      <c r="OED41" s="4"/>
      <c r="OEE41" s="4"/>
      <c r="OEF41" s="4"/>
      <c r="OEG41" s="4"/>
      <c r="OEH41" s="4"/>
      <c r="OEI41" s="4"/>
      <c r="OEJ41" s="4"/>
      <c r="OEK41" s="4"/>
      <c r="OEL41" s="4"/>
      <c r="OEM41" s="4"/>
      <c r="OEN41" s="4"/>
      <c r="OEO41" s="4"/>
      <c r="OEP41" s="4"/>
      <c r="OEQ41" s="4"/>
      <c r="OER41" s="4"/>
      <c r="OES41" s="4"/>
      <c r="OET41" s="4"/>
      <c r="OEU41" s="4"/>
      <c r="OEV41" s="4"/>
      <c r="OEW41" s="4"/>
      <c r="OEX41" s="4"/>
      <c r="OEY41" s="4"/>
      <c r="OEZ41" s="4"/>
      <c r="OFA41" s="4"/>
      <c r="OFB41" s="4"/>
      <c r="OFC41" s="4"/>
      <c r="OFD41" s="4"/>
      <c r="OFE41" s="4"/>
      <c r="OFF41" s="4"/>
      <c r="OFG41" s="4"/>
      <c r="OFH41" s="4"/>
      <c r="OFI41" s="4"/>
      <c r="OFJ41" s="4"/>
      <c r="OFK41" s="4"/>
      <c r="OFL41" s="4"/>
      <c r="OFM41" s="4"/>
      <c r="OFN41" s="4"/>
      <c r="OFO41" s="4"/>
      <c r="OFP41" s="4"/>
      <c r="OFQ41" s="4"/>
      <c r="OFR41" s="4"/>
      <c r="OFS41" s="4"/>
      <c r="OFT41" s="4"/>
      <c r="OFU41" s="4"/>
      <c r="OFV41" s="4"/>
      <c r="OFW41" s="4"/>
      <c r="OFX41" s="4"/>
      <c r="OFY41" s="4"/>
      <c r="OFZ41" s="4"/>
      <c r="OGA41" s="4"/>
      <c r="OGB41" s="4"/>
      <c r="OGC41" s="4"/>
      <c r="OGD41" s="4"/>
      <c r="OGE41" s="4"/>
      <c r="OGF41" s="4"/>
      <c r="OGG41" s="4"/>
      <c r="OGH41" s="4"/>
      <c r="OGI41" s="4"/>
      <c r="OGJ41" s="4"/>
      <c r="OGK41" s="4"/>
      <c r="OGL41" s="4"/>
      <c r="OGM41" s="4"/>
      <c r="OGN41" s="4"/>
      <c r="OGO41" s="4"/>
      <c r="OGP41" s="4"/>
      <c r="OGQ41" s="4"/>
      <c r="OGR41" s="4"/>
      <c r="OGS41" s="4"/>
      <c r="OGT41" s="4"/>
      <c r="OGU41" s="4"/>
      <c r="OGV41" s="4"/>
      <c r="OGW41" s="4"/>
      <c r="OGX41" s="4"/>
      <c r="OGY41" s="4"/>
      <c r="OGZ41" s="4"/>
      <c r="OHA41" s="4"/>
      <c r="OHB41" s="4"/>
      <c r="OHC41" s="4"/>
      <c r="OHD41" s="4"/>
      <c r="OHE41" s="4"/>
      <c r="OHF41" s="4"/>
      <c r="OHG41" s="4"/>
      <c r="OHH41" s="4"/>
      <c r="OHI41" s="4"/>
      <c r="OHJ41" s="4"/>
      <c r="OHK41" s="4"/>
      <c r="OHL41" s="4"/>
      <c r="OHM41" s="4"/>
      <c r="OHN41" s="4"/>
      <c r="OHO41" s="4"/>
      <c r="OHP41" s="4"/>
      <c r="OHQ41" s="4"/>
      <c r="OHR41" s="4"/>
      <c r="OHS41" s="4"/>
      <c r="OHT41" s="4"/>
      <c r="OHU41" s="4"/>
      <c r="OHV41" s="4"/>
      <c r="OHW41" s="4"/>
      <c r="OHX41" s="4"/>
      <c r="OHY41" s="4"/>
      <c r="OHZ41" s="4"/>
      <c r="OIA41" s="4"/>
      <c r="OIB41" s="4"/>
      <c r="OIC41" s="4"/>
      <c r="OID41" s="4"/>
      <c r="OIE41" s="4"/>
      <c r="OIF41" s="4"/>
      <c r="OIG41" s="4"/>
      <c r="OIH41" s="4"/>
      <c r="OII41" s="4"/>
      <c r="OIJ41" s="4"/>
      <c r="OIK41" s="4"/>
      <c r="OIL41" s="4"/>
      <c r="OIM41" s="4"/>
      <c r="OIN41" s="4"/>
      <c r="OIO41" s="4"/>
      <c r="OIP41" s="4"/>
      <c r="OIQ41" s="4"/>
      <c r="OIR41" s="4"/>
      <c r="OIS41" s="4"/>
      <c r="OIT41" s="4"/>
      <c r="OIU41" s="4"/>
      <c r="OIV41" s="4"/>
      <c r="OIW41" s="4"/>
      <c r="OIX41" s="4"/>
      <c r="OIY41" s="4"/>
      <c r="OIZ41" s="4"/>
      <c r="OJA41" s="4"/>
      <c r="OJB41" s="4"/>
      <c r="OJC41" s="4"/>
      <c r="OJD41" s="4"/>
      <c r="OJE41" s="4"/>
      <c r="OJF41" s="4"/>
      <c r="OJG41" s="4"/>
      <c r="OJH41" s="4"/>
      <c r="OJI41" s="4"/>
      <c r="OJJ41" s="4"/>
      <c r="OJK41" s="4"/>
      <c r="OJL41" s="4"/>
      <c r="OJM41" s="4"/>
      <c r="OJN41" s="4"/>
      <c r="OJO41" s="4"/>
      <c r="OJP41" s="4"/>
      <c r="OJQ41" s="4"/>
      <c r="OJR41" s="4"/>
      <c r="OJS41" s="4"/>
      <c r="OJT41" s="4"/>
      <c r="OJU41" s="4"/>
      <c r="OJV41" s="4"/>
      <c r="OJW41" s="4"/>
      <c r="OJX41" s="4"/>
      <c r="OJY41" s="4"/>
      <c r="OJZ41" s="4"/>
      <c r="OKA41" s="4"/>
      <c r="OKB41" s="4"/>
      <c r="OKC41" s="4"/>
      <c r="OKD41" s="4"/>
      <c r="OKE41" s="4"/>
      <c r="OKF41" s="4"/>
      <c r="OKG41" s="4"/>
      <c r="OKH41" s="4"/>
      <c r="OKI41" s="4"/>
      <c r="OKJ41" s="4"/>
      <c r="OKK41" s="4"/>
      <c r="OKL41" s="4"/>
      <c r="OKM41" s="4"/>
      <c r="OKN41" s="4"/>
      <c r="OKO41" s="4"/>
      <c r="OKP41" s="4"/>
      <c r="OKQ41" s="4"/>
      <c r="OKR41" s="4"/>
      <c r="OKS41" s="4"/>
      <c r="OKT41" s="4"/>
      <c r="OKU41" s="4"/>
      <c r="OKV41" s="4"/>
      <c r="OKW41" s="4"/>
      <c r="OKX41" s="4"/>
      <c r="OKY41" s="4"/>
      <c r="OKZ41" s="4"/>
      <c r="OLA41" s="4"/>
      <c r="OLB41" s="4"/>
      <c r="OLC41" s="4"/>
      <c r="OLD41" s="4"/>
      <c r="OLE41" s="4"/>
      <c r="OLF41" s="4"/>
      <c r="OLG41" s="4"/>
      <c r="OLH41" s="4"/>
      <c r="OLI41" s="4"/>
      <c r="OLJ41" s="4"/>
      <c r="OLK41" s="4"/>
      <c r="OLL41" s="4"/>
      <c r="OLM41" s="4"/>
      <c r="OLN41" s="4"/>
      <c r="OLO41" s="4"/>
      <c r="OLP41" s="4"/>
      <c r="OLQ41" s="4"/>
      <c r="OLR41" s="4"/>
      <c r="OLS41" s="4"/>
      <c r="OLT41" s="4"/>
      <c r="OLU41" s="4"/>
      <c r="OLV41" s="4"/>
      <c r="OLW41" s="4"/>
      <c r="OLX41" s="4"/>
      <c r="OLY41" s="4"/>
      <c r="OLZ41" s="4"/>
      <c r="OMA41" s="4"/>
      <c r="OMB41" s="4"/>
      <c r="OMC41" s="4"/>
      <c r="OMD41" s="4"/>
      <c r="OME41" s="4"/>
      <c r="OMF41" s="4"/>
      <c r="OMG41" s="4"/>
      <c r="OMH41" s="4"/>
      <c r="OMI41" s="4"/>
      <c r="OMJ41" s="4"/>
      <c r="OMK41" s="4"/>
      <c r="OML41" s="4"/>
      <c r="OMM41" s="4"/>
      <c r="OMN41" s="4"/>
      <c r="OMO41" s="4"/>
      <c r="OMP41" s="4"/>
      <c r="OMQ41" s="4"/>
      <c r="OMR41" s="4"/>
      <c r="OMS41" s="4"/>
      <c r="OMT41" s="4"/>
      <c r="OMU41" s="4"/>
      <c r="OMV41" s="4"/>
      <c r="OMW41" s="4"/>
      <c r="OMX41" s="4"/>
      <c r="OMY41" s="4"/>
      <c r="OMZ41" s="4"/>
      <c r="ONA41" s="4"/>
      <c r="ONB41" s="4"/>
      <c r="ONC41" s="4"/>
      <c r="OND41" s="4"/>
      <c r="ONE41" s="4"/>
      <c r="ONF41" s="4"/>
      <c r="ONG41" s="4"/>
      <c r="ONH41" s="4"/>
      <c r="ONI41" s="4"/>
      <c r="ONJ41" s="4"/>
      <c r="ONK41" s="4"/>
      <c r="ONL41" s="4"/>
      <c r="ONM41" s="4"/>
      <c r="ONN41" s="4"/>
      <c r="ONO41" s="4"/>
      <c r="ONP41" s="4"/>
      <c r="ONQ41" s="4"/>
      <c r="ONR41" s="4"/>
      <c r="ONS41" s="4"/>
      <c r="ONT41" s="4"/>
      <c r="ONU41" s="4"/>
      <c r="ONV41" s="4"/>
      <c r="ONW41" s="4"/>
      <c r="ONX41" s="4"/>
      <c r="ONY41" s="4"/>
      <c r="ONZ41" s="4"/>
      <c r="OOA41" s="4"/>
      <c r="OOB41" s="4"/>
      <c r="OOC41" s="4"/>
      <c r="OOD41" s="4"/>
      <c r="OOE41" s="4"/>
      <c r="OOF41" s="4"/>
      <c r="OOG41" s="4"/>
      <c r="OOH41" s="4"/>
      <c r="OOI41" s="4"/>
      <c r="OOJ41" s="4"/>
      <c r="OOK41" s="4"/>
      <c r="OOL41" s="4"/>
      <c r="OOM41" s="4"/>
      <c r="OON41" s="4"/>
      <c r="OOO41" s="4"/>
      <c r="OOP41" s="4"/>
      <c r="OOQ41" s="4"/>
      <c r="OOR41" s="4"/>
      <c r="OOS41" s="4"/>
      <c r="OOT41" s="4"/>
      <c r="OOU41" s="4"/>
      <c r="OOV41" s="4"/>
      <c r="OOW41" s="4"/>
      <c r="OOX41" s="4"/>
      <c r="OOY41" s="4"/>
      <c r="OOZ41" s="4"/>
      <c r="OPA41" s="4"/>
      <c r="OPB41" s="4"/>
      <c r="OPC41" s="4"/>
      <c r="OPD41" s="4"/>
      <c r="OPE41" s="4"/>
      <c r="OPF41" s="4"/>
      <c r="OPG41" s="4"/>
      <c r="OPH41" s="4"/>
      <c r="OPI41" s="4"/>
      <c r="OPJ41" s="4"/>
      <c r="OPK41" s="4"/>
      <c r="OPL41" s="4"/>
      <c r="OPM41" s="4"/>
      <c r="OPN41" s="4"/>
      <c r="OPO41" s="4"/>
      <c r="OPP41" s="4"/>
      <c r="OPQ41" s="4"/>
      <c r="OPR41" s="4"/>
      <c r="OPS41" s="4"/>
      <c r="OPT41" s="4"/>
      <c r="OPU41" s="4"/>
      <c r="OPV41" s="4"/>
      <c r="OPW41" s="4"/>
      <c r="OPX41" s="4"/>
      <c r="OPY41" s="4"/>
      <c r="OPZ41" s="4"/>
      <c r="OQA41" s="4"/>
      <c r="OQB41" s="4"/>
      <c r="OQC41" s="4"/>
      <c r="OQD41" s="4"/>
      <c r="OQE41" s="4"/>
      <c r="OQF41" s="4"/>
      <c r="OQG41" s="4"/>
      <c r="OQH41" s="4"/>
      <c r="OQI41" s="4"/>
      <c r="OQJ41" s="4"/>
      <c r="OQK41" s="4"/>
      <c r="OQL41" s="4"/>
      <c r="OQM41" s="4"/>
      <c r="OQN41" s="4"/>
      <c r="OQO41" s="4"/>
      <c r="OQP41" s="4"/>
      <c r="OQQ41" s="4"/>
      <c r="OQR41" s="4"/>
      <c r="OQS41" s="4"/>
      <c r="OQT41" s="4"/>
      <c r="OQU41" s="4"/>
      <c r="OQV41" s="4"/>
      <c r="OQW41" s="4"/>
      <c r="OQX41" s="4"/>
      <c r="OQY41" s="4"/>
      <c r="OQZ41" s="4"/>
      <c r="ORA41" s="4"/>
      <c r="ORB41" s="4"/>
      <c r="ORC41" s="4"/>
      <c r="ORD41" s="4"/>
      <c r="ORE41" s="4"/>
      <c r="ORF41" s="4"/>
      <c r="ORG41" s="4"/>
      <c r="ORH41" s="4"/>
      <c r="ORI41" s="4"/>
      <c r="ORJ41" s="4"/>
      <c r="ORK41" s="4"/>
      <c r="ORL41" s="4"/>
      <c r="ORM41" s="4"/>
      <c r="ORN41" s="4"/>
      <c r="ORO41" s="4"/>
      <c r="ORP41" s="4"/>
      <c r="ORQ41" s="4"/>
      <c r="ORR41" s="4"/>
      <c r="ORS41" s="4"/>
      <c r="ORT41" s="4"/>
      <c r="ORU41" s="4"/>
      <c r="ORV41" s="4"/>
      <c r="ORW41" s="4"/>
      <c r="ORX41" s="4"/>
      <c r="ORY41" s="4"/>
      <c r="ORZ41" s="4"/>
      <c r="OSA41" s="4"/>
      <c r="OSB41" s="4"/>
      <c r="OSC41" s="4"/>
      <c r="OSD41" s="4"/>
      <c r="OSE41" s="4"/>
      <c r="OSF41" s="4"/>
      <c r="OSG41" s="4"/>
      <c r="OSH41" s="4"/>
      <c r="OSI41" s="4"/>
      <c r="OSJ41" s="4"/>
      <c r="OSK41" s="4"/>
      <c r="OSL41" s="4"/>
      <c r="OSM41" s="4"/>
      <c r="OSN41" s="4"/>
      <c r="OSO41" s="4"/>
      <c r="OSP41" s="4"/>
      <c r="OSQ41" s="4"/>
      <c r="OSR41" s="4"/>
      <c r="OSS41" s="4"/>
      <c r="OST41" s="4"/>
      <c r="OSU41" s="4"/>
      <c r="OSV41" s="4"/>
      <c r="OSW41" s="4"/>
      <c r="OSX41" s="4"/>
      <c r="OSY41" s="4"/>
      <c r="OSZ41" s="4"/>
      <c r="OTA41" s="4"/>
      <c r="OTB41" s="4"/>
      <c r="OTC41" s="4"/>
      <c r="OTD41" s="4"/>
      <c r="OTE41" s="4"/>
      <c r="OTF41" s="4"/>
      <c r="OTG41" s="4"/>
      <c r="OTH41" s="4"/>
      <c r="OTI41" s="4"/>
      <c r="OTJ41" s="4"/>
      <c r="OTK41" s="4"/>
      <c r="OTL41" s="4"/>
      <c r="OTM41" s="4"/>
      <c r="OTN41" s="4"/>
      <c r="OTO41" s="4"/>
      <c r="OTP41" s="4"/>
      <c r="OTQ41" s="4"/>
      <c r="OTR41" s="4"/>
      <c r="OTS41" s="4"/>
      <c r="OTT41" s="4"/>
      <c r="OTU41" s="4"/>
      <c r="OTV41" s="4"/>
      <c r="OTW41" s="4"/>
      <c r="OTX41" s="4"/>
      <c r="OTY41" s="4"/>
      <c r="OTZ41" s="4"/>
      <c r="OUA41" s="4"/>
      <c r="OUB41" s="4"/>
      <c r="OUC41" s="4"/>
      <c r="OUD41" s="4"/>
      <c r="OUE41" s="4"/>
      <c r="OUF41" s="4"/>
      <c r="OUG41" s="4"/>
      <c r="OUH41" s="4"/>
      <c r="OUI41" s="4"/>
      <c r="OUJ41" s="4"/>
      <c r="OUK41" s="4"/>
      <c r="OUL41" s="4"/>
      <c r="OUM41" s="4"/>
      <c r="OUN41" s="4"/>
      <c r="OUO41" s="4"/>
      <c r="OUP41" s="4"/>
      <c r="OUQ41" s="4"/>
      <c r="OUR41" s="4"/>
      <c r="OUS41" s="4"/>
      <c r="OUT41" s="4"/>
      <c r="OUU41" s="4"/>
      <c r="OUV41" s="4"/>
      <c r="OUW41" s="4"/>
      <c r="OUX41" s="4"/>
      <c r="OUY41" s="4"/>
      <c r="OUZ41" s="4"/>
      <c r="OVA41" s="4"/>
      <c r="OVB41" s="4"/>
      <c r="OVC41" s="4"/>
      <c r="OVD41" s="4"/>
      <c r="OVE41" s="4"/>
      <c r="OVF41" s="4"/>
      <c r="OVG41" s="4"/>
      <c r="OVH41" s="4"/>
      <c r="OVI41" s="4"/>
      <c r="OVJ41" s="4"/>
      <c r="OVK41" s="4"/>
      <c r="OVL41" s="4"/>
      <c r="OVM41" s="4"/>
      <c r="OVN41" s="4"/>
      <c r="OVO41" s="4"/>
      <c r="OVP41" s="4"/>
      <c r="OVQ41" s="4"/>
      <c r="OVR41" s="4"/>
      <c r="OVS41" s="4"/>
      <c r="OVT41" s="4"/>
      <c r="OVU41" s="4"/>
      <c r="OVV41" s="4"/>
      <c r="OVW41" s="4"/>
      <c r="OVX41" s="4"/>
      <c r="OVY41" s="4"/>
      <c r="OVZ41" s="4"/>
      <c r="OWA41" s="4"/>
      <c r="OWB41" s="4"/>
      <c r="OWC41" s="4"/>
      <c r="OWD41" s="4"/>
      <c r="OWE41" s="4"/>
      <c r="OWF41" s="4"/>
      <c r="OWG41" s="4"/>
      <c r="OWH41" s="4"/>
      <c r="OWI41" s="4"/>
      <c r="OWJ41" s="4"/>
      <c r="OWK41" s="4"/>
      <c r="OWL41" s="4"/>
      <c r="OWM41" s="4"/>
      <c r="OWN41" s="4"/>
      <c r="OWO41" s="4"/>
      <c r="OWP41" s="4"/>
      <c r="OWQ41" s="4"/>
      <c r="OWR41" s="4"/>
      <c r="OWS41" s="4"/>
      <c r="OWT41" s="4"/>
      <c r="OWU41" s="4"/>
      <c r="OWV41" s="4"/>
      <c r="OWW41" s="4"/>
      <c r="OWX41" s="4"/>
      <c r="OWY41" s="4"/>
      <c r="OWZ41" s="4"/>
      <c r="OXA41" s="4"/>
      <c r="OXB41" s="4"/>
      <c r="OXC41" s="4"/>
      <c r="OXD41" s="4"/>
      <c r="OXE41" s="4"/>
      <c r="OXF41" s="4"/>
      <c r="OXG41" s="4"/>
      <c r="OXH41" s="4"/>
      <c r="OXI41" s="4"/>
      <c r="OXJ41" s="4"/>
      <c r="OXK41" s="4"/>
      <c r="OXL41" s="4"/>
      <c r="OXM41" s="4"/>
      <c r="OXN41" s="4"/>
      <c r="OXO41" s="4"/>
      <c r="OXP41" s="4"/>
      <c r="OXQ41" s="4"/>
      <c r="OXR41" s="4"/>
      <c r="OXS41" s="4"/>
      <c r="OXT41" s="4"/>
      <c r="OXU41" s="4"/>
      <c r="OXV41" s="4"/>
      <c r="OXW41" s="4"/>
      <c r="OXX41" s="4"/>
      <c r="OXY41" s="4"/>
      <c r="OXZ41" s="4"/>
      <c r="OYA41" s="4"/>
      <c r="OYB41" s="4"/>
      <c r="OYC41" s="4"/>
      <c r="OYD41" s="4"/>
      <c r="OYE41" s="4"/>
      <c r="OYF41" s="4"/>
      <c r="OYG41" s="4"/>
      <c r="OYH41" s="4"/>
      <c r="OYI41" s="4"/>
      <c r="OYJ41" s="4"/>
      <c r="OYK41" s="4"/>
      <c r="OYL41" s="4"/>
      <c r="OYM41" s="4"/>
      <c r="OYN41" s="4"/>
      <c r="OYO41" s="4"/>
      <c r="OYP41" s="4"/>
      <c r="OYQ41" s="4"/>
      <c r="OYR41" s="4"/>
      <c r="OYS41" s="4"/>
      <c r="OYT41" s="4"/>
      <c r="OYU41" s="4"/>
      <c r="OYV41" s="4"/>
      <c r="OYW41" s="4"/>
      <c r="OYX41" s="4"/>
      <c r="OYY41" s="4"/>
      <c r="OYZ41" s="4"/>
      <c r="OZA41" s="4"/>
      <c r="OZB41" s="4"/>
      <c r="OZC41" s="4"/>
      <c r="OZD41" s="4"/>
      <c r="OZE41" s="4"/>
      <c r="OZF41" s="4"/>
      <c r="OZG41" s="4"/>
      <c r="OZH41" s="4"/>
      <c r="OZI41" s="4"/>
      <c r="OZJ41" s="4"/>
      <c r="OZK41" s="4"/>
      <c r="OZL41" s="4"/>
      <c r="OZM41" s="4"/>
      <c r="OZN41" s="4"/>
      <c r="OZO41" s="4"/>
      <c r="OZP41" s="4"/>
      <c r="OZQ41" s="4"/>
      <c r="OZR41" s="4"/>
      <c r="OZS41" s="4"/>
      <c r="OZT41" s="4"/>
      <c r="OZU41" s="4"/>
      <c r="OZV41" s="4"/>
      <c r="OZW41" s="4"/>
      <c r="OZX41" s="4"/>
      <c r="OZY41" s="4"/>
      <c r="OZZ41" s="4"/>
      <c r="PAA41" s="4"/>
      <c r="PAB41" s="4"/>
      <c r="PAC41" s="4"/>
      <c r="PAD41" s="4"/>
      <c r="PAE41" s="4"/>
      <c r="PAF41" s="4"/>
      <c r="PAG41" s="4"/>
      <c r="PAH41" s="4"/>
      <c r="PAI41" s="4"/>
      <c r="PAJ41" s="4"/>
      <c r="PAK41" s="4"/>
      <c r="PAL41" s="4"/>
      <c r="PAM41" s="4"/>
      <c r="PAN41" s="4"/>
      <c r="PAO41" s="4"/>
      <c r="PAP41" s="4"/>
      <c r="PAQ41" s="4"/>
      <c r="PAR41" s="4"/>
      <c r="PAS41" s="4"/>
      <c r="PAT41" s="4"/>
      <c r="PAU41" s="4"/>
      <c r="PAV41" s="4"/>
      <c r="PAW41" s="4"/>
      <c r="PAX41" s="4"/>
      <c r="PAY41" s="4"/>
      <c r="PAZ41" s="4"/>
      <c r="PBA41" s="4"/>
      <c r="PBB41" s="4"/>
      <c r="PBC41" s="4"/>
      <c r="PBD41" s="4"/>
      <c r="PBE41" s="4"/>
      <c r="PBF41" s="4"/>
      <c r="PBG41" s="4"/>
      <c r="PBH41" s="4"/>
      <c r="PBI41" s="4"/>
      <c r="PBJ41" s="4"/>
      <c r="PBK41" s="4"/>
      <c r="PBL41" s="4"/>
      <c r="PBM41" s="4"/>
      <c r="PBN41" s="4"/>
      <c r="PBO41" s="4"/>
      <c r="PBP41" s="4"/>
      <c r="PBQ41" s="4"/>
      <c r="PBR41" s="4"/>
      <c r="PBS41" s="4"/>
      <c r="PBT41" s="4"/>
      <c r="PBU41" s="4"/>
      <c r="PBV41" s="4"/>
      <c r="PBW41" s="4"/>
      <c r="PBX41" s="4"/>
      <c r="PBY41" s="4"/>
      <c r="PBZ41" s="4"/>
      <c r="PCA41" s="4"/>
      <c r="PCB41" s="4"/>
      <c r="PCC41" s="4"/>
      <c r="PCD41" s="4"/>
      <c r="PCE41" s="4"/>
      <c r="PCF41" s="4"/>
      <c r="PCG41" s="4"/>
      <c r="PCH41" s="4"/>
      <c r="PCI41" s="4"/>
      <c r="PCJ41" s="4"/>
      <c r="PCK41" s="4"/>
      <c r="PCL41" s="4"/>
      <c r="PCM41" s="4"/>
      <c r="PCN41" s="4"/>
      <c r="PCO41" s="4"/>
      <c r="PCP41" s="4"/>
      <c r="PCQ41" s="4"/>
      <c r="PCR41" s="4"/>
      <c r="PCS41" s="4"/>
      <c r="PCT41" s="4"/>
      <c r="PCU41" s="4"/>
      <c r="PCV41" s="4"/>
      <c r="PCW41" s="4"/>
      <c r="PCX41" s="4"/>
      <c r="PCY41" s="4"/>
      <c r="PCZ41" s="4"/>
      <c r="PDA41" s="4"/>
      <c r="PDB41" s="4"/>
      <c r="PDC41" s="4"/>
      <c r="PDD41" s="4"/>
      <c r="PDE41" s="4"/>
      <c r="PDF41" s="4"/>
      <c r="PDG41" s="4"/>
      <c r="PDH41" s="4"/>
      <c r="PDI41" s="4"/>
      <c r="PDJ41" s="4"/>
      <c r="PDK41" s="4"/>
      <c r="PDL41" s="4"/>
      <c r="PDM41" s="4"/>
      <c r="PDN41" s="4"/>
      <c r="PDO41" s="4"/>
      <c r="PDP41" s="4"/>
      <c r="PDQ41" s="4"/>
      <c r="PDR41" s="4"/>
      <c r="PDS41" s="4"/>
      <c r="PDT41" s="4"/>
      <c r="PDU41" s="4"/>
      <c r="PDV41" s="4"/>
      <c r="PDW41" s="4"/>
      <c r="PDX41" s="4"/>
      <c r="PDY41" s="4"/>
      <c r="PDZ41" s="4"/>
      <c r="PEA41" s="4"/>
      <c r="PEB41" s="4"/>
      <c r="PEC41" s="4"/>
      <c r="PED41" s="4"/>
      <c r="PEE41" s="4"/>
      <c r="PEF41" s="4"/>
      <c r="PEG41" s="4"/>
      <c r="PEH41" s="4"/>
      <c r="PEI41" s="4"/>
      <c r="PEJ41" s="4"/>
      <c r="PEK41" s="4"/>
      <c r="PEL41" s="4"/>
      <c r="PEM41" s="4"/>
      <c r="PEN41" s="4"/>
      <c r="PEO41" s="4"/>
      <c r="PEP41" s="4"/>
      <c r="PEQ41" s="4"/>
      <c r="PER41" s="4"/>
      <c r="PES41" s="4"/>
      <c r="PET41" s="4"/>
      <c r="PEU41" s="4"/>
      <c r="PEV41" s="4"/>
      <c r="PEW41" s="4"/>
      <c r="PEX41" s="4"/>
      <c r="PEY41" s="4"/>
      <c r="PEZ41" s="4"/>
      <c r="PFA41" s="4"/>
      <c r="PFB41" s="4"/>
      <c r="PFC41" s="4"/>
      <c r="PFD41" s="4"/>
      <c r="PFE41" s="4"/>
      <c r="PFF41" s="4"/>
      <c r="PFG41" s="4"/>
      <c r="PFH41" s="4"/>
      <c r="PFI41" s="4"/>
      <c r="PFJ41" s="4"/>
      <c r="PFK41" s="4"/>
      <c r="PFL41" s="4"/>
      <c r="PFM41" s="4"/>
      <c r="PFN41" s="4"/>
      <c r="PFO41" s="4"/>
      <c r="PFP41" s="4"/>
      <c r="PFQ41" s="4"/>
      <c r="PFR41" s="4"/>
      <c r="PFS41" s="4"/>
      <c r="PFT41" s="4"/>
      <c r="PFU41" s="4"/>
      <c r="PFV41" s="4"/>
      <c r="PFW41" s="4"/>
      <c r="PFX41" s="4"/>
      <c r="PFY41" s="4"/>
      <c r="PFZ41" s="4"/>
      <c r="PGA41" s="4"/>
      <c r="PGB41" s="4"/>
      <c r="PGC41" s="4"/>
      <c r="PGD41" s="4"/>
      <c r="PGE41" s="4"/>
      <c r="PGF41" s="4"/>
      <c r="PGG41" s="4"/>
      <c r="PGH41" s="4"/>
      <c r="PGI41" s="4"/>
      <c r="PGJ41" s="4"/>
      <c r="PGK41" s="4"/>
      <c r="PGL41" s="4"/>
      <c r="PGM41" s="4"/>
      <c r="PGN41" s="4"/>
      <c r="PGO41" s="4"/>
      <c r="PGP41" s="4"/>
      <c r="PGQ41" s="4"/>
      <c r="PGR41" s="4"/>
      <c r="PGS41" s="4"/>
      <c r="PGT41" s="4"/>
      <c r="PGU41" s="4"/>
      <c r="PGV41" s="4"/>
      <c r="PGW41" s="4"/>
      <c r="PGX41" s="4"/>
      <c r="PGY41" s="4"/>
      <c r="PGZ41" s="4"/>
      <c r="PHA41" s="4"/>
      <c r="PHB41" s="4"/>
      <c r="PHC41" s="4"/>
      <c r="PHD41" s="4"/>
      <c r="PHE41" s="4"/>
      <c r="PHF41" s="4"/>
      <c r="PHG41" s="4"/>
      <c r="PHH41" s="4"/>
      <c r="PHI41" s="4"/>
      <c r="PHJ41" s="4"/>
      <c r="PHK41" s="4"/>
      <c r="PHL41" s="4"/>
      <c r="PHM41" s="4"/>
      <c r="PHN41" s="4"/>
      <c r="PHO41" s="4"/>
      <c r="PHP41" s="4"/>
      <c r="PHQ41" s="4"/>
      <c r="PHR41" s="4"/>
      <c r="PHS41" s="4"/>
      <c r="PHT41" s="4"/>
      <c r="PHU41" s="4"/>
      <c r="PHV41" s="4"/>
      <c r="PHW41" s="4"/>
      <c r="PHX41" s="4"/>
      <c r="PHY41" s="4"/>
      <c r="PHZ41" s="4"/>
      <c r="PIA41" s="4"/>
      <c r="PIB41" s="4"/>
      <c r="PIC41" s="4"/>
      <c r="PID41" s="4"/>
      <c r="PIE41" s="4"/>
      <c r="PIF41" s="4"/>
      <c r="PIG41" s="4"/>
      <c r="PIH41" s="4"/>
      <c r="PII41" s="4"/>
      <c r="PIJ41" s="4"/>
      <c r="PIK41" s="4"/>
      <c r="PIL41" s="4"/>
      <c r="PIM41" s="4"/>
      <c r="PIN41" s="4"/>
      <c r="PIO41" s="4"/>
      <c r="PIP41" s="4"/>
      <c r="PIQ41" s="4"/>
      <c r="PIR41" s="4"/>
      <c r="PIS41" s="4"/>
      <c r="PIT41" s="4"/>
      <c r="PIU41" s="4"/>
      <c r="PIV41" s="4"/>
      <c r="PIW41" s="4"/>
      <c r="PIX41" s="4"/>
      <c r="PIY41" s="4"/>
      <c r="PIZ41" s="4"/>
      <c r="PJA41" s="4"/>
      <c r="PJB41" s="4"/>
      <c r="PJC41" s="4"/>
      <c r="PJD41" s="4"/>
      <c r="PJE41" s="4"/>
      <c r="PJF41" s="4"/>
      <c r="PJG41" s="4"/>
      <c r="PJH41" s="4"/>
      <c r="PJI41" s="4"/>
      <c r="PJJ41" s="4"/>
      <c r="PJK41" s="4"/>
      <c r="PJL41" s="4"/>
      <c r="PJM41" s="4"/>
      <c r="PJN41" s="4"/>
      <c r="PJO41" s="4"/>
      <c r="PJP41" s="4"/>
      <c r="PJQ41" s="4"/>
      <c r="PJR41" s="4"/>
      <c r="PJS41" s="4"/>
      <c r="PJT41" s="4"/>
      <c r="PJU41" s="4"/>
      <c r="PJV41" s="4"/>
      <c r="PJW41" s="4"/>
      <c r="PJX41" s="4"/>
      <c r="PJY41" s="4"/>
      <c r="PJZ41" s="4"/>
      <c r="PKA41" s="4"/>
      <c r="PKB41" s="4"/>
      <c r="PKC41" s="4"/>
      <c r="PKD41" s="4"/>
      <c r="PKE41" s="4"/>
      <c r="PKF41" s="4"/>
      <c r="PKG41" s="4"/>
      <c r="PKH41" s="4"/>
      <c r="PKI41" s="4"/>
      <c r="PKJ41" s="4"/>
      <c r="PKK41" s="4"/>
      <c r="PKL41" s="4"/>
      <c r="PKM41" s="4"/>
      <c r="PKN41" s="4"/>
      <c r="PKO41" s="4"/>
      <c r="PKP41" s="4"/>
      <c r="PKQ41" s="4"/>
      <c r="PKR41" s="4"/>
      <c r="PKS41" s="4"/>
      <c r="PKT41" s="4"/>
      <c r="PKU41" s="4"/>
      <c r="PKV41" s="4"/>
      <c r="PKW41" s="4"/>
      <c r="PKX41" s="4"/>
      <c r="PKY41" s="4"/>
      <c r="PKZ41" s="4"/>
      <c r="PLA41" s="4"/>
      <c r="PLB41" s="4"/>
      <c r="PLC41" s="4"/>
      <c r="PLD41" s="4"/>
      <c r="PLE41" s="4"/>
      <c r="PLF41" s="4"/>
      <c r="PLG41" s="4"/>
      <c r="PLH41" s="4"/>
      <c r="PLI41" s="4"/>
      <c r="PLJ41" s="4"/>
      <c r="PLK41" s="4"/>
      <c r="PLL41" s="4"/>
      <c r="PLM41" s="4"/>
      <c r="PLN41" s="4"/>
      <c r="PLO41" s="4"/>
      <c r="PLP41" s="4"/>
      <c r="PLQ41" s="4"/>
      <c r="PLR41" s="4"/>
      <c r="PLS41" s="4"/>
      <c r="PLT41" s="4"/>
      <c r="PLU41" s="4"/>
      <c r="PLV41" s="4"/>
      <c r="PLW41" s="4"/>
      <c r="PLX41" s="4"/>
      <c r="PLY41" s="4"/>
      <c r="PLZ41" s="4"/>
      <c r="PMA41" s="4"/>
      <c r="PMB41" s="4"/>
      <c r="PMC41" s="4"/>
      <c r="PMD41" s="4"/>
      <c r="PME41" s="4"/>
      <c r="PMF41" s="4"/>
      <c r="PMG41" s="4"/>
      <c r="PMH41" s="4"/>
      <c r="PMI41" s="4"/>
      <c r="PMJ41" s="4"/>
      <c r="PMK41" s="4"/>
      <c r="PML41" s="4"/>
      <c r="PMM41" s="4"/>
      <c r="PMN41" s="4"/>
      <c r="PMO41" s="4"/>
      <c r="PMP41" s="4"/>
      <c r="PMQ41" s="4"/>
      <c r="PMR41" s="4"/>
      <c r="PMS41" s="4"/>
      <c r="PMT41" s="4"/>
      <c r="PMU41" s="4"/>
      <c r="PMV41" s="4"/>
      <c r="PMW41" s="4"/>
      <c r="PMX41" s="4"/>
      <c r="PMY41" s="4"/>
      <c r="PMZ41" s="4"/>
      <c r="PNA41" s="4"/>
      <c r="PNB41" s="4"/>
      <c r="PNC41" s="4"/>
      <c r="PND41" s="4"/>
      <c r="PNE41" s="4"/>
      <c r="PNF41" s="4"/>
      <c r="PNG41" s="4"/>
      <c r="PNH41" s="4"/>
      <c r="PNI41" s="4"/>
      <c r="PNJ41" s="4"/>
      <c r="PNK41" s="4"/>
      <c r="PNL41" s="4"/>
      <c r="PNM41" s="4"/>
      <c r="PNN41" s="4"/>
      <c r="PNO41" s="4"/>
      <c r="PNP41" s="4"/>
      <c r="PNQ41" s="4"/>
      <c r="PNR41" s="4"/>
      <c r="PNS41" s="4"/>
      <c r="PNT41" s="4"/>
      <c r="PNU41" s="4"/>
      <c r="PNV41" s="4"/>
      <c r="PNW41" s="4"/>
      <c r="PNX41" s="4"/>
      <c r="PNY41" s="4"/>
      <c r="PNZ41" s="4"/>
      <c r="POA41" s="4"/>
      <c r="POB41" s="4"/>
      <c r="POC41" s="4"/>
      <c r="POD41" s="4"/>
      <c r="POE41" s="4"/>
      <c r="POF41" s="4"/>
      <c r="POG41" s="4"/>
      <c r="POH41" s="4"/>
      <c r="POI41" s="4"/>
      <c r="POJ41" s="4"/>
      <c r="POK41" s="4"/>
      <c r="POL41" s="4"/>
      <c r="POM41" s="4"/>
      <c r="PON41" s="4"/>
      <c r="POO41" s="4"/>
      <c r="POP41" s="4"/>
      <c r="POQ41" s="4"/>
      <c r="POR41" s="4"/>
      <c r="POS41" s="4"/>
      <c r="POT41" s="4"/>
      <c r="POU41" s="4"/>
      <c r="POV41" s="4"/>
      <c r="POW41" s="4"/>
      <c r="POX41" s="4"/>
      <c r="POY41" s="4"/>
      <c r="POZ41" s="4"/>
      <c r="PPA41" s="4"/>
      <c r="PPB41" s="4"/>
      <c r="PPC41" s="4"/>
      <c r="PPD41" s="4"/>
      <c r="PPE41" s="4"/>
      <c r="PPF41" s="4"/>
      <c r="PPG41" s="4"/>
      <c r="PPH41" s="4"/>
      <c r="PPI41" s="4"/>
      <c r="PPJ41" s="4"/>
      <c r="PPK41" s="4"/>
      <c r="PPL41" s="4"/>
      <c r="PPM41" s="4"/>
      <c r="PPN41" s="4"/>
      <c r="PPO41" s="4"/>
      <c r="PPP41" s="4"/>
      <c r="PPQ41" s="4"/>
      <c r="PPR41" s="4"/>
      <c r="PPS41" s="4"/>
      <c r="PPT41" s="4"/>
      <c r="PPU41" s="4"/>
      <c r="PPV41" s="4"/>
      <c r="PPW41" s="4"/>
      <c r="PPX41" s="4"/>
      <c r="PPY41" s="4"/>
      <c r="PPZ41" s="4"/>
      <c r="PQA41" s="4"/>
      <c r="PQB41" s="4"/>
      <c r="PQC41" s="4"/>
      <c r="PQD41" s="4"/>
      <c r="PQE41" s="4"/>
      <c r="PQF41" s="4"/>
      <c r="PQG41" s="4"/>
      <c r="PQH41" s="4"/>
      <c r="PQI41" s="4"/>
      <c r="PQJ41" s="4"/>
      <c r="PQK41" s="4"/>
      <c r="PQL41" s="4"/>
      <c r="PQM41" s="4"/>
      <c r="PQN41" s="4"/>
      <c r="PQO41" s="4"/>
      <c r="PQP41" s="4"/>
      <c r="PQQ41" s="4"/>
      <c r="PQR41" s="4"/>
      <c r="PQS41" s="4"/>
      <c r="PQT41" s="4"/>
      <c r="PQU41" s="4"/>
      <c r="PQV41" s="4"/>
      <c r="PQW41" s="4"/>
      <c r="PQX41" s="4"/>
      <c r="PQY41" s="4"/>
      <c r="PQZ41" s="4"/>
      <c r="PRA41" s="4"/>
      <c r="PRB41" s="4"/>
      <c r="PRC41" s="4"/>
      <c r="PRD41" s="4"/>
      <c r="PRE41" s="4"/>
      <c r="PRF41" s="4"/>
      <c r="PRG41" s="4"/>
      <c r="PRH41" s="4"/>
      <c r="PRI41" s="4"/>
      <c r="PRJ41" s="4"/>
      <c r="PRK41" s="4"/>
      <c r="PRL41" s="4"/>
      <c r="PRM41" s="4"/>
      <c r="PRN41" s="4"/>
      <c r="PRO41" s="4"/>
      <c r="PRP41" s="4"/>
      <c r="PRQ41" s="4"/>
      <c r="PRR41" s="4"/>
      <c r="PRS41" s="4"/>
      <c r="PRT41" s="4"/>
      <c r="PRU41" s="4"/>
      <c r="PRV41" s="4"/>
      <c r="PRW41" s="4"/>
      <c r="PRX41" s="4"/>
      <c r="PRY41" s="4"/>
      <c r="PRZ41" s="4"/>
      <c r="PSA41" s="4"/>
      <c r="PSB41" s="4"/>
      <c r="PSC41" s="4"/>
      <c r="PSD41" s="4"/>
      <c r="PSE41" s="4"/>
      <c r="PSF41" s="4"/>
      <c r="PSG41" s="4"/>
      <c r="PSH41" s="4"/>
      <c r="PSI41" s="4"/>
      <c r="PSJ41" s="4"/>
      <c r="PSK41" s="4"/>
      <c r="PSL41" s="4"/>
      <c r="PSM41" s="4"/>
      <c r="PSN41" s="4"/>
      <c r="PSO41" s="4"/>
      <c r="PSP41" s="4"/>
      <c r="PSQ41" s="4"/>
      <c r="PSR41" s="4"/>
      <c r="PSS41" s="4"/>
      <c r="PST41" s="4"/>
      <c r="PSU41" s="4"/>
      <c r="PSV41" s="4"/>
      <c r="PSW41" s="4"/>
      <c r="PSX41" s="4"/>
      <c r="PSY41" s="4"/>
      <c r="PSZ41" s="4"/>
      <c r="PTA41" s="4"/>
      <c r="PTB41" s="4"/>
      <c r="PTC41" s="4"/>
      <c r="PTD41" s="4"/>
      <c r="PTE41" s="4"/>
      <c r="PTF41" s="4"/>
      <c r="PTG41" s="4"/>
      <c r="PTH41" s="4"/>
      <c r="PTI41" s="4"/>
      <c r="PTJ41" s="4"/>
      <c r="PTK41" s="4"/>
      <c r="PTL41" s="4"/>
      <c r="PTM41" s="4"/>
      <c r="PTN41" s="4"/>
      <c r="PTO41" s="4"/>
      <c r="PTP41" s="4"/>
      <c r="PTQ41" s="4"/>
      <c r="PTR41" s="4"/>
      <c r="PTS41" s="4"/>
      <c r="PTT41" s="4"/>
      <c r="PTU41" s="4"/>
      <c r="PTV41" s="4"/>
      <c r="PTW41" s="4"/>
      <c r="PTX41" s="4"/>
      <c r="PTY41" s="4"/>
      <c r="PTZ41" s="4"/>
      <c r="PUA41" s="4"/>
      <c r="PUB41" s="4"/>
      <c r="PUC41" s="4"/>
      <c r="PUD41" s="4"/>
      <c r="PUE41" s="4"/>
      <c r="PUF41" s="4"/>
      <c r="PUG41" s="4"/>
      <c r="PUH41" s="4"/>
      <c r="PUI41" s="4"/>
      <c r="PUJ41" s="4"/>
      <c r="PUK41" s="4"/>
      <c r="PUL41" s="4"/>
      <c r="PUM41" s="4"/>
      <c r="PUN41" s="4"/>
      <c r="PUO41" s="4"/>
      <c r="PUP41" s="4"/>
      <c r="PUQ41" s="4"/>
      <c r="PUR41" s="4"/>
      <c r="PUS41" s="4"/>
      <c r="PUT41" s="4"/>
      <c r="PUU41" s="4"/>
      <c r="PUV41" s="4"/>
      <c r="PUW41" s="4"/>
      <c r="PUX41" s="4"/>
      <c r="PUY41" s="4"/>
      <c r="PUZ41" s="4"/>
      <c r="PVA41" s="4"/>
      <c r="PVB41" s="4"/>
      <c r="PVC41" s="4"/>
      <c r="PVD41" s="4"/>
      <c r="PVE41" s="4"/>
      <c r="PVF41" s="4"/>
      <c r="PVG41" s="4"/>
      <c r="PVH41" s="4"/>
      <c r="PVI41" s="4"/>
      <c r="PVJ41" s="4"/>
      <c r="PVK41" s="4"/>
      <c r="PVL41" s="4"/>
      <c r="PVM41" s="4"/>
      <c r="PVN41" s="4"/>
      <c r="PVO41" s="4"/>
      <c r="PVP41" s="4"/>
      <c r="PVQ41" s="4"/>
      <c r="PVR41" s="4"/>
      <c r="PVS41" s="4"/>
      <c r="PVT41" s="4"/>
      <c r="PVU41" s="4"/>
      <c r="PVV41" s="4"/>
      <c r="PVW41" s="4"/>
      <c r="PVX41" s="4"/>
      <c r="PVY41" s="4"/>
      <c r="PVZ41" s="4"/>
      <c r="PWA41" s="4"/>
      <c r="PWB41" s="4"/>
      <c r="PWC41" s="4"/>
      <c r="PWD41" s="4"/>
      <c r="PWE41" s="4"/>
      <c r="PWF41" s="4"/>
      <c r="PWG41" s="4"/>
      <c r="PWH41" s="4"/>
      <c r="PWI41" s="4"/>
      <c r="PWJ41" s="4"/>
      <c r="PWK41" s="4"/>
      <c r="PWL41" s="4"/>
      <c r="PWM41" s="4"/>
      <c r="PWN41" s="4"/>
      <c r="PWO41" s="4"/>
      <c r="PWP41" s="4"/>
      <c r="PWQ41" s="4"/>
      <c r="PWR41" s="4"/>
      <c r="PWS41" s="4"/>
      <c r="PWT41" s="4"/>
      <c r="PWU41" s="4"/>
      <c r="PWV41" s="4"/>
      <c r="PWW41" s="4"/>
      <c r="PWX41" s="4"/>
      <c r="PWY41" s="4"/>
      <c r="PWZ41" s="4"/>
      <c r="PXA41" s="4"/>
      <c r="PXB41" s="4"/>
      <c r="PXC41" s="4"/>
      <c r="PXD41" s="4"/>
      <c r="PXE41" s="4"/>
      <c r="PXF41" s="4"/>
      <c r="PXG41" s="4"/>
      <c r="PXH41" s="4"/>
      <c r="PXI41" s="4"/>
      <c r="PXJ41" s="4"/>
      <c r="PXK41" s="4"/>
      <c r="PXL41" s="4"/>
      <c r="PXM41" s="4"/>
      <c r="PXN41" s="4"/>
      <c r="PXO41" s="4"/>
      <c r="PXP41" s="4"/>
      <c r="PXQ41" s="4"/>
      <c r="PXR41" s="4"/>
      <c r="PXS41" s="4"/>
      <c r="PXT41" s="4"/>
      <c r="PXU41" s="4"/>
      <c r="PXV41" s="4"/>
      <c r="PXW41" s="4"/>
      <c r="PXX41" s="4"/>
      <c r="PXY41" s="4"/>
      <c r="PXZ41" s="4"/>
      <c r="PYA41" s="4"/>
      <c r="PYB41" s="4"/>
      <c r="PYC41" s="4"/>
      <c r="PYD41" s="4"/>
      <c r="PYE41" s="4"/>
      <c r="PYF41" s="4"/>
      <c r="PYG41" s="4"/>
      <c r="PYH41" s="4"/>
      <c r="PYI41" s="4"/>
      <c r="PYJ41" s="4"/>
      <c r="PYK41" s="4"/>
      <c r="PYL41" s="4"/>
      <c r="PYM41" s="4"/>
      <c r="PYN41" s="4"/>
      <c r="PYO41" s="4"/>
      <c r="PYP41" s="4"/>
      <c r="PYQ41" s="4"/>
      <c r="PYR41" s="4"/>
      <c r="PYS41" s="4"/>
      <c r="PYT41" s="4"/>
      <c r="PYU41" s="4"/>
      <c r="PYV41" s="4"/>
      <c r="PYW41" s="4"/>
      <c r="PYX41" s="4"/>
      <c r="PYY41" s="4"/>
      <c r="PYZ41" s="4"/>
      <c r="PZA41" s="4"/>
      <c r="PZB41" s="4"/>
      <c r="PZC41" s="4"/>
      <c r="PZD41" s="4"/>
      <c r="PZE41" s="4"/>
      <c r="PZF41" s="4"/>
      <c r="PZG41" s="4"/>
      <c r="PZH41" s="4"/>
      <c r="PZI41" s="4"/>
      <c r="PZJ41" s="4"/>
      <c r="PZK41" s="4"/>
      <c r="PZL41" s="4"/>
      <c r="PZM41" s="4"/>
      <c r="PZN41" s="4"/>
      <c r="PZO41" s="4"/>
      <c r="PZP41" s="4"/>
      <c r="PZQ41" s="4"/>
      <c r="PZR41" s="4"/>
      <c r="PZS41" s="4"/>
      <c r="PZT41" s="4"/>
      <c r="PZU41" s="4"/>
      <c r="PZV41" s="4"/>
      <c r="PZW41" s="4"/>
      <c r="PZX41" s="4"/>
      <c r="PZY41" s="4"/>
      <c r="PZZ41" s="4"/>
      <c r="QAA41" s="4"/>
      <c r="QAB41" s="4"/>
      <c r="QAC41" s="4"/>
      <c r="QAD41" s="4"/>
      <c r="QAE41" s="4"/>
      <c r="QAF41" s="4"/>
      <c r="QAG41" s="4"/>
      <c r="QAH41" s="4"/>
      <c r="QAI41" s="4"/>
      <c r="QAJ41" s="4"/>
      <c r="QAK41" s="4"/>
      <c r="QAL41" s="4"/>
      <c r="QAM41" s="4"/>
      <c r="QAN41" s="4"/>
      <c r="QAO41" s="4"/>
      <c r="QAP41" s="4"/>
      <c r="QAQ41" s="4"/>
      <c r="QAR41" s="4"/>
      <c r="QAS41" s="4"/>
      <c r="QAT41" s="4"/>
      <c r="QAU41" s="4"/>
      <c r="QAV41" s="4"/>
      <c r="QAW41" s="4"/>
      <c r="QAX41" s="4"/>
      <c r="QAY41" s="4"/>
      <c r="QAZ41" s="4"/>
      <c r="QBA41" s="4"/>
      <c r="QBB41" s="4"/>
      <c r="QBC41" s="4"/>
      <c r="QBD41" s="4"/>
      <c r="QBE41" s="4"/>
      <c r="QBF41" s="4"/>
      <c r="QBG41" s="4"/>
      <c r="QBH41" s="4"/>
      <c r="QBI41" s="4"/>
      <c r="QBJ41" s="4"/>
      <c r="QBK41" s="4"/>
      <c r="QBL41" s="4"/>
      <c r="QBM41" s="4"/>
      <c r="QBN41" s="4"/>
      <c r="QBO41" s="4"/>
      <c r="QBP41" s="4"/>
      <c r="QBQ41" s="4"/>
      <c r="QBR41" s="4"/>
      <c r="QBS41" s="4"/>
      <c r="QBT41" s="4"/>
      <c r="QBU41" s="4"/>
      <c r="QBV41" s="4"/>
      <c r="QBW41" s="4"/>
      <c r="QBX41" s="4"/>
      <c r="QBY41" s="4"/>
      <c r="QBZ41" s="4"/>
      <c r="QCA41" s="4"/>
      <c r="QCB41" s="4"/>
      <c r="QCC41" s="4"/>
      <c r="QCD41" s="4"/>
      <c r="QCE41" s="4"/>
      <c r="QCF41" s="4"/>
      <c r="QCG41" s="4"/>
      <c r="QCH41" s="4"/>
      <c r="QCI41" s="4"/>
      <c r="QCJ41" s="4"/>
      <c r="QCK41" s="4"/>
      <c r="QCL41" s="4"/>
      <c r="QCM41" s="4"/>
      <c r="QCN41" s="4"/>
      <c r="QCO41" s="4"/>
      <c r="QCP41" s="4"/>
      <c r="QCQ41" s="4"/>
      <c r="QCR41" s="4"/>
      <c r="QCS41" s="4"/>
      <c r="QCT41" s="4"/>
      <c r="QCU41" s="4"/>
      <c r="QCV41" s="4"/>
      <c r="QCW41" s="4"/>
      <c r="QCX41" s="4"/>
      <c r="QCY41" s="4"/>
      <c r="QCZ41" s="4"/>
      <c r="QDA41" s="4"/>
      <c r="QDB41" s="4"/>
      <c r="QDC41" s="4"/>
      <c r="QDD41" s="4"/>
      <c r="QDE41" s="4"/>
      <c r="QDF41" s="4"/>
      <c r="QDG41" s="4"/>
      <c r="QDH41" s="4"/>
      <c r="QDI41" s="4"/>
      <c r="QDJ41" s="4"/>
      <c r="QDK41" s="4"/>
      <c r="QDL41" s="4"/>
      <c r="QDM41" s="4"/>
      <c r="QDN41" s="4"/>
      <c r="QDO41" s="4"/>
      <c r="QDP41" s="4"/>
      <c r="QDQ41" s="4"/>
      <c r="QDR41" s="4"/>
      <c r="QDS41" s="4"/>
      <c r="QDT41" s="4"/>
      <c r="QDU41" s="4"/>
      <c r="QDV41" s="4"/>
      <c r="QDW41" s="4"/>
      <c r="QDX41" s="4"/>
      <c r="QDY41" s="4"/>
      <c r="QDZ41" s="4"/>
      <c r="QEA41" s="4"/>
      <c r="QEB41" s="4"/>
      <c r="QEC41" s="4"/>
      <c r="QED41" s="4"/>
      <c r="QEE41" s="4"/>
      <c r="QEF41" s="4"/>
      <c r="QEG41" s="4"/>
      <c r="QEH41" s="4"/>
      <c r="QEI41" s="4"/>
      <c r="QEJ41" s="4"/>
      <c r="QEK41" s="4"/>
      <c r="QEL41" s="4"/>
      <c r="QEM41" s="4"/>
      <c r="QEN41" s="4"/>
      <c r="QEO41" s="4"/>
      <c r="QEP41" s="4"/>
      <c r="QEQ41" s="4"/>
      <c r="QER41" s="4"/>
      <c r="QES41" s="4"/>
      <c r="QET41" s="4"/>
      <c r="QEU41" s="4"/>
      <c r="QEV41" s="4"/>
      <c r="QEW41" s="4"/>
      <c r="QEX41" s="4"/>
      <c r="QEY41" s="4"/>
      <c r="QEZ41" s="4"/>
      <c r="QFA41" s="4"/>
      <c r="QFB41" s="4"/>
      <c r="QFC41" s="4"/>
      <c r="QFD41" s="4"/>
      <c r="QFE41" s="4"/>
      <c r="QFF41" s="4"/>
      <c r="QFG41" s="4"/>
      <c r="QFH41" s="4"/>
      <c r="QFI41" s="4"/>
      <c r="QFJ41" s="4"/>
      <c r="QFK41" s="4"/>
      <c r="QFL41" s="4"/>
      <c r="QFM41" s="4"/>
      <c r="QFN41" s="4"/>
      <c r="QFO41" s="4"/>
      <c r="QFP41" s="4"/>
      <c r="QFQ41" s="4"/>
      <c r="QFR41" s="4"/>
      <c r="QFS41" s="4"/>
      <c r="QFT41" s="4"/>
      <c r="QFU41" s="4"/>
      <c r="QFV41" s="4"/>
      <c r="QFW41" s="4"/>
      <c r="QFX41" s="4"/>
      <c r="QFY41" s="4"/>
      <c r="QFZ41" s="4"/>
      <c r="QGA41" s="4"/>
      <c r="QGB41" s="4"/>
      <c r="QGC41" s="4"/>
      <c r="QGD41" s="4"/>
      <c r="QGE41" s="4"/>
      <c r="QGF41" s="4"/>
      <c r="QGG41" s="4"/>
      <c r="QGH41" s="4"/>
      <c r="QGI41" s="4"/>
      <c r="QGJ41" s="4"/>
      <c r="QGK41" s="4"/>
      <c r="QGL41" s="4"/>
      <c r="QGM41" s="4"/>
      <c r="QGN41" s="4"/>
      <c r="QGO41" s="4"/>
      <c r="QGP41" s="4"/>
      <c r="QGQ41" s="4"/>
      <c r="QGR41" s="4"/>
      <c r="QGS41" s="4"/>
      <c r="QGT41" s="4"/>
      <c r="QGU41" s="4"/>
      <c r="QGV41" s="4"/>
      <c r="QGW41" s="4"/>
      <c r="QGX41" s="4"/>
      <c r="QGY41" s="4"/>
      <c r="QGZ41" s="4"/>
      <c r="QHA41" s="4"/>
      <c r="QHB41" s="4"/>
      <c r="QHC41" s="4"/>
      <c r="QHD41" s="4"/>
      <c r="QHE41" s="4"/>
      <c r="QHF41" s="4"/>
      <c r="QHG41" s="4"/>
      <c r="QHH41" s="4"/>
      <c r="QHI41" s="4"/>
      <c r="QHJ41" s="4"/>
      <c r="QHK41" s="4"/>
      <c r="QHL41" s="4"/>
      <c r="QHM41" s="4"/>
      <c r="QHN41" s="4"/>
      <c r="QHO41" s="4"/>
      <c r="QHP41" s="4"/>
      <c r="QHQ41" s="4"/>
      <c r="QHR41" s="4"/>
      <c r="QHS41" s="4"/>
      <c r="QHT41" s="4"/>
      <c r="QHU41" s="4"/>
      <c r="QHV41" s="4"/>
      <c r="QHW41" s="4"/>
      <c r="QHX41" s="4"/>
      <c r="QHY41" s="4"/>
      <c r="QHZ41" s="4"/>
      <c r="QIA41" s="4"/>
      <c r="QIB41" s="4"/>
      <c r="QIC41" s="4"/>
      <c r="QID41" s="4"/>
      <c r="QIE41" s="4"/>
      <c r="QIF41" s="4"/>
      <c r="QIG41" s="4"/>
      <c r="QIH41" s="4"/>
      <c r="QII41" s="4"/>
      <c r="QIJ41" s="4"/>
      <c r="QIK41" s="4"/>
      <c r="QIL41" s="4"/>
      <c r="QIM41" s="4"/>
      <c r="QIN41" s="4"/>
      <c r="QIO41" s="4"/>
      <c r="QIP41" s="4"/>
      <c r="QIQ41" s="4"/>
      <c r="QIR41" s="4"/>
      <c r="QIS41" s="4"/>
      <c r="QIT41" s="4"/>
      <c r="QIU41" s="4"/>
      <c r="QIV41" s="4"/>
      <c r="QIW41" s="4"/>
      <c r="QIX41" s="4"/>
      <c r="QIY41" s="4"/>
      <c r="QIZ41" s="4"/>
      <c r="QJA41" s="4"/>
      <c r="QJB41" s="4"/>
      <c r="QJC41" s="4"/>
      <c r="QJD41" s="4"/>
      <c r="QJE41" s="4"/>
      <c r="QJF41" s="4"/>
      <c r="QJG41" s="4"/>
      <c r="QJH41" s="4"/>
      <c r="QJI41" s="4"/>
      <c r="QJJ41" s="4"/>
      <c r="QJK41" s="4"/>
      <c r="QJL41" s="4"/>
      <c r="QJM41" s="4"/>
      <c r="QJN41" s="4"/>
      <c r="QJO41" s="4"/>
      <c r="QJP41" s="4"/>
      <c r="QJQ41" s="4"/>
      <c r="QJR41" s="4"/>
      <c r="QJS41" s="4"/>
      <c r="QJT41" s="4"/>
      <c r="QJU41" s="4"/>
      <c r="QJV41" s="4"/>
      <c r="QJW41" s="4"/>
      <c r="QJX41" s="4"/>
      <c r="QJY41" s="4"/>
      <c r="QJZ41" s="4"/>
      <c r="QKA41" s="4"/>
      <c r="QKB41" s="4"/>
      <c r="QKC41" s="4"/>
      <c r="QKD41" s="4"/>
      <c r="QKE41" s="4"/>
      <c r="QKF41" s="4"/>
      <c r="QKG41" s="4"/>
      <c r="QKH41" s="4"/>
      <c r="QKI41" s="4"/>
      <c r="QKJ41" s="4"/>
      <c r="QKK41" s="4"/>
      <c r="QKL41" s="4"/>
      <c r="QKM41" s="4"/>
      <c r="QKN41" s="4"/>
      <c r="QKO41" s="4"/>
      <c r="QKP41" s="4"/>
      <c r="QKQ41" s="4"/>
      <c r="QKR41" s="4"/>
      <c r="QKS41" s="4"/>
      <c r="QKT41" s="4"/>
      <c r="QKU41" s="4"/>
      <c r="QKV41" s="4"/>
      <c r="QKW41" s="4"/>
      <c r="QKX41" s="4"/>
      <c r="QKY41" s="4"/>
      <c r="QKZ41" s="4"/>
      <c r="QLA41" s="4"/>
      <c r="QLB41" s="4"/>
      <c r="QLC41" s="4"/>
      <c r="QLD41" s="4"/>
      <c r="QLE41" s="4"/>
      <c r="QLF41" s="4"/>
      <c r="QLG41" s="4"/>
      <c r="QLH41" s="4"/>
      <c r="QLI41" s="4"/>
      <c r="QLJ41" s="4"/>
      <c r="QLK41" s="4"/>
      <c r="QLL41" s="4"/>
      <c r="QLM41" s="4"/>
      <c r="QLN41" s="4"/>
      <c r="QLO41" s="4"/>
      <c r="QLP41" s="4"/>
      <c r="QLQ41" s="4"/>
      <c r="QLR41" s="4"/>
      <c r="QLS41" s="4"/>
      <c r="QLT41" s="4"/>
      <c r="QLU41" s="4"/>
      <c r="QLV41" s="4"/>
      <c r="QLW41" s="4"/>
      <c r="QLX41" s="4"/>
      <c r="QLY41" s="4"/>
      <c r="QLZ41" s="4"/>
      <c r="QMA41" s="4"/>
      <c r="QMB41" s="4"/>
      <c r="QMC41" s="4"/>
      <c r="QMD41" s="4"/>
      <c r="QME41" s="4"/>
      <c r="QMF41" s="4"/>
      <c r="QMG41" s="4"/>
      <c r="QMH41" s="4"/>
      <c r="QMI41" s="4"/>
      <c r="QMJ41" s="4"/>
      <c r="QMK41" s="4"/>
      <c r="QML41" s="4"/>
      <c r="QMM41" s="4"/>
      <c r="QMN41" s="4"/>
      <c r="QMO41" s="4"/>
      <c r="QMP41" s="4"/>
      <c r="QMQ41" s="4"/>
      <c r="QMR41" s="4"/>
      <c r="QMS41" s="4"/>
      <c r="QMT41" s="4"/>
      <c r="QMU41" s="4"/>
      <c r="QMV41" s="4"/>
      <c r="QMW41" s="4"/>
      <c r="QMX41" s="4"/>
      <c r="QMY41" s="4"/>
      <c r="QMZ41" s="4"/>
      <c r="QNA41" s="4"/>
      <c r="QNB41" s="4"/>
      <c r="QNC41" s="4"/>
      <c r="QND41" s="4"/>
      <c r="QNE41" s="4"/>
      <c r="QNF41" s="4"/>
      <c r="QNG41" s="4"/>
      <c r="QNH41" s="4"/>
      <c r="QNI41" s="4"/>
      <c r="QNJ41" s="4"/>
      <c r="QNK41" s="4"/>
      <c r="QNL41" s="4"/>
      <c r="QNM41" s="4"/>
      <c r="QNN41" s="4"/>
      <c r="QNO41" s="4"/>
      <c r="QNP41" s="4"/>
      <c r="QNQ41" s="4"/>
      <c r="QNR41" s="4"/>
      <c r="QNS41" s="4"/>
      <c r="QNT41" s="4"/>
      <c r="QNU41" s="4"/>
      <c r="QNV41" s="4"/>
      <c r="QNW41" s="4"/>
      <c r="QNX41" s="4"/>
      <c r="QNY41" s="4"/>
      <c r="QNZ41" s="4"/>
      <c r="QOA41" s="4"/>
      <c r="QOB41" s="4"/>
      <c r="QOC41" s="4"/>
      <c r="QOD41" s="4"/>
      <c r="QOE41" s="4"/>
      <c r="QOF41" s="4"/>
      <c r="QOG41" s="4"/>
      <c r="QOH41" s="4"/>
      <c r="QOI41" s="4"/>
      <c r="QOJ41" s="4"/>
      <c r="QOK41" s="4"/>
      <c r="QOL41" s="4"/>
      <c r="QOM41" s="4"/>
      <c r="QON41" s="4"/>
      <c r="QOO41" s="4"/>
      <c r="QOP41" s="4"/>
      <c r="QOQ41" s="4"/>
      <c r="QOR41" s="4"/>
      <c r="QOS41" s="4"/>
      <c r="QOT41" s="4"/>
      <c r="QOU41" s="4"/>
      <c r="QOV41" s="4"/>
      <c r="QOW41" s="4"/>
      <c r="QOX41" s="4"/>
      <c r="QOY41" s="4"/>
      <c r="QOZ41" s="4"/>
      <c r="QPA41" s="4"/>
      <c r="QPB41" s="4"/>
      <c r="QPC41" s="4"/>
      <c r="QPD41" s="4"/>
      <c r="QPE41" s="4"/>
      <c r="QPF41" s="4"/>
      <c r="QPG41" s="4"/>
      <c r="QPH41" s="4"/>
      <c r="QPI41" s="4"/>
      <c r="QPJ41" s="4"/>
      <c r="QPK41" s="4"/>
      <c r="QPL41" s="4"/>
      <c r="QPM41" s="4"/>
      <c r="QPN41" s="4"/>
      <c r="QPO41" s="4"/>
      <c r="QPP41" s="4"/>
      <c r="QPQ41" s="4"/>
      <c r="QPR41" s="4"/>
      <c r="QPS41" s="4"/>
      <c r="QPT41" s="4"/>
      <c r="QPU41" s="4"/>
      <c r="QPV41" s="4"/>
      <c r="QPW41" s="4"/>
      <c r="QPX41" s="4"/>
      <c r="QPY41" s="4"/>
      <c r="QPZ41" s="4"/>
      <c r="QQA41" s="4"/>
      <c r="QQB41" s="4"/>
      <c r="QQC41" s="4"/>
      <c r="QQD41" s="4"/>
      <c r="QQE41" s="4"/>
      <c r="QQF41" s="4"/>
      <c r="QQG41" s="4"/>
      <c r="QQH41" s="4"/>
      <c r="QQI41" s="4"/>
      <c r="QQJ41" s="4"/>
      <c r="QQK41" s="4"/>
      <c r="QQL41" s="4"/>
      <c r="QQM41" s="4"/>
      <c r="QQN41" s="4"/>
      <c r="QQO41" s="4"/>
      <c r="QQP41" s="4"/>
      <c r="QQQ41" s="4"/>
      <c r="QQR41" s="4"/>
      <c r="QQS41" s="4"/>
      <c r="QQT41" s="4"/>
      <c r="QQU41" s="4"/>
      <c r="QQV41" s="4"/>
      <c r="QQW41" s="4"/>
      <c r="QQX41" s="4"/>
      <c r="QQY41" s="4"/>
      <c r="QQZ41" s="4"/>
      <c r="QRA41" s="4"/>
      <c r="QRB41" s="4"/>
      <c r="QRC41" s="4"/>
      <c r="QRD41" s="4"/>
      <c r="QRE41" s="4"/>
      <c r="QRF41" s="4"/>
      <c r="QRG41" s="4"/>
      <c r="QRH41" s="4"/>
      <c r="QRI41" s="4"/>
      <c r="QRJ41" s="4"/>
      <c r="QRK41" s="4"/>
      <c r="QRL41" s="4"/>
      <c r="QRM41" s="4"/>
      <c r="QRN41" s="4"/>
      <c r="QRO41" s="4"/>
      <c r="QRP41" s="4"/>
      <c r="QRQ41" s="4"/>
      <c r="QRR41" s="4"/>
      <c r="QRS41" s="4"/>
      <c r="QRT41" s="4"/>
      <c r="QRU41" s="4"/>
      <c r="QRV41" s="4"/>
      <c r="QRW41" s="4"/>
      <c r="QRX41" s="4"/>
      <c r="QRY41" s="4"/>
      <c r="QRZ41" s="4"/>
      <c r="QSA41" s="4"/>
      <c r="QSB41" s="4"/>
      <c r="QSC41" s="4"/>
      <c r="QSD41" s="4"/>
      <c r="QSE41" s="4"/>
      <c r="QSF41" s="4"/>
      <c r="QSG41" s="4"/>
      <c r="QSH41" s="4"/>
      <c r="QSI41" s="4"/>
      <c r="QSJ41" s="4"/>
      <c r="QSK41" s="4"/>
      <c r="QSL41" s="4"/>
      <c r="QSM41" s="4"/>
      <c r="QSN41" s="4"/>
      <c r="QSO41" s="4"/>
      <c r="QSP41" s="4"/>
      <c r="QSQ41" s="4"/>
      <c r="QSR41" s="4"/>
      <c r="QSS41" s="4"/>
      <c r="QST41" s="4"/>
      <c r="QSU41" s="4"/>
      <c r="QSV41" s="4"/>
      <c r="QSW41" s="4"/>
      <c r="QSX41" s="4"/>
      <c r="QSY41" s="4"/>
      <c r="QSZ41" s="4"/>
      <c r="QTA41" s="4"/>
      <c r="QTB41" s="4"/>
      <c r="QTC41" s="4"/>
      <c r="QTD41" s="4"/>
      <c r="QTE41" s="4"/>
      <c r="QTF41" s="4"/>
      <c r="QTG41" s="4"/>
      <c r="QTH41" s="4"/>
      <c r="QTI41" s="4"/>
      <c r="QTJ41" s="4"/>
      <c r="QTK41" s="4"/>
      <c r="QTL41" s="4"/>
      <c r="QTM41" s="4"/>
      <c r="QTN41" s="4"/>
      <c r="QTO41" s="4"/>
      <c r="QTP41" s="4"/>
      <c r="QTQ41" s="4"/>
      <c r="QTR41" s="4"/>
      <c r="QTS41" s="4"/>
      <c r="QTT41" s="4"/>
      <c r="QTU41" s="4"/>
      <c r="QTV41" s="4"/>
      <c r="QTW41" s="4"/>
      <c r="QTX41" s="4"/>
      <c r="QTY41" s="4"/>
      <c r="QTZ41" s="4"/>
      <c r="QUA41" s="4"/>
      <c r="QUB41" s="4"/>
      <c r="QUC41" s="4"/>
      <c r="QUD41" s="4"/>
      <c r="QUE41" s="4"/>
      <c r="QUF41" s="4"/>
      <c r="QUG41" s="4"/>
      <c r="QUH41" s="4"/>
      <c r="QUI41" s="4"/>
      <c r="QUJ41" s="4"/>
      <c r="QUK41" s="4"/>
      <c r="QUL41" s="4"/>
      <c r="QUM41" s="4"/>
      <c r="QUN41" s="4"/>
      <c r="QUO41" s="4"/>
      <c r="QUP41" s="4"/>
      <c r="QUQ41" s="4"/>
      <c r="QUR41" s="4"/>
      <c r="QUS41" s="4"/>
      <c r="QUT41" s="4"/>
      <c r="QUU41" s="4"/>
      <c r="QUV41" s="4"/>
      <c r="QUW41" s="4"/>
      <c r="QUX41" s="4"/>
      <c r="QUY41" s="4"/>
      <c r="QUZ41" s="4"/>
      <c r="QVA41" s="4"/>
      <c r="QVB41" s="4"/>
      <c r="QVC41" s="4"/>
      <c r="QVD41" s="4"/>
      <c r="QVE41" s="4"/>
      <c r="QVF41" s="4"/>
      <c r="QVG41" s="4"/>
      <c r="QVH41" s="4"/>
      <c r="QVI41" s="4"/>
      <c r="QVJ41" s="4"/>
      <c r="QVK41" s="4"/>
      <c r="QVL41" s="4"/>
      <c r="QVM41" s="4"/>
      <c r="QVN41" s="4"/>
      <c r="QVO41" s="4"/>
      <c r="QVP41" s="4"/>
      <c r="QVQ41" s="4"/>
      <c r="QVR41" s="4"/>
      <c r="QVS41" s="4"/>
      <c r="QVT41" s="4"/>
      <c r="QVU41" s="4"/>
      <c r="QVV41" s="4"/>
      <c r="QVW41" s="4"/>
      <c r="QVX41" s="4"/>
      <c r="QVY41" s="4"/>
      <c r="QVZ41" s="4"/>
      <c r="QWA41" s="4"/>
      <c r="QWB41" s="4"/>
      <c r="QWC41" s="4"/>
      <c r="QWD41" s="4"/>
      <c r="QWE41" s="4"/>
      <c r="QWF41" s="4"/>
      <c r="QWG41" s="4"/>
      <c r="QWH41" s="4"/>
      <c r="QWI41" s="4"/>
      <c r="QWJ41" s="4"/>
      <c r="QWK41" s="4"/>
      <c r="QWL41" s="4"/>
      <c r="QWM41" s="4"/>
      <c r="QWN41" s="4"/>
      <c r="QWO41" s="4"/>
      <c r="QWP41" s="4"/>
      <c r="QWQ41" s="4"/>
      <c r="QWR41" s="4"/>
      <c r="QWS41" s="4"/>
      <c r="QWT41" s="4"/>
      <c r="QWU41" s="4"/>
      <c r="QWV41" s="4"/>
      <c r="QWW41" s="4"/>
      <c r="QWX41" s="4"/>
      <c r="QWY41" s="4"/>
      <c r="QWZ41" s="4"/>
      <c r="QXA41" s="4"/>
      <c r="QXB41" s="4"/>
      <c r="QXC41" s="4"/>
      <c r="QXD41" s="4"/>
      <c r="QXE41" s="4"/>
      <c r="QXF41" s="4"/>
      <c r="QXG41" s="4"/>
      <c r="QXH41" s="4"/>
      <c r="QXI41" s="4"/>
      <c r="QXJ41" s="4"/>
      <c r="QXK41" s="4"/>
      <c r="QXL41" s="4"/>
      <c r="QXM41" s="4"/>
      <c r="QXN41" s="4"/>
      <c r="QXO41" s="4"/>
      <c r="QXP41" s="4"/>
      <c r="QXQ41" s="4"/>
      <c r="QXR41" s="4"/>
      <c r="QXS41" s="4"/>
      <c r="QXT41" s="4"/>
      <c r="QXU41" s="4"/>
      <c r="QXV41" s="4"/>
      <c r="QXW41" s="4"/>
      <c r="QXX41" s="4"/>
      <c r="QXY41" s="4"/>
      <c r="QXZ41" s="4"/>
      <c r="QYA41" s="4"/>
      <c r="QYB41" s="4"/>
      <c r="QYC41" s="4"/>
      <c r="QYD41" s="4"/>
      <c r="QYE41" s="4"/>
      <c r="QYF41" s="4"/>
      <c r="QYG41" s="4"/>
      <c r="QYH41" s="4"/>
      <c r="QYI41" s="4"/>
      <c r="QYJ41" s="4"/>
      <c r="QYK41" s="4"/>
      <c r="QYL41" s="4"/>
      <c r="QYM41" s="4"/>
      <c r="QYN41" s="4"/>
      <c r="QYO41" s="4"/>
      <c r="QYP41" s="4"/>
      <c r="QYQ41" s="4"/>
      <c r="QYR41" s="4"/>
      <c r="QYS41" s="4"/>
      <c r="QYT41" s="4"/>
      <c r="QYU41" s="4"/>
      <c r="QYV41" s="4"/>
      <c r="QYW41" s="4"/>
      <c r="QYX41" s="4"/>
      <c r="QYY41" s="4"/>
      <c r="QYZ41" s="4"/>
      <c r="QZA41" s="4"/>
      <c r="QZB41" s="4"/>
      <c r="QZC41" s="4"/>
      <c r="QZD41" s="4"/>
      <c r="QZE41" s="4"/>
      <c r="QZF41" s="4"/>
      <c r="QZG41" s="4"/>
      <c r="QZH41" s="4"/>
      <c r="QZI41" s="4"/>
      <c r="QZJ41" s="4"/>
      <c r="QZK41" s="4"/>
      <c r="QZL41" s="4"/>
      <c r="QZM41" s="4"/>
      <c r="QZN41" s="4"/>
      <c r="QZO41" s="4"/>
      <c r="QZP41" s="4"/>
      <c r="QZQ41" s="4"/>
      <c r="QZR41" s="4"/>
      <c r="QZS41" s="4"/>
      <c r="QZT41" s="4"/>
      <c r="QZU41" s="4"/>
      <c r="QZV41" s="4"/>
      <c r="QZW41" s="4"/>
      <c r="QZX41" s="4"/>
      <c r="QZY41" s="4"/>
      <c r="QZZ41" s="4"/>
      <c r="RAA41" s="4"/>
      <c r="RAB41" s="4"/>
      <c r="RAC41" s="4"/>
      <c r="RAD41" s="4"/>
      <c r="RAE41" s="4"/>
      <c r="RAF41" s="4"/>
      <c r="RAG41" s="4"/>
      <c r="RAH41" s="4"/>
      <c r="RAI41" s="4"/>
      <c r="RAJ41" s="4"/>
      <c r="RAK41" s="4"/>
      <c r="RAL41" s="4"/>
      <c r="RAM41" s="4"/>
      <c r="RAN41" s="4"/>
      <c r="RAO41" s="4"/>
      <c r="RAP41" s="4"/>
      <c r="RAQ41" s="4"/>
      <c r="RAR41" s="4"/>
      <c r="RAS41" s="4"/>
      <c r="RAT41" s="4"/>
      <c r="RAU41" s="4"/>
      <c r="RAV41" s="4"/>
      <c r="RAW41" s="4"/>
      <c r="RAX41" s="4"/>
      <c r="RAY41" s="4"/>
      <c r="RAZ41" s="4"/>
      <c r="RBA41" s="4"/>
      <c r="RBB41" s="4"/>
      <c r="RBC41" s="4"/>
      <c r="RBD41" s="4"/>
      <c r="RBE41" s="4"/>
      <c r="RBF41" s="4"/>
      <c r="RBG41" s="4"/>
      <c r="RBH41" s="4"/>
      <c r="RBI41" s="4"/>
      <c r="RBJ41" s="4"/>
      <c r="RBK41" s="4"/>
      <c r="RBL41" s="4"/>
      <c r="RBM41" s="4"/>
      <c r="RBN41" s="4"/>
      <c r="RBO41" s="4"/>
      <c r="RBP41" s="4"/>
      <c r="RBQ41" s="4"/>
      <c r="RBR41" s="4"/>
      <c r="RBS41" s="4"/>
      <c r="RBT41" s="4"/>
      <c r="RBU41" s="4"/>
      <c r="RBV41" s="4"/>
      <c r="RBW41" s="4"/>
      <c r="RBX41" s="4"/>
      <c r="RBY41" s="4"/>
      <c r="RBZ41" s="4"/>
      <c r="RCA41" s="4"/>
      <c r="RCB41" s="4"/>
      <c r="RCC41" s="4"/>
      <c r="RCD41" s="4"/>
      <c r="RCE41" s="4"/>
      <c r="RCF41" s="4"/>
      <c r="RCG41" s="4"/>
      <c r="RCH41" s="4"/>
      <c r="RCI41" s="4"/>
      <c r="RCJ41" s="4"/>
      <c r="RCK41" s="4"/>
      <c r="RCL41" s="4"/>
      <c r="RCM41" s="4"/>
      <c r="RCN41" s="4"/>
      <c r="RCO41" s="4"/>
      <c r="RCP41" s="4"/>
      <c r="RCQ41" s="4"/>
      <c r="RCR41" s="4"/>
      <c r="RCS41" s="4"/>
      <c r="RCT41" s="4"/>
      <c r="RCU41" s="4"/>
      <c r="RCV41" s="4"/>
      <c r="RCW41" s="4"/>
      <c r="RCX41" s="4"/>
      <c r="RCY41" s="4"/>
      <c r="RCZ41" s="4"/>
      <c r="RDA41" s="4"/>
      <c r="RDB41" s="4"/>
      <c r="RDC41" s="4"/>
      <c r="RDD41" s="4"/>
      <c r="RDE41" s="4"/>
      <c r="RDF41" s="4"/>
      <c r="RDG41" s="4"/>
      <c r="RDH41" s="4"/>
      <c r="RDI41" s="4"/>
      <c r="RDJ41" s="4"/>
      <c r="RDK41" s="4"/>
      <c r="RDL41" s="4"/>
      <c r="RDM41" s="4"/>
      <c r="RDN41" s="4"/>
      <c r="RDO41" s="4"/>
      <c r="RDP41" s="4"/>
      <c r="RDQ41" s="4"/>
      <c r="RDR41" s="4"/>
      <c r="RDS41" s="4"/>
      <c r="RDT41" s="4"/>
      <c r="RDU41" s="4"/>
      <c r="RDV41" s="4"/>
      <c r="RDW41" s="4"/>
      <c r="RDX41" s="4"/>
      <c r="RDY41" s="4"/>
      <c r="RDZ41" s="4"/>
      <c r="REA41" s="4"/>
      <c r="REB41" s="4"/>
      <c r="REC41" s="4"/>
      <c r="RED41" s="4"/>
      <c r="REE41" s="4"/>
      <c r="REF41" s="4"/>
      <c r="REG41" s="4"/>
      <c r="REH41" s="4"/>
      <c r="REI41" s="4"/>
      <c r="REJ41" s="4"/>
      <c r="REK41" s="4"/>
      <c r="REL41" s="4"/>
      <c r="REM41" s="4"/>
      <c r="REN41" s="4"/>
      <c r="REO41" s="4"/>
      <c r="REP41" s="4"/>
      <c r="REQ41" s="4"/>
      <c r="RER41" s="4"/>
      <c r="RES41" s="4"/>
      <c r="RET41" s="4"/>
      <c r="REU41" s="4"/>
      <c r="REV41" s="4"/>
      <c r="REW41" s="4"/>
      <c r="REX41" s="4"/>
      <c r="REY41" s="4"/>
      <c r="REZ41" s="4"/>
      <c r="RFA41" s="4"/>
      <c r="RFB41" s="4"/>
      <c r="RFC41" s="4"/>
      <c r="RFD41" s="4"/>
      <c r="RFE41" s="4"/>
      <c r="RFF41" s="4"/>
      <c r="RFG41" s="4"/>
      <c r="RFH41" s="4"/>
      <c r="RFI41" s="4"/>
      <c r="RFJ41" s="4"/>
      <c r="RFK41" s="4"/>
      <c r="RFL41" s="4"/>
      <c r="RFM41" s="4"/>
      <c r="RFN41" s="4"/>
      <c r="RFO41" s="4"/>
      <c r="RFP41" s="4"/>
      <c r="RFQ41" s="4"/>
      <c r="RFR41" s="4"/>
      <c r="RFS41" s="4"/>
      <c r="RFT41" s="4"/>
      <c r="RFU41" s="4"/>
      <c r="RFV41" s="4"/>
      <c r="RFW41" s="4"/>
      <c r="RFX41" s="4"/>
      <c r="RFY41" s="4"/>
      <c r="RFZ41" s="4"/>
      <c r="RGA41" s="4"/>
      <c r="RGB41" s="4"/>
      <c r="RGC41" s="4"/>
      <c r="RGD41" s="4"/>
      <c r="RGE41" s="4"/>
      <c r="RGF41" s="4"/>
      <c r="RGG41" s="4"/>
      <c r="RGH41" s="4"/>
      <c r="RGI41" s="4"/>
      <c r="RGJ41" s="4"/>
      <c r="RGK41" s="4"/>
      <c r="RGL41" s="4"/>
      <c r="RGM41" s="4"/>
      <c r="RGN41" s="4"/>
      <c r="RGO41" s="4"/>
      <c r="RGP41" s="4"/>
      <c r="RGQ41" s="4"/>
      <c r="RGR41" s="4"/>
      <c r="RGS41" s="4"/>
      <c r="RGT41" s="4"/>
      <c r="RGU41" s="4"/>
      <c r="RGV41" s="4"/>
      <c r="RGW41" s="4"/>
      <c r="RGX41" s="4"/>
      <c r="RGY41" s="4"/>
      <c r="RGZ41" s="4"/>
      <c r="RHA41" s="4"/>
      <c r="RHB41" s="4"/>
      <c r="RHC41" s="4"/>
      <c r="RHD41" s="4"/>
      <c r="RHE41" s="4"/>
      <c r="RHF41" s="4"/>
      <c r="RHG41" s="4"/>
      <c r="RHH41" s="4"/>
      <c r="RHI41" s="4"/>
      <c r="RHJ41" s="4"/>
      <c r="RHK41" s="4"/>
      <c r="RHL41" s="4"/>
      <c r="RHM41" s="4"/>
      <c r="RHN41" s="4"/>
      <c r="RHO41" s="4"/>
      <c r="RHP41" s="4"/>
      <c r="RHQ41" s="4"/>
      <c r="RHR41" s="4"/>
      <c r="RHS41" s="4"/>
      <c r="RHT41" s="4"/>
      <c r="RHU41" s="4"/>
      <c r="RHV41" s="4"/>
      <c r="RHW41" s="4"/>
      <c r="RHX41" s="4"/>
      <c r="RHY41" s="4"/>
      <c r="RHZ41" s="4"/>
      <c r="RIA41" s="4"/>
      <c r="RIB41" s="4"/>
      <c r="RIC41" s="4"/>
      <c r="RID41" s="4"/>
      <c r="RIE41" s="4"/>
      <c r="RIF41" s="4"/>
      <c r="RIG41" s="4"/>
      <c r="RIH41" s="4"/>
      <c r="RII41" s="4"/>
      <c r="RIJ41" s="4"/>
      <c r="RIK41" s="4"/>
      <c r="RIL41" s="4"/>
      <c r="RIM41" s="4"/>
      <c r="RIN41" s="4"/>
      <c r="RIO41" s="4"/>
      <c r="RIP41" s="4"/>
      <c r="RIQ41" s="4"/>
      <c r="RIR41" s="4"/>
      <c r="RIS41" s="4"/>
      <c r="RIT41" s="4"/>
      <c r="RIU41" s="4"/>
      <c r="RIV41" s="4"/>
      <c r="RIW41" s="4"/>
      <c r="RIX41" s="4"/>
      <c r="RIY41" s="4"/>
      <c r="RIZ41" s="4"/>
      <c r="RJA41" s="4"/>
      <c r="RJB41" s="4"/>
      <c r="RJC41" s="4"/>
      <c r="RJD41" s="4"/>
      <c r="RJE41" s="4"/>
      <c r="RJF41" s="4"/>
      <c r="RJG41" s="4"/>
      <c r="RJH41" s="4"/>
      <c r="RJI41" s="4"/>
      <c r="RJJ41" s="4"/>
      <c r="RJK41" s="4"/>
      <c r="RJL41" s="4"/>
      <c r="RJM41" s="4"/>
      <c r="RJN41" s="4"/>
      <c r="RJO41" s="4"/>
      <c r="RJP41" s="4"/>
      <c r="RJQ41" s="4"/>
      <c r="RJR41" s="4"/>
      <c r="RJS41" s="4"/>
      <c r="RJT41" s="4"/>
      <c r="RJU41" s="4"/>
      <c r="RJV41" s="4"/>
      <c r="RJW41" s="4"/>
      <c r="RJX41" s="4"/>
      <c r="RJY41" s="4"/>
      <c r="RJZ41" s="4"/>
      <c r="RKA41" s="4"/>
      <c r="RKB41" s="4"/>
      <c r="RKC41" s="4"/>
      <c r="RKD41" s="4"/>
      <c r="RKE41" s="4"/>
      <c r="RKF41" s="4"/>
      <c r="RKG41" s="4"/>
      <c r="RKH41" s="4"/>
      <c r="RKI41" s="4"/>
      <c r="RKJ41" s="4"/>
      <c r="RKK41" s="4"/>
      <c r="RKL41" s="4"/>
      <c r="RKM41" s="4"/>
      <c r="RKN41" s="4"/>
      <c r="RKO41" s="4"/>
      <c r="RKP41" s="4"/>
      <c r="RKQ41" s="4"/>
      <c r="RKR41" s="4"/>
      <c r="RKS41" s="4"/>
      <c r="RKT41" s="4"/>
      <c r="RKU41" s="4"/>
      <c r="RKV41" s="4"/>
      <c r="RKW41" s="4"/>
      <c r="RKX41" s="4"/>
      <c r="RKY41" s="4"/>
      <c r="RKZ41" s="4"/>
      <c r="RLA41" s="4"/>
      <c r="RLB41" s="4"/>
      <c r="RLC41" s="4"/>
      <c r="RLD41" s="4"/>
      <c r="RLE41" s="4"/>
      <c r="RLF41" s="4"/>
      <c r="RLG41" s="4"/>
      <c r="RLH41" s="4"/>
      <c r="RLI41" s="4"/>
      <c r="RLJ41" s="4"/>
      <c r="RLK41" s="4"/>
      <c r="RLL41" s="4"/>
      <c r="RLM41" s="4"/>
      <c r="RLN41" s="4"/>
      <c r="RLO41" s="4"/>
      <c r="RLP41" s="4"/>
      <c r="RLQ41" s="4"/>
      <c r="RLR41" s="4"/>
      <c r="RLS41" s="4"/>
      <c r="RLT41" s="4"/>
      <c r="RLU41" s="4"/>
      <c r="RLV41" s="4"/>
      <c r="RLW41" s="4"/>
      <c r="RLX41" s="4"/>
      <c r="RLY41" s="4"/>
      <c r="RLZ41" s="4"/>
      <c r="RMA41" s="4"/>
      <c r="RMB41" s="4"/>
      <c r="RMC41" s="4"/>
      <c r="RMD41" s="4"/>
      <c r="RME41" s="4"/>
      <c r="RMF41" s="4"/>
      <c r="RMG41" s="4"/>
      <c r="RMH41" s="4"/>
      <c r="RMI41" s="4"/>
      <c r="RMJ41" s="4"/>
      <c r="RMK41" s="4"/>
      <c r="RML41" s="4"/>
      <c r="RMM41" s="4"/>
      <c r="RMN41" s="4"/>
      <c r="RMO41" s="4"/>
      <c r="RMP41" s="4"/>
      <c r="RMQ41" s="4"/>
      <c r="RMR41" s="4"/>
      <c r="RMS41" s="4"/>
      <c r="RMT41" s="4"/>
      <c r="RMU41" s="4"/>
      <c r="RMV41" s="4"/>
      <c r="RMW41" s="4"/>
      <c r="RMX41" s="4"/>
      <c r="RMY41" s="4"/>
      <c r="RMZ41" s="4"/>
      <c r="RNA41" s="4"/>
      <c r="RNB41" s="4"/>
      <c r="RNC41" s="4"/>
      <c r="RND41" s="4"/>
      <c r="RNE41" s="4"/>
      <c r="RNF41" s="4"/>
      <c r="RNG41" s="4"/>
      <c r="RNH41" s="4"/>
      <c r="RNI41" s="4"/>
      <c r="RNJ41" s="4"/>
      <c r="RNK41" s="4"/>
      <c r="RNL41" s="4"/>
      <c r="RNM41" s="4"/>
      <c r="RNN41" s="4"/>
      <c r="RNO41" s="4"/>
      <c r="RNP41" s="4"/>
      <c r="RNQ41" s="4"/>
      <c r="RNR41" s="4"/>
      <c r="RNS41" s="4"/>
      <c r="RNT41" s="4"/>
      <c r="RNU41" s="4"/>
      <c r="RNV41" s="4"/>
      <c r="RNW41" s="4"/>
      <c r="RNX41" s="4"/>
      <c r="RNY41" s="4"/>
      <c r="RNZ41" s="4"/>
      <c r="ROA41" s="4"/>
      <c r="ROB41" s="4"/>
      <c r="ROC41" s="4"/>
      <c r="ROD41" s="4"/>
      <c r="ROE41" s="4"/>
      <c r="ROF41" s="4"/>
      <c r="ROG41" s="4"/>
      <c r="ROH41" s="4"/>
      <c r="ROI41" s="4"/>
      <c r="ROJ41" s="4"/>
      <c r="ROK41" s="4"/>
      <c r="ROL41" s="4"/>
      <c r="ROM41" s="4"/>
      <c r="RON41" s="4"/>
      <c r="ROO41" s="4"/>
      <c r="ROP41" s="4"/>
      <c r="ROQ41" s="4"/>
      <c r="ROR41" s="4"/>
      <c r="ROS41" s="4"/>
      <c r="ROT41" s="4"/>
      <c r="ROU41" s="4"/>
      <c r="ROV41" s="4"/>
      <c r="ROW41" s="4"/>
      <c r="ROX41" s="4"/>
      <c r="ROY41" s="4"/>
      <c r="ROZ41" s="4"/>
      <c r="RPA41" s="4"/>
      <c r="RPB41" s="4"/>
      <c r="RPC41" s="4"/>
      <c r="RPD41" s="4"/>
      <c r="RPE41" s="4"/>
      <c r="RPF41" s="4"/>
      <c r="RPG41" s="4"/>
      <c r="RPH41" s="4"/>
      <c r="RPI41" s="4"/>
      <c r="RPJ41" s="4"/>
      <c r="RPK41" s="4"/>
      <c r="RPL41" s="4"/>
      <c r="RPM41" s="4"/>
      <c r="RPN41" s="4"/>
      <c r="RPO41" s="4"/>
      <c r="RPP41" s="4"/>
      <c r="RPQ41" s="4"/>
      <c r="RPR41" s="4"/>
      <c r="RPS41" s="4"/>
      <c r="RPT41" s="4"/>
      <c r="RPU41" s="4"/>
      <c r="RPV41" s="4"/>
      <c r="RPW41" s="4"/>
      <c r="RPX41" s="4"/>
      <c r="RPY41" s="4"/>
      <c r="RPZ41" s="4"/>
      <c r="RQA41" s="4"/>
      <c r="RQB41" s="4"/>
      <c r="RQC41" s="4"/>
      <c r="RQD41" s="4"/>
      <c r="RQE41" s="4"/>
      <c r="RQF41" s="4"/>
      <c r="RQG41" s="4"/>
      <c r="RQH41" s="4"/>
      <c r="RQI41" s="4"/>
      <c r="RQJ41" s="4"/>
      <c r="RQK41" s="4"/>
      <c r="RQL41" s="4"/>
      <c r="RQM41" s="4"/>
      <c r="RQN41" s="4"/>
      <c r="RQO41" s="4"/>
      <c r="RQP41" s="4"/>
      <c r="RQQ41" s="4"/>
      <c r="RQR41" s="4"/>
      <c r="RQS41" s="4"/>
      <c r="RQT41" s="4"/>
      <c r="RQU41" s="4"/>
      <c r="RQV41" s="4"/>
      <c r="RQW41" s="4"/>
      <c r="RQX41" s="4"/>
      <c r="RQY41" s="4"/>
      <c r="RQZ41" s="4"/>
      <c r="RRA41" s="4"/>
      <c r="RRB41" s="4"/>
      <c r="RRC41" s="4"/>
      <c r="RRD41" s="4"/>
      <c r="RRE41" s="4"/>
      <c r="RRF41" s="4"/>
      <c r="RRG41" s="4"/>
      <c r="RRH41" s="4"/>
      <c r="RRI41" s="4"/>
      <c r="RRJ41" s="4"/>
      <c r="RRK41" s="4"/>
      <c r="RRL41" s="4"/>
      <c r="RRM41" s="4"/>
      <c r="RRN41" s="4"/>
      <c r="RRO41" s="4"/>
      <c r="RRP41" s="4"/>
      <c r="RRQ41" s="4"/>
      <c r="RRR41" s="4"/>
      <c r="RRS41" s="4"/>
      <c r="RRT41" s="4"/>
      <c r="RRU41" s="4"/>
      <c r="RRV41" s="4"/>
      <c r="RRW41" s="4"/>
      <c r="RRX41" s="4"/>
      <c r="RRY41" s="4"/>
      <c r="RRZ41" s="4"/>
      <c r="RSA41" s="4"/>
      <c r="RSB41" s="4"/>
      <c r="RSC41" s="4"/>
      <c r="RSD41" s="4"/>
      <c r="RSE41" s="4"/>
      <c r="RSF41" s="4"/>
      <c r="RSG41" s="4"/>
      <c r="RSH41" s="4"/>
      <c r="RSI41" s="4"/>
      <c r="RSJ41" s="4"/>
      <c r="RSK41" s="4"/>
      <c r="RSL41" s="4"/>
      <c r="RSM41" s="4"/>
      <c r="RSN41" s="4"/>
      <c r="RSO41" s="4"/>
      <c r="RSP41" s="4"/>
      <c r="RSQ41" s="4"/>
      <c r="RSR41" s="4"/>
      <c r="RSS41" s="4"/>
      <c r="RST41" s="4"/>
      <c r="RSU41" s="4"/>
      <c r="RSV41" s="4"/>
      <c r="RSW41" s="4"/>
      <c r="RSX41" s="4"/>
      <c r="RSY41" s="4"/>
      <c r="RSZ41" s="4"/>
      <c r="RTA41" s="4"/>
      <c r="RTB41" s="4"/>
      <c r="RTC41" s="4"/>
      <c r="RTD41" s="4"/>
      <c r="RTE41" s="4"/>
      <c r="RTF41" s="4"/>
      <c r="RTG41" s="4"/>
      <c r="RTH41" s="4"/>
      <c r="RTI41" s="4"/>
      <c r="RTJ41" s="4"/>
      <c r="RTK41" s="4"/>
      <c r="RTL41" s="4"/>
      <c r="RTM41" s="4"/>
      <c r="RTN41" s="4"/>
      <c r="RTO41" s="4"/>
      <c r="RTP41" s="4"/>
      <c r="RTQ41" s="4"/>
      <c r="RTR41" s="4"/>
      <c r="RTS41" s="4"/>
      <c r="RTT41" s="4"/>
      <c r="RTU41" s="4"/>
      <c r="RTV41" s="4"/>
      <c r="RTW41" s="4"/>
      <c r="RTX41" s="4"/>
      <c r="RTY41" s="4"/>
      <c r="RTZ41" s="4"/>
      <c r="RUA41" s="4"/>
      <c r="RUB41" s="4"/>
      <c r="RUC41" s="4"/>
      <c r="RUD41" s="4"/>
      <c r="RUE41" s="4"/>
      <c r="RUF41" s="4"/>
      <c r="RUG41" s="4"/>
      <c r="RUH41" s="4"/>
      <c r="RUI41" s="4"/>
      <c r="RUJ41" s="4"/>
      <c r="RUK41" s="4"/>
      <c r="RUL41" s="4"/>
      <c r="RUM41" s="4"/>
      <c r="RUN41" s="4"/>
      <c r="RUO41" s="4"/>
      <c r="RUP41" s="4"/>
      <c r="RUQ41" s="4"/>
      <c r="RUR41" s="4"/>
      <c r="RUS41" s="4"/>
      <c r="RUT41" s="4"/>
      <c r="RUU41" s="4"/>
      <c r="RUV41" s="4"/>
      <c r="RUW41" s="4"/>
      <c r="RUX41" s="4"/>
      <c r="RUY41" s="4"/>
      <c r="RUZ41" s="4"/>
      <c r="RVA41" s="4"/>
      <c r="RVB41" s="4"/>
      <c r="RVC41" s="4"/>
      <c r="RVD41" s="4"/>
      <c r="RVE41" s="4"/>
      <c r="RVF41" s="4"/>
      <c r="RVG41" s="4"/>
      <c r="RVH41" s="4"/>
      <c r="RVI41" s="4"/>
      <c r="RVJ41" s="4"/>
      <c r="RVK41" s="4"/>
      <c r="RVL41" s="4"/>
      <c r="RVM41" s="4"/>
      <c r="RVN41" s="4"/>
      <c r="RVO41" s="4"/>
      <c r="RVP41" s="4"/>
      <c r="RVQ41" s="4"/>
      <c r="RVR41" s="4"/>
      <c r="RVS41" s="4"/>
      <c r="RVT41" s="4"/>
      <c r="RVU41" s="4"/>
      <c r="RVV41" s="4"/>
      <c r="RVW41" s="4"/>
      <c r="RVX41" s="4"/>
      <c r="RVY41" s="4"/>
      <c r="RVZ41" s="4"/>
      <c r="RWA41" s="4"/>
      <c r="RWB41" s="4"/>
      <c r="RWC41" s="4"/>
      <c r="RWD41" s="4"/>
      <c r="RWE41" s="4"/>
      <c r="RWF41" s="4"/>
      <c r="RWG41" s="4"/>
      <c r="RWH41" s="4"/>
      <c r="RWI41" s="4"/>
      <c r="RWJ41" s="4"/>
      <c r="RWK41" s="4"/>
      <c r="RWL41" s="4"/>
      <c r="RWM41" s="4"/>
      <c r="RWN41" s="4"/>
      <c r="RWO41" s="4"/>
      <c r="RWP41" s="4"/>
      <c r="RWQ41" s="4"/>
      <c r="RWR41" s="4"/>
      <c r="RWS41" s="4"/>
      <c r="RWT41" s="4"/>
      <c r="RWU41" s="4"/>
      <c r="RWV41" s="4"/>
      <c r="RWW41" s="4"/>
      <c r="RWX41" s="4"/>
      <c r="RWY41" s="4"/>
      <c r="RWZ41" s="4"/>
      <c r="RXA41" s="4"/>
      <c r="RXB41" s="4"/>
      <c r="RXC41" s="4"/>
      <c r="RXD41" s="4"/>
      <c r="RXE41" s="4"/>
      <c r="RXF41" s="4"/>
      <c r="RXG41" s="4"/>
      <c r="RXH41" s="4"/>
      <c r="RXI41" s="4"/>
      <c r="RXJ41" s="4"/>
      <c r="RXK41" s="4"/>
      <c r="RXL41" s="4"/>
      <c r="RXM41" s="4"/>
      <c r="RXN41" s="4"/>
      <c r="RXO41" s="4"/>
      <c r="RXP41" s="4"/>
      <c r="RXQ41" s="4"/>
      <c r="RXR41" s="4"/>
      <c r="RXS41" s="4"/>
      <c r="RXT41" s="4"/>
      <c r="RXU41" s="4"/>
      <c r="RXV41" s="4"/>
      <c r="RXW41" s="4"/>
      <c r="RXX41" s="4"/>
      <c r="RXY41" s="4"/>
      <c r="RXZ41" s="4"/>
      <c r="RYA41" s="4"/>
      <c r="RYB41" s="4"/>
      <c r="RYC41" s="4"/>
      <c r="RYD41" s="4"/>
      <c r="RYE41" s="4"/>
      <c r="RYF41" s="4"/>
      <c r="RYG41" s="4"/>
      <c r="RYH41" s="4"/>
      <c r="RYI41" s="4"/>
      <c r="RYJ41" s="4"/>
      <c r="RYK41" s="4"/>
      <c r="RYL41" s="4"/>
      <c r="RYM41" s="4"/>
      <c r="RYN41" s="4"/>
      <c r="RYO41" s="4"/>
      <c r="RYP41" s="4"/>
      <c r="RYQ41" s="4"/>
      <c r="RYR41" s="4"/>
      <c r="RYS41" s="4"/>
      <c r="RYT41" s="4"/>
      <c r="RYU41" s="4"/>
      <c r="RYV41" s="4"/>
      <c r="RYW41" s="4"/>
      <c r="RYX41" s="4"/>
      <c r="RYY41" s="4"/>
      <c r="RYZ41" s="4"/>
      <c r="RZA41" s="4"/>
      <c r="RZB41" s="4"/>
      <c r="RZC41" s="4"/>
      <c r="RZD41" s="4"/>
      <c r="RZE41" s="4"/>
      <c r="RZF41" s="4"/>
      <c r="RZG41" s="4"/>
      <c r="RZH41" s="4"/>
      <c r="RZI41" s="4"/>
      <c r="RZJ41" s="4"/>
      <c r="RZK41" s="4"/>
      <c r="RZL41" s="4"/>
      <c r="RZM41" s="4"/>
      <c r="RZN41" s="4"/>
      <c r="RZO41" s="4"/>
      <c r="RZP41" s="4"/>
      <c r="RZQ41" s="4"/>
      <c r="RZR41" s="4"/>
      <c r="RZS41" s="4"/>
      <c r="RZT41" s="4"/>
      <c r="RZU41" s="4"/>
      <c r="RZV41" s="4"/>
      <c r="RZW41" s="4"/>
      <c r="RZX41" s="4"/>
      <c r="RZY41" s="4"/>
      <c r="RZZ41" s="4"/>
      <c r="SAA41" s="4"/>
      <c r="SAB41" s="4"/>
      <c r="SAC41" s="4"/>
      <c r="SAD41" s="4"/>
      <c r="SAE41" s="4"/>
      <c r="SAF41" s="4"/>
      <c r="SAG41" s="4"/>
      <c r="SAH41" s="4"/>
      <c r="SAI41" s="4"/>
      <c r="SAJ41" s="4"/>
      <c r="SAK41" s="4"/>
      <c r="SAL41" s="4"/>
      <c r="SAM41" s="4"/>
      <c r="SAN41" s="4"/>
      <c r="SAO41" s="4"/>
      <c r="SAP41" s="4"/>
      <c r="SAQ41" s="4"/>
      <c r="SAR41" s="4"/>
      <c r="SAS41" s="4"/>
      <c r="SAT41" s="4"/>
      <c r="SAU41" s="4"/>
      <c r="SAV41" s="4"/>
      <c r="SAW41" s="4"/>
      <c r="SAX41" s="4"/>
      <c r="SAY41" s="4"/>
      <c r="SAZ41" s="4"/>
      <c r="SBA41" s="4"/>
      <c r="SBB41" s="4"/>
      <c r="SBC41" s="4"/>
      <c r="SBD41" s="4"/>
      <c r="SBE41" s="4"/>
      <c r="SBF41" s="4"/>
      <c r="SBG41" s="4"/>
      <c r="SBH41" s="4"/>
      <c r="SBI41" s="4"/>
      <c r="SBJ41" s="4"/>
      <c r="SBK41" s="4"/>
      <c r="SBL41" s="4"/>
      <c r="SBM41" s="4"/>
      <c r="SBN41" s="4"/>
      <c r="SBO41" s="4"/>
      <c r="SBP41" s="4"/>
      <c r="SBQ41" s="4"/>
      <c r="SBR41" s="4"/>
      <c r="SBS41" s="4"/>
      <c r="SBT41" s="4"/>
      <c r="SBU41" s="4"/>
      <c r="SBV41" s="4"/>
      <c r="SBW41" s="4"/>
      <c r="SBX41" s="4"/>
      <c r="SBY41" s="4"/>
      <c r="SBZ41" s="4"/>
      <c r="SCA41" s="4"/>
      <c r="SCB41" s="4"/>
      <c r="SCC41" s="4"/>
      <c r="SCD41" s="4"/>
      <c r="SCE41" s="4"/>
      <c r="SCF41" s="4"/>
      <c r="SCG41" s="4"/>
      <c r="SCH41" s="4"/>
      <c r="SCI41" s="4"/>
      <c r="SCJ41" s="4"/>
      <c r="SCK41" s="4"/>
      <c r="SCL41" s="4"/>
      <c r="SCM41" s="4"/>
      <c r="SCN41" s="4"/>
      <c r="SCO41" s="4"/>
      <c r="SCP41" s="4"/>
      <c r="SCQ41" s="4"/>
      <c r="SCR41" s="4"/>
      <c r="SCS41" s="4"/>
      <c r="SCT41" s="4"/>
      <c r="SCU41" s="4"/>
      <c r="SCV41" s="4"/>
      <c r="SCW41" s="4"/>
      <c r="SCX41" s="4"/>
      <c r="SCY41" s="4"/>
      <c r="SCZ41" s="4"/>
      <c r="SDA41" s="4"/>
      <c r="SDB41" s="4"/>
      <c r="SDC41" s="4"/>
      <c r="SDD41" s="4"/>
      <c r="SDE41" s="4"/>
      <c r="SDF41" s="4"/>
      <c r="SDG41" s="4"/>
      <c r="SDH41" s="4"/>
      <c r="SDI41" s="4"/>
      <c r="SDJ41" s="4"/>
      <c r="SDK41" s="4"/>
      <c r="SDL41" s="4"/>
      <c r="SDM41" s="4"/>
      <c r="SDN41" s="4"/>
      <c r="SDO41" s="4"/>
      <c r="SDP41" s="4"/>
      <c r="SDQ41" s="4"/>
      <c r="SDR41" s="4"/>
      <c r="SDS41" s="4"/>
      <c r="SDT41" s="4"/>
      <c r="SDU41" s="4"/>
      <c r="SDV41" s="4"/>
      <c r="SDW41" s="4"/>
      <c r="SDX41" s="4"/>
      <c r="SDY41" s="4"/>
      <c r="SDZ41" s="4"/>
      <c r="SEA41" s="4"/>
      <c r="SEB41" s="4"/>
      <c r="SEC41" s="4"/>
      <c r="SED41" s="4"/>
      <c r="SEE41" s="4"/>
      <c r="SEF41" s="4"/>
      <c r="SEG41" s="4"/>
      <c r="SEH41" s="4"/>
      <c r="SEI41" s="4"/>
      <c r="SEJ41" s="4"/>
      <c r="SEK41" s="4"/>
      <c r="SEL41" s="4"/>
      <c r="SEM41" s="4"/>
      <c r="SEN41" s="4"/>
      <c r="SEO41" s="4"/>
      <c r="SEP41" s="4"/>
      <c r="SEQ41" s="4"/>
      <c r="SER41" s="4"/>
      <c r="SES41" s="4"/>
      <c r="SET41" s="4"/>
      <c r="SEU41" s="4"/>
      <c r="SEV41" s="4"/>
      <c r="SEW41" s="4"/>
      <c r="SEX41" s="4"/>
      <c r="SEY41" s="4"/>
      <c r="SEZ41" s="4"/>
      <c r="SFA41" s="4"/>
      <c r="SFB41" s="4"/>
      <c r="SFC41" s="4"/>
      <c r="SFD41" s="4"/>
      <c r="SFE41" s="4"/>
      <c r="SFF41" s="4"/>
      <c r="SFG41" s="4"/>
      <c r="SFH41" s="4"/>
      <c r="SFI41" s="4"/>
      <c r="SFJ41" s="4"/>
      <c r="SFK41" s="4"/>
      <c r="SFL41" s="4"/>
      <c r="SFM41" s="4"/>
      <c r="SFN41" s="4"/>
      <c r="SFO41" s="4"/>
      <c r="SFP41" s="4"/>
      <c r="SFQ41" s="4"/>
      <c r="SFR41" s="4"/>
      <c r="SFS41" s="4"/>
      <c r="SFT41" s="4"/>
      <c r="SFU41" s="4"/>
      <c r="SFV41" s="4"/>
      <c r="SFW41" s="4"/>
      <c r="SFX41" s="4"/>
      <c r="SFY41" s="4"/>
      <c r="SFZ41" s="4"/>
      <c r="SGA41" s="4"/>
      <c r="SGB41" s="4"/>
      <c r="SGC41" s="4"/>
      <c r="SGD41" s="4"/>
      <c r="SGE41" s="4"/>
      <c r="SGF41" s="4"/>
      <c r="SGG41" s="4"/>
      <c r="SGH41" s="4"/>
      <c r="SGI41" s="4"/>
      <c r="SGJ41" s="4"/>
      <c r="SGK41" s="4"/>
      <c r="SGL41" s="4"/>
      <c r="SGM41" s="4"/>
      <c r="SGN41" s="4"/>
      <c r="SGO41" s="4"/>
      <c r="SGP41" s="4"/>
      <c r="SGQ41" s="4"/>
      <c r="SGR41" s="4"/>
      <c r="SGS41" s="4"/>
      <c r="SGT41" s="4"/>
      <c r="SGU41" s="4"/>
      <c r="SGV41" s="4"/>
      <c r="SGW41" s="4"/>
      <c r="SGX41" s="4"/>
      <c r="SGY41" s="4"/>
      <c r="SGZ41" s="4"/>
      <c r="SHA41" s="4"/>
      <c r="SHB41" s="4"/>
      <c r="SHC41" s="4"/>
      <c r="SHD41" s="4"/>
      <c r="SHE41" s="4"/>
      <c r="SHF41" s="4"/>
      <c r="SHG41" s="4"/>
      <c r="SHH41" s="4"/>
      <c r="SHI41" s="4"/>
      <c r="SHJ41" s="4"/>
      <c r="SHK41" s="4"/>
      <c r="SHL41" s="4"/>
      <c r="SHM41" s="4"/>
      <c r="SHN41" s="4"/>
      <c r="SHO41" s="4"/>
      <c r="SHP41" s="4"/>
      <c r="SHQ41" s="4"/>
      <c r="SHR41" s="4"/>
      <c r="SHS41" s="4"/>
      <c r="SHT41" s="4"/>
      <c r="SHU41" s="4"/>
      <c r="SHV41" s="4"/>
      <c r="SHW41" s="4"/>
      <c r="SHX41" s="4"/>
      <c r="SHY41" s="4"/>
      <c r="SHZ41" s="4"/>
      <c r="SIA41" s="4"/>
      <c r="SIB41" s="4"/>
      <c r="SIC41" s="4"/>
      <c r="SID41" s="4"/>
      <c r="SIE41" s="4"/>
      <c r="SIF41" s="4"/>
      <c r="SIG41" s="4"/>
      <c r="SIH41" s="4"/>
      <c r="SII41" s="4"/>
      <c r="SIJ41" s="4"/>
      <c r="SIK41" s="4"/>
      <c r="SIL41" s="4"/>
      <c r="SIM41" s="4"/>
      <c r="SIN41" s="4"/>
      <c r="SIO41" s="4"/>
      <c r="SIP41" s="4"/>
      <c r="SIQ41" s="4"/>
      <c r="SIR41" s="4"/>
      <c r="SIS41" s="4"/>
      <c r="SIT41" s="4"/>
      <c r="SIU41" s="4"/>
      <c r="SIV41" s="4"/>
      <c r="SIW41" s="4"/>
      <c r="SIX41" s="4"/>
      <c r="SIY41" s="4"/>
      <c r="SIZ41" s="4"/>
      <c r="SJA41" s="4"/>
      <c r="SJB41" s="4"/>
      <c r="SJC41" s="4"/>
      <c r="SJD41" s="4"/>
      <c r="SJE41" s="4"/>
      <c r="SJF41" s="4"/>
      <c r="SJG41" s="4"/>
      <c r="SJH41" s="4"/>
      <c r="SJI41" s="4"/>
      <c r="SJJ41" s="4"/>
      <c r="SJK41" s="4"/>
      <c r="SJL41" s="4"/>
      <c r="SJM41" s="4"/>
      <c r="SJN41" s="4"/>
      <c r="SJO41" s="4"/>
      <c r="SJP41" s="4"/>
      <c r="SJQ41" s="4"/>
      <c r="SJR41" s="4"/>
      <c r="SJS41" s="4"/>
      <c r="SJT41" s="4"/>
      <c r="SJU41" s="4"/>
      <c r="SJV41" s="4"/>
      <c r="SJW41" s="4"/>
      <c r="SJX41" s="4"/>
      <c r="SJY41" s="4"/>
      <c r="SJZ41" s="4"/>
      <c r="SKA41" s="4"/>
      <c r="SKB41" s="4"/>
      <c r="SKC41" s="4"/>
      <c r="SKD41" s="4"/>
      <c r="SKE41" s="4"/>
      <c r="SKF41" s="4"/>
      <c r="SKG41" s="4"/>
      <c r="SKH41" s="4"/>
      <c r="SKI41" s="4"/>
      <c r="SKJ41" s="4"/>
      <c r="SKK41" s="4"/>
      <c r="SKL41" s="4"/>
      <c r="SKM41" s="4"/>
      <c r="SKN41" s="4"/>
      <c r="SKO41" s="4"/>
      <c r="SKP41" s="4"/>
      <c r="SKQ41" s="4"/>
      <c r="SKR41" s="4"/>
      <c r="SKS41" s="4"/>
      <c r="SKT41" s="4"/>
      <c r="SKU41" s="4"/>
      <c r="SKV41" s="4"/>
      <c r="SKW41" s="4"/>
      <c r="SKX41" s="4"/>
      <c r="SKY41" s="4"/>
      <c r="SKZ41" s="4"/>
      <c r="SLA41" s="4"/>
      <c r="SLB41" s="4"/>
      <c r="SLC41" s="4"/>
      <c r="SLD41" s="4"/>
      <c r="SLE41" s="4"/>
      <c r="SLF41" s="4"/>
      <c r="SLG41" s="4"/>
      <c r="SLH41" s="4"/>
      <c r="SLI41" s="4"/>
      <c r="SLJ41" s="4"/>
      <c r="SLK41" s="4"/>
      <c r="SLL41" s="4"/>
      <c r="SLM41" s="4"/>
      <c r="SLN41" s="4"/>
      <c r="SLO41" s="4"/>
      <c r="SLP41" s="4"/>
      <c r="SLQ41" s="4"/>
      <c r="SLR41" s="4"/>
      <c r="SLS41" s="4"/>
      <c r="SLT41" s="4"/>
      <c r="SLU41" s="4"/>
      <c r="SLV41" s="4"/>
      <c r="SLW41" s="4"/>
      <c r="SLX41" s="4"/>
      <c r="SLY41" s="4"/>
      <c r="SLZ41" s="4"/>
      <c r="SMA41" s="4"/>
      <c r="SMB41" s="4"/>
      <c r="SMC41" s="4"/>
      <c r="SMD41" s="4"/>
      <c r="SME41" s="4"/>
      <c r="SMF41" s="4"/>
      <c r="SMG41" s="4"/>
      <c r="SMH41" s="4"/>
      <c r="SMI41" s="4"/>
      <c r="SMJ41" s="4"/>
      <c r="SMK41" s="4"/>
      <c r="SML41" s="4"/>
      <c r="SMM41" s="4"/>
      <c r="SMN41" s="4"/>
      <c r="SMO41" s="4"/>
      <c r="SMP41" s="4"/>
      <c r="SMQ41" s="4"/>
      <c r="SMR41" s="4"/>
      <c r="SMS41" s="4"/>
      <c r="SMT41" s="4"/>
      <c r="SMU41" s="4"/>
      <c r="SMV41" s="4"/>
      <c r="SMW41" s="4"/>
      <c r="SMX41" s="4"/>
      <c r="SMY41" s="4"/>
      <c r="SMZ41" s="4"/>
      <c r="SNA41" s="4"/>
      <c r="SNB41" s="4"/>
      <c r="SNC41" s="4"/>
      <c r="SND41" s="4"/>
      <c r="SNE41" s="4"/>
      <c r="SNF41" s="4"/>
      <c r="SNG41" s="4"/>
      <c r="SNH41" s="4"/>
      <c r="SNI41" s="4"/>
      <c r="SNJ41" s="4"/>
      <c r="SNK41" s="4"/>
      <c r="SNL41" s="4"/>
      <c r="SNM41" s="4"/>
      <c r="SNN41" s="4"/>
      <c r="SNO41" s="4"/>
      <c r="SNP41" s="4"/>
      <c r="SNQ41" s="4"/>
      <c r="SNR41" s="4"/>
      <c r="SNS41" s="4"/>
      <c r="SNT41" s="4"/>
      <c r="SNU41" s="4"/>
      <c r="SNV41" s="4"/>
      <c r="SNW41" s="4"/>
      <c r="SNX41" s="4"/>
      <c r="SNY41" s="4"/>
      <c r="SNZ41" s="4"/>
      <c r="SOA41" s="4"/>
      <c r="SOB41" s="4"/>
      <c r="SOC41" s="4"/>
      <c r="SOD41" s="4"/>
      <c r="SOE41" s="4"/>
      <c r="SOF41" s="4"/>
      <c r="SOG41" s="4"/>
      <c r="SOH41" s="4"/>
      <c r="SOI41" s="4"/>
      <c r="SOJ41" s="4"/>
      <c r="SOK41" s="4"/>
      <c r="SOL41" s="4"/>
      <c r="SOM41" s="4"/>
      <c r="SON41" s="4"/>
      <c r="SOO41" s="4"/>
      <c r="SOP41" s="4"/>
      <c r="SOQ41" s="4"/>
      <c r="SOR41" s="4"/>
      <c r="SOS41" s="4"/>
      <c r="SOT41" s="4"/>
      <c r="SOU41" s="4"/>
      <c r="SOV41" s="4"/>
      <c r="SOW41" s="4"/>
      <c r="SOX41" s="4"/>
      <c r="SOY41" s="4"/>
      <c r="SOZ41" s="4"/>
      <c r="SPA41" s="4"/>
      <c r="SPB41" s="4"/>
      <c r="SPC41" s="4"/>
      <c r="SPD41" s="4"/>
      <c r="SPE41" s="4"/>
      <c r="SPF41" s="4"/>
      <c r="SPG41" s="4"/>
      <c r="SPH41" s="4"/>
      <c r="SPI41" s="4"/>
      <c r="SPJ41" s="4"/>
      <c r="SPK41" s="4"/>
      <c r="SPL41" s="4"/>
      <c r="SPM41" s="4"/>
      <c r="SPN41" s="4"/>
      <c r="SPO41" s="4"/>
      <c r="SPP41" s="4"/>
      <c r="SPQ41" s="4"/>
      <c r="SPR41" s="4"/>
      <c r="SPS41" s="4"/>
      <c r="SPT41" s="4"/>
      <c r="SPU41" s="4"/>
      <c r="SPV41" s="4"/>
      <c r="SPW41" s="4"/>
      <c r="SPX41" s="4"/>
      <c r="SPY41" s="4"/>
      <c r="SPZ41" s="4"/>
      <c r="SQA41" s="4"/>
      <c r="SQB41" s="4"/>
      <c r="SQC41" s="4"/>
      <c r="SQD41" s="4"/>
      <c r="SQE41" s="4"/>
      <c r="SQF41" s="4"/>
      <c r="SQG41" s="4"/>
      <c r="SQH41" s="4"/>
      <c r="SQI41" s="4"/>
      <c r="SQJ41" s="4"/>
      <c r="SQK41" s="4"/>
      <c r="SQL41" s="4"/>
      <c r="SQM41" s="4"/>
      <c r="SQN41" s="4"/>
      <c r="SQO41" s="4"/>
      <c r="SQP41" s="4"/>
      <c r="SQQ41" s="4"/>
      <c r="SQR41" s="4"/>
      <c r="SQS41" s="4"/>
      <c r="SQT41" s="4"/>
      <c r="SQU41" s="4"/>
      <c r="SQV41" s="4"/>
      <c r="SQW41" s="4"/>
      <c r="SQX41" s="4"/>
      <c r="SQY41" s="4"/>
      <c r="SQZ41" s="4"/>
      <c r="SRA41" s="4"/>
      <c r="SRB41" s="4"/>
      <c r="SRC41" s="4"/>
      <c r="SRD41" s="4"/>
      <c r="SRE41" s="4"/>
      <c r="SRF41" s="4"/>
      <c r="SRG41" s="4"/>
      <c r="SRH41" s="4"/>
      <c r="SRI41" s="4"/>
      <c r="SRJ41" s="4"/>
      <c r="SRK41" s="4"/>
      <c r="SRL41" s="4"/>
      <c r="SRM41" s="4"/>
      <c r="SRN41" s="4"/>
      <c r="SRO41" s="4"/>
      <c r="SRP41" s="4"/>
      <c r="SRQ41" s="4"/>
      <c r="SRR41" s="4"/>
      <c r="SRS41" s="4"/>
      <c r="SRT41" s="4"/>
      <c r="SRU41" s="4"/>
      <c r="SRV41" s="4"/>
      <c r="SRW41" s="4"/>
      <c r="SRX41" s="4"/>
      <c r="SRY41" s="4"/>
      <c r="SRZ41" s="4"/>
      <c r="SSA41" s="4"/>
      <c r="SSB41" s="4"/>
      <c r="SSC41" s="4"/>
      <c r="SSD41" s="4"/>
      <c r="SSE41" s="4"/>
      <c r="SSF41" s="4"/>
      <c r="SSG41" s="4"/>
      <c r="SSH41" s="4"/>
      <c r="SSI41" s="4"/>
      <c r="SSJ41" s="4"/>
      <c r="SSK41" s="4"/>
      <c r="SSL41" s="4"/>
      <c r="SSM41" s="4"/>
      <c r="SSN41" s="4"/>
      <c r="SSO41" s="4"/>
      <c r="SSP41" s="4"/>
      <c r="SSQ41" s="4"/>
      <c r="SSR41" s="4"/>
      <c r="SSS41" s="4"/>
      <c r="SST41" s="4"/>
      <c r="SSU41" s="4"/>
      <c r="SSV41" s="4"/>
      <c r="SSW41" s="4"/>
      <c r="SSX41" s="4"/>
      <c r="SSY41" s="4"/>
      <c r="SSZ41" s="4"/>
      <c r="STA41" s="4"/>
      <c r="STB41" s="4"/>
      <c r="STC41" s="4"/>
      <c r="STD41" s="4"/>
      <c r="STE41" s="4"/>
      <c r="STF41" s="4"/>
      <c r="STG41" s="4"/>
      <c r="STH41" s="4"/>
      <c r="STI41" s="4"/>
      <c r="STJ41" s="4"/>
      <c r="STK41" s="4"/>
      <c r="STL41" s="4"/>
      <c r="STM41" s="4"/>
      <c r="STN41" s="4"/>
      <c r="STO41" s="4"/>
      <c r="STP41" s="4"/>
      <c r="STQ41" s="4"/>
      <c r="STR41" s="4"/>
      <c r="STS41" s="4"/>
      <c r="STT41" s="4"/>
      <c r="STU41" s="4"/>
      <c r="STV41" s="4"/>
      <c r="STW41" s="4"/>
      <c r="STX41" s="4"/>
      <c r="STY41" s="4"/>
      <c r="STZ41" s="4"/>
      <c r="SUA41" s="4"/>
      <c r="SUB41" s="4"/>
      <c r="SUC41" s="4"/>
      <c r="SUD41" s="4"/>
      <c r="SUE41" s="4"/>
      <c r="SUF41" s="4"/>
      <c r="SUG41" s="4"/>
      <c r="SUH41" s="4"/>
      <c r="SUI41" s="4"/>
      <c r="SUJ41" s="4"/>
      <c r="SUK41" s="4"/>
      <c r="SUL41" s="4"/>
      <c r="SUM41" s="4"/>
      <c r="SUN41" s="4"/>
      <c r="SUO41" s="4"/>
      <c r="SUP41" s="4"/>
      <c r="SUQ41" s="4"/>
      <c r="SUR41" s="4"/>
      <c r="SUS41" s="4"/>
      <c r="SUT41" s="4"/>
      <c r="SUU41" s="4"/>
      <c r="SUV41" s="4"/>
      <c r="SUW41" s="4"/>
      <c r="SUX41" s="4"/>
      <c r="SUY41" s="4"/>
      <c r="SUZ41" s="4"/>
      <c r="SVA41" s="4"/>
      <c r="SVB41" s="4"/>
      <c r="SVC41" s="4"/>
      <c r="SVD41" s="4"/>
      <c r="SVE41" s="4"/>
      <c r="SVF41" s="4"/>
      <c r="SVG41" s="4"/>
      <c r="SVH41" s="4"/>
      <c r="SVI41" s="4"/>
      <c r="SVJ41" s="4"/>
      <c r="SVK41" s="4"/>
      <c r="SVL41" s="4"/>
      <c r="SVM41" s="4"/>
      <c r="SVN41" s="4"/>
      <c r="SVO41" s="4"/>
      <c r="SVP41" s="4"/>
      <c r="SVQ41" s="4"/>
      <c r="SVR41" s="4"/>
      <c r="SVS41" s="4"/>
      <c r="SVT41" s="4"/>
      <c r="SVU41" s="4"/>
      <c r="SVV41" s="4"/>
      <c r="SVW41" s="4"/>
      <c r="SVX41" s="4"/>
      <c r="SVY41" s="4"/>
      <c r="SVZ41" s="4"/>
      <c r="SWA41" s="4"/>
      <c r="SWB41" s="4"/>
      <c r="SWC41" s="4"/>
      <c r="SWD41" s="4"/>
      <c r="SWE41" s="4"/>
      <c r="SWF41" s="4"/>
      <c r="SWG41" s="4"/>
      <c r="SWH41" s="4"/>
      <c r="SWI41" s="4"/>
      <c r="SWJ41" s="4"/>
      <c r="SWK41" s="4"/>
      <c r="SWL41" s="4"/>
      <c r="SWM41" s="4"/>
      <c r="SWN41" s="4"/>
      <c r="SWO41" s="4"/>
      <c r="SWP41" s="4"/>
      <c r="SWQ41" s="4"/>
      <c r="SWR41" s="4"/>
      <c r="SWS41" s="4"/>
      <c r="SWT41" s="4"/>
      <c r="SWU41" s="4"/>
      <c r="SWV41" s="4"/>
      <c r="SWW41" s="4"/>
      <c r="SWX41" s="4"/>
      <c r="SWY41" s="4"/>
      <c r="SWZ41" s="4"/>
      <c r="SXA41" s="4"/>
      <c r="SXB41" s="4"/>
      <c r="SXC41" s="4"/>
      <c r="SXD41" s="4"/>
      <c r="SXE41" s="4"/>
      <c r="SXF41" s="4"/>
      <c r="SXG41" s="4"/>
      <c r="SXH41" s="4"/>
      <c r="SXI41" s="4"/>
      <c r="SXJ41" s="4"/>
      <c r="SXK41" s="4"/>
      <c r="SXL41" s="4"/>
      <c r="SXM41" s="4"/>
      <c r="SXN41" s="4"/>
      <c r="SXO41" s="4"/>
      <c r="SXP41" s="4"/>
      <c r="SXQ41" s="4"/>
      <c r="SXR41" s="4"/>
      <c r="SXS41" s="4"/>
      <c r="SXT41" s="4"/>
      <c r="SXU41" s="4"/>
      <c r="SXV41" s="4"/>
      <c r="SXW41" s="4"/>
      <c r="SXX41" s="4"/>
      <c r="SXY41" s="4"/>
      <c r="SXZ41" s="4"/>
      <c r="SYA41" s="4"/>
      <c r="SYB41" s="4"/>
      <c r="SYC41" s="4"/>
      <c r="SYD41" s="4"/>
      <c r="SYE41" s="4"/>
      <c r="SYF41" s="4"/>
      <c r="SYG41" s="4"/>
      <c r="SYH41" s="4"/>
      <c r="SYI41" s="4"/>
      <c r="SYJ41" s="4"/>
      <c r="SYK41" s="4"/>
      <c r="SYL41" s="4"/>
      <c r="SYM41" s="4"/>
      <c r="SYN41" s="4"/>
      <c r="SYO41" s="4"/>
      <c r="SYP41" s="4"/>
      <c r="SYQ41" s="4"/>
      <c r="SYR41" s="4"/>
      <c r="SYS41" s="4"/>
      <c r="SYT41" s="4"/>
      <c r="SYU41" s="4"/>
      <c r="SYV41" s="4"/>
      <c r="SYW41" s="4"/>
      <c r="SYX41" s="4"/>
      <c r="SYY41" s="4"/>
      <c r="SYZ41" s="4"/>
      <c r="SZA41" s="4"/>
      <c r="SZB41" s="4"/>
      <c r="SZC41" s="4"/>
      <c r="SZD41" s="4"/>
      <c r="SZE41" s="4"/>
      <c r="SZF41" s="4"/>
      <c r="SZG41" s="4"/>
      <c r="SZH41" s="4"/>
      <c r="SZI41" s="4"/>
      <c r="SZJ41" s="4"/>
      <c r="SZK41" s="4"/>
      <c r="SZL41" s="4"/>
      <c r="SZM41" s="4"/>
      <c r="SZN41" s="4"/>
      <c r="SZO41" s="4"/>
      <c r="SZP41" s="4"/>
      <c r="SZQ41" s="4"/>
      <c r="SZR41" s="4"/>
      <c r="SZS41" s="4"/>
      <c r="SZT41" s="4"/>
      <c r="SZU41" s="4"/>
      <c r="SZV41" s="4"/>
      <c r="SZW41" s="4"/>
      <c r="SZX41" s="4"/>
      <c r="SZY41" s="4"/>
      <c r="SZZ41" s="4"/>
      <c r="TAA41" s="4"/>
      <c r="TAB41" s="4"/>
      <c r="TAC41" s="4"/>
      <c r="TAD41" s="4"/>
      <c r="TAE41" s="4"/>
      <c r="TAF41" s="4"/>
      <c r="TAG41" s="4"/>
      <c r="TAH41" s="4"/>
      <c r="TAI41" s="4"/>
      <c r="TAJ41" s="4"/>
      <c r="TAK41" s="4"/>
      <c r="TAL41" s="4"/>
      <c r="TAM41" s="4"/>
      <c r="TAN41" s="4"/>
      <c r="TAO41" s="4"/>
      <c r="TAP41" s="4"/>
      <c r="TAQ41" s="4"/>
      <c r="TAR41" s="4"/>
      <c r="TAS41" s="4"/>
      <c r="TAT41" s="4"/>
      <c r="TAU41" s="4"/>
      <c r="TAV41" s="4"/>
      <c r="TAW41" s="4"/>
      <c r="TAX41" s="4"/>
      <c r="TAY41" s="4"/>
      <c r="TAZ41" s="4"/>
      <c r="TBA41" s="4"/>
      <c r="TBB41" s="4"/>
      <c r="TBC41" s="4"/>
      <c r="TBD41" s="4"/>
      <c r="TBE41" s="4"/>
      <c r="TBF41" s="4"/>
      <c r="TBG41" s="4"/>
      <c r="TBH41" s="4"/>
      <c r="TBI41" s="4"/>
      <c r="TBJ41" s="4"/>
      <c r="TBK41" s="4"/>
      <c r="TBL41" s="4"/>
      <c r="TBM41" s="4"/>
      <c r="TBN41" s="4"/>
      <c r="TBO41" s="4"/>
      <c r="TBP41" s="4"/>
      <c r="TBQ41" s="4"/>
      <c r="TBR41" s="4"/>
      <c r="TBS41" s="4"/>
      <c r="TBT41" s="4"/>
      <c r="TBU41" s="4"/>
      <c r="TBV41" s="4"/>
      <c r="TBW41" s="4"/>
      <c r="TBX41" s="4"/>
      <c r="TBY41" s="4"/>
      <c r="TBZ41" s="4"/>
      <c r="TCA41" s="4"/>
      <c r="TCB41" s="4"/>
      <c r="TCC41" s="4"/>
      <c r="TCD41" s="4"/>
      <c r="TCE41" s="4"/>
      <c r="TCF41" s="4"/>
      <c r="TCG41" s="4"/>
      <c r="TCH41" s="4"/>
      <c r="TCI41" s="4"/>
      <c r="TCJ41" s="4"/>
      <c r="TCK41" s="4"/>
      <c r="TCL41" s="4"/>
      <c r="TCM41" s="4"/>
      <c r="TCN41" s="4"/>
      <c r="TCO41" s="4"/>
      <c r="TCP41" s="4"/>
      <c r="TCQ41" s="4"/>
      <c r="TCR41" s="4"/>
      <c r="TCS41" s="4"/>
      <c r="TCT41" s="4"/>
      <c r="TCU41" s="4"/>
      <c r="TCV41" s="4"/>
      <c r="TCW41" s="4"/>
      <c r="TCX41" s="4"/>
      <c r="TCY41" s="4"/>
      <c r="TCZ41" s="4"/>
      <c r="TDA41" s="4"/>
      <c r="TDB41" s="4"/>
      <c r="TDC41" s="4"/>
      <c r="TDD41" s="4"/>
      <c r="TDE41" s="4"/>
      <c r="TDF41" s="4"/>
      <c r="TDG41" s="4"/>
      <c r="TDH41" s="4"/>
      <c r="TDI41" s="4"/>
      <c r="TDJ41" s="4"/>
      <c r="TDK41" s="4"/>
      <c r="TDL41" s="4"/>
      <c r="TDM41" s="4"/>
      <c r="TDN41" s="4"/>
      <c r="TDO41" s="4"/>
      <c r="TDP41" s="4"/>
      <c r="TDQ41" s="4"/>
      <c r="TDR41" s="4"/>
      <c r="TDS41" s="4"/>
      <c r="TDT41" s="4"/>
      <c r="TDU41" s="4"/>
      <c r="TDV41" s="4"/>
      <c r="TDW41" s="4"/>
      <c r="TDX41" s="4"/>
      <c r="TDY41" s="4"/>
      <c r="TDZ41" s="4"/>
      <c r="TEA41" s="4"/>
      <c r="TEB41" s="4"/>
      <c r="TEC41" s="4"/>
      <c r="TED41" s="4"/>
      <c r="TEE41" s="4"/>
      <c r="TEF41" s="4"/>
      <c r="TEG41" s="4"/>
      <c r="TEH41" s="4"/>
      <c r="TEI41" s="4"/>
      <c r="TEJ41" s="4"/>
      <c r="TEK41" s="4"/>
      <c r="TEL41" s="4"/>
      <c r="TEM41" s="4"/>
      <c r="TEN41" s="4"/>
      <c r="TEO41" s="4"/>
      <c r="TEP41" s="4"/>
      <c r="TEQ41" s="4"/>
      <c r="TER41" s="4"/>
      <c r="TES41" s="4"/>
      <c r="TET41" s="4"/>
      <c r="TEU41" s="4"/>
      <c r="TEV41" s="4"/>
      <c r="TEW41" s="4"/>
      <c r="TEX41" s="4"/>
      <c r="TEY41" s="4"/>
      <c r="TEZ41" s="4"/>
      <c r="TFA41" s="4"/>
      <c r="TFB41" s="4"/>
      <c r="TFC41" s="4"/>
      <c r="TFD41" s="4"/>
      <c r="TFE41" s="4"/>
      <c r="TFF41" s="4"/>
      <c r="TFG41" s="4"/>
      <c r="TFH41" s="4"/>
      <c r="TFI41" s="4"/>
      <c r="TFJ41" s="4"/>
      <c r="TFK41" s="4"/>
      <c r="TFL41" s="4"/>
      <c r="TFM41" s="4"/>
      <c r="TFN41" s="4"/>
      <c r="TFO41" s="4"/>
      <c r="TFP41" s="4"/>
      <c r="TFQ41" s="4"/>
      <c r="TFR41" s="4"/>
      <c r="TFS41" s="4"/>
      <c r="TFT41" s="4"/>
      <c r="TFU41" s="4"/>
      <c r="TFV41" s="4"/>
      <c r="TFW41" s="4"/>
      <c r="TFX41" s="4"/>
      <c r="TFY41" s="4"/>
      <c r="TFZ41" s="4"/>
      <c r="TGA41" s="4"/>
      <c r="TGB41" s="4"/>
      <c r="TGC41" s="4"/>
      <c r="TGD41" s="4"/>
      <c r="TGE41" s="4"/>
      <c r="TGF41" s="4"/>
      <c r="TGG41" s="4"/>
      <c r="TGH41" s="4"/>
      <c r="TGI41" s="4"/>
      <c r="TGJ41" s="4"/>
      <c r="TGK41" s="4"/>
      <c r="TGL41" s="4"/>
      <c r="TGM41" s="4"/>
      <c r="TGN41" s="4"/>
      <c r="TGO41" s="4"/>
      <c r="TGP41" s="4"/>
      <c r="TGQ41" s="4"/>
      <c r="TGR41" s="4"/>
      <c r="TGS41" s="4"/>
      <c r="TGT41" s="4"/>
      <c r="TGU41" s="4"/>
      <c r="TGV41" s="4"/>
      <c r="TGW41" s="4"/>
      <c r="TGX41" s="4"/>
      <c r="TGY41" s="4"/>
      <c r="TGZ41" s="4"/>
      <c r="THA41" s="4"/>
      <c r="THB41" s="4"/>
      <c r="THC41" s="4"/>
      <c r="THD41" s="4"/>
      <c r="THE41" s="4"/>
      <c r="THF41" s="4"/>
      <c r="THG41" s="4"/>
      <c r="THH41" s="4"/>
      <c r="THI41" s="4"/>
      <c r="THJ41" s="4"/>
      <c r="THK41" s="4"/>
      <c r="THL41" s="4"/>
      <c r="THM41" s="4"/>
      <c r="THN41" s="4"/>
      <c r="THO41" s="4"/>
      <c r="THP41" s="4"/>
      <c r="THQ41" s="4"/>
      <c r="THR41" s="4"/>
      <c r="THS41" s="4"/>
      <c r="THT41" s="4"/>
      <c r="THU41" s="4"/>
      <c r="THV41" s="4"/>
      <c r="THW41" s="4"/>
      <c r="THX41" s="4"/>
      <c r="THY41" s="4"/>
      <c r="THZ41" s="4"/>
      <c r="TIA41" s="4"/>
      <c r="TIB41" s="4"/>
      <c r="TIC41" s="4"/>
      <c r="TID41" s="4"/>
      <c r="TIE41" s="4"/>
      <c r="TIF41" s="4"/>
      <c r="TIG41" s="4"/>
      <c r="TIH41" s="4"/>
      <c r="TII41" s="4"/>
      <c r="TIJ41" s="4"/>
      <c r="TIK41" s="4"/>
      <c r="TIL41" s="4"/>
      <c r="TIM41" s="4"/>
      <c r="TIN41" s="4"/>
      <c r="TIO41" s="4"/>
      <c r="TIP41" s="4"/>
      <c r="TIQ41" s="4"/>
      <c r="TIR41" s="4"/>
      <c r="TIS41" s="4"/>
      <c r="TIT41" s="4"/>
      <c r="TIU41" s="4"/>
      <c r="TIV41" s="4"/>
      <c r="TIW41" s="4"/>
      <c r="TIX41" s="4"/>
      <c r="TIY41" s="4"/>
      <c r="TIZ41" s="4"/>
      <c r="TJA41" s="4"/>
      <c r="TJB41" s="4"/>
      <c r="TJC41" s="4"/>
      <c r="TJD41" s="4"/>
      <c r="TJE41" s="4"/>
      <c r="TJF41" s="4"/>
      <c r="TJG41" s="4"/>
      <c r="TJH41" s="4"/>
      <c r="TJI41" s="4"/>
      <c r="TJJ41" s="4"/>
      <c r="TJK41" s="4"/>
      <c r="TJL41" s="4"/>
      <c r="TJM41" s="4"/>
      <c r="TJN41" s="4"/>
      <c r="TJO41" s="4"/>
      <c r="TJP41" s="4"/>
      <c r="TJQ41" s="4"/>
      <c r="TJR41" s="4"/>
      <c r="TJS41" s="4"/>
      <c r="TJT41" s="4"/>
      <c r="TJU41" s="4"/>
      <c r="TJV41" s="4"/>
      <c r="TJW41" s="4"/>
      <c r="TJX41" s="4"/>
      <c r="TJY41" s="4"/>
      <c r="TJZ41" s="4"/>
      <c r="TKA41" s="4"/>
      <c r="TKB41" s="4"/>
      <c r="TKC41" s="4"/>
      <c r="TKD41" s="4"/>
      <c r="TKE41" s="4"/>
      <c r="TKF41" s="4"/>
      <c r="TKG41" s="4"/>
      <c r="TKH41" s="4"/>
      <c r="TKI41" s="4"/>
      <c r="TKJ41" s="4"/>
      <c r="TKK41" s="4"/>
      <c r="TKL41" s="4"/>
      <c r="TKM41" s="4"/>
      <c r="TKN41" s="4"/>
      <c r="TKO41" s="4"/>
      <c r="TKP41" s="4"/>
      <c r="TKQ41" s="4"/>
      <c r="TKR41" s="4"/>
      <c r="TKS41" s="4"/>
      <c r="TKT41" s="4"/>
      <c r="TKU41" s="4"/>
      <c r="TKV41" s="4"/>
      <c r="TKW41" s="4"/>
      <c r="TKX41" s="4"/>
      <c r="TKY41" s="4"/>
      <c r="TKZ41" s="4"/>
      <c r="TLA41" s="4"/>
      <c r="TLB41" s="4"/>
      <c r="TLC41" s="4"/>
      <c r="TLD41" s="4"/>
      <c r="TLE41" s="4"/>
      <c r="TLF41" s="4"/>
      <c r="TLG41" s="4"/>
      <c r="TLH41" s="4"/>
      <c r="TLI41" s="4"/>
      <c r="TLJ41" s="4"/>
      <c r="TLK41" s="4"/>
      <c r="TLL41" s="4"/>
      <c r="TLM41" s="4"/>
      <c r="TLN41" s="4"/>
      <c r="TLO41" s="4"/>
      <c r="TLP41" s="4"/>
      <c r="TLQ41" s="4"/>
      <c r="TLR41" s="4"/>
      <c r="TLS41" s="4"/>
      <c r="TLT41" s="4"/>
      <c r="TLU41" s="4"/>
      <c r="TLV41" s="4"/>
      <c r="TLW41" s="4"/>
      <c r="TLX41" s="4"/>
      <c r="TLY41" s="4"/>
      <c r="TLZ41" s="4"/>
      <c r="TMA41" s="4"/>
      <c r="TMB41" s="4"/>
      <c r="TMC41" s="4"/>
      <c r="TMD41" s="4"/>
      <c r="TME41" s="4"/>
      <c r="TMF41" s="4"/>
      <c r="TMG41" s="4"/>
      <c r="TMH41" s="4"/>
      <c r="TMI41" s="4"/>
      <c r="TMJ41" s="4"/>
      <c r="TMK41" s="4"/>
      <c r="TML41" s="4"/>
      <c r="TMM41" s="4"/>
      <c r="TMN41" s="4"/>
      <c r="TMO41" s="4"/>
      <c r="TMP41" s="4"/>
      <c r="TMQ41" s="4"/>
      <c r="TMR41" s="4"/>
      <c r="TMS41" s="4"/>
      <c r="TMT41" s="4"/>
      <c r="TMU41" s="4"/>
      <c r="TMV41" s="4"/>
      <c r="TMW41" s="4"/>
      <c r="TMX41" s="4"/>
      <c r="TMY41" s="4"/>
      <c r="TMZ41" s="4"/>
      <c r="TNA41" s="4"/>
      <c r="TNB41" s="4"/>
      <c r="TNC41" s="4"/>
      <c r="TND41" s="4"/>
      <c r="TNE41" s="4"/>
      <c r="TNF41" s="4"/>
      <c r="TNG41" s="4"/>
      <c r="TNH41" s="4"/>
      <c r="TNI41" s="4"/>
      <c r="TNJ41" s="4"/>
      <c r="TNK41" s="4"/>
      <c r="TNL41" s="4"/>
      <c r="TNM41" s="4"/>
      <c r="TNN41" s="4"/>
      <c r="TNO41" s="4"/>
      <c r="TNP41" s="4"/>
      <c r="TNQ41" s="4"/>
      <c r="TNR41" s="4"/>
      <c r="TNS41" s="4"/>
      <c r="TNT41" s="4"/>
      <c r="TNU41" s="4"/>
      <c r="TNV41" s="4"/>
      <c r="TNW41" s="4"/>
      <c r="TNX41" s="4"/>
      <c r="TNY41" s="4"/>
      <c r="TNZ41" s="4"/>
      <c r="TOA41" s="4"/>
      <c r="TOB41" s="4"/>
      <c r="TOC41" s="4"/>
      <c r="TOD41" s="4"/>
      <c r="TOE41" s="4"/>
      <c r="TOF41" s="4"/>
      <c r="TOG41" s="4"/>
      <c r="TOH41" s="4"/>
      <c r="TOI41" s="4"/>
      <c r="TOJ41" s="4"/>
      <c r="TOK41" s="4"/>
      <c r="TOL41" s="4"/>
      <c r="TOM41" s="4"/>
      <c r="TON41" s="4"/>
      <c r="TOO41" s="4"/>
      <c r="TOP41" s="4"/>
      <c r="TOQ41" s="4"/>
      <c r="TOR41" s="4"/>
      <c r="TOS41" s="4"/>
      <c r="TOT41" s="4"/>
      <c r="TOU41" s="4"/>
      <c r="TOV41" s="4"/>
      <c r="TOW41" s="4"/>
      <c r="TOX41" s="4"/>
      <c r="TOY41" s="4"/>
      <c r="TOZ41" s="4"/>
      <c r="TPA41" s="4"/>
      <c r="TPB41" s="4"/>
      <c r="TPC41" s="4"/>
      <c r="TPD41" s="4"/>
      <c r="TPE41" s="4"/>
      <c r="TPF41" s="4"/>
      <c r="TPG41" s="4"/>
      <c r="TPH41" s="4"/>
      <c r="TPI41" s="4"/>
      <c r="TPJ41" s="4"/>
      <c r="TPK41" s="4"/>
      <c r="TPL41" s="4"/>
      <c r="TPM41" s="4"/>
      <c r="TPN41" s="4"/>
      <c r="TPO41" s="4"/>
      <c r="TPP41" s="4"/>
      <c r="TPQ41" s="4"/>
      <c r="TPR41" s="4"/>
      <c r="TPS41" s="4"/>
      <c r="TPT41" s="4"/>
      <c r="TPU41" s="4"/>
      <c r="TPV41" s="4"/>
      <c r="TPW41" s="4"/>
      <c r="TPX41" s="4"/>
      <c r="TPY41" s="4"/>
      <c r="TPZ41" s="4"/>
      <c r="TQA41" s="4"/>
      <c r="TQB41" s="4"/>
      <c r="TQC41" s="4"/>
      <c r="TQD41" s="4"/>
      <c r="TQE41" s="4"/>
      <c r="TQF41" s="4"/>
      <c r="TQG41" s="4"/>
      <c r="TQH41" s="4"/>
      <c r="TQI41" s="4"/>
      <c r="TQJ41" s="4"/>
      <c r="TQK41" s="4"/>
      <c r="TQL41" s="4"/>
      <c r="TQM41" s="4"/>
      <c r="TQN41" s="4"/>
      <c r="TQO41" s="4"/>
      <c r="TQP41" s="4"/>
      <c r="TQQ41" s="4"/>
      <c r="TQR41" s="4"/>
      <c r="TQS41" s="4"/>
      <c r="TQT41" s="4"/>
      <c r="TQU41" s="4"/>
      <c r="TQV41" s="4"/>
      <c r="TQW41" s="4"/>
      <c r="TQX41" s="4"/>
      <c r="TQY41" s="4"/>
      <c r="TQZ41" s="4"/>
      <c r="TRA41" s="4"/>
      <c r="TRB41" s="4"/>
      <c r="TRC41" s="4"/>
      <c r="TRD41" s="4"/>
      <c r="TRE41" s="4"/>
      <c r="TRF41" s="4"/>
      <c r="TRG41" s="4"/>
      <c r="TRH41" s="4"/>
      <c r="TRI41" s="4"/>
      <c r="TRJ41" s="4"/>
      <c r="TRK41" s="4"/>
      <c r="TRL41" s="4"/>
      <c r="TRM41" s="4"/>
      <c r="TRN41" s="4"/>
      <c r="TRO41" s="4"/>
      <c r="TRP41" s="4"/>
      <c r="TRQ41" s="4"/>
      <c r="TRR41" s="4"/>
      <c r="TRS41" s="4"/>
      <c r="TRT41" s="4"/>
      <c r="TRU41" s="4"/>
      <c r="TRV41" s="4"/>
      <c r="TRW41" s="4"/>
      <c r="TRX41" s="4"/>
      <c r="TRY41" s="4"/>
      <c r="TRZ41" s="4"/>
      <c r="TSA41" s="4"/>
      <c r="TSB41" s="4"/>
      <c r="TSC41" s="4"/>
      <c r="TSD41" s="4"/>
      <c r="TSE41" s="4"/>
      <c r="TSF41" s="4"/>
      <c r="TSG41" s="4"/>
      <c r="TSH41" s="4"/>
      <c r="TSI41" s="4"/>
      <c r="TSJ41" s="4"/>
      <c r="TSK41" s="4"/>
      <c r="TSL41" s="4"/>
      <c r="TSM41" s="4"/>
      <c r="TSN41" s="4"/>
      <c r="TSO41" s="4"/>
      <c r="TSP41" s="4"/>
      <c r="TSQ41" s="4"/>
      <c r="TSR41" s="4"/>
      <c r="TSS41" s="4"/>
      <c r="TST41" s="4"/>
      <c r="TSU41" s="4"/>
      <c r="TSV41" s="4"/>
      <c r="TSW41" s="4"/>
      <c r="TSX41" s="4"/>
      <c r="TSY41" s="4"/>
      <c r="TSZ41" s="4"/>
      <c r="TTA41" s="4"/>
      <c r="TTB41" s="4"/>
      <c r="TTC41" s="4"/>
      <c r="TTD41" s="4"/>
      <c r="TTE41" s="4"/>
      <c r="TTF41" s="4"/>
      <c r="TTG41" s="4"/>
      <c r="TTH41" s="4"/>
      <c r="TTI41" s="4"/>
      <c r="TTJ41" s="4"/>
      <c r="TTK41" s="4"/>
      <c r="TTL41" s="4"/>
      <c r="TTM41" s="4"/>
      <c r="TTN41" s="4"/>
      <c r="TTO41" s="4"/>
      <c r="TTP41" s="4"/>
      <c r="TTQ41" s="4"/>
      <c r="TTR41" s="4"/>
      <c r="TTS41" s="4"/>
      <c r="TTT41" s="4"/>
      <c r="TTU41" s="4"/>
      <c r="TTV41" s="4"/>
      <c r="TTW41" s="4"/>
      <c r="TTX41" s="4"/>
      <c r="TTY41" s="4"/>
      <c r="TTZ41" s="4"/>
      <c r="TUA41" s="4"/>
      <c r="TUB41" s="4"/>
      <c r="TUC41" s="4"/>
      <c r="TUD41" s="4"/>
      <c r="TUE41" s="4"/>
      <c r="TUF41" s="4"/>
      <c r="TUG41" s="4"/>
      <c r="TUH41" s="4"/>
      <c r="TUI41" s="4"/>
      <c r="TUJ41" s="4"/>
      <c r="TUK41" s="4"/>
      <c r="TUL41" s="4"/>
      <c r="TUM41" s="4"/>
      <c r="TUN41" s="4"/>
      <c r="TUO41" s="4"/>
      <c r="TUP41" s="4"/>
      <c r="TUQ41" s="4"/>
      <c r="TUR41" s="4"/>
      <c r="TUS41" s="4"/>
      <c r="TUT41" s="4"/>
      <c r="TUU41" s="4"/>
      <c r="TUV41" s="4"/>
      <c r="TUW41" s="4"/>
      <c r="TUX41" s="4"/>
      <c r="TUY41" s="4"/>
      <c r="TUZ41" s="4"/>
      <c r="TVA41" s="4"/>
      <c r="TVB41" s="4"/>
      <c r="TVC41" s="4"/>
      <c r="TVD41" s="4"/>
      <c r="TVE41" s="4"/>
      <c r="TVF41" s="4"/>
      <c r="TVG41" s="4"/>
      <c r="TVH41" s="4"/>
      <c r="TVI41" s="4"/>
      <c r="TVJ41" s="4"/>
      <c r="TVK41" s="4"/>
      <c r="TVL41" s="4"/>
      <c r="TVM41" s="4"/>
      <c r="TVN41" s="4"/>
      <c r="TVO41" s="4"/>
      <c r="TVP41" s="4"/>
      <c r="TVQ41" s="4"/>
      <c r="TVR41" s="4"/>
      <c r="TVS41" s="4"/>
      <c r="TVT41" s="4"/>
      <c r="TVU41" s="4"/>
      <c r="TVV41" s="4"/>
      <c r="TVW41" s="4"/>
      <c r="TVX41" s="4"/>
      <c r="TVY41" s="4"/>
      <c r="TVZ41" s="4"/>
      <c r="TWA41" s="4"/>
      <c r="TWB41" s="4"/>
      <c r="TWC41" s="4"/>
      <c r="TWD41" s="4"/>
      <c r="TWE41" s="4"/>
      <c r="TWF41" s="4"/>
      <c r="TWG41" s="4"/>
      <c r="TWH41" s="4"/>
      <c r="TWI41" s="4"/>
      <c r="TWJ41" s="4"/>
      <c r="TWK41" s="4"/>
      <c r="TWL41" s="4"/>
      <c r="TWM41" s="4"/>
      <c r="TWN41" s="4"/>
      <c r="TWO41" s="4"/>
      <c r="TWP41" s="4"/>
      <c r="TWQ41" s="4"/>
      <c r="TWR41" s="4"/>
      <c r="TWS41" s="4"/>
      <c r="TWT41" s="4"/>
      <c r="TWU41" s="4"/>
      <c r="TWV41" s="4"/>
      <c r="TWW41" s="4"/>
      <c r="TWX41" s="4"/>
      <c r="TWY41" s="4"/>
      <c r="TWZ41" s="4"/>
      <c r="TXA41" s="4"/>
      <c r="TXB41" s="4"/>
      <c r="TXC41" s="4"/>
      <c r="TXD41" s="4"/>
      <c r="TXE41" s="4"/>
      <c r="TXF41" s="4"/>
      <c r="TXG41" s="4"/>
      <c r="TXH41" s="4"/>
      <c r="TXI41" s="4"/>
      <c r="TXJ41" s="4"/>
      <c r="TXK41" s="4"/>
      <c r="TXL41" s="4"/>
      <c r="TXM41" s="4"/>
      <c r="TXN41" s="4"/>
      <c r="TXO41" s="4"/>
      <c r="TXP41" s="4"/>
      <c r="TXQ41" s="4"/>
      <c r="TXR41" s="4"/>
      <c r="TXS41" s="4"/>
      <c r="TXT41" s="4"/>
      <c r="TXU41" s="4"/>
      <c r="TXV41" s="4"/>
      <c r="TXW41" s="4"/>
      <c r="TXX41" s="4"/>
      <c r="TXY41" s="4"/>
      <c r="TXZ41" s="4"/>
      <c r="TYA41" s="4"/>
      <c r="TYB41" s="4"/>
      <c r="TYC41" s="4"/>
      <c r="TYD41" s="4"/>
      <c r="TYE41" s="4"/>
      <c r="TYF41" s="4"/>
      <c r="TYG41" s="4"/>
      <c r="TYH41" s="4"/>
      <c r="TYI41" s="4"/>
      <c r="TYJ41" s="4"/>
      <c r="TYK41" s="4"/>
      <c r="TYL41" s="4"/>
      <c r="TYM41" s="4"/>
      <c r="TYN41" s="4"/>
      <c r="TYO41" s="4"/>
      <c r="TYP41" s="4"/>
      <c r="TYQ41" s="4"/>
      <c r="TYR41" s="4"/>
      <c r="TYS41" s="4"/>
      <c r="TYT41" s="4"/>
      <c r="TYU41" s="4"/>
      <c r="TYV41" s="4"/>
      <c r="TYW41" s="4"/>
      <c r="TYX41" s="4"/>
      <c r="TYY41" s="4"/>
      <c r="TYZ41" s="4"/>
      <c r="TZA41" s="4"/>
      <c r="TZB41" s="4"/>
      <c r="TZC41" s="4"/>
      <c r="TZD41" s="4"/>
      <c r="TZE41" s="4"/>
      <c r="TZF41" s="4"/>
      <c r="TZG41" s="4"/>
      <c r="TZH41" s="4"/>
      <c r="TZI41" s="4"/>
      <c r="TZJ41" s="4"/>
      <c r="TZK41" s="4"/>
      <c r="TZL41" s="4"/>
      <c r="TZM41" s="4"/>
      <c r="TZN41" s="4"/>
      <c r="TZO41" s="4"/>
      <c r="TZP41" s="4"/>
      <c r="TZQ41" s="4"/>
      <c r="TZR41" s="4"/>
      <c r="TZS41" s="4"/>
      <c r="TZT41" s="4"/>
      <c r="TZU41" s="4"/>
      <c r="TZV41" s="4"/>
      <c r="TZW41" s="4"/>
      <c r="TZX41" s="4"/>
      <c r="TZY41" s="4"/>
      <c r="TZZ41" s="4"/>
      <c r="UAA41" s="4"/>
      <c r="UAB41" s="4"/>
      <c r="UAC41" s="4"/>
      <c r="UAD41" s="4"/>
      <c r="UAE41" s="4"/>
      <c r="UAF41" s="4"/>
      <c r="UAG41" s="4"/>
      <c r="UAH41" s="4"/>
      <c r="UAI41" s="4"/>
      <c r="UAJ41" s="4"/>
      <c r="UAK41" s="4"/>
      <c r="UAL41" s="4"/>
      <c r="UAM41" s="4"/>
      <c r="UAN41" s="4"/>
      <c r="UAO41" s="4"/>
      <c r="UAP41" s="4"/>
      <c r="UAQ41" s="4"/>
      <c r="UAR41" s="4"/>
      <c r="UAS41" s="4"/>
      <c r="UAT41" s="4"/>
      <c r="UAU41" s="4"/>
      <c r="UAV41" s="4"/>
      <c r="UAW41" s="4"/>
      <c r="UAX41" s="4"/>
      <c r="UAY41" s="4"/>
      <c r="UAZ41" s="4"/>
      <c r="UBA41" s="4"/>
      <c r="UBB41" s="4"/>
      <c r="UBC41" s="4"/>
      <c r="UBD41" s="4"/>
      <c r="UBE41" s="4"/>
      <c r="UBF41" s="4"/>
      <c r="UBG41" s="4"/>
      <c r="UBH41" s="4"/>
      <c r="UBI41" s="4"/>
      <c r="UBJ41" s="4"/>
      <c r="UBK41" s="4"/>
      <c r="UBL41" s="4"/>
      <c r="UBM41" s="4"/>
      <c r="UBN41" s="4"/>
      <c r="UBO41" s="4"/>
      <c r="UBP41" s="4"/>
      <c r="UBQ41" s="4"/>
      <c r="UBR41" s="4"/>
      <c r="UBS41" s="4"/>
      <c r="UBT41" s="4"/>
      <c r="UBU41" s="4"/>
      <c r="UBV41" s="4"/>
      <c r="UBW41" s="4"/>
      <c r="UBX41" s="4"/>
      <c r="UBY41" s="4"/>
      <c r="UBZ41" s="4"/>
      <c r="UCA41" s="4"/>
      <c r="UCB41" s="4"/>
      <c r="UCC41" s="4"/>
      <c r="UCD41" s="4"/>
      <c r="UCE41" s="4"/>
      <c r="UCF41" s="4"/>
      <c r="UCG41" s="4"/>
      <c r="UCH41" s="4"/>
      <c r="UCI41" s="4"/>
      <c r="UCJ41" s="4"/>
      <c r="UCK41" s="4"/>
      <c r="UCL41" s="4"/>
      <c r="UCM41" s="4"/>
      <c r="UCN41" s="4"/>
      <c r="UCO41" s="4"/>
      <c r="UCP41" s="4"/>
      <c r="UCQ41" s="4"/>
      <c r="UCR41" s="4"/>
      <c r="UCS41" s="4"/>
      <c r="UCT41" s="4"/>
      <c r="UCU41" s="4"/>
      <c r="UCV41" s="4"/>
      <c r="UCW41" s="4"/>
      <c r="UCX41" s="4"/>
      <c r="UCY41" s="4"/>
      <c r="UCZ41" s="4"/>
      <c r="UDA41" s="4"/>
      <c r="UDB41" s="4"/>
      <c r="UDC41" s="4"/>
      <c r="UDD41" s="4"/>
      <c r="UDE41" s="4"/>
      <c r="UDF41" s="4"/>
      <c r="UDG41" s="4"/>
      <c r="UDH41" s="4"/>
      <c r="UDI41" s="4"/>
      <c r="UDJ41" s="4"/>
      <c r="UDK41" s="4"/>
      <c r="UDL41" s="4"/>
      <c r="UDM41" s="4"/>
      <c r="UDN41" s="4"/>
      <c r="UDO41" s="4"/>
      <c r="UDP41" s="4"/>
      <c r="UDQ41" s="4"/>
      <c r="UDR41" s="4"/>
      <c r="UDS41" s="4"/>
      <c r="UDT41" s="4"/>
      <c r="UDU41" s="4"/>
      <c r="UDV41" s="4"/>
      <c r="UDW41" s="4"/>
      <c r="UDX41" s="4"/>
      <c r="UDY41" s="4"/>
      <c r="UDZ41" s="4"/>
      <c r="UEA41" s="4"/>
      <c r="UEB41" s="4"/>
      <c r="UEC41" s="4"/>
      <c r="UED41" s="4"/>
      <c r="UEE41" s="4"/>
      <c r="UEF41" s="4"/>
      <c r="UEG41" s="4"/>
      <c r="UEH41" s="4"/>
      <c r="UEI41" s="4"/>
      <c r="UEJ41" s="4"/>
      <c r="UEK41" s="4"/>
      <c r="UEL41" s="4"/>
      <c r="UEM41" s="4"/>
      <c r="UEN41" s="4"/>
      <c r="UEO41" s="4"/>
      <c r="UEP41" s="4"/>
      <c r="UEQ41" s="4"/>
      <c r="UER41" s="4"/>
      <c r="UES41" s="4"/>
      <c r="UET41" s="4"/>
      <c r="UEU41" s="4"/>
      <c r="UEV41" s="4"/>
      <c r="UEW41" s="4"/>
      <c r="UEX41" s="4"/>
      <c r="UEY41" s="4"/>
      <c r="UEZ41" s="4"/>
      <c r="UFA41" s="4"/>
      <c r="UFB41" s="4"/>
      <c r="UFC41" s="4"/>
      <c r="UFD41" s="4"/>
      <c r="UFE41" s="4"/>
      <c r="UFF41" s="4"/>
      <c r="UFG41" s="4"/>
      <c r="UFH41" s="4"/>
      <c r="UFI41" s="4"/>
      <c r="UFJ41" s="4"/>
      <c r="UFK41" s="4"/>
      <c r="UFL41" s="4"/>
      <c r="UFM41" s="4"/>
      <c r="UFN41" s="4"/>
      <c r="UFO41" s="4"/>
      <c r="UFP41" s="4"/>
      <c r="UFQ41" s="4"/>
      <c r="UFR41" s="4"/>
      <c r="UFS41" s="4"/>
      <c r="UFT41" s="4"/>
      <c r="UFU41" s="4"/>
      <c r="UFV41" s="4"/>
      <c r="UFW41" s="4"/>
      <c r="UFX41" s="4"/>
      <c r="UFY41" s="4"/>
      <c r="UFZ41" s="4"/>
      <c r="UGA41" s="4"/>
      <c r="UGB41" s="4"/>
      <c r="UGC41" s="4"/>
      <c r="UGD41" s="4"/>
      <c r="UGE41" s="4"/>
      <c r="UGF41" s="4"/>
      <c r="UGG41" s="4"/>
      <c r="UGH41" s="4"/>
      <c r="UGI41" s="4"/>
      <c r="UGJ41" s="4"/>
      <c r="UGK41" s="4"/>
      <c r="UGL41" s="4"/>
      <c r="UGM41" s="4"/>
      <c r="UGN41" s="4"/>
      <c r="UGO41" s="4"/>
      <c r="UGP41" s="4"/>
      <c r="UGQ41" s="4"/>
      <c r="UGR41" s="4"/>
      <c r="UGS41" s="4"/>
      <c r="UGT41" s="4"/>
      <c r="UGU41" s="4"/>
      <c r="UGV41" s="4"/>
      <c r="UGW41" s="4"/>
      <c r="UGX41" s="4"/>
      <c r="UGY41" s="4"/>
      <c r="UGZ41" s="4"/>
      <c r="UHA41" s="4"/>
      <c r="UHB41" s="4"/>
      <c r="UHC41" s="4"/>
      <c r="UHD41" s="4"/>
      <c r="UHE41" s="4"/>
      <c r="UHF41" s="4"/>
      <c r="UHG41" s="4"/>
      <c r="UHH41" s="4"/>
      <c r="UHI41" s="4"/>
      <c r="UHJ41" s="4"/>
      <c r="UHK41" s="4"/>
      <c r="UHL41" s="4"/>
      <c r="UHM41" s="4"/>
      <c r="UHN41" s="4"/>
      <c r="UHO41" s="4"/>
      <c r="UHP41" s="4"/>
      <c r="UHQ41" s="4"/>
      <c r="UHR41" s="4"/>
      <c r="UHS41" s="4"/>
      <c r="UHT41" s="4"/>
      <c r="UHU41" s="4"/>
      <c r="UHV41" s="4"/>
      <c r="UHW41" s="4"/>
      <c r="UHX41" s="4"/>
      <c r="UHY41" s="4"/>
      <c r="UHZ41" s="4"/>
      <c r="UIA41" s="4"/>
      <c r="UIB41" s="4"/>
      <c r="UIC41" s="4"/>
      <c r="UID41" s="4"/>
      <c r="UIE41" s="4"/>
      <c r="UIF41" s="4"/>
      <c r="UIG41" s="4"/>
      <c r="UIH41" s="4"/>
      <c r="UII41" s="4"/>
      <c r="UIJ41" s="4"/>
      <c r="UIK41" s="4"/>
      <c r="UIL41" s="4"/>
      <c r="UIM41" s="4"/>
      <c r="UIN41" s="4"/>
      <c r="UIO41" s="4"/>
      <c r="UIP41" s="4"/>
      <c r="UIQ41" s="4"/>
      <c r="UIR41" s="4"/>
      <c r="UIS41" s="4"/>
      <c r="UIT41" s="4"/>
      <c r="UIU41" s="4"/>
      <c r="UIV41" s="4"/>
      <c r="UIW41" s="4"/>
      <c r="UIX41" s="4"/>
      <c r="UIY41" s="4"/>
      <c r="UIZ41" s="4"/>
      <c r="UJA41" s="4"/>
      <c r="UJB41" s="4"/>
      <c r="UJC41" s="4"/>
      <c r="UJD41" s="4"/>
      <c r="UJE41" s="4"/>
      <c r="UJF41" s="4"/>
      <c r="UJG41" s="4"/>
      <c r="UJH41" s="4"/>
      <c r="UJI41" s="4"/>
      <c r="UJJ41" s="4"/>
      <c r="UJK41" s="4"/>
      <c r="UJL41" s="4"/>
      <c r="UJM41" s="4"/>
      <c r="UJN41" s="4"/>
      <c r="UJO41" s="4"/>
      <c r="UJP41" s="4"/>
      <c r="UJQ41" s="4"/>
      <c r="UJR41" s="4"/>
      <c r="UJS41" s="4"/>
      <c r="UJT41" s="4"/>
      <c r="UJU41" s="4"/>
      <c r="UJV41" s="4"/>
      <c r="UJW41" s="4"/>
      <c r="UJX41" s="4"/>
      <c r="UJY41" s="4"/>
      <c r="UJZ41" s="4"/>
      <c r="UKA41" s="4"/>
      <c r="UKB41" s="4"/>
      <c r="UKC41" s="4"/>
      <c r="UKD41" s="4"/>
      <c r="UKE41" s="4"/>
      <c r="UKF41" s="4"/>
      <c r="UKG41" s="4"/>
      <c r="UKH41" s="4"/>
      <c r="UKI41" s="4"/>
      <c r="UKJ41" s="4"/>
      <c r="UKK41" s="4"/>
      <c r="UKL41" s="4"/>
      <c r="UKM41" s="4"/>
      <c r="UKN41" s="4"/>
      <c r="UKO41" s="4"/>
      <c r="UKP41" s="4"/>
      <c r="UKQ41" s="4"/>
      <c r="UKR41" s="4"/>
      <c r="UKS41" s="4"/>
      <c r="UKT41" s="4"/>
      <c r="UKU41" s="4"/>
      <c r="UKV41" s="4"/>
      <c r="UKW41" s="4"/>
      <c r="UKX41" s="4"/>
      <c r="UKY41" s="4"/>
      <c r="UKZ41" s="4"/>
      <c r="ULA41" s="4"/>
      <c r="ULB41" s="4"/>
      <c r="ULC41" s="4"/>
      <c r="ULD41" s="4"/>
      <c r="ULE41" s="4"/>
      <c r="ULF41" s="4"/>
      <c r="ULG41" s="4"/>
      <c r="ULH41" s="4"/>
      <c r="ULI41" s="4"/>
      <c r="ULJ41" s="4"/>
      <c r="ULK41" s="4"/>
      <c r="ULL41" s="4"/>
      <c r="ULM41" s="4"/>
      <c r="ULN41" s="4"/>
      <c r="ULO41" s="4"/>
      <c r="ULP41" s="4"/>
      <c r="ULQ41" s="4"/>
      <c r="ULR41" s="4"/>
      <c r="ULS41" s="4"/>
      <c r="ULT41" s="4"/>
      <c r="ULU41" s="4"/>
      <c r="ULV41" s="4"/>
      <c r="ULW41" s="4"/>
      <c r="ULX41" s="4"/>
      <c r="ULY41" s="4"/>
      <c r="ULZ41" s="4"/>
      <c r="UMA41" s="4"/>
      <c r="UMB41" s="4"/>
      <c r="UMC41" s="4"/>
      <c r="UMD41" s="4"/>
      <c r="UME41" s="4"/>
      <c r="UMF41" s="4"/>
      <c r="UMG41" s="4"/>
      <c r="UMH41" s="4"/>
      <c r="UMI41" s="4"/>
      <c r="UMJ41" s="4"/>
      <c r="UMK41" s="4"/>
      <c r="UML41" s="4"/>
      <c r="UMM41" s="4"/>
      <c r="UMN41" s="4"/>
      <c r="UMO41" s="4"/>
      <c r="UMP41" s="4"/>
      <c r="UMQ41" s="4"/>
      <c r="UMR41" s="4"/>
      <c r="UMS41" s="4"/>
      <c r="UMT41" s="4"/>
      <c r="UMU41" s="4"/>
      <c r="UMV41" s="4"/>
      <c r="UMW41" s="4"/>
      <c r="UMX41" s="4"/>
      <c r="UMY41" s="4"/>
      <c r="UMZ41" s="4"/>
      <c r="UNA41" s="4"/>
      <c r="UNB41" s="4"/>
      <c r="UNC41" s="4"/>
      <c r="UND41" s="4"/>
      <c r="UNE41" s="4"/>
      <c r="UNF41" s="4"/>
      <c r="UNG41" s="4"/>
      <c r="UNH41" s="4"/>
      <c r="UNI41" s="4"/>
      <c r="UNJ41" s="4"/>
      <c r="UNK41" s="4"/>
      <c r="UNL41" s="4"/>
      <c r="UNM41" s="4"/>
      <c r="UNN41" s="4"/>
      <c r="UNO41" s="4"/>
      <c r="UNP41" s="4"/>
      <c r="UNQ41" s="4"/>
      <c r="UNR41" s="4"/>
      <c r="UNS41" s="4"/>
      <c r="UNT41" s="4"/>
      <c r="UNU41" s="4"/>
      <c r="UNV41" s="4"/>
      <c r="UNW41" s="4"/>
      <c r="UNX41" s="4"/>
      <c r="UNY41" s="4"/>
      <c r="UNZ41" s="4"/>
      <c r="UOA41" s="4"/>
      <c r="UOB41" s="4"/>
      <c r="UOC41" s="4"/>
      <c r="UOD41" s="4"/>
      <c r="UOE41" s="4"/>
      <c r="UOF41" s="4"/>
      <c r="UOG41" s="4"/>
      <c r="UOH41" s="4"/>
      <c r="UOI41" s="4"/>
      <c r="UOJ41" s="4"/>
      <c r="UOK41" s="4"/>
      <c r="UOL41" s="4"/>
      <c r="UOM41" s="4"/>
      <c r="UON41" s="4"/>
      <c r="UOO41" s="4"/>
      <c r="UOP41" s="4"/>
      <c r="UOQ41" s="4"/>
      <c r="UOR41" s="4"/>
      <c r="UOS41" s="4"/>
      <c r="UOT41" s="4"/>
      <c r="UOU41" s="4"/>
      <c r="UOV41" s="4"/>
      <c r="UOW41" s="4"/>
      <c r="UOX41" s="4"/>
      <c r="UOY41" s="4"/>
      <c r="UOZ41" s="4"/>
      <c r="UPA41" s="4"/>
      <c r="UPB41" s="4"/>
      <c r="UPC41" s="4"/>
      <c r="UPD41" s="4"/>
      <c r="UPE41" s="4"/>
      <c r="UPF41" s="4"/>
      <c r="UPG41" s="4"/>
      <c r="UPH41" s="4"/>
      <c r="UPI41" s="4"/>
      <c r="UPJ41" s="4"/>
      <c r="UPK41" s="4"/>
      <c r="UPL41" s="4"/>
      <c r="UPM41" s="4"/>
      <c r="UPN41" s="4"/>
      <c r="UPO41" s="4"/>
      <c r="UPP41" s="4"/>
      <c r="UPQ41" s="4"/>
      <c r="UPR41" s="4"/>
      <c r="UPS41" s="4"/>
      <c r="UPT41" s="4"/>
      <c r="UPU41" s="4"/>
      <c r="UPV41" s="4"/>
      <c r="UPW41" s="4"/>
      <c r="UPX41" s="4"/>
      <c r="UPY41" s="4"/>
      <c r="UPZ41" s="4"/>
      <c r="UQA41" s="4"/>
      <c r="UQB41" s="4"/>
      <c r="UQC41" s="4"/>
      <c r="UQD41" s="4"/>
      <c r="UQE41" s="4"/>
      <c r="UQF41" s="4"/>
      <c r="UQG41" s="4"/>
      <c r="UQH41" s="4"/>
      <c r="UQI41" s="4"/>
      <c r="UQJ41" s="4"/>
      <c r="UQK41" s="4"/>
      <c r="UQL41" s="4"/>
      <c r="UQM41" s="4"/>
      <c r="UQN41" s="4"/>
      <c r="UQO41" s="4"/>
      <c r="UQP41" s="4"/>
      <c r="UQQ41" s="4"/>
      <c r="UQR41" s="4"/>
      <c r="UQS41" s="4"/>
      <c r="UQT41" s="4"/>
      <c r="UQU41" s="4"/>
      <c r="UQV41" s="4"/>
      <c r="UQW41" s="4"/>
      <c r="UQX41" s="4"/>
      <c r="UQY41" s="4"/>
      <c r="UQZ41" s="4"/>
      <c r="URA41" s="4"/>
      <c r="URB41" s="4"/>
      <c r="URC41" s="4"/>
      <c r="URD41" s="4"/>
      <c r="URE41" s="4"/>
      <c r="URF41" s="4"/>
      <c r="URG41" s="4"/>
      <c r="URH41" s="4"/>
      <c r="URI41" s="4"/>
      <c r="URJ41" s="4"/>
      <c r="URK41" s="4"/>
      <c r="URL41" s="4"/>
      <c r="URM41" s="4"/>
      <c r="URN41" s="4"/>
      <c r="URO41" s="4"/>
      <c r="URP41" s="4"/>
      <c r="URQ41" s="4"/>
      <c r="URR41" s="4"/>
      <c r="URS41" s="4"/>
      <c r="URT41" s="4"/>
      <c r="URU41" s="4"/>
      <c r="URV41" s="4"/>
      <c r="URW41" s="4"/>
      <c r="URX41" s="4"/>
      <c r="URY41" s="4"/>
      <c r="URZ41" s="4"/>
      <c r="USA41" s="4"/>
      <c r="USB41" s="4"/>
      <c r="USC41" s="4"/>
      <c r="USD41" s="4"/>
      <c r="USE41" s="4"/>
      <c r="USF41" s="4"/>
      <c r="USG41" s="4"/>
      <c r="USH41" s="4"/>
      <c r="USI41" s="4"/>
      <c r="USJ41" s="4"/>
      <c r="USK41" s="4"/>
      <c r="USL41" s="4"/>
      <c r="USM41" s="4"/>
      <c r="USN41" s="4"/>
      <c r="USO41" s="4"/>
      <c r="USP41" s="4"/>
      <c r="USQ41" s="4"/>
      <c r="USR41" s="4"/>
      <c r="USS41" s="4"/>
      <c r="UST41" s="4"/>
      <c r="USU41" s="4"/>
      <c r="USV41" s="4"/>
      <c r="USW41" s="4"/>
      <c r="USX41" s="4"/>
      <c r="USY41" s="4"/>
      <c r="USZ41" s="4"/>
      <c r="UTA41" s="4"/>
      <c r="UTB41" s="4"/>
      <c r="UTC41" s="4"/>
      <c r="UTD41" s="4"/>
      <c r="UTE41" s="4"/>
      <c r="UTF41" s="4"/>
      <c r="UTG41" s="4"/>
      <c r="UTH41" s="4"/>
      <c r="UTI41" s="4"/>
      <c r="UTJ41" s="4"/>
      <c r="UTK41" s="4"/>
      <c r="UTL41" s="4"/>
      <c r="UTM41" s="4"/>
      <c r="UTN41" s="4"/>
      <c r="UTO41" s="4"/>
      <c r="UTP41" s="4"/>
      <c r="UTQ41" s="4"/>
      <c r="UTR41" s="4"/>
      <c r="UTS41" s="4"/>
      <c r="UTT41" s="4"/>
      <c r="UTU41" s="4"/>
      <c r="UTV41" s="4"/>
      <c r="UTW41" s="4"/>
      <c r="UTX41" s="4"/>
      <c r="UTY41" s="4"/>
      <c r="UTZ41" s="4"/>
      <c r="UUA41" s="4"/>
      <c r="UUB41" s="4"/>
      <c r="UUC41" s="4"/>
      <c r="UUD41" s="4"/>
      <c r="UUE41" s="4"/>
      <c r="UUF41" s="4"/>
      <c r="UUG41" s="4"/>
      <c r="UUH41" s="4"/>
      <c r="UUI41" s="4"/>
      <c r="UUJ41" s="4"/>
      <c r="UUK41" s="4"/>
      <c r="UUL41" s="4"/>
      <c r="UUM41" s="4"/>
      <c r="UUN41" s="4"/>
      <c r="UUO41" s="4"/>
      <c r="UUP41" s="4"/>
      <c r="UUQ41" s="4"/>
      <c r="UUR41" s="4"/>
      <c r="UUS41" s="4"/>
      <c r="UUT41" s="4"/>
      <c r="UUU41" s="4"/>
      <c r="UUV41" s="4"/>
      <c r="UUW41" s="4"/>
      <c r="UUX41" s="4"/>
      <c r="UUY41" s="4"/>
      <c r="UUZ41" s="4"/>
      <c r="UVA41" s="4"/>
      <c r="UVB41" s="4"/>
      <c r="UVC41" s="4"/>
      <c r="UVD41" s="4"/>
      <c r="UVE41" s="4"/>
      <c r="UVF41" s="4"/>
      <c r="UVG41" s="4"/>
      <c r="UVH41" s="4"/>
      <c r="UVI41" s="4"/>
      <c r="UVJ41" s="4"/>
      <c r="UVK41" s="4"/>
      <c r="UVL41" s="4"/>
      <c r="UVM41" s="4"/>
      <c r="UVN41" s="4"/>
      <c r="UVO41" s="4"/>
      <c r="UVP41" s="4"/>
      <c r="UVQ41" s="4"/>
      <c r="UVR41" s="4"/>
      <c r="UVS41" s="4"/>
      <c r="UVT41" s="4"/>
      <c r="UVU41" s="4"/>
      <c r="UVV41" s="4"/>
      <c r="UVW41" s="4"/>
      <c r="UVX41" s="4"/>
      <c r="UVY41" s="4"/>
      <c r="UVZ41" s="4"/>
      <c r="UWA41" s="4"/>
      <c r="UWB41" s="4"/>
      <c r="UWC41" s="4"/>
      <c r="UWD41" s="4"/>
      <c r="UWE41" s="4"/>
      <c r="UWF41" s="4"/>
      <c r="UWG41" s="4"/>
      <c r="UWH41" s="4"/>
      <c r="UWI41" s="4"/>
      <c r="UWJ41" s="4"/>
      <c r="UWK41" s="4"/>
      <c r="UWL41" s="4"/>
      <c r="UWM41" s="4"/>
      <c r="UWN41" s="4"/>
      <c r="UWO41" s="4"/>
      <c r="UWP41" s="4"/>
      <c r="UWQ41" s="4"/>
      <c r="UWR41" s="4"/>
      <c r="UWS41" s="4"/>
      <c r="UWT41" s="4"/>
      <c r="UWU41" s="4"/>
      <c r="UWV41" s="4"/>
      <c r="UWW41" s="4"/>
      <c r="UWX41" s="4"/>
      <c r="UWY41" s="4"/>
      <c r="UWZ41" s="4"/>
      <c r="UXA41" s="4"/>
      <c r="UXB41" s="4"/>
      <c r="UXC41" s="4"/>
      <c r="UXD41" s="4"/>
      <c r="UXE41" s="4"/>
      <c r="UXF41" s="4"/>
      <c r="UXG41" s="4"/>
      <c r="UXH41" s="4"/>
      <c r="UXI41" s="4"/>
      <c r="UXJ41" s="4"/>
      <c r="UXK41" s="4"/>
      <c r="UXL41" s="4"/>
      <c r="UXM41" s="4"/>
      <c r="UXN41" s="4"/>
      <c r="UXO41" s="4"/>
      <c r="UXP41" s="4"/>
      <c r="UXQ41" s="4"/>
      <c r="UXR41" s="4"/>
      <c r="UXS41" s="4"/>
      <c r="UXT41" s="4"/>
      <c r="UXU41" s="4"/>
      <c r="UXV41" s="4"/>
      <c r="UXW41" s="4"/>
      <c r="UXX41" s="4"/>
      <c r="UXY41" s="4"/>
      <c r="UXZ41" s="4"/>
      <c r="UYA41" s="4"/>
      <c r="UYB41" s="4"/>
      <c r="UYC41" s="4"/>
      <c r="UYD41" s="4"/>
      <c r="UYE41" s="4"/>
      <c r="UYF41" s="4"/>
      <c r="UYG41" s="4"/>
      <c r="UYH41" s="4"/>
      <c r="UYI41" s="4"/>
      <c r="UYJ41" s="4"/>
      <c r="UYK41" s="4"/>
      <c r="UYL41" s="4"/>
      <c r="UYM41" s="4"/>
      <c r="UYN41" s="4"/>
      <c r="UYO41" s="4"/>
      <c r="UYP41" s="4"/>
      <c r="UYQ41" s="4"/>
      <c r="UYR41" s="4"/>
      <c r="UYS41" s="4"/>
      <c r="UYT41" s="4"/>
      <c r="UYU41" s="4"/>
      <c r="UYV41" s="4"/>
      <c r="UYW41" s="4"/>
      <c r="UYX41" s="4"/>
      <c r="UYY41" s="4"/>
      <c r="UYZ41" s="4"/>
      <c r="UZA41" s="4"/>
      <c r="UZB41" s="4"/>
      <c r="UZC41" s="4"/>
      <c r="UZD41" s="4"/>
      <c r="UZE41" s="4"/>
      <c r="UZF41" s="4"/>
      <c r="UZG41" s="4"/>
      <c r="UZH41" s="4"/>
      <c r="UZI41" s="4"/>
      <c r="UZJ41" s="4"/>
      <c r="UZK41" s="4"/>
      <c r="UZL41" s="4"/>
      <c r="UZM41" s="4"/>
      <c r="UZN41" s="4"/>
      <c r="UZO41" s="4"/>
      <c r="UZP41" s="4"/>
      <c r="UZQ41" s="4"/>
      <c r="UZR41" s="4"/>
      <c r="UZS41" s="4"/>
      <c r="UZT41" s="4"/>
      <c r="UZU41" s="4"/>
      <c r="UZV41" s="4"/>
      <c r="UZW41" s="4"/>
      <c r="UZX41" s="4"/>
      <c r="UZY41" s="4"/>
      <c r="UZZ41" s="4"/>
      <c r="VAA41" s="4"/>
      <c r="VAB41" s="4"/>
      <c r="VAC41" s="4"/>
      <c r="VAD41" s="4"/>
      <c r="VAE41" s="4"/>
      <c r="VAF41" s="4"/>
      <c r="VAG41" s="4"/>
      <c r="VAH41" s="4"/>
      <c r="VAI41" s="4"/>
      <c r="VAJ41" s="4"/>
      <c r="VAK41" s="4"/>
      <c r="VAL41" s="4"/>
      <c r="VAM41" s="4"/>
      <c r="VAN41" s="4"/>
      <c r="VAO41" s="4"/>
      <c r="VAP41" s="4"/>
      <c r="VAQ41" s="4"/>
      <c r="VAR41" s="4"/>
      <c r="VAS41" s="4"/>
      <c r="VAT41" s="4"/>
      <c r="VAU41" s="4"/>
      <c r="VAV41" s="4"/>
      <c r="VAW41" s="4"/>
      <c r="VAX41" s="4"/>
      <c r="VAY41" s="4"/>
      <c r="VAZ41" s="4"/>
      <c r="VBA41" s="4"/>
      <c r="VBB41" s="4"/>
      <c r="VBC41" s="4"/>
      <c r="VBD41" s="4"/>
      <c r="VBE41" s="4"/>
      <c r="VBF41" s="4"/>
      <c r="VBG41" s="4"/>
      <c r="VBH41" s="4"/>
      <c r="VBI41" s="4"/>
      <c r="VBJ41" s="4"/>
      <c r="VBK41" s="4"/>
      <c r="VBL41" s="4"/>
      <c r="VBM41" s="4"/>
      <c r="VBN41" s="4"/>
      <c r="VBO41" s="4"/>
      <c r="VBP41" s="4"/>
      <c r="VBQ41" s="4"/>
      <c r="VBR41" s="4"/>
      <c r="VBS41" s="4"/>
      <c r="VBT41" s="4"/>
      <c r="VBU41" s="4"/>
      <c r="VBV41" s="4"/>
      <c r="VBW41" s="4"/>
      <c r="VBX41" s="4"/>
      <c r="VBY41" s="4"/>
      <c r="VBZ41" s="4"/>
      <c r="VCA41" s="4"/>
      <c r="VCB41" s="4"/>
      <c r="VCC41" s="4"/>
      <c r="VCD41" s="4"/>
      <c r="VCE41" s="4"/>
      <c r="VCF41" s="4"/>
      <c r="VCG41" s="4"/>
      <c r="VCH41" s="4"/>
      <c r="VCI41" s="4"/>
      <c r="VCJ41" s="4"/>
      <c r="VCK41" s="4"/>
      <c r="VCL41" s="4"/>
      <c r="VCM41" s="4"/>
      <c r="VCN41" s="4"/>
      <c r="VCO41" s="4"/>
      <c r="VCP41" s="4"/>
      <c r="VCQ41" s="4"/>
      <c r="VCR41" s="4"/>
      <c r="VCS41" s="4"/>
      <c r="VCT41" s="4"/>
      <c r="VCU41" s="4"/>
      <c r="VCV41" s="4"/>
      <c r="VCW41" s="4"/>
      <c r="VCX41" s="4"/>
      <c r="VCY41" s="4"/>
      <c r="VCZ41" s="4"/>
      <c r="VDA41" s="4"/>
      <c r="VDB41" s="4"/>
      <c r="VDC41" s="4"/>
      <c r="VDD41" s="4"/>
      <c r="VDE41" s="4"/>
      <c r="VDF41" s="4"/>
      <c r="VDG41" s="4"/>
      <c r="VDH41" s="4"/>
      <c r="VDI41" s="4"/>
      <c r="VDJ41" s="4"/>
      <c r="VDK41" s="4"/>
      <c r="VDL41" s="4"/>
      <c r="VDM41" s="4"/>
      <c r="VDN41" s="4"/>
      <c r="VDO41" s="4"/>
      <c r="VDP41" s="4"/>
      <c r="VDQ41" s="4"/>
      <c r="VDR41" s="4"/>
      <c r="VDS41" s="4"/>
      <c r="VDT41" s="4"/>
      <c r="VDU41" s="4"/>
      <c r="VDV41" s="4"/>
      <c r="VDW41" s="4"/>
      <c r="VDX41" s="4"/>
      <c r="VDY41" s="4"/>
      <c r="VDZ41" s="4"/>
      <c r="VEA41" s="4"/>
      <c r="VEB41" s="4"/>
      <c r="VEC41" s="4"/>
      <c r="VED41" s="4"/>
      <c r="VEE41" s="4"/>
      <c r="VEF41" s="4"/>
      <c r="VEG41" s="4"/>
      <c r="VEH41" s="4"/>
      <c r="VEI41" s="4"/>
      <c r="VEJ41" s="4"/>
      <c r="VEK41" s="4"/>
      <c r="VEL41" s="4"/>
      <c r="VEM41" s="4"/>
      <c r="VEN41" s="4"/>
      <c r="VEO41" s="4"/>
      <c r="VEP41" s="4"/>
      <c r="VEQ41" s="4"/>
      <c r="VER41" s="4"/>
      <c r="VES41" s="4"/>
      <c r="VET41" s="4"/>
      <c r="VEU41" s="4"/>
      <c r="VEV41" s="4"/>
      <c r="VEW41" s="4"/>
      <c r="VEX41" s="4"/>
      <c r="VEY41" s="4"/>
      <c r="VEZ41" s="4"/>
      <c r="VFA41" s="4"/>
      <c r="VFB41" s="4"/>
      <c r="VFC41" s="4"/>
      <c r="VFD41" s="4"/>
      <c r="VFE41" s="4"/>
      <c r="VFF41" s="4"/>
      <c r="VFG41" s="4"/>
      <c r="VFH41" s="4"/>
      <c r="VFI41" s="4"/>
      <c r="VFJ41" s="4"/>
      <c r="VFK41" s="4"/>
      <c r="VFL41" s="4"/>
      <c r="VFM41" s="4"/>
      <c r="VFN41" s="4"/>
      <c r="VFO41" s="4"/>
      <c r="VFP41" s="4"/>
      <c r="VFQ41" s="4"/>
      <c r="VFR41" s="4"/>
      <c r="VFS41" s="4"/>
      <c r="VFT41" s="4"/>
      <c r="VFU41" s="4"/>
      <c r="VFV41" s="4"/>
      <c r="VFW41" s="4"/>
      <c r="VFX41" s="4"/>
      <c r="VFY41" s="4"/>
      <c r="VFZ41" s="4"/>
      <c r="VGA41" s="4"/>
      <c r="VGB41" s="4"/>
      <c r="VGC41" s="4"/>
      <c r="VGD41" s="4"/>
      <c r="VGE41" s="4"/>
      <c r="VGF41" s="4"/>
      <c r="VGG41" s="4"/>
      <c r="VGH41" s="4"/>
      <c r="VGI41" s="4"/>
      <c r="VGJ41" s="4"/>
      <c r="VGK41" s="4"/>
      <c r="VGL41" s="4"/>
      <c r="VGM41" s="4"/>
      <c r="VGN41" s="4"/>
      <c r="VGO41" s="4"/>
      <c r="VGP41" s="4"/>
      <c r="VGQ41" s="4"/>
      <c r="VGR41" s="4"/>
      <c r="VGS41" s="4"/>
      <c r="VGT41" s="4"/>
      <c r="VGU41" s="4"/>
      <c r="VGV41" s="4"/>
      <c r="VGW41" s="4"/>
      <c r="VGX41" s="4"/>
      <c r="VGY41" s="4"/>
      <c r="VGZ41" s="4"/>
      <c r="VHA41" s="4"/>
      <c r="VHB41" s="4"/>
      <c r="VHC41" s="4"/>
      <c r="VHD41" s="4"/>
      <c r="VHE41" s="4"/>
      <c r="VHF41" s="4"/>
      <c r="VHG41" s="4"/>
      <c r="VHH41" s="4"/>
      <c r="VHI41" s="4"/>
      <c r="VHJ41" s="4"/>
      <c r="VHK41" s="4"/>
      <c r="VHL41" s="4"/>
      <c r="VHM41" s="4"/>
      <c r="VHN41" s="4"/>
      <c r="VHO41" s="4"/>
      <c r="VHP41" s="4"/>
      <c r="VHQ41" s="4"/>
      <c r="VHR41" s="4"/>
      <c r="VHS41" s="4"/>
      <c r="VHT41" s="4"/>
      <c r="VHU41" s="4"/>
      <c r="VHV41" s="4"/>
      <c r="VHW41" s="4"/>
      <c r="VHX41" s="4"/>
      <c r="VHY41" s="4"/>
      <c r="VHZ41" s="4"/>
      <c r="VIA41" s="4"/>
      <c r="VIB41" s="4"/>
      <c r="VIC41" s="4"/>
      <c r="VID41" s="4"/>
      <c r="VIE41" s="4"/>
      <c r="VIF41" s="4"/>
      <c r="VIG41" s="4"/>
      <c r="VIH41" s="4"/>
      <c r="VII41" s="4"/>
      <c r="VIJ41" s="4"/>
      <c r="VIK41" s="4"/>
      <c r="VIL41" s="4"/>
      <c r="VIM41" s="4"/>
      <c r="VIN41" s="4"/>
      <c r="VIO41" s="4"/>
      <c r="VIP41" s="4"/>
      <c r="VIQ41" s="4"/>
      <c r="VIR41" s="4"/>
      <c r="VIS41" s="4"/>
      <c r="VIT41" s="4"/>
      <c r="VIU41" s="4"/>
      <c r="VIV41" s="4"/>
      <c r="VIW41" s="4"/>
      <c r="VIX41" s="4"/>
      <c r="VIY41" s="4"/>
      <c r="VIZ41" s="4"/>
      <c r="VJA41" s="4"/>
      <c r="VJB41" s="4"/>
      <c r="VJC41" s="4"/>
      <c r="VJD41" s="4"/>
      <c r="VJE41" s="4"/>
      <c r="VJF41" s="4"/>
      <c r="VJG41" s="4"/>
      <c r="VJH41" s="4"/>
      <c r="VJI41" s="4"/>
      <c r="VJJ41" s="4"/>
      <c r="VJK41" s="4"/>
      <c r="VJL41" s="4"/>
      <c r="VJM41" s="4"/>
      <c r="VJN41" s="4"/>
      <c r="VJO41" s="4"/>
      <c r="VJP41" s="4"/>
      <c r="VJQ41" s="4"/>
      <c r="VJR41" s="4"/>
      <c r="VJS41" s="4"/>
      <c r="VJT41" s="4"/>
      <c r="VJU41" s="4"/>
      <c r="VJV41" s="4"/>
      <c r="VJW41" s="4"/>
      <c r="VJX41" s="4"/>
      <c r="VJY41" s="4"/>
      <c r="VJZ41" s="4"/>
      <c r="VKA41" s="4"/>
      <c r="VKB41" s="4"/>
      <c r="VKC41" s="4"/>
      <c r="VKD41" s="4"/>
      <c r="VKE41" s="4"/>
      <c r="VKF41" s="4"/>
      <c r="VKG41" s="4"/>
      <c r="VKH41" s="4"/>
      <c r="VKI41" s="4"/>
      <c r="VKJ41" s="4"/>
      <c r="VKK41" s="4"/>
      <c r="VKL41" s="4"/>
      <c r="VKM41" s="4"/>
      <c r="VKN41" s="4"/>
      <c r="VKO41" s="4"/>
      <c r="VKP41" s="4"/>
      <c r="VKQ41" s="4"/>
      <c r="VKR41" s="4"/>
      <c r="VKS41" s="4"/>
      <c r="VKT41" s="4"/>
      <c r="VKU41" s="4"/>
      <c r="VKV41" s="4"/>
      <c r="VKW41" s="4"/>
      <c r="VKX41" s="4"/>
      <c r="VKY41" s="4"/>
      <c r="VKZ41" s="4"/>
      <c r="VLA41" s="4"/>
      <c r="VLB41" s="4"/>
      <c r="VLC41" s="4"/>
      <c r="VLD41" s="4"/>
      <c r="VLE41" s="4"/>
      <c r="VLF41" s="4"/>
      <c r="VLG41" s="4"/>
      <c r="VLH41" s="4"/>
      <c r="VLI41" s="4"/>
      <c r="VLJ41" s="4"/>
      <c r="VLK41" s="4"/>
      <c r="VLL41" s="4"/>
      <c r="VLM41" s="4"/>
      <c r="VLN41" s="4"/>
      <c r="VLO41" s="4"/>
      <c r="VLP41" s="4"/>
      <c r="VLQ41" s="4"/>
      <c r="VLR41" s="4"/>
      <c r="VLS41" s="4"/>
      <c r="VLT41" s="4"/>
      <c r="VLU41" s="4"/>
      <c r="VLV41" s="4"/>
      <c r="VLW41" s="4"/>
      <c r="VLX41" s="4"/>
      <c r="VLY41" s="4"/>
      <c r="VLZ41" s="4"/>
      <c r="VMA41" s="4"/>
      <c r="VMB41" s="4"/>
      <c r="VMC41" s="4"/>
      <c r="VMD41" s="4"/>
      <c r="VME41" s="4"/>
      <c r="VMF41" s="4"/>
      <c r="VMG41" s="4"/>
      <c r="VMH41" s="4"/>
      <c r="VMI41" s="4"/>
      <c r="VMJ41" s="4"/>
      <c r="VMK41" s="4"/>
      <c r="VML41" s="4"/>
      <c r="VMM41" s="4"/>
      <c r="VMN41" s="4"/>
      <c r="VMO41" s="4"/>
      <c r="VMP41" s="4"/>
      <c r="VMQ41" s="4"/>
      <c r="VMR41" s="4"/>
      <c r="VMS41" s="4"/>
      <c r="VMT41" s="4"/>
      <c r="VMU41" s="4"/>
      <c r="VMV41" s="4"/>
      <c r="VMW41" s="4"/>
      <c r="VMX41" s="4"/>
      <c r="VMY41" s="4"/>
      <c r="VMZ41" s="4"/>
      <c r="VNA41" s="4"/>
      <c r="VNB41" s="4"/>
      <c r="VNC41" s="4"/>
      <c r="VND41" s="4"/>
      <c r="VNE41" s="4"/>
      <c r="VNF41" s="4"/>
      <c r="VNG41" s="4"/>
      <c r="VNH41" s="4"/>
      <c r="VNI41" s="4"/>
      <c r="VNJ41" s="4"/>
      <c r="VNK41" s="4"/>
      <c r="VNL41" s="4"/>
      <c r="VNM41" s="4"/>
      <c r="VNN41" s="4"/>
      <c r="VNO41" s="4"/>
      <c r="VNP41" s="4"/>
      <c r="VNQ41" s="4"/>
      <c r="VNR41" s="4"/>
      <c r="VNS41" s="4"/>
      <c r="VNT41" s="4"/>
      <c r="VNU41" s="4"/>
      <c r="VNV41" s="4"/>
      <c r="VNW41" s="4"/>
      <c r="VNX41" s="4"/>
      <c r="VNY41" s="4"/>
      <c r="VNZ41" s="4"/>
      <c r="VOA41" s="4"/>
      <c r="VOB41" s="4"/>
      <c r="VOC41" s="4"/>
      <c r="VOD41" s="4"/>
      <c r="VOE41" s="4"/>
      <c r="VOF41" s="4"/>
      <c r="VOG41" s="4"/>
      <c r="VOH41" s="4"/>
      <c r="VOI41" s="4"/>
      <c r="VOJ41" s="4"/>
      <c r="VOK41" s="4"/>
      <c r="VOL41" s="4"/>
      <c r="VOM41" s="4"/>
      <c r="VON41" s="4"/>
      <c r="VOO41" s="4"/>
      <c r="VOP41" s="4"/>
      <c r="VOQ41" s="4"/>
      <c r="VOR41" s="4"/>
      <c r="VOS41" s="4"/>
      <c r="VOT41" s="4"/>
      <c r="VOU41" s="4"/>
      <c r="VOV41" s="4"/>
      <c r="VOW41" s="4"/>
      <c r="VOX41" s="4"/>
      <c r="VOY41" s="4"/>
      <c r="VOZ41" s="4"/>
      <c r="VPA41" s="4"/>
      <c r="VPB41" s="4"/>
      <c r="VPC41" s="4"/>
      <c r="VPD41" s="4"/>
      <c r="VPE41" s="4"/>
      <c r="VPF41" s="4"/>
      <c r="VPG41" s="4"/>
      <c r="VPH41" s="4"/>
      <c r="VPI41" s="4"/>
      <c r="VPJ41" s="4"/>
      <c r="VPK41" s="4"/>
      <c r="VPL41" s="4"/>
      <c r="VPM41" s="4"/>
      <c r="VPN41" s="4"/>
      <c r="VPO41" s="4"/>
      <c r="VPP41" s="4"/>
      <c r="VPQ41" s="4"/>
      <c r="VPR41" s="4"/>
      <c r="VPS41" s="4"/>
      <c r="VPT41" s="4"/>
      <c r="VPU41" s="4"/>
      <c r="VPV41" s="4"/>
      <c r="VPW41" s="4"/>
      <c r="VPX41" s="4"/>
    </row>
    <row r="42" spans="1:15312" s="3" customFormat="1">
      <c r="A42" s="313" t="s">
        <v>595</v>
      </c>
      <c r="B42" s="302"/>
      <c r="C42" s="302"/>
      <c r="D42" s="302"/>
      <c r="E42" s="302"/>
      <c r="G42" s="4"/>
      <c r="I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c r="IW42" s="4"/>
      <c r="IX42" s="4"/>
      <c r="IY42" s="4"/>
      <c r="IZ42" s="4"/>
      <c r="JA42" s="4"/>
      <c r="JB42" s="4"/>
      <c r="JC42" s="4"/>
      <c r="JD42" s="4"/>
      <c r="JE42" s="4"/>
      <c r="JF42" s="4"/>
      <c r="JG42" s="4"/>
      <c r="JH42" s="4"/>
      <c r="JI42" s="4"/>
      <c r="JJ42" s="4"/>
      <c r="JK42" s="4"/>
      <c r="JL42" s="4"/>
      <c r="JM42" s="4"/>
      <c r="JN42" s="4"/>
      <c r="JO42" s="4"/>
      <c r="JP42" s="4"/>
      <c r="JQ42" s="4"/>
      <c r="JR42" s="4"/>
      <c r="JS42" s="4"/>
      <c r="JT42" s="4"/>
      <c r="JU42" s="4"/>
      <c r="JV42" s="4"/>
      <c r="JW42" s="4"/>
      <c r="JX42" s="4"/>
      <c r="JY42" s="4"/>
      <c r="JZ42" s="4"/>
      <c r="KA42" s="4"/>
      <c r="KB42" s="4"/>
      <c r="KC42" s="4"/>
      <c r="KD42" s="4"/>
      <c r="KE42" s="4"/>
      <c r="KF42" s="4"/>
      <c r="KG42" s="4"/>
      <c r="KH42" s="4"/>
      <c r="KI42" s="4"/>
      <c r="KJ42" s="4"/>
      <c r="KK42" s="4"/>
      <c r="KL42" s="4"/>
      <c r="KM42" s="4"/>
      <c r="KN42" s="4"/>
      <c r="KO42" s="4"/>
      <c r="KP42" s="4"/>
      <c r="KQ42" s="4"/>
      <c r="KR42" s="4"/>
      <c r="KS42" s="4"/>
      <c r="KT42" s="4"/>
      <c r="KU42" s="4"/>
      <c r="KV42" s="4"/>
      <c r="KW42" s="4"/>
      <c r="KX42" s="4"/>
      <c r="KY42" s="4"/>
      <c r="KZ42" s="4"/>
      <c r="LA42" s="4"/>
      <c r="LB42" s="4"/>
      <c r="LC42" s="4"/>
      <c r="LD42" s="4"/>
      <c r="LE42" s="4"/>
      <c r="LF42" s="4"/>
      <c r="LG42" s="4"/>
      <c r="LH42" s="4"/>
      <c r="LI42" s="4"/>
      <c r="LJ42" s="4"/>
      <c r="LK42" s="4"/>
      <c r="LL42" s="4"/>
      <c r="LM42" s="4"/>
      <c r="LN42" s="4"/>
      <c r="LO42" s="4"/>
      <c r="LP42" s="4"/>
      <c r="LQ42" s="4"/>
      <c r="LR42" s="4"/>
      <c r="LS42" s="4"/>
      <c r="LT42" s="4"/>
      <c r="LU42" s="4"/>
      <c r="LV42" s="4"/>
      <c r="LW42" s="4"/>
      <c r="LX42" s="4"/>
      <c r="LY42" s="4"/>
      <c r="LZ42" s="4"/>
      <c r="MA42" s="4"/>
      <c r="MB42" s="4"/>
      <c r="MC42" s="4"/>
      <c r="MD42" s="4"/>
      <c r="ME42" s="4"/>
      <c r="MF42" s="4"/>
      <c r="MG42" s="4"/>
      <c r="MH42" s="4"/>
      <c r="MI42" s="4"/>
      <c r="MJ42" s="4"/>
      <c r="MK42" s="4"/>
      <c r="ML42" s="4"/>
      <c r="MM42" s="4"/>
      <c r="MN42" s="4"/>
      <c r="MO42" s="4"/>
      <c r="MP42" s="4"/>
      <c r="MQ42" s="4"/>
      <c r="MR42" s="4"/>
      <c r="MS42" s="4"/>
      <c r="MT42" s="4"/>
      <c r="MU42" s="4"/>
      <c r="MV42" s="4"/>
      <c r="MW42" s="4"/>
      <c r="MX42" s="4"/>
      <c r="MY42" s="4"/>
      <c r="MZ42" s="4"/>
      <c r="NA42" s="4"/>
      <c r="NB42" s="4"/>
      <c r="NC42" s="4"/>
      <c r="ND42" s="4"/>
      <c r="NE42" s="4"/>
      <c r="NF42" s="4"/>
      <c r="NG42" s="4"/>
      <c r="NH42" s="4"/>
      <c r="NI42" s="4"/>
      <c r="NJ42" s="4"/>
      <c r="NK42" s="4"/>
      <c r="NL42" s="4"/>
      <c r="NM42" s="4"/>
      <c r="NN42" s="4"/>
      <c r="NO42" s="4"/>
      <c r="NP42" s="4"/>
      <c r="NQ42" s="4"/>
      <c r="NR42" s="4"/>
      <c r="NS42" s="4"/>
      <c r="NT42" s="4"/>
      <c r="NU42" s="4"/>
      <c r="NV42" s="4"/>
      <c r="NW42" s="4"/>
      <c r="NX42" s="4"/>
      <c r="NY42" s="4"/>
      <c r="NZ42" s="4"/>
      <c r="OA42" s="4"/>
      <c r="OB42" s="4"/>
      <c r="OC42" s="4"/>
      <c r="OD42" s="4"/>
      <c r="OE42" s="4"/>
      <c r="OF42" s="4"/>
      <c r="OG42" s="4"/>
      <c r="OH42" s="4"/>
      <c r="OI42" s="4"/>
      <c r="OJ42" s="4"/>
      <c r="OK42" s="4"/>
      <c r="OL42" s="4"/>
      <c r="OM42" s="4"/>
      <c r="ON42" s="4"/>
      <c r="OO42" s="4"/>
      <c r="OP42" s="4"/>
      <c r="OQ42" s="4"/>
      <c r="OR42" s="4"/>
      <c r="OS42" s="4"/>
      <c r="OT42" s="4"/>
      <c r="OU42" s="4"/>
      <c r="OV42" s="4"/>
      <c r="OW42" s="4"/>
      <c r="OX42" s="4"/>
      <c r="OY42" s="4"/>
      <c r="OZ42" s="4"/>
      <c r="PA42" s="4"/>
      <c r="PB42" s="4"/>
      <c r="PC42" s="4"/>
      <c r="PD42" s="4"/>
      <c r="PE42" s="4"/>
      <c r="PF42" s="4"/>
      <c r="PG42" s="4"/>
      <c r="PH42" s="4"/>
      <c r="PI42" s="4"/>
      <c r="PJ42" s="4"/>
      <c r="PK42" s="4"/>
      <c r="PL42" s="4"/>
      <c r="PM42" s="4"/>
      <c r="PN42" s="4"/>
      <c r="PO42" s="4"/>
      <c r="PP42" s="4"/>
      <c r="PQ42" s="4"/>
      <c r="PR42" s="4"/>
      <c r="PS42" s="4"/>
      <c r="PT42" s="4"/>
      <c r="PU42" s="4"/>
      <c r="PV42" s="4"/>
      <c r="PW42" s="4"/>
      <c r="PX42" s="4"/>
      <c r="PY42" s="4"/>
      <c r="PZ42" s="4"/>
      <c r="QA42" s="4"/>
      <c r="QB42" s="4"/>
      <c r="QC42" s="4"/>
      <c r="QD42" s="4"/>
      <c r="QE42" s="4"/>
      <c r="QF42" s="4"/>
      <c r="QG42" s="4"/>
      <c r="QH42" s="4"/>
      <c r="QI42" s="4"/>
      <c r="QJ42" s="4"/>
      <c r="QK42" s="4"/>
      <c r="QL42" s="4"/>
      <c r="QM42" s="4"/>
      <c r="QN42" s="4"/>
      <c r="QO42" s="4"/>
      <c r="QP42" s="4"/>
      <c r="QQ42" s="4"/>
      <c r="QR42" s="4"/>
      <c r="QS42" s="4"/>
      <c r="QT42" s="4"/>
      <c r="QU42" s="4"/>
      <c r="QV42" s="4"/>
      <c r="QW42" s="4"/>
      <c r="QX42" s="4"/>
      <c r="QY42" s="4"/>
      <c r="QZ42" s="4"/>
      <c r="RA42" s="4"/>
      <c r="RB42" s="4"/>
      <c r="RC42" s="4"/>
      <c r="RD42" s="4"/>
      <c r="RE42" s="4"/>
      <c r="RF42" s="4"/>
      <c r="RG42" s="4"/>
      <c r="RH42" s="4"/>
      <c r="RI42" s="4"/>
      <c r="RJ42" s="4"/>
      <c r="RK42" s="4"/>
      <c r="RL42" s="4"/>
      <c r="RM42" s="4"/>
      <c r="RN42" s="4"/>
      <c r="RO42" s="4"/>
      <c r="RP42" s="4"/>
      <c r="RQ42" s="4"/>
      <c r="RR42" s="4"/>
      <c r="RS42" s="4"/>
      <c r="RT42" s="4"/>
      <c r="RU42" s="4"/>
      <c r="RV42" s="4"/>
      <c r="RW42" s="4"/>
      <c r="RX42" s="4"/>
      <c r="RY42" s="4"/>
      <c r="RZ42" s="4"/>
      <c r="SA42" s="4"/>
      <c r="SB42" s="4"/>
      <c r="SC42" s="4"/>
      <c r="SD42" s="4"/>
      <c r="SE42" s="4"/>
      <c r="SF42" s="4"/>
      <c r="SG42" s="4"/>
      <c r="SH42" s="4"/>
      <c r="SI42" s="4"/>
      <c r="SJ42" s="4"/>
      <c r="SK42" s="4"/>
      <c r="SL42" s="4"/>
      <c r="SM42" s="4"/>
      <c r="SN42" s="4"/>
      <c r="SO42" s="4"/>
      <c r="SP42" s="4"/>
      <c r="SQ42" s="4"/>
      <c r="SR42" s="4"/>
      <c r="SS42" s="4"/>
      <c r="ST42" s="4"/>
      <c r="SU42" s="4"/>
      <c r="SV42" s="4"/>
      <c r="SW42" s="4"/>
      <c r="SX42" s="4"/>
      <c r="SY42" s="4"/>
      <c r="SZ42" s="4"/>
      <c r="TA42" s="4"/>
      <c r="TB42" s="4"/>
      <c r="TC42" s="4"/>
      <c r="TD42" s="4"/>
      <c r="TE42" s="4"/>
      <c r="TF42" s="4"/>
      <c r="TG42" s="4"/>
      <c r="TH42" s="4"/>
      <c r="TI42" s="4"/>
      <c r="TJ42" s="4"/>
      <c r="TK42" s="4"/>
      <c r="TL42" s="4"/>
      <c r="TM42" s="4"/>
      <c r="TN42" s="4"/>
      <c r="TO42" s="4"/>
      <c r="TP42" s="4"/>
      <c r="TQ42" s="4"/>
      <c r="TR42" s="4"/>
      <c r="TS42" s="4"/>
      <c r="TT42" s="4"/>
      <c r="TU42" s="4"/>
      <c r="TV42" s="4"/>
      <c r="TW42" s="4"/>
      <c r="TX42" s="4"/>
      <c r="TY42" s="4"/>
      <c r="TZ42" s="4"/>
      <c r="UA42" s="4"/>
      <c r="UB42" s="4"/>
      <c r="UC42" s="4"/>
      <c r="UD42" s="4"/>
      <c r="UE42" s="4"/>
      <c r="UF42" s="4"/>
      <c r="UG42" s="4"/>
      <c r="UH42" s="4"/>
      <c r="UI42" s="4"/>
      <c r="UJ42" s="4"/>
      <c r="UK42" s="4"/>
      <c r="UL42" s="4"/>
      <c r="UM42" s="4"/>
      <c r="UN42" s="4"/>
      <c r="UO42" s="4"/>
      <c r="UP42" s="4"/>
      <c r="UQ42" s="4"/>
      <c r="UR42" s="4"/>
      <c r="US42" s="4"/>
      <c r="UT42" s="4"/>
      <c r="UU42" s="4"/>
      <c r="UV42" s="4"/>
      <c r="UW42" s="4"/>
      <c r="UX42" s="4"/>
      <c r="UY42" s="4"/>
      <c r="UZ42" s="4"/>
      <c r="VA42" s="4"/>
      <c r="VB42" s="4"/>
      <c r="VC42" s="4"/>
      <c r="VD42" s="4"/>
      <c r="VE42" s="4"/>
      <c r="VF42" s="4"/>
      <c r="VG42" s="4"/>
      <c r="VH42" s="4"/>
      <c r="VI42" s="4"/>
      <c r="VJ42" s="4"/>
      <c r="VK42" s="4"/>
      <c r="VL42" s="4"/>
      <c r="VM42" s="4"/>
      <c r="VN42" s="4"/>
      <c r="VO42" s="4"/>
      <c r="VP42" s="4"/>
      <c r="VQ42" s="4"/>
      <c r="VR42" s="4"/>
      <c r="VS42" s="4"/>
      <c r="VT42" s="4"/>
      <c r="VU42" s="4"/>
      <c r="VV42" s="4"/>
      <c r="VW42" s="4"/>
      <c r="VX42" s="4"/>
      <c r="VY42" s="4"/>
      <c r="VZ42" s="4"/>
      <c r="WA42" s="4"/>
      <c r="WB42" s="4"/>
      <c r="WC42" s="4"/>
      <c r="WD42" s="4"/>
      <c r="WE42" s="4"/>
      <c r="WF42" s="4"/>
      <c r="WG42" s="4"/>
      <c r="WH42" s="4"/>
      <c r="WI42" s="4"/>
      <c r="WJ42" s="4"/>
      <c r="WK42" s="4"/>
      <c r="WL42" s="4"/>
      <c r="WM42" s="4"/>
      <c r="WN42" s="4"/>
      <c r="WO42" s="4"/>
      <c r="WP42" s="4"/>
      <c r="WQ42" s="4"/>
      <c r="WR42" s="4"/>
      <c r="WS42" s="4"/>
      <c r="WT42" s="4"/>
      <c r="WU42" s="4"/>
      <c r="WV42" s="4"/>
      <c r="WW42" s="4"/>
      <c r="WX42" s="4"/>
      <c r="WY42" s="4"/>
      <c r="WZ42" s="4"/>
      <c r="XA42" s="4"/>
      <c r="XB42" s="4"/>
      <c r="XC42" s="4"/>
      <c r="XD42" s="4"/>
      <c r="XE42" s="4"/>
      <c r="XF42" s="4"/>
      <c r="XG42" s="4"/>
      <c r="XH42" s="4"/>
      <c r="XI42" s="4"/>
      <c r="XJ42" s="4"/>
      <c r="XK42" s="4"/>
      <c r="XL42" s="4"/>
      <c r="XM42" s="4"/>
      <c r="XN42" s="4"/>
      <c r="XO42" s="4"/>
      <c r="XP42" s="4"/>
      <c r="XQ42" s="4"/>
      <c r="XR42" s="4"/>
      <c r="XS42" s="4"/>
      <c r="XT42" s="4"/>
      <c r="XU42" s="4"/>
      <c r="XV42" s="4"/>
      <c r="XW42" s="4"/>
      <c r="XX42" s="4"/>
      <c r="XY42" s="4"/>
      <c r="XZ42" s="4"/>
      <c r="YA42" s="4"/>
      <c r="YB42" s="4"/>
      <c r="YC42" s="4"/>
      <c r="YD42" s="4"/>
      <c r="YE42" s="4"/>
      <c r="YF42" s="4"/>
      <c r="YG42" s="4"/>
      <c r="YH42" s="4"/>
      <c r="YI42" s="4"/>
      <c r="YJ42" s="4"/>
      <c r="YK42" s="4"/>
      <c r="YL42" s="4"/>
      <c r="YM42" s="4"/>
      <c r="YN42" s="4"/>
      <c r="YO42" s="4"/>
      <c r="YP42" s="4"/>
      <c r="YQ42" s="4"/>
      <c r="YR42" s="4"/>
      <c r="YS42" s="4"/>
      <c r="YT42" s="4"/>
      <c r="YU42" s="4"/>
      <c r="YV42" s="4"/>
      <c r="YW42" s="4"/>
      <c r="YX42" s="4"/>
      <c r="YY42" s="4"/>
      <c r="YZ42" s="4"/>
      <c r="ZA42" s="4"/>
      <c r="ZB42" s="4"/>
      <c r="ZC42" s="4"/>
      <c r="ZD42" s="4"/>
      <c r="ZE42" s="4"/>
      <c r="ZF42" s="4"/>
      <c r="ZG42" s="4"/>
      <c r="ZH42" s="4"/>
      <c r="ZI42" s="4"/>
      <c r="ZJ42" s="4"/>
      <c r="ZK42" s="4"/>
      <c r="ZL42" s="4"/>
      <c r="ZM42" s="4"/>
      <c r="ZN42" s="4"/>
      <c r="ZO42" s="4"/>
      <c r="ZP42" s="4"/>
      <c r="ZQ42" s="4"/>
      <c r="ZR42" s="4"/>
      <c r="ZS42" s="4"/>
      <c r="ZT42" s="4"/>
      <c r="ZU42" s="4"/>
      <c r="ZV42" s="4"/>
      <c r="ZW42" s="4"/>
      <c r="ZX42" s="4"/>
      <c r="ZY42" s="4"/>
      <c r="ZZ42" s="4"/>
      <c r="AAA42" s="4"/>
      <c r="AAB42" s="4"/>
      <c r="AAC42" s="4"/>
      <c r="AAD42" s="4"/>
      <c r="AAE42" s="4"/>
      <c r="AAF42" s="4"/>
      <c r="AAG42" s="4"/>
      <c r="AAH42" s="4"/>
      <c r="AAI42" s="4"/>
      <c r="AAJ42" s="4"/>
      <c r="AAK42" s="4"/>
      <c r="AAL42" s="4"/>
      <c r="AAM42" s="4"/>
      <c r="AAN42" s="4"/>
      <c r="AAO42" s="4"/>
      <c r="AAP42" s="4"/>
      <c r="AAQ42" s="4"/>
      <c r="AAR42" s="4"/>
      <c r="AAS42" s="4"/>
      <c r="AAT42" s="4"/>
      <c r="AAU42" s="4"/>
      <c r="AAV42" s="4"/>
      <c r="AAW42" s="4"/>
      <c r="AAX42" s="4"/>
      <c r="AAY42" s="4"/>
      <c r="AAZ42" s="4"/>
      <c r="ABA42" s="4"/>
      <c r="ABB42" s="4"/>
      <c r="ABC42" s="4"/>
      <c r="ABD42" s="4"/>
      <c r="ABE42" s="4"/>
      <c r="ABF42" s="4"/>
      <c r="ABG42" s="4"/>
      <c r="ABH42" s="4"/>
      <c r="ABI42" s="4"/>
      <c r="ABJ42" s="4"/>
      <c r="ABK42" s="4"/>
      <c r="ABL42" s="4"/>
      <c r="ABM42" s="4"/>
      <c r="ABN42" s="4"/>
      <c r="ABO42" s="4"/>
      <c r="ABP42" s="4"/>
      <c r="ABQ42" s="4"/>
      <c r="ABR42" s="4"/>
      <c r="ABS42" s="4"/>
      <c r="ABT42" s="4"/>
      <c r="ABU42" s="4"/>
      <c r="ABV42" s="4"/>
      <c r="ABW42" s="4"/>
      <c r="ABX42" s="4"/>
      <c r="ABY42" s="4"/>
      <c r="ABZ42" s="4"/>
      <c r="ACA42" s="4"/>
      <c r="ACB42" s="4"/>
      <c r="ACC42" s="4"/>
      <c r="ACD42" s="4"/>
      <c r="ACE42" s="4"/>
      <c r="ACF42" s="4"/>
      <c r="ACG42" s="4"/>
      <c r="ACH42" s="4"/>
      <c r="ACI42" s="4"/>
      <c r="ACJ42" s="4"/>
      <c r="ACK42" s="4"/>
      <c r="ACL42" s="4"/>
      <c r="ACM42" s="4"/>
      <c r="ACN42" s="4"/>
      <c r="ACO42" s="4"/>
      <c r="ACP42" s="4"/>
      <c r="ACQ42" s="4"/>
      <c r="ACR42" s="4"/>
      <c r="ACS42" s="4"/>
      <c r="ACT42" s="4"/>
      <c r="ACU42" s="4"/>
      <c r="ACV42" s="4"/>
      <c r="ACW42" s="4"/>
      <c r="ACX42" s="4"/>
      <c r="ACY42" s="4"/>
      <c r="ACZ42" s="4"/>
      <c r="ADA42" s="4"/>
      <c r="ADB42" s="4"/>
      <c r="ADC42" s="4"/>
      <c r="ADD42" s="4"/>
      <c r="ADE42" s="4"/>
      <c r="ADF42" s="4"/>
      <c r="ADG42" s="4"/>
      <c r="ADH42" s="4"/>
      <c r="ADI42" s="4"/>
      <c r="ADJ42" s="4"/>
      <c r="ADK42" s="4"/>
      <c r="ADL42" s="4"/>
      <c r="ADM42" s="4"/>
      <c r="ADN42" s="4"/>
      <c r="ADO42" s="4"/>
      <c r="ADP42" s="4"/>
      <c r="ADQ42" s="4"/>
      <c r="ADR42" s="4"/>
      <c r="ADS42" s="4"/>
      <c r="ADT42" s="4"/>
      <c r="ADU42" s="4"/>
      <c r="ADV42" s="4"/>
      <c r="ADW42" s="4"/>
      <c r="ADX42" s="4"/>
      <c r="ADY42" s="4"/>
      <c r="ADZ42" s="4"/>
      <c r="AEA42" s="4"/>
      <c r="AEB42" s="4"/>
      <c r="AEC42" s="4"/>
      <c r="AED42" s="4"/>
      <c r="AEE42" s="4"/>
      <c r="AEF42" s="4"/>
      <c r="AEG42" s="4"/>
      <c r="AEH42" s="4"/>
      <c r="AEI42" s="4"/>
      <c r="AEJ42" s="4"/>
      <c r="AEK42" s="4"/>
      <c r="AEL42" s="4"/>
      <c r="AEM42" s="4"/>
      <c r="AEN42" s="4"/>
      <c r="AEO42" s="4"/>
      <c r="AEP42" s="4"/>
      <c r="AEQ42" s="4"/>
      <c r="AER42" s="4"/>
      <c r="AES42" s="4"/>
      <c r="AET42" s="4"/>
      <c r="AEU42" s="4"/>
      <c r="AEV42" s="4"/>
      <c r="AEW42" s="4"/>
      <c r="AEX42" s="4"/>
      <c r="AEY42" s="4"/>
      <c r="AEZ42" s="4"/>
      <c r="AFA42" s="4"/>
      <c r="AFB42" s="4"/>
      <c r="AFC42" s="4"/>
      <c r="AFD42" s="4"/>
      <c r="AFE42" s="4"/>
      <c r="AFF42" s="4"/>
      <c r="AFG42" s="4"/>
      <c r="AFH42" s="4"/>
      <c r="AFI42" s="4"/>
      <c r="AFJ42" s="4"/>
      <c r="AFK42" s="4"/>
      <c r="AFL42" s="4"/>
      <c r="AFM42" s="4"/>
      <c r="AFN42" s="4"/>
      <c r="AFO42" s="4"/>
      <c r="AFP42" s="4"/>
      <c r="AFQ42" s="4"/>
      <c r="AFR42" s="4"/>
      <c r="AFS42" s="4"/>
      <c r="AFT42" s="4"/>
      <c r="AFU42" s="4"/>
      <c r="AFV42" s="4"/>
      <c r="AFW42" s="4"/>
      <c r="AFX42" s="4"/>
      <c r="AFY42" s="4"/>
      <c r="AFZ42" s="4"/>
      <c r="AGA42" s="4"/>
      <c r="AGB42" s="4"/>
      <c r="AGC42" s="4"/>
      <c r="AGD42" s="4"/>
      <c r="AGE42" s="4"/>
      <c r="AGF42" s="4"/>
      <c r="AGG42" s="4"/>
      <c r="AGH42" s="4"/>
      <c r="AGI42" s="4"/>
      <c r="AGJ42" s="4"/>
      <c r="AGK42" s="4"/>
      <c r="AGL42" s="4"/>
      <c r="AGM42" s="4"/>
      <c r="AGN42" s="4"/>
      <c r="AGO42" s="4"/>
      <c r="AGP42" s="4"/>
      <c r="AGQ42" s="4"/>
      <c r="AGR42" s="4"/>
      <c r="AGS42" s="4"/>
      <c r="AGT42" s="4"/>
      <c r="AGU42" s="4"/>
      <c r="AGV42" s="4"/>
      <c r="AGW42" s="4"/>
      <c r="AGX42" s="4"/>
      <c r="AGY42" s="4"/>
      <c r="AGZ42" s="4"/>
      <c r="AHA42" s="4"/>
      <c r="AHB42" s="4"/>
      <c r="AHC42" s="4"/>
      <c r="AHD42" s="4"/>
      <c r="AHE42" s="4"/>
      <c r="AHF42" s="4"/>
      <c r="AHG42" s="4"/>
      <c r="AHH42" s="4"/>
      <c r="AHI42" s="4"/>
      <c r="AHJ42" s="4"/>
      <c r="AHK42" s="4"/>
      <c r="AHL42" s="4"/>
      <c r="AHM42" s="4"/>
      <c r="AHN42" s="4"/>
      <c r="AHO42" s="4"/>
      <c r="AHP42" s="4"/>
      <c r="AHQ42" s="4"/>
      <c r="AHR42" s="4"/>
      <c r="AHS42" s="4"/>
      <c r="AHT42" s="4"/>
      <c r="AHU42" s="4"/>
      <c r="AHV42" s="4"/>
      <c r="AHW42" s="4"/>
      <c r="AHX42" s="4"/>
      <c r="AHY42" s="4"/>
      <c r="AHZ42" s="4"/>
      <c r="AIA42" s="4"/>
      <c r="AIB42" s="4"/>
      <c r="AIC42" s="4"/>
      <c r="AID42" s="4"/>
      <c r="AIE42" s="4"/>
      <c r="AIF42" s="4"/>
      <c r="AIG42" s="4"/>
      <c r="AIH42" s="4"/>
      <c r="AII42" s="4"/>
      <c r="AIJ42" s="4"/>
      <c r="AIK42" s="4"/>
      <c r="AIL42" s="4"/>
      <c r="AIM42" s="4"/>
      <c r="AIN42" s="4"/>
      <c r="AIO42" s="4"/>
      <c r="AIP42" s="4"/>
      <c r="AIQ42" s="4"/>
      <c r="AIR42" s="4"/>
      <c r="AIS42" s="4"/>
      <c r="AIT42" s="4"/>
      <c r="AIU42" s="4"/>
      <c r="AIV42" s="4"/>
      <c r="AIW42" s="4"/>
      <c r="AIX42" s="4"/>
      <c r="AIY42" s="4"/>
      <c r="AIZ42" s="4"/>
      <c r="AJA42" s="4"/>
      <c r="AJB42" s="4"/>
      <c r="AJC42" s="4"/>
      <c r="AJD42" s="4"/>
      <c r="AJE42" s="4"/>
      <c r="AJF42" s="4"/>
      <c r="AJG42" s="4"/>
      <c r="AJH42" s="4"/>
      <c r="AJI42" s="4"/>
      <c r="AJJ42" s="4"/>
      <c r="AJK42" s="4"/>
      <c r="AJL42" s="4"/>
      <c r="AJM42" s="4"/>
      <c r="AJN42" s="4"/>
      <c r="AJO42" s="4"/>
      <c r="AJP42" s="4"/>
      <c r="AJQ42" s="4"/>
      <c r="AJR42" s="4"/>
      <c r="AJS42" s="4"/>
      <c r="AJT42" s="4"/>
      <c r="AJU42" s="4"/>
      <c r="AJV42" s="4"/>
      <c r="AJW42" s="4"/>
      <c r="AJX42" s="4"/>
      <c r="AJY42" s="4"/>
      <c r="AJZ42" s="4"/>
      <c r="AKA42" s="4"/>
      <c r="AKB42" s="4"/>
      <c r="AKC42" s="4"/>
      <c r="AKD42" s="4"/>
      <c r="AKE42" s="4"/>
      <c r="AKF42" s="4"/>
      <c r="AKG42" s="4"/>
      <c r="AKH42" s="4"/>
      <c r="AKI42" s="4"/>
      <c r="AKJ42" s="4"/>
      <c r="AKK42" s="4"/>
      <c r="AKL42" s="4"/>
      <c r="AKM42" s="4"/>
      <c r="AKN42" s="4"/>
      <c r="AKO42" s="4"/>
      <c r="AKP42" s="4"/>
      <c r="AKQ42" s="4"/>
      <c r="AKR42" s="4"/>
      <c r="AKS42" s="4"/>
      <c r="AKT42" s="4"/>
      <c r="AKU42" s="4"/>
      <c r="AKV42" s="4"/>
      <c r="AKW42" s="4"/>
      <c r="AKX42" s="4"/>
      <c r="AKY42" s="4"/>
      <c r="AKZ42" s="4"/>
      <c r="ALA42" s="4"/>
      <c r="ALB42" s="4"/>
      <c r="ALC42" s="4"/>
      <c r="ALD42" s="4"/>
      <c r="ALE42" s="4"/>
      <c r="ALF42" s="4"/>
      <c r="ALG42" s="4"/>
      <c r="ALH42" s="4"/>
      <c r="ALI42" s="4"/>
      <c r="ALJ42" s="4"/>
      <c r="ALK42" s="4"/>
      <c r="ALL42" s="4"/>
      <c r="ALM42" s="4"/>
      <c r="ALN42" s="4"/>
      <c r="ALO42" s="4"/>
      <c r="ALP42" s="4"/>
      <c r="ALQ42" s="4"/>
      <c r="ALR42" s="4"/>
      <c r="ALS42" s="4"/>
      <c r="ALT42" s="4"/>
      <c r="ALU42" s="4"/>
      <c r="ALV42" s="4"/>
      <c r="ALW42" s="4"/>
      <c r="ALX42" s="4"/>
      <c r="ALY42" s="4"/>
      <c r="ALZ42" s="4"/>
      <c r="AMA42" s="4"/>
      <c r="AMB42" s="4"/>
      <c r="AMC42" s="4"/>
      <c r="AMD42" s="4"/>
      <c r="AME42" s="4"/>
      <c r="AMF42" s="4"/>
      <c r="AMG42" s="4"/>
      <c r="AMH42" s="4"/>
      <c r="AMI42" s="4"/>
      <c r="AMJ42" s="4"/>
      <c r="AMK42" s="4"/>
      <c r="AML42" s="4"/>
      <c r="AMM42" s="4"/>
      <c r="AMN42" s="4"/>
      <c r="AMO42" s="4"/>
      <c r="AMP42" s="4"/>
      <c r="AMQ42" s="4"/>
      <c r="AMR42" s="4"/>
      <c r="AMS42" s="4"/>
      <c r="AMT42" s="4"/>
      <c r="AMU42" s="4"/>
      <c r="AMV42" s="4"/>
      <c r="AMW42" s="4"/>
      <c r="AMX42" s="4"/>
      <c r="AMY42" s="4"/>
      <c r="AMZ42" s="4"/>
      <c r="ANA42" s="4"/>
      <c r="ANB42" s="4"/>
      <c r="ANC42" s="4"/>
      <c r="AND42" s="4"/>
      <c r="ANE42" s="4"/>
      <c r="ANF42" s="4"/>
      <c r="ANG42" s="4"/>
      <c r="ANH42" s="4"/>
      <c r="ANI42" s="4"/>
      <c r="ANJ42" s="4"/>
      <c r="ANK42" s="4"/>
      <c r="ANL42" s="4"/>
      <c r="ANM42" s="4"/>
      <c r="ANN42" s="4"/>
      <c r="ANO42" s="4"/>
      <c r="ANP42" s="4"/>
      <c r="ANQ42" s="4"/>
      <c r="ANR42" s="4"/>
      <c r="ANS42" s="4"/>
      <c r="ANT42" s="4"/>
      <c r="ANU42" s="4"/>
      <c r="ANV42" s="4"/>
      <c r="ANW42" s="4"/>
      <c r="ANX42" s="4"/>
      <c r="ANY42" s="4"/>
      <c r="ANZ42" s="4"/>
      <c r="AOA42" s="4"/>
      <c r="AOB42" s="4"/>
      <c r="AOC42" s="4"/>
      <c r="AOD42" s="4"/>
      <c r="AOE42" s="4"/>
      <c r="AOF42" s="4"/>
      <c r="AOG42" s="4"/>
      <c r="AOH42" s="4"/>
      <c r="AOI42" s="4"/>
      <c r="AOJ42" s="4"/>
      <c r="AOK42" s="4"/>
      <c r="AOL42" s="4"/>
      <c r="AOM42" s="4"/>
      <c r="AON42" s="4"/>
      <c r="AOO42" s="4"/>
      <c r="AOP42" s="4"/>
      <c r="AOQ42" s="4"/>
      <c r="AOR42" s="4"/>
      <c r="AOS42" s="4"/>
      <c r="AOT42" s="4"/>
      <c r="AOU42" s="4"/>
      <c r="AOV42" s="4"/>
      <c r="AOW42" s="4"/>
      <c r="AOX42" s="4"/>
      <c r="AOY42" s="4"/>
      <c r="AOZ42" s="4"/>
      <c r="APA42" s="4"/>
      <c r="APB42" s="4"/>
      <c r="APC42" s="4"/>
      <c r="APD42" s="4"/>
      <c r="APE42" s="4"/>
      <c r="APF42" s="4"/>
      <c r="APG42" s="4"/>
      <c r="APH42" s="4"/>
      <c r="API42" s="4"/>
      <c r="APJ42" s="4"/>
      <c r="APK42" s="4"/>
      <c r="APL42" s="4"/>
      <c r="APM42" s="4"/>
      <c r="APN42" s="4"/>
      <c r="APO42" s="4"/>
      <c r="APP42" s="4"/>
      <c r="APQ42" s="4"/>
      <c r="APR42" s="4"/>
      <c r="APS42" s="4"/>
      <c r="APT42" s="4"/>
      <c r="APU42" s="4"/>
      <c r="APV42" s="4"/>
      <c r="APW42" s="4"/>
      <c r="APX42" s="4"/>
      <c r="APY42" s="4"/>
      <c r="APZ42" s="4"/>
      <c r="AQA42" s="4"/>
      <c r="AQB42" s="4"/>
      <c r="AQC42" s="4"/>
      <c r="AQD42" s="4"/>
      <c r="AQE42" s="4"/>
      <c r="AQF42" s="4"/>
      <c r="AQG42" s="4"/>
      <c r="AQH42" s="4"/>
      <c r="AQI42" s="4"/>
      <c r="AQJ42" s="4"/>
      <c r="AQK42" s="4"/>
      <c r="AQL42" s="4"/>
      <c r="AQM42" s="4"/>
      <c r="AQN42" s="4"/>
      <c r="AQO42" s="4"/>
      <c r="AQP42" s="4"/>
      <c r="AQQ42" s="4"/>
      <c r="AQR42" s="4"/>
      <c r="AQS42" s="4"/>
      <c r="AQT42" s="4"/>
      <c r="AQU42" s="4"/>
      <c r="AQV42" s="4"/>
      <c r="AQW42" s="4"/>
      <c r="AQX42" s="4"/>
      <c r="AQY42" s="4"/>
      <c r="AQZ42" s="4"/>
      <c r="ARA42" s="4"/>
      <c r="ARB42" s="4"/>
      <c r="ARC42" s="4"/>
      <c r="ARD42" s="4"/>
      <c r="ARE42" s="4"/>
      <c r="ARF42" s="4"/>
      <c r="ARG42" s="4"/>
      <c r="ARH42" s="4"/>
      <c r="ARI42" s="4"/>
      <c r="ARJ42" s="4"/>
      <c r="ARK42" s="4"/>
      <c r="ARL42" s="4"/>
      <c r="ARM42" s="4"/>
      <c r="ARN42" s="4"/>
      <c r="ARO42" s="4"/>
      <c r="ARP42" s="4"/>
      <c r="ARQ42" s="4"/>
      <c r="ARR42" s="4"/>
      <c r="ARS42" s="4"/>
      <c r="ART42" s="4"/>
      <c r="ARU42" s="4"/>
      <c r="ARV42" s="4"/>
      <c r="ARW42" s="4"/>
      <c r="ARX42" s="4"/>
      <c r="ARY42" s="4"/>
      <c r="ARZ42" s="4"/>
      <c r="ASA42" s="4"/>
      <c r="ASB42" s="4"/>
      <c r="ASC42" s="4"/>
      <c r="ASD42" s="4"/>
      <c r="ASE42" s="4"/>
      <c r="ASF42" s="4"/>
      <c r="ASG42" s="4"/>
      <c r="ASH42" s="4"/>
      <c r="ASI42" s="4"/>
      <c r="ASJ42" s="4"/>
      <c r="ASK42" s="4"/>
      <c r="ASL42" s="4"/>
      <c r="ASM42" s="4"/>
      <c r="ASN42" s="4"/>
      <c r="ASO42" s="4"/>
      <c r="ASP42" s="4"/>
      <c r="ASQ42" s="4"/>
      <c r="ASR42" s="4"/>
      <c r="ASS42" s="4"/>
      <c r="AST42" s="4"/>
      <c r="ASU42" s="4"/>
      <c r="ASV42" s="4"/>
      <c r="ASW42" s="4"/>
      <c r="ASX42" s="4"/>
      <c r="ASY42" s="4"/>
      <c r="ASZ42" s="4"/>
      <c r="ATA42" s="4"/>
      <c r="ATB42" s="4"/>
      <c r="ATC42" s="4"/>
      <c r="ATD42" s="4"/>
      <c r="ATE42" s="4"/>
      <c r="ATF42" s="4"/>
      <c r="ATG42" s="4"/>
      <c r="ATH42" s="4"/>
      <c r="ATI42" s="4"/>
      <c r="ATJ42" s="4"/>
      <c r="ATK42" s="4"/>
      <c r="ATL42" s="4"/>
      <c r="ATM42" s="4"/>
      <c r="ATN42" s="4"/>
      <c r="ATO42" s="4"/>
      <c r="ATP42" s="4"/>
      <c r="ATQ42" s="4"/>
      <c r="ATR42" s="4"/>
      <c r="ATS42" s="4"/>
      <c r="ATT42" s="4"/>
      <c r="ATU42" s="4"/>
      <c r="ATV42" s="4"/>
      <c r="ATW42" s="4"/>
      <c r="ATX42" s="4"/>
      <c r="ATY42" s="4"/>
      <c r="ATZ42" s="4"/>
      <c r="AUA42" s="4"/>
      <c r="AUB42" s="4"/>
      <c r="AUC42" s="4"/>
      <c r="AUD42" s="4"/>
      <c r="AUE42" s="4"/>
      <c r="AUF42" s="4"/>
      <c r="AUG42" s="4"/>
      <c r="AUH42" s="4"/>
      <c r="AUI42" s="4"/>
      <c r="AUJ42" s="4"/>
      <c r="AUK42" s="4"/>
      <c r="AUL42" s="4"/>
      <c r="AUM42" s="4"/>
      <c r="AUN42" s="4"/>
      <c r="AUO42" s="4"/>
      <c r="AUP42" s="4"/>
      <c r="AUQ42" s="4"/>
      <c r="AUR42" s="4"/>
      <c r="AUS42" s="4"/>
      <c r="AUT42" s="4"/>
      <c r="AUU42" s="4"/>
      <c r="AUV42" s="4"/>
      <c r="AUW42" s="4"/>
      <c r="AUX42" s="4"/>
      <c r="AUY42" s="4"/>
      <c r="AUZ42" s="4"/>
      <c r="AVA42" s="4"/>
      <c r="AVB42" s="4"/>
      <c r="AVC42" s="4"/>
      <c r="AVD42" s="4"/>
      <c r="AVE42" s="4"/>
      <c r="AVF42" s="4"/>
      <c r="AVG42" s="4"/>
      <c r="AVH42" s="4"/>
      <c r="AVI42" s="4"/>
      <c r="AVJ42" s="4"/>
      <c r="AVK42" s="4"/>
      <c r="AVL42" s="4"/>
      <c r="AVM42" s="4"/>
      <c r="AVN42" s="4"/>
      <c r="AVO42" s="4"/>
      <c r="AVP42" s="4"/>
      <c r="AVQ42" s="4"/>
      <c r="AVR42" s="4"/>
      <c r="AVS42" s="4"/>
      <c r="AVT42" s="4"/>
      <c r="AVU42" s="4"/>
      <c r="AVV42" s="4"/>
      <c r="AVW42" s="4"/>
      <c r="AVX42" s="4"/>
      <c r="AVY42" s="4"/>
      <c r="AVZ42" s="4"/>
      <c r="AWA42" s="4"/>
      <c r="AWB42" s="4"/>
      <c r="AWC42" s="4"/>
      <c r="AWD42" s="4"/>
      <c r="AWE42" s="4"/>
      <c r="AWF42" s="4"/>
      <c r="AWG42" s="4"/>
      <c r="AWH42" s="4"/>
      <c r="AWI42" s="4"/>
      <c r="AWJ42" s="4"/>
      <c r="AWK42" s="4"/>
      <c r="AWL42" s="4"/>
      <c r="AWM42" s="4"/>
      <c r="AWN42" s="4"/>
      <c r="AWO42" s="4"/>
      <c r="AWP42" s="4"/>
      <c r="AWQ42" s="4"/>
      <c r="AWR42" s="4"/>
      <c r="AWS42" s="4"/>
      <c r="AWT42" s="4"/>
      <c r="AWU42" s="4"/>
      <c r="AWV42" s="4"/>
      <c r="AWW42" s="4"/>
      <c r="AWX42" s="4"/>
      <c r="AWY42" s="4"/>
      <c r="AWZ42" s="4"/>
      <c r="AXA42" s="4"/>
      <c r="AXB42" s="4"/>
      <c r="AXC42" s="4"/>
      <c r="AXD42" s="4"/>
      <c r="AXE42" s="4"/>
      <c r="AXF42" s="4"/>
      <c r="AXG42" s="4"/>
      <c r="AXH42" s="4"/>
      <c r="AXI42" s="4"/>
      <c r="AXJ42" s="4"/>
      <c r="AXK42" s="4"/>
      <c r="AXL42" s="4"/>
      <c r="AXM42" s="4"/>
      <c r="AXN42" s="4"/>
      <c r="AXO42" s="4"/>
      <c r="AXP42" s="4"/>
      <c r="AXQ42" s="4"/>
      <c r="AXR42" s="4"/>
      <c r="AXS42" s="4"/>
      <c r="AXT42" s="4"/>
      <c r="AXU42" s="4"/>
      <c r="AXV42" s="4"/>
      <c r="AXW42" s="4"/>
      <c r="AXX42" s="4"/>
      <c r="AXY42" s="4"/>
      <c r="AXZ42" s="4"/>
      <c r="AYA42" s="4"/>
      <c r="AYB42" s="4"/>
      <c r="AYC42" s="4"/>
      <c r="AYD42" s="4"/>
      <c r="AYE42" s="4"/>
      <c r="AYF42" s="4"/>
      <c r="AYG42" s="4"/>
      <c r="AYH42" s="4"/>
      <c r="AYI42" s="4"/>
      <c r="AYJ42" s="4"/>
      <c r="AYK42" s="4"/>
      <c r="AYL42" s="4"/>
      <c r="AYM42" s="4"/>
      <c r="AYN42" s="4"/>
      <c r="AYO42" s="4"/>
      <c r="AYP42" s="4"/>
      <c r="AYQ42" s="4"/>
      <c r="AYR42" s="4"/>
      <c r="AYS42" s="4"/>
      <c r="AYT42" s="4"/>
      <c r="AYU42" s="4"/>
      <c r="AYV42" s="4"/>
      <c r="AYW42" s="4"/>
      <c r="AYX42" s="4"/>
      <c r="AYY42" s="4"/>
      <c r="AYZ42" s="4"/>
      <c r="AZA42" s="4"/>
      <c r="AZB42" s="4"/>
      <c r="AZC42" s="4"/>
      <c r="AZD42" s="4"/>
      <c r="AZE42" s="4"/>
      <c r="AZF42" s="4"/>
      <c r="AZG42" s="4"/>
      <c r="AZH42" s="4"/>
      <c r="AZI42" s="4"/>
      <c r="AZJ42" s="4"/>
      <c r="AZK42" s="4"/>
      <c r="AZL42" s="4"/>
      <c r="AZM42" s="4"/>
      <c r="AZN42" s="4"/>
      <c r="AZO42" s="4"/>
      <c r="AZP42" s="4"/>
      <c r="AZQ42" s="4"/>
      <c r="AZR42" s="4"/>
      <c r="AZS42" s="4"/>
      <c r="AZT42" s="4"/>
      <c r="AZU42" s="4"/>
      <c r="AZV42" s="4"/>
      <c r="AZW42" s="4"/>
      <c r="AZX42" s="4"/>
      <c r="AZY42" s="4"/>
      <c r="AZZ42" s="4"/>
      <c r="BAA42" s="4"/>
      <c r="BAB42" s="4"/>
      <c r="BAC42" s="4"/>
      <c r="BAD42" s="4"/>
      <c r="BAE42" s="4"/>
      <c r="BAF42" s="4"/>
      <c r="BAG42" s="4"/>
      <c r="BAH42" s="4"/>
      <c r="BAI42" s="4"/>
      <c r="BAJ42" s="4"/>
      <c r="BAK42" s="4"/>
      <c r="BAL42" s="4"/>
      <c r="BAM42" s="4"/>
      <c r="BAN42" s="4"/>
      <c r="BAO42" s="4"/>
      <c r="BAP42" s="4"/>
      <c r="BAQ42" s="4"/>
      <c r="BAR42" s="4"/>
      <c r="BAS42" s="4"/>
      <c r="BAT42" s="4"/>
      <c r="BAU42" s="4"/>
      <c r="BAV42" s="4"/>
      <c r="BAW42" s="4"/>
      <c r="BAX42" s="4"/>
      <c r="BAY42" s="4"/>
      <c r="BAZ42" s="4"/>
      <c r="BBA42" s="4"/>
      <c r="BBB42" s="4"/>
      <c r="BBC42" s="4"/>
      <c r="BBD42" s="4"/>
      <c r="BBE42" s="4"/>
      <c r="BBF42" s="4"/>
      <c r="BBG42" s="4"/>
      <c r="BBH42" s="4"/>
      <c r="BBI42" s="4"/>
      <c r="BBJ42" s="4"/>
      <c r="BBK42" s="4"/>
      <c r="BBL42" s="4"/>
      <c r="BBM42" s="4"/>
      <c r="BBN42" s="4"/>
      <c r="BBO42" s="4"/>
      <c r="BBP42" s="4"/>
      <c r="BBQ42" s="4"/>
      <c r="BBR42" s="4"/>
      <c r="BBS42" s="4"/>
      <c r="BBT42" s="4"/>
      <c r="BBU42" s="4"/>
      <c r="BBV42" s="4"/>
      <c r="BBW42" s="4"/>
      <c r="BBX42" s="4"/>
      <c r="BBY42" s="4"/>
      <c r="BBZ42" s="4"/>
      <c r="BCA42" s="4"/>
      <c r="BCB42" s="4"/>
      <c r="BCC42" s="4"/>
      <c r="BCD42" s="4"/>
      <c r="BCE42" s="4"/>
      <c r="BCF42" s="4"/>
      <c r="BCG42" s="4"/>
      <c r="BCH42" s="4"/>
      <c r="BCI42" s="4"/>
      <c r="BCJ42" s="4"/>
      <c r="BCK42" s="4"/>
      <c r="BCL42" s="4"/>
      <c r="BCM42" s="4"/>
      <c r="BCN42" s="4"/>
      <c r="BCO42" s="4"/>
      <c r="BCP42" s="4"/>
      <c r="BCQ42" s="4"/>
      <c r="BCR42" s="4"/>
      <c r="BCS42" s="4"/>
      <c r="BCT42" s="4"/>
      <c r="BCU42" s="4"/>
      <c r="BCV42" s="4"/>
      <c r="BCW42" s="4"/>
      <c r="BCX42" s="4"/>
      <c r="BCY42" s="4"/>
      <c r="BCZ42" s="4"/>
      <c r="BDA42" s="4"/>
      <c r="BDB42" s="4"/>
      <c r="BDC42" s="4"/>
      <c r="BDD42" s="4"/>
      <c r="BDE42" s="4"/>
      <c r="BDF42" s="4"/>
      <c r="BDG42" s="4"/>
      <c r="BDH42" s="4"/>
      <c r="BDI42" s="4"/>
      <c r="BDJ42" s="4"/>
      <c r="BDK42" s="4"/>
      <c r="BDL42" s="4"/>
      <c r="BDM42" s="4"/>
      <c r="BDN42" s="4"/>
      <c r="BDO42" s="4"/>
      <c r="BDP42" s="4"/>
      <c r="BDQ42" s="4"/>
      <c r="BDR42" s="4"/>
      <c r="BDS42" s="4"/>
      <c r="BDT42" s="4"/>
      <c r="BDU42" s="4"/>
      <c r="BDV42" s="4"/>
      <c r="BDW42" s="4"/>
      <c r="BDX42" s="4"/>
      <c r="BDY42" s="4"/>
      <c r="BDZ42" s="4"/>
      <c r="BEA42" s="4"/>
      <c r="BEB42" s="4"/>
      <c r="BEC42" s="4"/>
      <c r="BED42" s="4"/>
      <c r="BEE42" s="4"/>
      <c r="BEF42" s="4"/>
      <c r="BEG42" s="4"/>
      <c r="BEH42" s="4"/>
      <c r="BEI42" s="4"/>
      <c r="BEJ42" s="4"/>
      <c r="BEK42" s="4"/>
      <c r="BEL42" s="4"/>
      <c r="BEM42" s="4"/>
      <c r="BEN42" s="4"/>
      <c r="BEO42" s="4"/>
      <c r="BEP42" s="4"/>
      <c r="BEQ42" s="4"/>
      <c r="BER42" s="4"/>
      <c r="BES42" s="4"/>
      <c r="BET42" s="4"/>
      <c r="BEU42" s="4"/>
      <c r="BEV42" s="4"/>
      <c r="BEW42" s="4"/>
      <c r="BEX42" s="4"/>
      <c r="BEY42" s="4"/>
      <c r="BEZ42" s="4"/>
      <c r="BFA42" s="4"/>
      <c r="BFB42" s="4"/>
      <c r="BFC42" s="4"/>
      <c r="BFD42" s="4"/>
      <c r="BFE42" s="4"/>
      <c r="BFF42" s="4"/>
      <c r="BFG42" s="4"/>
      <c r="BFH42" s="4"/>
      <c r="BFI42" s="4"/>
      <c r="BFJ42" s="4"/>
      <c r="BFK42" s="4"/>
      <c r="BFL42" s="4"/>
      <c r="BFM42" s="4"/>
      <c r="BFN42" s="4"/>
      <c r="BFO42" s="4"/>
      <c r="BFP42" s="4"/>
      <c r="BFQ42" s="4"/>
      <c r="BFR42" s="4"/>
      <c r="BFS42" s="4"/>
      <c r="BFT42" s="4"/>
      <c r="BFU42" s="4"/>
      <c r="BFV42" s="4"/>
      <c r="BFW42" s="4"/>
      <c r="BFX42" s="4"/>
      <c r="BFY42" s="4"/>
      <c r="BFZ42" s="4"/>
      <c r="BGA42" s="4"/>
      <c r="BGB42" s="4"/>
      <c r="BGC42" s="4"/>
      <c r="BGD42" s="4"/>
      <c r="BGE42" s="4"/>
      <c r="BGF42" s="4"/>
      <c r="BGG42" s="4"/>
      <c r="BGH42" s="4"/>
      <c r="BGI42" s="4"/>
      <c r="BGJ42" s="4"/>
      <c r="BGK42" s="4"/>
      <c r="BGL42" s="4"/>
      <c r="BGM42" s="4"/>
      <c r="BGN42" s="4"/>
      <c r="BGO42" s="4"/>
      <c r="BGP42" s="4"/>
      <c r="BGQ42" s="4"/>
      <c r="BGR42" s="4"/>
      <c r="BGS42" s="4"/>
      <c r="BGT42" s="4"/>
      <c r="BGU42" s="4"/>
      <c r="BGV42" s="4"/>
      <c r="BGW42" s="4"/>
      <c r="BGX42" s="4"/>
      <c r="BGY42" s="4"/>
      <c r="BGZ42" s="4"/>
      <c r="BHA42" s="4"/>
      <c r="BHB42" s="4"/>
      <c r="BHC42" s="4"/>
      <c r="BHD42" s="4"/>
      <c r="BHE42" s="4"/>
      <c r="BHF42" s="4"/>
      <c r="BHG42" s="4"/>
      <c r="BHH42" s="4"/>
      <c r="BHI42" s="4"/>
      <c r="BHJ42" s="4"/>
      <c r="BHK42" s="4"/>
      <c r="BHL42" s="4"/>
      <c r="BHM42" s="4"/>
      <c r="BHN42" s="4"/>
      <c r="BHO42" s="4"/>
      <c r="BHP42" s="4"/>
      <c r="BHQ42" s="4"/>
      <c r="BHR42" s="4"/>
      <c r="BHS42" s="4"/>
      <c r="BHT42" s="4"/>
      <c r="BHU42" s="4"/>
      <c r="BHV42" s="4"/>
      <c r="BHW42" s="4"/>
      <c r="BHX42" s="4"/>
      <c r="BHY42" s="4"/>
      <c r="BHZ42" s="4"/>
      <c r="BIA42" s="4"/>
      <c r="BIB42" s="4"/>
      <c r="BIC42" s="4"/>
      <c r="BID42" s="4"/>
      <c r="BIE42" s="4"/>
      <c r="BIF42" s="4"/>
      <c r="BIG42" s="4"/>
      <c r="BIH42" s="4"/>
      <c r="BII42" s="4"/>
      <c r="BIJ42" s="4"/>
      <c r="BIK42" s="4"/>
      <c r="BIL42" s="4"/>
      <c r="BIM42" s="4"/>
      <c r="BIN42" s="4"/>
      <c r="BIO42" s="4"/>
      <c r="BIP42" s="4"/>
      <c r="BIQ42" s="4"/>
      <c r="BIR42" s="4"/>
      <c r="BIS42" s="4"/>
      <c r="BIT42" s="4"/>
      <c r="BIU42" s="4"/>
      <c r="BIV42" s="4"/>
      <c r="BIW42" s="4"/>
      <c r="BIX42" s="4"/>
      <c r="BIY42" s="4"/>
      <c r="BIZ42" s="4"/>
      <c r="BJA42" s="4"/>
      <c r="BJB42" s="4"/>
      <c r="BJC42" s="4"/>
      <c r="BJD42" s="4"/>
      <c r="BJE42" s="4"/>
      <c r="BJF42" s="4"/>
      <c r="BJG42" s="4"/>
      <c r="BJH42" s="4"/>
      <c r="BJI42" s="4"/>
      <c r="BJJ42" s="4"/>
      <c r="BJK42" s="4"/>
      <c r="BJL42" s="4"/>
      <c r="BJM42" s="4"/>
      <c r="BJN42" s="4"/>
      <c r="BJO42" s="4"/>
      <c r="BJP42" s="4"/>
      <c r="BJQ42" s="4"/>
      <c r="BJR42" s="4"/>
      <c r="BJS42" s="4"/>
      <c r="BJT42" s="4"/>
      <c r="BJU42" s="4"/>
      <c r="BJV42" s="4"/>
      <c r="BJW42" s="4"/>
      <c r="BJX42" s="4"/>
      <c r="BJY42" s="4"/>
      <c r="BJZ42" s="4"/>
      <c r="BKA42" s="4"/>
      <c r="BKB42" s="4"/>
      <c r="BKC42" s="4"/>
      <c r="BKD42" s="4"/>
      <c r="BKE42" s="4"/>
      <c r="BKF42" s="4"/>
      <c r="BKG42" s="4"/>
      <c r="BKH42" s="4"/>
      <c r="BKI42" s="4"/>
      <c r="BKJ42" s="4"/>
      <c r="BKK42" s="4"/>
      <c r="BKL42" s="4"/>
      <c r="BKM42" s="4"/>
      <c r="BKN42" s="4"/>
      <c r="BKO42" s="4"/>
      <c r="BKP42" s="4"/>
      <c r="BKQ42" s="4"/>
      <c r="BKR42" s="4"/>
      <c r="BKS42" s="4"/>
      <c r="BKT42" s="4"/>
      <c r="BKU42" s="4"/>
      <c r="BKV42" s="4"/>
      <c r="BKW42" s="4"/>
      <c r="BKX42" s="4"/>
      <c r="BKY42" s="4"/>
      <c r="BKZ42" s="4"/>
      <c r="BLA42" s="4"/>
      <c r="BLB42" s="4"/>
      <c r="BLC42" s="4"/>
      <c r="BLD42" s="4"/>
      <c r="BLE42" s="4"/>
      <c r="BLF42" s="4"/>
      <c r="BLG42" s="4"/>
      <c r="BLH42" s="4"/>
      <c r="BLI42" s="4"/>
      <c r="BLJ42" s="4"/>
      <c r="BLK42" s="4"/>
      <c r="BLL42" s="4"/>
      <c r="BLM42" s="4"/>
      <c r="BLN42" s="4"/>
      <c r="BLO42" s="4"/>
      <c r="BLP42" s="4"/>
      <c r="BLQ42" s="4"/>
      <c r="BLR42" s="4"/>
      <c r="BLS42" s="4"/>
      <c r="BLT42" s="4"/>
      <c r="BLU42" s="4"/>
      <c r="BLV42" s="4"/>
      <c r="BLW42" s="4"/>
      <c r="BLX42" s="4"/>
      <c r="BLY42" s="4"/>
      <c r="BLZ42" s="4"/>
      <c r="BMA42" s="4"/>
      <c r="BMB42" s="4"/>
      <c r="BMC42" s="4"/>
      <c r="BMD42" s="4"/>
      <c r="BME42" s="4"/>
      <c r="BMF42" s="4"/>
      <c r="BMG42" s="4"/>
      <c r="BMH42" s="4"/>
      <c r="BMI42" s="4"/>
      <c r="BMJ42" s="4"/>
      <c r="BMK42" s="4"/>
      <c r="BML42" s="4"/>
      <c r="BMM42" s="4"/>
      <c r="BMN42" s="4"/>
      <c r="BMO42" s="4"/>
      <c r="BMP42" s="4"/>
      <c r="BMQ42" s="4"/>
      <c r="BMR42" s="4"/>
      <c r="BMS42" s="4"/>
      <c r="BMT42" s="4"/>
      <c r="BMU42" s="4"/>
      <c r="BMV42" s="4"/>
      <c r="BMW42" s="4"/>
      <c r="BMX42" s="4"/>
      <c r="BMY42" s="4"/>
      <c r="BMZ42" s="4"/>
      <c r="BNA42" s="4"/>
      <c r="BNB42" s="4"/>
      <c r="BNC42" s="4"/>
      <c r="BND42" s="4"/>
      <c r="BNE42" s="4"/>
      <c r="BNF42" s="4"/>
      <c r="BNG42" s="4"/>
      <c r="BNH42" s="4"/>
      <c r="BNI42" s="4"/>
      <c r="BNJ42" s="4"/>
      <c r="BNK42" s="4"/>
      <c r="BNL42" s="4"/>
      <c r="BNM42" s="4"/>
      <c r="BNN42" s="4"/>
      <c r="BNO42" s="4"/>
      <c r="BNP42" s="4"/>
      <c r="BNQ42" s="4"/>
      <c r="BNR42" s="4"/>
      <c r="BNS42" s="4"/>
      <c r="BNT42" s="4"/>
      <c r="BNU42" s="4"/>
      <c r="BNV42" s="4"/>
      <c r="BNW42" s="4"/>
      <c r="BNX42" s="4"/>
      <c r="BNY42" s="4"/>
      <c r="BNZ42" s="4"/>
      <c r="BOA42" s="4"/>
      <c r="BOB42" s="4"/>
      <c r="BOC42" s="4"/>
      <c r="BOD42" s="4"/>
      <c r="BOE42" s="4"/>
      <c r="BOF42" s="4"/>
      <c r="BOG42" s="4"/>
      <c r="BOH42" s="4"/>
      <c r="BOI42" s="4"/>
      <c r="BOJ42" s="4"/>
      <c r="BOK42" s="4"/>
      <c r="BOL42" s="4"/>
      <c r="BOM42" s="4"/>
      <c r="BON42" s="4"/>
      <c r="BOO42" s="4"/>
      <c r="BOP42" s="4"/>
      <c r="BOQ42" s="4"/>
      <c r="BOR42" s="4"/>
      <c r="BOS42" s="4"/>
      <c r="BOT42" s="4"/>
      <c r="BOU42" s="4"/>
      <c r="BOV42" s="4"/>
      <c r="BOW42" s="4"/>
      <c r="BOX42" s="4"/>
      <c r="BOY42" s="4"/>
      <c r="BOZ42" s="4"/>
      <c r="BPA42" s="4"/>
      <c r="BPB42" s="4"/>
      <c r="BPC42" s="4"/>
      <c r="BPD42" s="4"/>
      <c r="BPE42" s="4"/>
      <c r="BPF42" s="4"/>
      <c r="BPG42" s="4"/>
      <c r="BPH42" s="4"/>
      <c r="BPI42" s="4"/>
      <c r="BPJ42" s="4"/>
      <c r="BPK42" s="4"/>
      <c r="BPL42" s="4"/>
      <c r="BPM42" s="4"/>
      <c r="BPN42" s="4"/>
      <c r="BPO42" s="4"/>
      <c r="BPP42" s="4"/>
      <c r="BPQ42" s="4"/>
      <c r="BPR42" s="4"/>
      <c r="BPS42" s="4"/>
      <c r="BPT42" s="4"/>
      <c r="BPU42" s="4"/>
      <c r="BPV42" s="4"/>
      <c r="BPW42" s="4"/>
      <c r="BPX42" s="4"/>
      <c r="BPY42" s="4"/>
      <c r="BPZ42" s="4"/>
      <c r="BQA42" s="4"/>
      <c r="BQB42" s="4"/>
      <c r="BQC42" s="4"/>
      <c r="BQD42" s="4"/>
      <c r="BQE42" s="4"/>
      <c r="BQF42" s="4"/>
      <c r="BQG42" s="4"/>
      <c r="BQH42" s="4"/>
      <c r="BQI42" s="4"/>
      <c r="BQJ42" s="4"/>
      <c r="BQK42" s="4"/>
      <c r="BQL42" s="4"/>
      <c r="BQM42" s="4"/>
      <c r="BQN42" s="4"/>
      <c r="BQO42" s="4"/>
      <c r="BQP42" s="4"/>
      <c r="BQQ42" s="4"/>
      <c r="BQR42" s="4"/>
      <c r="BQS42" s="4"/>
      <c r="BQT42" s="4"/>
      <c r="BQU42" s="4"/>
      <c r="BQV42" s="4"/>
      <c r="BQW42" s="4"/>
      <c r="BQX42" s="4"/>
      <c r="BQY42" s="4"/>
      <c r="BQZ42" s="4"/>
      <c r="BRA42" s="4"/>
      <c r="BRB42" s="4"/>
      <c r="BRC42" s="4"/>
      <c r="BRD42" s="4"/>
      <c r="BRE42" s="4"/>
      <c r="BRF42" s="4"/>
      <c r="BRG42" s="4"/>
      <c r="BRH42" s="4"/>
      <c r="BRI42" s="4"/>
      <c r="BRJ42" s="4"/>
      <c r="BRK42" s="4"/>
      <c r="BRL42" s="4"/>
      <c r="BRM42" s="4"/>
      <c r="BRN42" s="4"/>
      <c r="BRO42" s="4"/>
      <c r="BRP42" s="4"/>
      <c r="BRQ42" s="4"/>
      <c r="BRR42" s="4"/>
      <c r="BRS42" s="4"/>
      <c r="BRT42" s="4"/>
      <c r="BRU42" s="4"/>
      <c r="BRV42" s="4"/>
      <c r="BRW42" s="4"/>
      <c r="BRX42" s="4"/>
      <c r="BRY42" s="4"/>
      <c r="BRZ42" s="4"/>
      <c r="BSA42" s="4"/>
      <c r="BSB42" s="4"/>
      <c r="BSC42" s="4"/>
      <c r="BSD42" s="4"/>
      <c r="BSE42" s="4"/>
      <c r="BSF42" s="4"/>
      <c r="BSG42" s="4"/>
      <c r="BSH42" s="4"/>
      <c r="BSI42" s="4"/>
      <c r="BSJ42" s="4"/>
      <c r="BSK42" s="4"/>
      <c r="BSL42" s="4"/>
      <c r="BSM42" s="4"/>
      <c r="BSN42" s="4"/>
      <c r="BSO42" s="4"/>
      <c r="BSP42" s="4"/>
      <c r="BSQ42" s="4"/>
      <c r="BSR42" s="4"/>
      <c r="BSS42" s="4"/>
      <c r="BST42" s="4"/>
      <c r="BSU42" s="4"/>
      <c r="BSV42" s="4"/>
      <c r="BSW42" s="4"/>
      <c r="BSX42" s="4"/>
      <c r="BSY42" s="4"/>
      <c r="BSZ42" s="4"/>
      <c r="BTA42" s="4"/>
      <c r="BTB42" s="4"/>
      <c r="BTC42" s="4"/>
      <c r="BTD42" s="4"/>
      <c r="BTE42" s="4"/>
      <c r="BTF42" s="4"/>
      <c r="BTG42" s="4"/>
      <c r="BTH42" s="4"/>
      <c r="BTI42" s="4"/>
      <c r="BTJ42" s="4"/>
      <c r="BTK42" s="4"/>
      <c r="BTL42" s="4"/>
      <c r="BTM42" s="4"/>
      <c r="BTN42" s="4"/>
      <c r="BTO42" s="4"/>
      <c r="BTP42" s="4"/>
      <c r="BTQ42" s="4"/>
      <c r="BTR42" s="4"/>
      <c r="BTS42" s="4"/>
      <c r="BTT42" s="4"/>
      <c r="BTU42" s="4"/>
      <c r="BTV42" s="4"/>
      <c r="BTW42" s="4"/>
      <c r="BTX42" s="4"/>
      <c r="BTY42" s="4"/>
      <c r="BTZ42" s="4"/>
      <c r="BUA42" s="4"/>
      <c r="BUB42" s="4"/>
      <c r="BUC42" s="4"/>
      <c r="BUD42" s="4"/>
      <c r="BUE42" s="4"/>
      <c r="BUF42" s="4"/>
      <c r="BUG42" s="4"/>
      <c r="BUH42" s="4"/>
      <c r="BUI42" s="4"/>
      <c r="BUJ42" s="4"/>
      <c r="BUK42" s="4"/>
      <c r="BUL42" s="4"/>
      <c r="BUM42" s="4"/>
      <c r="BUN42" s="4"/>
      <c r="BUO42" s="4"/>
      <c r="BUP42" s="4"/>
      <c r="BUQ42" s="4"/>
      <c r="BUR42" s="4"/>
      <c r="BUS42" s="4"/>
      <c r="BUT42" s="4"/>
      <c r="BUU42" s="4"/>
      <c r="BUV42" s="4"/>
      <c r="BUW42" s="4"/>
      <c r="BUX42" s="4"/>
      <c r="BUY42" s="4"/>
      <c r="BUZ42" s="4"/>
      <c r="BVA42" s="4"/>
      <c r="BVB42" s="4"/>
      <c r="BVC42" s="4"/>
      <c r="BVD42" s="4"/>
      <c r="BVE42" s="4"/>
      <c r="BVF42" s="4"/>
      <c r="BVG42" s="4"/>
      <c r="BVH42" s="4"/>
      <c r="BVI42" s="4"/>
      <c r="BVJ42" s="4"/>
      <c r="BVK42" s="4"/>
      <c r="BVL42" s="4"/>
      <c r="BVM42" s="4"/>
      <c r="BVN42" s="4"/>
      <c r="BVO42" s="4"/>
      <c r="BVP42" s="4"/>
      <c r="BVQ42" s="4"/>
      <c r="BVR42" s="4"/>
      <c r="BVS42" s="4"/>
      <c r="BVT42" s="4"/>
      <c r="BVU42" s="4"/>
      <c r="BVV42" s="4"/>
      <c r="BVW42" s="4"/>
      <c r="BVX42" s="4"/>
      <c r="BVY42" s="4"/>
      <c r="BVZ42" s="4"/>
      <c r="BWA42" s="4"/>
      <c r="BWB42" s="4"/>
      <c r="BWC42" s="4"/>
      <c r="BWD42" s="4"/>
      <c r="BWE42" s="4"/>
      <c r="BWF42" s="4"/>
      <c r="BWG42" s="4"/>
      <c r="BWH42" s="4"/>
      <c r="BWI42" s="4"/>
      <c r="BWJ42" s="4"/>
      <c r="BWK42" s="4"/>
      <c r="BWL42" s="4"/>
      <c r="BWM42" s="4"/>
      <c r="BWN42" s="4"/>
      <c r="BWO42" s="4"/>
      <c r="BWP42" s="4"/>
      <c r="BWQ42" s="4"/>
      <c r="BWR42" s="4"/>
      <c r="BWS42" s="4"/>
      <c r="BWT42" s="4"/>
      <c r="BWU42" s="4"/>
      <c r="BWV42" s="4"/>
      <c r="BWW42" s="4"/>
      <c r="BWX42" s="4"/>
      <c r="BWY42" s="4"/>
      <c r="BWZ42" s="4"/>
      <c r="BXA42" s="4"/>
      <c r="BXB42" s="4"/>
      <c r="BXC42" s="4"/>
      <c r="BXD42" s="4"/>
      <c r="BXE42" s="4"/>
      <c r="BXF42" s="4"/>
      <c r="BXG42" s="4"/>
      <c r="BXH42" s="4"/>
      <c r="BXI42" s="4"/>
      <c r="BXJ42" s="4"/>
      <c r="BXK42" s="4"/>
      <c r="BXL42" s="4"/>
      <c r="BXM42" s="4"/>
      <c r="BXN42" s="4"/>
      <c r="BXO42" s="4"/>
      <c r="BXP42" s="4"/>
      <c r="BXQ42" s="4"/>
      <c r="BXR42" s="4"/>
      <c r="BXS42" s="4"/>
      <c r="BXT42" s="4"/>
      <c r="BXU42" s="4"/>
      <c r="BXV42" s="4"/>
      <c r="BXW42" s="4"/>
      <c r="BXX42" s="4"/>
      <c r="BXY42" s="4"/>
      <c r="BXZ42" s="4"/>
      <c r="BYA42" s="4"/>
      <c r="BYB42" s="4"/>
      <c r="BYC42" s="4"/>
      <c r="BYD42" s="4"/>
      <c r="BYE42" s="4"/>
      <c r="BYF42" s="4"/>
      <c r="BYG42" s="4"/>
      <c r="BYH42" s="4"/>
      <c r="BYI42" s="4"/>
      <c r="BYJ42" s="4"/>
      <c r="BYK42" s="4"/>
      <c r="BYL42" s="4"/>
      <c r="BYM42" s="4"/>
      <c r="BYN42" s="4"/>
      <c r="BYO42" s="4"/>
      <c r="BYP42" s="4"/>
      <c r="BYQ42" s="4"/>
      <c r="BYR42" s="4"/>
      <c r="BYS42" s="4"/>
      <c r="BYT42" s="4"/>
      <c r="BYU42" s="4"/>
      <c r="BYV42" s="4"/>
      <c r="BYW42" s="4"/>
      <c r="BYX42" s="4"/>
      <c r="BYY42" s="4"/>
      <c r="BYZ42" s="4"/>
      <c r="BZA42" s="4"/>
      <c r="BZB42" s="4"/>
      <c r="BZC42" s="4"/>
      <c r="BZD42" s="4"/>
      <c r="BZE42" s="4"/>
      <c r="BZF42" s="4"/>
      <c r="BZG42" s="4"/>
      <c r="BZH42" s="4"/>
      <c r="BZI42" s="4"/>
      <c r="BZJ42" s="4"/>
      <c r="BZK42" s="4"/>
      <c r="BZL42" s="4"/>
      <c r="BZM42" s="4"/>
      <c r="BZN42" s="4"/>
      <c r="BZO42" s="4"/>
      <c r="BZP42" s="4"/>
      <c r="BZQ42" s="4"/>
      <c r="BZR42" s="4"/>
      <c r="BZS42" s="4"/>
      <c r="BZT42" s="4"/>
      <c r="BZU42" s="4"/>
      <c r="BZV42" s="4"/>
      <c r="BZW42" s="4"/>
      <c r="BZX42" s="4"/>
      <c r="BZY42" s="4"/>
      <c r="BZZ42" s="4"/>
      <c r="CAA42" s="4"/>
      <c r="CAB42" s="4"/>
      <c r="CAC42" s="4"/>
      <c r="CAD42" s="4"/>
      <c r="CAE42" s="4"/>
      <c r="CAF42" s="4"/>
      <c r="CAG42" s="4"/>
      <c r="CAH42" s="4"/>
      <c r="CAI42" s="4"/>
      <c r="CAJ42" s="4"/>
      <c r="CAK42" s="4"/>
      <c r="CAL42" s="4"/>
      <c r="CAM42" s="4"/>
      <c r="CAN42" s="4"/>
      <c r="CAO42" s="4"/>
      <c r="CAP42" s="4"/>
      <c r="CAQ42" s="4"/>
      <c r="CAR42" s="4"/>
      <c r="CAS42" s="4"/>
      <c r="CAT42" s="4"/>
      <c r="CAU42" s="4"/>
      <c r="CAV42" s="4"/>
      <c r="CAW42" s="4"/>
      <c r="CAX42" s="4"/>
      <c r="CAY42" s="4"/>
      <c r="CAZ42" s="4"/>
      <c r="CBA42" s="4"/>
      <c r="CBB42" s="4"/>
      <c r="CBC42" s="4"/>
      <c r="CBD42" s="4"/>
      <c r="CBE42" s="4"/>
      <c r="CBF42" s="4"/>
      <c r="CBG42" s="4"/>
      <c r="CBH42" s="4"/>
      <c r="CBI42" s="4"/>
      <c r="CBJ42" s="4"/>
      <c r="CBK42" s="4"/>
      <c r="CBL42" s="4"/>
      <c r="CBM42" s="4"/>
      <c r="CBN42" s="4"/>
      <c r="CBO42" s="4"/>
      <c r="CBP42" s="4"/>
      <c r="CBQ42" s="4"/>
      <c r="CBR42" s="4"/>
      <c r="CBS42" s="4"/>
      <c r="CBT42" s="4"/>
      <c r="CBU42" s="4"/>
      <c r="CBV42" s="4"/>
      <c r="CBW42" s="4"/>
      <c r="CBX42" s="4"/>
      <c r="CBY42" s="4"/>
      <c r="CBZ42" s="4"/>
      <c r="CCA42" s="4"/>
      <c r="CCB42" s="4"/>
      <c r="CCC42" s="4"/>
      <c r="CCD42" s="4"/>
      <c r="CCE42" s="4"/>
      <c r="CCF42" s="4"/>
      <c r="CCG42" s="4"/>
      <c r="CCH42" s="4"/>
      <c r="CCI42" s="4"/>
      <c r="CCJ42" s="4"/>
      <c r="CCK42" s="4"/>
      <c r="CCL42" s="4"/>
      <c r="CCM42" s="4"/>
      <c r="CCN42" s="4"/>
      <c r="CCO42" s="4"/>
      <c r="CCP42" s="4"/>
      <c r="CCQ42" s="4"/>
      <c r="CCR42" s="4"/>
      <c r="CCS42" s="4"/>
      <c r="CCT42" s="4"/>
      <c r="CCU42" s="4"/>
      <c r="CCV42" s="4"/>
      <c r="CCW42" s="4"/>
      <c r="CCX42" s="4"/>
      <c r="CCY42" s="4"/>
      <c r="CCZ42" s="4"/>
      <c r="CDA42" s="4"/>
      <c r="CDB42" s="4"/>
      <c r="CDC42" s="4"/>
      <c r="CDD42" s="4"/>
      <c r="CDE42" s="4"/>
      <c r="CDF42" s="4"/>
      <c r="CDG42" s="4"/>
      <c r="CDH42" s="4"/>
      <c r="CDI42" s="4"/>
      <c r="CDJ42" s="4"/>
      <c r="CDK42" s="4"/>
      <c r="CDL42" s="4"/>
      <c r="CDM42" s="4"/>
      <c r="CDN42" s="4"/>
      <c r="CDO42" s="4"/>
      <c r="CDP42" s="4"/>
      <c r="CDQ42" s="4"/>
      <c r="CDR42" s="4"/>
      <c r="CDS42" s="4"/>
      <c r="CDT42" s="4"/>
      <c r="CDU42" s="4"/>
      <c r="CDV42" s="4"/>
      <c r="CDW42" s="4"/>
      <c r="CDX42" s="4"/>
      <c r="CDY42" s="4"/>
      <c r="CDZ42" s="4"/>
      <c r="CEA42" s="4"/>
      <c r="CEB42" s="4"/>
      <c r="CEC42" s="4"/>
      <c r="CED42" s="4"/>
      <c r="CEE42" s="4"/>
      <c r="CEF42" s="4"/>
      <c r="CEG42" s="4"/>
      <c r="CEH42" s="4"/>
      <c r="CEI42" s="4"/>
      <c r="CEJ42" s="4"/>
      <c r="CEK42" s="4"/>
      <c r="CEL42" s="4"/>
      <c r="CEM42" s="4"/>
      <c r="CEN42" s="4"/>
      <c r="CEO42" s="4"/>
      <c r="CEP42" s="4"/>
      <c r="CEQ42" s="4"/>
      <c r="CER42" s="4"/>
      <c r="CES42" s="4"/>
      <c r="CET42" s="4"/>
      <c r="CEU42" s="4"/>
      <c r="CEV42" s="4"/>
      <c r="CEW42" s="4"/>
      <c r="CEX42" s="4"/>
      <c r="CEY42" s="4"/>
      <c r="CEZ42" s="4"/>
      <c r="CFA42" s="4"/>
      <c r="CFB42" s="4"/>
      <c r="CFC42" s="4"/>
      <c r="CFD42" s="4"/>
      <c r="CFE42" s="4"/>
      <c r="CFF42" s="4"/>
      <c r="CFG42" s="4"/>
      <c r="CFH42" s="4"/>
      <c r="CFI42" s="4"/>
      <c r="CFJ42" s="4"/>
      <c r="CFK42" s="4"/>
      <c r="CFL42" s="4"/>
      <c r="CFM42" s="4"/>
      <c r="CFN42" s="4"/>
      <c r="CFO42" s="4"/>
      <c r="CFP42" s="4"/>
      <c r="CFQ42" s="4"/>
      <c r="CFR42" s="4"/>
      <c r="CFS42" s="4"/>
      <c r="CFT42" s="4"/>
      <c r="CFU42" s="4"/>
      <c r="CFV42" s="4"/>
      <c r="CFW42" s="4"/>
      <c r="CFX42" s="4"/>
      <c r="CFY42" s="4"/>
      <c r="CFZ42" s="4"/>
      <c r="CGA42" s="4"/>
      <c r="CGB42" s="4"/>
      <c r="CGC42" s="4"/>
      <c r="CGD42" s="4"/>
      <c r="CGE42" s="4"/>
      <c r="CGF42" s="4"/>
      <c r="CGG42" s="4"/>
      <c r="CGH42" s="4"/>
      <c r="CGI42" s="4"/>
      <c r="CGJ42" s="4"/>
      <c r="CGK42" s="4"/>
      <c r="CGL42" s="4"/>
      <c r="CGM42" s="4"/>
      <c r="CGN42" s="4"/>
      <c r="CGO42" s="4"/>
      <c r="CGP42" s="4"/>
      <c r="CGQ42" s="4"/>
      <c r="CGR42" s="4"/>
      <c r="CGS42" s="4"/>
      <c r="CGT42" s="4"/>
      <c r="CGU42" s="4"/>
      <c r="CGV42" s="4"/>
      <c r="CGW42" s="4"/>
      <c r="CGX42" s="4"/>
      <c r="CGY42" s="4"/>
      <c r="CGZ42" s="4"/>
      <c r="CHA42" s="4"/>
      <c r="CHB42" s="4"/>
      <c r="CHC42" s="4"/>
      <c r="CHD42" s="4"/>
      <c r="CHE42" s="4"/>
      <c r="CHF42" s="4"/>
      <c r="CHG42" s="4"/>
      <c r="CHH42" s="4"/>
      <c r="CHI42" s="4"/>
      <c r="CHJ42" s="4"/>
      <c r="CHK42" s="4"/>
      <c r="CHL42" s="4"/>
      <c r="CHM42" s="4"/>
      <c r="CHN42" s="4"/>
      <c r="CHO42" s="4"/>
      <c r="CHP42" s="4"/>
      <c r="CHQ42" s="4"/>
      <c r="CHR42" s="4"/>
      <c r="CHS42" s="4"/>
      <c r="CHT42" s="4"/>
      <c r="CHU42" s="4"/>
      <c r="CHV42" s="4"/>
      <c r="CHW42" s="4"/>
      <c r="CHX42" s="4"/>
      <c r="CHY42" s="4"/>
      <c r="CHZ42" s="4"/>
      <c r="CIA42" s="4"/>
      <c r="CIB42" s="4"/>
      <c r="CIC42" s="4"/>
      <c r="CID42" s="4"/>
      <c r="CIE42" s="4"/>
      <c r="CIF42" s="4"/>
      <c r="CIG42" s="4"/>
      <c r="CIH42" s="4"/>
      <c r="CII42" s="4"/>
      <c r="CIJ42" s="4"/>
      <c r="CIK42" s="4"/>
      <c r="CIL42" s="4"/>
      <c r="CIM42" s="4"/>
      <c r="CIN42" s="4"/>
      <c r="CIO42" s="4"/>
      <c r="CIP42" s="4"/>
      <c r="CIQ42" s="4"/>
      <c r="CIR42" s="4"/>
      <c r="CIS42" s="4"/>
      <c r="CIT42" s="4"/>
      <c r="CIU42" s="4"/>
      <c r="CIV42" s="4"/>
      <c r="CIW42" s="4"/>
      <c r="CIX42" s="4"/>
      <c r="CIY42" s="4"/>
      <c r="CIZ42" s="4"/>
      <c r="CJA42" s="4"/>
      <c r="CJB42" s="4"/>
      <c r="CJC42" s="4"/>
      <c r="CJD42" s="4"/>
      <c r="CJE42" s="4"/>
      <c r="CJF42" s="4"/>
      <c r="CJG42" s="4"/>
      <c r="CJH42" s="4"/>
      <c r="CJI42" s="4"/>
      <c r="CJJ42" s="4"/>
      <c r="CJK42" s="4"/>
      <c r="CJL42" s="4"/>
      <c r="CJM42" s="4"/>
      <c r="CJN42" s="4"/>
      <c r="CJO42" s="4"/>
      <c r="CJP42" s="4"/>
      <c r="CJQ42" s="4"/>
      <c r="CJR42" s="4"/>
      <c r="CJS42" s="4"/>
      <c r="CJT42" s="4"/>
      <c r="CJU42" s="4"/>
      <c r="CJV42" s="4"/>
      <c r="CJW42" s="4"/>
      <c r="CJX42" s="4"/>
      <c r="CJY42" s="4"/>
      <c r="CJZ42" s="4"/>
      <c r="CKA42" s="4"/>
      <c r="CKB42" s="4"/>
      <c r="CKC42" s="4"/>
      <c r="CKD42" s="4"/>
      <c r="CKE42" s="4"/>
      <c r="CKF42" s="4"/>
      <c r="CKG42" s="4"/>
      <c r="CKH42" s="4"/>
      <c r="CKI42" s="4"/>
      <c r="CKJ42" s="4"/>
      <c r="CKK42" s="4"/>
      <c r="CKL42" s="4"/>
      <c r="CKM42" s="4"/>
      <c r="CKN42" s="4"/>
      <c r="CKO42" s="4"/>
      <c r="CKP42" s="4"/>
      <c r="CKQ42" s="4"/>
      <c r="CKR42" s="4"/>
      <c r="CKS42" s="4"/>
      <c r="CKT42" s="4"/>
      <c r="CKU42" s="4"/>
      <c r="CKV42" s="4"/>
      <c r="CKW42" s="4"/>
      <c r="CKX42" s="4"/>
      <c r="CKY42" s="4"/>
      <c r="CKZ42" s="4"/>
      <c r="CLA42" s="4"/>
      <c r="CLB42" s="4"/>
      <c r="CLC42" s="4"/>
      <c r="CLD42" s="4"/>
      <c r="CLE42" s="4"/>
      <c r="CLF42" s="4"/>
      <c r="CLG42" s="4"/>
      <c r="CLH42" s="4"/>
      <c r="CLI42" s="4"/>
      <c r="CLJ42" s="4"/>
      <c r="CLK42" s="4"/>
      <c r="CLL42" s="4"/>
      <c r="CLM42" s="4"/>
      <c r="CLN42" s="4"/>
      <c r="CLO42" s="4"/>
      <c r="CLP42" s="4"/>
      <c r="CLQ42" s="4"/>
      <c r="CLR42" s="4"/>
      <c r="CLS42" s="4"/>
      <c r="CLT42" s="4"/>
      <c r="CLU42" s="4"/>
      <c r="CLV42" s="4"/>
      <c r="CLW42" s="4"/>
      <c r="CLX42" s="4"/>
      <c r="CLY42" s="4"/>
      <c r="CLZ42" s="4"/>
      <c r="CMA42" s="4"/>
      <c r="CMB42" s="4"/>
      <c r="CMC42" s="4"/>
      <c r="CMD42" s="4"/>
      <c r="CME42" s="4"/>
      <c r="CMF42" s="4"/>
      <c r="CMG42" s="4"/>
      <c r="CMH42" s="4"/>
      <c r="CMI42" s="4"/>
      <c r="CMJ42" s="4"/>
      <c r="CMK42" s="4"/>
      <c r="CML42" s="4"/>
      <c r="CMM42" s="4"/>
      <c r="CMN42" s="4"/>
      <c r="CMO42" s="4"/>
      <c r="CMP42" s="4"/>
      <c r="CMQ42" s="4"/>
      <c r="CMR42" s="4"/>
      <c r="CMS42" s="4"/>
      <c r="CMT42" s="4"/>
      <c r="CMU42" s="4"/>
      <c r="CMV42" s="4"/>
      <c r="CMW42" s="4"/>
      <c r="CMX42" s="4"/>
      <c r="CMY42" s="4"/>
      <c r="CMZ42" s="4"/>
      <c r="CNA42" s="4"/>
      <c r="CNB42" s="4"/>
      <c r="CNC42" s="4"/>
      <c r="CND42" s="4"/>
      <c r="CNE42" s="4"/>
      <c r="CNF42" s="4"/>
      <c r="CNG42" s="4"/>
      <c r="CNH42" s="4"/>
      <c r="CNI42" s="4"/>
      <c r="CNJ42" s="4"/>
      <c r="CNK42" s="4"/>
      <c r="CNL42" s="4"/>
      <c r="CNM42" s="4"/>
      <c r="CNN42" s="4"/>
      <c r="CNO42" s="4"/>
      <c r="CNP42" s="4"/>
      <c r="CNQ42" s="4"/>
      <c r="CNR42" s="4"/>
      <c r="CNS42" s="4"/>
      <c r="CNT42" s="4"/>
      <c r="CNU42" s="4"/>
      <c r="CNV42" s="4"/>
      <c r="CNW42" s="4"/>
      <c r="CNX42" s="4"/>
      <c r="CNY42" s="4"/>
      <c r="CNZ42" s="4"/>
      <c r="COA42" s="4"/>
      <c r="COB42" s="4"/>
      <c r="COC42" s="4"/>
      <c r="COD42" s="4"/>
      <c r="COE42" s="4"/>
      <c r="COF42" s="4"/>
      <c r="COG42" s="4"/>
      <c r="COH42" s="4"/>
      <c r="COI42" s="4"/>
      <c r="COJ42" s="4"/>
      <c r="COK42" s="4"/>
      <c r="COL42" s="4"/>
      <c r="COM42" s="4"/>
      <c r="CON42" s="4"/>
      <c r="COO42" s="4"/>
      <c r="COP42" s="4"/>
      <c r="COQ42" s="4"/>
      <c r="COR42" s="4"/>
      <c r="COS42" s="4"/>
      <c r="COT42" s="4"/>
      <c r="COU42" s="4"/>
      <c r="COV42" s="4"/>
      <c r="COW42" s="4"/>
      <c r="COX42" s="4"/>
      <c r="COY42" s="4"/>
      <c r="COZ42" s="4"/>
      <c r="CPA42" s="4"/>
      <c r="CPB42" s="4"/>
      <c r="CPC42" s="4"/>
      <c r="CPD42" s="4"/>
      <c r="CPE42" s="4"/>
      <c r="CPF42" s="4"/>
      <c r="CPG42" s="4"/>
      <c r="CPH42" s="4"/>
      <c r="CPI42" s="4"/>
      <c r="CPJ42" s="4"/>
      <c r="CPK42" s="4"/>
      <c r="CPL42" s="4"/>
      <c r="CPM42" s="4"/>
      <c r="CPN42" s="4"/>
      <c r="CPO42" s="4"/>
      <c r="CPP42" s="4"/>
      <c r="CPQ42" s="4"/>
      <c r="CPR42" s="4"/>
      <c r="CPS42" s="4"/>
      <c r="CPT42" s="4"/>
      <c r="CPU42" s="4"/>
      <c r="CPV42" s="4"/>
      <c r="CPW42" s="4"/>
      <c r="CPX42" s="4"/>
      <c r="CPY42" s="4"/>
      <c r="CPZ42" s="4"/>
      <c r="CQA42" s="4"/>
      <c r="CQB42" s="4"/>
      <c r="CQC42" s="4"/>
      <c r="CQD42" s="4"/>
      <c r="CQE42" s="4"/>
      <c r="CQF42" s="4"/>
      <c r="CQG42" s="4"/>
      <c r="CQH42" s="4"/>
      <c r="CQI42" s="4"/>
      <c r="CQJ42" s="4"/>
      <c r="CQK42" s="4"/>
      <c r="CQL42" s="4"/>
      <c r="CQM42" s="4"/>
      <c r="CQN42" s="4"/>
      <c r="CQO42" s="4"/>
      <c r="CQP42" s="4"/>
      <c r="CQQ42" s="4"/>
      <c r="CQR42" s="4"/>
      <c r="CQS42" s="4"/>
      <c r="CQT42" s="4"/>
      <c r="CQU42" s="4"/>
      <c r="CQV42" s="4"/>
      <c r="CQW42" s="4"/>
      <c r="CQX42" s="4"/>
      <c r="CQY42" s="4"/>
      <c r="CQZ42" s="4"/>
      <c r="CRA42" s="4"/>
      <c r="CRB42" s="4"/>
      <c r="CRC42" s="4"/>
      <c r="CRD42" s="4"/>
      <c r="CRE42" s="4"/>
      <c r="CRF42" s="4"/>
      <c r="CRG42" s="4"/>
      <c r="CRH42" s="4"/>
      <c r="CRI42" s="4"/>
      <c r="CRJ42" s="4"/>
      <c r="CRK42" s="4"/>
      <c r="CRL42" s="4"/>
      <c r="CRM42" s="4"/>
      <c r="CRN42" s="4"/>
      <c r="CRO42" s="4"/>
      <c r="CRP42" s="4"/>
      <c r="CRQ42" s="4"/>
      <c r="CRR42" s="4"/>
      <c r="CRS42" s="4"/>
      <c r="CRT42" s="4"/>
      <c r="CRU42" s="4"/>
      <c r="CRV42" s="4"/>
      <c r="CRW42" s="4"/>
      <c r="CRX42" s="4"/>
      <c r="CRY42" s="4"/>
      <c r="CRZ42" s="4"/>
      <c r="CSA42" s="4"/>
      <c r="CSB42" s="4"/>
      <c r="CSC42" s="4"/>
      <c r="CSD42" s="4"/>
      <c r="CSE42" s="4"/>
      <c r="CSF42" s="4"/>
      <c r="CSG42" s="4"/>
      <c r="CSH42" s="4"/>
      <c r="CSI42" s="4"/>
      <c r="CSJ42" s="4"/>
      <c r="CSK42" s="4"/>
      <c r="CSL42" s="4"/>
      <c r="CSM42" s="4"/>
      <c r="CSN42" s="4"/>
      <c r="CSO42" s="4"/>
      <c r="CSP42" s="4"/>
      <c r="CSQ42" s="4"/>
      <c r="CSR42" s="4"/>
      <c r="CSS42" s="4"/>
      <c r="CST42" s="4"/>
      <c r="CSU42" s="4"/>
      <c r="CSV42" s="4"/>
      <c r="CSW42" s="4"/>
      <c r="CSX42" s="4"/>
      <c r="CSY42" s="4"/>
      <c r="CSZ42" s="4"/>
      <c r="CTA42" s="4"/>
      <c r="CTB42" s="4"/>
      <c r="CTC42" s="4"/>
      <c r="CTD42" s="4"/>
      <c r="CTE42" s="4"/>
      <c r="CTF42" s="4"/>
      <c r="CTG42" s="4"/>
      <c r="CTH42" s="4"/>
      <c r="CTI42" s="4"/>
      <c r="CTJ42" s="4"/>
      <c r="CTK42" s="4"/>
      <c r="CTL42" s="4"/>
      <c r="CTM42" s="4"/>
      <c r="CTN42" s="4"/>
      <c r="CTO42" s="4"/>
      <c r="CTP42" s="4"/>
      <c r="CTQ42" s="4"/>
      <c r="CTR42" s="4"/>
      <c r="CTS42" s="4"/>
      <c r="CTT42" s="4"/>
      <c r="CTU42" s="4"/>
      <c r="CTV42" s="4"/>
      <c r="CTW42" s="4"/>
      <c r="CTX42" s="4"/>
      <c r="CTY42" s="4"/>
      <c r="CTZ42" s="4"/>
      <c r="CUA42" s="4"/>
      <c r="CUB42" s="4"/>
      <c r="CUC42" s="4"/>
      <c r="CUD42" s="4"/>
      <c r="CUE42" s="4"/>
      <c r="CUF42" s="4"/>
      <c r="CUG42" s="4"/>
      <c r="CUH42" s="4"/>
      <c r="CUI42" s="4"/>
      <c r="CUJ42" s="4"/>
      <c r="CUK42" s="4"/>
      <c r="CUL42" s="4"/>
      <c r="CUM42" s="4"/>
      <c r="CUN42" s="4"/>
      <c r="CUO42" s="4"/>
      <c r="CUP42" s="4"/>
      <c r="CUQ42" s="4"/>
      <c r="CUR42" s="4"/>
      <c r="CUS42" s="4"/>
      <c r="CUT42" s="4"/>
      <c r="CUU42" s="4"/>
      <c r="CUV42" s="4"/>
      <c r="CUW42" s="4"/>
      <c r="CUX42" s="4"/>
      <c r="CUY42" s="4"/>
      <c r="CUZ42" s="4"/>
      <c r="CVA42" s="4"/>
      <c r="CVB42" s="4"/>
      <c r="CVC42" s="4"/>
      <c r="CVD42" s="4"/>
      <c r="CVE42" s="4"/>
      <c r="CVF42" s="4"/>
      <c r="CVG42" s="4"/>
      <c r="CVH42" s="4"/>
      <c r="CVI42" s="4"/>
      <c r="CVJ42" s="4"/>
      <c r="CVK42" s="4"/>
      <c r="CVL42" s="4"/>
      <c r="CVM42" s="4"/>
      <c r="CVN42" s="4"/>
      <c r="CVO42" s="4"/>
      <c r="CVP42" s="4"/>
      <c r="CVQ42" s="4"/>
      <c r="CVR42" s="4"/>
      <c r="CVS42" s="4"/>
      <c r="CVT42" s="4"/>
      <c r="CVU42" s="4"/>
      <c r="CVV42" s="4"/>
      <c r="CVW42" s="4"/>
      <c r="CVX42" s="4"/>
      <c r="CVY42" s="4"/>
      <c r="CVZ42" s="4"/>
      <c r="CWA42" s="4"/>
      <c r="CWB42" s="4"/>
      <c r="CWC42" s="4"/>
      <c r="CWD42" s="4"/>
      <c r="CWE42" s="4"/>
      <c r="CWF42" s="4"/>
      <c r="CWG42" s="4"/>
      <c r="CWH42" s="4"/>
      <c r="CWI42" s="4"/>
      <c r="CWJ42" s="4"/>
      <c r="CWK42" s="4"/>
      <c r="CWL42" s="4"/>
      <c r="CWM42" s="4"/>
      <c r="CWN42" s="4"/>
      <c r="CWO42" s="4"/>
      <c r="CWP42" s="4"/>
      <c r="CWQ42" s="4"/>
      <c r="CWR42" s="4"/>
      <c r="CWS42" s="4"/>
      <c r="CWT42" s="4"/>
      <c r="CWU42" s="4"/>
      <c r="CWV42" s="4"/>
      <c r="CWW42" s="4"/>
      <c r="CWX42" s="4"/>
      <c r="CWY42" s="4"/>
      <c r="CWZ42" s="4"/>
      <c r="CXA42" s="4"/>
      <c r="CXB42" s="4"/>
      <c r="CXC42" s="4"/>
      <c r="CXD42" s="4"/>
      <c r="CXE42" s="4"/>
      <c r="CXF42" s="4"/>
      <c r="CXG42" s="4"/>
      <c r="CXH42" s="4"/>
      <c r="CXI42" s="4"/>
      <c r="CXJ42" s="4"/>
      <c r="CXK42" s="4"/>
      <c r="CXL42" s="4"/>
      <c r="CXM42" s="4"/>
      <c r="CXN42" s="4"/>
      <c r="CXO42" s="4"/>
      <c r="CXP42" s="4"/>
      <c r="CXQ42" s="4"/>
      <c r="CXR42" s="4"/>
      <c r="CXS42" s="4"/>
      <c r="CXT42" s="4"/>
      <c r="CXU42" s="4"/>
      <c r="CXV42" s="4"/>
      <c r="CXW42" s="4"/>
      <c r="CXX42" s="4"/>
      <c r="CXY42" s="4"/>
      <c r="CXZ42" s="4"/>
      <c r="CYA42" s="4"/>
      <c r="CYB42" s="4"/>
      <c r="CYC42" s="4"/>
      <c r="CYD42" s="4"/>
      <c r="CYE42" s="4"/>
      <c r="CYF42" s="4"/>
      <c r="CYG42" s="4"/>
      <c r="CYH42" s="4"/>
      <c r="CYI42" s="4"/>
      <c r="CYJ42" s="4"/>
      <c r="CYK42" s="4"/>
      <c r="CYL42" s="4"/>
      <c r="CYM42" s="4"/>
      <c r="CYN42" s="4"/>
      <c r="CYO42" s="4"/>
      <c r="CYP42" s="4"/>
      <c r="CYQ42" s="4"/>
      <c r="CYR42" s="4"/>
      <c r="CYS42" s="4"/>
      <c r="CYT42" s="4"/>
      <c r="CYU42" s="4"/>
      <c r="CYV42" s="4"/>
      <c r="CYW42" s="4"/>
      <c r="CYX42" s="4"/>
      <c r="CYY42" s="4"/>
      <c r="CYZ42" s="4"/>
      <c r="CZA42" s="4"/>
      <c r="CZB42" s="4"/>
      <c r="CZC42" s="4"/>
      <c r="CZD42" s="4"/>
      <c r="CZE42" s="4"/>
      <c r="CZF42" s="4"/>
      <c r="CZG42" s="4"/>
      <c r="CZH42" s="4"/>
      <c r="CZI42" s="4"/>
      <c r="CZJ42" s="4"/>
      <c r="CZK42" s="4"/>
      <c r="CZL42" s="4"/>
      <c r="CZM42" s="4"/>
      <c r="CZN42" s="4"/>
      <c r="CZO42" s="4"/>
      <c r="CZP42" s="4"/>
      <c r="CZQ42" s="4"/>
      <c r="CZR42" s="4"/>
      <c r="CZS42" s="4"/>
      <c r="CZT42" s="4"/>
      <c r="CZU42" s="4"/>
      <c r="CZV42" s="4"/>
      <c r="CZW42" s="4"/>
      <c r="CZX42" s="4"/>
      <c r="CZY42" s="4"/>
      <c r="CZZ42" s="4"/>
      <c r="DAA42" s="4"/>
      <c r="DAB42" s="4"/>
      <c r="DAC42" s="4"/>
      <c r="DAD42" s="4"/>
      <c r="DAE42" s="4"/>
      <c r="DAF42" s="4"/>
      <c r="DAG42" s="4"/>
      <c r="DAH42" s="4"/>
      <c r="DAI42" s="4"/>
      <c r="DAJ42" s="4"/>
      <c r="DAK42" s="4"/>
      <c r="DAL42" s="4"/>
      <c r="DAM42" s="4"/>
      <c r="DAN42" s="4"/>
      <c r="DAO42" s="4"/>
      <c r="DAP42" s="4"/>
      <c r="DAQ42" s="4"/>
      <c r="DAR42" s="4"/>
      <c r="DAS42" s="4"/>
      <c r="DAT42" s="4"/>
      <c r="DAU42" s="4"/>
      <c r="DAV42" s="4"/>
      <c r="DAW42" s="4"/>
      <c r="DAX42" s="4"/>
      <c r="DAY42" s="4"/>
      <c r="DAZ42" s="4"/>
      <c r="DBA42" s="4"/>
      <c r="DBB42" s="4"/>
      <c r="DBC42" s="4"/>
      <c r="DBD42" s="4"/>
      <c r="DBE42" s="4"/>
      <c r="DBF42" s="4"/>
      <c r="DBG42" s="4"/>
      <c r="DBH42" s="4"/>
      <c r="DBI42" s="4"/>
      <c r="DBJ42" s="4"/>
      <c r="DBK42" s="4"/>
      <c r="DBL42" s="4"/>
      <c r="DBM42" s="4"/>
      <c r="DBN42" s="4"/>
      <c r="DBO42" s="4"/>
      <c r="DBP42" s="4"/>
      <c r="DBQ42" s="4"/>
      <c r="DBR42" s="4"/>
      <c r="DBS42" s="4"/>
      <c r="DBT42" s="4"/>
      <c r="DBU42" s="4"/>
      <c r="DBV42" s="4"/>
      <c r="DBW42" s="4"/>
      <c r="DBX42" s="4"/>
      <c r="DBY42" s="4"/>
      <c r="DBZ42" s="4"/>
      <c r="DCA42" s="4"/>
      <c r="DCB42" s="4"/>
      <c r="DCC42" s="4"/>
      <c r="DCD42" s="4"/>
      <c r="DCE42" s="4"/>
      <c r="DCF42" s="4"/>
      <c r="DCG42" s="4"/>
      <c r="DCH42" s="4"/>
      <c r="DCI42" s="4"/>
      <c r="DCJ42" s="4"/>
      <c r="DCK42" s="4"/>
      <c r="DCL42" s="4"/>
      <c r="DCM42" s="4"/>
      <c r="DCN42" s="4"/>
      <c r="DCO42" s="4"/>
      <c r="DCP42" s="4"/>
      <c r="DCQ42" s="4"/>
      <c r="DCR42" s="4"/>
      <c r="DCS42" s="4"/>
      <c r="DCT42" s="4"/>
      <c r="DCU42" s="4"/>
      <c r="DCV42" s="4"/>
      <c r="DCW42" s="4"/>
      <c r="DCX42" s="4"/>
      <c r="DCY42" s="4"/>
      <c r="DCZ42" s="4"/>
      <c r="DDA42" s="4"/>
      <c r="DDB42" s="4"/>
      <c r="DDC42" s="4"/>
      <c r="DDD42" s="4"/>
      <c r="DDE42" s="4"/>
      <c r="DDF42" s="4"/>
      <c r="DDG42" s="4"/>
      <c r="DDH42" s="4"/>
      <c r="DDI42" s="4"/>
      <c r="DDJ42" s="4"/>
      <c r="DDK42" s="4"/>
      <c r="DDL42" s="4"/>
      <c r="DDM42" s="4"/>
      <c r="DDN42" s="4"/>
      <c r="DDO42" s="4"/>
      <c r="DDP42" s="4"/>
      <c r="DDQ42" s="4"/>
      <c r="DDR42" s="4"/>
      <c r="DDS42" s="4"/>
      <c r="DDT42" s="4"/>
      <c r="DDU42" s="4"/>
      <c r="DDV42" s="4"/>
      <c r="DDW42" s="4"/>
      <c r="DDX42" s="4"/>
      <c r="DDY42" s="4"/>
      <c r="DDZ42" s="4"/>
      <c r="DEA42" s="4"/>
      <c r="DEB42" s="4"/>
      <c r="DEC42" s="4"/>
      <c r="DED42" s="4"/>
      <c r="DEE42" s="4"/>
      <c r="DEF42" s="4"/>
      <c r="DEG42" s="4"/>
      <c r="DEH42" s="4"/>
      <c r="DEI42" s="4"/>
      <c r="DEJ42" s="4"/>
      <c r="DEK42" s="4"/>
      <c r="DEL42" s="4"/>
      <c r="DEM42" s="4"/>
      <c r="DEN42" s="4"/>
      <c r="DEO42" s="4"/>
      <c r="DEP42" s="4"/>
      <c r="DEQ42" s="4"/>
      <c r="DER42" s="4"/>
      <c r="DES42" s="4"/>
      <c r="DET42" s="4"/>
      <c r="DEU42" s="4"/>
      <c r="DEV42" s="4"/>
      <c r="DEW42" s="4"/>
      <c r="DEX42" s="4"/>
      <c r="DEY42" s="4"/>
      <c r="DEZ42" s="4"/>
      <c r="DFA42" s="4"/>
      <c r="DFB42" s="4"/>
      <c r="DFC42" s="4"/>
      <c r="DFD42" s="4"/>
      <c r="DFE42" s="4"/>
      <c r="DFF42" s="4"/>
      <c r="DFG42" s="4"/>
      <c r="DFH42" s="4"/>
      <c r="DFI42" s="4"/>
      <c r="DFJ42" s="4"/>
      <c r="DFK42" s="4"/>
      <c r="DFL42" s="4"/>
      <c r="DFM42" s="4"/>
      <c r="DFN42" s="4"/>
      <c r="DFO42" s="4"/>
      <c r="DFP42" s="4"/>
      <c r="DFQ42" s="4"/>
      <c r="DFR42" s="4"/>
      <c r="DFS42" s="4"/>
      <c r="DFT42" s="4"/>
      <c r="DFU42" s="4"/>
      <c r="DFV42" s="4"/>
      <c r="DFW42" s="4"/>
      <c r="DFX42" s="4"/>
      <c r="DFY42" s="4"/>
      <c r="DFZ42" s="4"/>
      <c r="DGA42" s="4"/>
      <c r="DGB42" s="4"/>
      <c r="DGC42" s="4"/>
      <c r="DGD42" s="4"/>
      <c r="DGE42" s="4"/>
      <c r="DGF42" s="4"/>
      <c r="DGG42" s="4"/>
      <c r="DGH42" s="4"/>
      <c r="DGI42" s="4"/>
      <c r="DGJ42" s="4"/>
      <c r="DGK42" s="4"/>
      <c r="DGL42" s="4"/>
      <c r="DGM42" s="4"/>
      <c r="DGN42" s="4"/>
      <c r="DGO42" s="4"/>
      <c r="DGP42" s="4"/>
      <c r="DGQ42" s="4"/>
      <c r="DGR42" s="4"/>
      <c r="DGS42" s="4"/>
      <c r="DGT42" s="4"/>
      <c r="DGU42" s="4"/>
      <c r="DGV42" s="4"/>
      <c r="DGW42" s="4"/>
      <c r="DGX42" s="4"/>
      <c r="DGY42" s="4"/>
      <c r="DGZ42" s="4"/>
      <c r="DHA42" s="4"/>
      <c r="DHB42" s="4"/>
      <c r="DHC42" s="4"/>
      <c r="DHD42" s="4"/>
      <c r="DHE42" s="4"/>
      <c r="DHF42" s="4"/>
      <c r="DHG42" s="4"/>
      <c r="DHH42" s="4"/>
      <c r="DHI42" s="4"/>
      <c r="DHJ42" s="4"/>
      <c r="DHK42" s="4"/>
      <c r="DHL42" s="4"/>
      <c r="DHM42" s="4"/>
      <c r="DHN42" s="4"/>
      <c r="DHO42" s="4"/>
      <c r="DHP42" s="4"/>
      <c r="DHQ42" s="4"/>
      <c r="DHR42" s="4"/>
      <c r="DHS42" s="4"/>
      <c r="DHT42" s="4"/>
      <c r="DHU42" s="4"/>
      <c r="DHV42" s="4"/>
      <c r="DHW42" s="4"/>
      <c r="DHX42" s="4"/>
      <c r="DHY42" s="4"/>
      <c r="DHZ42" s="4"/>
      <c r="DIA42" s="4"/>
      <c r="DIB42" s="4"/>
      <c r="DIC42" s="4"/>
      <c r="DID42" s="4"/>
      <c r="DIE42" s="4"/>
      <c r="DIF42" s="4"/>
      <c r="DIG42" s="4"/>
      <c r="DIH42" s="4"/>
      <c r="DII42" s="4"/>
      <c r="DIJ42" s="4"/>
      <c r="DIK42" s="4"/>
      <c r="DIL42" s="4"/>
      <c r="DIM42" s="4"/>
      <c r="DIN42" s="4"/>
      <c r="DIO42" s="4"/>
      <c r="DIP42" s="4"/>
      <c r="DIQ42" s="4"/>
      <c r="DIR42" s="4"/>
      <c r="DIS42" s="4"/>
      <c r="DIT42" s="4"/>
      <c r="DIU42" s="4"/>
      <c r="DIV42" s="4"/>
      <c r="DIW42" s="4"/>
      <c r="DIX42" s="4"/>
      <c r="DIY42" s="4"/>
      <c r="DIZ42" s="4"/>
      <c r="DJA42" s="4"/>
      <c r="DJB42" s="4"/>
      <c r="DJC42" s="4"/>
      <c r="DJD42" s="4"/>
      <c r="DJE42" s="4"/>
      <c r="DJF42" s="4"/>
      <c r="DJG42" s="4"/>
      <c r="DJH42" s="4"/>
      <c r="DJI42" s="4"/>
      <c r="DJJ42" s="4"/>
      <c r="DJK42" s="4"/>
      <c r="DJL42" s="4"/>
      <c r="DJM42" s="4"/>
      <c r="DJN42" s="4"/>
      <c r="DJO42" s="4"/>
      <c r="DJP42" s="4"/>
      <c r="DJQ42" s="4"/>
      <c r="DJR42" s="4"/>
      <c r="DJS42" s="4"/>
      <c r="DJT42" s="4"/>
      <c r="DJU42" s="4"/>
      <c r="DJV42" s="4"/>
      <c r="DJW42" s="4"/>
      <c r="DJX42" s="4"/>
      <c r="DJY42" s="4"/>
      <c r="DJZ42" s="4"/>
      <c r="DKA42" s="4"/>
      <c r="DKB42" s="4"/>
      <c r="DKC42" s="4"/>
      <c r="DKD42" s="4"/>
      <c r="DKE42" s="4"/>
      <c r="DKF42" s="4"/>
      <c r="DKG42" s="4"/>
      <c r="DKH42" s="4"/>
      <c r="DKI42" s="4"/>
      <c r="DKJ42" s="4"/>
      <c r="DKK42" s="4"/>
      <c r="DKL42" s="4"/>
      <c r="DKM42" s="4"/>
      <c r="DKN42" s="4"/>
      <c r="DKO42" s="4"/>
      <c r="DKP42" s="4"/>
      <c r="DKQ42" s="4"/>
      <c r="DKR42" s="4"/>
      <c r="DKS42" s="4"/>
      <c r="DKT42" s="4"/>
      <c r="DKU42" s="4"/>
      <c r="DKV42" s="4"/>
      <c r="DKW42" s="4"/>
      <c r="DKX42" s="4"/>
      <c r="DKY42" s="4"/>
      <c r="DKZ42" s="4"/>
      <c r="DLA42" s="4"/>
      <c r="DLB42" s="4"/>
      <c r="DLC42" s="4"/>
      <c r="DLD42" s="4"/>
      <c r="DLE42" s="4"/>
      <c r="DLF42" s="4"/>
      <c r="DLG42" s="4"/>
      <c r="DLH42" s="4"/>
      <c r="DLI42" s="4"/>
      <c r="DLJ42" s="4"/>
      <c r="DLK42" s="4"/>
      <c r="DLL42" s="4"/>
      <c r="DLM42" s="4"/>
      <c r="DLN42" s="4"/>
      <c r="DLO42" s="4"/>
      <c r="DLP42" s="4"/>
      <c r="DLQ42" s="4"/>
      <c r="DLR42" s="4"/>
      <c r="DLS42" s="4"/>
      <c r="DLT42" s="4"/>
      <c r="DLU42" s="4"/>
      <c r="DLV42" s="4"/>
      <c r="DLW42" s="4"/>
      <c r="DLX42" s="4"/>
      <c r="DLY42" s="4"/>
      <c r="DLZ42" s="4"/>
      <c r="DMA42" s="4"/>
      <c r="DMB42" s="4"/>
      <c r="DMC42" s="4"/>
      <c r="DMD42" s="4"/>
      <c r="DME42" s="4"/>
      <c r="DMF42" s="4"/>
      <c r="DMG42" s="4"/>
      <c r="DMH42" s="4"/>
      <c r="DMI42" s="4"/>
      <c r="DMJ42" s="4"/>
      <c r="DMK42" s="4"/>
      <c r="DML42" s="4"/>
      <c r="DMM42" s="4"/>
      <c r="DMN42" s="4"/>
      <c r="DMO42" s="4"/>
      <c r="DMP42" s="4"/>
      <c r="DMQ42" s="4"/>
      <c r="DMR42" s="4"/>
      <c r="DMS42" s="4"/>
      <c r="DMT42" s="4"/>
      <c r="DMU42" s="4"/>
      <c r="DMV42" s="4"/>
      <c r="DMW42" s="4"/>
      <c r="DMX42" s="4"/>
      <c r="DMY42" s="4"/>
      <c r="DMZ42" s="4"/>
      <c r="DNA42" s="4"/>
      <c r="DNB42" s="4"/>
      <c r="DNC42" s="4"/>
      <c r="DND42" s="4"/>
      <c r="DNE42" s="4"/>
      <c r="DNF42" s="4"/>
      <c r="DNG42" s="4"/>
      <c r="DNH42" s="4"/>
      <c r="DNI42" s="4"/>
      <c r="DNJ42" s="4"/>
      <c r="DNK42" s="4"/>
      <c r="DNL42" s="4"/>
      <c r="DNM42" s="4"/>
      <c r="DNN42" s="4"/>
      <c r="DNO42" s="4"/>
      <c r="DNP42" s="4"/>
      <c r="DNQ42" s="4"/>
      <c r="DNR42" s="4"/>
      <c r="DNS42" s="4"/>
      <c r="DNT42" s="4"/>
      <c r="DNU42" s="4"/>
      <c r="DNV42" s="4"/>
      <c r="DNW42" s="4"/>
      <c r="DNX42" s="4"/>
      <c r="DNY42" s="4"/>
      <c r="DNZ42" s="4"/>
      <c r="DOA42" s="4"/>
      <c r="DOB42" s="4"/>
      <c r="DOC42" s="4"/>
      <c r="DOD42" s="4"/>
      <c r="DOE42" s="4"/>
      <c r="DOF42" s="4"/>
      <c r="DOG42" s="4"/>
      <c r="DOH42" s="4"/>
      <c r="DOI42" s="4"/>
      <c r="DOJ42" s="4"/>
      <c r="DOK42" s="4"/>
      <c r="DOL42" s="4"/>
      <c r="DOM42" s="4"/>
      <c r="DON42" s="4"/>
      <c r="DOO42" s="4"/>
      <c r="DOP42" s="4"/>
      <c r="DOQ42" s="4"/>
      <c r="DOR42" s="4"/>
      <c r="DOS42" s="4"/>
      <c r="DOT42" s="4"/>
      <c r="DOU42" s="4"/>
      <c r="DOV42" s="4"/>
      <c r="DOW42" s="4"/>
      <c r="DOX42" s="4"/>
      <c r="DOY42" s="4"/>
      <c r="DOZ42" s="4"/>
      <c r="DPA42" s="4"/>
      <c r="DPB42" s="4"/>
      <c r="DPC42" s="4"/>
      <c r="DPD42" s="4"/>
      <c r="DPE42" s="4"/>
      <c r="DPF42" s="4"/>
      <c r="DPG42" s="4"/>
      <c r="DPH42" s="4"/>
      <c r="DPI42" s="4"/>
      <c r="DPJ42" s="4"/>
      <c r="DPK42" s="4"/>
      <c r="DPL42" s="4"/>
      <c r="DPM42" s="4"/>
      <c r="DPN42" s="4"/>
      <c r="DPO42" s="4"/>
      <c r="DPP42" s="4"/>
      <c r="DPQ42" s="4"/>
      <c r="DPR42" s="4"/>
      <c r="DPS42" s="4"/>
      <c r="DPT42" s="4"/>
      <c r="DPU42" s="4"/>
      <c r="DPV42" s="4"/>
      <c r="DPW42" s="4"/>
      <c r="DPX42" s="4"/>
      <c r="DPY42" s="4"/>
      <c r="DPZ42" s="4"/>
      <c r="DQA42" s="4"/>
      <c r="DQB42" s="4"/>
      <c r="DQC42" s="4"/>
      <c r="DQD42" s="4"/>
      <c r="DQE42" s="4"/>
      <c r="DQF42" s="4"/>
      <c r="DQG42" s="4"/>
      <c r="DQH42" s="4"/>
      <c r="DQI42" s="4"/>
      <c r="DQJ42" s="4"/>
      <c r="DQK42" s="4"/>
      <c r="DQL42" s="4"/>
      <c r="DQM42" s="4"/>
      <c r="DQN42" s="4"/>
      <c r="DQO42" s="4"/>
      <c r="DQP42" s="4"/>
      <c r="DQQ42" s="4"/>
      <c r="DQR42" s="4"/>
      <c r="DQS42" s="4"/>
      <c r="DQT42" s="4"/>
      <c r="DQU42" s="4"/>
      <c r="DQV42" s="4"/>
      <c r="DQW42" s="4"/>
      <c r="DQX42" s="4"/>
      <c r="DQY42" s="4"/>
      <c r="DQZ42" s="4"/>
      <c r="DRA42" s="4"/>
      <c r="DRB42" s="4"/>
      <c r="DRC42" s="4"/>
      <c r="DRD42" s="4"/>
      <c r="DRE42" s="4"/>
      <c r="DRF42" s="4"/>
      <c r="DRG42" s="4"/>
      <c r="DRH42" s="4"/>
      <c r="DRI42" s="4"/>
      <c r="DRJ42" s="4"/>
      <c r="DRK42" s="4"/>
      <c r="DRL42" s="4"/>
      <c r="DRM42" s="4"/>
      <c r="DRN42" s="4"/>
      <c r="DRO42" s="4"/>
      <c r="DRP42" s="4"/>
      <c r="DRQ42" s="4"/>
      <c r="DRR42" s="4"/>
      <c r="DRS42" s="4"/>
      <c r="DRT42" s="4"/>
      <c r="DRU42" s="4"/>
      <c r="DRV42" s="4"/>
      <c r="DRW42" s="4"/>
      <c r="DRX42" s="4"/>
      <c r="DRY42" s="4"/>
      <c r="DRZ42" s="4"/>
      <c r="DSA42" s="4"/>
      <c r="DSB42" s="4"/>
      <c r="DSC42" s="4"/>
      <c r="DSD42" s="4"/>
      <c r="DSE42" s="4"/>
      <c r="DSF42" s="4"/>
      <c r="DSG42" s="4"/>
      <c r="DSH42" s="4"/>
      <c r="DSI42" s="4"/>
      <c r="DSJ42" s="4"/>
      <c r="DSK42" s="4"/>
      <c r="DSL42" s="4"/>
      <c r="DSM42" s="4"/>
      <c r="DSN42" s="4"/>
      <c r="DSO42" s="4"/>
      <c r="DSP42" s="4"/>
      <c r="DSQ42" s="4"/>
      <c r="DSR42" s="4"/>
      <c r="DSS42" s="4"/>
      <c r="DST42" s="4"/>
      <c r="DSU42" s="4"/>
      <c r="DSV42" s="4"/>
      <c r="DSW42" s="4"/>
      <c r="DSX42" s="4"/>
      <c r="DSY42" s="4"/>
      <c r="DSZ42" s="4"/>
      <c r="DTA42" s="4"/>
      <c r="DTB42" s="4"/>
      <c r="DTC42" s="4"/>
      <c r="DTD42" s="4"/>
      <c r="DTE42" s="4"/>
      <c r="DTF42" s="4"/>
      <c r="DTG42" s="4"/>
      <c r="DTH42" s="4"/>
      <c r="DTI42" s="4"/>
      <c r="DTJ42" s="4"/>
      <c r="DTK42" s="4"/>
      <c r="DTL42" s="4"/>
      <c r="DTM42" s="4"/>
      <c r="DTN42" s="4"/>
      <c r="DTO42" s="4"/>
      <c r="DTP42" s="4"/>
      <c r="DTQ42" s="4"/>
      <c r="DTR42" s="4"/>
      <c r="DTS42" s="4"/>
      <c r="DTT42" s="4"/>
      <c r="DTU42" s="4"/>
      <c r="DTV42" s="4"/>
      <c r="DTW42" s="4"/>
      <c r="DTX42" s="4"/>
      <c r="DTY42" s="4"/>
      <c r="DTZ42" s="4"/>
      <c r="DUA42" s="4"/>
      <c r="DUB42" s="4"/>
      <c r="DUC42" s="4"/>
      <c r="DUD42" s="4"/>
      <c r="DUE42" s="4"/>
      <c r="DUF42" s="4"/>
      <c r="DUG42" s="4"/>
      <c r="DUH42" s="4"/>
      <c r="DUI42" s="4"/>
      <c r="DUJ42" s="4"/>
      <c r="DUK42" s="4"/>
      <c r="DUL42" s="4"/>
      <c r="DUM42" s="4"/>
      <c r="DUN42" s="4"/>
      <c r="DUO42" s="4"/>
      <c r="DUP42" s="4"/>
      <c r="DUQ42" s="4"/>
      <c r="DUR42" s="4"/>
      <c r="DUS42" s="4"/>
      <c r="DUT42" s="4"/>
      <c r="DUU42" s="4"/>
      <c r="DUV42" s="4"/>
      <c r="DUW42" s="4"/>
      <c r="DUX42" s="4"/>
      <c r="DUY42" s="4"/>
      <c r="DUZ42" s="4"/>
      <c r="DVA42" s="4"/>
      <c r="DVB42" s="4"/>
      <c r="DVC42" s="4"/>
      <c r="DVD42" s="4"/>
      <c r="DVE42" s="4"/>
      <c r="DVF42" s="4"/>
      <c r="DVG42" s="4"/>
      <c r="DVH42" s="4"/>
      <c r="DVI42" s="4"/>
      <c r="DVJ42" s="4"/>
      <c r="DVK42" s="4"/>
      <c r="DVL42" s="4"/>
      <c r="DVM42" s="4"/>
      <c r="DVN42" s="4"/>
      <c r="DVO42" s="4"/>
      <c r="DVP42" s="4"/>
      <c r="DVQ42" s="4"/>
      <c r="DVR42" s="4"/>
      <c r="DVS42" s="4"/>
      <c r="DVT42" s="4"/>
      <c r="DVU42" s="4"/>
      <c r="DVV42" s="4"/>
      <c r="DVW42" s="4"/>
      <c r="DVX42" s="4"/>
      <c r="DVY42" s="4"/>
      <c r="DVZ42" s="4"/>
      <c r="DWA42" s="4"/>
      <c r="DWB42" s="4"/>
      <c r="DWC42" s="4"/>
      <c r="DWD42" s="4"/>
      <c r="DWE42" s="4"/>
      <c r="DWF42" s="4"/>
      <c r="DWG42" s="4"/>
      <c r="DWH42" s="4"/>
      <c r="DWI42" s="4"/>
      <c r="DWJ42" s="4"/>
      <c r="DWK42" s="4"/>
      <c r="DWL42" s="4"/>
      <c r="DWM42" s="4"/>
      <c r="DWN42" s="4"/>
      <c r="DWO42" s="4"/>
      <c r="DWP42" s="4"/>
      <c r="DWQ42" s="4"/>
      <c r="DWR42" s="4"/>
      <c r="DWS42" s="4"/>
      <c r="DWT42" s="4"/>
      <c r="DWU42" s="4"/>
      <c r="DWV42" s="4"/>
      <c r="DWW42" s="4"/>
      <c r="DWX42" s="4"/>
      <c r="DWY42" s="4"/>
      <c r="DWZ42" s="4"/>
      <c r="DXA42" s="4"/>
      <c r="DXB42" s="4"/>
      <c r="DXC42" s="4"/>
      <c r="DXD42" s="4"/>
      <c r="DXE42" s="4"/>
      <c r="DXF42" s="4"/>
      <c r="DXG42" s="4"/>
      <c r="DXH42" s="4"/>
      <c r="DXI42" s="4"/>
      <c r="DXJ42" s="4"/>
      <c r="DXK42" s="4"/>
      <c r="DXL42" s="4"/>
      <c r="DXM42" s="4"/>
      <c r="DXN42" s="4"/>
      <c r="DXO42" s="4"/>
      <c r="DXP42" s="4"/>
      <c r="DXQ42" s="4"/>
      <c r="DXR42" s="4"/>
      <c r="DXS42" s="4"/>
      <c r="DXT42" s="4"/>
      <c r="DXU42" s="4"/>
      <c r="DXV42" s="4"/>
      <c r="DXW42" s="4"/>
      <c r="DXX42" s="4"/>
      <c r="DXY42" s="4"/>
      <c r="DXZ42" s="4"/>
      <c r="DYA42" s="4"/>
      <c r="DYB42" s="4"/>
      <c r="DYC42" s="4"/>
      <c r="DYD42" s="4"/>
      <c r="DYE42" s="4"/>
      <c r="DYF42" s="4"/>
      <c r="DYG42" s="4"/>
      <c r="DYH42" s="4"/>
      <c r="DYI42" s="4"/>
      <c r="DYJ42" s="4"/>
      <c r="DYK42" s="4"/>
      <c r="DYL42" s="4"/>
      <c r="DYM42" s="4"/>
      <c r="DYN42" s="4"/>
      <c r="DYO42" s="4"/>
      <c r="DYP42" s="4"/>
      <c r="DYQ42" s="4"/>
      <c r="DYR42" s="4"/>
      <c r="DYS42" s="4"/>
      <c r="DYT42" s="4"/>
      <c r="DYU42" s="4"/>
      <c r="DYV42" s="4"/>
      <c r="DYW42" s="4"/>
      <c r="DYX42" s="4"/>
      <c r="DYY42" s="4"/>
      <c r="DYZ42" s="4"/>
      <c r="DZA42" s="4"/>
      <c r="DZB42" s="4"/>
      <c r="DZC42" s="4"/>
      <c r="DZD42" s="4"/>
      <c r="DZE42" s="4"/>
      <c r="DZF42" s="4"/>
      <c r="DZG42" s="4"/>
      <c r="DZH42" s="4"/>
      <c r="DZI42" s="4"/>
      <c r="DZJ42" s="4"/>
      <c r="DZK42" s="4"/>
      <c r="DZL42" s="4"/>
      <c r="DZM42" s="4"/>
      <c r="DZN42" s="4"/>
      <c r="DZO42" s="4"/>
      <c r="DZP42" s="4"/>
      <c r="DZQ42" s="4"/>
      <c r="DZR42" s="4"/>
      <c r="DZS42" s="4"/>
      <c r="DZT42" s="4"/>
      <c r="DZU42" s="4"/>
      <c r="DZV42" s="4"/>
      <c r="DZW42" s="4"/>
      <c r="DZX42" s="4"/>
      <c r="DZY42" s="4"/>
      <c r="DZZ42" s="4"/>
      <c r="EAA42" s="4"/>
      <c r="EAB42" s="4"/>
      <c r="EAC42" s="4"/>
      <c r="EAD42" s="4"/>
      <c r="EAE42" s="4"/>
      <c r="EAF42" s="4"/>
      <c r="EAG42" s="4"/>
      <c r="EAH42" s="4"/>
      <c r="EAI42" s="4"/>
      <c r="EAJ42" s="4"/>
      <c r="EAK42" s="4"/>
      <c r="EAL42" s="4"/>
      <c r="EAM42" s="4"/>
      <c r="EAN42" s="4"/>
      <c r="EAO42" s="4"/>
      <c r="EAP42" s="4"/>
      <c r="EAQ42" s="4"/>
      <c r="EAR42" s="4"/>
      <c r="EAS42" s="4"/>
      <c r="EAT42" s="4"/>
      <c r="EAU42" s="4"/>
      <c r="EAV42" s="4"/>
      <c r="EAW42" s="4"/>
      <c r="EAX42" s="4"/>
      <c r="EAY42" s="4"/>
      <c r="EAZ42" s="4"/>
      <c r="EBA42" s="4"/>
      <c r="EBB42" s="4"/>
      <c r="EBC42" s="4"/>
      <c r="EBD42" s="4"/>
      <c r="EBE42" s="4"/>
      <c r="EBF42" s="4"/>
      <c r="EBG42" s="4"/>
      <c r="EBH42" s="4"/>
      <c r="EBI42" s="4"/>
      <c r="EBJ42" s="4"/>
      <c r="EBK42" s="4"/>
      <c r="EBL42" s="4"/>
      <c r="EBM42" s="4"/>
      <c r="EBN42" s="4"/>
      <c r="EBO42" s="4"/>
      <c r="EBP42" s="4"/>
      <c r="EBQ42" s="4"/>
      <c r="EBR42" s="4"/>
      <c r="EBS42" s="4"/>
      <c r="EBT42" s="4"/>
      <c r="EBU42" s="4"/>
      <c r="EBV42" s="4"/>
      <c r="EBW42" s="4"/>
      <c r="EBX42" s="4"/>
      <c r="EBY42" s="4"/>
      <c r="EBZ42" s="4"/>
      <c r="ECA42" s="4"/>
      <c r="ECB42" s="4"/>
      <c r="ECC42" s="4"/>
      <c r="ECD42" s="4"/>
      <c r="ECE42" s="4"/>
      <c r="ECF42" s="4"/>
      <c r="ECG42" s="4"/>
      <c r="ECH42" s="4"/>
      <c r="ECI42" s="4"/>
      <c r="ECJ42" s="4"/>
      <c r="ECK42" s="4"/>
      <c r="ECL42" s="4"/>
      <c r="ECM42" s="4"/>
      <c r="ECN42" s="4"/>
      <c r="ECO42" s="4"/>
      <c r="ECP42" s="4"/>
      <c r="ECQ42" s="4"/>
      <c r="ECR42" s="4"/>
      <c r="ECS42" s="4"/>
      <c r="ECT42" s="4"/>
      <c r="ECU42" s="4"/>
      <c r="ECV42" s="4"/>
      <c r="ECW42" s="4"/>
      <c r="ECX42" s="4"/>
      <c r="ECY42" s="4"/>
      <c r="ECZ42" s="4"/>
      <c r="EDA42" s="4"/>
      <c r="EDB42" s="4"/>
      <c r="EDC42" s="4"/>
      <c r="EDD42" s="4"/>
      <c r="EDE42" s="4"/>
      <c r="EDF42" s="4"/>
      <c r="EDG42" s="4"/>
      <c r="EDH42" s="4"/>
      <c r="EDI42" s="4"/>
      <c r="EDJ42" s="4"/>
      <c r="EDK42" s="4"/>
      <c r="EDL42" s="4"/>
      <c r="EDM42" s="4"/>
      <c r="EDN42" s="4"/>
      <c r="EDO42" s="4"/>
      <c r="EDP42" s="4"/>
      <c r="EDQ42" s="4"/>
      <c r="EDR42" s="4"/>
      <c r="EDS42" s="4"/>
      <c r="EDT42" s="4"/>
      <c r="EDU42" s="4"/>
      <c r="EDV42" s="4"/>
      <c r="EDW42" s="4"/>
      <c r="EDX42" s="4"/>
      <c r="EDY42" s="4"/>
      <c r="EDZ42" s="4"/>
      <c r="EEA42" s="4"/>
      <c r="EEB42" s="4"/>
      <c r="EEC42" s="4"/>
      <c r="EED42" s="4"/>
      <c r="EEE42" s="4"/>
      <c r="EEF42" s="4"/>
      <c r="EEG42" s="4"/>
      <c r="EEH42" s="4"/>
      <c r="EEI42" s="4"/>
      <c r="EEJ42" s="4"/>
      <c r="EEK42" s="4"/>
      <c r="EEL42" s="4"/>
      <c r="EEM42" s="4"/>
      <c r="EEN42" s="4"/>
      <c r="EEO42" s="4"/>
      <c r="EEP42" s="4"/>
      <c r="EEQ42" s="4"/>
      <c r="EER42" s="4"/>
      <c r="EES42" s="4"/>
      <c r="EET42" s="4"/>
      <c r="EEU42" s="4"/>
      <c r="EEV42" s="4"/>
      <c r="EEW42" s="4"/>
      <c r="EEX42" s="4"/>
      <c r="EEY42" s="4"/>
      <c r="EEZ42" s="4"/>
      <c r="EFA42" s="4"/>
      <c r="EFB42" s="4"/>
      <c r="EFC42" s="4"/>
      <c r="EFD42" s="4"/>
      <c r="EFE42" s="4"/>
      <c r="EFF42" s="4"/>
      <c r="EFG42" s="4"/>
      <c r="EFH42" s="4"/>
      <c r="EFI42" s="4"/>
      <c r="EFJ42" s="4"/>
      <c r="EFK42" s="4"/>
      <c r="EFL42" s="4"/>
      <c r="EFM42" s="4"/>
      <c r="EFN42" s="4"/>
      <c r="EFO42" s="4"/>
      <c r="EFP42" s="4"/>
      <c r="EFQ42" s="4"/>
      <c r="EFR42" s="4"/>
      <c r="EFS42" s="4"/>
      <c r="EFT42" s="4"/>
      <c r="EFU42" s="4"/>
      <c r="EFV42" s="4"/>
      <c r="EFW42" s="4"/>
      <c r="EFX42" s="4"/>
      <c r="EFY42" s="4"/>
      <c r="EFZ42" s="4"/>
      <c r="EGA42" s="4"/>
      <c r="EGB42" s="4"/>
      <c r="EGC42" s="4"/>
      <c r="EGD42" s="4"/>
      <c r="EGE42" s="4"/>
      <c r="EGF42" s="4"/>
      <c r="EGG42" s="4"/>
      <c r="EGH42" s="4"/>
      <c r="EGI42" s="4"/>
      <c r="EGJ42" s="4"/>
      <c r="EGK42" s="4"/>
      <c r="EGL42" s="4"/>
      <c r="EGM42" s="4"/>
      <c r="EGN42" s="4"/>
      <c r="EGO42" s="4"/>
      <c r="EGP42" s="4"/>
      <c r="EGQ42" s="4"/>
      <c r="EGR42" s="4"/>
      <c r="EGS42" s="4"/>
      <c r="EGT42" s="4"/>
      <c r="EGU42" s="4"/>
      <c r="EGV42" s="4"/>
      <c r="EGW42" s="4"/>
      <c r="EGX42" s="4"/>
      <c r="EGY42" s="4"/>
      <c r="EGZ42" s="4"/>
      <c r="EHA42" s="4"/>
      <c r="EHB42" s="4"/>
      <c r="EHC42" s="4"/>
      <c r="EHD42" s="4"/>
      <c r="EHE42" s="4"/>
      <c r="EHF42" s="4"/>
      <c r="EHG42" s="4"/>
      <c r="EHH42" s="4"/>
      <c r="EHI42" s="4"/>
      <c r="EHJ42" s="4"/>
      <c r="EHK42" s="4"/>
      <c r="EHL42" s="4"/>
      <c r="EHM42" s="4"/>
      <c r="EHN42" s="4"/>
      <c r="EHO42" s="4"/>
      <c r="EHP42" s="4"/>
      <c r="EHQ42" s="4"/>
      <c r="EHR42" s="4"/>
      <c r="EHS42" s="4"/>
      <c r="EHT42" s="4"/>
      <c r="EHU42" s="4"/>
      <c r="EHV42" s="4"/>
      <c r="EHW42" s="4"/>
      <c r="EHX42" s="4"/>
      <c r="EHY42" s="4"/>
      <c r="EHZ42" s="4"/>
      <c r="EIA42" s="4"/>
      <c r="EIB42" s="4"/>
      <c r="EIC42" s="4"/>
      <c r="EID42" s="4"/>
      <c r="EIE42" s="4"/>
      <c r="EIF42" s="4"/>
      <c r="EIG42" s="4"/>
      <c r="EIH42" s="4"/>
      <c r="EII42" s="4"/>
      <c r="EIJ42" s="4"/>
      <c r="EIK42" s="4"/>
      <c r="EIL42" s="4"/>
      <c r="EIM42" s="4"/>
      <c r="EIN42" s="4"/>
      <c r="EIO42" s="4"/>
      <c r="EIP42" s="4"/>
      <c r="EIQ42" s="4"/>
      <c r="EIR42" s="4"/>
      <c r="EIS42" s="4"/>
      <c r="EIT42" s="4"/>
      <c r="EIU42" s="4"/>
      <c r="EIV42" s="4"/>
      <c r="EIW42" s="4"/>
      <c r="EIX42" s="4"/>
      <c r="EIY42" s="4"/>
      <c r="EIZ42" s="4"/>
      <c r="EJA42" s="4"/>
      <c r="EJB42" s="4"/>
      <c r="EJC42" s="4"/>
      <c r="EJD42" s="4"/>
      <c r="EJE42" s="4"/>
      <c r="EJF42" s="4"/>
      <c r="EJG42" s="4"/>
      <c r="EJH42" s="4"/>
      <c r="EJI42" s="4"/>
      <c r="EJJ42" s="4"/>
      <c r="EJK42" s="4"/>
      <c r="EJL42" s="4"/>
      <c r="EJM42" s="4"/>
      <c r="EJN42" s="4"/>
      <c r="EJO42" s="4"/>
      <c r="EJP42" s="4"/>
      <c r="EJQ42" s="4"/>
      <c r="EJR42" s="4"/>
      <c r="EJS42" s="4"/>
      <c r="EJT42" s="4"/>
      <c r="EJU42" s="4"/>
      <c r="EJV42" s="4"/>
      <c r="EJW42" s="4"/>
      <c r="EJX42" s="4"/>
      <c r="EJY42" s="4"/>
      <c r="EJZ42" s="4"/>
      <c r="EKA42" s="4"/>
      <c r="EKB42" s="4"/>
      <c r="EKC42" s="4"/>
      <c r="EKD42" s="4"/>
      <c r="EKE42" s="4"/>
      <c r="EKF42" s="4"/>
      <c r="EKG42" s="4"/>
      <c r="EKH42" s="4"/>
      <c r="EKI42" s="4"/>
      <c r="EKJ42" s="4"/>
      <c r="EKK42" s="4"/>
      <c r="EKL42" s="4"/>
      <c r="EKM42" s="4"/>
      <c r="EKN42" s="4"/>
      <c r="EKO42" s="4"/>
      <c r="EKP42" s="4"/>
      <c r="EKQ42" s="4"/>
      <c r="EKR42" s="4"/>
      <c r="EKS42" s="4"/>
      <c r="EKT42" s="4"/>
      <c r="EKU42" s="4"/>
      <c r="EKV42" s="4"/>
      <c r="EKW42" s="4"/>
      <c r="EKX42" s="4"/>
      <c r="EKY42" s="4"/>
      <c r="EKZ42" s="4"/>
      <c r="ELA42" s="4"/>
      <c r="ELB42" s="4"/>
      <c r="ELC42" s="4"/>
      <c r="ELD42" s="4"/>
      <c r="ELE42" s="4"/>
      <c r="ELF42" s="4"/>
      <c r="ELG42" s="4"/>
      <c r="ELH42" s="4"/>
      <c r="ELI42" s="4"/>
      <c r="ELJ42" s="4"/>
      <c r="ELK42" s="4"/>
      <c r="ELL42" s="4"/>
      <c r="ELM42" s="4"/>
      <c r="ELN42" s="4"/>
      <c r="ELO42" s="4"/>
      <c r="ELP42" s="4"/>
      <c r="ELQ42" s="4"/>
      <c r="ELR42" s="4"/>
      <c r="ELS42" s="4"/>
      <c r="ELT42" s="4"/>
      <c r="ELU42" s="4"/>
      <c r="ELV42" s="4"/>
      <c r="ELW42" s="4"/>
      <c r="ELX42" s="4"/>
      <c r="ELY42" s="4"/>
      <c r="ELZ42" s="4"/>
      <c r="EMA42" s="4"/>
      <c r="EMB42" s="4"/>
      <c r="EMC42" s="4"/>
      <c r="EMD42" s="4"/>
      <c r="EME42" s="4"/>
      <c r="EMF42" s="4"/>
      <c r="EMG42" s="4"/>
      <c r="EMH42" s="4"/>
      <c r="EMI42" s="4"/>
      <c r="EMJ42" s="4"/>
      <c r="EMK42" s="4"/>
      <c r="EML42" s="4"/>
      <c r="EMM42" s="4"/>
      <c r="EMN42" s="4"/>
      <c r="EMO42" s="4"/>
      <c r="EMP42" s="4"/>
      <c r="EMQ42" s="4"/>
      <c r="EMR42" s="4"/>
      <c r="EMS42" s="4"/>
      <c r="EMT42" s="4"/>
      <c r="EMU42" s="4"/>
      <c r="EMV42" s="4"/>
      <c r="EMW42" s="4"/>
      <c r="EMX42" s="4"/>
      <c r="EMY42" s="4"/>
      <c r="EMZ42" s="4"/>
      <c r="ENA42" s="4"/>
      <c r="ENB42" s="4"/>
      <c r="ENC42" s="4"/>
      <c r="END42" s="4"/>
      <c r="ENE42" s="4"/>
      <c r="ENF42" s="4"/>
      <c r="ENG42" s="4"/>
      <c r="ENH42" s="4"/>
      <c r="ENI42" s="4"/>
      <c r="ENJ42" s="4"/>
      <c r="ENK42" s="4"/>
      <c r="ENL42" s="4"/>
      <c r="ENM42" s="4"/>
      <c r="ENN42" s="4"/>
      <c r="ENO42" s="4"/>
      <c r="ENP42" s="4"/>
      <c r="ENQ42" s="4"/>
      <c r="ENR42" s="4"/>
      <c r="ENS42" s="4"/>
      <c r="ENT42" s="4"/>
      <c r="ENU42" s="4"/>
      <c r="ENV42" s="4"/>
      <c r="ENW42" s="4"/>
      <c r="ENX42" s="4"/>
      <c r="ENY42" s="4"/>
      <c r="ENZ42" s="4"/>
      <c r="EOA42" s="4"/>
      <c r="EOB42" s="4"/>
      <c r="EOC42" s="4"/>
      <c r="EOD42" s="4"/>
      <c r="EOE42" s="4"/>
      <c r="EOF42" s="4"/>
      <c r="EOG42" s="4"/>
      <c r="EOH42" s="4"/>
      <c r="EOI42" s="4"/>
      <c r="EOJ42" s="4"/>
      <c r="EOK42" s="4"/>
      <c r="EOL42" s="4"/>
      <c r="EOM42" s="4"/>
      <c r="EON42" s="4"/>
      <c r="EOO42" s="4"/>
      <c r="EOP42" s="4"/>
      <c r="EOQ42" s="4"/>
      <c r="EOR42" s="4"/>
      <c r="EOS42" s="4"/>
      <c r="EOT42" s="4"/>
      <c r="EOU42" s="4"/>
      <c r="EOV42" s="4"/>
      <c r="EOW42" s="4"/>
      <c r="EOX42" s="4"/>
      <c r="EOY42" s="4"/>
      <c r="EOZ42" s="4"/>
      <c r="EPA42" s="4"/>
      <c r="EPB42" s="4"/>
      <c r="EPC42" s="4"/>
      <c r="EPD42" s="4"/>
      <c r="EPE42" s="4"/>
      <c r="EPF42" s="4"/>
      <c r="EPG42" s="4"/>
      <c r="EPH42" s="4"/>
      <c r="EPI42" s="4"/>
      <c r="EPJ42" s="4"/>
      <c r="EPK42" s="4"/>
      <c r="EPL42" s="4"/>
      <c r="EPM42" s="4"/>
      <c r="EPN42" s="4"/>
      <c r="EPO42" s="4"/>
      <c r="EPP42" s="4"/>
      <c r="EPQ42" s="4"/>
      <c r="EPR42" s="4"/>
      <c r="EPS42" s="4"/>
      <c r="EPT42" s="4"/>
      <c r="EPU42" s="4"/>
      <c r="EPV42" s="4"/>
      <c r="EPW42" s="4"/>
      <c r="EPX42" s="4"/>
      <c r="EPY42" s="4"/>
      <c r="EPZ42" s="4"/>
      <c r="EQA42" s="4"/>
      <c r="EQB42" s="4"/>
      <c r="EQC42" s="4"/>
      <c r="EQD42" s="4"/>
      <c r="EQE42" s="4"/>
      <c r="EQF42" s="4"/>
      <c r="EQG42" s="4"/>
      <c r="EQH42" s="4"/>
      <c r="EQI42" s="4"/>
      <c r="EQJ42" s="4"/>
      <c r="EQK42" s="4"/>
      <c r="EQL42" s="4"/>
      <c r="EQM42" s="4"/>
      <c r="EQN42" s="4"/>
      <c r="EQO42" s="4"/>
      <c r="EQP42" s="4"/>
      <c r="EQQ42" s="4"/>
      <c r="EQR42" s="4"/>
      <c r="EQS42" s="4"/>
      <c r="EQT42" s="4"/>
      <c r="EQU42" s="4"/>
      <c r="EQV42" s="4"/>
      <c r="EQW42" s="4"/>
      <c r="EQX42" s="4"/>
      <c r="EQY42" s="4"/>
      <c r="EQZ42" s="4"/>
      <c r="ERA42" s="4"/>
      <c r="ERB42" s="4"/>
      <c r="ERC42" s="4"/>
      <c r="ERD42" s="4"/>
      <c r="ERE42" s="4"/>
      <c r="ERF42" s="4"/>
      <c r="ERG42" s="4"/>
      <c r="ERH42" s="4"/>
      <c r="ERI42" s="4"/>
      <c r="ERJ42" s="4"/>
      <c r="ERK42" s="4"/>
      <c r="ERL42" s="4"/>
      <c r="ERM42" s="4"/>
      <c r="ERN42" s="4"/>
      <c r="ERO42" s="4"/>
      <c r="ERP42" s="4"/>
      <c r="ERQ42" s="4"/>
      <c r="ERR42" s="4"/>
      <c r="ERS42" s="4"/>
      <c r="ERT42" s="4"/>
      <c r="ERU42" s="4"/>
      <c r="ERV42" s="4"/>
      <c r="ERW42" s="4"/>
      <c r="ERX42" s="4"/>
      <c r="ERY42" s="4"/>
      <c r="ERZ42" s="4"/>
      <c r="ESA42" s="4"/>
      <c r="ESB42" s="4"/>
      <c r="ESC42" s="4"/>
      <c r="ESD42" s="4"/>
      <c r="ESE42" s="4"/>
      <c r="ESF42" s="4"/>
      <c r="ESG42" s="4"/>
      <c r="ESH42" s="4"/>
      <c r="ESI42" s="4"/>
      <c r="ESJ42" s="4"/>
      <c r="ESK42" s="4"/>
      <c r="ESL42" s="4"/>
      <c r="ESM42" s="4"/>
      <c r="ESN42" s="4"/>
      <c r="ESO42" s="4"/>
      <c r="ESP42" s="4"/>
      <c r="ESQ42" s="4"/>
      <c r="ESR42" s="4"/>
      <c r="ESS42" s="4"/>
      <c r="EST42" s="4"/>
      <c r="ESU42" s="4"/>
      <c r="ESV42" s="4"/>
      <c r="ESW42" s="4"/>
      <c r="ESX42" s="4"/>
      <c r="ESY42" s="4"/>
      <c r="ESZ42" s="4"/>
      <c r="ETA42" s="4"/>
      <c r="ETB42" s="4"/>
      <c r="ETC42" s="4"/>
      <c r="ETD42" s="4"/>
      <c r="ETE42" s="4"/>
      <c r="ETF42" s="4"/>
      <c r="ETG42" s="4"/>
      <c r="ETH42" s="4"/>
      <c r="ETI42" s="4"/>
      <c r="ETJ42" s="4"/>
      <c r="ETK42" s="4"/>
      <c r="ETL42" s="4"/>
      <c r="ETM42" s="4"/>
      <c r="ETN42" s="4"/>
      <c r="ETO42" s="4"/>
      <c r="ETP42" s="4"/>
      <c r="ETQ42" s="4"/>
      <c r="ETR42" s="4"/>
      <c r="ETS42" s="4"/>
      <c r="ETT42" s="4"/>
      <c r="ETU42" s="4"/>
      <c r="ETV42" s="4"/>
      <c r="ETW42" s="4"/>
      <c r="ETX42" s="4"/>
      <c r="ETY42" s="4"/>
      <c r="ETZ42" s="4"/>
      <c r="EUA42" s="4"/>
      <c r="EUB42" s="4"/>
      <c r="EUC42" s="4"/>
      <c r="EUD42" s="4"/>
      <c r="EUE42" s="4"/>
      <c r="EUF42" s="4"/>
      <c r="EUG42" s="4"/>
      <c r="EUH42" s="4"/>
      <c r="EUI42" s="4"/>
      <c r="EUJ42" s="4"/>
      <c r="EUK42" s="4"/>
      <c r="EUL42" s="4"/>
      <c r="EUM42" s="4"/>
      <c r="EUN42" s="4"/>
      <c r="EUO42" s="4"/>
      <c r="EUP42" s="4"/>
      <c r="EUQ42" s="4"/>
      <c r="EUR42" s="4"/>
      <c r="EUS42" s="4"/>
      <c r="EUT42" s="4"/>
      <c r="EUU42" s="4"/>
      <c r="EUV42" s="4"/>
      <c r="EUW42" s="4"/>
      <c r="EUX42" s="4"/>
      <c r="EUY42" s="4"/>
      <c r="EUZ42" s="4"/>
      <c r="EVA42" s="4"/>
      <c r="EVB42" s="4"/>
      <c r="EVC42" s="4"/>
      <c r="EVD42" s="4"/>
      <c r="EVE42" s="4"/>
      <c r="EVF42" s="4"/>
      <c r="EVG42" s="4"/>
      <c r="EVH42" s="4"/>
      <c r="EVI42" s="4"/>
      <c r="EVJ42" s="4"/>
      <c r="EVK42" s="4"/>
      <c r="EVL42" s="4"/>
      <c r="EVM42" s="4"/>
      <c r="EVN42" s="4"/>
      <c r="EVO42" s="4"/>
      <c r="EVP42" s="4"/>
      <c r="EVQ42" s="4"/>
      <c r="EVR42" s="4"/>
      <c r="EVS42" s="4"/>
      <c r="EVT42" s="4"/>
      <c r="EVU42" s="4"/>
      <c r="EVV42" s="4"/>
      <c r="EVW42" s="4"/>
      <c r="EVX42" s="4"/>
      <c r="EVY42" s="4"/>
      <c r="EVZ42" s="4"/>
      <c r="EWA42" s="4"/>
      <c r="EWB42" s="4"/>
      <c r="EWC42" s="4"/>
      <c r="EWD42" s="4"/>
      <c r="EWE42" s="4"/>
      <c r="EWF42" s="4"/>
      <c r="EWG42" s="4"/>
      <c r="EWH42" s="4"/>
      <c r="EWI42" s="4"/>
      <c r="EWJ42" s="4"/>
      <c r="EWK42" s="4"/>
      <c r="EWL42" s="4"/>
      <c r="EWM42" s="4"/>
      <c r="EWN42" s="4"/>
      <c r="EWO42" s="4"/>
      <c r="EWP42" s="4"/>
      <c r="EWQ42" s="4"/>
      <c r="EWR42" s="4"/>
      <c r="EWS42" s="4"/>
      <c r="EWT42" s="4"/>
      <c r="EWU42" s="4"/>
      <c r="EWV42" s="4"/>
      <c r="EWW42" s="4"/>
      <c r="EWX42" s="4"/>
      <c r="EWY42" s="4"/>
      <c r="EWZ42" s="4"/>
      <c r="EXA42" s="4"/>
      <c r="EXB42" s="4"/>
      <c r="EXC42" s="4"/>
      <c r="EXD42" s="4"/>
      <c r="EXE42" s="4"/>
      <c r="EXF42" s="4"/>
      <c r="EXG42" s="4"/>
      <c r="EXH42" s="4"/>
      <c r="EXI42" s="4"/>
      <c r="EXJ42" s="4"/>
      <c r="EXK42" s="4"/>
      <c r="EXL42" s="4"/>
      <c r="EXM42" s="4"/>
      <c r="EXN42" s="4"/>
      <c r="EXO42" s="4"/>
      <c r="EXP42" s="4"/>
      <c r="EXQ42" s="4"/>
      <c r="EXR42" s="4"/>
      <c r="EXS42" s="4"/>
      <c r="EXT42" s="4"/>
      <c r="EXU42" s="4"/>
      <c r="EXV42" s="4"/>
      <c r="EXW42" s="4"/>
      <c r="EXX42" s="4"/>
      <c r="EXY42" s="4"/>
      <c r="EXZ42" s="4"/>
      <c r="EYA42" s="4"/>
      <c r="EYB42" s="4"/>
      <c r="EYC42" s="4"/>
      <c r="EYD42" s="4"/>
      <c r="EYE42" s="4"/>
      <c r="EYF42" s="4"/>
      <c r="EYG42" s="4"/>
      <c r="EYH42" s="4"/>
      <c r="EYI42" s="4"/>
      <c r="EYJ42" s="4"/>
      <c r="EYK42" s="4"/>
      <c r="EYL42" s="4"/>
      <c r="EYM42" s="4"/>
      <c r="EYN42" s="4"/>
      <c r="EYO42" s="4"/>
      <c r="EYP42" s="4"/>
      <c r="EYQ42" s="4"/>
      <c r="EYR42" s="4"/>
      <c r="EYS42" s="4"/>
      <c r="EYT42" s="4"/>
      <c r="EYU42" s="4"/>
      <c r="EYV42" s="4"/>
      <c r="EYW42" s="4"/>
      <c r="EYX42" s="4"/>
      <c r="EYY42" s="4"/>
      <c r="EYZ42" s="4"/>
      <c r="EZA42" s="4"/>
      <c r="EZB42" s="4"/>
      <c r="EZC42" s="4"/>
      <c r="EZD42" s="4"/>
      <c r="EZE42" s="4"/>
      <c r="EZF42" s="4"/>
      <c r="EZG42" s="4"/>
      <c r="EZH42" s="4"/>
      <c r="EZI42" s="4"/>
      <c r="EZJ42" s="4"/>
      <c r="EZK42" s="4"/>
      <c r="EZL42" s="4"/>
      <c r="EZM42" s="4"/>
      <c r="EZN42" s="4"/>
      <c r="EZO42" s="4"/>
      <c r="EZP42" s="4"/>
      <c r="EZQ42" s="4"/>
      <c r="EZR42" s="4"/>
      <c r="EZS42" s="4"/>
      <c r="EZT42" s="4"/>
      <c r="EZU42" s="4"/>
      <c r="EZV42" s="4"/>
      <c r="EZW42" s="4"/>
      <c r="EZX42" s="4"/>
      <c r="EZY42" s="4"/>
      <c r="EZZ42" s="4"/>
      <c r="FAA42" s="4"/>
      <c r="FAB42" s="4"/>
      <c r="FAC42" s="4"/>
      <c r="FAD42" s="4"/>
      <c r="FAE42" s="4"/>
      <c r="FAF42" s="4"/>
      <c r="FAG42" s="4"/>
      <c r="FAH42" s="4"/>
      <c r="FAI42" s="4"/>
      <c r="FAJ42" s="4"/>
      <c r="FAK42" s="4"/>
      <c r="FAL42" s="4"/>
      <c r="FAM42" s="4"/>
      <c r="FAN42" s="4"/>
      <c r="FAO42" s="4"/>
      <c r="FAP42" s="4"/>
      <c r="FAQ42" s="4"/>
      <c r="FAR42" s="4"/>
      <c r="FAS42" s="4"/>
      <c r="FAT42" s="4"/>
      <c r="FAU42" s="4"/>
      <c r="FAV42" s="4"/>
      <c r="FAW42" s="4"/>
      <c r="FAX42" s="4"/>
      <c r="FAY42" s="4"/>
      <c r="FAZ42" s="4"/>
      <c r="FBA42" s="4"/>
      <c r="FBB42" s="4"/>
      <c r="FBC42" s="4"/>
      <c r="FBD42" s="4"/>
      <c r="FBE42" s="4"/>
      <c r="FBF42" s="4"/>
      <c r="FBG42" s="4"/>
      <c r="FBH42" s="4"/>
      <c r="FBI42" s="4"/>
      <c r="FBJ42" s="4"/>
      <c r="FBK42" s="4"/>
      <c r="FBL42" s="4"/>
      <c r="FBM42" s="4"/>
      <c r="FBN42" s="4"/>
      <c r="FBO42" s="4"/>
      <c r="FBP42" s="4"/>
      <c r="FBQ42" s="4"/>
      <c r="FBR42" s="4"/>
      <c r="FBS42" s="4"/>
      <c r="FBT42" s="4"/>
      <c r="FBU42" s="4"/>
      <c r="FBV42" s="4"/>
      <c r="FBW42" s="4"/>
      <c r="FBX42" s="4"/>
      <c r="FBY42" s="4"/>
      <c r="FBZ42" s="4"/>
      <c r="FCA42" s="4"/>
      <c r="FCB42" s="4"/>
      <c r="FCC42" s="4"/>
      <c r="FCD42" s="4"/>
      <c r="FCE42" s="4"/>
      <c r="FCF42" s="4"/>
      <c r="FCG42" s="4"/>
      <c r="FCH42" s="4"/>
      <c r="FCI42" s="4"/>
      <c r="FCJ42" s="4"/>
      <c r="FCK42" s="4"/>
      <c r="FCL42" s="4"/>
      <c r="FCM42" s="4"/>
      <c r="FCN42" s="4"/>
      <c r="FCO42" s="4"/>
      <c r="FCP42" s="4"/>
      <c r="FCQ42" s="4"/>
      <c r="FCR42" s="4"/>
      <c r="FCS42" s="4"/>
      <c r="FCT42" s="4"/>
      <c r="FCU42" s="4"/>
      <c r="FCV42" s="4"/>
      <c r="FCW42" s="4"/>
      <c r="FCX42" s="4"/>
      <c r="FCY42" s="4"/>
      <c r="FCZ42" s="4"/>
      <c r="FDA42" s="4"/>
      <c r="FDB42" s="4"/>
      <c r="FDC42" s="4"/>
      <c r="FDD42" s="4"/>
      <c r="FDE42" s="4"/>
      <c r="FDF42" s="4"/>
      <c r="FDG42" s="4"/>
      <c r="FDH42" s="4"/>
      <c r="FDI42" s="4"/>
      <c r="FDJ42" s="4"/>
      <c r="FDK42" s="4"/>
      <c r="FDL42" s="4"/>
      <c r="FDM42" s="4"/>
      <c r="FDN42" s="4"/>
      <c r="FDO42" s="4"/>
      <c r="FDP42" s="4"/>
      <c r="FDQ42" s="4"/>
      <c r="FDR42" s="4"/>
      <c r="FDS42" s="4"/>
      <c r="FDT42" s="4"/>
      <c r="FDU42" s="4"/>
      <c r="FDV42" s="4"/>
      <c r="FDW42" s="4"/>
      <c r="FDX42" s="4"/>
      <c r="FDY42" s="4"/>
      <c r="FDZ42" s="4"/>
      <c r="FEA42" s="4"/>
      <c r="FEB42" s="4"/>
      <c r="FEC42" s="4"/>
      <c r="FED42" s="4"/>
      <c r="FEE42" s="4"/>
      <c r="FEF42" s="4"/>
      <c r="FEG42" s="4"/>
      <c r="FEH42" s="4"/>
      <c r="FEI42" s="4"/>
      <c r="FEJ42" s="4"/>
      <c r="FEK42" s="4"/>
      <c r="FEL42" s="4"/>
      <c r="FEM42" s="4"/>
      <c r="FEN42" s="4"/>
      <c r="FEO42" s="4"/>
      <c r="FEP42" s="4"/>
      <c r="FEQ42" s="4"/>
      <c r="FER42" s="4"/>
      <c r="FES42" s="4"/>
      <c r="FET42" s="4"/>
      <c r="FEU42" s="4"/>
      <c r="FEV42" s="4"/>
      <c r="FEW42" s="4"/>
      <c r="FEX42" s="4"/>
      <c r="FEY42" s="4"/>
      <c r="FEZ42" s="4"/>
      <c r="FFA42" s="4"/>
      <c r="FFB42" s="4"/>
      <c r="FFC42" s="4"/>
      <c r="FFD42" s="4"/>
      <c r="FFE42" s="4"/>
      <c r="FFF42" s="4"/>
      <c r="FFG42" s="4"/>
      <c r="FFH42" s="4"/>
      <c r="FFI42" s="4"/>
      <c r="FFJ42" s="4"/>
      <c r="FFK42" s="4"/>
      <c r="FFL42" s="4"/>
      <c r="FFM42" s="4"/>
      <c r="FFN42" s="4"/>
      <c r="FFO42" s="4"/>
      <c r="FFP42" s="4"/>
      <c r="FFQ42" s="4"/>
      <c r="FFR42" s="4"/>
      <c r="FFS42" s="4"/>
      <c r="FFT42" s="4"/>
      <c r="FFU42" s="4"/>
      <c r="FFV42" s="4"/>
      <c r="FFW42" s="4"/>
      <c r="FFX42" s="4"/>
      <c r="FFY42" s="4"/>
      <c r="FFZ42" s="4"/>
      <c r="FGA42" s="4"/>
      <c r="FGB42" s="4"/>
      <c r="FGC42" s="4"/>
      <c r="FGD42" s="4"/>
      <c r="FGE42" s="4"/>
      <c r="FGF42" s="4"/>
      <c r="FGG42" s="4"/>
      <c r="FGH42" s="4"/>
      <c r="FGI42" s="4"/>
      <c r="FGJ42" s="4"/>
      <c r="FGK42" s="4"/>
      <c r="FGL42" s="4"/>
      <c r="FGM42" s="4"/>
      <c r="FGN42" s="4"/>
      <c r="FGO42" s="4"/>
      <c r="FGP42" s="4"/>
      <c r="FGQ42" s="4"/>
      <c r="FGR42" s="4"/>
      <c r="FGS42" s="4"/>
      <c r="FGT42" s="4"/>
      <c r="FGU42" s="4"/>
      <c r="FGV42" s="4"/>
      <c r="FGW42" s="4"/>
      <c r="FGX42" s="4"/>
      <c r="FGY42" s="4"/>
      <c r="FGZ42" s="4"/>
      <c r="FHA42" s="4"/>
      <c r="FHB42" s="4"/>
      <c r="FHC42" s="4"/>
      <c r="FHD42" s="4"/>
      <c r="FHE42" s="4"/>
      <c r="FHF42" s="4"/>
      <c r="FHG42" s="4"/>
      <c r="FHH42" s="4"/>
      <c r="FHI42" s="4"/>
      <c r="FHJ42" s="4"/>
      <c r="FHK42" s="4"/>
      <c r="FHL42" s="4"/>
      <c r="FHM42" s="4"/>
      <c r="FHN42" s="4"/>
      <c r="FHO42" s="4"/>
      <c r="FHP42" s="4"/>
      <c r="FHQ42" s="4"/>
      <c r="FHR42" s="4"/>
      <c r="FHS42" s="4"/>
      <c r="FHT42" s="4"/>
      <c r="FHU42" s="4"/>
      <c r="FHV42" s="4"/>
      <c r="FHW42" s="4"/>
      <c r="FHX42" s="4"/>
      <c r="FHY42" s="4"/>
      <c r="FHZ42" s="4"/>
      <c r="FIA42" s="4"/>
      <c r="FIB42" s="4"/>
      <c r="FIC42" s="4"/>
      <c r="FID42" s="4"/>
      <c r="FIE42" s="4"/>
      <c r="FIF42" s="4"/>
      <c r="FIG42" s="4"/>
      <c r="FIH42" s="4"/>
      <c r="FII42" s="4"/>
      <c r="FIJ42" s="4"/>
      <c r="FIK42" s="4"/>
      <c r="FIL42" s="4"/>
      <c r="FIM42" s="4"/>
      <c r="FIN42" s="4"/>
      <c r="FIO42" s="4"/>
      <c r="FIP42" s="4"/>
      <c r="FIQ42" s="4"/>
      <c r="FIR42" s="4"/>
      <c r="FIS42" s="4"/>
      <c r="FIT42" s="4"/>
      <c r="FIU42" s="4"/>
      <c r="FIV42" s="4"/>
      <c r="FIW42" s="4"/>
      <c r="FIX42" s="4"/>
      <c r="FIY42" s="4"/>
      <c r="FIZ42" s="4"/>
      <c r="FJA42" s="4"/>
      <c r="FJB42" s="4"/>
      <c r="FJC42" s="4"/>
      <c r="FJD42" s="4"/>
      <c r="FJE42" s="4"/>
      <c r="FJF42" s="4"/>
      <c r="FJG42" s="4"/>
      <c r="FJH42" s="4"/>
      <c r="FJI42" s="4"/>
      <c r="FJJ42" s="4"/>
      <c r="FJK42" s="4"/>
      <c r="FJL42" s="4"/>
      <c r="FJM42" s="4"/>
      <c r="FJN42" s="4"/>
      <c r="FJO42" s="4"/>
      <c r="FJP42" s="4"/>
      <c r="FJQ42" s="4"/>
      <c r="FJR42" s="4"/>
      <c r="FJS42" s="4"/>
      <c r="FJT42" s="4"/>
      <c r="FJU42" s="4"/>
      <c r="FJV42" s="4"/>
      <c r="FJW42" s="4"/>
      <c r="FJX42" s="4"/>
      <c r="FJY42" s="4"/>
      <c r="FJZ42" s="4"/>
      <c r="FKA42" s="4"/>
      <c r="FKB42" s="4"/>
      <c r="FKC42" s="4"/>
      <c r="FKD42" s="4"/>
      <c r="FKE42" s="4"/>
      <c r="FKF42" s="4"/>
      <c r="FKG42" s="4"/>
      <c r="FKH42" s="4"/>
      <c r="FKI42" s="4"/>
      <c r="FKJ42" s="4"/>
      <c r="FKK42" s="4"/>
      <c r="FKL42" s="4"/>
      <c r="FKM42" s="4"/>
      <c r="FKN42" s="4"/>
      <c r="FKO42" s="4"/>
      <c r="FKP42" s="4"/>
      <c r="FKQ42" s="4"/>
      <c r="FKR42" s="4"/>
      <c r="FKS42" s="4"/>
      <c r="FKT42" s="4"/>
      <c r="FKU42" s="4"/>
      <c r="FKV42" s="4"/>
      <c r="FKW42" s="4"/>
      <c r="FKX42" s="4"/>
      <c r="FKY42" s="4"/>
      <c r="FKZ42" s="4"/>
      <c r="FLA42" s="4"/>
      <c r="FLB42" s="4"/>
      <c r="FLC42" s="4"/>
      <c r="FLD42" s="4"/>
      <c r="FLE42" s="4"/>
      <c r="FLF42" s="4"/>
      <c r="FLG42" s="4"/>
      <c r="FLH42" s="4"/>
      <c r="FLI42" s="4"/>
      <c r="FLJ42" s="4"/>
      <c r="FLK42" s="4"/>
      <c r="FLL42" s="4"/>
      <c r="FLM42" s="4"/>
      <c r="FLN42" s="4"/>
      <c r="FLO42" s="4"/>
      <c r="FLP42" s="4"/>
      <c r="FLQ42" s="4"/>
      <c r="FLR42" s="4"/>
      <c r="FLS42" s="4"/>
      <c r="FLT42" s="4"/>
      <c r="FLU42" s="4"/>
      <c r="FLV42" s="4"/>
      <c r="FLW42" s="4"/>
      <c r="FLX42" s="4"/>
      <c r="FLY42" s="4"/>
      <c r="FLZ42" s="4"/>
      <c r="FMA42" s="4"/>
      <c r="FMB42" s="4"/>
      <c r="FMC42" s="4"/>
      <c r="FMD42" s="4"/>
      <c r="FME42" s="4"/>
      <c r="FMF42" s="4"/>
      <c r="FMG42" s="4"/>
      <c r="FMH42" s="4"/>
      <c r="FMI42" s="4"/>
      <c r="FMJ42" s="4"/>
      <c r="FMK42" s="4"/>
      <c r="FML42" s="4"/>
      <c r="FMM42" s="4"/>
      <c r="FMN42" s="4"/>
      <c r="FMO42" s="4"/>
      <c r="FMP42" s="4"/>
      <c r="FMQ42" s="4"/>
      <c r="FMR42" s="4"/>
      <c r="FMS42" s="4"/>
      <c r="FMT42" s="4"/>
      <c r="FMU42" s="4"/>
      <c r="FMV42" s="4"/>
      <c r="FMW42" s="4"/>
      <c r="FMX42" s="4"/>
      <c r="FMY42" s="4"/>
      <c r="FMZ42" s="4"/>
      <c r="FNA42" s="4"/>
      <c r="FNB42" s="4"/>
      <c r="FNC42" s="4"/>
      <c r="FND42" s="4"/>
      <c r="FNE42" s="4"/>
      <c r="FNF42" s="4"/>
      <c r="FNG42" s="4"/>
      <c r="FNH42" s="4"/>
      <c r="FNI42" s="4"/>
      <c r="FNJ42" s="4"/>
      <c r="FNK42" s="4"/>
      <c r="FNL42" s="4"/>
      <c r="FNM42" s="4"/>
      <c r="FNN42" s="4"/>
      <c r="FNO42" s="4"/>
      <c r="FNP42" s="4"/>
      <c r="FNQ42" s="4"/>
      <c r="FNR42" s="4"/>
      <c r="FNS42" s="4"/>
      <c r="FNT42" s="4"/>
      <c r="FNU42" s="4"/>
      <c r="FNV42" s="4"/>
      <c r="FNW42" s="4"/>
      <c r="FNX42" s="4"/>
      <c r="FNY42" s="4"/>
      <c r="FNZ42" s="4"/>
      <c r="FOA42" s="4"/>
      <c r="FOB42" s="4"/>
      <c r="FOC42" s="4"/>
      <c r="FOD42" s="4"/>
      <c r="FOE42" s="4"/>
      <c r="FOF42" s="4"/>
      <c r="FOG42" s="4"/>
      <c r="FOH42" s="4"/>
      <c r="FOI42" s="4"/>
      <c r="FOJ42" s="4"/>
      <c r="FOK42" s="4"/>
      <c r="FOL42" s="4"/>
      <c r="FOM42" s="4"/>
      <c r="FON42" s="4"/>
      <c r="FOO42" s="4"/>
      <c r="FOP42" s="4"/>
      <c r="FOQ42" s="4"/>
      <c r="FOR42" s="4"/>
      <c r="FOS42" s="4"/>
      <c r="FOT42" s="4"/>
      <c r="FOU42" s="4"/>
      <c r="FOV42" s="4"/>
      <c r="FOW42" s="4"/>
      <c r="FOX42" s="4"/>
      <c r="FOY42" s="4"/>
      <c r="FOZ42" s="4"/>
      <c r="FPA42" s="4"/>
      <c r="FPB42" s="4"/>
      <c r="FPC42" s="4"/>
      <c r="FPD42" s="4"/>
      <c r="FPE42" s="4"/>
      <c r="FPF42" s="4"/>
      <c r="FPG42" s="4"/>
      <c r="FPH42" s="4"/>
      <c r="FPI42" s="4"/>
      <c r="FPJ42" s="4"/>
      <c r="FPK42" s="4"/>
      <c r="FPL42" s="4"/>
      <c r="FPM42" s="4"/>
      <c r="FPN42" s="4"/>
      <c r="FPO42" s="4"/>
      <c r="FPP42" s="4"/>
      <c r="FPQ42" s="4"/>
      <c r="FPR42" s="4"/>
      <c r="FPS42" s="4"/>
      <c r="FPT42" s="4"/>
      <c r="FPU42" s="4"/>
      <c r="FPV42" s="4"/>
      <c r="FPW42" s="4"/>
      <c r="FPX42" s="4"/>
      <c r="FPY42" s="4"/>
      <c r="FPZ42" s="4"/>
      <c r="FQA42" s="4"/>
      <c r="FQB42" s="4"/>
      <c r="FQC42" s="4"/>
      <c r="FQD42" s="4"/>
      <c r="FQE42" s="4"/>
      <c r="FQF42" s="4"/>
      <c r="FQG42" s="4"/>
      <c r="FQH42" s="4"/>
      <c r="FQI42" s="4"/>
      <c r="FQJ42" s="4"/>
      <c r="FQK42" s="4"/>
      <c r="FQL42" s="4"/>
      <c r="FQM42" s="4"/>
      <c r="FQN42" s="4"/>
      <c r="FQO42" s="4"/>
      <c r="FQP42" s="4"/>
      <c r="FQQ42" s="4"/>
      <c r="FQR42" s="4"/>
      <c r="FQS42" s="4"/>
      <c r="FQT42" s="4"/>
      <c r="FQU42" s="4"/>
      <c r="FQV42" s="4"/>
      <c r="FQW42" s="4"/>
      <c r="FQX42" s="4"/>
      <c r="FQY42" s="4"/>
      <c r="FQZ42" s="4"/>
      <c r="FRA42" s="4"/>
      <c r="FRB42" s="4"/>
      <c r="FRC42" s="4"/>
      <c r="FRD42" s="4"/>
      <c r="FRE42" s="4"/>
      <c r="FRF42" s="4"/>
      <c r="FRG42" s="4"/>
      <c r="FRH42" s="4"/>
      <c r="FRI42" s="4"/>
      <c r="FRJ42" s="4"/>
      <c r="FRK42" s="4"/>
      <c r="FRL42" s="4"/>
      <c r="FRM42" s="4"/>
      <c r="FRN42" s="4"/>
      <c r="FRO42" s="4"/>
      <c r="FRP42" s="4"/>
      <c r="FRQ42" s="4"/>
      <c r="FRR42" s="4"/>
      <c r="FRS42" s="4"/>
      <c r="FRT42" s="4"/>
      <c r="FRU42" s="4"/>
      <c r="FRV42" s="4"/>
      <c r="FRW42" s="4"/>
      <c r="FRX42" s="4"/>
      <c r="FRY42" s="4"/>
      <c r="FRZ42" s="4"/>
      <c r="FSA42" s="4"/>
      <c r="FSB42" s="4"/>
      <c r="FSC42" s="4"/>
      <c r="FSD42" s="4"/>
      <c r="FSE42" s="4"/>
      <c r="FSF42" s="4"/>
      <c r="FSG42" s="4"/>
      <c r="FSH42" s="4"/>
      <c r="FSI42" s="4"/>
      <c r="FSJ42" s="4"/>
      <c r="FSK42" s="4"/>
      <c r="FSL42" s="4"/>
      <c r="FSM42" s="4"/>
      <c r="FSN42" s="4"/>
      <c r="FSO42" s="4"/>
      <c r="FSP42" s="4"/>
      <c r="FSQ42" s="4"/>
      <c r="FSR42" s="4"/>
      <c r="FSS42" s="4"/>
      <c r="FST42" s="4"/>
      <c r="FSU42" s="4"/>
      <c r="FSV42" s="4"/>
      <c r="FSW42" s="4"/>
      <c r="FSX42" s="4"/>
      <c r="FSY42" s="4"/>
      <c r="FSZ42" s="4"/>
      <c r="FTA42" s="4"/>
      <c r="FTB42" s="4"/>
      <c r="FTC42" s="4"/>
      <c r="FTD42" s="4"/>
      <c r="FTE42" s="4"/>
      <c r="FTF42" s="4"/>
      <c r="FTG42" s="4"/>
      <c r="FTH42" s="4"/>
      <c r="FTI42" s="4"/>
      <c r="FTJ42" s="4"/>
      <c r="FTK42" s="4"/>
      <c r="FTL42" s="4"/>
      <c r="FTM42" s="4"/>
      <c r="FTN42" s="4"/>
      <c r="FTO42" s="4"/>
      <c r="FTP42" s="4"/>
      <c r="FTQ42" s="4"/>
      <c r="FTR42" s="4"/>
      <c r="FTS42" s="4"/>
      <c r="FTT42" s="4"/>
      <c r="FTU42" s="4"/>
      <c r="FTV42" s="4"/>
      <c r="FTW42" s="4"/>
      <c r="FTX42" s="4"/>
      <c r="FTY42" s="4"/>
      <c r="FTZ42" s="4"/>
      <c r="FUA42" s="4"/>
      <c r="FUB42" s="4"/>
      <c r="FUC42" s="4"/>
      <c r="FUD42" s="4"/>
      <c r="FUE42" s="4"/>
      <c r="FUF42" s="4"/>
      <c r="FUG42" s="4"/>
      <c r="FUH42" s="4"/>
      <c r="FUI42" s="4"/>
      <c r="FUJ42" s="4"/>
      <c r="FUK42" s="4"/>
      <c r="FUL42" s="4"/>
      <c r="FUM42" s="4"/>
      <c r="FUN42" s="4"/>
      <c r="FUO42" s="4"/>
      <c r="FUP42" s="4"/>
      <c r="FUQ42" s="4"/>
      <c r="FUR42" s="4"/>
      <c r="FUS42" s="4"/>
      <c r="FUT42" s="4"/>
      <c r="FUU42" s="4"/>
      <c r="FUV42" s="4"/>
      <c r="FUW42" s="4"/>
      <c r="FUX42" s="4"/>
      <c r="FUY42" s="4"/>
      <c r="FUZ42" s="4"/>
      <c r="FVA42" s="4"/>
      <c r="FVB42" s="4"/>
      <c r="FVC42" s="4"/>
      <c r="FVD42" s="4"/>
      <c r="FVE42" s="4"/>
      <c r="FVF42" s="4"/>
      <c r="FVG42" s="4"/>
      <c r="FVH42" s="4"/>
      <c r="FVI42" s="4"/>
      <c r="FVJ42" s="4"/>
      <c r="FVK42" s="4"/>
      <c r="FVL42" s="4"/>
      <c r="FVM42" s="4"/>
      <c r="FVN42" s="4"/>
      <c r="FVO42" s="4"/>
      <c r="FVP42" s="4"/>
      <c r="FVQ42" s="4"/>
      <c r="FVR42" s="4"/>
      <c r="FVS42" s="4"/>
      <c r="FVT42" s="4"/>
      <c r="FVU42" s="4"/>
      <c r="FVV42" s="4"/>
      <c r="FVW42" s="4"/>
      <c r="FVX42" s="4"/>
      <c r="FVY42" s="4"/>
      <c r="FVZ42" s="4"/>
      <c r="FWA42" s="4"/>
      <c r="FWB42" s="4"/>
      <c r="FWC42" s="4"/>
      <c r="FWD42" s="4"/>
      <c r="FWE42" s="4"/>
      <c r="FWF42" s="4"/>
      <c r="FWG42" s="4"/>
      <c r="FWH42" s="4"/>
      <c r="FWI42" s="4"/>
      <c r="FWJ42" s="4"/>
      <c r="FWK42" s="4"/>
      <c r="FWL42" s="4"/>
      <c r="FWM42" s="4"/>
      <c r="FWN42" s="4"/>
      <c r="FWO42" s="4"/>
      <c r="FWP42" s="4"/>
      <c r="FWQ42" s="4"/>
      <c r="FWR42" s="4"/>
      <c r="FWS42" s="4"/>
      <c r="FWT42" s="4"/>
      <c r="FWU42" s="4"/>
      <c r="FWV42" s="4"/>
      <c r="FWW42" s="4"/>
      <c r="FWX42" s="4"/>
      <c r="FWY42" s="4"/>
      <c r="FWZ42" s="4"/>
      <c r="FXA42" s="4"/>
      <c r="FXB42" s="4"/>
      <c r="FXC42" s="4"/>
      <c r="FXD42" s="4"/>
      <c r="FXE42" s="4"/>
      <c r="FXF42" s="4"/>
      <c r="FXG42" s="4"/>
      <c r="FXH42" s="4"/>
      <c r="FXI42" s="4"/>
      <c r="FXJ42" s="4"/>
      <c r="FXK42" s="4"/>
      <c r="FXL42" s="4"/>
      <c r="FXM42" s="4"/>
      <c r="FXN42" s="4"/>
      <c r="FXO42" s="4"/>
      <c r="FXP42" s="4"/>
      <c r="FXQ42" s="4"/>
      <c r="FXR42" s="4"/>
      <c r="FXS42" s="4"/>
      <c r="FXT42" s="4"/>
      <c r="FXU42" s="4"/>
      <c r="FXV42" s="4"/>
      <c r="FXW42" s="4"/>
      <c r="FXX42" s="4"/>
      <c r="FXY42" s="4"/>
      <c r="FXZ42" s="4"/>
      <c r="FYA42" s="4"/>
      <c r="FYB42" s="4"/>
      <c r="FYC42" s="4"/>
      <c r="FYD42" s="4"/>
      <c r="FYE42" s="4"/>
      <c r="FYF42" s="4"/>
      <c r="FYG42" s="4"/>
      <c r="FYH42" s="4"/>
      <c r="FYI42" s="4"/>
      <c r="FYJ42" s="4"/>
      <c r="FYK42" s="4"/>
      <c r="FYL42" s="4"/>
      <c r="FYM42" s="4"/>
      <c r="FYN42" s="4"/>
      <c r="FYO42" s="4"/>
      <c r="FYP42" s="4"/>
      <c r="FYQ42" s="4"/>
      <c r="FYR42" s="4"/>
      <c r="FYS42" s="4"/>
      <c r="FYT42" s="4"/>
      <c r="FYU42" s="4"/>
      <c r="FYV42" s="4"/>
      <c r="FYW42" s="4"/>
      <c r="FYX42" s="4"/>
      <c r="FYY42" s="4"/>
      <c r="FYZ42" s="4"/>
      <c r="FZA42" s="4"/>
      <c r="FZB42" s="4"/>
      <c r="FZC42" s="4"/>
      <c r="FZD42" s="4"/>
      <c r="FZE42" s="4"/>
      <c r="FZF42" s="4"/>
      <c r="FZG42" s="4"/>
      <c r="FZH42" s="4"/>
      <c r="FZI42" s="4"/>
      <c r="FZJ42" s="4"/>
      <c r="FZK42" s="4"/>
      <c r="FZL42" s="4"/>
      <c r="FZM42" s="4"/>
      <c r="FZN42" s="4"/>
      <c r="FZO42" s="4"/>
      <c r="FZP42" s="4"/>
      <c r="FZQ42" s="4"/>
      <c r="FZR42" s="4"/>
      <c r="FZS42" s="4"/>
      <c r="FZT42" s="4"/>
      <c r="FZU42" s="4"/>
      <c r="FZV42" s="4"/>
      <c r="FZW42" s="4"/>
      <c r="FZX42" s="4"/>
      <c r="FZY42" s="4"/>
      <c r="FZZ42" s="4"/>
      <c r="GAA42" s="4"/>
      <c r="GAB42" s="4"/>
      <c r="GAC42" s="4"/>
      <c r="GAD42" s="4"/>
      <c r="GAE42" s="4"/>
      <c r="GAF42" s="4"/>
      <c r="GAG42" s="4"/>
      <c r="GAH42" s="4"/>
      <c r="GAI42" s="4"/>
      <c r="GAJ42" s="4"/>
      <c r="GAK42" s="4"/>
      <c r="GAL42" s="4"/>
      <c r="GAM42" s="4"/>
      <c r="GAN42" s="4"/>
      <c r="GAO42" s="4"/>
      <c r="GAP42" s="4"/>
      <c r="GAQ42" s="4"/>
      <c r="GAR42" s="4"/>
      <c r="GAS42" s="4"/>
      <c r="GAT42" s="4"/>
      <c r="GAU42" s="4"/>
      <c r="GAV42" s="4"/>
      <c r="GAW42" s="4"/>
      <c r="GAX42" s="4"/>
      <c r="GAY42" s="4"/>
      <c r="GAZ42" s="4"/>
      <c r="GBA42" s="4"/>
      <c r="GBB42" s="4"/>
      <c r="GBC42" s="4"/>
      <c r="GBD42" s="4"/>
      <c r="GBE42" s="4"/>
      <c r="GBF42" s="4"/>
      <c r="GBG42" s="4"/>
      <c r="GBH42" s="4"/>
      <c r="GBI42" s="4"/>
      <c r="GBJ42" s="4"/>
      <c r="GBK42" s="4"/>
      <c r="GBL42" s="4"/>
      <c r="GBM42" s="4"/>
      <c r="GBN42" s="4"/>
      <c r="GBO42" s="4"/>
      <c r="GBP42" s="4"/>
      <c r="GBQ42" s="4"/>
      <c r="GBR42" s="4"/>
      <c r="GBS42" s="4"/>
      <c r="GBT42" s="4"/>
      <c r="GBU42" s="4"/>
      <c r="GBV42" s="4"/>
      <c r="GBW42" s="4"/>
      <c r="GBX42" s="4"/>
      <c r="GBY42" s="4"/>
      <c r="GBZ42" s="4"/>
      <c r="GCA42" s="4"/>
      <c r="GCB42" s="4"/>
      <c r="GCC42" s="4"/>
      <c r="GCD42" s="4"/>
      <c r="GCE42" s="4"/>
      <c r="GCF42" s="4"/>
      <c r="GCG42" s="4"/>
      <c r="GCH42" s="4"/>
      <c r="GCI42" s="4"/>
      <c r="GCJ42" s="4"/>
      <c r="GCK42" s="4"/>
      <c r="GCL42" s="4"/>
      <c r="GCM42" s="4"/>
      <c r="GCN42" s="4"/>
      <c r="GCO42" s="4"/>
      <c r="GCP42" s="4"/>
      <c r="GCQ42" s="4"/>
      <c r="GCR42" s="4"/>
      <c r="GCS42" s="4"/>
      <c r="GCT42" s="4"/>
      <c r="GCU42" s="4"/>
      <c r="GCV42" s="4"/>
      <c r="GCW42" s="4"/>
      <c r="GCX42" s="4"/>
      <c r="GCY42" s="4"/>
      <c r="GCZ42" s="4"/>
      <c r="GDA42" s="4"/>
      <c r="GDB42" s="4"/>
      <c r="GDC42" s="4"/>
      <c r="GDD42" s="4"/>
      <c r="GDE42" s="4"/>
      <c r="GDF42" s="4"/>
      <c r="GDG42" s="4"/>
      <c r="GDH42" s="4"/>
      <c r="GDI42" s="4"/>
      <c r="GDJ42" s="4"/>
      <c r="GDK42" s="4"/>
      <c r="GDL42" s="4"/>
      <c r="GDM42" s="4"/>
      <c r="GDN42" s="4"/>
      <c r="GDO42" s="4"/>
      <c r="GDP42" s="4"/>
      <c r="GDQ42" s="4"/>
      <c r="GDR42" s="4"/>
      <c r="GDS42" s="4"/>
      <c r="GDT42" s="4"/>
      <c r="GDU42" s="4"/>
      <c r="GDV42" s="4"/>
      <c r="GDW42" s="4"/>
      <c r="GDX42" s="4"/>
      <c r="GDY42" s="4"/>
      <c r="GDZ42" s="4"/>
      <c r="GEA42" s="4"/>
      <c r="GEB42" s="4"/>
      <c r="GEC42" s="4"/>
      <c r="GED42" s="4"/>
      <c r="GEE42" s="4"/>
      <c r="GEF42" s="4"/>
      <c r="GEG42" s="4"/>
      <c r="GEH42" s="4"/>
      <c r="GEI42" s="4"/>
      <c r="GEJ42" s="4"/>
      <c r="GEK42" s="4"/>
      <c r="GEL42" s="4"/>
      <c r="GEM42" s="4"/>
      <c r="GEN42" s="4"/>
      <c r="GEO42" s="4"/>
      <c r="GEP42" s="4"/>
      <c r="GEQ42" s="4"/>
      <c r="GER42" s="4"/>
      <c r="GES42" s="4"/>
      <c r="GET42" s="4"/>
      <c r="GEU42" s="4"/>
      <c r="GEV42" s="4"/>
      <c r="GEW42" s="4"/>
      <c r="GEX42" s="4"/>
      <c r="GEY42" s="4"/>
      <c r="GEZ42" s="4"/>
      <c r="GFA42" s="4"/>
      <c r="GFB42" s="4"/>
      <c r="GFC42" s="4"/>
      <c r="GFD42" s="4"/>
      <c r="GFE42" s="4"/>
      <c r="GFF42" s="4"/>
      <c r="GFG42" s="4"/>
      <c r="GFH42" s="4"/>
      <c r="GFI42" s="4"/>
      <c r="GFJ42" s="4"/>
      <c r="GFK42" s="4"/>
      <c r="GFL42" s="4"/>
      <c r="GFM42" s="4"/>
      <c r="GFN42" s="4"/>
      <c r="GFO42" s="4"/>
      <c r="GFP42" s="4"/>
      <c r="GFQ42" s="4"/>
      <c r="GFR42" s="4"/>
      <c r="GFS42" s="4"/>
      <c r="GFT42" s="4"/>
      <c r="GFU42" s="4"/>
      <c r="GFV42" s="4"/>
      <c r="GFW42" s="4"/>
      <c r="GFX42" s="4"/>
      <c r="GFY42" s="4"/>
      <c r="GFZ42" s="4"/>
      <c r="GGA42" s="4"/>
      <c r="GGB42" s="4"/>
      <c r="GGC42" s="4"/>
      <c r="GGD42" s="4"/>
      <c r="GGE42" s="4"/>
      <c r="GGF42" s="4"/>
      <c r="GGG42" s="4"/>
      <c r="GGH42" s="4"/>
      <c r="GGI42" s="4"/>
      <c r="GGJ42" s="4"/>
      <c r="GGK42" s="4"/>
      <c r="GGL42" s="4"/>
      <c r="GGM42" s="4"/>
      <c r="GGN42" s="4"/>
      <c r="GGO42" s="4"/>
      <c r="GGP42" s="4"/>
      <c r="GGQ42" s="4"/>
      <c r="GGR42" s="4"/>
      <c r="GGS42" s="4"/>
      <c r="GGT42" s="4"/>
      <c r="GGU42" s="4"/>
      <c r="GGV42" s="4"/>
      <c r="GGW42" s="4"/>
      <c r="GGX42" s="4"/>
      <c r="GGY42" s="4"/>
      <c r="GGZ42" s="4"/>
      <c r="GHA42" s="4"/>
      <c r="GHB42" s="4"/>
      <c r="GHC42" s="4"/>
      <c r="GHD42" s="4"/>
      <c r="GHE42" s="4"/>
      <c r="GHF42" s="4"/>
      <c r="GHG42" s="4"/>
      <c r="GHH42" s="4"/>
      <c r="GHI42" s="4"/>
      <c r="GHJ42" s="4"/>
      <c r="GHK42" s="4"/>
      <c r="GHL42" s="4"/>
      <c r="GHM42" s="4"/>
      <c r="GHN42" s="4"/>
      <c r="GHO42" s="4"/>
      <c r="GHP42" s="4"/>
      <c r="GHQ42" s="4"/>
      <c r="GHR42" s="4"/>
      <c r="GHS42" s="4"/>
      <c r="GHT42" s="4"/>
      <c r="GHU42" s="4"/>
      <c r="GHV42" s="4"/>
      <c r="GHW42" s="4"/>
      <c r="GHX42" s="4"/>
      <c r="GHY42" s="4"/>
      <c r="GHZ42" s="4"/>
      <c r="GIA42" s="4"/>
      <c r="GIB42" s="4"/>
      <c r="GIC42" s="4"/>
      <c r="GID42" s="4"/>
      <c r="GIE42" s="4"/>
      <c r="GIF42" s="4"/>
      <c r="GIG42" s="4"/>
      <c r="GIH42" s="4"/>
      <c r="GII42" s="4"/>
      <c r="GIJ42" s="4"/>
      <c r="GIK42" s="4"/>
      <c r="GIL42" s="4"/>
      <c r="GIM42" s="4"/>
      <c r="GIN42" s="4"/>
      <c r="GIO42" s="4"/>
      <c r="GIP42" s="4"/>
      <c r="GIQ42" s="4"/>
      <c r="GIR42" s="4"/>
      <c r="GIS42" s="4"/>
      <c r="GIT42" s="4"/>
      <c r="GIU42" s="4"/>
      <c r="GIV42" s="4"/>
      <c r="GIW42" s="4"/>
      <c r="GIX42" s="4"/>
      <c r="GIY42" s="4"/>
      <c r="GIZ42" s="4"/>
      <c r="GJA42" s="4"/>
      <c r="GJB42" s="4"/>
      <c r="GJC42" s="4"/>
      <c r="GJD42" s="4"/>
      <c r="GJE42" s="4"/>
      <c r="GJF42" s="4"/>
      <c r="GJG42" s="4"/>
      <c r="GJH42" s="4"/>
      <c r="GJI42" s="4"/>
      <c r="GJJ42" s="4"/>
      <c r="GJK42" s="4"/>
      <c r="GJL42" s="4"/>
      <c r="GJM42" s="4"/>
      <c r="GJN42" s="4"/>
      <c r="GJO42" s="4"/>
      <c r="GJP42" s="4"/>
      <c r="GJQ42" s="4"/>
      <c r="GJR42" s="4"/>
      <c r="GJS42" s="4"/>
      <c r="GJT42" s="4"/>
      <c r="GJU42" s="4"/>
      <c r="GJV42" s="4"/>
      <c r="GJW42" s="4"/>
      <c r="GJX42" s="4"/>
      <c r="GJY42" s="4"/>
      <c r="GJZ42" s="4"/>
      <c r="GKA42" s="4"/>
      <c r="GKB42" s="4"/>
      <c r="GKC42" s="4"/>
      <c r="GKD42" s="4"/>
      <c r="GKE42" s="4"/>
      <c r="GKF42" s="4"/>
      <c r="GKG42" s="4"/>
      <c r="GKH42" s="4"/>
      <c r="GKI42" s="4"/>
      <c r="GKJ42" s="4"/>
      <c r="GKK42" s="4"/>
      <c r="GKL42" s="4"/>
      <c r="GKM42" s="4"/>
      <c r="GKN42" s="4"/>
      <c r="GKO42" s="4"/>
      <c r="GKP42" s="4"/>
      <c r="GKQ42" s="4"/>
      <c r="GKR42" s="4"/>
      <c r="GKS42" s="4"/>
      <c r="GKT42" s="4"/>
      <c r="GKU42" s="4"/>
      <c r="GKV42" s="4"/>
      <c r="GKW42" s="4"/>
      <c r="GKX42" s="4"/>
      <c r="GKY42" s="4"/>
      <c r="GKZ42" s="4"/>
      <c r="GLA42" s="4"/>
      <c r="GLB42" s="4"/>
      <c r="GLC42" s="4"/>
      <c r="GLD42" s="4"/>
      <c r="GLE42" s="4"/>
      <c r="GLF42" s="4"/>
      <c r="GLG42" s="4"/>
      <c r="GLH42" s="4"/>
      <c r="GLI42" s="4"/>
      <c r="GLJ42" s="4"/>
      <c r="GLK42" s="4"/>
      <c r="GLL42" s="4"/>
      <c r="GLM42" s="4"/>
      <c r="GLN42" s="4"/>
      <c r="GLO42" s="4"/>
      <c r="GLP42" s="4"/>
      <c r="GLQ42" s="4"/>
      <c r="GLR42" s="4"/>
      <c r="GLS42" s="4"/>
      <c r="GLT42" s="4"/>
      <c r="GLU42" s="4"/>
      <c r="GLV42" s="4"/>
      <c r="GLW42" s="4"/>
      <c r="GLX42" s="4"/>
      <c r="GLY42" s="4"/>
      <c r="GLZ42" s="4"/>
      <c r="GMA42" s="4"/>
      <c r="GMB42" s="4"/>
      <c r="GMC42" s="4"/>
      <c r="GMD42" s="4"/>
      <c r="GME42" s="4"/>
      <c r="GMF42" s="4"/>
      <c r="GMG42" s="4"/>
      <c r="GMH42" s="4"/>
      <c r="GMI42" s="4"/>
      <c r="GMJ42" s="4"/>
      <c r="GMK42" s="4"/>
      <c r="GML42" s="4"/>
      <c r="GMM42" s="4"/>
      <c r="GMN42" s="4"/>
      <c r="GMO42" s="4"/>
      <c r="GMP42" s="4"/>
      <c r="GMQ42" s="4"/>
      <c r="GMR42" s="4"/>
      <c r="GMS42" s="4"/>
      <c r="GMT42" s="4"/>
      <c r="GMU42" s="4"/>
      <c r="GMV42" s="4"/>
      <c r="GMW42" s="4"/>
      <c r="GMX42" s="4"/>
      <c r="GMY42" s="4"/>
      <c r="GMZ42" s="4"/>
      <c r="GNA42" s="4"/>
      <c r="GNB42" s="4"/>
      <c r="GNC42" s="4"/>
      <c r="GND42" s="4"/>
      <c r="GNE42" s="4"/>
      <c r="GNF42" s="4"/>
      <c r="GNG42" s="4"/>
      <c r="GNH42" s="4"/>
      <c r="GNI42" s="4"/>
      <c r="GNJ42" s="4"/>
      <c r="GNK42" s="4"/>
      <c r="GNL42" s="4"/>
      <c r="GNM42" s="4"/>
      <c r="GNN42" s="4"/>
      <c r="GNO42" s="4"/>
      <c r="GNP42" s="4"/>
      <c r="GNQ42" s="4"/>
      <c r="GNR42" s="4"/>
      <c r="GNS42" s="4"/>
      <c r="GNT42" s="4"/>
      <c r="GNU42" s="4"/>
      <c r="GNV42" s="4"/>
      <c r="GNW42" s="4"/>
      <c r="GNX42" s="4"/>
      <c r="GNY42" s="4"/>
      <c r="GNZ42" s="4"/>
      <c r="GOA42" s="4"/>
      <c r="GOB42" s="4"/>
      <c r="GOC42" s="4"/>
      <c r="GOD42" s="4"/>
      <c r="GOE42" s="4"/>
      <c r="GOF42" s="4"/>
      <c r="GOG42" s="4"/>
      <c r="GOH42" s="4"/>
      <c r="GOI42" s="4"/>
      <c r="GOJ42" s="4"/>
      <c r="GOK42" s="4"/>
      <c r="GOL42" s="4"/>
      <c r="GOM42" s="4"/>
      <c r="GON42" s="4"/>
      <c r="GOO42" s="4"/>
      <c r="GOP42" s="4"/>
      <c r="GOQ42" s="4"/>
      <c r="GOR42" s="4"/>
      <c r="GOS42" s="4"/>
      <c r="GOT42" s="4"/>
      <c r="GOU42" s="4"/>
      <c r="GOV42" s="4"/>
      <c r="GOW42" s="4"/>
      <c r="GOX42" s="4"/>
      <c r="GOY42" s="4"/>
      <c r="GOZ42" s="4"/>
      <c r="GPA42" s="4"/>
      <c r="GPB42" s="4"/>
      <c r="GPC42" s="4"/>
      <c r="GPD42" s="4"/>
      <c r="GPE42" s="4"/>
      <c r="GPF42" s="4"/>
      <c r="GPG42" s="4"/>
      <c r="GPH42" s="4"/>
      <c r="GPI42" s="4"/>
      <c r="GPJ42" s="4"/>
      <c r="GPK42" s="4"/>
      <c r="GPL42" s="4"/>
      <c r="GPM42" s="4"/>
      <c r="GPN42" s="4"/>
      <c r="GPO42" s="4"/>
      <c r="GPP42" s="4"/>
      <c r="GPQ42" s="4"/>
      <c r="GPR42" s="4"/>
      <c r="GPS42" s="4"/>
      <c r="GPT42" s="4"/>
      <c r="GPU42" s="4"/>
      <c r="GPV42" s="4"/>
      <c r="GPW42" s="4"/>
      <c r="GPX42" s="4"/>
      <c r="GPY42" s="4"/>
      <c r="GPZ42" s="4"/>
      <c r="GQA42" s="4"/>
      <c r="GQB42" s="4"/>
      <c r="GQC42" s="4"/>
      <c r="GQD42" s="4"/>
      <c r="GQE42" s="4"/>
      <c r="GQF42" s="4"/>
      <c r="GQG42" s="4"/>
      <c r="GQH42" s="4"/>
      <c r="GQI42" s="4"/>
      <c r="GQJ42" s="4"/>
      <c r="GQK42" s="4"/>
      <c r="GQL42" s="4"/>
      <c r="GQM42" s="4"/>
      <c r="GQN42" s="4"/>
      <c r="GQO42" s="4"/>
      <c r="GQP42" s="4"/>
      <c r="GQQ42" s="4"/>
      <c r="GQR42" s="4"/>
      <c r="GQS42" s="4"/>
      <c r="GQT42" s="4"/>
      <c r="GQU42" s="4"/>
      <c r="GQV42" s="4"/>
      <c r="GQW42" s="4"/>
      <c r="GQX42" s="4"/>
      <c r="GQY42" s="4"/>
      <c r="GQZ42" s="4"/>
      <c r="GRA42" s="4"/>
      <c r="GRB42" s="4"/>
      <c r="GRC42" s="4"/>
      <c r="GRD42" s="4"/>
      <c r="GRE42" s="4"/>
      <c r="GRF42" s="4"/>
      <c r="GRG42" s="4"/>
      <c r="GRH42" s="4"/>
      <c r="GRI42" s="4"/>
      <c r="GRJ42" s="4"/>
      <c r="GRK42" s="4"/>
      <c r="GRL42" s="4"/>
      <c r="GRM42" s="4"/>
      <c r="GRN42" s="4"/>
      <c r="GRO42" s="4"/>
      <c r="GRP42" s="4"/>
      <c r="GRQ42" s="4"/>
      <c r="GRR42" s="4"/>
      <c r="GRS42" s="4"/>
      <c r="GRT42" s="4"/>
      <c r="GRU42" s="4"/>
      <c r="GRV42" s="4"/>
      <c r="GRW42" s="4"/>
      <c r="GRX42" s="4"/>
      <c r="GRY42" s="4"/>
      <c r="GRZ42" s="4"/>
      <c r="GSA42" s="4"/>
      <c r="GSB42" s="4"/>
      <c r="GSC42" s="4"/>
      <c r="GSD42" s="4"/>
      <c r="GSE42" s="4"/>
      <c r="GSF42" s="4"/>
      <c r="GSG42" s="4"/>
      <c r="GSH42" s="4"/>
      <c r="GSI42" s="4"/>
      <c r="GSJ42" s="4"/>
      <c r="GSK42" s="4"/>
      <c r="GSL42" s="4"/>
      <c r="GSM42" s="4"/>
      <c r="GSN42" s="4"/>
      <c r="GSO42" s="4"/>
      <c r="GSP42" s="4"/>
      <c r="GSQ42" s="4"/>
      <c r="GSR42" s="4"/>
      <c r="GSS42" s="4"/>
      <c r="GST42" s="4"/>
      <c r="GSU42" s="4"/>
      <c r="GSV42" s="4"/>
      <c r="GSW42" s="4"/>
      <c r="GSX42" s="4"/>
      <c r="GSY42" s="4"/>
      <c r="GSZ42" s="4"/>
      <c r="GTA42" s="4"/>
      <c r="GTB42" s="4"/>
      <c r="GTC42" s="4"/>
      <c r="GTD42" s="4"/>
      <c r="GTE42" s="4"/>
      <c r="GTF42" s="4"/>
      <c r="GTG42" s="4"/>
      <c r="GTH42" s="4"/>
      <c r="GTI42" s="4"/>
      <c r="GTJ42" s="4"/>
      <c r="GTK42" s="4"/>
      <c r="GTL42" s="4"/>
      <c r="GTM42" s="4"/>
      <c r="GTN42" s="4"/>
      <c r="GTO42" s="4"/>
      <c r="GTP42" s="4"/>
      <c r="GTQ42" s="4"/>
      <c r="GTR42" s="4"/>
      <c r="GTS42" s="4"/>
      <c r="GTT42" s="4"/>
      <c r="GTU42" s="4"/>
      <c r="GTV42" s="4"/>
      <c r="GTW42" s="4"/>
      <c r="GTX42" s="4"/>
      <c r="GTY42" s="4"/>
      <c r="GTZ42" s="4"/>
      <c r="GUA42" s="4"/>
      <c r="GUB42" s="4"/>
      <c r="GUC42" s="4"/>
      <c r="GUD42" s="4"/>
      <c r="GUE42" s="4"/>
      <c r="GUF42" s="4"/>
      <c r="GUG42" s="4"/>
      <c r="GUH42" s="4"/>
      <c r="GUI42" s="4"/>
      <c r="GUJ42" s="4"/>
      <c r="GUK42" s="4"/>
      <c r="GUL42" s="4"/>
      <c r="GUM42" s="4"/>
      <c r="GUN42" s="4"/>
      <c r="GUO42" s="4"/>
      <c r="GUP42" s="4"/>
      <c r="GUQ42" s="4"/>
      <c r="GUR42" s="4"/>
      <c r="GUS42" s="4"/>
      <c r="GUT42" s="4"/>
      <c r="GUU42" s="4"/>
      <c r="GUV42" s="4"/>
      <c r="GUW42" s="4"/>
      <c r="GUX42" s="4"/>
      <c r="GUY42" s="4"/>
      <c r="GUZ42" s="4"/>
      <c r="GVA42" s="4"/>
      <c r="GVB42" s="4"/>
      <c r="GVC42" s="4"/>
      <c r="GVD42" s="4"/>
      <c r="GVE42" s="4"/>
      <c r="GVF42" s="4"/>
      <c r="GVG42" s="4"/>
      <c r="GVH42" s="4"/>
      <c r="GVI42" s="4"/>
      <c r="GVJ42" s="4"/>
      <c r="GVK42" s="4"/>
      <c r="GVL42" s="4"/>
      <c r="GVM42" s="4"/>
      <c r="GVN42" s="4"/>
      <c r="GVO42" s="4"/>
      <c r="GVP42" s="4"/>
      <c r="GVQ42" s="4"/>
      <c r="GVR42" s="4"/>
      <c r="GVS42" s="4"/>
      <c r="GVT42" s="4"/>
      <c r="GVU42" s="4"/>
      <c r="GVV42" s="4"/>
      <c r="GVW42" s="4"/>
      <c r="GVX42" s="4"/>
      <c r="GVY42" s="4"/>
      <c r="GVZ42" s="4"/>
      <c r="GWA42" s="4"/>
      <c r="GWB42" s="4"/>
      <c r="GWC42" s="4"/>
      <c r="GWD42" s="4"/>
      <c r="GWE42" s="4"/>
      <c r="GWF42" s="4"/>
      <c r="GWG42" s="4"/>
      <c r="GWH42" s="4"/>
      <c r="GWI42" s="4"/>
      <c r="GWJ42" s="4"/>
      <c r="GWK42" s="4"/>
      <c r="GWL42" s="4"/>
      <c r="GWM42" s="4"/>
      <c r="GWN42" s="4"/>
      <c r="GWO42" s="4"/>
      <c r="GWP42" s="4"/>
      <c r="GWQ42" s="4"/>
      <c r="GWR42" s="4"/>
      <c r="GWS42" s="4"/>
      <c r="GWT42" s="4"/>
      <c r="GWU42" s="4"/>
      <c r="GWV42" s="4"/>
      <c r="GWW42" s="4"/>
      <c r="GWX42" s="4"/>
      <c r="GWY42" s="4"/>
      <c r="GWZ42" s="4"/>
      <c r="GXA42" s="4"/>
      <c r="GXB42" s="4"/>
      <c r="GXC42" s="4"/>
      <c r="GXD42" s="4"/>
      <c r="GXE42" s="4"/>
      <c r="GXF42" s="4"/>
      <c r="GXG42" s="4"/>
      <c r="GXH42" s="4"/>
      <c r="GXI42" s="4"/>
      <c r="GXJ42" s="4"/>
      <c r="GXK42" s="4"/>
      <c r="GXL42" s="4"/>
      <c r="GXM42" s="4"/>
      <c r="GXN42" s="4"/>
      <c r="GXO42" s="4"/>
      <c r="GXP42" s="4"/>
      <c r="GXQ42" s="4"/>
      <c r="GXR42" s="4"/>
      <c r="GXS42" s="4"/>
      <c r="GXT42" s="4"/>
      <c r="GXU42" s="4"/>
      <c r="GXV42" s="4"/>
      <c r="GXW42" s="4"/>
      <c r="GXX42" s="4"/>
      <c r="GXY42" s="4"/>
      <c r="GXZ42" s="4"/>
      <c r="GYA42" s="4"/>
      <c r="GYB42" s="4"/>
      <c r="GYC42" s="4"/>
      <c r="GYD42" s="4"/>
      <c r="GYE42" s="4"/>
      <c r="GYF42" s="4"/>
      <c r="GYG42" s="4"/>
      <c r="GYH42" s="4"/>
      <c r="GYI42" s="4"/>
      <c r="GYJ42" s="4"/>
      <c r="GYK42" s="4"/>
      <c r="GYL42" s="4"/>
      <c r="GYM42" s="4"/>
      <c r="GYN42" s="4"/>
      <c r="GYO42" s="4"/>
      <c r="GYP42" s="4"/>
      <c r="GYQ42" s="4"/>
      <c r="GYR42" s="4"/>
      <c r="GYS42" s="4"/>
      <c r="GYT42" s="4"/>
      <c r="GYU42" s="4"/>
      <c r="GYV42" s="4"/>
      <c r="GYW42" s="4"/>
      <c r="GYX42" s="4"/>
      <c r="GYY42" s="4"/>
      <c r="GYZ42" s="4"/>
      <c r="GZA42" s="4"/>
      <c r="GZB42" s="4"/>
      <c r="GZC42" s="4"/>
      <c r="GZD42" s="4"/>
      <c r="GZE42" s="4"/>
      <c r="GZF42" s="4"/>
      <c r="GZG42" s="4"/>
      <c r="GZH42" s="4"/>
      <c r="GZI42" s="4"/>
      <c r="GZJ42" s="4"/>
      <c r="GZK42" s="4"/>
      <c r="GZL42" s="4"/>
      <c r="GZM42" s="4"/>
      <c r="GZN42" s="4"/>
      <c r="GZO42" s="4"/>
      <c r="GZP42" s="4"/>
      <c r="GZQ42" s="4"/>
      <c r="GZR42" s="4"/>
      <c r="GZS42" s="4"/>
      <c r="GZT42" s="4"/>
      <c r="GZU42" s="4"/>
      <c r="GZV42" s="4"/>
      <c r="GZW42" s="4"/>
      <c r="GZX42" s="4"/>
      <c r="GZY42" s="4"/>
      <c r="GZZ42" s="4"/>
      <c r="HAA42" s="4"/>
      <c r="HAB42" s="4"/>
      <c r="HAC42" s="4"/>
      <c r="HAD42" s="4"/>
      <c r="HAE42" s="4"/>
      <c r="HAF42" s="4"/>
      <c r="HAG42" s="4"/>
      <c r="HAH42" s="4"/>
      <c r="HAI42" s="4"/>
      <c r="HAJ42" s="4"/>
      <c r="HAK42" s="4"/>
      <c r="HAL42" s="4"/>
      <c r="HAM42" s="4"/>
      <c r="HAN42" s="4"/>
      <c r="HAO42" s="4"/>
      <c r="HAP42" s="4"/>
      <c r="HAQ42" s="4"/>
      <c r="HAR42" s="4"/>
      <c r="HAS42" s="4"/>
      <c r="HAT42" s="4"/>
      <c r="HAU42" s="4"/>
      <c r="HAV42" s="4"/>
      <c r="HAW42" s="4"/>
      <c r="HAX42" s="4"/>
      <c r="HAY42" s="4"/>
      <c r="HAZ42" s="4"/>
      <c r="HBA42" s="4"/>
      <c r="HBB42" s="4"/>
      <c r="HBC42" s="4"/>
      <c r="HBD42" s="4"/>
      <c r="HBE42" s="4"/>
      <c r="HBF42" s="4"/>
      <c r="HBG42" s="4"/>
      <c r="HBH42" s="4"/>
      <c r="HBI42" s="4"/>
      <c r="HBJ42" s="4"/>
      <c r="HBK42" s="4"/>
      <c r="HBL42" s="4"/>
      <c r="HBM42" s="4"/>
      <c r="HBN42" s="4"/>
      <c r="HBO42" s="4"/>
      <c r="HBP42" s="4"/>
      <c r="HBQ42" s="4"/>
      <c r="HBR42" s="4"/>
      <c r="HBS42" s="4"/>
      <c r="HBT42" s="4"/>
      <c r="HBU42" s="4"/>
      <c r="HBV42" s="4"/>
      <c r="HBW42" s="4"/>
      <c r="HBX42" s="4"/>
      <c r="HBY42" s="4"/>
      <c r="HBZ42" s="4"/>
      <c r="HCA42" s="4"/>
      <c r="HCB42" s="4"/>
      <c r="HCC42" s="4"/>
      <c r="HCD42" s="4"/>
      <c r="HCE42" s="4"/>
      <c r="HCF42" s="4"/>
      <c r="HCG42" s="4"/>
      <c r="HCH42" s="4"/>
      <c r="HCI42" s="4"/>
      <c r="HCJ42" s="4"/>
      <c r="HCK42" s="4"/>
      <c r="HCL42" s="4"/>
      <c r="HCM42" s="4"/>
      <c r="HCN42" s="4"/>
      <c r="HCO42" s="4"/>
      <c r="HCP42" s="4"/>
      <c r="HCQ42" s="4"/>
      <c r="HCR42" s="4"/>
      <c r="HCS42" s="4"/>
      <c r="HCT42" s="4"/>
      <c r="HCU42" s="4"/>
      <c r="HCV42" s="4"/>
      <c r="HCW42" s="4"/>
      <c r="HCX42" s="4"/>
      <c r="HCY42" s="4"/>
      <c r="HCZ42" s="4"/>
      <c r="HDA42" s="4"/>
      <c r="HDB42" s="4"/>
      <c r="HDC42" s="4"/>
      <c r="HDD42" s="4"/>
      <c r="HDE42" s="4"/>
      <c r="HDF42" s="4"/>
      <c r="HDG42" s="4"/>
      <c r="HDH42" s="4"/>
      <c r="HDI42" s="4"/>
      <c r="HDJ42" s="4"/>
      <c r="HDK42" s="4"/>
      <c r="HDL42" s="4"/>
      <c r="HDM42" s="4"/>
      <c r="HDN42" s="4"/>
      <c r="HDO42" s="4"/>
      <c r="HDP42" s="4"/>
      <c r="HDQ42" s="4"/>
      <c r="HDR42" s="4"/>
      <c r="HDS42" s="4"/>
      <c r="HDT42" s="4"/>
      <c r="HDU42" s="4"/>
      <c r="HDV42" s="4"/>
      <c r="HDW42" s="4"/>
      <c r="HDX42" s="4"/>
      <c r="HDY42" s="4"/>
      <c r="HDZ42" s="4"/>
      <c r="HEA42" s="4"/>
      <c r="HEB42" s="4"/>
      <c r="HEC42" s="4"/>
      <c r="HED42" s="4"/>
      <c r="HEE42" s="4"/>
      <c r="HEF42" s="4"/>
      <c r="HEG42" s="4"/>
      <c r="HEH42" s="4"/>
      <c r="HEI42" s="4"/>
      <c r="HEJ42" s="4"/>
      <c r="HEK42" s="4"/>
      <c r="HEL42" s="4"/>
      <c r="HEM42" s="4"/>
      <c r="HEN42" s="4"/>
      <c r="HEO42" s="4"/>
      <c r="HEP42" s="4"/>
      <c r="HEQ42" s="4"/>
      <c r="HER42" s="4"/>
      <c r="HES42" s="4"/>
      <c r="HET42" s="4"/>
      <c r="HEU42" s="4"/>
      <c r="HEV42" s="4"/>
      <c r="HEW42" s="4"/>
      <c r="HEX42" s="4"/>
      <c r="HEY42" s="4"/>
      <c r="HEZ42" s="4"/>
      <c r="HFA42" s="4"/>
      <c r="HFB42" s="4"/>
      <c r="HFC42" s="4"/>
      <c r="HFD42" s="4"/>
      <c r="HFE42" s="4"/>
      <c r="HFF42" s="4"/>
      <c r="HFG42" s="4"/>
      <c r="HFH42" s="4"/>
      <c r="HFI42" s="4"/>
      <c r="HFJ42" s="4"/>
      <c r="HFK42" s="4"/>
      <c r="HFL42" s="4"/>
      <c r="HFM42" s="4"/>
      <c r="HFN42" s="4"/>
      <c r="HFO42" s="4"/>
      <c r="HFP42" s="4"/>
      <c r="HFQ42" s="4"/>
      <c r="HFR42" s="4"/>
      <c r="HFS42" s="4"/>
      <c r="HFT42" s="4"/>
      <c r="HFU42" s="4"/>
      <c r="HFV42" s="4"/>
      <c r="HFW42" s="4"/>
      <c r="HFX42" s="4"/>
      <c r="HFY42" s="4"/>
      <c r="HFZ42" s="4"/>
      <c r="HGA42" s="4"/>
      <c r="HGB42" s="4"/>
      <c r="HGC42" s="4"/>
      <c r="HGD42" s="4"/>
      <c r="HGE42" s="4"/>
      <c r="HGF42" s="4"/>
      <c r="HGG42" s="4"/>
      <c r="HGH42" s="4"/>
      <c r="HGI42" s="4"/>
      <c r="HGJ42" s="4"/>
      <c r="HGK42" s="4"/>
      <c r="HGL42" s="4"/>
      <c r="HGM42" s="4"/>
      <c r="HGN42" s="4"/>
      <c r="HGO42" s="4"/>
      <c r="HGP42" s="4"/>
      <c r="HGQ42" s="4"/>
      <c r="HGR42" s="4"/>
      <c r="HGS42" s="4"/>
      <c r="HGT42" s="4"/>
      <c r="HGU42" s="4"/>
      <c r="HGV42" s="4"/>
      <c r="HGW42" s="4"/>
      <c r="HGX42" s="4"/>
      <c r="HGY42" s="4"/>
      <c r="HGZ42" s="4"/>
      <c r="HHA42" s="4"/>
      <c r="HHB42" s="4"/>
      <c r="HHC42" s="4"/>
      <c r="HHD42" s="4"/>
      <c r="HHE42" s="4"/>
      <c r="HHF42" s="4"/>
      <c r="HHG42" s="4"/>
      <c r="HHH42" s="4"/>
      <c r="HHI42" s="4"/>
      <c r="HHJ42" s="4"/>
      <c r="HHK42" s="4"/>
      <c r="HHL42" s="4"/>
      <c r="HHM42" s="4"/>
      <c r="HHN42" s="4"/>
      <c r="HHO42" s="4"/>
      <c r="HHP42" s="4"/>
      <c r="HHQ42" s="4"/>
      <c r="HHR42" s="4"/>
      <c r="HHS42" s="4"/>
      <c r="HHT42" s="4"/>
      <c r="HHU42" s="4"/>
      <c r="HHV42" s="4"/>
      <c r="HHW42" s="4"/>
      <c r="HHX42" s="4"/>
      <c r="HHY42" s="4"/>
      <c r="HHZ42" s="4"/>
      <c r="HIA42" s="4"/>
      <c r="HIB42" s="4"/>
      <c r="HIC42" s="4"/>
      <c r="HID42" s="4"/>
      <c r="HIE42" s="4"/>
      <c r="HIF42" s="4"/>
      <c r="HIG42" s="4"/>
      <c r="HIH42" s="4"/>
      <c r="HII42" s="4"/>
      <c r="HIJ42" s="4"/>
      <c r="HIK42" s="4"/>
      <c r="HIL42" s="4"/>
      <c r="HIM42" s="4"/>
      <c r="HIN42" s="4"/>
      <c r="HIO42" s="4"/>
      <c r="HIP42" s="4"/>
      <c r="HIQ42" s="4"/>
      <c r="HIR42" s="4"/>
      <c r="HIS42" s="4"/>
      <c r="HIT42" s="4"/>
      <c r="HIU42" s="4"/>
      <c r="HIV42" s="4"/>
      <c r="HIW42" s="4"/>
      <c r="HIX42" s="4"/>
      <c r="HIY42" s="4"/>
      <c r="HIZ42" s="4"/>
      <c r="HJA42" s="4"/>
      <c r="HJB42" s="4"/>
      <c r="HJC42" s="4"/>
      <c r="HJD42" s="4"/>
      <c r="HJE42" s="4"/>
      <c r="HJF42" s="4"/>
      <c r="HJG42" s="4"/>
      <c r="HJH42" s="4"/>
      <c r="HJI42" s="4"/>
      <c r="HJJ42" s="4"/>
      <c r="HJK42" s="4"/>
      <c r="HJL42" s="4"/>
      <c r="HJM42" s="4"/>
      <c r="HJN42" s="4"/>
      <c r="HJO42" s="4"/>
      <c r="HJP42" s="4"/>
      <c r="HJQ42" s="4"/>
      <c r="HJR42" s="4"/>
      <c r="HJS42" s="4"/>
      <c r="HJT42" s="4"/>
      <c r="HJU42" s="4"/>
      <c r="HJV42" s="4"/>
      <c r="HJW42" s="4"/>
      <c r="HJX42" s="4"/>
      <c r="HJY42" s="4"/>
      <c r="HJZ42" s="4"/>
      <c r="HKA42" s="4"/>
      <c r="HKB42" s="4"/>
      <c r="HKC42" s="4"/>
      <c r="HKD42" s="4"/>
      <c r="HKE42" s="4"/>
      <c r="HKF42" s="4"/>
      <c r="HKG42" s="4"/>
      <c r="HKH42" s="4"/>
      <c r="HKI42" s="4"/>
      <c r="HKJ42" s="4"/>
      <c r="HKK42" s="4"/>
      <c r="HKL42" s="4"/>
      <c r="HKM42" s="4"/>
      <c r="HKN42" s="4"/>
      <c r="HKO42" s="4"/>
      <c r="HKP42" s="4"/>
      <c r="HKQ42" s="4"/>
      <c r="HKR42" s="4"/>
      <c r="HKS42" s="4"/>
      <c r="HKT42" s="4"/>
      <c r="HKU42" s="4"/>
      <c r="HKV42" s="4"/>
      <c r="HKW42" s="4"/>
      <c r="HKX42" s="4"/>
      <c r="HKY42" s="4"/>
      <c r="HKZ42" s="4"/>
      <c r="HLA42" s="4"/>
      <c r="HLB42" s="4"/>
      <c r="HLC42" s="4"/>
      <c r="HLD42" s="4"/>
      <c r="HLE42" s="4"/>
      <c r="HLF42" s="4"/>
      <c r="HLG42" s="4"/>
      <c r="HLH42" s="4"/>
      <c r="HLI42" s="4"/>
      <c r="HLJ42" s="4"/>
      <c r="HLK42" s="4"/>
      <c r="HLL42" s="4"/>
      <c r="HLM42" s="4"/>
      <c r="HLN42" s="4"/>
      <c r="HLO42" s="4"/>
      <c r="HLP42" s="4"/>
      <c r="HLQ42" s="4"/>
      <c r="HLR42" s="4"/>
      <c r="HLS42" s="4"/>
      <c r="HLT42" s="4"/>
      <c r="HLU42" s="4"/>
      <c r="HLV42" s="4"/>
      <c r="HLW42" s="4"/>
      <c r="HLX42" s="4"/>
      <c r="HLY42" s="4"/>
      <c r="HLZ42" s="4"/>
      <c r="HMA42" s="4"/>
      <c r="HMB42" s="4"/>
      <c r="HMC42" s="4"/>
      <c r="HMD42" s="4"/>
      <c r="HME42" s="4"/>
      <c r="HMF42" s="4"/>
      <c r="HMG42" s="4"/>
      <c r="HMH42" s="4"/>
      <c r="HMI42" s="4"/>
      <c r="HMJ42" s="4"/>
      <c r="HMK42" s="4"/>
      <c r="HML42" s="4"/>
      <c r="HMM42" s="4"/>
      <c r="HMN42" s="4"/>
      <c r="HMO42" s="4"/>
      <c r="HMP42" s="4"/>
      <c r="HMQ42" s="4"/>
      <c r="HMR42" s="4"/>
      <c r="HMS42" s="4"/>
      <c r="HMT42" s="4"/>
      <c r="HMU42" s="4"/>
      <c r="HMV42" s="4"/>
      <c r="HMW42" s="4"/>
      <c r="HMX42" s="4"/>
      <c r="HMY42" s="4"/>
      <c r="HMZ42" s="4"/>
      <c r="HNA42" s="4"/>
      <c r="HNB42" s="4"/>
      <c r="HNC42" s="4"/>
      <c r="HND42" s="4"/>
      <c r="HNE42" s="4"/>
      <c r="HNF42" s="4"/>
      <c r="HNG42" s="4"/>
      <c r="HNH42" s="4"/>
      <c r="HNI42" s="4"/>
      <c r="HNJ42" s="4"/>
      <c r="HNK42" s="4"/>
      <c r="HNL42" s="4"/>
      <c r="HNM42" s="4"/>
      <c r="HNN42" s="4"/>
      <c r="HNO42" s="4"/>
      <c r="HNP42" s="4"/>
      <c r="HNQ42" s="4"/>
      <c r="HNR42" s="4"/>
      <c r="HNS42" s="4"/>
      <c r="HNT42" s="4"/>
      <c r="HNU42" s="4"/>
      <c r="HNV42" s="4"/>
      <c r="HNW42" s="4"/>
      <c r="HNX42" s="4"/>
      <c r="HNY42" s="4"/>
      <c r="HNZ42" s="4"/>
      <c r="HOA42" s="4"/>
      <c r="HOB42" s="4"/>
      <c r="HOC42" s="4"/>
      <c r="HOD42" s="4"/>
      <c r="HOE42" s="4"/>
      <c r="HOF42" s="4"/>
      <c r="HOG42" s="4"/>
      <c r="HOH42" s="4"/>
      <c r="HOI42" s="4"/>
      <c r="HOJ42" s="4"/>
      <c r="HOK42" s="4"/>
      <c r="HOL42" s="4"/>
      <c r="HOM42" s="4"/>
      <c r="HON42" s="4"/>
      <c r="HOO42" s="4"/>
      <c r="HOP42" s="4"/>
      <c r="HOQ42" s="4"/>
      <c r="HOR42" s="4"/>
      <c r="HOS42" s="4"/>
      <c r="HOT42" s="4"/>
      <c r="HOU42" s="4"/>
      <c r="HOV42" s="4"/>
      <c r="HOW42" s="4"/>
      <c r="HOX42" s="4"/>
      <c r="HOY42" s="4"/>
      <c r="HOZ42" s="4"/>
      <c r="HPA42" s="4"/>
      <c r="HPB42" s="4"/>
      <c r="HPC42" s="4"/>
      <c r="HPD42" s="4"/>
      <c r="HPE42" s="4"/>
      <c r="HPF42" s="4"/>
      <c r="HPG42" s="4"/>
      <c r="HPH42" s="4"/>
      <c r="HPI42" s="4"/>
      <c r="HPJ42" s="4"/>
      <c r="HPK42" s="4"/>
      <c r="HPL42" s="4"/>
      <c r="HPM42" s="4"/>
      <c r="HPN42" s="4"/>
      <c r="HPO42" s="4"/>
      <c r="HPP42" s="4"/>
      <c r="HPQ42" s="4"/>
      <c r="HPR42" s="4"/>
      <c r="HPS42" s="4"/>
      <c r="HPT42" s="4"/>
      <c r="HPU42" s="4"/>
      <c r="HPV42" s="4"/>
      <c r="HPW42" s="4"/>
      <c r="HPX42" s="4"/>
      <c r="HPY42" s="4"/>
      <c r="HPZ42" s="4"/>
      <c r="HQA42" s="4"/>
      <c r="HQB42" s="4"/>
      <c r="HQC42" s="4"/>
      <c r="HQD42" s="4"/>
      <c r="HQE42" s="4"/>
      <c r="HQF42" s="4"/>
      <c r="HQG42" s="4"/>
      <c r="HQH42" s="4"/>
      <c r="HQI42" s="4"/>
      <c r="HQJ42" s="4"/>
      <c r="HQK42" s="4"/>
      <c r="HQL42" s="4"/>
      <c r="HQM42" s="4"/>
      <c r="HQN42" s="4"/>
      <c r="HQO42" s="4"/>
      <c r="HQP42" s="4"/>
      <c r="HQQ42" s="4"/>
      <c r="HQR42" s="4"/>
      <c r="HQS42" s="4"/>
      <c r="HQT42" s="4"/>
      <c r="HQU42" s="4"/>
      <c r="HQV42" s="4"/>
      <c r="HQW42" s="4"/>
      <c r="HQX42" s="4"/>
      <c r="HQY42" s="4"/>
      <c r="HQZ42" s="4"/>
      <c r="HRA42" s="4"/>
      <c r="HRB42" s="4"/>
      <c r="HRC42" s="4"/>
      <c r="HRD42" s="4"/>
      <c r="HRE42" s="4"/>
      <c r="HRF42" s="4"/>
      <c r="HRG42" s="4"/>
      <c r="HRH42" s="4"/>
      <c r="HRI42" s="4"/>
      <c r="HRJ42" s="4"/>
      <c r="HRK42" s="4"/>
      <c r="HRL42" s="4"/>
      <c r="HRM42" s="4"/>
      <c r="HRN42" s="4"/>
      <c r="HRO42" s="4"/>
      <c r="HRP42" s="4"/>
      <c r="HRQ42" s="4"/>
      <c r="HRR42" s="4"/>
      <c r="HRS42" s="4"/>
      <c r="HRT42" s="4"/>
      <c r="HRU42" s="4"/>
      <c r="HRV42" s="4"/>
      <c r="HRW42" s="4"/>
      <c r="HRX42" s="4"/>
      <c r="HRY42" s="4"/>
      <c r="HRZ42" s="4"/>
      <c r="HSA42" s="4"/>
      <c r="HSB42" s="4"/>
      <c r="HSC42" s="4"/>
      <c r="HSD42" s="4"/>
      <c r="HSE42" s="4"/>
      <c r="HSF42" s="4"/>
      <c r="HSG42" s="4"/>
      <c r="HSH42" s="4"/>
      <c r="HSI42" s="4"/>
      <c r="HSJ42" s="4"/>
      <c r="HSK42" s="4"/>
      <c r="HSL42" s="4"/>
      <c r="HSM42" s="4"/>
      <c r="HSN42" s="4"/>
      <c r="HSO42" s="4"/>
      <c r="HSP42" s="4"/>
      <c r="HSQ42" s="4"/>
      <c r="HSR42" s="4"/>
      <c r="HSS42" s="4"/>
      <c r="HST42" s="4"/>
      <c r="HSU42" s="4"/>
      <c r="HSV42" s="4"/>
      <c r="HSW42" s="4"/>
      <c r="HSX42" s="4"/>
      <c r="HSY42" s="4"/>
      <c r="HSZ42" s="4"/>
      <c r="HTA42" s="4"/>
      <c r="HTB42" s="4"/>
      <c r="HTC42" s="4"/>
      <c r="HTD42" s="4"/>
      <c r="HTE42" s="4"/>
      <c r="HTF42" s="4"/>
      <c r="HTG42" s="4"/>
      <c r="HTH42" s="4"/>
      <c r="HTI42" s="4"/>
      <c r="HTJ42" s="4"/>
      <c r="HTK42" s="4"/>
      <c r="HTL42" s="4"/>
      <c r="HTM42" s="4"/>
      <c r="HTN42" s="4"/>
      <c r="HTO42" s="4"/>
      <c r="HTP42" s="4"/>
      <c r="HTQ42" s="4"/>
      <c r="HTR42" s="4"/>
      <c r="HTS42" s="4"/>
      <c r="HTT42" s="4"/>
      <c r="HTU42" s="4"/>
      <c r="HTV42" s="4"/>
      <c r="HTW42" s="4"/>
      <c r="HTX42" s="4"/>
      <c r="HTY42" s="4"/>
      <c r="HTZ42" s="4"/>
      <c r="HUA42" s="4"/>
      <c r="HUB42" s="4"/>
      <c r="HUC42" s="4"/>
      <c r="HUD42" s="4"/>
      <c r="HUE42" s="4"/>
      <c r="HUF42" s="4"/>
      <c r="HUG42" s="4"/>
      <c r="HUH42" s="4"/>
      <c r="HUI42" s="4"/>
      <c r="HUJ42" s="4"/>
      <c r="HUK42" s="4"/>
      <c r="HUL42" s="4"/>
      <c r="HUM42" s="4"/>
      <c r="HUN42" s="4"/>
      <c r="HUO42" s="4"/>
      <c r="HUP42" s="4"/>
      <c r="HUQ42" s="4"/>
      <c r="HUR42" s="4"/>
      <c r="HUS42" s="4"/>
      <c r="HUT42" s="4"/>
      <c r="HUU42" s="4"/>
      <c r="HUV42" s="4"/>
      <c r="HUW42" s="4"/>
      <c r="HUX42" s="4"/>
      <c r="HUY42" s="4"/>
      <c r="HUZ42" s="4"/>
      <c r="HVA42" s="4"/>
      <c r="HVB42" s="4"/>
      <c r="HVC42" s="4"/>
      <c r="HVD42" s="4"/>
      <c r="HVE42" s="4"/>
      <c r="HVF42" s="4"/>
      <c r="HVG42" s="4"/>
      <c r="HVH42" s="4"/>
      <c r="HVI42" s="4"/>
      <c r="HVJ42" s="4"/>
      <c r="HVK42" s="4"/>
      <c r="HVL42" s="4"/>
      <c r="HVM42" s="4"/>
      <c r="HVN42" s="4"/>
      <c r="HVO42" s="4"/>
      <c r="HVP42" s="4"/>
      <c r="HVQ42" s="4"/>
      <c r="HVR42" s="4"/>
      <c r="HVS42" s="4"/>
      <c r="HVT42" s="4"/>
      <c r="HVU42" s="4"/>
      <c r="HVV42" s="4"/>
      <c r="HVW42" s="4"/>
      <c r="HVX42" s="4"/>
      <c r="HVY42" s="4"/>
      <c r="HVZ42" s="4"/>
      <c r="HWA42" s="4"/>
      <c r="HWB42" s="4"/>
      <c r="HWC42" s="4"/>
      <c r="HWD42" s="4"/>
      <c r="HWE42" s="4"/>
      <c r="HWF42" s="4"/>
      <c r="HWG42" s="4"/>
      <c r="HWH42" s="4"/>
      <c r="HWI42" s="4"/>
      <c r="HWJ42" s="4"/>
      <c r="HWK42" s="4"/>
      <c r="HWL42" s="4"/>
      <c r="HWM42" s="4"/>
      <c r="HWN42" s="4"/>
      <c r="HWO42" s="4"/>
      <c r="HWP42" s="4"/>
      <c r="HWQ42" s="4"/>
      <c r="HWR42" s="4"/>
      <c r="HWS42" s="4"/>
      <c r="HWT42" s="4"/>
      <c r="HWU42" s="4"/>
      <c r="HWV42" s="4"/>
      <c r="HWW42" s="4"/>
      <c r="HWX42" s="4"/>
      <c r="HWY42" s="4"/>
      <c r="HWZ42" s="4"/>
      <c r="HXA42" s="4"/>
      <c r="HXB42" s="4"/>
      <c r="HXC42" s="4"/>
      <c r="HXD42" s="4"/>
      <c r="HXE42" s="4"/>
      <c r="HXF42" s="4"/>
      <c r="HXG42" s="4"/>
      <c r="HXH42" s="4"/>
      <c r="HXI42" s="4"/>
      <c r="HXJ42" s="4"/>
      <c r="HXK42" s="4"/>
      <c r="HXL42" s="4"/>
      <c r="HXM42" s="4"/>
      <c r="HXN42" s="4"/>
      <c r="HXO42" s="4"/>
      <c r="HXP42" s="4"/>
      <c r="HXQ42" s="4"/>
      <c r="HXR42" s="4"/>
      <c r="HXS42" s="4"/>
      <c r="HXT42" s="4"/>
      <c r="HXU42" s="4"/>
      <c r="HXV42" s="4"/>
      <c r="HXW42" s="4"/>
      <c r="HXX42" s="4"/>
      <c r="HXY42" s="4"/>
      <c r="HXZ42" s="4"/>
      <c r="HYA42" s="4"/>
      <c r="HYB42" s="4"/>
      <c r="HYC42" s="4"/>
      <c r="HYD42" s="4"/>
      <c r="HYE42" s="4"/>
      <c r="HYF42" s="4"/>
      <c r="HYG42" s="4"/>
      <c r="HYH42" s="4"/>
      <c r="HYI42" s="4"/>
      <c r="HYJ42" s="4"/>
      <c r="HYK42" s="4"/>
      <c r="HYL42" s="4"/>
      <c r="HYM42" s="4"/>
      <c r="HYN42" s="4"/>
      <c r="HYO42" s="4"/>
      <c r="HYP42" s="4"/>
      <c r="HYQ42" s="4"/>
      <c r="HYR42" s="4"/>
      <c r="HYS42" s="4"/>
      <c r="HYT42" s="4"/>
      <c r="HYU42" s="4"/>
      <c r="HYV42" s="4"/>
      <c r="HYW42" s="4"/>
      <c r="HYX42" s="4"/>
      <c r="HYY42" s="4"/>
      <c r="HYZ42" s="4"/>
      <c r="HZA42" s="4"/>
      <c r="HZB42" s="4"/>
      <c r="HZC42" s="4"/>
      <c r="HZD42" s="4"/>
      <c r="HZE42" s="4"/>
      <c r="HZF42" s="4"/>
      <c r="HZG42" s="4"/>
      <c r="HZH42" s="4"/>
      <c r="HZI42" s="4"/>
      <c r="HZJ42" s="4"/>
      <c r="HZK42" s="4"/>
      <c r="HZL42" s="4"/>
      <c r="HZM42" s="4"/>
      <c r="HZN42" s="4"/>
      <c r="HZO42" s="4"/>
      <c r="HZP42" s="4"/>
      <c r="HZQ42" s="4"/>
      <c r="HZR42" s="4"/>
      <c r="HZS42" s="4"/>
      <c r="HZT42" s="4"/>
      <c r="HZU42" s="4"/>
      <c r="HZV42" s="4"/>
      <c r="HZW42" s="4"/>
      <c r="HZX42" s="4"/>
      <c r="HZY42" s="4"/>
      <c r="HZZ42" s="4"/>
      <c r="IAA42" s="4"/>
      <c r="IAB42" s="4"/>
      <c r="IAC42" s="4"/>
      <c r="IAD42" s="4"/>
      <c r="IAE42" s="4"/>
      <c r="IAF42" s="4"/>
      <c r="IAG42" s="4"/>
      <c r="IAH42" s="4"/>
      <c r="IAI42" s="4"/>
      <c r="IAJ42" s="4"/>
      <c r="IAK42" s="4"/>
      <c r="IAL42" s="4"/>
      <c r="IAM42" s="4"/>
      <c r="IAN42" s="4"/>
      <c r="IAO42" s="4"/>
      <c r="IAP42" s="4"/>
      <c r="IAQ42" s="4"/>
      <c r="IAR42" s="4"/>
      <c r="IAS42" s="4"/>
      <c r="IAT42" s="4"/>
      <c r="IAU42" s="4"/>
      <c r="IAV42" s="4"/>
      <c r="IAW42" s="4"/>
      <c r="IAX42" s="4"/>
      <c r="IAY42" s="4"/>
      <c r="IAZ42" s="4"/>
      <c r="IBA42" s="4"/>
      <c r="IBB42" s="4"/>
      <c r="IBC42" s="4"/>
      <c r="IBD42" s="4"/>
      <c r="IBE42" s="4"/>
      <c r="IBF42" s="4"/>
      <c r="IBG42" s="4"/>
      <c r="IBH42" s="4"/>
      <c r="IBI42" s="4"/>
      <c r="IBJ42" s="4"/>
      <c r="IBK42" s="4"/>
      <c r="IBL42" s="4"/>
      <c r="IBM42" s="4"/>
      <c r="IBN42" s="4"/>
      <c r="IBO42" s="4"/>
      <c r="IBP42" s="4"/>
      <c r="IBQ42" s="4"/>
      <c r="IBR42" s="4"/>
      <c r="IBS42" s="4"/>
      <c r="IBT42" s="4"/>
      <c r="IBU42" s="4"/>
      <c r="IBV42" s="4"/>
      <c r="IBW42" s="4"/>
      <c r="IBX42" s="4"/>
      <c r="IBY42" s="4"/>
      <c r="IBZ42" s="4"/>
      <c r="ICA42" s="4"/>
      <c r="ICB42" s="4"/>
      <c r="ICC42" s="4"/>
      <c r="ICD42" s="4"/>
      <c r="ICE42" s="4"/>
      <c r="ICF42" s="4"/>
      <c r="ICG42" s="4"/>
      <c r="ICH42" s="4"/>
      <c r="ICI42" s="4"/>
      <c r="ICJ42" s="4"/>
      <c r="ICK42" s="4"/>
      <c r="ICL42" s="4"/>
      <c r="ICM42" s="4"/>
      <c r="ICN42" s="4"/>
      <c r="ICO42" s="4"/>
      <c r="ICP42" s="4"/>
      <c r="ICQ42" s="4"/>
      <c r="ICR42" s="4"/>
      <c r="ICS42" s="4"/>
      <c r="ICT42" s="4"/>
      <c r="ICU42" s="4"/>
      <c r="ICV42" s="4"/>
      <c r="ICW42" s="4"/>
      <c r="ICX42" s="4"/>
      <c r="ICY42" s="4"/>
      <c r="ICZ42" s="4"/>
      <c r="IDA42" s="4"/>
      <c r="IDB42" s="4"/>
      <c r="IDC42" s="4"/>
      <c r="IDD42" s="4"/>
      <c r="IDE42" s="4"/>
      <c r="IDF42" s="4"/>
      <c r="IDG42" s="4"/>
      <c r="IDH42" s="4"/>
      <c r="IDI42" s="4"/>
      <c r="IDJ42" s="4"/>
      <c r="IDK42" s="4"/>
      <c r="IDL42" s="4"/>
      <c r="IDM42" s="4"/>
      <c r="IDN42" s="4"/>
      <c r="IDO42" s="4"/>
      <c r="IDP42" s="4"/>
      <c r="IDQ42" s="4"/>
      <c r="IDR42" s="4"/>
      <c r="IDS42" s="4"/>
      <c r="IDT42" s="4"/>
      <c r="IDU42" s="4"/>
      <c r="IDV42" s="4"/>
      <c r="IDW42" s="4"/>
      <c r="IDX42" s="4"/>
      <c r="IDY42" s="4"/>
      <c r="IDZ42" s="4"/>
      <c r="IEA42" s="4"/>
      <c r="IEB42" s="4"/>
      <c r="IEC42" s="4"/>
      <c r="IED42" s="4"/>
      <c r="IEE42" s="4"/>
      <c r="IEF42" s="4"/>
      <c r="IEG42" s="4"/>
      <c r="IEH42" s="4"/>
      <c r="IEI42" s="4"/>
      <c r="IEJ42" s="4"/>
      <c r="IEK42" s="4"/>
      <c r="IEL42" s="4"/>
      <c r="IEM42" s="4"/>
      <c r="IEN42" s="4"/>
      <c r="IEO42" s="4"/>
      <c r="IEP42" s="4"/>
      <c r="IEQ42" s="4"/>
      <c r="IER42" s="4"/>
      <c r="IES42" s="4"/>
      <c r="IET42" s="4"/>
      <c r="IEU42" s="4"/>
      <c r="IEV42" s="4"/>
      <c r="IEW42" s="4"/>
      <c r="IEX42" s="4"/>
      <c r="IEY42" s="4"/>
      <c r="IEZ42" s="4"/>
      <c r="IFA42" s="4"/>
      <c r="IFB42" s="4"/>
      <c r="IFC42" s="4"/>
      <c r="IFD42" s="4"/>
      <c r="IFE42" s="4"/>
      <c r="IFF42" s="4"/>
      <c r="IFG42" s="4"/>
      <c r="IFH42" s="4"/>
      <c r="IFI42" s="4"/>
      <c r="IFJ42" s="4"/>
      <c r="IFK42" s="4"/>
      <c r="IFL42" s="4"/>
      <c r="IFM42" s="4"/>
      <c r="IFN42" s="4"/>
      <c r="IFO42" s="4"/>
      <c r="IFP42" s="4"/>
      <c r="IFQ42" s="4"/>
      <c r="IFR42" s="4"/>
      <c r="IFS42" s="4"/>
      <c r="IFT42" s="4"/>
      <c r="IFU42" s="4"/>
      <c r="IFV42" s="4"/>
      <c r="IFW42" s="4"/>
      <c r="IFX42" s="4"/>
      <c r="IFY42" s="4"/>
      <c r="IFZ42" s="4"/>
      <c r="IGA42" s="4"/>
      <c r="IGB42" s="4"/>
      <c r="IGC42" s="4"/>
      <c r="IGD42" s="4"/>
      <c r="IGE42" s="4"/>
      <c r="IGF42" s="4"/>
      <c r="IGG42" s="4"/>
      <c r="IGH42" s="4"/>
      <c r="IGI42" s="4"/>
      <c r="IGJ42" s="4"/>
      <c r="IGK42" s="4"/>
      <c r="IGL42" s="4"/>
      <c r="IGM42" s="4"/>
      <c r="IGN42" s="4"/>
      <c r="IGO42" s="4"/>
      <c r="IGP42" s="4"/>
      <c r="IGQ42" s="4"/>
      <c r="IGR42" s="4"/>
      <c r="IGS42" s="4"/>
      <c r="IGT42" s="4"/>
      <c r="IGU42" s="4"/>
      <c r="IGV42" s="4"/>
      <c r="IGW42" s="4"/>
      <c r="IGX42" s="4"/>
      <c r="IGY42" s="4"/>
      <c r="IGZ42" s="4"/>
      <c r="IHA42" s="4"/>
      <c r="IHB42" s="4"/>
      <c r="IHC42" s="4"/>
      <c r="IHD42" s="4"/>
      <c r="IHE42" s="4"/>
      <c r="IHF42" s="4"/>
      <c r="IHG42" s="4"/>
      <c r="IHH42" s="4"/>
      <c r="IHI42" s="4"/>
      <c r="IHJ42" s="4"/>
      <c r="IHK42" s="4"/>
      <c r="IHL42" s="4"/>
      <c r="IHM42" s="4"/>
      <c r="IHN42" s="4"/>
      <c r="IHO42" s="4"/>
      <c r="IHP42" s="4"/>
      <c r="IHQ42" s="4"/>
      <c r="IHR42" s="4"/>
      <c r="IHS42" s="4"/>
      <c r="IHT42" s="4"/>
      <c r="IHU42" s="4"/>
      <c r="IHV42" s="4"/>
      <c r="IHW42" s="4"/>
      <c r="IHX42" s="4"/>
      <c r="IHY42" s="4"/>
      <c r="IHZ42" s="4"/>
      <c r="IIA42" s="4"/>
      <c r="IIB42" s="4"/>
      <c r="IIC42" s="4"/>
      <c r="IID42" s="4"/>
      <c r="IIE42" s="4"/>
      <c r="IIF42" s="4"/>
      <c r="IIG42" s="4"/>
      <c r="IIH42" s="4"/>
      <c r="III42" s="4"/>
      <c r="IIJ42" s="4"/>
      <c r="IIK42" s="4"/>
      <c r="IIL42" s="4"/>
      <c r="IIM42" s="4"/>
      <c r="IIN42" s="4"/>
      <c r="IIO42" s="4"/>
      <c r="IIP42" s="4"/>
      <c r="IIQ42" s="4"/>
      <c r="IIR42" s="4"/>
      <c r="IIS42" s="4"/>
      <c r="IIT42" s="4"/>
      <c r="IIU42" s="4"/>
      <c r="IIV42" s="4"/>
      <c r="IIW42" s="4"/>
      <c r="IIX42" s="4"/>
      <c r="IIY42" s="4"/>
      <c r="IIZ42" s="4"/>
      <c r="IJA42" s="4"/>
      <c r="IJB42" s="4"/>
      <c r="IJC42" s="4"/>
      <c r="IJD42" s="4"/>
      <c r="IJE42" s="4"/>
      <c r="IJF42" s="4"/>
      <c r="IJG42" s="4"/>
      <c r="IJH42" s="4"/>
      <c r="IJI42" s="4"/>
      <c r="IJJ42" s="4"/>
      <c r="IJK42" s="4"/>
      <c r="IJL42" s="4"/>
      <c r="IJM42" s="4"/>
      <c r="IJN42" s="4"/>
      <c r="IJO42" s="4"/>
      <c r="IJP42" s="4"/>
      <c r="IJQ42" s="4"/>
      <c r="IJR42" s="4"/>
      <c r="IJS42" s="4"/>
      <c r="IJT42" s="4"/>
      <c r="IJU42" s="4"/>
      <c r="IJV42" s="4"/>
      <c r="IJW42" s="4"/>
      <c r="IJX42" s="4"/>
      <c r="IJY42" s="4"/>
      <c r="IJZ42" s="4"/>
      <c r="IKA42" s="4"/>
      <c r="IKB42" s="4"/>
      <c r="IKC42" s="4"/>
      <c r="IKD42" s="4"/>
      <c r="IKE42" s="4"/>
      <c r="IKF42" s="4"/>
      <c r="IKG42" s="4"/>
      <c r="IKH42" s="4"/>
      <c r="IKI42" s="4"/>
      <c r="IKJ42" s="4"/>
      <c r="IKK42" s="4"/>
      <c r="IKL42" s="4"/>
      <c r="IKM42" s="4"/>
      <c r="IKN42" s="4"/>
      <c r="IKO42" s="4"/>
      <c r="IKP42" s="4"/>
      <c r="IKQ42" s="4"/>
      <c r="IKR42" s="4"/>
      <c r="IKS42" s="4"/>
      <c r="IKT42" s="4"/>
      <c r="IKU42" s="4"/>
      <c r="IKV42" s="4"/>
      <c r="IKW42" s="4"/>
      <c r="IKX42" s="4"/>
      <c r="IKY42" s="4"/>
      <c r="IKZ42" s="4"/>
      <c r="ILA42" s="4"/>
      <c r="ILB42" s="4"/>
      <c r="ILC42" s="4"/>
      <c r="ILD42" s="4"/>
      <c r="ILE42" s="4"/>
      <c r="ILF42" s="4"/>
      <c r="ILG42" s="4"/>
      <c r="ILH42" s="4"/>
      <c r="ILI42" s="4"/>
      <c r="ILJ42" s="4"/>
      <c r="ILK42" s="4"/>
      <c r="ILL42" s="4"/>
      <c r="ILM42" s="4"/>
      <c r="ILN42" s="4"/>
      <c r="ILO42" s="4"/>
      <c r="ILP42" s="4"/>
      <c r="ILQ42" s="4"/>
      <c r="ILR42" s="4"/>
      <c r="ILS42" s="4"/>
      <c r="ILT42" s="4"/>
      <c r="ILU42" s="4"/>
      <c r="ILV42" s="4"/>
      <c r="ILW42" s="4"/>
      <c r="ILX42" s="4"/>
      <c r="ILY42" s="4"/>
      <c r="ILZ42" s="4"/>
      <c r="IMA42" s="4"/>
      <c r="IMB42" s="4"/>
      <c r="IMC42" s="4"/>
      <c r="IMD42" s="4"/>
      <c r="IME42" s="4"/>
      <c r="IMF42" s="4"/>
      <c r="IMG42" s="4"/>
      <c r="IMH42" s="4"/>
      <c r="IMI42" s="4"/>
      <c r="IMJ42" s="4"/>
      <c r="IMK42" s="4"/>
      <c r="IML42" s="4"/>
      <c r="IMM42" s="4"/>
      <c r="IMN42" s="4"/>
      <c r="IMO42" s="4"/>
      <c r="IMP42" s="4"/>
      <c r="IMQ42" s="4"/>
      <c r="IMR42" s="4"/>
      <c r="IMS42" s="4"/>
      <c r="IMT42" s="4"/>
      <c r="IMU42" s="4"/>
      <c r="IMV42" s="4"/>
      <c r="IMW42" s="4"/>
      <c r="IMX42" s="4"/>
      <c r="IMY42" s="4"/>
      <c r="IMZ42" s="4"/>
      <c r="INA42" s="4"/>
      <c r="INB42" s="4"/>
      <c r="INC42" s="4"/>
      <c r="IND42" s="4"/>
      <c r="INE42" s="4"/>
      <c r="INF42" s="4"/>
      <c r="ING42" s="4"/>
      <c r="INH42" s="4"/>
      <c r="INI42" s="4"/>
      <c r="INJ42" s="4"/>
      <c r="INK42" s="4"/>
      <c r="INL42" s="4"/>
      <c r="INM42" s="4"/>
      <c r="INN42" s="4"/>
      <c r="INO42" s="4"/>
      <c r="INP42" s="4"/>
      <c r="INQ42" s="4"/>
      <c r="INR42" s="4"/>
      <c r="INS42" s="4"/>
      <c r="INT42" s="4"/>
      <c r="INU42" s="4"/>
      <c r="INV42" s="4"/>
      <c r="INW42" s="4"/>
      <c r="INX42" s="4"/>
      <c r="INY42" s="4"/>
      <c r="INZ42" s="4"/>
      <c r="IOA42" s="4"/>
      <c r="IOB42" s="4"/>
      <c r="IOC42" s="4"/>
      <c r="IOD42" s="4"/>
      <c r="IOE42" s="4"/>
      <c r="IOF42" s="4"/>
      <c r="IOG42" s="4"/>
      <c r="IOH42" s="4"/>
      <c r="IOI42" s="4"/>
      <c r="IOJ42" s="4"/>
      <c r="IOK42" s="4"/>
      <c r="IOL42" s="4"/>
      <c r="IOM42" s="4"/>
      <c r="ION42" s="4"/>
      <c r="IOO42" s="4"/>
      <c r="IOP42" s="4"/>
      <c r="IOQ42" s="4"/>
      <c r="IOR42" s="4"/>
      <c r="IOS42" s="4"/>
      <c r="IOT42" s="4"/>
      <c r="IOU42" s="4"/>
      <c r="IOV42" s="4"/>
      <c r="IOW42" s="4"/>
      <c r="IOX42" s="4"/>
      <c r="IOY42" s="4"/>
      <c r="IOZ42" s="4"/>
      <c r="IPA42" s="4"/>
      <c r="IPB42" s="4"/>
      <c r="IPC42" s="4"/>
      <c r="IPD42" s="4"/>
      <c r="IPE42" s="4"/>
      <c r="IPF42" s="4"/>
      <c r="IPG42" s="4"/>
      <c r="IPH42" s="4"/>
      <c r="IPI42" s="4"/>
      <c r="IPJ42" s="4"/>
      <c r="IPK42" s="4"/>
      <c r="IPL42" s="4"/>
      <c r="IPM42" s="4"/>
      <c r="IPN42" s="4"/>
      <c r="IPO42" s="4"/>
      <c r="IPP42" s="4"/>
      <c r="IPQ42" s="4"/>
      <c r="IPR42" s="4"/>
      <c r="IPS42" s="4"/>
      <c r="IPT42" s="4"/>
      <c r="IPU42" s="4"/>
      <c r="IPV42" s="4"/>
      <c r="IPW42" s="4"/>
      <c r="IPX42" s="4"/>
      <c r="IPY42" s="4"/>
      <c r="IPZ42" s="4"/>
      <c r="IQA42" s="4"/>
      <c r="IQB42" s="4"/>
      <c r="IQC42" s="4"/>
      <c r="IQD42" s="4"/>
      <c r="IQE42" s="4"/>
      <c r="IQF42" s="4"/>
      <c r="IQG42" s="4"/>
      <c r="IQH42" s="4"/>
      <c r="IQI42" s="4"/>
      <c r="IQJ42" s="4"/>
      <c r="IQK42" s="4"/>
      <c r="IQL42" s="4"/>
      <c r="IQM42" s="4"/>
      <c r="IQN42" s="4"/>
      <c r="IQO42" s="4"/>
      <c r="IQP42" s="4"/>
      <c r="IQQ42" s="4"/>
      <c r="IQR42" s="4"/>
      <c r="IQS42" s="4"/>
      <c r="IQT42" s="4"/>
      <c r="IQU42" s="4"/>
      <c r="IQV42" s="4"/>
      <c r="IQW42" s="4"/>
      <c r="IQX42" s="4"/>
      <c r="IQY42" s="4"/>
      <c r="IQZ42" s="4"/>
      <c r="IRA42" s="4"/>
      <c r="IRB42" s="4"/>
      <c r="IRC42" s="4"/>
      <c r="IRD42" s="4"/>
      <c r="IRE42" s="4"/>
      <c r="IRF42" s="4"/>
      <c r="IRG42" s="4"/>
      <c r="IRH42" s="4"/>
      <c r="IRI42" s="4"/>
      <c r="IRJ42" s="4"/>
      <c r="IRK42" s="4"/>
      <c r="IRL42" s="4"/>
      <c r="IRM42" s="4"/>
      <c r="IRN42" s="4"/>
      <c r="IRO42" s="4"/>
      <c r="IRP42" s="4"/>
      <c r="IRQ42" s="4"/>
      <c r="IRR42" s="4"/>
      <c r="IRS42" s="4"/>
      <c r="IRT42" s="4"/>
      <c r="IRU42" s="4"/>
      <c r="IRV42" s="4"/>
      <c r="IRW42" s="4"/>
      <c r="IRX42" s="4"/>
      <c r="IRY42" s="4"/>
      <c r="IRZ42" s="4"/>
      <c r="ISA42" s="4"/>
      <c r="ISB42" s="4"/>
      <c r="ISC42" s="4"/>
      <c r="ISD42" s="4"/>
      <c r="ISE42" s="4"/>
      <c r="ISF42" s="4"/>
      <c r="ISG42" s="4"/>
      <c r="ISH42" s="4"/>
      <c r="ISI42" s="4"/>
      <c r="ISJ42" s="4"/>
      <c r="ISK42" s="4"/>
      <c r="ISL42" s="4"/>
      <c r="ISM42" s="4"/>
      <c r="ISN42" s="4"/>
      <c r="ISO42" s="4"/>
      <c r="ISP42" s="4"/>
      <c r="ISQ42" s="4"/>
      <c r="ISR42" s="4"/>
      <c r="ISS42" s="4"/>
      <c r="IST42" s="4"/>
      <c r="ISU42" s="4"/>
      <c r="ISV42" s="4"/>
      <c r="ISW42" s="4"/>
      <c r="ISX42" s="4"/>
      <c r="ISY42" s="4"/>
      <c r="ISZ42" s="4"/>
      <c r="ITA42" s="4"/>
      <c r="ITB42" s="4"/>
      <c r="ITC42" s="4"/>
      <c r="ITD42" s="4"/>
      <c r="ITE42" s="4"/>
      <c r="ITF42" s="4"/>
      <c r="ITG42" s="4"/>
      <c r="ITH42" s="4"/>
      <c r="ITI42" s="4"/>
      <c r="ITJ42" s="4"/>
      <c r="ITK42" s="4"/>
      <c r="ITL42" s="4"/>
      <c r="ITM42" s="4"/>
      <c r="ITN42" s="4"/>
      <c r="ITO42" s="4"/>
      <c r="ITP42" s="4"/>
      <c r="ITQ42" s="4"/>
      <c r="ITR42" s="4"/>
      <c r="ITS42" s="4"/>
      <c r="ITT42" s="4"/>
      <c r="ITU42" s="4"/>
      <c r="ITV42" s="4"/>
      <c r="ITW42" s="4"/>
      <c r="ITX42" s="4"/>
      <c r="ITY42" s="4"/>
      <c r="ITZ42" s="4"/>
      <c r="IUA42" s="4"/>
      <c r="IUB42" s="4"/>
      <c r="IUC42" s="4"/>
      <c r="IUD42" s="4"/>
      <c r="IUE42" s="4"/>
      <c r="IUF42" s="4"/>
      <c r="IUG42" s="4"/>
      <c r="IUH42" s="4"/>
      <c r="IUI42" s="4"/>
      <c r="IUJ42" s="4"/>
      <c r="IUK42" s="4"/>
      <c r="IUL42" s="4"/>
      <c r="IUM42" s="4"/>
      <c r="IUN42" s="4"/>
      <c r="IUO42" s="4"/>
      <c r="IUP42" s="4"/>
      <c r="IUQ42" s="4"/>
      <c r="IUR42" s="4"/>
      <c r="IUS42" s="4"/>
      <c r="IUT42" s="4"/>
      <c r="IUU42" s="4"/>
      <c r="IUV42" s="4"/>
      <c r="IUW42" s="4"/>
      <c r="IUX42" s="4"/>
      <c r="IUY42" s="4"/>
      <c r="IUZ42" s="4"/>
      <c r="IVA42" s="4"/>
      <c r="IVB42" s="4"/>
      <c r="IVC42" s="4"/>
      <c r="IVD42" s="4"/>
      <c r="IVE42" s="4"/>
      <c r="IVF42" s="4"/>
      <c r="IVG42" s="4"/>
      <c r="IVH42" s="4"/>
      <c r="IVI42" s="4"/>
      <c r="IVJ42" s="4"/>
      <c r="IVK42" s="4"/>
      <c r="IVL42" s="4"/>
      <c r="IVM42" s="4"/>
      <c r="IVN42" s="4"/>
      <c r="IVO42" s="4"/>
      <c r="IVP42" s="4"/>
      <c r="IVQ42" s="4"/>
      <c r="IVR42" s="4"/>
      <c r="IVS42" s="4"/>
      <c r="IVT42" s="4"/>
      <c r="IVU42" s="4"/>
      <c r="IVV42" s="4"/>
      <c r="IVW42" s="4"/>
      <c r="IVX42" s="4"/>
      <c r="IVY42" s="4"/>
      <c r="IVZ42" s="4"/>
      <c r="IWA42" s="4"/>
      <c r="IWB42" s="4"/>
      <c r="IWC42" s="4"/>
      <c r="IWD42" s="4"/>
      <c r="IWE42" s="4"/>
      <c r="IWF42" s="4"/>
      <c r="IWG42" s="4"/>
      <c r="IWH42" s="4"/>
      <c r="IWI42" s="4"/>
      <c r="IWJ42" s="4"/>
      <c r="IWK42" s="4"/>
      <c r="IWL42" s="4"/>
      <c r="IWM42" s="4"/>
      <c r="IWN42" s="4"/>
      <c r="IWO42" s="4"/>
      <c r="IWP42" s="4"/>
      <c r="IWQ42" s="4"/>
      <c r="IWR42" s="4"/>
      <c r="IWS42" s="4"/>
      <c r="IWT42" s="4"/>
      <c r="IWU42" s="4"/>
      <c r="IWV42" s="4"/>
      <c r="IWW42" s="4"/>
      <c r="IWX42" s="4"/>
      <c r="IWY42" s="4"/>
      <c r="IWZ42" s="4"/>
      <c r="IXA42" s="4"/>
      <c r="IXB42" s="4"/>
      <c r="IXC42" s="4"/>
      <c r="IXD42" s="4"/>
      <c r="IXE42" s="4"/>
      <c r="IXF42" s="4"/>
      <c r="IXG42" s="4"/>
      <c r="IXH42" s="4"/>
      <c r="IXI42" s="4"/>
      <c r="IXJ42" s="4"/>
      <c r="IXK42" s="4"/>
      <c r="IXL42" s="4"/>
      <c r="IXM42" s="4"/>
      <c r="IXN42" s="4"/>
      <c r="IXO42" s="4"/>
      <c r="IXP42" s="4"/>
      <c r="IXQ42" s="4"/>
      <c r="IXR42" s="4"/>
      <c r="IXS42" s="4"/>
      <c r="IXT42" s="4"/>
      <c r="IXU42" s="4"/>
      <c r="IXV42" s="4"/>
      <c r="IXW42" s="4"/>
      <c r="IXX42" s="4"/>
      <c r="IXY42" s="4"/>
      <c r="IXZ42" s="4"/>
      <c r="IYA42" s="4"/>
      <c r="IYB42" s="4"/>
      <c r="IYC42" s="4"/>
      <c r="IYD42" s="4"/>
      <c r="IYE42" s="4"/>
      <c r="IYF42" s="4"/>
      <c r="IYG42" s="4"/>
      <c r="IYH42" s="4"/>
      <c r="IYI42" s="4"/>
      <c r="IYJ42" s="4"/>
      <c r="IYK42" s="4"/>
      <c r="IYL42" s="4"/>
      <c r="IYM42" s="4"/>
      <c r="IYN42" s="4"/>
      <c r="IYO42" s="4"/>
      <c r="IYP42" s="4"/>
      <c r="IYQ42" s="4"/>
      <c r="IYR42" s="4"/>
      <c r="IYS42" s="4"/>
      <c r="IYT42" s="4"/>
      <c r="IYU42" s="4"/>
      <c r="IYV42" s="4"/>
      <c r="IYW42" s="4"/>
      <c r="IYX42" s="4"/>
      <c r="IYY42" s="4"/>
      <c r="IYZ42" s="4"/>
      <c r="IZA42" s="4"/>
      <c r="IZB42" s="4"/>
      <c r="IZC42" s="4"/>
      <c r="IZD42" s="4"/>
      <c r="IZE42" s="4"/>
      <c r="IZF42" s="4"/>
      <c r="IZG42" s="4"/>
      <c r="IZH42" s="4"/>
      <c r="IZI42" s="4"/>
      <c r="IZJ42" s="4"/>
      <c r="IZK42" s="4"/>
      <c r="IZL42" s="4"/>
      <c r="IZM42" s="4"/>
      <c r="IZN42" s="4"/>
      <c r="IZO42" s="4"/>
      <c r="IZP42" s="4"/>
      <c r="IZQ42" s="4"/>
      <c r="IZR42" s="4"/>
      <c r="IZS42" s="4"/>
      <c r="IZT42" s="4"/>
      <c r="IZU42" s="4"/>
      <c r="IZV42" s="4"/>
      <c r="IZW42" s="4"/>
      <c r="IZX42" s="4"/>
      <c r="IZY42" s="4"/>
      <c r="IZZ42" s="4"/>
      <c r="JAA42" s="4"/>
      <c r="JAB42" s="4"/>
      <c r="JAC42" s="4"/>
      <c r="JAD42" s="4"/>
      <c r="JAE42" s="4"/>
      <c r="JAF42" s="4"/>
      <c r="JAG42" s="4"/>
      <c r="JAH42" s="4"/>
      <c r="JAI42" s="4"/>
      <c r="JAJ42" s="4"/>
      <c r="JAK42" s="4"/>
      <c r="JAL42" s="4"/>
      <c r="JAM42" s="4"/>
      <c r="JAN42" s="4"/>
      <c r="JAO42" s="4"/>
      <c r="JAP42" s="4"/>
      <c r="JAQ42" s="4"/>
      <c r="JAR42" s="4"/>
      <c r="JAS42" s="4"/>
      <c r="JAT42" s="4"/>
      <c r="JAU42" s="4"/>
      <c r="JAV42" s="4"/>
      <c r="JAW42" s="4"/>
      <c r="JAX42" s="4"/>
      <c r="JAY42" s="4"/>
      <c r="JAZ42" s="4"/>
      <c r="JBA42" s="4"/>
      <c r="JBB42" s="4"/>
      <c r="JBC42" s="4"/>
      <c r="JBD42" s="4"/>
      <c r="JBE42" s="4"/>
      <c r="JBF42" s="4"/>
      <c r="JBG42" s="4"/>
      <c r="JBH42" s="4"/>
      <c r="JBI42" s="4"/>
      <c r="JBJ42" s="4"/>
      <c r="JBK42" s="4"/>
      <c r="JBL42" s="4"/>
      <c r="JBM42" s="4"/>
      <c r="JBN42" s="4"/>
      <c r="JBO42" s="4"/>
      <c r="JBP42" s="4"/>
      <c r="JBQ42" s="4"/>
      <c r="JBR42" s="4"/>
      <c r="JBS42" s="4"/>
      <c r="JBT42" s="4"/>
      <c r="JBU42" s="4"/>
      <c r="JBV42" s="4"/>
      <c r="JBW42" s="4"/>
      <c r="JBX42" s="4"/>
      <c r="JBY42" s="4"/>
      <c r="JBZ42" s="4"/>
      <c r="JCA42" s="4"/>
      <c r="JCB42" s="4"/>
      <c r="JCC42" s="4"/>
      <c r="JCD42" s="4"/>
      <c r="JCE42" s="4"/>
      <c r="JCF42" s="4"/>
      <c r="JCG42" s="4"/>
      <c r="JCH42" s="4"/>
      <c r="JCI42" s="4"/>
      <c r="JCJ42" s="4"/>
      <c r="JCK42" s="4"/>
      <c r="JCL42" s="4"/>
      <c r="JCM42" s="4"/>
      <c r="JCN42" s="4"/>
      <c r="JCO42" s="4"/>
      <c r="JCP42" s="4"/>
      <c r="JCQ42" s="4"/>
      <c r="JCR42" s="4"/>
      <c r="JCS42" s="4"/>
      <c r="JCT42" s="4"/>
      <c r="JCU42" s="4"/>
      <c r="JCV42" s="4"/>
      <c r="JCW42" s="4"/>
      <c r="JCX42" s="4"/>
      <c r="JCY42" s="4"/>
      <c r="JCZ42" s="4"/>
      <c r="JDA42" s="4"/>
      <c r="JDB42" s="4"/>
      <c r="JDC42" s="4"/>
      <c r="JDD42" s="4"/>
      <c r="JDE42" s="4"/>
      <c r="JDF42" s="4"/>
      <c r="JDG42" s="4"/>
      <c r="JDH42" s="4"/>
      <c r="JDI42" s="4"/>
      <c r="JDJ42" s="4"/>
      <c r="JDK42" s="4"/>
      <c r="JDL42" s="4"/>
      <c r="JDM42" s="4"/>
      <c r="JDN42" s="4"/>
      <c r="JDO42" s="4"/>
      <c r="JDP42" s="4"/>
      <c r="JDQ42" s="4"/>
      <c r="JDR42" s="4"/>
      <c r="JDS42" s="4"/>
      <c r="JDT42" s="4"/>
      <c r="JDU42" s="4"/>
      <c r="JDV42" s="4"/>
      <c r="JDW42" s="4"/>
      <c r="JDX42" s="4"/>
      <c r="JDY42" s="4"/>
      <c r="JDZ42" s="4"/>
      <c r="JEA42" s="4"/>
      <c r="JEB42" s="4"/>
      <c r="JEC42" s="4"/>
      <c r="JED42" s="4"/>
      <c r="JEE42" s="4"/>
      <c r="JEF42" s="4"/>
      <c r="JEG42" s="4"/>
      <c r="JEH42" s="4"/>
      <c r="JEI42" s="4"/>
      <c r="JEJ42" s="4"/>
      <c r="JEK42" s="4"/>
      <c r="JEL42" s="4"/>
      <c r="JEM42" s="4"/>
      <c r="JEN42" s="4"/>
      <c r="JEO42" s="4"/>
      <c r="JEP42" s="4"/>
      <c r="JEQ42" s="4"/>
      <c r="JER42" s="4"/>
      <c r="JES42" s="4"/>
      <c r="JET42" s="4"/>
      <c r="JEU42" s="4"/>
      <c r="JEV42" s="4"/>
      <c r="JEW42" s="4"/>
      <c r="JEX42" s="4"/>
      <c r="JEY42" s="4"/>
      <c r="JEZ42" s="4"/>
      <c r="JFA42" s="4"/>
      <c r="JFB42" s="4"/>
      <c r="JFC42" s="4"/>
      <c r="JFD42" s="4"/>
      <c r="JFE42" s="4"/>
      <c r="JFF42" s="4"/>
      <c r="JFG42" s="4"/>
      <c r="JFH42" s="4"/>
      <c r="JFI42" s="4"/>
      <c r="JFJ42" s="4"/>
      <c r="JFK42" s="4"/>
      <c r="JFL42" s="4"/>
      <c r="JFM42" s="4"/>
      <c r="JFN42" s="4"/>
      <c r="JFO42" s="4"/>
      <c r="JFP42" s="4"/>
      <c r="JFQ42" s="4"/>
      <c r="JFR42" s="4"/>
      <c r="JFS42" s="4"/>
      <c r="JFT42" s="4"/>
      <c r="JFU42" s="4"/>
      <c r="JFV42" s="4"/>
      <c r="JFW42" s="4"/>
      <c r="JFX42" s="4"/>
      <c r="JFY42" s="4"/>
      <c r="JFZ42" s="4"/>
      <c r="JGA42" s="4"/>
      <c r="JGB42" s="4"/>
      <c r="JGC42" s="4"/>
      <c r="JGD42" s="4"/>
      <c r="JGE42" s="4"/>
      <c r="JGF42" s="4"/>
      <c r="JGG42" s="4"/>
      <c r="JGH42" s="4"/>
      <c r="JGI42" s="4"/>
      <c r="JGJ42" s="4"/>
      <c r="JGK42" s="4"/>
      <c r="JGL42" s="4"/>
      <c r="JGM42" s="4"/>
      <c r="JGN42" s="4"/>
      <c r="JGO42" s="4"/>
      <c r="JGP42" s="4"/>
      <c r="JGQ42" s="4"/>
      <c r="JGR42" s="4"/>
      <c r="JGS42" s="4"/>
      <c r="JGT42" s="4"/>
      <c r="JGU42" s="4"/>
      <c r="JGV42" s="4"/>
      <c r="JGW42" s="4"/>
      <c r="JGX42" s="4"/>
      <c r="JGY42" s="4"/>
      <c r="JGZ42" s="4"/>
      <c r="JHA42" s="4"/>
      <c r="JHB42" s="4"/>
      <c r="JHC42" s="4"/>
      <c r="JHD42" s="4"/>
      <c r="JHE42" s="4"/>
      <c r="JHF42" s="4"/>
      <c r="JHG42" s="4"/>
      <c r="JHH42" s="4"/>
      <c r="JHI42" s="4"/>
      <c r="JHJ42" s="4"/>
      <c r="JHK42" s="4"/>
      <c r="JHL42" s="4"/>
      <c r="JHM42" s="4"/>
      <c r="JHN42" s="4"/>
      <c r="JHO42" s="4"/>
      <c r="JHP42" s="4"/>
      <c r="JHQ42" s="4"/>
      <c r="JHR42" s="4"/>
      <c r="JHS42" s="4"/>
      <c r="JHT42" s="4"/>
      <c r="JHU42" s="4"/>
      <c r="JHV42" s="4"/>
      <c r="JHW42" s="4"/>
      <c r="JHX42" s="4"/>
      <c r="JHY42" s="4"/>
      <c r="JHZ42" s="4"/>
      <c r="JIA42" s="4"/>
      <c r="JIB42" s="4"/>
      <c r="JIC42" s="4"/>
      <c r="JID42" s="4"/>
      <c r="JIE42" s="4"/>
      <c r="JIF42" s="4"/>
      <c r="JIG42" s="4"/>
      <c r="JIH42" s="4"/>
      <c r="JII42" s="4"/>
      <c r="JIJ42" s="4"/>
      <c r="JIK42" s="4"/>
      <c r="JIL42" s="4"/>
      <c r="JIM42" s="4"/>
      <c r="JIN42" s="4"/>
      <c r="JIO42" s="4"/>
      <c r="JIP42" s="4"/>
      <c r="JIQ42" s="4"/>
      <c r="JIR42" s="4"/>
      <c r="JIS42" s="4"/>
      <c r="JIT42" s="4"/>
      <c r="JIU42" s="4"/>
      <c r="JIV42" s="4"/>
      <c r="JIW42" s="4"/>
      <c r="JIX42" s="4"/>
      <c r="JIY42" s="4"/>
      <c r="JIZ42" s="4"/>
      <c r="JJA42" s="4"/>
      <c r="JJB42" s="4"/>
      <c r="JJC42" s="4"/>
      <c r="JJD42" s="4"/>
      <c r="JJE42" s="4"/>
      <c r="JJF42" s="4"/>
      <c r="JJG42" s="4"/>
      <c r="JJH42" s="4"/>
      <c r="JJI42" s="4"/>
      <c r="JJJ42" s="4"/>
      <c r="JJK42" s="4"/>
      <c r="JJL42" s="4"/>
      <c r="JJM42" s="4"/>
      <c r="JJN42" s="4"/>
      <c r="JJO42" s="4"/>
      <c r="JJP42" s="4"/>
      <c r="JJQ42" s="4"/>
      <c r="JJR42" s="4"/>
      <c r="JJS42" s="4"/>
      <c r="JJT42" s="4"/>
      <c r="JJU42" s="4"/>
      <c r="JJV42" s="4"/>
      <c r="JJW42" s="4"/>
      <c r="JJX42" s="4"/>
      <c r="JJY42" s="4"/>
      <c r="JJZ42" s="4"/>
      <c r="JKA42" s="4"/>
      <c r="JKB42" s="4"/>
      <c r="JKC42" s="4"/>
      <c r="JKD42" s="4"/>
      <c r="JKE42" s="4"/>
      <c r="JKF42" s="4"/>
      <c r="JKG42" s="4"/>
      <c r="JKH42" s="4"/>
      <c r="JKI42" s="4"/>
      <c r="JKJ42" s="4"/>
      <c r="JKK42" s="4"/>
      <c r="JKL42" s="4"/>
      <c r="JKM42" s="4"/>
      <c r="JKN42" s="4"/>
      <c r="JKO42" s="4"/>
      <c r="JKP42" s="4"/>
      <c r="JKQ42" s="4"/>
      <c r="JKR42" s="4"/>
      <c r="JKS42" s="4"/>
      <c r="JKT42" s="4"/>
      <c r="JKU42" s="4"/>
      <c r="JKV42" s="4"/>
      <c r="JKW42" s="4"/>
      <c r="JKX42" s="4"/>
      <c r="JKY42" s="4"/>
      <c r="JKZ42" s="4"/>
      <c r="JLA42" s="4"/>
      <c r="JLB42" s="4"/>
      <c r="JLC42" s="4"/>
      <c r="JLD42" s="4"/>
      <c r="JLE42" s="4"/>
      <c r="JLF42" s="4"/>
      <c r="JLG42" s="4"/>
      <c r="JLH42" s="4"/>
      <c r="JLI42" s="4"/>
      <c r="JLJ42" s="4"/>
      <c r="JLK42" s="4"/>
      <c r="JLL42" s="4"/>
      <c r="JLM42" s="4"/>
      <c r="JLN42" s="4"/>
      <c r="JLO42" s="4"/>
      <c r="JLP42" s="4"/>
      <c r="JLQ42" s="4"/>
      <c r="JLR42" s="4"/>
      <c r="JLS42" s="4"/>
      <c r="JLT42" s="4"/>
      <c r="JLU42" s="4"/>
      <c r="JLV42" s="4"/>
      <c r="JLW42" s="4"/>
      <c r="JLX42" s="4"/>
      <c r="JLY42" s="4"/>
      <c r="JLZ42" s="4"/>
      <c r="JMA42" s="4"/>
      <c r="JMB42" s="4"/>
      <c r="JMC42" s="4"/>
      <c r="JMD42" s="4"/>
      <c r="JME42" s="4"/>
      <c r="JMF42" s="4"/>
      <c r="JMG42" s="4"/>
      <c r="JMH42" s="4"/>
      <c r="JMI42" s="4"/>
      <c r="JMJ42" s="4"/>
      <c r="JMK42" s="4"/>
      <c r="JML42" s="4"/>
      <c r="JMM42" s="4"/>
      <c r="JMN42" s="4"/>
      <c r="JMO42" s="4"/>
      <c r="JMP42" s="4"/>
      <c r="JMQ42" s="4"/>
      <c r="JMR42" s="4"/>
      <c r="JMS42" s="4"/>
      <c r="JMT42" s="4"/>
      <c r="JMU42" s="4"/>
      <c r="JMV42" s="4"/>
      <c r="JMW42" s="4"/>
      <c r="JMX42" s="4"/>
      <c r="JMY42" s="4"/>
      <c r="JMZ42" s="4"/>
      <c r="JNA42" s="4"/>
      <c r="JNB42" s="4"/>
      <c r="JNC42" s="4"/>
      <c r="JND42" s="4"/>
      <c r="JNE42" s="4"/>
      <c r="JNF42" s="4"/>
      <c r="JNG42" s="4"/>
      <c r="JNH42" s="4"/>
      <c r="JNI42" s="4"/>
      <c r="JNJ42" s="4"/>
      <c r="JNK42" s="4"/>
      <c r="JNL42" s="4"/>
      <c r="JNM42" s="4"/>
      <c r="JNN42" s="4"/>
      <c r="JNO42" s="4"/>
      <c r="JNP42" s="4"/>
      <c r="JNQ42" s="4"/>
      <c r="JNR42" s="4"/>
      <c r="JNS42" s="4"/>
      <c r="JNT42" s="4"/>
      <c r="JNU42" s="4"/>
      <c r="JNV42" s="4"/>
      <c r="JNW42" s="4"/>
      <c r="JNX42" s="4"/>
      <c r="JNY42" s="4"/>
      <c r="JNZ42" s="4"/>
      <c r="JOA42" s="4"/>
      <c r="JOB42" s="4"/>
      <c r="JOC42" s="4"/>
      <c r="JOD42" s="4"/>
      <c r="JOE42" s="4"/>
      <c r="JOF42" s="4"/>
      <c r="JOG42" s="4"/>
      <c r="JOH42" s="4"/>
      <c r="JOI42" s="4"/>
      <c r="JOJ42" s="4"/>
      <c r="JOK42" s="4"/>
      <c r="JOL42" s="4"/>
      <c r="JOM42" s="4"/>
      <c r="JON42" s="4"/>
      <c r="JOO42" s="4"/>
      <c r="JOP42" s="4"/>
      <c r="JOQ42" s="4"/>
      <c r="JOR42" s="4"/>
      <c r="JOS42" s="4"/>
      <c r="JOT42" s="4"/>
      <c r="JOU42" s="4"/>
      <c r="JOV42" s="4"/>
      <c r="JOW42" s="4"/>
      <c r="JOX42" s="4"/>
      <c r="JOY42" s="4"/>
      <c r="JOZ42" s="4"/>
      <c r="JPA42" s="4"/>
      <c r="JPB42" s="4"/>
      <c r="JPC42" s="4"/>
      <c r="JPD42" s="4"/>
      <c r="JPE42" s="4"/>
      <c r="JPF42" s="4"/>
      <c r="JPG42" s="4"/>
      <c r="JPH42" s="4"/>
      <c r="JPI42" s="4"/>
      <c r="JPJ42" s="4"/>
      <c r="JPK42" s="4"/>
      <c r="JPL42" s="4"/>
      <c r="JPM42" s="4"/>
      <c r="JPN42" s="4"/>
      <c r="JPO42" s="4"/>
      <c r="JPP42" s="4"/>
      <c r="JPQ42" s="4"/>
      <c r="JPR42" s="4"/>
      <c r="JPS42" s="4"/>
      <c r="JPT42" s="4"/>
      <c r="JPU42" s="4"/>
      <c r="JPV42" s="4"/>
      <c r="JPW42" s="4"/>
      <c r="JPX42" s="4"/>
      <c r="JPY42" s="4"/>
      <c r="JPZ42" s="4"/>
      <c r="JQA42" s="4"/>
      <c r="JQB42" s="4"/>
      <c r="JQC42" s="4"/>
      <c r="JQD42" s="4"/>
      <c r="JQE42" s="4"/>
      <c r="JQF42" s="4"/>
      <c r="JQG42" s="4"/>
      <c r="JQH42" s="4"/>
      <c r="JQI42" s="4"/>
      <c r="JQJ42" s="4"/>
      <c r="JQK42" s="4"/>
      <c r="JQL42" s="4"/>
      <c r="JQM42" s="4"/>
      <c r="JQN42" s="4"/>
      <c r="JQO42" s="4"/>
      <c r="JQP42" s="4"/>
      <c r="JQQ42" s="4"/>
      <c r="JQR42" s="4"/>
      <c r="JQS42" s="4"/>
      <c r="JQT42" s="4"/>
      <c r="JQU42" s="4"/>
      <c r="JQV42" s="4"/>
      <c r="JQW42" s="4"/>
      <c r="JQX42" s="4"/>
      <c r="JQY42" s="4"/>
      <c r="JQZ42" s="4"/>
      <c r="JRA42" s="4"/>
      <c r="JRB42" s="4"/>
      <c r="JRC42" s="4"/>
      <c r="JRD42" s="4"/>
      <c r="JRE42" s="4"/>
      <c r="JRF42" s="4"/>
      <c r="JRG42" s="4"/>
      <c r="JRH42" s="4"/>
      <c r="JRI42" s="4"/>
      <c r="JRJ42" s="4"/>
      <c r="JRK42" s="4"/>
      <c r="JRL42" s="4"/>
      <c r="JRM42" s="4"/>
      <c r="JRN42" s="4"/>
      <c r="JRO42" s="4"/>
      <c r="JRP42" s="4"/>
      <c r="JRQ42" s="4"/>
      <c r="JRR42" s="4"/>
      <c r="JRS42" s="4"/>
      <c r="JRT42" s="4"/>
      <c r="JRU42" s="4"/>
      <c r="JRV42" s="4"/>
      <c r="JRW42" s="4"/>
      <c r="JRX42" s="4"/>
      <c r="JRY42" s="4"/>
      <c r="JRZ42" s="4"/>
      <c r="JSA42" s="4"/>
      <c r="JSB42" s="4"/>
      <c r="JSC42" s="4"/>
      <c r="JSD42" s="4"/>
      <c r="JSE42" s="4"/>
      <c r="JSF42" s="4"/>
      <c r="JSG42" s="4"/>
      <c r="JSH42" s="4"/>
      <c r="JSI42" s="4"/>
      <c r="JSJ42" s="4"/>
      <c r="JSK42" s="4"/>
      <c r="JSL42" s="4"/>
      <c r="JSM42" s="4"/>
      <c r="JSN42" s="4"/>
      <c r="JSO42" s="4"/>
      <c r="JSP42" s="4"/>
      <c r="JSQ42" s="4"/>
      <c r="JSR42" s="4"/>
      <c r="JSS42" s="4"/>
      <c r="JST42" s="4"/>
      <c r="JSU42" s="4"/>
      <c r="JSV42" s="4"/>
      <c r="JSW42" s="4"/>
      <c r="JSX42" s="4"/>
      <c r="JSY42" s="4"/>
      <c r="JSZ42" s="4"/>
      <c r="JTA42" s="4"/>
      <c r="JTB42" s="4"/>
      <c r="JTC42" s="4"/>
      <c r="JTD42" s="4"/>
      <c r="JTE42" s="4"/>
      <c r="JTF42" s="4"/>
      <c r="JTG42" s="4"/>
      <c r="JTH42" s="4"/>
      <c r="JTI42" s="4"/>
      <c r="JTJ42" s="4"/>
      <c r="JTK42" s="4"/>
      <c r="JTL42" s="4"/>
      <c r="JTM42" s="4"/>
      <c r="JTN42" s="4"/>
      <c r="JTO42" s="4"/>
      <c r="JTP42" s="4"/>
      <c r="JTQ42" s="4"/>
      <c r="JTR42" s="4"/>
      <c r="JTS42" s="4"/>
      <c r="JTT42" s="4"/>
      <c r="JTU42" s="4"/>
      <c r="JTV42" s="4"/>
      <c r="JTW42" s="4"/>
      <c r="JTX42" s="4"/>
      <c r="JTY42" s="4"/>
      <c r="JTZ42" s="4"/>
      <c r="JUA42" s="4"/>
      <c r="JUB42" s="4"/>
      <c r="JUC42" s="4"/>
      <c r="JUD42" s="4"/>
      <c r="JUE42" s="4"/>
      <c r="JUF42" s="4"/>
      <c r="JUG42" s="4"/>
      <c r="JUH42" s="4"/>
      <c r="JUI42" s="4"/>
      <c r="JUJ42" s="4"/>
      <c r="JUK42" s="4"/>
      <c r="JUL42" s="4"/>
      <c r="JUM42" s="4"/>
      <c r="JUN42" s="4"/>
      <c r="JUO42" s="4"/>
      <c r="JUP42" s="4"/>
      <c r="JUQ42" s="4"/>
      <c r="JUR42" s="4"/>
      <c r="JUS42" s="4"/>
      <c r="JUT42" s="4"/>
      <c r="JUU42" s="4"/>
      <c r="JUV42" s="4"/>
      <c r="JUW42" s="4"/>
      <c r="JUX42" s="4"/>
      <c r="JUY42" s="4"/>
      <c r="JUZ42" s="4"/>
      <c r="JVA42" s="4"/>
      <c r="JVB42" s="4"/>
      <c r="JVC42" s="4"/>
      <c r="JVD42" s="4"/>
      <c r="JVE42" s="4"/>
      <c r="JVF42" s="4"/>
      <c r="JVG42" s="4"/>
      <c r="JVH42" s="4"/>
      <c r="JVI42" s="4"/>
      <c r="JVJ42" s="4"/>
      <c r="JVK42" s="4"/>
      <c r="JVL42" s="4"/>
      <c r="JVM42" s="4"/>
      <c r="JVN42" s="4"/>
      <c r="JVO42" s="4"/>
      <c r="JVP42" s="4"/>
      <c r="JVQ42" s="4"/>
      <c r="JVR42" s="4"/>
      <c r="JVS42" s="4"/>
      <c r="JVT42" s="4"/>
      <c r="JVU42" s="4"/>
      <c r="JVV42" s="4"/>
      <c r="JVW42" s="4"/>
      <c r="JVX42" s="4"/>
      <c r="JVY42" s="4"/>
      <c r="JVZ42" s="4"/>
      <c r="JWA42" s="4"/>
      <c r="JWB42" s="4"/>
      <c r="JWC42" s="4"/>
      <c r="JWD42" s="4"/>
      <c r="JWE42" s="4"/>
      <c r="JWF42" s="4"/>
      <c r="JWG42" s="4"/>
      <c r="JWH42" s="4"/>
      <c r="JWI42" s="4"/>
      <c r="JWJ42" s="4"/>
      <c r="JWK42" s="4"/>
      <c r="JWL42" s="4"/>
      <c r="JWM42" s="4"/>
      <c r="JWN42" s="4"/>
      <c r="JWO42" s="4"/>
      <c r="JWP42" s="4"/>
      <c r="JWQ42" s="4"/>
      <c r="JWR42" s="4"/>
      <c r="JWS42" s="4"/>
      <c r="JWT42" s="4"/>
      <c r="JWU42" s="4"/>
      <c r="JWV42" s="4"/>
      <c r="JWW42" s="4"/>
      <c r="JWX42" s="4"/>
      <c r="JWY42" s="4"/>
      <c r="JWZ42" s="4"/>
      <c r="JXA42" s="4"/>
      <c r="JXB42" s="4"/>
      <c r="JXC42" s="4"/>
      <c r="JXD42" s="4"/>
      <c r="JXE42" s="4"/>
      <c r="JXF42" s="4"/>
      <c r="JXG42" s="4"/>
      <c r="JXH42" s="4"/>
      <c r="JXI42" s="4"/>
      <c r="JXJ42" s="4"/>
      <c r="JXK42" s="4"/>
      <c r="JXL42" s="4"/>
      <c r="JXM42" s="4"/>
      <c r="JXN42" s="4"/>
      <c r="JXO42" s="4"/>
      <c r="JXP42" s="4"/>
      <c r="JXQ42" s="4"/>
      <c r="JXR42" s="4"/>
      <c r="JXS42" s="4"/>
      <c r="JXT42" s="4"/>
      <c r="JXU42" s="4"/>
      <c r="JXV42" s="4"/>
      <c r="JXW42" s="4"/>
      <c r="JXX42" s="4"/>
      <c r="JXY42" s="4"/>
      <c r="JXZ42" s="4"/>
      <c r="JYA42" s="4"/>
      <c r="JYB42" s="4"/>
      <c r="JYC42" s="4"/>
      <c r="JYD42" s="4"/>
      <c r="JYE42" s="4"/>
      <c r="JYF42" s="4"/>
      <c r="JYG42" s="4"/>
      <c r="JYH42" s="4"/>
      <c r="JYI42" s="4"/>
      <c r="JYJ42" s="4"/>
      <c r="JYK42" s="4"/>
      <c r="JYL42" s="4"/>
      <c r="JYM42" s="4"/>
      <c r="JYN42" s="4"/>
      <c r="JYO42" s="4"/>
      <c r="JYP42" s="4"/>
      <c r="JYQ42" s="4"/>
      <c r="JYR42" s="4"/>
      <c r="JYS42" s="4"/>
      <c r="JYT42" s="4"/>
      <c r="JYU42" s="4"/>
      <c r="JYV42" s="4"/>
      <c r="JYW42" s="4"/>
      <c r="JYX42" s="4"/>
      <c r="JYY42" s="4"/>
      <c r="JYZ42" s="4"/>
      <c r="JZA42" s="4"/>
      <c r="JZB42" s="4"/>
      <c r="JZC42" s="4"/>
      <c r="JZD42" s="4"/>
      <c r="JZE42" s="4"/>
      <c r="JZF42" s="4"/>
      <c r="JZG42" s="4"/>
      <c r="JZH42" s="4"/>
      <c r="JZI42" s="4"/>
      <c r="JZJ42" s="4"/>
      <c r="JZK42" s="4"/>
      <c r="JZL42" s="4"/>
      <c r="JZM42" s="4"/>
      <c r="JZN42" s="4"/>
      <c r="JZO42" s="4"/>
      <c r="JZP42" s="4"/>
      <c r="JZQ42" s="4"/>
      <c r="JZR42" s="4"/>
      <c r="JZS42" s="4"/>
      <c r="JZT42" s="4"/>
      <c r="JZU42" s="4"/>
      <c r="JZV42" s="4"/>
      <c r="JZW42" s="4"/>
      <c r="JZX42" s="4"/>
      <c r="JZY42" s="4"/>
      <c r="JZZ42" s="4"/>
      <c r="KAA42" s="4"/>
      <c r="KAB42" s="4"/>
      <c r="KAC42" s="4"/>
      <c r="KAD42" s="4"/>
      <c r="KAE42" s="4"/>
      <c r="KAF42" s="4"/>
      <c r="KAG42" s="4"/>
      <c r="KAH42" s="4"/>
      <c r="KAI42" s="4"/>
      <c r="KAJ42" s="4"/>
      <c r="KAK42" s="4"/>
      <c r="KAL42" s="4"/>
      <c r="KAM42" s="4"/>
      <c r="KAN42" s="4"/>
      <c r="KAO42" s="4"/>
      <c r="KAP42" s="4"/>
      <c r="KAQ42" s="4"/>
      <c r="KAR42" s="4"/>
      <c r="KAS42" s="4"/>
      <c r="KAT42" s="4"/>
      <c r="KAU42" s="4"/>
      <c r="KAV42" s="4"/>
      <c r="KAW42" s="4"/>
      <c r="KAX42" s="4"/>
      <c r="KAY42" s="4"/>
      <c r="KAZ42" s="4"/>
      <c r="KBA42" s="4"/>
      <c r="KBB42" s="4"/>
      <c r="KBC42" s="4"/>
      <c r="KBD42" s="4"/>
      <c r="KBE42" s="4"/>
      <c r="KBF42" s="4"/>
      <c r="KBG42" s="4"/>
      <c r="KBH42" s="4"/>
      <c r="KBI42" s="4"/>
      <c r="KBJ42" s="4"/>
      <c r="KBK42" s="4"/>
      <c r="KBL42" s="4"/>
      <c r="KBM42" s="4"/>
      <c r="KBN42" s="4"/>
      <c r="KBO42" s="4"/>
      <c r="KBP42" s="4"/>
      <c r="KBQ42" s="4"/>
      <c r="KBR42" s="4"/>
      <c r="KBS42" s="4"/>
      <c r="KBT42" s="4"/>
      <c r="KBU42" s="4"/>
      <c r="KBV42" s="4"/>
      <c r="KBW42" s="4"/>
      <c r="KBX42" s="4"/>
      <c r="KBY42" s="4"/>
      <c r="KBZ42" s="4"/>
      <c r="KCA42" s="4"/>
      <c r="KCB42" s="4"/>
      <c r="KCC42" s="4"/>
      <c r="KCD42" s="4"/>
      <c r="KCE42" s="4"/>
      <c r="KCF42" s="4"/>
      <c r="KCG42" s="4"/>
      <c r="KCH42" s="4"/>
      <c r="KCI42" s="4"/>
      <c r="KCJ42" s="4"/>
      <c r="KCK42" s="4"/>
      <c r="KCL42" s="4"/>
      <c r="KCM42" s="4"/>
      <c r="KCN42" s="4"/>
      <c r="KCO42" s="4"/>
      <c r="KCP42" s="4"/>
      <c r="KCQ42" s="4"/>
      <c r="KCR42" s="4"/>
      <c r="KCS42" s="4"/>
      <c r="KCT42" s="4"/>
      <c r="KCU42" s="4"/>
      <c r="KCV42" s="4"/>
      <c r="KCW42" s="4"/>
      <c r="KCX42" s="4"/>
      <c r="KCY42" s="4"/>
      <c r="KCZ42" s="4"/>
      <c r="KDA42" s="4"/>
      <c r="KDB42" s="4"/>
      <c r="KDC42" s="4"/>
      <c r="KDD42" s="4"/>
      <c r="KDE42" s="4"/>
      <c r="KDF42" s="4"/>
      <c r="KDG42" s="4"/>
      <c r="KDH42" s="4"/>
      <c r="KDI42" s="4"/>
      <c r="KDJ42" s="4"/>
      <c r="KDK42" s="4"/>
      <c r="KDL42" s="4"/>
      <c r="KDM42" s="4"/>
      <c r="KDN42" s="4"/>
      <c r="KDO42" s="4"/>
      <c r="KDP42" s="4"/>
      <c r="KDQ42" s="4"/>
      <c r="KDR42" s="4"/>
      <c r="KDS42" s="4"/>
      <c r="KDT42" s="4"/>
      <c r="KDU42" s="4"/>
      <c r="KDV42" s="4"/>
      <c r="KDW42" s="4"/>
      <c r="KDX42" s="4"/>
      <c r="KDY42" s="4"/>
      <c r="KDZ42" s="4"/>
      <c r="KEA42" s="4"/>
      <c r="KEB42" s="4"/>
      <c r="KEC42" s="4"/>
      <c r="KED42" s="4"/>
      <c r="KEE42" s="4"/>
      <c r="KEF42" s="4"/>
      <c r="KEG42" s="4"/>
      <c r="KEH42" s="4"/>
      <c r="KEI42" s="4"/>
      <c r="KEJ42" s="4"/>
      <c r="KEK42" s="4"/>
      <c r="KEL42" s="4"/>
      <c r="KEM42" s="4"/>
      <c r="KEN42" s="4"/>
      <c r="KEO42" s="4"/>
      <c r="KEP42" s="4"/>
      <c r="KEQ42" s="4"/>
      <c r="KER42" s="4"/>
      <c r="KES42" s="4"/>
      <c r="KET42" s="4"/>
      <c r="KEU42" s="4"/>
      <c r="KEV42" s="4"/>
      <c r="KEW42" s="4"/>
      <c r="KEX42" s="4"/>
      <c r="KEY42" s="4"/>
      <c r="KEZ42" s="4"/>
      <c r="KFA42" s="4"/>
      <c r="KFB42" s="4"/>
      <c r="KFC42" s="4"/>
      <c r="KFD42" s="4"/>
      <c r="KFE42" s="4"/>
      <c r="KFF42" s="4"/>
      <c r="KFG42" s="4"/>
      <c r="KFH42" s="4"/>
      <c r="KFI42" s="4"/>
      <c r="KFJ42" s="4"/>
      <c r="KFK42" s="4"/>
      <c r="KFL42" s="4"/>
      <c r="KFM42" s="4"/>
      <c r="KFN42" s="4"/>
      <c r="KFO42" s="4"/>
      <c r="KFP42" s="4"/>
      <c r="KFQ42" s="4"/>
      <c r="KFR42" s="4"/>
      <c r="KFS42" s="4"/>
      <c r="KFT42" s="4"/>
      <c r="KFU42" s="4"/>
      <c r="KFV42" s="4"/>
      <c r="KFW42" s="4"/>
      <c r="KFX42" s="4"/>
      <c r="KFY42" s="4"/>
      <c r="KFZ42" s="4"/>
      <c r="KGA42" s="4"/>
      <c r="KGB42" s="4"/>
      <c r="KGC42" s="4"/>
      <c r="KGD42" s="4"/>
      <c r="KGE42" s="4"/>
      <c r="KGF42" s="4"/>
      <c r="KGG42" s="4"/>
      <c r="KGH42" s="4"/>
      <c r="KGI42" s="4"/>
      <c r="KGJ42" s="4"/>
      <c r="KGK42" s="4"/>
      <c r="KGL42" s="4"/>
      <c r="KGM42" s="4"/>
      <c r="KGN42" s="4"/>
      <c r="KGO42" s="4"/>
      <c r="KGP42" s="4"/>
      <c r="KGQ42" s="4"/>
      <c r="KGR42" s="4"/>
      <c r="KGS42" s="4"/>
      <c r="KGT42" s="4"/>
      <c r="KGU42" s="4"/>
      <c r="KGV42" s="4"/>
      <c r="KGW42" s="4"/>
      <c r="KGX42" s="4"/>
      <c r="KGY42" s="4"/>
      <c r="KGZ42" s="4"/>
      <c r="KHA42" s="4"/>
      <c r="KHB42" s="4"/>
      <c r="KHC42" s="4"/>
      <c r="KHD42" s="4"/>
      <c r="KHE42" s="4"/>
      <c r="KHF42" s="4"/>
      <c r="KHG42" s="4"/>
      <c r="KHH42" s="4"/>
      <c r="KHI42" s="4"/>
      <c r="KHJ42" s="4"/>
      <c r="KHK42" s="4"/>
      <c r="KHL42" s="4"/>
      <c r="KHM42" s="4"/>
      <c r="KHN42" s="4"/>
      <c r="KHO42" s="4"/>
      <c r="KHP42" s="4"/>
      <c r="KHQ42" s="4"/>
      <c r="KHR42" s="4"/>
      <c r="KHS42" s="4"/>
      <c r="KHT42" s="4"/>
      <c r="KHU42" s="4"/>
      <c r="KHV42" s="4"/>
      <c r="KHW42" s="4"/>
      <c r="KHX42" s="4"/>
      <c r="KHY42" s="4"/>
      <c r="KHZ42" s="4"/>
      <c r="KIA42" s="4"/>
      <c r="KIB42" s="4"/>
      <c r="KIC42" s="4"/>
      <c r="KID42" s="4"/>
      <c r="KIE42" s="4"/>
      <c r="KIF42" s="4"/>
      <c r="KIG42" s="4"/>
      <c r="KIH42" s="4"/>
      <c r="KII42" s="4"/>
      <c r="KIJ42" s="4"/>
      <c r="KIK42" s="4"/>
      <c r="KIL42" s="4"/>
      <c r="KIM42" s="4"/>
      <c r="KIN42" s="4"/>
      <c r="KIO42" s="4"/>
      <c r="KIP42" s="4"/>
      <c r="KIQ42" s="4"/>
      <c r="KIR42" s="4"/>
      <c r="KIS42" s="4"/>
      <c r="KIT42" s="4"/>
      <c r="KIU42" s="4"/>
      <c r="KIV42" s="4"/>
      <c r="KIW42" s="4"/>
      <c r="KIX42" s="4"/>
      <c r="KIY42" s="4"/>
      <c r="KIZ42" s="4"/>
      <c r="KJA42" s="4"/>
      <c r="KJB42" s="4"/>
      <c r="KJC42" s="4"/>
      <c r="KJD42" s="4"/>
      <c r="KJE42" s="4"/>
      <c r="KJF42" s="4"/>
      <c r="KJG42" s="4"/>
      <c r="KJH42" s="4"/>
      <c r="KJI42" s="4"/>
      <c r="KJJ42" s="4"/>
      <c r="KJK42" s="4"/>
      <c r="KJL42" s="4"/>
      <c r="KJM42" s="4"/>
      <c r="KJN42" s="4"/>
      <c r="KJO42" s="4"/>
      <c r="KJP42" s="4"/>
      <c r="KJQ42" s="4"/>
      <c r="KJR42" s="4"/>
      <c r="KJS42" s="4"/>
      <c r="KJT42" s="4"/>
      <c r="KJU42" s="4"/>
      <c r="KJV42" s="4"/>
      <c r="KJW42" s="4"/>
      <c r="KJX42" s="4"/>
      <c r="KJY42" s="4"/>
      <c r="KJZ42" s="4"/>
      <c r="KKA42" s="4"/>
      <c r="KKB42" s="4"/>
      <c r="KKC42" s="4"/>
      <c r="KKD42" s="4"/>
      <c r="KKE42" s="4"/>
      <c r="KKF42" s="4"/>
      <c r="KKG42" s="4"/>
      <c r="KKH42" s="4"/>
      <c r="KKI42" s="4"/>
      <c r="KKJ42" s="4"/>
      <c r="KKK42" s="4"/>
      <c r="KKL42" s="4"/>
      <c r="KKM42" s="4"/>
      <c r="KKN42" s="4"/>
      <c r="KKO42" s="4"/>
      <c r="KKP42" s="4"/>
      <c r="KKQ42" s="4"/>
      <c r="KKR42" s="4"/>
      <c r="KKS42" s="4"/>
      <c r="KKT42" s="4"/>
      <c r="KKU42" s="4"/>
      <c r="KKV42" s="4"/>
      <c r="KKW42" s="4"/>
      <c r="KKX42" s="4"/>
      <c r="KKY42" s="4"/>
      <c r="KKZ42" s="4"/>
      <c r="KLA42" s="4"/>
      <c r="KLB42" s="4"/>
      <c r="KLC42" s="4"/>
      <c r="KLD42" s="4"/>
      <c r="KLE42" s="4"/>
      <c r="KLF42" s="4"/>
      <c r="KLG42" s="4"/>
      <c r="KLH42" s="4"/>
      <c r="KLI42" s="4"/>
      <c r="KLJ42" s="4"/>
      <c r="KLK42" s="4"/>
      <c r="KLL42" s="4"/>
      <c r="KLM42" s="4"/>
      <c r="KLN42" s="4"/>
      <c r="KLO42" s="4"/>
      <c r="KLP42" s="4"/>
      <c r="KLQ42" s="4"/>
      <c r="KLR42" s="4"/>
      <c r="KLS42" s="4"/>
      <c r="KLT42" s="4"/>
      <c r="KLU42" s="4"/>
      <c r="KLV42" s="4"/>
      <c r="KLW42" s="4"/>
      <c r="KLX42" s="4"/>
      <c r="KLY42" s="4"/>
      <c r="KLZ42" s="4"/>
      <c r="KMA42" s="4"/>
      <c r="KMB42" s="4"/>
      <c r="KMC42" s="4"/>
      <c r="KMD42" s="4"/>
      <c r="KME42" s="4"/>
      <c r="KMF42" s="4"/>
      <c r="KMG42" s="4"/>
      <c r="KMH42" s="4"/>
      <c r="KMI42" s="4"/>
      <c r="KMJ42" s="4"/>
      <c r="KMK42" s="4"/>
      <c r="KML42" s="4"/>
      <c r="KMM42" s="4"/>
      <c r="KMN42" s="4"/>
      <c r="KMO42" s="4"/>
      <c r="KMP42" s="4"/>
      <c r="KMQ42" s="4"/>
      <c r="KMR42" s="4"/>
      <c r="KMS42" s="4"/>
      <c r="KMT42" s="4"/>
      <c r="KMU42" s="4"/>
      <c r="KMV42" s="4"/>
      <c r="KMW42" s="4"/>
      <c r="KMX42" s="4"/>
      <c r="KMY42" s="4"/>
      <c r="KMZ42" s="4"/>
      <c r="KNA42" s="4"/>
      <c r="KNB42" s="4"/>
      <c r="KNC42" s="4"/>
      <c r="KND42" s="4"/>
      <c r="KNE42" s="4"/>
      <c r="KNF42" s="4"/>
      <c r="KNG42" s="4"/>
      <c r="KNH42" s="4"/>
      <c r="KNI42" s="4"/>
      <c r="KNJ42" s="4"/>
      <c r="KNK42" s="4"/>
      <c r="KNL42" s="4"/>
      <c r="KNM42" s="4"/>
      <c r="KNN42" s="4"/>
      <c r="KNO42" s="4"/>
      <c r="KNP42" s="4"/>
      <c r="KNQ42" s="4"/>
      <c r="KNR42" s="4"/>
      <c r="KNS42" s="4"/>
      <c r="KNT42" s="4"/>
      <c r="KNU42" s="4"/>
      <c r="KNV42" s="4"/>
      <c r="KNW42" s="4"/>
      <c r="KNX42" s="4"/>
      <c r="KNY42" s="4"/>
      <c r="KNZ42" s="4"/>
      <c r="KOA42" s="4"/>
      <c r="KOB42" s="4"/>
      <c r="KOC42" s="4"/>
      <c r="KOD42" s="4"/>
      <c r="KOE42" s="4"/>
      <c r="KOF42" s="4"/>
      <c r="KOG42" s="4"/>
      <c r="KOH42" s="4"/>
      <c r="KOI42" s="4"/>
      <c r="KOJ42" s="4"/>
      <c r="KOK42" s="4"/>
      <c r="KOL42" s="4"/>
      <c r="KOM42" s="4"/>
      <c r="KON42" s="4"/>
      <c r="KOO42" s="4"/>
      <c r="KOP42" s="4"/>
      <c r="KOQ42" s="4"/>
      <c r="KOR42" s="4"/>
      <c r="KOS42" s="4"/>
      <c r="KOT42" s="4"/>
      <c r="KOU42" s="4"/>
      <c r="KOV42" s="4"/>
      <c r="KOW42" s="4"/>
      <c r="KOX42" s="4"/>
      <c r="KOY42" s="4"/>
      <c r="KOZ42" s="4"/>
      <c r="KPA42" s="4"/>
      <c r="KPB42" s="4"/>
      <c r="KPC42" s="4"/>
      <c r="KPD42" s="4"/>
      <c r="KPE42" s="4"/>
      <c r="KPF42" s="4"/>
      <c r="KPG42" s="4"/>
      <c r="KPH42" s="4"/>
      <c r="KPI42" s="4"/>
      <c r="KPJ42" s="4"/>
      <c r="KPK42" s="4"/>
      <c r="KPL42" s="4"/>
      <c r="KPM42" s="4"/>
      <c r="KPN42" s="4"/>
      <c r="KPO42" s="4"/>
      <c r="KPP42" s="4"/>
      <c r="KPQ42" s="4"/>
      <c r="KPR42" s="4"/>
      <c r="KPS42" s="4"/>
      <c r="KPT42" s="4"/>
      <c r="KPU42" s="4"/>
      <c r="KPV42" s="4"/>
      <c r="KPW42" s="4"/>
      <c r="KPX42" s="4"/>
      <c r="KPY42" s="4"/>
      <c r="KPZ42" s="4"/>
      <c r="KQA42" s="4"/>
      <c r="KQB42" s="4"/>
      <c r="KQC42" s="4"/>
      <c r="KQD42" s="4"/>
      <c r="KQE42" s="4"/>
      <c r="KQF42" s="4"/>
      <c r="KQG42" s="4"/>
      <c r="KQH42" s="4"/>
      <c r="KQI42" s="4"/>
      <c r="KQJ42" s="4"/>
      <c r="KQK42" s="4"/>
      <c r="KQL42" s="4"/>
      <c r="KQM42" s="4"/>
      <c r="KQN42" s="4"/>
      <c r="KQO42" s="4"/>
      <c r="KQP42" s="4"/>
      <c r="KQQ42" s="4"/>
      <c r="KQR42" s="4"/>
      <c r="KQS42" s="4"/>
      <c r="KQT42" s="4"/>
      <c r="KQU42" s="4"/>
      <c r="KQV42" s="4"/>
      <c r="KQW42" s="4"/>
      <c r="KQX42" s="4"/>
      <c r="KQY42" s="4"/>
      <c r="KQZ42" s="4"/>
      <c r="KRA42" s="4"/>
      <c r="KRB42" s="4"/>
      <c r="KRC42" s="4"/>
      <c r="KRD42" s="4"/>
      <c r="KRE42" s="4"/>
      <c r="KRF42" s="4"/>
      <c r="KRG42" s="4"/>
      <c r="KRH42" s="4"/>
      <c r="KRI42" s="4"/>
      <c r="KRJ42" s="4"/>
      <c r="KRK42" s="4"/>
      <c r="KRL42" s="4"/>
      <c r="KRM42" s="4"/>
      <c r="KRN42" s="4"/>
      <c r="KRO42" s="4"/>
      <c r="KRP42" s="4"/>
      <c r="KRQ42" s="4"/>
      <c r="KRR42" s="4"/>
      <c r="KRS42" s="4"/>
      <c r="KRT42" s="4"/>
      <c r="KRU42" s="4"/>
      <c r="KRV42" s="4"/>
      <c r="KRW42" s="4"/>
      <c r="KRX42" s="4"/>
      <c r="KRY42" s="4"/>
      <c r="KRZ42" s="4"/>
      <c r="KSA42" s="4"/>
      <c r="KSB42" s="4"/>
      <c r="KSC42" s="4"/>
      <c r="KSD42" s="4"/>
      <c r="KSE42" s="4"/>
      <c r="KSF42" s="4"/>
      <c r="KSG42" s="4"/>
      <c r="KSH42" s="4"/>
      <c r="KSI42" s="4"/>
      <c r="KSJ42" s="4"/>
      <c r="KSK42" s="4"/>
      <c r="KSL42" s="4"/>
      <c r="KSM42" s="4"/>
      <c r="KSN42" s="4"/>
      <c r="KSO42" s="4"/>
      <c r="KSP42" s="4"/>
      <c r="KSQ42" s="4"/>
      <c r="KSR42" s="4"/>
      <c r="KSS42" s="4"/>
      <c r="KST42" s="4"/>
      <c r="KSU42" s="4"/>
      <c r="KSV42" s="4"/>
      <c r="KSW42" s="4"/>
      <c r="KSX42" s="4"/>
      <c r="KSY42" s="4"/>
      <c r="KSZ42" s="4"/>
      <c r="KTA42" s="4"/>
      <c r="KTB42" s="4"/>
      <c r="KTC42" s="4"/>
      <c r="KTD42" s="4"/>
      <c r="KTE42" s="4"/>
      <c r="KTF42" s="4"/>
      <c r="KTG42" s="4"/>
      <c r="KTH42" s="4"/>
      <c r="KTI42" s="4"/>
      <c r="KTJ42" s="4"/>
      <c r="KTK42" s="4"/>
      <c r="KTL42" s="4"/>
      <c r="KTM42" s="4"/>
      <c r="KTN42" s="4"/>
      <c r="KTO42" s="4"/>
      <c r="KTP42" s="4"/>
      <c r="KTQ42" s="4"/>
      <c r="KTR42" s="4"/>
      <c r="KTS42" s="4"/>
      <c r="KTT42" s="4"/>
      <c r="KTU42" s="4"/>
      <c r="KTV42" s="4"/>
      <c r="KTW42" s="4"/>
      <c r="KTX42" s="4"/>
      <c r="KTY42" s="4"/>
      <c r="KTZ42" s="4"/>
      <c r="KUA42" s="4"/>
      <c r="KUB42" s="4"/>
      <c r="KUC42" s="4"/>
      <c r="KUD42" s="4"/>
      <c r="KUE42" s="4"/>
      <c r="KUF42" s="4"/>
      <c r="KUG42" s="4"/>
      <c r="KUH42" s="4"/>
      <c r="KUI42" s="4"/>
      <c r="KUJ42" s="4"/>
      <c r="KUK42" s="4"/>
      <c r="KUL42" s="4"/>
      <c r="KUM42" s="4"/>
      <c r="KUN42" s="4"/>
      <c r="KUO42" s="4"/>
      <c r="KUP42" s="4"/>
      <c r="KUQ42" s="4"/>
      <c r="KUR42" s="4"/>
      <c r="KUS42" s="4"/>
      <c r="KUT42" s="4"/>
      <c r="KUU42" s="4"/>
      <c r="KUV42" s="4"/>
      <c r="KUW42" s="4"/>
      <c r="KUX42" s="4"/>
      <c r="KUY42" s="4"/>
      <c r="KUZ42" s="4"/>
      <c r="KVA42" s="4"/>
      <c r="KVB42" s="4"/>
      <c r="KVC42" s="4"/>
      <c r="KVD42" s="4"/>
      <c r="KVE42" s="4"/>
      <c r="KVF42" s="4"/>
      <c r="KVG42" s="4"/>
      <c r="KVH42" s="4"/>
      <c r="KVI42" s="4"/>
      <c r="KVJ42" s="4"/>
      <c r="KVK42" s="4"/>
      <c r="KVL42" s="4"/>
      <c r="KVM42" s="4"/>
      <c r="KVN42" s="4"/>
      <c r="KVO42" s="4"/>
      <c r="KVP42" s="4"/>
      <c r="KVQ42" s="4"/>
      <c r="KVR42" s="4"/>
      <c r="KVS42" s="4"/>
      <c r="KVT42" s="4"/>
      <c r="KVU42" s="4"/>
      <c r="KVV42" s="4"/>
      <c r="KVW42" s="4"/>
      <c r="KVX42" s="4"/>
      <c r="KVY42" s="4"/>
      <c r="KVZ42" s="4"/>
      <c r="KWA42" s="4"/>
      <c r="KWB42" s="4"/>
      <c r="KWC42" s="4"/>
      <c r="KWD42" s="4"/>
      <c r="KWE42" s="4"/>
      <c r="KWF42" s="4"/>
      <c r="KWG42" s="4"/>
      <c r="KWH42" s="4"/>
      <c r="KWI42" s="4"/>
      <c r="KWJ42" s="4"/>
      <c r="KWK42" s="4"/>
      <c r="KWL42" s="4"/>
      <c r="KWM42" s="4"/>
      <c r="KWN42" s="4"/>
      <c r="KWO42" s="4"/>
      <c r="KWP42" s="4"/>
      <c r="KWQ42" s="4"/>
      <c r="KWR42" s="4"/>
      <c r="KWS42" s="4"/>
      <c r="KWT42" s="4"/>
      <c r="KWU42" s="4"/>
      <c r="KWV42" s="4"/>
      <c r="KWW42" s="4"/>
      <c r="KWX42" s="4"/>
      <c r="KWY42" s="4"/>
      <c r="KWZ42" s="4"/>
      <c r="KXA42" s="4"/>
      <c r="KXB42" s="4"/>
      <c r="KXC42" s="4"/>
      <c r="KXD42" s="4"/>
      <c r="KXE42" s="4"/>
      <c r="KXF42" s="4"/>
      <c r="KXG42" s="4"/>
      <c r="KXH42" s="4"/>
      <c r="KXI42" s="4"/>
      <c r="KXJ42" s="4"/>
      <c r="KXK42" s="4"/>
      <c r="KXL42" s="4"/>
      <c r="KXM42" s="4"/>
      <c r="KXN42" s="4"/>
      <c r="KXO42" s="4"/>
      <c r="KXP42" s="4"/>
      <c r="KXQ42" s="4"/>
      <c r="KXR42" s="4"/>
      <c r="KXS42" s="4"/>
      <c r="KXT42" s="4"/>
      <c r="KXU42" s="4"/>
      <c r="KXV42" s="4"/>
      <c r="KXW42" s="4"/>
      <c r="KXX42" s="4"/>
      <c r="KXY42" s="4"/>
      <c r="KXZ42" s="4"/>
      <c r="KYA42" s="4"/>
      <c r="KYB42" s="4"/>
      <c r="KYC42" s="4"/>
      <c r="KYD42" s="4"/>
      <c r="KYE42" s="4"/>
      <c r="KYF42" s="4"/>
      <c r="KYG42" s="4"/>
      <c r="KYH42" s="4"/>
      <c r="KYI42" s="4"/>
      <c r="KYJ42" s="4"/>
      <c r="KYK42" s="4"/>
      <c r="KYL42" s="4"/>
      <c r="KYM42" s="4"/>
      <c r="KYN42" s="4"/>
      <c r="KYO42" s="4"/>
      <c r="KYP42" s="4"/>
      <c r="KYQ42" s="4"/>
      <c r="KYR42" s="4"/>
      <c r="KYS42" s="4"/>
      <c r="KYT42" s="4"/>
      <c r="KYU42" s="4"/>
      <c r="KYV42" s="4"/>
      <c r="KYW42" s="4"/>
      <c r="KYX42" s="4"/>
      <c r="KYY42" s="4"/>
      <c r="KYZ42" s="4"/>
      <c r="KZA42" s="4"/>
      <c r="KZB42" s="4"/>
      <c r="KZC42" s="4"/>
      <c r="KZD42" s="4"/>
      <c r="KZE42" s="4"/>
      <c r="KZF42" s="4"/>
      <c r="KZG42" s="4"/>
      <c r="KZH42" s="4"/>
      <c r="KZI42" s="4"/>
      <c r="KZJ42" s="4"/>
      <c r="KZK42" s="4"/>
      <c r="KZL42" s="4"/>
      <c r="KZM42" s="4"/>
      <c r="KZN42" s="4"/>
      <c r="KZO42" s="4"/>
      <c r="KZP42" s="4"/>
      <c r="KZQ42" s="4"/>
      <c r="KZR42" s="4"/>
      <c r="KZS42" s="4"/>
      <c r="KZT42" s="4"/>
      <c r="KZU42" s="4"/>
      <c r="KZV42" s="4"/>
      <c r="KZW42" s="4"/>
      <c r="KZX42" s="4"/>
      <c r="KZY42" s="4"/>
      <c r="KZZ42" s="4"/>
      <c r="LAA42" s="4"/>
      <c r="LAB42" s="4"/>
      <c r="LAC42" s="4"/>
      <c r="LAD42" s="4"/>
      <c r="LAE42" s="4"/>
      <c r="LAF42" s="4"/>
      <c r="LAG42" s="4"/>
      <c r="LAH42" s="4"/>
      <c r="LAI42" s="4"/>
      <c r="LAJ42" s="4"/>
      <c r="LAK42" s="4"/>
      <c r="LAL42" s="4"/>
      <c r="LAM42" s="4"/>
      <c r="LAN42" s="4"/>
      <c r="LAO42" s="4"/>
      <c r="LAP42" s="4"/>
      <c r="LAQ42" s="4"/>
      <c r="LAR42" s="4"/>
      <c r="LAS42" s="4"/>
      <c r="LAT42" s="4"/>
      <c r="LAU42" s="4"/>
      <c r="LAV42" s="4"/>
      <c r="LAW42" s="4"/>
      <c r="LAX42" s="4"/>
      <c r="LAY42" s="4"/>
      <c r="LAZ42" s="4"/>
      <c r="LBA42" s="4"/>
      <c r="LBB42" s="4"/>
      <c r="LBC42" s="4"/>
      <c r="LBD42" s="4"/>
      <c r="LBE42" s="4"/>
      <c r="LBF42" s="4"/>
      <c r="LBG42" s="4"/>
      <c r="LBH42" s="4"/>
      <c r="LBI42" s="4"/>
      <c r="LBJ42" s="4"/>
      <c r="LBK42" s="4"/>
      <c r="LBL42" s="4"/>
      <c r="LBM42" s="4"/>
      <c r="LBN42" s="4"/>
      <c r="LBO42" s="4"/>
      <c r="LBP42" s="4"/>
      <c r="LBQ42" s="4"/>
      <c r="LBR42" s="4"/>
      <c r="LBS42" s="4"/>
      <c r="LBT42" s="4"/>
      <c r="LBU42" s="4"/>
      <c r="LBV42" s="4"/>
      <c r="LBW42" s="4"/>
      <c r="LBX42" s="4"/>
      <c r="LBY42" s="4"/>
      <c r="LBZ42" s="4"/>
      <c r="LCA42" s="4"/>
      <c r="LCB42" s="4"/>
      <c r="LCC42" s="4"/>
      <c r="LCD42" s="4"/>
      <c r="LCE42" s="4"/>
      <c r="LCF42" s="4"/>
      <c r="LCG42" s="4"/>
      <c r="LCH42" s="4"/>
      <c r="LCI42" s="4"/>
      <c r="LCJ42" s="4"/>
      <c r="LCK42" s="4"/>
      <c r="LCL42" s="4"/>
      <c r="LCM42" s="4"/>
      <c r="LCN42" s="4"/>
      <c r="LCO42" s="4"/>
      <c r="LCP42" s="4"/>
      <c r="LCQ42" s="4"/>
      <c r="LCR42" s="4"/>
      <c r="LCS42" s="4"/>
      <c r="LCT42" s="4"/>
      <c r="LCU42" s="4"/>
      <c r="LCV42" s="4"/>
      <c r="LCW42" s="4"/>
      <c r="LCX42" s="4"/>
      <c r="LCY42" s="4"/>
      <c r="LCZ42" s="4"/>
      <c r="LDA42" s="4"/>
      <c r="LDB42" s="4"/>
      <c r="LDC42" s="4"/>
      <c r="LDD42" s="4"/>
      <c r="LDE42" s="4"/>
      <c r="LDF42" s="4"/>
      <c r="LDG42" s="4"/>
      <c r="LDH42" s="4"/>
      <c r="LDI42" s="4"/>
      <c r="LDJ42" s="4"/>
      <c r="LDK42" s="4"/>
      <c r="LDL42" s="4"/>
      <c r="LDM42" s="4"/>
      <c r="LDN42" s="4"/>
      <c r="LDO42" s="4"/>
      <c r="LDP42" s="4"/>
      <c r="LDQ42" s="4"/>
      <c r="LDR42" s="4"/>
      <c r="LDS42" s="4"/>
      <c r="LDT42" s="4"/>
      <c r="LDU42" s="4"/>
      <c r="LDV42" s="4"/>
      <c r="LDW42" s="4"/>
      <c r="LDX42" s="4"/>
      <c r="LDY42" s="4"/>
      <c r="LDZ42" s="4"/>
      <c r="LEA42" s="4"/>
      <c r="LEB42" s="4"/>
      <c r="LEC42" s="4"/>
      <c r="LED42" s="4"/>
      <c r="LEE42" s="4"/>
      <c r="LEF42" s="4"/>
      <c r="LEG42" s="4"/>
      <c r="LEH42" s="4"/>
      <c r="LEI42" s="4"/>
      <c r="LEJ42" s="4"/>
      <c r="LEK42" s="4"/>
      <c r="LEL42" s="4"/>
      <c r="LEM42" s="4"/>
      <c r="LEN42" s="4"/>
      <c r="LEO42" s="4"/>
      <c r="LEP42" s="4"/>
      <c r="LEQ42" s="4"/>
      <c r="LER42" s="4"/>
      <c r="LES42" s="4"/>
      <c r="LET42" s="4"/>
      <c r="LEU42" s="4"/>
      <c r="LEV42" s="4"/>
      <c r="LEW42" s="4"/>
      <c r="LEX42" s="4"/>
      <c r="LEY42" s="4"/>
      <c r="LEZ42" s="4"/>
      <c r="LFA42" s="4"/>
      <c r="LFB42" s="4"/>
      <c r="LFC42" s="4"/>
      <c r="LFD42" s="4"/>
      <c r="LFE42" s="4"/>
      <c r="LFF42" s="4"/>
      <c r="LFG42" s="4"/>
      <c r="LFH42" s="4"/>
      <c r="LFI42" s="4"/>
      <c r="LFJ42" s="4"/>
      <c r="LFK42" s="4"/>
      <c r="LFL42" s="4"/>
      <c r="LFM42" s="4"/>
      <c r="LFN42" s="4"/>
      <c r="LFO42" s="4"/>
      <c r="LFP42" s="4"/>
      <c r="LFQ42" s="4"/>
      <c r="LFR42" s="4"/>
      <c r="LFS42" s="4"/>
      <c r="LFT42" s="4"/>
      <c r="LFU42" s="4"/>
      <c r="LFV42" s="4"/>
      <c r="LFW42" s="4"/>
      <c r="LFX42" s="4"/>
      <c r="LFY42" s="4"/>
      <c r="LFZ42" s="4"/>
      <c r="LGA42" s="4"/>
      <c r="LGB42" s="4"/>
      <c r="LGC42" s="4"/>
      <c r="LGD42" s="4"/>
      <c r="LGE42" s="4"/>
      <c r="LGF42" s="4"/>
      <c r="LGG42" s="4"/>
      <c r="LGH42" s="4"/>
      <c r="LGI42" s="4"/>
      <c r="LGJ42" s="4"/>
      <c r="LGK42" s="4"/>
      <c r="LGL42" s="4"/>
      <c r="LGM42" s="4"/>
      <c r="LGN42" s="4"/>
      <c r="LGO42" s="4"/>
      <c r="LGP42" s="4"/>
      <c r="LGQ42" s="4"/>
      <c r="LGR42" s="4"/>
      <c r="LGS42" s="4"/>
      <c r="LGT42" s="4"/>
      <c r="LGU42" s="4"/>
      <c r="LGV42" s="4"/>
      <c r="LGW42" s="4"/>
      <c r="LGX42" s="4"/>
      <c r="LGY42" s="4"/>
      <c r="LGZ42" s="4"/>
      <c r="LHA42" s="4"/>
      <c r="LHB42" s="4"/>
      <c r="LHC42" s="4"/>
      <c r="LHD42" s="4"/>
      <c r="LHE42" s="4"/>
      <c r="LHF42" s="4"/>
      <c r="LHG42" s="4"/>
      <c r="LHH42" s="4"/>
      <c r="LHI42" s="4"/>
      <c r="LHJ42" s="4"/>
      <c r="LHK42" s="4"/>
      <c r="LHL42" s="4"/>
      <c r="LHM42" s="4"/>
      <c r="LHN42" s="4"/>
      <c r="LHO42" s="4"/>
      <c r="LHP42" s="4"/>
      <c r="LHQ42" s="4"/>
      <c r="LHR42" s="4"/>
      <c r="LHS42" s="4"/>
      <c r="LHT42" s="4"/>
      <c r="LHU42" s="4"/>
      <c r="LHV42" s="4"/>
      <c r="LHW42" s="4"/>
      <c r="LHX42" s="4"/>
      <c r="LHY42" s="4"/>
      <c r="LHZ42" s="4"/>
      <c r="LIA42" s="4"/>
      <c r="LIB42" s="4"/>
      <c r="LIC42" s="4"/>
      <c r="LID42" s="4"/>
      <c r="LIE42" s="4"/>
      <c r="LIF42" s="4"/>
      <c r="LIG42" s="4"/>
      <c r="LIH42" s="4"/>
      <c r="LII42" s="4"/>
      <c r="LIJ42" s="4"/>
      <c r="LIK42" s="4"/>
      <c r="LIL42" s="4"/>
      <c r="LIM42" s="4"/>
      <c r="LIN42" s="4"/>
      <c r="LIO42" s="4"/>
      <c r="LIP42" s="4"/>
      <c r="LIQ42" s="4"/>
      <c r="LIR42" s="4"/>
      <c r="LIS42" s="4"/>
      <c r="LIT42" s="4"/>
      <c r="LIU42" s="4"/>
      <c r="LIV42" s="4"/>
      <c r="LIW42" s="4"/>
      <c r="LIX42" s="4"/>
      <c r="LIY42" s="4"/>
      <c r="LIZ42" s="4"/>
      <c r="LJA42" s="4"/>
      <c r="LJB42" s="4"/>
      <c r="LJC42" s="4"/>
      <c r="LJD42" s="4"/>
      <c r="LJE42" s="4"/>
      <c r="LJF42" s="4"/>
      <c r="LJG42" s="4"/>
      <c r="LJH42" s="4"/>
      <c r="LJI42" s="4"/>
      <c r="LJJ42" s="4"/>
      <c r="LJK42" s="4"/>
      <c r="LJL42" s="4"/>
      <c r="LJM42" s="4"/>
      <c r="LJN42" s="4"/>
      <c r="LJO42" s="4"/>
      <c r="LJP42" s="4"/>
      <c r="LJQ42" s="4"/>
      <c r="LJR42" s="4"/>
      <c r="LJS42" s="4"/>
      <c r="LJT42" s="4"/>
      <c r="LJU42" s="4"/>
      <c r="LJV42" s="4"/>
      <c r="LJW42" s="4"/>
      <c r="LJX42" s="4"/>
      <c r="LJY42" s="4"/>
      <c r="LJZ42" s="4"/>
      <c r="LKA42" s="4"/>
      <c r="LKB42" s="4"/>
      <c r="LKC42" s="4"/>
      <c r="LKD42" s="4"/>
      <c r="LKE42" s="4"/>
      <c r="LKF42" s="4"/>
      <c r="LKG42" s="4"/>
      <c r="LKH42" s="4"/>
      <c r="LKI42" s="4"/>
      <c r="LKJ42" s="4"/>
      <c r="LKK42" s="4"/>
      <c r="LKL42" s="4"/>
      <c r="LKM42" s="4"/>
      <c r="LKN42" s="4"/>
      <c r="LKO42" s="4"/>
      <c r="LKP42" s="4"/>
      <c r="LKQ42" s="4"/>
      <c r="LKR42" s="4"/>
      <c r="LKS42" s="4"/>
      <c r="LKT42" s="4"/>
      <c r="LKU42" s="4"/>
      <c r="LKV42" s="4"/>
      <c r="LKW42" s="4"/>
      <c r="LKX42" s="4"/>
      <c r="LKY42" s="4"/>
      <c r="LKZ42" s="4"/>
      <c r="LLA42" s="4"/>
      <c r="LLB42" s="4"/>
      <c r="LLC42" s="4"/>
      <c r="LLD42" s="4"/>
      <c r="LLE42" s="4"/>
      <c r="LLF42" s="4"/>
      <c r="LLG42" s="4"/>
      <c r="LLH42" s="4"/>
      <c r="LLI42" s="4"/>
      <c r="LLJ42" s="4"/>
      <c r="LLK42" s="4"/>
      <c r="LLL42" s="4"/>
      <c r="LLM42" s="4"/>
      <c r="LLN42" s="4"/>
      <c r="LLO42" s="4"/>
      <c r="LLP42" s="4"/>
      <c r="LLQ42" s="4"/>
      <c r="LLR42" s="4"/>
      <c r="LLS42" s="4"/>
      <c r="LLT42" s="4"/>
      <c r="LLU42" s="4"/>
      <c r="LLV42" s="4"/>
      <c r="LLW42" s="4"/>
      <c r="LLX42" s="4"/>
      <c r="LLY42" s="4"/>
      <c r="LLZ42" s="4"/>
      <c r="LMA42" s="4"/>
      <c r="LMB42" s="4"/>
      <c r="LMC42" s="4"/>
      <c r="LMD42" s="4"/>
      <c r="LME42" s="4"/>
      <c r="LMF42" s="4"/>
      <c r="LMG42" s="4"/>
      <c r="LMH42" s="4"/>
      <c r="LMI42" s="4"/>
      <c r="LMJ42" s="4"/>
      <c r="LMK42" s="4"/>
      <c r="LML42" s="4"/>
      <c r="LMM42" s="4"/>
      <c r="LMN42" s="4"/>
      <c r="LMO42" s="4"/>
      <c r="LMP42" s="4"/>
      <c r="LMQ42" s="4"/>
      <c r="LMR42" s="4"/>
      <c r="LMS42" s="4"/>
      <c r="LMT42" s="4"/>
      <c r="LMU42" s="4"/>
      <c r="LMV42" s="4"/>
      <c r="LMW42" s="4"/>
      <c r="LMX42" s="4"/>
      <c r="LMY42" s="4"/>
      <c r="LMZ42" s="4"/>
      <c r="LNA42" s="4"/>
      <c r="LNB42" s="4"/>
      <c r="LNC42" s="4"/>
      <c r="LND42" s="4"/>
      <c r="LNE42" s="4"/>
      <c r="LNF42" s="4"/>
      <c r="LNG42" s="4"/>
      <c r="LNH42" s="4"/>
      <c r="LNI42" s="4"/>
      <c r="LNJ42" s="4"/>
      <c r="LNK42" s="4"/>
      <c r="LNL42" s="4"/>
      <c r="LNM42" s="4"/>
      <c r="LNN42" s="4"/>
      <c r="LNO42" s="4"/>
      <c r="LNP42" s="4"/>
      <c r="LNQ42" s="4"/>
      <c r="LNR42" s="4"/>
      <c r="LNS42" s="4"/>
      <c r="LNT42" s="4"/>
      <c r="LNU42" s="4"/>
      <c r="LNV42" s="4"/>
      <c r="LNW42" s="4"/>
      <c r="LNX42" s="4"/>
      <c r="LNY42" s="4"/>
      <c r="LNZ42" s="4"/>
      <c r="LOA42" s="4"/>
      <c r="LOB42" s="4"/>
      <c r="LOC42" s="4"/>
      <c r="LOD42" s="4"/>
      <c r="LOE42" s="4"/>
      <c r="LOF42" s="4"/>
      <c r="LOG42" s="4"/>
      <c r="LOH42" s="4"/>
      <c r="LOI42" s="4"/>
      <c r="LOJ42" s="4"/>
      <c r="LOK42" s="4"/>
      <c r="LOL42" s="4"/>
      <c r="LOM42" s="4"/>
      <c r="LON42" s="4"/>
      <c r="LOO42" s="4"/>
      <c r="LOP42" s="4"/>
      <c r="LOQ42" s="4"/>
      <c r="LOR42" s="4"/>
      <c r="LOS42" s="4"/>
      <c r="LOT42" s="4"/>
      <c r="LOU42" s="4"/>
      <c r="LOV42" s="4"/>
      <c r="LOW42" s="4"/>
      <c r="LOX42" s="4"/>
      <c r="LOY42" s="4"/>
      <c r="LOZ42" s="4"/>
      <c r="LPA42" s="4"/>
      <c r="LPB42" s="4"/>
      <c r="LPC42" s="4"/>
      <c r="LPD42" s="4"/>
      <c r="LPE42" s="4"/>
      <c r="LPF42" s="4"/>
      <c r="LPG42" s="4"/>
      <c r="LPH42" s="4"/>
      <c r="LPI42" s="4"/>
      <c r="LPJ42" s="4"/>
      <c r="LPK42" s="4"/>
      <c r="LPL42" s="4"/>
      <c r="LPM42" s="4"/>
      <c r="LPN42" s="4"/>
      <c r="LPO42" s="4"/>
      <c r="LPP42" s="4"/>
      <c r="LPQ42" s="4"/>
      <c r="LPR42" s="4"/>
      <c r="LPS42" s="4"/>
      <c r="LPT42" s="4"/>
      <c r="LPU42" s="4"/>
      <c r="LPV42" s="4"/>
      <c r="LPW42" s="4"/>
      <c r="LPX42" s="4"/>
      <c r="LPY42" s="4"/>
      <c r="LPZ42" s="4"/>
      <c r="LQA42" s="4"/>
      <c r="LQB42" s="4"/>
      <c r="LQC42" s="4"/>
      <c r="LQD42" s="4"/>
      <c r="LQE42" s="4"/>
      <c r="LQF42" s="4"/>
      <c r="LQG42" s="4"/>
      <c r="LQH42" s="4"/>
      <c r="LQI42" s="4"/>
      <c r="LQJ42" s="4"/>
      <c r="LQK42" s="4"/>
      <c r="LQL42" s="4"/>
      <c r="LQM42" s="4"/>
      <c r="LQN42" s="4"/>
      <c r="LQO42" s="4"/>
      <c r="LQP42" s="4"/>
      <c r="LQQ42" s="4"/>
      <c r="LQR42" s="4"/>
      <c r="LQS42" s="4"/>
      <c r="LQT42" s="4"/>
      <c r="LQU42" s="4"/>
      <c r="LQV42" s="4"/>
      <c r="LQW42" s="4"/>
      <c r="LQX42" s="4"/>
      <c r="LQY42" s="4"/>
      <c r="LQZ42" s="4"/>
      <c r="LRA42" s="4"/>
      <c r="LRB42" s="4"/>
      <c r="LRC42" s="4"/>
      <c r="LRD42" s="4"/>
      <c r="LRE42" s="4"/>
      <c r="LRF42" s="4"/>
      <c r="LRG42" s="4"/>
      <c r="LRH42" s="4"/>
      <c r="LRI42" s="4"/>
      <c r="LRJ42" s="4"/>
      <c r="LRK42" s="4"/>
      <c r="LRL42" s="4"/>
      <c r="LRM42" s="4"/>
      <c r="LRN42" s="4"/>
      <c r="LRO42" s="4"/>
      <c r="LRP42" s="4"/>
      <c r="LRQ42" s="4"/>
      <c r="LRR42" s="4"/>
      <c r="LRS42" s="4"/>
      <c r="LRT42" s="4"/>
      <c r="LRU42" s="4"/>
      <c r="LRV42" s="4"/>
      <c r="LRW42" s="4"/>
      <c r="LRX42" s="4"/>
      <c r="LRY42" s="4"/>
      <c r="LRZ42" s="4"/>
      <c r="LSA42" s="4"/>
      <c r="LSB42" s="4"/>
      <c r="LSC42" s="4"/>
      <c r="LSD42" s="4"/>
      <c r="LSE42" s="4"/>
      <c r="LSF42" s="4"/>
      <c r="LSG42" s="4"/>
      <c r="LSH42" s="4"/>
      <c r="LSI42" s="4"/>
      <c r="LSJ42" s="4"/>
      <c r="LSK42" s="4"/>
      <c r="LSL42" s="4"/>
      <c r="LSM42" s="4"/>
      <c r="LSN42" s="4"/>
      <c r="LSO42" s="4"/>
      <c r="LSP42" s="4"/>
      <c r="LSQ42" s="4"/>
      <c r="LSR42" s="4"/>
      <c r="LSS42" s="4"/>
      <c r="LST42" s="4"/>
      <c r="LSU42" s="4"/>
      <c r="LSV42" s="4"/>
      <c r="LSW42" s="4"/>
      <c r="LSX42" s="4"/>
      <c r="LSY42" s="4"/>
      <c r="LSZ42" s="4"/>
      <c r="LTA42" s="4"/>
      <c r="LTB42" s="4"/>
      <c r="LTC42" s="4"/>
      <c r="LTD42" s="4"/>
      <c r="LTE42" s="4"/>
      <c r="LTF42" s="4"/>
      <c r="LTG42" s="4"/>
      <c r="LTH42" s="4"/>
      <c r="LTI42" s="4"/>
      <c r="LTJ42" s="4"/>
      <c r="LTK42" s="4"/>
      <c r="LTL42" s="4"/>
      <c r="LTM42" s="4"/>
      <c r="LTN42" s="4"/>
      <c r="LTO42" s="4"/>
      <c r="LTP42" s="4"/>
      <c r="LTQ42" s="4"/>
      <c r="LTR42" s="4"/>
      <c r="LTS42" s="4"/>
      <c r="LTT42" s="4"/>
      <c r="LTU42" s="4"/>
      <c r="LTV42" s="4"/>
      <c r="LTW42" s="4"/>
      <c r="LTX42" s="4"/>
      <c r="LTY42" s="4"/>
      <c r="LTZ42" s="4"/>
      <c r="LUA42" s="4"/>
      <c r="LUB42" s="4"/>
      <c r="LUC42" s="4"/>
      <c r="LUD42" s="4"/>
      <c r="LUE42" s="4"/>
      <c r="LUF42" s="4"/>
      <c r="LUG42" s="4"/>
      <c r="LUH42" s="4"/>
      <c r="LUI42" s="4"/>
      <c r="LUJ42" s="4"/>
      <c r="LUK42" s="4"/>
      <c r="LUL42" s="4"/>
      <c r="LUM42" s="4"/>
      <c r="LUN42" s="4"/>
      <c r="LUO42" s="4"/>
      <c r="LUP42" s="4"/>
      <c r="LUQ42" s="4"/>
      <c r="LUR42" s="4"/>
      <c r="LUS42" s="4"/>
      <c r="LUT42" s="4"/>
      <c r="LUU42" s="4"/>
      <c r="LUV42" s="4"/>
      <c r="LUW42" s="4"/>
      <c r="LUX42" s="4"/>
      <c r="LUY42" s="4"/>
      <c r="LUZ42" s="4"/>
      <c r="LVA42" s="4"/>
      <c r="LVB42" s="4"/>
      <c r="LVC42" s="4"/>
      <c r="LVD42" s="4"/>
      <c r="LVE42" s="4"/>
      <c r="LVF42" s="4"/>
      <c r="LVG42" s="4"/>
      <c r="LVH42" s="4"/>
      <c r="LVI42" s="4"/>
      <c r="LVJ42" s="4"/>
      <c r="LVK42" s="4"/>
      <c r="LVL42" s="4"/>
      <c r="LVM42" s="4"/>
      <c r="LVN42" s="4"/>
      <c r="LVO42" s="4"/>
      <c r="LVP42" s="4"/>
      <c r="LVQ42" s="4"/>
      <c r="LVR42" s="4"/>
      <c r="LVS42" s="4"/>
      <c r="LVT42" s="4"/>
      <c r="LVU42" s="4"/>
      <c r="LVV42" s="4"/>
      <c r="LVW42" s="4"/>
      <c r="LVX42" s="4"/>
      <c r="LVY42" s="4"/>
      <c r="LVZ42" s="4"/>
      <c r="LWA42" s="4"/>
      <c r="LWB42" s="4"/>
      <c r="LWC42" s="4"/>
      <c r="LWD42" s="4"/>
      <c r="LWE42" s="4"/>
      <c r="LWF42" s="4"/>
      <c r="LWG42" s="4"/>
      <c r="LWH42" s="4"/>
      <c r="LWI42" s="4"/>
      <c r="LWJ42" s="4"/>
      <c r="LWK42" s="4"/>
      <c r="LWL42" s="4"/>
      <c r="LWM42" s="4"/>
      <c r="LWN42" s="4"/>
      <c r="LWO42" s="4"/>
      <c r="LWP42" s="4"/>
      <c r="LWQ42" s="4"/>
      <c r="LWR42" s="4"/>
      <c r="LWS42" s="4"/>
      <c r="LWT42" s="4"/>
      <c r="LWU42" s="4"/>
      <c r="LWV42" s="4"/>
      <c r="LWW42" s="4"/>
      <c r="LWX42" s="4"/>
      <c r="LWY42" s="4"/>
      <c r="LWZ42" s="4"/>
      <c r="LXA42" s="4"/>
      <c r="LXB42" s="4"/>
      <c r="LXC42" s="4"/>
      <c r="LXD42" s="4"/>
      <c r="LXE42" s="4"/>
      <c r="LXF42" s="4"/>
      <c r="LXG42" s="4"/>
      <c r="LXH42" s="4"/>
      <c r="LXI42" s="4"/>
      <c r="LXJ42" s="4"/>
      <c r="LXK42" s="4"/>
      <c r="LXL42" s="4"/>
      <c r="LXM42" s="4"/>
      <c r="LXN42" s="4"/>
      <c r="LXO42" s="4"/>
      <c r="LXP42" s="4"/>
      <c r="LXQ42" s="4"/>
      <c r="LXR42" s="4"/>
      <c r="LXS42" s="4"/>
      <c r="LXT42" s="4"/>
      <c r="LXU42" s="4"/>
      <c r="LXV42" s="4"/>
      <c r="LXW42" s="4"/>
      <c r="LXX42" s="4"/>
      <c r="LXY42" s="4"/>
      <c r="LXZ42" s="4"/>
      <c r="LYA42" s="4"/>
      <c r="LYB42" s="4"/>
      <c r="LYC42" s="4"/>
      <c r="LYD42" s="4"/>
      <c r="LYE42" s="4"/>
      <c r="LYF42" s="4"/>
      <c r="LYG42" s="4"/>
      <c r="LYH42" s="4"/>
      <c r="LYI42" s="4"/>
      <c r="LYJ42" s="4"/>
      <c r="LYK42" s="4"/>
      <c r="LYL42" s="4"/>
      <c r="LYM42" s="4"/>
      <c r="LYN42" s="4"/>
      <c r="LYO42" s="4"/>
      <c r="LYP42" s="4"/>
      <c r="LYQ42" s="4"/>
      <c r="LYR42" s="4"/>
      <c r="LYS42" s="4"/>
      <c r="LYT42" s="4"/>
      <c r="LYU42" s="4"/>
      <c r="LYV42" s="4"/>
      <c r="LYW42" s="4"/>
      <c r="LYX42" s="4"/>
      <c r="LYY42" s="4"/>
      <c r="LYZ42" s="4"/>
      <c r="LZA42" s="4"/>
      <c r="LZB42" s="4"/>
      <c r="LZC42" s="4"/>
      <c r="LZD42" s="4"/>
      <c r="LZE42" s="4"/>
      <c r="LZF42" s="4"/>
      <c r="LZG42" s="4"/>
      <c r="LZH42" s="4"/>
      <c r="LZI42" s="4"/>
      <c r="LZJ42" s="4"/>
      <c r="LZK42" s="4"/>
      <c r="LZL42" s="4"/>
      <c r="LZM42" s="4"/>
      <c r="LZN42" s="4"/>
      <c r="LZO42" s="4"/>
      <c r="LZP42" s="4"/>
      <c r="LZQ42" s="4"/>
      <c r="LZR42" s="4"/>
      <c r="LZS42" s="4"/>
      <c r="LZT42" s="4"/>
      <c r="LZU42" s="4"/>
      <c r="LZV42" s="4"/>
      <c r="LZW42" s="4"/>
      <c r="LZX42" s="4"/>
      <c r="LZY42" s="4"/>
      <c r="LZZ42" s="4"/>
      <c r="MAA42" s="4"/>
      <c r="MAB42" s="4"/>
      <c r="MAC42" s="4"/>
      <c r="MAD42" s="4"/>
      <c r="MAE42" s="4"/>
      <c r="MAF42" s="4"/>
      <c r="MAG42" s="4"/>
      <c r="MAH42" s="4"/>
      <c r="MAI42" s="4"/>
      <c r="MAJ42" s="4"/>
      <c r="MAK42" s="4"/>
      <c r="MAL42" s="4"/>
      <c r="MAM42" s="4"/>
      <c r="MAN42" s="4"/>
      <c r="MAO42" s="4"/>
      <c r="MAP42" s="4"/>
      <c r="MAQ42" s="4"/>
      <c r="MAR42" s="4"/>
      <c r="MAS42" s="4"/>
      <c r="MAT42" s="4"/>
      <c r="MAU42" s="4"/>
      <c r="MAV42" s="4"/>
      <c r="MAW42" s="4"/>
      <c r="MAX42" s="4"/>
      <c r="MAY42" s="4"/>
      <c r="MAZ42" s="4"/>
      <c r="MBA42" s="4"/>
      <c r="MBB42" s="4"/>
      <c r="MBC42" s="4"/>
      <c r="MBD42" s="4"/>
      <c r="MBE42" s="4"/>
      <c r="MBF42" s="4"/>
      <c r="MBG42" s="4"/>
      <c r="MBH42" s="4"/>
      <c r="MBI42" s="4"/>
      <c r="MBJ42" s="4"/>
      <c r="MBK42" s="4"/>
      <c r="MBL42" s="4"/>
      <c r="MBM42" s="4"/>
      <c r="MBN42" s="4"/>
      <c r="MBO42" s="4"/>
      <c r="MBP42" s="4"/>
      <c r="MBQ42" s="4"/>
      <c r="MBR42" s="4"/>
      <c r="MBS42" s="4"/>
      <c r="MBT42" s="4"/>
      <c r="MBU42" s="4"/>
      <c r="MBV42" s="4"/>
      <c r="MBW42" s="4"/>
      <c r="MBX42" s="4"/>
      <c r="MBY42" s="4"/>
      <c r="MBZ42" s="4"/>
      <c r="MCA42" s="4"/>
      <c r="MCB42" s="4"/>
      <c r="MCC42" s="4"/>
      <c r="MCD42" s="4"/>
      <c r="MCE42" s="4"/>
      <c r="MCF42" s="4"/>
      <c r="MCG42" s="4"/>
      <c r="MCH42" s="4"/>
      <c r="MCI42" s="4"/>
      <c r="MCJ42" s="4"/>
      <c r="MCK42" s="4"/>
      <c r="MCL42" s="4"/>
      <c r="MCM42" s="4"/>
      <c r="MCN42" s="4"/>
      <c r="MCO42" s="4"/>
      <c r="MCP42" s="4"/>
      <c r="MCQ42" s="4"/>
      <c r="MCR42" s="4"/>
      <c r="MCS42" s="4"/>
      <c r="MCT42" s="4"/>
      <c r="MCU42" s="4"/>
      <c r="MCV42" s="4"/>
      <c r="MCW42" s="4"/>
      <c r="MCX42" s="4"/>
      <c r="MCY42" s="4"/>
      <c r="MCZ42" s="4"/>
      <c r="MDA42" s="4"/>
      <c r="MDB42" s="4"/>
      <c r="MDC42" s="4"/>
      <c r="MDD42" s="4"/>
      <c r="MDE42" s="4"/>
      <c r="MDF42" s="4"/>
      <c r="MDG42" s="4"/>
      <c r="MDH42" s="4"/>
      <c r="MDI42" s="4"/>
      <c r="MDJ42" s="4"/>
      <c r="MDK42" s="4"/>
      <c r="MDL42" s="4"/>
      <c r="MDM42" s="4"/>
      <c r="MDN42" s="4"/>
      <c r="MDO42" s="4"/>
      <c r="MDP42" s="4"/>
      <c r="MDQ42" s="4"/>
      <c r="MDR42" s="4"/>
      <c r="MDS42" s="4"/>
      <c r="MDT42" s="4"/>
      <c r="MDU42" s="4"/>
      <c r="MDV42" s="4"/>
      <c r="MDW42" s="4"/>
      <c r="MDX42" s="4"/>
      <c r="MDY42" s="4"/>
      <c r="MDZ42" s="4"/>
      <c r="MEA42" s="4"/>
      <c r="MEB42" s="4"/>
      <c r="MEC42" s="4"/>
      <c r="MED42" s="4"/>
      <c r="MEE42" s="4"/>
      <c r="MEF42" s="4"/>
      <c r="MEG42" s="4"/>
      <c r="MEH42" s="4"/>
      <c r="MEI42" s="4"/>
      <c r="MEJ42" s="4"/>
      <c r="MEK42" s="4"/>
      <c r="MEL42" s="4"/>
      <c r="MEM42" s="4"/>
      <c r="MEN42" s="4"/>
      <c r="MEO42" s="4"/>
      <c r="MEP42" s="4"/>
      <c r="MEQ42" s="4"/>
      <c r="MER42" s="4"/>
      <c r="MES42" s="4"/>
      <c r="MET42" s="4"/>
      <c r="MEU42" s="4"/>
      <c r="MEV42" s="4"/>
      <c r="MEW42" s="4"/>
      <c r="MEX42" s="4"/>
      <c r="MEY42" s="4"/>
      <c r="MEZ42" s="4"/>
      <c r="MFA42" s="4"/>
      <c r="MFB42" s="4"/>
      <c r="MFC42" s="4"/>
      <c r="MFD42" s="4"/>
      <c r="MFE42" s="4"/>
      <c r="MFF42" s="4"/>
      <c r="MFG42" s="4"/>
      <c r="MFH42" s="4"/>
      <c r="MFI42" s="4"/>
      <c r="MFJ42" s="4"/>
      <c r="MFK42" s="4"/>
      <c r="MFL42" s="4"/>
      <c r="MFM42" s="4"/>
      <c r="MFN42" s="4"/>
      <c r="MFO42" s="4"/>
      <c r="MFP42" s="4"/>
      <c r="MFQ42" s="4"/>
      <c r="MFR42" s="4"/>
      <c r="MFS42" s="4"/>
      <c r="MFT42" s="4"/>
      <c r="MFU42" s="4"/>
      <c r="MFV42" s="4"/>
      <c r="MFW42" s="4"/>
      <c r="MFX42" s="4"/>
      <c r="MFY42" s="4"/>
      <c r="MFZ42" s="4"/>
      <c r="MGA42" s="4"/>
      <c r="MGB42" s="4"/>
      <c r="MGC42" s="4"/>
      <c r="MGD42" s="4"/>
      <c r="MGE42" s="4"/>
      <c r="MGF42" s="4"/>
      <c r="MGG42" s="4"/>
      <c r="MGH42" s="4"/>
      <c r="MGI42" s="4"/>
      <c r="MGJ42" s="4"/>
      <c r="MGK42" s="4"/>
      <c r="MGL42" s="4"/>
      <c r="MGM42" s="4"/>
      <c r="MGN42" s="4"/>
      <c r="MGO42" s="4"/>
      <c r="MGP42" s="4"/>
      <c r="MGQ42" s="4"/>
      <c r="MGR42" s="4"/>
      <c r="MGS42" s="4"/>
      <c r="MGT42" s="4"/>
      <c r="MGU42" s="4"/>
      <c r="MGV42" s="4"/>
      <c r="MGW42" s="4"/>
      <c r="MGX42" s="4"/>
      <c r="MGY42" s="4"/>
      <c r="MGZ42" s="4"/>
      <c r="MHA42" s="4"/>
      <c r="MHB42" s="4"/>
      <c r="MHC42" s="4"/>
      <c r="MHD42" s="4"/>
      <c r="MHE42" s="4"/>
      <c r="MHF42" s="4"/>
      <c r="MHG42" s="4"/>
      <c r="MHH42" s="4"/>
      <c r="MHI42" s="4"/>
      <c r="MHJ42" s="4"/>
      <c r="MHK42" s="4"/>
      <c r="MHL42" s="4"/>
      <c r="MHM42" s="4"/>
      <c r="MHN42" s="4"/>
      <c r="MHO42" s="4"/>
      <c r="MHP42" s="4"/>
      <c r="MHQ42" s="4"/>
      <c r="MHR42" s="4"/>
      <c r="MHS42" s="4"/>
      <c r="MHT42" s="4"/>
      <c r="MHU42" s="4"/>
      <c r="MHV42" s="4"/>
      <c r="MHW42" s="4"/>
      <c r="MHX42" s="4"/>
      <c r="MHY42" s="4"/>
      <c r="MHZ42" s="4"/>
      <c r="MIA42" s="4"/>
      <c r="MIB42" s="4"/>
      <c r="MIC42" s="4"/>
      <c r="MID42" s="4"/>
      <c r="MIE42" s="4"/>
      <c r="MIF42" s="4"/>
      <c r="MIG42" s="4"/>
      <c r="MIH42" s="4"/>
      <c r="MII42" s="4"/>
      <c r="MIJ42" s="4"/>
      <c r="MIK42" s="4"/>
      <c r="MIL42" s="4"/>
      <c r="MIM42" s="4"/>
      <c r="MIN42" s="4"/>
      <c r="MIO42" s="4"/>
      <c r="MIP42" s="4"/>
      <c r="MIQ42" s="4"/>
      <c r="MIR42" s="4"/>
      <c r="MIS42" s="4"/>
      <c r="MIT42" s="4"/>
      <c r="MIU42" s="4"/>
      <c r="MIV42" s="4"/>
      <c r="MIW42" s="4"/>
      <c r="MIX42" s="4"/>
      <c r="MIY42" s="4"/>
      <c r="MIZ42" s="4"/>
      <c r="MJA42" s="4"/>
      <c r="MJB42" s="4"/>
      <c r="MJC42" s="4"/>
      <c r="MJD42" s="4"/>
      <c r="MJE42" s="4"/>
      <c r="MJF42" s="4"/>
      <c r="MJG42" s="4"/>
      <c r="MJH42" s="4"/>
      <c r="MJI42" s="4"/>
      <c r="MJJ42" s="4"/>
      <c r="MJK42" s="4"/>
      <c r="MJL42" s="4"/>
      <c r="MJM42" s="4"/>
      <c r="MJN42" s="4"/>
      <c r="MJO42" s="4"/>
      <c r="MJP42" s="4"/>
      <c r="MJQ42" s="4"/>
      <c r="MJR42" s="4"/>
      <c r="MJS42" s="4"/>
      <c r="MJT42" s="4"/>
      <c r="MJU42" s="4"/>
      <c r="MJV42" s="4"/>
      <c r="MJW42" s="4"/>
      <c r="MJX42" s="4"/>
      <c r="MJY42" s="4"/>
      <c r="MJZ42" s="4"/>
      <c r="MKA42" s="4"/>
      <c r="MKB42" s="4"/>
      <c r="MKC42" s="4"/>
      <c r="MKD42" s="4"/>
      <c r="MKE42" s="4"/>
      <c r="MKF42" s="4"/>
      <c r="MKG42" s="4"/>
      <c r="MKH42" s="4"/>
      <c r="MKI42" s="4"/>
      <c r="MKJ42" s="4"/>
      <c r="MKK42" s="4"/>
      <c r="MKL42" s="4"/>
      <c r="MKM42" s="4"/>
      <c r="MKN42" s="4"/>
      <c r="MKO42" s="4"/>
      <c r="MKP42" s="4"/>
      <c r="MKQ42" s="4"/>
      <c r="MKR42" s="4"/>
      <c r="MKS42" s="4"/>
      <c r="MKT42" s="4"/>
      <c r="MKU42" s="4"/>
      <c r="MKV42" s="4"/>
      <c r="MKW42" s="4"/>
      <c r="MKX42" s="4"/>
      <c r="MKY42" s="4"/>
      <c r="MKZ42" s="4"/>
      <c r="MLA42" s="4"/>
      <c r="MLB42" s="4"/>
      <c r="MLC42" s="4"/>
      <c r="MLD42" s="4"/>
      <c r="MLE42" s="4"/>
      <c r="MLF42" s="4"/>
      <c r="MLG42" s="4"/>
      <c r="MLH42" s="4"/>
      <c r="MLI42" s="4"/>
      <c r="MLJ42" s="4"/>
      <c r="MLK42" s="4"/>
      <c r="MLL42" s="4"/>
      <c r="MLM42" s="4"/>
      <c r="MLN42" s="4"/>
      <c r="MLO42" s="4"/>
      <c r="MLP42" s="4"/>
      <c r="MLQ42" s="4"/>
      <c r="MLR42" s="4"/>
      <c r="MLS42" s="4"/>
      <c r="MLT42" s="4"/>
      <c r="MLU42" s="4"/>
      <c r="MLV42" s="4"/>
      <c r="MLW42" s="4"/>
      <c r="MLX42" s="4"/>
      <c r="MLY42" s="4"/>
      <c r="MLZ42" s="4"/>
      <c r="MMA42" s="4"/>
      <c r="MMB42" s="4"/>
      <c r="MMC42" s="4"/>
      <c r="MMD42" s="4"/>
      <c r="MME42" s="4"/>
      <c r="MMF42" s="4"/>
      <c r="MMG42" s="4"/>
      <c r="MMH42" s="4"/>
      <c r="MMI42" s="4"/>
      <c r="MMJ42" s="4"/>
      <c r="MMK42" s="4"/>
      <c r="MML42" s="4"/>
      <c r="MMM42" s="4"/>
      <c r="MMN42" s="4"/>
      <c r="MMO42" s="4"/>
      <c r="MMP42" s="4"/>
      <c r="MMQ42" s="4"/>
      <c r="MMR42" s="4"/>
      <c r="MMS42" s="4"/>
      <c r="MMT42" s="4"/>
      <c r="MMU42" s="4"/>
      <c r="MMV42" s="4"/>
      <c r="MMW42" s="4"/>
      <c r="MMX42" s="4"/>
      <c r="MMY42" s="4"/>
      <c r="MMZ42" s="4"/>
      <c r="MNA42" s="4"/>
      <c r="MNB42" s="4"/>
      <c r="MNC42" s="4"/>
      <c r="MND42" s="4"/>
      <c r="MNE42" s="4"/>
      <c r="MNF42" s="4"/>
      <c r="MNG42" s="4"/>
      <c r="MNH42" s="4"/>
      <c r="MNI42" s="4"/>
      <c r="MNJ42" s="4"/>
      <c r="MNK42" s="4"/>
      <c r="MNL42" s="4"/>
      <c r="MNM42" s="4"/>
      <c r="MNN42" s="4"/>
      <c r="MNO42" s="4"/>
      <c r="MNP42" s="4"/>
      <c r="MNQ42" s="4"/>
      <c r="MNR42" s="4"/>
      <c r="MNS42" s="4"/>
      <c r="MNT42" s="4"/>
      <c r="MNU42" s="4"/>
      <c r="MNV42" s="4"/>
      <c r="MNW42" s="4"/>
      <c r="MNX42" s="4"/>
      <c r="MNY42" s="4"/>
      <c r="MNZ42" s="4"/>
      <c r="MOA42" s="4"/>
      <c r="MOB42" s="4"/>
      <c r="MOC42" s="4"/>
      <c r="MOD42" s="4"/>
      <c r="MOE42" s="4"/>
      <c r="MOF42" s="4"/>
      <c r="MOG42" s="4"/>
      <c r="MOH42" s="4"/>
      <c r="MOI42" s="4"/>
      <c r="MOJ42" s="4"/>
      <c r="MOK42" s="4"/>
      <c r="MOL42" s="4"/>
      <c r="MOM42" s="4"/>
      <c r="MON42" s="4"/>
      <c r="MOO42" s="4"/>
      <c r="MOP42" s="4"/>
      <c r="MOQ42" s="4"/>
      <c r="MOR42" s="4"/>
      <c r="MOS42" s="4"/>
      <c r="MOT42" s="4"/>
      <c r="MOU42" s="4"/>
      <c r="MOV42" s="4"/>
      <c r="MOW42" s="4"/>
      <c r="MOX42" s="4"/>
      <c r="MOY42" s="4"/>
      <c r="MOZ42" s="4"/>
      <c r="MPA42" s="4"/>
      <c r="MPB42" s="4"/>
      <c r="MPC42" s="4"/>
      <c r="MPD42" s="4"/>
      <c r="MPE42" s="4"/>
      <c r="MPF42" s="4"/>
      <c r="MPG42" s="4"/>
      <c r="MPH42" s="4"/>
      <c r="MPI42" s="4"/>
      <c r="MPJ42" s="4"/>
      <c r="MPK42" s="4"/>
      <c r="MPL42" s="4"/>
      <c r="MPM42" s="4"/>
      <c r="MPN42" s="4"/>
      <c r="MPO42" s="4"/>
      <c r="MPP42" s="4"/>
      <c r="MPQ42" s="4"/>
      <c r="MPR42" s="4"/>
      <c r="MPS42" s="4"/>
      <c r="MPT42" s="4"/>
      <c r="MPU42" s="4"/>
      <c r="MPV42" s="4"/>
      <c r="MPW42" s="4"/>
      <c r="MPX42" s="4"/>
      <c r="MPY42" s="4"/>
      <c r="MPZ42" s="4"/>
      <c r="MQA42" s="4"/>
      <c r="MQB42" s="4"/>
      <c r="MQC42" s="4"/>
      <c r="MQD42" s="4"/>
      <c r="MQE42" s="4"/>
      <c r="MQF42" s="4"/>
      <c r="MQG42" s="4"/>
      <c r="MQH42" s="4"/>
      <c r="MQI42" s="4"/>
      <c r="MQJ42" s="4"/>
      <c r="MQK42" s="4"/>
      <c r="MQL42" s="4"/>
      <c r="MQM42" s="4"/>
      <c r="MQN42" s="4"/>
      <c r="MQO42" s="4"/>
      <c r="MQP42" s="4"/>
      <c r="MQQ42" s="4"/>
      <c r="MQR42" s="4"/>
      <c r="MQS42" s="4"/>
      <c r="MQT42" s="4"/>
      <c r="MQU42" s="4"/>
      <c r="MQV42" s="4"/>
      <c r="MQW42" s="4"/>
      <c r="MQX42" s="4"/>
      <c r="MQY42" s="4"/>
      <c r="MQZ42" s="4"/>
      <c r="MRA42" s="4"/>
      <c r="MRB42" s="4"/>
      <c r="MRC42" s="4"/>
      <c r="MRD42" s="4"/>
      <c r="MRE42" s="4"/>
      <c r="MRF42" s="4"/>
      <c r="MRG42" s="4"/>
      <c r="MRH42" s="4"/>
      <c r="MRI42" s="4"/>
      <c r="MRJ42" s="4"/>
      <c r="MRK42" s="4"/>
      <c r="MRL42" s="4"/>
      <c r="MRM42" s="4"/>
      <c r="MRN42" s="4"/>
      <c r="MRO42" s="4"/>
      <c r="MRP42" s="4"/>
      <c r="MRQ42" s="4"/>
      <c r="MRR42" s="4"/>
      <c r="MRS42" s="4"/>
      <c r="MRT42" s="4"/>
      <c r="MRU42" s="4"/>
      <c r="MRV42" s="4"/>
      <c r="MRW42" s="4"/>
      <c r="MRX42" s="4"/>
      <c r="MRY42" s="4"/>
      <c r="MRZ42" s="4"/>
      <c r="MSA42" s="4"/>
      <c r="MSB42" s="4"/>
      <c r="MSC42" s="4"/>
      <c r="MSD42" s="4"/>
      <c r="MSE42" s="4"/>
      <c r="MSF42" s="4"/>
      <c r="MSG42" s="4"/>
      <c r="MSH42" s="4"/>
      <c r="MSI42" s="4"/>
      <c r="MSJ42" s="4"/>
      <c r="MSK42" s="4"/>
      <c r="MSL42" s="4"/>
      <c r="MSM42" s="4"/>
      <c r="MSN42" s="4"/>
      <c r="MSO42" s="4"/>
      <c r="MSP42" s="4"/>
      <c r="MSQ42" s="4"/>
      <c r="MSR42" s="4"/>
      <c r="MSS42" s="4"/>
      <c r="MST42" s="4"/>
      <c r="MSU42" s="4"/>
      <c r="MSV42" s="4"/>
      <c r="MSW42" s="4"/>
      <c r="MSX42" s="4"/>
      <c r="MSY42" s="4"/>
      <c r="MSZ42" s="4"/>
      <c r="MTA42" s="4"/>
      <c r="MTB42" s="4"/>
      <c r="MTC42" s="4"/>
      <c r="MTD42" s="4"/>
      <c r="MTE42" s="4"/>
      <c r="MTF42" s="4"/>
      <c r="MTG42" s="4"/>
      <c r="MTH42" s="4"/>
      <c r="MTI42" s="4"/>
      <c r="MTJ42" s="4"/>
      <c r="MTK42" s="4"/>
      <c r="MTL42" s="4"/>
      <c r="MTM42" s="4"/>
      <c r="MTN42" s="4"/>
      <c r="MTO42" s="4"/>
      <c r="MTP42" s="4"/>
      <c r="MTQ42" s="4"/>
      <c r="MTR42" s="4"/>
      <c r="MTS42" s="4"/>
      <c r="MTT42" s="4"/>
      <c r="MTU42" s="4"/>
      <c r="MTV42" s="4"/>
      <c r="MTW42" s="4"/>
      <c r="MTX42" s="4"/>
      <c r="MTY42" s="4"/>
      <c r="MTZ42" s="4"/>
      <c r="MUA42" s="4"/>
      <c r="MUB42" s="4"/>
      <c r="MUC42" s="4"/>
      <c r="MUD42" s="4"/>
      <c r="MUE42" s="4"/>
      <c r="MUF42" s="4"/>
      <c r="MUG42" s="4"/>
      <c r="MUH42" s="4"/>
      <c r="MUI42" s="4"/>
      <c r="MUJ42" s="4"/>
      <c r="MUK42" s="4"/>
      <c r="MUL42" s="4"/>
      <c r="MUM42" s="4"/>
      <c r="MUN42" s="4"/>
      <c r="MUO42" s="4"/>
      <c r="MUP42" s="4"/>
      <c r="MUQ42" s="4"/>
      <c r="MUR42" s="4"/>
      <c r="MUS42" s="4"/>
      <c r="MUT42" s="4"/>
      <c r="MUU42" s="4"/>
      <c r="MUV42" s="4"/>
      <c r="MUW42" s="4"/>
      <c r="MUX42" s="4"/>
      <c r="MUY42" s="4"/>
      <c r="MUZ42" s="4"/>
      <c r="MVA42" s="4"/>
      <c r="MVB42" s="4"/>
      <c r="MVC42" s="4"/>
      <c r="MVD42" s="4"/>
      <c r="MVE42" s="4"/>
      <c r="MVF42" s="4"/>
      <c r="MVG42" s="4"/>
      <c r="MVH42" s="4"/>
      <c r="MVI42" s="4"/>
      <c r="MVJ42" s="4"/>
      <c r="MVK42" s="4"/>
      <c r="MVL42" s="4"/>
      <c r="MVM42" s="4"/>
      <c r="MVN42" s="4"/>
      <c r="MVO42" s="4"/>
      <c r="MVP42" s="4"/>
      <c r="MVQ42" s="4"/>
      <c r="MVR42" s="4"/>
      <c r="MVS42" s="4"/>
      <c r="MVT42" s="4"/>
      <c r="MVU42" s="4"/>
      <c r="MVV42" s="4"/>
      <c r="MVW42" s="4"/>
      <c r="MVX42" s="4"/>
      <c r="MVY42" s="4"/>
      <c r="MVZ42" s="4"/>
      <c r="MWA42" s="4"/>
      <c r="MWB42" s="4"/>
      <c r="MWC42" s="4"/>
      <c r="MWD42" s="4"/>
      <c r="MWE42" s="4"/>
      <c r="MWF42" s="4"/>
      <c r="MWG42" s="4"/>
      <c r="MWH42" s="4"/>
      <c r="MWI42" s="4"/>
      <c r="MWJ42" s="4"/>
      <c r="MWK42" s="4"/>
      <c r="MWL42" s="4"/>
      <c r="MWM42" s="4"/>
      <c r="MWN42" s="4"/>
      <c r="MWO42" s="4"/>
      <c r="MWP42" s="4"/>
      <c r="MWQ42" s="4"/>
      <c r="MWR42" s="4"/>
      <c r="MWS42" s="4"/>
      <c r="MWT42" s="4"/>
      <c r="MWU42" s="4"/>
      <c r="MWV42" s="4"/>
      <c r="MWW42" s="4"/>
      <c r="MWX42" s="4"/>
      <c r="MWY42" s="4"/>
      <c r="MWZ42" s="4"/>
      <c r="MXA42" s="4"/>
      <c r="MXB42" s="4"/>
      <c r="MXC42" s="4"/>
      <c r="MXD42" s="4"/>
      <c r="MXE42" s="4"/>
      <c r="MXF42" s="4"/>
      <c r="MXG42" s="4"/>
      <c r="MXH42" s="4"/>
      <c r="MXI42" s="4"/>
      <c r="MXJ42" s="4"/>
      <c r="MXK42" s="4"/>
      <c r="MXL42" s="4"/>
      <c r="MXM42" s="4"/>
      <c r="MXN42" s="4"/>
      <c r="MXO42" s="4"/>
      <c r="MXP42" s="4"/>
      <c r="MXQ42" s="4"/>
      <c r="MXR42" s="4"/>
      <c r="MXS42" s="4"/>
      <c r="MXT42" s="4"/>
      <c r="MXU42" s="4"/>
      <c r="MXV42" s="4"/>
      <c r="MXW42" s="4"/>
      <c r="MXX42" s="4"/>
      <c r="MXY42" s="4"/>
      <c r="MXZ42" s="4"/>
      <c r="MYA42" s="4"/>
      <c r="MYB42" s="4"/>
      <c r="MYC42" s="4"/>
      <c r="MYD42" s="4"/>
      <c r="MYE42" s="4"/>
      <c r="MYF42" s="4"/>
      <c r="MYG42" s="4"/>
      <c r="MYH42" s="4"/>
      <c r="MYI42" s="4"/>
      <c r="MYJ42" s="4"/>
      <c r="MYK42" s="4"/>
      <c r="MYL42" s="4"/>
      <c r="MYM42" s="4"/>
      <c r="MYN42" s="4"/>
      <c r="MYO42" s="4"/>
      <c r="MYP42" s="4"/>
      <c r="MYQ42" s="4"/>
      <c r="MYR42" s="4"/>
      <c r="MYS42" s="4"/>
      <c r="MYT42" s="4"/>
      <c r="MYU42" s="4"/>
      <c r="MYV42" s="4"/>
      <c r="MYW42" s="4"/>
      <c r="MYX42" s="4"/>
      <c r="MYY42" s="4"/>
      <c r="MYZ42" s="4"/>
      <c r="MZA42" s="4"/>
      <c r="MZB42" s="4"/>
      <c r="MZC42" s="4"/>
      <c r="MZD42" s="4"/>
      <c r="MZE42" s="4"/>
      <c r="MZF42" s="4"/>
      <c r="MZG42" s="4"/>
      <c r="MZH42" s="4"/>
      <c r="MZI42" s="4"/>
      <c r="MZJ42" s="4"/>
      <c r="MZK42" s="4"/>
      <c r="MZL42" s="4"/>
      <c r="MZM42" s="4"/>
      <c r="MZN42" s="4"/>
      <c r="MZO42" s="4"/>
      <c r="MZP42" s="4"/>
      <c r="MZQ42" s="4"/>
      <c r="MZR42" s="4"/>
      <c r="MZS42" s="4"/>
      <c r="MZT42" s="4"/>
      <c r="MZU42" s="4"/>
      <c r="MZV42" s="4"/>
      <c r="MZW42" s="4"/>
      <c r="MZX42" s="4"/>
      <c r="MZY42" s="4"/>
      <c r="MZZ42" s="4"/>
      <c r="NAA42" s="4"/>
      <c r="NAB42" s="4"/>
      <c r="NAC42" s="4"/>
      <c r="NAD42" s="4"/>
      <c r="NAE42" s="4"/>
      <c r="NAF42" s="4"/>
      <c r="NAG42" s="4"/>
      <c r="NAH42" s="4"/>
      <c r="NAI42" s="4"/>
      <c r="NAJ42" s="4"/>
      <c r="NAK42" s="4"/>
      <c r="NAL42" s="4"/>
      <c r="NAM42" s="4"/>
      <c r="NAN42" s="4"/>
      <c r="NAO42" s="4"/>
      <c r="NAP42" s="4"/>
      <c r="NAQ42" s="4"/>
      <c r="NAR42" s="4"/>
      <c r="NAS42" s="4"/>
      <c r="NAT42" s="4"/>
      <c r="NAU42" s="4"/>
      <c r="NAV42" s="4"/>
      <c r="NAW42" s="4"/>
      <c r="NAX42" s="4"/>
      <c r="NAY42" s="4"/>
      <c r="NAZ42" s="4"/>
      <c r="NBA42" s="4"/>
      <c r="NBB42" s="4"/>
      <c r="NBC42" s="4"/>
      <c r="NBD42" s="4"/>
      <c r="NBE42" s="4"/>
      <c r="NBF42" s="4"/>
      <c r="NBG42" s="4"/>
      <c r="NBH42" s="4"/>
      <c r="NBI42" s="4"/>
      <c r="NBJ42" s="4"/>
      <c r="NBK42" s="4"/>
      <c r="NBL42" s="4"/>
      <c r="NBM42" s="4"/>
      <c r="NBN42" s="4"/>
      <c r="NBO42" s="4"/>
      <c r="NBP42" s="4"/>
      <c r="NBQ42" s="4"/>
      <c r="NBR42" s="4"/>
      <c r="NBS42" s="4"/>
      <c r="NBT42" s="4"/>
      <c r="NBU42" s="4"/>
      <c r="NBV42" s="4"/>
      <c r="NBW42" s="4"/>
      <c r="NBX42" s="4"/>
      <c r="NBY42" s="4"/>
      <c r="NBZ42" s="4"/>
      <c r="NCA42" s="4"/>
      <c r="NCB42" s="4"/>
      <c r="NCC42" s="4"/>
      <c r="NCD42" s="4"/>
      <c r="NCE42" s="4"/>
      <c r="NCF42" s="4"/>
      <c r="NCG42" s="4"/>
      <c r="NCH42" s="4"/>
      <c r="NCI42" s="4"/>
      <c r="NCJ42" s="4"/>
      <c r="NCK42" s="4"/>
      <c r="NCL42" s="4"/>
      <c r="NCM42" s="4"/>
      <c r="NCN42" s="4"/>
      <c r="NCO42" s="4"/>
      <c r="NCP42" s="4"/>
      <c r="NCQ42" s="4"/>
      <c r="NCR42" s="4"/>
      <c r="NCS42" s="4"/>
      <c r="NCT42" s="4"/>
      <c r="NCU42" s="4"/>
      <c r="NCV42" s="4"/>
      <c r="NCW42" s="4"/>
      <c r="NCX42" s="4"/>
      <c r="NCY42" s="4"/>
      <c r="NCZ42" s="4"/>
      <c r="NDA42" s="4"/>
      <c r="NDB42" s="4"/>
      <c r="NDC42" s="4"/>
      <c r="NDD42" s="4"/>
      <c r="NDE42" s="4"/>
      <c r="NDF42" s="4"/>
      <c r="NDG42" s="4"/>
      <c r="NDH42" s="4"/>
      <c r="NDI42" s="4"/>
      <c r="NDJ42" s="4"/>
      <c r="NDK42" s="4"/>
      <c r="NDL42" s="4"/>
      <c r="NDM42" s="4"/>
      <c r="NDN42" s="4"/>
      <c r="NDO42" s="4"/>
      <c r="NDP42" s="4"/>
      <c r="NDQ42" s="4"/>
      <c r="NDR42" s="4"/>
      <c r="NDS42" s="4"/>
      <c r="NDT42" s="4"/>
      <c r="NDU42" s="4"/>
      <c r="NDV42" s="4"/>
      <c r="NDW42" s="4"/>
      <c r="NDX42" s="4"/>
      <c r="NDY42" s="4"/>
      <c r="NDZ42" s="4"/>
      <c r="NEA42" s="4"/>
      <c r="NEB42" s="4"/>
      <c r="NEC42" s="4"/>
      <c r="NED42" s="4"/>
      <c r="NEE42" s="4"/>
      <c r="NEF42" s="4"/>
      <c r="NEG42" s="4"/>
      <c r="NEH42" s="4"/>
      <c r="NEI42" s="4"/>
      <c r="NEJ42" s="4"/>
      <c r="NEK42" s="4"/>
      <c r="NEL42" s="4"/>
      <c r="NEM42" s="4"/>
      <c r="NEN42" s="4"/>
      <c r="NEO42" s="4"/>
      <c r="NEP42" s="4"/>
      <c r="NEQ42" s="4"/>
      <c r="NER42" s="4"/>
      <c r="NES42" s="4"/>
      <c r="NET42" s="4"/>
      <c r="NEU42" s="4"/>
      <c r="NEV42" s="4"/>
      <c r="NEW42" s="4"/>
      <c r="NEX42" s="4"/>
      <c r="NEY42" s="4"/>
      <c r="NEZ42" s="4"/>
      <c r="NFA42" s="4"/>
      <c r="NFB42" s="4"/>
      <c r="NFC42" s="4"/>
      <c r="NFD42" s="4"/>
      <c r="NFE42" s="4"/>
      <c r="NFF42" s="4"/>
      <c r="NFG42" s="4"/>
      <c r="NFH42" s="4"/>
      <c r="NFI42" s="4"/>
      <c r="NFJ42" s="4"/>
      <c r="NFK42" s="4"/>
      <c r="NFL42" s="4"/>
      <c r="NFM42" s="4"/>
      <c r="NFN42" s="4"/>
      <c r="NFO42" s="4"/>
      <c r="NFP42" s="4"/>
      <c r="NFQ42" s="4"/>
      <c r="NFR42" s="4"/>
      <c r="NFS42" s="4"/>
      <c r="NFT42" s="4"/>
      <c r="NFU42" s="4"/>
      <c r="NFV42" s="4"/>
      <c r="NFW42" s="4"/>
      <c r="NFX42" s="4"/>
      <c r="NFY42" s="4"/>
      <c r="NFZ42" s="4"/>
      <c r="NGA42" s="4"/>
      <c r="NGB42" s="4"/>
      <c r="NGC42" s="4"/>
      <c r="NGD42" s="4"/>
      <c r="NGE42" s="4"/>
      <c r="NGF42" s="4"/>
      <c r="NGG42" s="4"/>
      <c r="NGH42" s="4"/>
      <c r="NGI42" s="4"/>
      <c r="NGJ42" s="4"/>
      <c r="NGK42" s="4"/>
      <c r="NGL42" s="4"/>
      <c r="NGM42" s="4"/>
      <c r="NGN42" s="4"/>
      <c r="NGO42" s="4"/>
      <c r="NGP42" s="4"/>
      <c r="NGQ42" s="4"/>
      <c r="NGR42" s="4"/>
      <c r="NGS42" s="4"/>
      <c r="NGT42" s="4"/>
      <c r="NGU42" s="4"/>
      <c r="NGV42" s="4"/>
      <c r="NGW42" s="4"/>
      <c r="NGX42" s="4"/>
      <c r="NGY42" s="4"/>
      <c r="NGZ42" s="4"/>
      <c r="NHA42" s="4"/>
      <c r="NHB42" s="4"/>
      <c r="NHC42" s="4"/>
      <c r="NHD42" s="4"/>
      <c r="NHE42" s="4"/>
      <c r="NHF42" s="4"/>
      <c r="NHG42" s="4"/>
      <c r="NHH42" s="4"/>
      <c r="NHI42" s="4"/>
      <c r="NHJ42" s="4"/>
      <c r="NHK42" s="4"/>
      <c r="NHL42" s="4"/>
      <c r="NHM42" s="4"/>
      <c r="NHN42" s="4"/>
      <c r="NHO42" s="4"/>
      <c r="NHP42" s="4"/>
      <c r="NHQ42" s="4"/>
      <c r="NHR42" s="4"/>
      <c r="NHS42" s="4"/>
      <c r="NHT42" s="4"/>
      <c r="NHU42" s="4"/>
      <c r="NHV42" s="4"/>
      <c r="NHW42" s="4"/>
      <c r="NHX42" s="4"/>
      <c r="NHY42" s="4"/>
      <c r="NHZ42" s="4"/>
      <c r="NIA42" s="4"/>
      <c r="NIB42" s="4"/>
      <c r="NIC42" s="4"/>
      <c r="NID42" s="4"/>
      <c r="NIE42" s="4"/>
      <c r="NIF42" s="4"/>
      <c r="NIG42" s="4"/>
      <c r="NIH42" s="4"/>
      <c r="NII42" s="4"/>
      <c r="NIJ42" s="4"/>
      <c r="NIK42" s="4"/>
      <c r="NIL42" s="4"/>
      <c r="NIM42" s="4"/>
      <c r="NIN42" s="4"/>
      <c r="NIO42" s="4"/>
      <c r="NIP42" s="4"/>
      <c r="NIQ42" s="4"/>
      <c r="NIR42" s="4"/>
      <c r="NIS42" s="4"/>
      <c r="NIT42" s="4"/>
      <c r="NIU42" s="4"/>
      <c r="NIV42" s="4"/>
      <c r="NIW42" s="4"/>
      <c r="NIX42" s="4"/>
      <c r="NIY42" s="4"/>
      <c r="NIZ42" s="4"/>
      <c r="NJA42" s="4"/>
      <c r="NJB42" s="4"/>
      <c r="NJC42" s="4"/>
      <c r="NJD42" s="4"/>
      <c r="NJE42" s="4"/>
      <c r="NJF42" s="4"/>
      <c r="NJG42" s="4"/>
      <c r="NJH42" s="4"/>
      <c r="NJI42" s="4"/>
      <c r="NJJ42" s="4"/>
      <c r="NJK42" s="4"/>
      <c r="NJL42" s="4"/>
      <c r="NJM42" s="4"/>
      <c r="NJN42" s="4"/>
      <c r="NJO42" s="4"/>
      <c r="NJP42" s="4"/>
      <c r="NJQ42" s="4"/>
      <c r="NJR42" s="4"/>
      <c r="NJS42" s="4"/>
      <c r="NJT42" s="4"/>
      <c r="NJU42" s="4"/>
      <c r="NJV42" s="4"/>
      <c r="NJW42" s="4"/>
      <c r="NJX42" s="4"/>
      <c r="NJY42" s="4"/>
      <c r="NJZ42" s="4"/>
      <c r="NKA42" s="4"/>
      <c r="NKB42" s="4"/>
      <c r="NKC42" s="4"/>
      <c r="NKD42" s="4"/>
      <c r="NKE42" s="4"/>
      <c r="NKF42" s="4"/>
      <c r="NKG42" s="4"/>
      <c r="NKH42" s="4"/>
      <c r="NKI42" s="4"/>
      <c r="NKJ42" s="4"/>
      <c r="NKK42" s="4"/>
      <c r="NKL42" s="4"/>
      <c r="NKM42" s="4"/>
      <c r="NKN42" s="4"/>
      <c r="NKO42" s="4"/>
      <c r="NKP42" s="4"/>
      <c r="NKQ42" s="4"/>
      <c r="NKR42" s="4"/>
      <c r="NKS42" s="4"/>
      <c r="NKT42" s="4"/>
      <c r="NKU42" s="4"/>
      <c r="NKV42" s="4"/>
      <c r="NKW42" s="4"/>
      <c r="NKX42" s="4"/>
      <c r="NKY42" s="4"/>
      <c r="NKZ42" s="4"/>
      <c r="NLA42" s="4"/>
      <c r="NLB42" s="4"/>
      <c r="NLC42" s="4"/>
      <c r="NLD42" s="4"/>
      <c r="NLE42" s="4"/>
      <c r="NLF42" s="4"/>
      <c r="NLG42" s="4"/>
      <c r="NLH42" s="4"/>
      <c r="NLI42" s="4"/>
      <c r="NLJ42" s="4"/>
      <c r="NLK42" s="4"/>
      <c r="NLL42" s="4"/>
      <c r="NLM42" s="4"/>
      <c r="NLN42" s="4"/>
      <c r="NLO42" s="4"/>
      <c r="NLP42" s="4"/>
      <c r="NLQ42" s="4"/>
      <c r="NLR42" s="4"/>
      <c r="NLS42" s="4"/>
      <c r="NLT42" s="4"/>
      <c r="NLU42" s="4"/>
      <c r="NLV42" s="4"/>
      <c r="NLW42" s="4"/>
      <c r="NLX42" s="4"/>
      <c r="NLY42" s="4"/>
      <c r="NLZ42" s="4"/>
      <c r="NMA42" s="4"/>
      <c r="NMB42" s="4"/>
      <c r="NMC42" s="4"/>
      <c r="NMD42" s="4"/>
      <c r="NME42" s="4"/>
      <c r="NMF42" s="4"/>
      <c r="NMG42" s="4"/>
      <c r="NMH42" s="4"/>
      <c r="NMI42" s="4"/>
      <c r="NMJ42" s="4"/>
      <c r="NMK42" s="4"/>
      <c r="NML42" s="4"/>
      <c r="NMM42" s="4"/>
      <c r="NMN42" s="4"/>
      <c r="NMO42" s="4"/>
      <c r="NMP42" s="4"/>
      <c r="NMQ42" s="4"/>
      <c r="NMR42" s="4"/>
      <c r="NMS42" s="4"/>
      <c r="NMT42" s="4"/>
      <c r="NMU42" s="4"/>
      <c r="NMV42" s="4"/>
      <c r="NMW42" s="4"/>
      <c r="NMX42" s="4"/>
      <c r="NMY42" s="4"/>
      <c r="NMZ42" s="4"/>
      <c r="NNA42" s="4"/>
      <c r="NNB42" s="4"/>
      <c r="NNC42" s="4"/>
      <c r="NND42" s="4"/>
      <c r="NNE42" s="4"/>
      <c r="NNF42" s="4"/>
      <c r="NNG42" s="4"/>
      <c r="NNH42" s="4"/>
      <c r="NNI42" s="4"/>
      <c r="NNJ42" s="4"/>
      <c r="NNK42" s="4"/>
      <c r="NNL42" s="4"/>
      <c r="NNM42" s="4"/>
      <c r="NNN42" s="4"/>
      <c r="NNO42" s="4"/>
      <c r="NNP42" s="4"/>
      <c r="NNQ42" s="4"/>
      <c r="NNR42" s="4"/>
      <c r="NNS42" s="4"/>
      <c r="NNT42" s="4"/>
      <c r="NNU42" s="4"/>
      <c r="NNV42" s="4"/>
      <c r="NNW42" s="4"/>
      <c r="NNX42" s="4"/>
      <c r="NNY42" s="4"/>
      <c r="NNZ42" s="4"/>
      <c r="NOA42" s="4"/>
      <c r="NOB42" s="4"/>
      <c r="NOC42" s="4"/>
      <c r="NOD42" s="4"/>
      <c r="NOE42" s="4"/>
      <c r="NOF42" s="4"/>
      <c r="NOG42" s="4"/>
      <c r="NOH42" s="4"/>
      <c r="NOI42" s="4"/>
      <c r="NOJ42" s="4"/>
      <c r="NOK42" s="4"/>
      <c r="NOL42" s="4"/>
      <c r="NOM42" s="4"/>
      <c r="NON42" s="4"/>
      <c r="NOO42" s="4"/>
      <c r="NOP42" s="4"/>
      <c r="NOQ42" s="4"/>
      <c r="NOR42" s="4"/>
      <c r="NOS42" s="4"/>
      <c r="NOT42" s="4"/>
      <c r="NOU42" s="4"/>
      <c r="NOV42" s="4"/>
      <c r="NOW42" s="4"/>
      <c r="NOX42" s="4"/>
      <c r="NOY42" s="4"/>
      <c r="NOZ42" s="4"/>
      <c r="NPA42" s="4"/>
      <c r="NPB42" s="4"/>
      <c r="NPC42" s="4"/>
      <c r="NPD42" s="4"/>
      <c r="NPE42" s="4"/>
      <c r="NPF42" s="4"/>
      <c r="NPG42" s="4"/>
      <c r="NPH42" s="4"/>
      <c r="NPI42" s="4"/>
      <c r="NPJ42" s="4"/>
      <c r="NPK42" s="4"/>
      <c r="NPL42" s="4"/>
      <c r="NPM42" s="4"/>
      <c r="NPN42" s="4"/>
      <c r="NPO42" s="4"/>
      <c r="NPP42" s="4"/>
      <c r="NPQ42" s="4"/>
      <c r="NPR42" s="4"/>
      <c r="NPS42" s="4"/>
      <c r="NPT42" s="4"/>
      <c r="NPU42" s="4"/>
      <c r="NPV42" s="4"/>
      <c r="NPW42" s="4"/>
      <c r="NPX42" s="4"/>
      <c r="NPY42" s="4"/>
      <c r="NPZ42" s="4"/>
      <c r="NQA42" s="4"/>
      <c r="NQB42" s="4"/>
      <c r="NQC42" s="4"/>
      <c r="NQD42" s="4"/>
      <c r="NQE42" s="4"/>
      <c r="NQF42" s="4"/>
      <c r="NQG42" s="4"/>
      <c r="NQH42" s="4"/>
      <c r="NQI42" s="4"/>
      <c r="NQJ42" s="4"/>
      <c r="NQK42" s="4"/>
      <c r="NQL42" s="4"/>
      <c r="NQM42" s="4"/>
      <c r="NQN42" s="4"/>
      <c r="NQO42" s="4"/>
      <c r="NQP42" s="4"/>
      <c r="NQQ42" s="4"/>
      <c r="NQR42" s="4"/>
      <c r="NQS42" s="4"/>
      <c r="NQT42" s="4"/>
      <c r="NQU42" s="4"/>
      <c r="NQV42" s="4"/>
      <c r="NQW42" s="4"/>
      <c r="NQX42" s="4"/>
      <c r="NQY42" s="4"/>
      <c r="NQZ42" s="4"/>
      <c r="NRA42" s="4"/>
      <c r="NRB42" s="4"/>
      <c r="NRC42" s="4"/>
      <c r="NRD42" s="4"/>
      <c r="NRE42" s="4"/>
      <c r="NRF42" s="4"/>
      <c r="NRG42" s="4"/>
      <c r="NRH42" s="4"/>
      <c r="NRI42" s="4"/>
      <c r="NRJ42" s="4"/>
      <c r="NRK42" s="4"/>
      <c r="NRL42" s="4"/>
      <c r="NRM42" s="4"/>
      <c r="NRN42" s="4"/>
      <c r="NRO42" s="4"/>
      <c r="NRP42" s="4"/>
      <c r="NRQ42" s="4"/>
      <c r="NRR42" s="4"/>
      <c r="NRS42" s="4"/>
      <c r="NRT42" s="4"/>
      <c r="NRU42" s="4"/>
      <c r="NRV42" s="4"/>
      <c r="NRW42" s="4"/>
      <c r="NRX42" s="4"/>
      <c r="NRY42" s="4"/>
      <c r="NRZ42" s="4"/>
      <c r="NSA42" s="4"/>
      <c r="NSB42" s="4"/>
      <c r="NSC42" s="4"/>
      <c r="NSD42" s="4"/>
      <c r="NSE42" s="4"/>
      <c r="NSF42" s="4"/>
      <c r="NSG42" s="4"/>
      <c r="NSH42" s="4"/>
      <c r="NSI42" s="4"/>
      <c r="NSJ42" s="4"/>
      <c r="NSK42" s="4"/>
      <c r="NSL42" s="4"/>
      <c r="NSM42" s="4"/>
      <c r="NSN42" s="4"/>
      <c r="NSO42" s="4"/>
      <c r="NSP42" s="4"/>
      <c r="NSQ42" s="4"/>
      <c r="NSR42" s="4"/>
      <c r="NSS42" s="4"/>
      <c r="NST42" s="4"/>
      <c r="NSU42" s="4"/>
      <c r="NSV42" s="4"/>
      <c r="NSW42" s="4"/>
      <c r="NSX42" s="4"/>
      <c r="NSY42" s="4"/>
      <c r="NSZ42" s="4"/>
      <c r="NTA42" s="4"/>
      <c r="NTB42" s="4"/>
      <c r="NTC42" s="4"/>
      <c r="NTD42" s="4"/>
      <c r="NTE42" s="4"/>
      <c r="NTF42" s="4"/>
      <c r="NTG42" s="4"/>
      <c r="NTH42" s="4"/>
      <c r="NTI42" s="4"/>
      <c r="NTJ42" s="4"/>
      <c r="NTK42" s="4"/>
      <c r="NTL42" s="4"/>
      <c r="NTM42" s="4"/>
      <c r="NTN42" s="4"/>
      <c r="NTO42" s="4"/>
      <c r="NTP42" s="4"/>
      <c r="NTQ42" s="4"/>
      <c r="NTR42" s="4"/>
      <c r="NTS42" s="4"/>
      <c r="NTT42" s="4"/>
      <c r="NTU42" s="4"/>
      <c r="NTV42" s="4"/>
      <c r="NTW42" s="4"/>
      <c r="NTX42" s="4"/>
      <c r="NTY42" s="4"/>
      <c r="NTZ42" s="4"/>
      <c r="NUA42" s="4"/>
      <c r="NUB42" s="4"/>
      <c r="NUC42" s="4"/>
      <c r="NUD42" s="4"/>
      <c r="NUE42" s="4"/>
      <c r="NUF42" s="4"/>
      <c r="NUG42" s="4"/>
      <c r="NUH42" s="4"/>
      <c r="NUI42" s="4"/>
      <c r="NUJ42" s="4"/>
      <c r="NUK42" s="4"/>
      <c r="NUL42" s="4"/>
      <c r="NUM42" s="4"/>
      <c r="NUN42" s="4"/>
      <c r="NUO42" s="4"/>
      <c r="NUP42" s="4"/>
      <c r="NUQ42" s="4"/>
      <c r="NUR42" s="4"/>
      <c r="NUS42" s="4"/>
      <c r="NUT42" s="4"/>
      <c r="NUU42" s="4"/>
      <c r="NUV42" s="4"/>
      <c r="NUW42" s="4"/>
      <c r="NUX42" s="4"/>
      <c r="NUY42" s="4"/>
      <c r="NUZ42" s="4"/>
      <c r="NVA42" s="4"/>
      <c r="NVB42" s="4"/>
      <c r="NVC42" s="4"/>
      <c r="NVD42" s="4"/>
      <c r="NVE42" s="4"/>
      <c r="NVF42" s="4"/>
      <c r="NVG42" s="4"/>
      <c r="NVH42" s="4"/>
      <c r="NVI42" s="4"/>
      <c r="NVJ42" s="4"/>
      <c r="NVK42" s="4"/>
      <c r="NVL42" s="4"/>
      <c r="NVM42" s="4"/>
      <c r="NVN42" s="4"/>
      <c r="NVO42" s="4"/>
      <c r="NVP42" s="4"/>
      <c r="NVQ42" s="4"/>
      <c r="NVR42" s="4"/>
      <c r="NVS42" s="4"/>
      <c r="NVT42" s="4"/>
      <c r="NVU42" s="4"/>
      <c r="NVV42" s="4"/>
      <c r="NVW42" s="4"/>
      <c r="NVX42" s="4"/>
      <c r="NVY42" s="4"/>
      <c r="NVZ42" s="4"/>
      <c r="NWA42" s="4"/>
      <c r="NWB42" s="4"/>
      <c r="NWC42" s="4"/>
      <c r="NWD42" s="4"/>
      <c r="NWE42" s="4"/>
      <c r="NWF42" s="4"/>
      <c r="NWG42" s="4"/>
      <c r="NWH42" s="4"/>
      <c r="NWI42" s="4"/>
      <c r="NWJ42" s="4"/>
      <c r="NWK42" s="4"/>
      <c r="NWL42" s="4"/>
      <c r="NWM42" s="4"/>
      <c r="NWN42" s="4"/>
      <c r="NWO42" s="4"/>
      <c r="NWP42" s="4"/>
      <c r="NWQ42" s="4"/>
      <c r="NWR42" s="4"/>
      <c r="NWS42" s="4"/>
      <c r="NWT42" s="4"/>
      <c r="NWU42" s="4"/>
      <c r="NWV42" s="4"/>
      <c r="NWW42" s="4"/>
      <c r="NWX42" s="4"/>
      <c r="NWY42" s="4"/>
      <c r="NWZ42" s="4"/>
      <c r="NXA42" s="4"/>
      <c r="NXB42" s="4"/>
      <c r="NXC42" s="4"/>
      <c r="NXD42" s="4"/>
      <c r="NXE42" s="4"/>
      <c r="NXF42" s="4"/>
      <c r="NXG42" s="4"/>
      <c r="NXH42" s="4"/>
      <c r="NXI42" s="4"/>
      <c r="NXJ42" s="4"/>
      <c r="NXK42" s="4"/>
      <c r="NXL42" s="4"/>
      <c r="NXM42" s="4"/>
      <c r="NXN42" s="4"/>
      <c r="NXO42" s="4"/>
      <c r="NXP42" s="4"/>
      <c r="NXQ42" s="4"/>
      <c r="NXR42" s="4"/>
      <c r="NXS42" s="4"/>
      <c r="NXT42" s="4"/>
      <c r="NXU42" s="4"/>
      <c r="NXV42" s="4"/>
      <c r="NXW42" s="4"/>
      <c r="NXX42" s="4"/>
      <c r="NXY42" s="4"/>
      <c r="NXZ42" s="4"/>
      <c r="NYA42" s="4"/>
      <c r="NYB42" s="4"/>
      <c r="NYC42" s="4"/>
      <c r="NYD42" s="4"/>
      <c r="NYE42" s="4"/>
      <c r="NYF42" s="4"/>
      <c r="NYG42" s="4"/>
      <c r="NYH42" s="4"/>
      <c r="NYI42" s="4"/>
      <c r="NYJ42" s="4"/>
      <c r="NYK42" s="4"/>
      <c r="NYL42" s="4"/>
      <c r="NYM42" s="4"/>
      <c r="NYN42" s="4"/>
      <c r="NYO42" s="4"/>
      <c r="NYP42" s="4"/>
      <c r="NYQ42" s="4"/>
      <c r="NYR42" s="4"/>
      <c r="NYS42" s="4"/>
      <c r="NYT42" s="4"/>
      <c r="NYU42" s="4"/>
      <c r="NYV42" s="4"/>
      <c r="NYW42" s="4"/>
      <c r="NYX42" s="4"/>
      <c r="NYY42" s="4"/>
      <c r="NYZ42" s="4"/>
      <c r="NZA42" s="4"/>
      <c r="NZB42" s="4"/>
      <c r="NZC42" s="4"/>
      <c r="NZD42" s="4"/>
      <c r="NZE42" s="4"/>
      <c r="NZF42" s="4"/>
      <c r="NZG42" s="4"/>
      <c r="NZH42" s="4"/>
      <c r="NZI42" s="4"/>
      <c r="NZJ42" s="4"/>
      <c r="NZK42" s="4"/>
      <c r="NZL42" s="4"/>
      <c r="NZM42" s="4"/>
      <c r="NZN42" s="4"/>
      <c r="NZO42" s="4"/>
      <c r="NZP42" s="4"/>
      <c r="NZQ42" s="4"/>
      <c r="NZR42" s="4"/>
      <c r="NZS42" s="4"/>
      <c r="NZT42" s="4"/>
      <c r="NZU42" s="4"/>
      <c r="NZV42" s="4"/>
      <c r="NZW42" s="4"/>
      <c r="NZX42" s="4"/>
      <c r="NZY42" s="4"/>
      <c r="NZZ42" s="4"/>
      <c r="OAA42" s="4"/>
      <c r="OAB42" s="4"/>
      <c r="OAC42" s="4"/>
      <c r="OAD42" s="4"/>
      <c r="OAE42" s="4"/>
      <c r="OAF42" s="4"/>
      <c r="OAG42" s="4"/>
      <c r="OAH42" s="4"/>
      <c r="OAI42" s="4"/>
      <c r="OAJ42" s="4"/>
      <c r="OAK42" s="4"/>
      <c r="OAL42" s="4"/>
      <c r="OAM42" s="4"/>
      <c r="OAN42" s="4"/>
      <c r="OAO42" s="4"/>
      <c r="OAP42" s="4"/>
      <c r="OAQ42" s="4"/>
      <c r="OAR42" s="4"/>
      <c r="OAS42" s="4"/>
      <c r="OAT42" s="4"/>
      <c r="OAU42" s="4"/>
      <c r="OAV42" s="4"/>
      <c r="OAW42" s="4"/>
      <c r="OAX42" s="4"/>
      <c r="OAY42" s="4"/>
      <c r="OAZ42" s="4"/>
      <c r="OBA42" s="4"/>
      <c r="OBB42" s="4"/>
      <c r="OBC42" s="4"/>
      <c r="OBD42" s="4"/>
      <c r="OBE42" s="4"/>
      <c r="OBF42" s="4"/>
      <c r="OBG42" s="4"/>
      <c r="OBH42" s="4"/>
      <c r="OBI42" s="4"/>
      <c r="OBJ42" s="4"/>
      <c r="OBK42" s="4"/>
      <c r="OBL42" s="4"/>
      <c r="OBM42" s="4"/>
      <c r="OBN42" s="4"/>
      <c r="OBO42" s="4"/>
      <c r="OBP42" s="4"/>
      <c r="OBQ42" s="4"/>
      <c r="OBR42" s="4"/>
      <c r="OBS42" s="4"/>
      <c r="OBT42" s="4"/>
      <c r="OBU42" s="4"/>
      <c r="OBV42" s="4"/>
      <c r="OBW42" s="4"/>
      <c r="OBX42" s="4"/>
      <c r="OBY42" s="4"/>
      <c r="OBZ42" s="4"/>
      <c r="OCA42" s="4"/>
      <c r="OCB42" s="4"/>
      <c r="OCC42" s="4"/>
      <c r="OCD42" s="4"/>
      <c r="OCE42" s="4"/>
      <c r="OCF42" s="4"/>
      <c r="OCG42" s="4"/>
      <c r="OCH42" s="4"/>
      <c r="OCI42" s="4"/>
      <c r="OCJ42" s="4"/>
      <c r="OCK42" s="4"/>
      <c r="OCL42" s="4"/>
      <c r="OCM42" s="4"/>
      <c r="OCN42" s="4"/>
      <c r="OCO42" s="4"/>
      <c r="OCP42" s="4"/>
      <c r="OCQ42" s="4"/>
      <c r="OCR42" s="4"/>
      <c r="OCS42" s="4"/>
      <c r="OCT42" s="4"/>
      <c r="OCU42" s="4"/>
      <c r="OCV42" s="4"/>
      <c r="OCW42" s="4"/>
      <c r="OCX42" s="4"/>
      <c r="OCY42" s="4"/>
      <c r="OCZ42" s="4"/>
      <c r="ODA42" s="4"/>
      <c r="ODB42" s="4"/>
      <c r="ODC42" s="4"/>
      <c r="ODD42" s="4"/>
      <c r="ODE42" s="4"/>
      <c r="ODF42" s="4"/>
      <c r="ODG42" s="4"/>
      <c r="ODH42" s="4"/>
      <c r="ODI42" s="4"/>
      <c r="ODJ42" s="4"/>
      <c r="ODK42" s="4"/>
      <c r="ODL42" s="4"/>
      <c r="ODM42" s="4"/>
      <c r="ODN42" s="4"/>
      <c r="ODO42" s="4"/>
      <c r="ODP42" s="4"/>
      <c r="ODQ42" s="4"/>
      <c r="ODR42" s="4"/>
      <c r="ODS42" s="4"/>
      <c r="ODT42" s="4"/>
      <c r="ODU42" s="4"/>
      <c r="ODV42" s="4"/>
      <c r="ODW42" s="4"/>
      <c r="ODX42" s="4"/>
      <c r="ODY42" s="4"/>
      <c r="ODZ42" s="4"/>
      <c r="OEA42" s="4"/>
      <c r="OEB42" s="4"/>
      <c r="OEC42" s="4"/>
      <c r="OED42" s="4"/>
      <c r="OEE42" s="4"/>
      <c r="OEF42" s="4"/>
      <c r="OEG42" s="4"/>
      <c r="OEH42" s="4"/>
      <c r="OEI42" s="4"/>
      <c r="OEJ42" s="4"/>
      <c r="OEK42" s="4"/>
      <c r="OEL42" s="4"/>
      <c r="OEM42" s="4"/>
      <c r="OEN42" s="4"/>
      <c r="OEO42" s="4"/>
      <c r="OEP42" s="4"/>
      <c r="OEQ42" s="4"/>
      <c r="OER42" s="4"/>
      <c r="OES42" s="4"/>
      <c r="OET42" s="4"/>
      <c r="OEU42" s="4"/>
      <c r="OEV42" s="4"/>
      <c r="OEW42" s="4"/>
      <c r="OEX42" s="4"/>
      <c r="OEY42" s="4"/>
      <c r="OEZ42" s="4"/>
      <c r="OFA42" s="4"/>
      <c r="OFB42" s="4"/>
      <c r="OFC42" s="4"/>
      <c r="OFD42" s="4"/>
      <c r="OFE42" s="4"/>
      <c r="OFF42" s="4"/>
      <c r="OFG42" s="4"/>
      <c r="OFH42" s="4"/>
      <c r="OFI42" s="4"/>
      <c r="OFJ42" s="4"/>
      <c r="OFK42" s="4"/>
      <c r="OFL42" s="4"/>
      <c r="OFM42" s="4"/>
      <c r="OFN42" s="4"/>
      <c r="OFO42" s="4"/>
      <c r="OFP42" s="4"/>
      <c r="OFQ42" s="4"/>
      <c r="OFR42" s="4"/>
      <c r="OFS42" s="4"/>
      <c r="OFT42" s="4"/>
      <c r="OFU42" s="4"/>
      <c r="OFV42" s="4"/>
      <c r="OFW42" s="4"/>
      <c r="OFX42" s="4"/>
      <c r="OFY42" s="4"/>
      <c r="OFZ42" s="4"/>
      <c r="OGA42" s="4"/>
      <c r="OGB42" s="4"/>
      <c r="OGC42" s="4"/>
      <c r="OGD42" s="4"/>
      <c r="OGE42" s="4"/>
      <c r="OGF42" s="4"/>
      <c r="OGG42" s="4"/>
      <c r="OGH42" s="4"/>
      <c r="OGI42" s="4"/>
      <c r="OGJ42" s="4"/>
      <c r="OGK42" s="4"/>
      <c r="OGL42" s="4"/>
      <c r="OGM42" s="4"/>
      <c r="OGN42" s="4"/>
      <c r="OGO42" s="4"/>
      <c r="OGP42" s="4"/>
      <c r="OGQ42" s="4"/>
      <c r="OGR42" s="4"/>
      <c r="OGS42" s="4"/>
      <c r="OGT42" s="4"/>
      <c r="OGU42" s="4"/>
      <c r="OGV42" s="4"/>
      <c r="OGW42" s="4"/>
      <c r="OGX42" s="4"/>
      <c r="OGY42" s="4"/>
      <c r="OGZ42" s="4"/>
      <c r="OHA42" s="4"/>
      <c r="OHB42" s="4"/>
      <c r="OHC42" s="4"/>
      <c r="OHD42" s="4"/>
      <c r="OHE42" s="4"/>
      <c r="OHF42" s="4"/>
      <c r="OHG42" s="4"/>
      <c r="OHH42" s="4"/>
      <c r="OHI42" s="4"/>
      <c r="OHJ42" s="4"/>
      <c r="OHK42" s="4"/>
      <c r="OHL42" s="4"/>
      <c r="OHM42" s="4"/>
      <c r="OHN42" s="4"/>
      <c r="OHO42" s="4"/>
      <c r="OHP42" s="4"/>
      <c r="OHQ42" s="4"/>
      <c r="OHR42" s="4"/>
      <c r="OHS42" s="4"/>
      <c r="OHT42" s="4"/>
      <c r="OHU42" s="4"/>
      <c r="OHV42" s="4"/>
      <c r="OHW42" s="4"/>
      <c r="OHX42" s="4"/>
      <c r="OHY42" s="4"/>
      <c r="OHZ42" s="4"/>
      <c r="OIA42" s="4"/>
      <c r="OIB42" s="4"/>
      <c r="OIC42" s="4"/>
      <c r="OID42" s="4"/>
      <c r="OIE42" s="4"/>
      <c r="OIF42" s="4"/>
      <c r="OIG42" s="4"/>
      <c r="OIH42" s="4"/>
      <c r="OII42" s="4"/>
      <c r="OIJ42" s="4"/>
      <c r="OIK42" s="4"/>
      <c r="OIL42" s="4"/>
      <c r="OIM42" s="4"/>
      <c r="OIN42" s="4"/>
      <c r="OIO42" s="4"/>
      <c r="OIP42" s="4"/>
      <c r="OIQ42" s="4"/>
      <c r="OIR42" s="4"/>
      <c r="OIS42" s="4"/>
      <c r="OIT42" s="4"/>
      <c r="OIU42" s="4"/>
      <c r="OIV42" s="4"/>
      <c r="OIW42" s="4"/>
      <c r="OIX42" s="4"/>
      <c r="OIY42" s="4"/>
      <c r="OIZ42" s="4"/>
      <c r="OJA42" s="4"/>
      <c r="OJB42" s="4"/>
      <c r="OJC42" s="4"/>
      <c r="OJD42" s="4"/>
      <c r="OJE42" s="4"/>
      <c r="OJF42" s="4"/>
      <c r="OJG42" s="4"/>
      <c r="OJH42" s="4"/>
      <c r="OJI42" s="4"/>
      <c r="OJJ42" s="4"/>
      <c r="OJK42" s="4"/>
      <c r="OJL42" s="4"/>
      <c r="OJM42" s="4"/>
      <c r="OJN42" s="4"/>
      <c r="OJO42" s="4"/>
      <c r="OJP42" s="4"/>
      <c r="OJQ42" s="4"/>
      <c r="OJR42" s="4"/>
      <c r="OJS42" s="4"/>
      <c r="OJT42" s="4"/>
      <c r="OJU42" s="4"/>
      <c r="OJV42" s="4"/>
      <c r="OJW42" s="4"/>
      <c r="OJX42" s="4"/>
      <c r="OJY42" s="4"/>
      <c r="OJZ42" s="4"/>
      <c r="OKA42" s="4"/>
      <c r="OKB42" s="4"/>
      <c r="OKC42" s="4"/>
      <c r="OKD42" s="4"/>
      <c r="OKE42" s="4"/>
      <c r="OKF42" s="4"/>
      <c r="OKG42" s="4"/>
      <c r="OKH42" s="4"/>
      <c r="OKI42" s="4"/>
      <c r="OKJ42" s="4"/>
      <c r="OKK42" s="4"/>
      <c r="OKL42" s="4"/>
      <c r="OKM42" s="4"/>
      <c r="OKN42" s="4"/>
      <c r="OKO42" s="4"/>
      <c r="OKP42" s="4"/>
      <c r="OKQ42" s="4"/>
      <c r="OKR42" s="4"/>
      <c r="OKS42" s="4"/>
      <c r="OKT42" s="4"/>
      <c r="OKU42" s="4"/>
      <c r="OKV42" s="4"/>
      <c r="OKW42" s="4"/>
      <c r="OKX42" s="4"/>
      <c r="OKY42" s="4"/>
      <c r="OKZ42" s="4"/>
      <c r="OLA42" s="4"/>
      <c r="OLB42" s="4"/>
      <c r="OLC42" s="4"/>
      <c r="OLD42" s="4"/>
      <c r="OLE42" s="4"/>
      <c r="OLF42" s="4"/>
      <c r="OLG42" s="4"/>
      <c r="OLH42" s="4"/>
      <c r="OLI42" s="4"/>
      <c r="OLJ42" s="4"/>
      <c r="OLK42" s="4"/>
      <c r="OLL42" s="4"/>
      <c r="OLM42" s="4"/>
      <c r="OLN42" s="4"/>
      <c r="OLO42" s="4"/>
      <c r="OLP42" s="4"/>
      <c r="OLQ42" s="4"/>
      <c r="OLR42" s="4"/>
      <c r="OLS42" s="4"/>
      <c r="OLT42" s="4"/>
      <c r="OLU42" s="4"/>
      <c r="OLV42" s="4"/>
      <c r="OLW42" s="4"/>
      <c r="OLX42" s="4"/>
      <c r="OLY42" s="4"/>
      <c r="OLZ42" s="4"/>
      <c r="OMA42" s="4"/>
      <c r="OMB42" s="4"/>
      <c r="OMC42" s="4"/>
      <c r="OMD42" s="4"/>
      <c r="OME42" s="4"/>
      <c r="OMF42" s="4"/>
      <c r="OMG42" s="4"/>
      <c r="OMH42" s="4"/>
      <c r="OMI42" s="4"/>
      <c r="OMJ42" s="4"/>
      <c r="OMK42" s="4"/>
      <c r="OML42" s="4"/>
      <c r="OMM42" s="4"/>
      <c r="OMN42" s="4"/>
      <c r="OMO42" s="4"/>
      <c r="OMP42" s="4"/>
      <c r="OMQ42" s="4"/>
      <c r="OMR42" s="4"/>
      <c r="OMS42" s="4"/>
      <c r="OMT42" s="4"/>
      <c r="OMU42" s="4"/>
      <c r="OMV42" s="4"/>
      <c r="OMW42" s="4"/>
      <c r="OMX42" s="4"/>
      <c r="OMY42" s="4"/>
      <c r="OMZ42" s="4"/>
      <c r="ONA42" s="4"/>
      <c r="ONB42" s="4"/>
      <c r="ONC42" s="4"/>
      <c r="OND42" s="4"/>
      <c r="ONE42" s="4"/>
      <c r="ONF42" s="4"/>
      <c r="ONG42" s="4"/>
      <c r="ONH42" s="4"/>
      <c r="ONI42" s="4"/>
      <c r="ONJ42" s="4"/>
      <c r="ONK42" s="4"/>
      <c r="ONL42" s="4"/>
      <c r="ONM42" s="4"/>
      <c r="ONN42" s="4"/>
      <c r="ONO42" s="4"/>
      <c r="ONP42" s="4"/>
      <c r="ONQ42" s="4"/>
      <c r="ONR42" s="4"/>
      <c r="ONS42" s="4"/>
      <c r="ONT42" s="4"/>
      <c r="ONU42" s="4"/>
      <c r="ONV42" s="4"/>
      <c r="ONW42" s="4"/>
      <c r="ONX42" s="4"/>
      <c r="ONY42" s="4"/>
      <c r="ONZ42" s="4"/>
      <c r="OOA42" s="4"/>
      <c r="OOB42" s="4"/>
      <c r="OOC42" s="4"/>
      <c r="OOD42" s="4"/>
      <c r="OOE42" s="4"/>
      <c r="OOF42" s="4"/>
      <c r="OOG42" s="4"/>
      <c r="OOH42" s="4"/>
      <c r="OOI42" s="4"/>
      <c r="OOJ42" s="4"/>
      <c r="OOK42" s="4"/>
      <c r="OOL42" s="4"/>
      <c r="OOM42" s="4"/>
      <c r="OON42" s="4"/>
      <c r="OOO42" s="4"/>
      <c r="OOP42" s="4"/>
      <c r="OOQ42" s="4"/>
      <c r="OOR42" s="4"/>
      <c r="OOS42" s="4"/>
      <c r="OOT42" s="4"/>
      <c r="OOU42" s="4"/>
      <c r="OOV42" s="4"/>
      <c r="OOW42" s="4"/>
      <c r="OOX42" s="4"/>
      <c r="OOY42" s="4"/>
      <c r="OOZ42" s="4"/>
      <c r="OPA42" s="4"/>
      <c r="OPB42" s="4"/>
      <c r="OPC42" s="4"/>
      <c r="OPD42" s="4"/>
      <c r="OPE42" s="4"/>
      <c r="OPF42" s="4"/>
      <c r="OPG42" s="4"/>
      <c r="OPH42" s="4"/>
      <c r="OPI42" s="4"/>
      <c r="OPJ42" s="4"/>
      <c r="OPK42" s="4"/>
      <c r="OPL42" s="4"/>
      <c r="OPM42" s="4"/>
      <c r="OPN42" s="4"/>
      <c r="OPO42" s="4"/>
      <c r="OPP42" s="4"/>
      <c r="OPQ42" s="4"/>
      <c r="OPR42" s="4"/>
      <c r="OPS42" s="4"/>
      <c r="OPT42" s="4"/>
      <c r="OPU42" s="4"/>
      <c r="OPV42" s="4"/>
      <c r="OPW42" s="4"/>
      <c r="OPX42" s="4"/>
      <c r="OPY42" s="4"/>
      <c r="OPZ42" s="4"/>
      <c r="OQA42" s="4"/>
      <c r="OQB42" s="4"/>
      <c r="OQC42" s="4"/>
      <c r="OQD42" s="4"/>
      <c r="OQE42" s="4"/>
      <c r="OQF42" s="4"/>
      <c r="OQG42" s="4"/>
      <c r="OQH42" s="4"/>
      <c r="OQI42" s="4"/>
      <c r="OQJ42" s="4"/>
      <c r="OQK42" s="4"/>
      <c r="OQL42" s="4"/>
      <c r="OQM42" s="4"/>
      <c r="OQN42" s="4"/>
      <c r="OQO42" s="4"/>
      <c r="OQP42" s="4"/>
      <c r="OQQ42" s="4"/>
      <c r="OQR42" s="4"/>
      <c r="OQS42" s="4"/>
      <c r="OQT42" s="4"/>
      <c r="OQU42" s="4"/>
      <c r="OQV42" s="4"/>
      <c r="OQW42" s="4"/>
      <c r="OQX42" s="4"/>
      <c r="OQY42" s="4"/>
      <c r="OQZ42" s="4"/>
      <c r="ORA42" s="4"/>
      <c r="ORB42" s="4"/>
      <c r="ORC42" s="4"/>
      <c r="ORD42" s="4"/>
      <c r="ORE42" s="4"/>
      <c r="ORF42" s="4"/>
      <c r="ORG42" s="4"/>
      <c r="ORH42" s="4"/>
      <c r="ORI42" s="4"/>
      <c r="ORJ42" s="4"/>
      <c r="ORK42" s="4"/>
      <c r="ORL42" s="4"/>
      <c r="ORM42" s="4"/>
      <c r="ORN42" s="4"/>
      <c r="ORO42" s="4"/>
      <c r="ORP42" s="4"/>
      <c r="ORQ42" s="4"/>
      <c r="ORR42" s="4"/>
      <c r="ORS42" s="4"/>
      <c r="ORT42" s="4"/>
      <c r="ORU42" s="4"/>
      <c r="ORV42" s="4"/>
      <c r="ORW42" s="4"/>
      <c r="ORX42" s="4"/>
      <c r="ORY42" s="4"/>
      <c r="ORZ42" s="4"/>
      <c r="OSA42" s="4"/>
      <c r="OSB42" s="4"/>
      <c r="OSC42" s="4"/>
      <c r="OSD42" s="4"/>
      <c r="OSE42" s="4"/>
      <c r="OSF42" s="4"/>
      <c r="OSG42" s="4"/>
      <c r="OSH42" s="4"/>
      <c r="OSI42" s="4"/>
      <c r="OSJ42" s="4"/>
      <c r="OSK42" s="4"/>
      <c r="OSL42" s="4"/>
      <c r="OSM42" s="4"/>
      <c r="OSN42" s="4"/>
      <c r="OSO42" s="4"/>
      <c r="OSP42" s="4"/>
      <c r="OSQ42" s="4"/>
      <c r="OSR42" s="4"/>
      <c r="OSS42" s="4"/>
      <c r="OST42" s="4"/>
      <c r="OSU42" s="4"/>
      <c r="OSV42" s="4"/>
      <c r="OSW42" s="4"/>
      <c r="OSX42" s="4"/>
      <c r="OSY42" s="4"/>
      <c r="OSZ42" s="4"/>
      <c r="OTA42" s="4"/>
      <c r="OTB42" s="4"/>
      <c r="OTC42" s="4"/>
      <c r="OTD42" s="4"/>
      <c r="OTE42" s="4"/>
      <c r="OTF42" s="4"/>
      <c r="OTG42" s="4"/>
      <c r="OTH42" s="4"/>
      <c r="OTI42" s="4"/>
      <c r="OTJ42" s="4"/>
      <c r="OTK42" s="4"/>
      <c r="OTL42" s="4"/>
      <c r="OTM42" s="4"/>
      <c r="OTN42" s="4"/>
      <c r="OTO42" s="4"/>
      <c r="OTP42" s="4"/>
      <c r="OTQ42" s="4"/>
      <c r="OTR42" s="4"/>
      <c r="OTS42" s="4"/>
      <c r="OTT42" s="4"/>
      <c r="OTU42" s="4"/>
      <c r="OTV42" s="4"/>
      <c r="OTW42" s="4"/>
      <c r="OTX42" s="4"/>
      <c r="OTY42" s="4"/>
      <c r="OTZ42" s="4"/>
      <c r="OUA42" s="4"/>
      <c r="OUB42" s="4"/>
      <c r="OUC42" s="4"/>
      <c r="OUD42" s="4"/>
      <c r="OUE42" s="4"/>
      <c r="OUF42" s="4"/>
      <c r="OUG42" s="4"/>
      <c r="OUH42" s="4"/>
      <c r="OUI42" s="4"/>
      <c r="OUJ42" s="4"/>
      <c r="OUK42" s="4"/>
      <c r="OUL42" s="4"/>
      <c r="OUM42" s="4"/>
      <c r="OUN42" s="4"/>
      <c r="OUO42" s="4"/>
      <c r="OUP42" s="4"/>
      <c r="OUQ42" s="4"/>
      <c r="OUR42" s="4"/>
      <c r="OUS42" s="4"/>
      <c r="OUT42" s="4"/>
      <c r="OUU42" s="4"/>
      <c r="OUV42" s="4"/>
      <c r="OUW42" s="4"/>
      <c r="OUX42" s="4"/>
      <c r="OUY42" s="4"/>
      <c r="OUZ42" s="4"/>
      <c r="OVA42" s="4"/>
      <c r="OVB42" s="4"/>
      <c r="OVC42" s="4"/>
      <c r="OVD42" s="4"/>
      <c r="OVE42" s="4"/>
      <c r="OVF42" s="4"/>
      <c r="OVG42" s="4"/>
      <c r="OVH42" s="4"/>
      <c r="OVI42" s="4"/>
      <c r="OVJ42" s="4"/>
      <c r="OVK42" s="4"/>
      <c r="OVL42" s="4"/>
      <c r="OVM42" s="4"/>
      <c r="OVN42" s="4"/>
      <c r="OVO42" s="4"/>
      <c r="OVP42" s="4"/>
      <c r="OVQ42" s="4"/>
      <c r="OVR42" s="4"/>
      <c r="OVS42" s="4"/>
      <c r="OVT42" s="4"/>
      <c r="OVU42" s="4"/>
      <c r="OVV42" s="4"/>
      <c r="OVW42" s="4"/>
      <c r="OVX42" s="4"/>
      <c r="OVY42" s="4"/>
      <c r="OVZ42" s="4"/>
      <c r="OWA42" s="4"/>
      <c r="OWB42" s="4"/>
      <c r="OWC42" s="4"/>
      <c r="OWD42" s="4"/>
      <c r="OWE42" s="4"/>
      <c r="OWF42" s="4"/>
      <c r="OWG42" s="4"/>
      <c r="OWH42" s="4"/>
      <c r="OWI42" s="4"/>
      <c r="OWJ42" s="4"/>
      <c r="OWK42" s="4"/>
      <c r="OWL42" s="4"/>
      <c r="OWM42" s="4"/>
      <c r="OWN42" s="4"/>
      <c r="OWO42" s="4"/>
      <c r="OWP42" s="4"/>
      <c r="OWQ42" s="4"/>
      <c r="OWR42" s="4"/>
      <c r="OWS42" s="4"/>
      <c r="OWT42" s="4"/>
      <c r="OWU42" s="4"/>
      <c r="OWV42" s="4"/>
      <c r="OWW42" s="4"/>
      <c r="OWX42" s="4"/>
      <c r="OWY42" s="4"/>
      <c r="OWZ42" s="4"/>
      <c r="OXA42" s="4"/>
      <c r="OXB42" s="4"/>
      <c r="OXC42" s="4"/>
      <c r="OXD42" s="4"/>
      <c r="OXE42" s="4"/>
      <c r="OXF42" s="4"/>
      <c r="OXG42" s="4"/>
      <c r="OXH42" s="4"/>
      <c r="OXI42" s="4"/>
      <c r="OXJ42" s="4"/>
      <c r="OXK42" s="4"/>
      <c r="OXL42" s="4"/>
      <c r="OXM42" s="4"/>
      <c r="OXN42" s="4"/>
      <c r="OXO42" s="4"/>
      <c r="OXP42" s="4"/>
      <c r="OXQ42" s="4"/>
      <c r="OXR42" s="4"/>
      <c r="OXS42" s="4"/>
      <c r="OXT42" s="4"/>
      <c r="OXU42" s="4"/>
      <c r="OXV42" s="4"/>
      <c r="OXW42" s="4"/>
      <c r="OXX42" s="4"/>
      <c r="OXY42" s="4"/>
      <c r="OXZ42" s="4"/>
      <c r="OYA42" s="4"/>
      <c r="OYB42" s="4"/>
      <c r="OYC42" s="4"/>
      <c r="OYD42" s="4"/>
      <c r="OYE42" s="4"/>
      <c r="OYF42" s="4"/>
      <c r="OYG42" s="4"/>
      <c r="OYH42" s="4"/>
      <c r="OYI42" s="4"/>
      <c r="OYJ42" s="4"/>
      <c r="OYK42" s="4"/>
      <c r="OYL42" s="4"/>
      <c r="OYM42" s="4"/>
      <c r="OYN42" s="4"/>
      <c r="OYO42" s="4"/>
      <c r="OYP42" s="4"/>
      <c r="OYQ42" s="4"/>
      <c r="OYR42" s="4"/>
      <c r="OYS42" s="4"/>
      <c r="OYT42" s="4"/>
      <c r="OYU42" s="4"/>
      <c r="OYV42" s="4"/>
      <c r="OYW42" s="4"/>
      <c r="OYX42" s="4"/>
      <c r="OYY42" s="4"/>
      <c r="OYZ42" s="4"/>
      <c r="OZA42" s="4"/>
      <c r="OZB42" s="4"/>
      <c r="OZC42" s="4"/>
      <c r="OZD42" s="4"/>
      <c r="OZE42" s="4"/>
      <c r="OZF42" s="4"/>
      <c r="OZG42" s="4"/>
      <c r="OZH42" s="4"/>
      <c r="OZI42" s="4"/>
      <c r="OZJ42" s="4"/>
      <c r="OZK42" s="4"/>
      <c r="OZL42" s="4"/>
      <c r="OZM42" s="4"/>
      <c r="OZN42" s="4"/>
      <c r="OZO42" s="4"/>
      <c r="OZP42" s="4"/>
      <c r="OZQ42" s="4"/>
      <c r="OZR42" s="4"/>
      <c r="OZS42" s="4"/>
      <c r="OZT42" s="4"/>
      <c r="OZU42" s="4"/>
      <c r="OZV42" s="4"/>
      <c r="OZW42" s="4"/>
      <c r="OZX42" s="4"/>
      <c r="OZY42" s="4"/>
      <c r="OZZ42" s="4"/>
      <c r="PAA42" s="4"/>
      <c r="PAB42" s="4"/>
      <c r="PAC42" s="4"/>
      <c r="PAD42" s="4"/>
      <c r="PAE42" s="4"/>
      <c r="PAF42" s="4"/>
      <c r="PAG42" s="4"/>
      <c r="PAH42" s="4"/>
      <c r="PAI42" s="4"/>
      <c r="PAJ42" s="4"/>
      <c r="PAK42" s="4"/>
      <c r="PAL42" s="4"/>
      <c r="PAM42" s="4"/>
      <c r="PAN42" s="4"/>
      <c r="PAO42" s="4"/>
      <c r="PAP42" s="4"/>
      <c r="PAQ42" s="4"/>
      <c r="PAR42" s="4"/>
      <c r="PAS42" s="4"/>
      <c r="PAT42" s="4"/>
      <c r="PAU42" s="4"/>
      <c r="PAV42" s="4"/>
      <c r="PAW42" s="4"/>
      <c r="PAX42" s="4"/>
      <c r="PAY42" s="4"/>
      <c r="PAZ42" s="4"/>
      <c r="PBA42" s="4"/>
      <c r="PBB42" s="4"/>
      <c r="PBC42" s="4"/>
      <c r="PBD42" s="4"/>
      <c r="PBE42" s="4"/>
      <c r="PBF42" s="4"/>
      <c r="PBG42" s="4"/>
      <c r="PBH42" s="4"/>
      <c r="PBI42" s="4"/>
      <c r="PBJ42" s="4"/>
      <c r="PBK42" s="4"/>
      <c r="PBL42" s="4"/>
      <c r="PBM42" s="4"/>
      <c r="PBN42" s="4"/>
      <c r="PBO42" s="4"/>
      <c r="PBP42" s="4"/>
      <c r="PBQ42" s="4"/>
      <c r="PBR42" s="4"/>
      <c r="PBS42" s="4"/>
      <c r="PBT42" s="4"/>
      <c r="PBU42" s="4"/>
      <c r="PBV42" s="4"/>
      <c r="PBW42" s="4"/>
      <c r="PBX42" s="4"/>
      <c r="PBY42" s="4"/>
      <c r="PBZ42" s="4"/>
      <c r="PCA42" s="4"/>
      <c r="PCB42" s="4"/>
      <c r="PCC42" s="4"/>
      <c r="PCD42" s="4"/>
      <c r="PCE42" s="4"/>
      <c r="PCF42" s="4"/>
      <c r="PCG42" s="4"/>
      <c r="PCH42" s="4"/>
      <c r="PCI42" s="4"/>
      <c r="PCJ42" s="4"/>
      <c r="PCK42" s="4"/>
      <c r="PCL42" s="4"/>
      <c r="PCM42" s="4"/>
      <c r="PCN42" s="4"/>
      <c r="PCO42" s="4"/>
      <c r="PCP42" s="4"/>
      <c r="PCQ42" s="4"/>
      <c r="PCR42" s="4"/>
      <c r="PCS42" s="4"/>
      <c r="PCT42" s="4"/>
      <c r="PCU42" s="4"/>
      <c r="PCV42" s="4"/>
      <c r="PCW42" s="4"/>
      <c r="PCX42" s="4"/>
      <c r="PCY42" s="4"/>
      <c r="PCZ42" s="4"/>
      <c r="PDA42" s="4"/>
      <c r="PDB42" s="4"/>
      <c r="PDC42" s="4"/>
      <c r="PDD42" s="4"/>
      <c r="PDE42" s="4"/>
      <c r="PDF42" s="4"/>
      <c r="PDG42" s="4"/>
      <c r="PDH42" s="4"/>
      <c r="PDI42" s="4"/>
      <c r="PDJ42" s="4"/>
      <c r="PDK42" s="4"/>
      <c r="PDL42" s="4"/>
      <c r="PDM42" s="4"/>
      <c r="PDN42" s="4"/>
      <c r="PDO42" s="4"/>
      <c r="PDP42" s="4"/>
      <c r="PDQ42" s="4"/>
      <c r="PDR42" s="4"/>
      <c r="PDS42" s="4"/>
      <c r="PDT42" s="4"/>
      <c r="PDU42" s="4"/>
      <c r="PDV42" s="4"/>
      <c r="PDW42" s="4"/>
      <c r="PDX42" s="4"/>
      <c r="PDY42" s="4"/>
      <c r="PDZ42" s="4"/>
      <c r="PEA42" s="4"/>
      <c r="PEB42" s="4"/>
      <c r="PEC42" s="4"/>
      <c r="PED42" s="4"/>
      <c r="PEE42" s="4"/>
      <c r="PEF42" s="4"/>
      <c r="PEG42" s="4"/>
      <c r="PEH42" s="4"/>
      <c r="PEI42" s="4"/>
      <c r="PEJ42" s="4"/>
      <c r="PEK42" s="4"/>
      <c r="PEL42" s="4"/>
      <c r="PEM42" s="4"/>
      <c r="PEN42" s="4"/>
      <c r="PEO42" s="4"/>
      <c r="PEP42" s="4"/>
      <c r="PEQ42" s="4"/>
      <c r="PER42" s="4"/>
      <c r="PES42" s="4"/>
      <c r="PET42" s="4"/>
      <c r="PEU42" s="4"/>
      <c r="PEV42" s="4"/>
      <c r="PEW42" s="4"/>
      <c r="PEX42" s="4"/>
      <c r="PEY42" s="4"/>
      <c r="PEZ42" s="4"/>
      <c r="PFA42" s="4"/>
      <c r="PFB42" s="4"/>
      <c r="PFC42" s="4"/>
      <c r="PFD42" s="4"/>
      <c r="PFE42" s="4"/>
      <c r="PFF42" s="4"/>
      <c r="PFG42" s="4"/>
      <c r="PFH42" s="4"/>
      <c r="PFI42" s="4"/>
      <c r="PFJ42" s="4"/>
      <c r="PFK42" s="4"/>
      <c r="PFL42" s="4"/>
      <c r="PFM42" s="4"/>
      <c r="PFN42" s="4"/>
      <c r="PFO42" s="4"/>
      <c r="PFP42" s="4"/>
      <c r="PFQ42" s="4"/>
      <c r="PFR42" s="4"/>
      <c r="PFS42" s="4"/>
      <c r="PFT42" s="4"/>
      <c r="PFU42" s="4"/>
      <c r="PFV42" s="4"/>
      <c r="PFW42" s="4"/>
      <c r="PFX42" s="4"/>
      <c r="PFY42" s="4"/>
      <c r="PFZ42" s="4"/>
      <c r="PGA42" s="4"/>
      <c r="PGB42" s="4"/>
      <c r="PGC42" s="4"/>
      <c r="PGD42" s="4"/>
      <c r="PGE42" s="4"/>
      <c r="PGF42" s="4"/>
      <c r="PGG42" s="4"/>
      <c r="PGH42" s="4"/>
      <c r="PGI42" s="4"/>
      <c r="PGJ42" s="4"/>
      <c r="PGK42" s="4"/>
      <c r="PGL42" s="4"/>
      <c r="PGM42" s="4"/>
      <c r="PGN42" s="4"/>
      <c r="PGO42" s="4"/>
      <c r="PGP42" s="4"/>
      <c r="PGQ42" s="4"/>
      <c r="PGR42" s="4"/>
      <c r="PGS42" s="4"/>
      <c r="PGT42" s="4"/>
      <c r="PGU42" s="4"/>
      <c r="PGV42" s="4"/>
      <c r="PGW42" s="4"/>
      <c r="PGX42" s="4"/>
      <c r="PGY42" s="4"/>
      <c r="PGZ42" s="4"/>
      <c r="PHA42" s="4"/>
      <c r="PHB42" s="4"/>
      <c r="PHC42" s="4"/>
      <c r="PHD42" s="4"/>
      <c r="PHE42" s="4"/>
      <c r="PHF42" s="4"/>
      <c r="PHG42" s="4"/>
      <c r="PHH42" s="4"/>
      <c r="PHI42" s="4"/>
      <c r="PHJ42" s="4"/>
      <c r="PHK42" s="4"/>
      <c r="PHL42" s="4"/>
      <c r="PHM42" s="4"/>
      <c r="PHN42" s="4"/>
      <c r="PHO42" s="4"/>
      <c r="PHP42" s="4"/>
      <c r="PHQ42" s="4"/>
      <c r="PHR42" s="4"/>
      <c r="PHS42" s="4"/>
      <c r="PHT42" s="4"/>
      <c r="PHU42" s="4"/>
      <c r="PHV42" s="4"/>
      <c r="PHW42" s="4"/>
      <c r="PHX42" s="4"/>
      <c r="PHY42" s="4"/>
      <c r="PHZ42" s="4"/>
      <c r="PIA42" s="4"/>
      <c r="PIB42" s="4"/>
      <c r="PIC42" s="4"/>
      <c r="PID42" s="4"/>
      <c r="PIE42" s="4"/>
      <c r="PIF42" s="4"/>
      <c r="PIG42" s="4"/>
      <c r="PIH42" s="4"/>
      <c r="PII42" s="4"/>
      <c r="PIJ42" s="4"/>
      <c r="PIK42" s="4"/>
      <c r="PIL42" s="4"/>
      <c r="PIM42" s="4"/>
      <c r="PIN42" s="4"/>
      <c r="PIO42" s="4"/>
      <c r="PIP42" s="4"/>
      <c r="PIQ42" s="4"/>
      <c r="PIR42" s="4"/>
      <c r="PIS42" s="4"/>
      <c r="PIT42" s="4"/>
      <c r="PIU42" s="4"/>
      <c r="PIV42" s="4"/>
      <c r="PIW42" s="4"/>
      <c r="PIX42" s="4"/>
      <c r="PIY42" s="4"/>
      <c r="PIZ42" s="4"/>
      <c r="PJA42" s="4"/>
      <c r="PJB42" s="4"/>
      <c r="PJC42" s="4"/>
      <c r="PJD42" s="4"/>
      <c r="PJE42" s="4"/>
      <c r="PJF42" s="4"/>
      <c r="PJG42" s="4"/>
      <c r="PJH42" s="4"/>
      <c r="PJI42" s="4"/>
      <c r="PJJ42" s="4"/>
      <c r="PJK42" s="4"/>
      <c r="PJL42" s="4"/>
      <c r="PJM42" s="4"/>
      <c r="PJN42" s="4"/>
      <c r="PJO42" s="4"/>
      <c r="PJP42" s="4"/>
      <c r="PJQ42" s="4"/>
      <c r="PJR42" s="4"/>
      <c r="PJS42" s="4"/>
      <c r="PJT42" s="4"/>
      <c r="PJU42" s="4"/>
      <c r="PJV42" s="4"/>
      <c r="PJW42" s="4"/>
      <c r="PJX42" s="4"/>
      <c r="PJY42" s="4"/>
      <c r="PJZ42" s="4"/>
      <c r="PKA42" s="4"/>
      <c r="PKB42" s="4"/>
      <c r="PKC42" s="4"/>
      <c r="PKD42" s="4"/>
      <c r="PKE42" s="4"/>
      <c r="PKF42" s="4"/>
      <c r="PKG42" s="4"/>
      <c r="PKH42" s="4"/>
      <c r="PKI42" s="4"/>
      <c r="PKJ42" s="4"/>
      <c r="PKK42" s="4"/>
      <c r="PKL42" s="4"/>
      <c r="PKM42" s="4"/>
      <c r="PKN42" s="4"/>
      <c r="PKO42" s="4"/>
      <c r="PKP42" s="4"/>
      <c r="PKQ42" s="4"/>
      <c r="PKR42" s="4"/>
      <c r="PKS42" s="4"/>
      <c r="PKT42" s="4"/>
      <c r="PKU42" s="4"/>
      <c r="PKV42" s="4"/>
      <c r="PKW42" s="4"/>
      <c r="PKX42" s="4"/>
      <c r="PKY42" s="4"/>
      <c r="PKZ42" s="4"/>
      <c r="PLA42" s="4"/>
      <c r="PLB42" s="4"/>
      <c r="PLC42" s="4"/>
      <c r="PLD42" s="4"/>
      <c r="PLE42" s="4"/>
      <c r="PLF42" s="4"/>
      <c r="PLG42" s="4"/>
      <c r="PLH42" s="4"/>
      <c r="PLI42" s="4"/>
      <c r="PLJ42" s="4"/>
      <c r="PLK42" s="4"/>
      <c r="PLL42" s="4"/>
      <c r="PLM42" s="4"/>
      <c r="PLN42" s="4"/>
      <c r="PLO42" s="4"/>
      <c r="PLP42" s="4"/>
      <c r="PLQ42" s="4"/>
      <c r="PLR42" s="4"/>
      <c r="PLS42" s="4"/>
      <c r="PLT42" s="4"/>
      <c r="PLU42" s="4"/>
      <c r="PLV42" s="4"/>
      <c r="PLW42" s="4"/>
      <c r="PLX42" s="4"/>
      <c r="PLY42" s="4"/>
      <c r="PLZ42" s="4"/>
      <c r="PMA42" s="4"/>
      <c r="PMB42" s="4"/>
      <c r="PMC42" s="4"/>
      <c r="PMD42" s="4"/>
      <c r="PME42" s="4"/>
      <c r="PMF42" s="4"/>
      <c r="PMG42" s="4"/>
      <c r="PMH42" s="4"/>
      <c r="PMI42" s="4"/>
      <c r="PMJ42" s="4"/>
      <c r="PMK42" s="4"/>
      <c r="PML42" s="4"/>
      <c r="PMM42" s="4"/>
      <c r="PMN42" s="4"/>
      <c r="PMO42" s="4"/>
      <c r="PMP42" s="4"/>
      <c r="PMQ42" s="4"/>
      <c r="PMR42" s="4"/>
      <c r="PMS42" s="4"/>
      <c r="PMT42" s="4"/>
      <c r="PMU42" s="4"/>
      <c r="PMV42" s="4"/>
      <c r="PMW42" s="4"/>
      <c r="PMX42" s="4"/>
      <c r="PMY42" s="4"/>
      <c r="PMZ42" s="4"/>
      <c r="PNA42" s="4"/>
      <c r="PNB42" s="4"/>
      <c r="PNC42" s="4"/>
      <c r="PND42" s="4"/>
      <c r="PNE42" s="4"/>
      <c r="PNF42" s="4"/>
      <c r="PNG42" s="4"/>
      <c r="PNH42" s="4"/>
      <c r="PNI42" s="4"/>
      <c r="PNJ42" s="4"/>
      <c r="PNK42" s="4"/>
      <c r="PNL42" s="4"/>
      <c r="PNM42" s="4"/>
      <c r="PNN42" s="4"/>
      <c r="PNO42" s="4"/>
      <c r="PNP42" s="4"/>
      <c r="PNQ42" s="4"/>
      <c r="PNR42" s="4"/>
      <c r="PNS42" s="4"/>
      <c r="PNT42" s="4"/>
      <c r="PNU42" s="4"/>
      <c r="PNV42" s="4"/>
      <c r="PNW42" s="4"/>
      <c r="PNX42" s="4"/>
      <c r="PNY42" s="4"/>
      <c r="PNZ42" s="4"/>
      <c r="POA42" s="4"/>
      <c r="POB42" s="4"/>
      <c r="POC42" s="4"/>
      <c r="POD42" s="4"/>
      <c r="POE42" s="4"/>
      <c r="POF42" s="4"/>
      <c r="POG42" s="4"/>
      <c r="POH42" s="4"/>
      <c r="POI42" s="4"/>
      <c r="POJ42" s="4"/>
      <c r="POK42" s="4"/>
      <c r="POL42" s="4"/>
      <c r="POM42" s="4"/>
      <c r="PON42" s="4"/>
      <c r="POO42" s="4"/>
      <c r="POP42" s="4"/>
      <c r="POQ42" s="4"/>
      <c r="POR42" s="4"/>
      <c r="POS42" s="4"/>
      <c r="POT42" s="4"/>
      <c r="POU42" s="4"/>
      <c r="POV42" s="4"/>
      <c r="POW42" s="4"/>
      <c r="POX42" s="4"/>
      <c r="POY42" s="4"/>
      <c r="POZ42" s="4"/>
      <c r="PPA42" s="4"/>
      <c r="PPB42" s="4"/>
      <c r="PPC42" s="4"/>
      <c r="PPD42" s="4"/>
      <c r="PPE42" s="4"/>
      <c r="PPF42" s="4"/>
      <c r="PPG42" s="4"/>
      <c r="PPH42" s="4"/>
      <c r="PPI42" s="4"/>
      <c r="PPJ42" s="4"/>
      <c r="PPK42" s="4"/>
      <c r="PPL42" s="4"/>
      <c r="PPM42" s="4"/>
      <c r="PPN42" s="4"/>
      <c r="PPO42" s="4"/>
      <c r="PPP42" s="4"/>
      <c r="PPQ42" s="4"/>
      <c r="PPR42" s="4"/>
      <c r="PPS42" s="4"/>
      <c r="PPT42" s="4"/>
      <c r="PPU42" s="4"/>
      <c r="PPV42" s="4"/>
      <c r="PPW42" s="4"/>
      <c r="PPX42" s="4"/>
      <c r="PPY42" s="4"/>
      <c r="PPZ42" s="4"/>
      <c r="PQA42" s="4"/>
      <c r="PQB42" s="4"/>
      <c r="PQC42" s="4"/>
      <c r="PQD42" s="4"/>
      <c r="PQE42" s="4"/>
      <c r="PQF42" s="4"/>
      <c r="PQG42" s="4"/>
      <c r="PQH42" s="4"/>
      <c r="PQI42" s="4"/>
      <c r="PQJ42" s="4"/>
      <c r="PQK42" s="4"/>
      <c r="PQL42" s="4"/>
      <c r="PQM42" s="4"/>
      <c r="PQN42" s="4"/>
      <c r="PQO42" s="4"/>
      <c r="PQP42" s="4"/>
      <c r="PQQ42" s="4"/>
      <c r="PQR42" s="4"/>
      <c r="PQS42" s="4"/>
      <c r="PQT42" s="4"/>
      <c r="PQU42" s="4"/>
      <c r="PQV42" s="4"/>
      <c r="PQW42" s="4"/>
      <c r="PQX42" s="4"/>
      <c r="PQY42" s="4"/>
      <c r="PQZ42" s="4"/>
      <c r="PRA42" s="4"/>
      <c r="PRB42" s="4"/>
      <c r="PRC42" s="4"/>
      <c r="PRD42" s="4"/>
      <c r="PRE42" s="4"/>
      <c r="PRF42" s="4"/>
      <c r="PRG42" s="4"/>
      <c r="PRH42" s="4"/>
      <c r="PRI42" s="4"/>
      <c r="PRJ42" s="4"/>
      <c r="PRK42" s="4"/>
      <c r="PRL42" s="4"/>
      <c r="PRM42" s="4"/>
      <c r="PRN42" s="4"/>
      <c r="PRO42" s="4"/>
      <c r="PRP42" s="4"/>
      <c r="PRQ42" s="4"/>
      <c r="PRR42" s="4"/>
      <c r="PRS42" s="4"/>
      <c r="PRT42" s="4"/>
      <c r="PRU42" s="4"/>
      <c r="PRV42" s="4"/>
      <c r="PRW42" s="4"/>
      <c r="PRX42" s="4"/>
      <c r="PRY42" s="4"/>
      <c r="PRZ42" s="4"/>
      <c r="PSA42" s="4"/>
      <c r="PSB42" s="4"/>
      <c r="PSC42" s="4"/>
      <c r="PSD42" s="4"/>
      <c r="PSE42" s="4"/>
      <c r="PSF42" s="4"/>
      <c r="PSG42" s="4"/>
      <c r="PSH42" s="4"/>
      <c r="PSI42" s="4"/>
      <c r="PSJ42" s="4"/>
      <c r="PSK42" s="4"/>
      <c r="PSL42" s="4"/>
      <c r="PSM42" s="4"/>
      <c r="PSN42" s="4"/>
      <c r="PSO42" s="4"/>
      <c r="PSP42" s="4"/>
      <c r="PSQ42" s="4"/>
      <c r="PSR42" s="4"/>
      <c r="PSS42" s="4"/>
      <c r="PST42" s="4"/>
      <c r="PSU42" s="4"/>
      <c r="PSV42" s="4"/>
      <c r="PSW42" s="4"/>
      <c r="PSX42" s="4"/>
      <c r="PSY42" s="4"/>
      <c r="PSZ42" s="4"/>
      <c r="PTA42" s="4"/>
      <c r="PTB42" s="4"/>
      <c r="PTC42" s="4"/>
      <c r="PTD42" s="4"/>
      <c r="PTE42" s="4"/>
      <c r="PTF42" s="4"/>
      <c r="PTG42" s="4"/>
      <c r="PTH42" s="4"/>
      <c r="PTI42" s="4"/>
      <c r="PTJ42" s="4"/>
      <c r="PTK42" s="4"/>
      <c r="PTL42" s="4"/>
      <c r="PTM42" s="4"/>
      <c r="PTN42" s="4"/>
      <c r="PTO42" s="4"/>
      <c r="PTP42" s="4"/>
      <c r="PTQ42" s="4"/>
      <c r="PTR42" s="4"/>
      <c r="PTS42" s="4"/>
      <c r="PTT42" s="4"/>
      <c r="PTU42" s="4"/>
      <c r="PTV42" s="4"/>
      <c r="PTW42" s="4"/>
      <c r="PTX42" s="4"/>
      <c r="PTY42" s="4"/>
      <c r="PTZ42" s="4"/>
      <c r="PUA42" s="4"/>
      <c r="PUB42" s="4"/>
      <c r="PUC42" s="4"/>
      <c r="PUD42" s="4"/>
      <c r="PUE42" s="4"/>
      <c r="PUF42" s="4"/>
      <c r="PUG42" s="4"/>
      <c r="PUH42" s="4"/>
      <c r="PUI42" s="4"/>
      <c r="PUJ42" s="4"/>
      <c r="PUK42" s="4"/>
      <c r="PUL42" s="4"/>
      <c r="PUM42" s="4"/>
      <c r="PUN42" s="4"/>
      <c r="PUO42" s="4"/>
      <c r="PUP42" s="4"/>
      <c r="PUQ42" s="4"/>
      <c r="PUR42" s="4"/>
      <c r="PUS42" s="4"/>
      <c r="PUT42" s="4"/>
      <c r="PUU42" s="4"/>
      <c r="PUV42" s="4"/>
      <c r="PUW42" s="4"/>
      <c r="PUX42" s="4"/>
      <c r="PUY42" s="4"/>
      <c r="PUZ42" s="4"/>
      <c r="PVA42" s="4"/>
      <c r="PVB42" s="4"/>
      <c r="PVC42" s="4"/>
      <c r="PVD42" s="4"/>
      <c r="PVE42" s="4"/>
      <c r="PVF42" s="4"/>
      <c r="PVG42" s="4"/>
      <c r="PVH42" s="4"/>
      <c r="PVI42" s="4"/>
      <c r="PVJ42" s="4"/>
      <c r="PVK42" s="4"/>
      <c r="PVL42" s="4"/>
      <c r="PVM42" s="4"/>
      <c r="PVN42" s="4"/>
      <c r="PVO42" s="4"/>
      <c r="PVP42" s="4"/>
      <c r="PVQ42" s="4"/>
      <c r="PVR42" s="4"/>
      <c r="PVS42" s="4"/>
      <c r="PVT42" s="4"/>
      <c r="PVU42" s="4"/>
      <c r="PVV42" s="4"/>
      <c r="PVW42" s="4"/>
      <c r="PVX42" s="4"/>
      <c r="PVY42" s="4"/>
      <c r="PVZ42" s="4"/>
      <c r="PWA42" s="4"/>
      <c r="PWB42" s="4"/>
      <c r="PWC42" s="4"/>
      <c r="PWD42" s="4"/>
      <c r="PWE42" s="4"/>
      <c r="PWF42" s="4"/>
      <c r="PWG42" s="4"/>
      <c r="PWH42" s="4"/>
      <c r="PWI42" s="4"/>
      <c r="PWJ42" s="4"/>
      <c r="PWK42" s="4"/>
      <c r="PWL42" s="4"/>
      <c r="PWM42" s="4"/>
      <c r="PWN42" s="4"/>
      <c r="PWO42" s="4"/>
      <c r="PWP42" s="4"/>
      <c r="PWQ42" s="4"/>
      <c r="PWR42" s="4"/>
      <c r="PWS42" s="4"/>
      <c r="PWT42" s="4"/>
      <c r="PWU42" s="4"/>
      <c r="PWV42" s="4"/>
      <c r="PWW42" s="4"/>
      <c r="PWX42" s="4"/>
      <c r="PWY42" s="4"/>
      <c r="PWZ42" s="4"/>
      <c r="PXA42" s="4"/>
      <c r="PXB42" s="4"/>
      <c r="PXC42" s="4"/>
      <c r="PXD42" s="4"/>
      <c r="PXE42" s="4"/>
      <c r="PXF42" s="4"/>
      <c r="PXG42" s="4"/>
      <c r="PXH42" s="4"/>
      <c r="PXI42" s="4"/>
      <c r="PXJ42" s="4"/>
      <c r="PXK42" s="4"/>
      <c r="PXL42" s="4"/>
      <c r="PXM42" s="4"/>
      <c r="PXN42" s="4"/>
      <c r="PXO42" s="4"/>
      <c r="PXP42" s="4"/>
      <c r="PXQ42" s="4"/>
      <c r="PXR42" s="4"/>
      <c r="PXS42" s="4"/>
      <c r="PXT42" s="4"/>
      <c r="PXU42" s="4"/>
      <c r="PXV42" s="4"/>
      <c r="PXW42" s="4"/>
      <c r="PXX42" s="4"/>
      <c r="PXY42" s="4"/>
      <c r="PXZ42" s="4"/>
      <c r="PYA42" s="4"/>
      <c r="PYB42" s="4"/>
      <c r="PYC42" s="4"/>
      <c r="PYD42" s="4"/>
      <c r="PYE42" s="4"/>
      <c r="PYF42" s="4"/>
      <c r="PYG42" s="4"/>
      <c r="PYH42" s="4"/>
      <c r="PYI42" s="4"/>
      <c r="PYJ42" s="4"/>
      <c r="PYK42" s="4"/>
      <c r="PYL42" s="4"/>
      <c r="PYM42" s="4"/>
      <c r="PYN42" s="4"/>
      <c r="PYO42" s="4"/>
      <c r="PYP42" s="4"/>
      <c r="PYQ42" s="4"/>
      <c r="PYR42" s="4"/>
      <c r="PYS42" s="4"/>
      <c r="PYT42" s="4"/>
      <c r="PYU42" s="4"/>
      <c r="PYV42" s="4"/>
      <c r="PYW42" s="4"/>
      <c r="PYX42" s="4"/>
      <c r="PYY42" s="4"/>
      <c r="PYZ42" s="4"/>
      <c r="PZA42" s="4"/>
      <c r="PZB42" s="4"/>
      <c r="PZC42" s="4"/>
      <c r="PZD42" s="4"/>
      <c r="PZE42" s="4"/>
      <c r="PZF42" s="4"/>
      <c r="PZG42" s="4"/>
      <c r="PZH42" s="4"/>
      <c r="PZI42" s="4"/>
      <c r="PZJ42" s="4"/>
      <c r="PZK42" s="4"/>
      <c r="PZL42" s="4"/>
      <c r="PZM42" s="4"/>
      <c r="PZN42" s="4"/>
      <c r="PZO42" s="4"/>
      <c r="PZP42" s="4"/>
      <c r="PZQ42" s="4"/>
      <c r="PZR42" s="4"/>
      <c r="PZS42" s="4"/>
      <c r="PZT42" s="4"/>
      <c r="PZU42" s="4"/>
      <c r="PZV42" s="4"/>
      <c r="PZW42" s="4"/>
      <c r="PZX42" s="4"/>
      <c r="PZY42" s="4"/>
      <c r="PZZ42" s="4"/>
      <c r="QAA42" s="4"/>
      <c r="QAB42" s="4"/>
      <c r="QAC42" s="4"/>
      <c r="QAD42" s="4"/>
      <c r="QAE42" s="4"/>
      <c r="QAF42" s="4"/>
      <c r="QAG42" s="4"/>
      <c r="QAH42" s="4"/>
      <c r="QAI42" s="4"/>
      <c r="QAJ42" s="4"/>
      <c r="QAK42" s="4"/>
      <c r="QAL42" s="4"/>
      <c r="QAM42" s="4"/>
      <c r="QAN42" s="4"/>
      <c r="QAO42" s="4"/>
      <c r="QAP42" s="4"/>
      <c r="QAQ42" s="4"/>
      <c r="QAR42" s="4"/>
      <c r="QAS42" s="4"/>
      <c r="QAT42" s="4"/>
      <c r="QAU42" s="4"/>
      <c r="QAV42" s="4"/>
      <c r="QAW42" s="4"/>
      <c r="QAX42" s="4"/>
      <c r="QAY42" s="4"/>
      <c r="QAZ42" s="4"/>
      <c r="QBA42" s="4"/>
      <c r="QBB42" s="4"/>
      <c r="QBC42" s="4"/>
      <c r="QBD42" s="4"/>
      <c r="QBE42" s="4"/>
      <c r="QBF42" s="4"/>
      <c r="QBG42" s="4"/>
      <c r="QBH42" s="4"/>
      <c r="QBI42" s="4"/>
      <c r="QBJ42" s="4"/>
      <c r="QBK42" s="4"/>
      <c r="QBL42" s="4"/>
      <c r="QBM42" s="4"/>
      <c r="QBN42" s="4"/>
      <c r="QBO42" s="4"/>
      <c r="QBP42" s="4"/>
      <c r="QBQ42" s="4"/>
      <c r="QBR42" s="4"/>
      <c r="QBS42" s="4"/>
      <c r="QBT42" s="4"/>
      <c r="QBU42" s="4"/>
      <c r="QBV42" s="4"/>
      <c r="QBW42" s="4"/>
      <c r="QBX42" s="4"/>
      <c r="QBY42" s="4"/>
      <c r="QBZ42" s="4"/>
      <c r="QCA42" s="4"/>
      <c r="QCB42" s="4"/>
      <c r="QCC42" s="4"/>
      <c r="QCD42" s="4"/>
      <c r="QCE42" s="4"/>
      <c r="QCF42" s="4"/>
      <c r="QCG42" s="4"/>
      <c r="QCH42" s="4"/>
      <c r="QCI42" s="4"/>
      <c r="QCJ42" s="4"/>
      <c r="QCK42" s="4"/>
      <c r="QCL42" s="4"/>
      <c r="QCM42" s="4"/>
      <c r="QCN42" s="4"/>
      <c r="QCO42" s="4"/>
      <c r="QCP42" s="4"/>
      <c r="QCQ42" s="4"/>
      <c r="QCR42" s="4"/>
      <c r="QCS42" s="4"/>
      <c r="QCT42" s="4"/>
      <c r="QCU42" s="4"/>
      <c r="QCV42" s="4"/>
      <c r="QCW42" s="4"/>
      <c r="QCX42" s="4"/>
      <c r="QCY42" s="4"/>
      <c r="QCZ42" s="4"/>
      <c r="QDA42" s="4"/>
      <c r="QDB42" s="4"/>
      <c r="QDC42" s="4"/>
      <c r="QDD42" s="4"/>
      <c r="QDE42" s="4"/>
      <c r="QDF42" s="4"/>
      <c r="QDG42" s="4"/>
      <c r="QDH42" s="4"/>
      <c r="QDI42" s="4"/>
      <c r="QDJ42" s="4"/>
      <c r="QDK42" s="4"/>
      <c r="QDL42" s="4"/>
      <c r="QDM42" s="4"/>
      <c r="QDN42" s="4"/>
      <c r="QDO42" s="4"/>
      <c r="QDP42" s="4"/>
      <c r="QDQ42" s="4"/>
      <c r="QDR42" s="4"/>
      <c r="QDS42" s="4"/>
      <c r="QDT42" s="4"/>
      <c r="QDU42" s="4"/>
      <c r="QDV42" s="4"/>
      <c r="QDW42" s="4"/>
      <c r="QDX42" s="4"/>
      <c r="QDY42" s="4"/>
      <c r="QDZ42" s="4"/>
      <c r="QEA42" s="4"/>
      <c r="QEB42" s="4"/>
      <c r="QEC42" s="4"/>
      <c r="QED42" s="4"/>
      <c r="QEE42" s="4"/>
      <c r="QEF42" s="4"/>
      <c r="QEG42" s="4"/>
      <c r="QEH42" s="4"/>
      <c r="QEI42" s="4"/>
      <c r="QEJ42" s="4"/>
      <c r="QEK42" s="4"/>
      <c r="QEL42" s="4"/>
      <c r="QEM42" s="4"/>
      <c r="QEN42" s="4"/>
      <c r="QEO42" s="4"/>
      <c r="QEP42" s="4"/>
      <c r="QEQ42" s="4"/>
      <c r="QER42" s="4"/>
      <c r="QES42" s="4"/>
      <c r="QET42" s="4"/>
      <c r="QEU42" s="4"/>
      <c r="QEV42" s="4"/>
      <c r="QEW42" s="4"/>
      <c r="QEX42" s="4"/>
      <c r="QEY42" s="4"/>
      <c r="QEZ42" s="4"/>
      <c r="QFA42" s="4"/>
      <c r="QFB42" s="4"/>
      <c r="QFC42" s="4"/>
      <c r="QFD42" s="4"/>
      <c r="QFE42" s="4"/>
      <c r="QFF42" s="4"/>
      <c r="QFG42" s="4"/>
      <c r="QFH42" s="4"/>
      <c r="QFI42" s="4"/>
      <c r="QFJ42" s="4"/>
      <c r="QFK42" s="4"/>
      <c r="QFL42" s="4"/>
      <c r="QFM42" s="4"/>
      <c r="QFN42" s="4"/>
      <c r="QFO42" s="4"/>
      <c r="QFP42" s="4"/>
      <c r="QFQ42" s="4"/>
      <c r="QFR42" s="4"/>
      <c r="QFS42" s="4"/>
      <c r="QFT42" s="4"/>
      <c r="QFU42" s="4"/>
      <c r="QFV42" s="4"/>
      <c r="QFW42" s="4"/>
      <c r="QFX42" s="4"/>
      <c r="QFY42" s="4"/>
      <c r="QFZ42" s="4"/>
      <c r="QGA42" s="4"/>
      <c r="QGB42" s="4"/>
      <c r="QGC42" s="4"/>
      <c r="QGD42" s="4"/>
      <c r="QGE42" s="4"/>
      <c r="QGF42" s="4"/>
      <c r="QGG42" s="4"/>
      <c r="QGH42" s="4"/>
      <c r="QGI42" s="4"/>
      <c r="QGJ42" s="4"/>
      <c r="QGK42" s="4"/>
      <c r="QGL42" s="4"/>
      <c r="QGM42" s="4"/>
      <c r="QGN42" s="4"/>
      <c r="QGO42" s="4"/>
      <c r="QGP42" s="4"/>
      <c r="QGQ42" s="4"/>
      <c r="QGR42" s="4"/>
      <c r="QGS42" s="4"/>
      <c r="QGT42" s="4"/>
      <c r="QGU42" s="4"/>
      <c r="QGV42" s="4"/>
      <c r="QGW42" s="4"/>
      <c r="QGX42" s="4"/>
      <c r="QGY42" s="4"/>
      <c r="QGZ42" s="4"/>
      <c r="QHA42" s="4"/>
      <c r="QHB42" s="4"/>
      <c r="QHC42" s="4"/>
      <c r="QHD42" s="4"/>
      <c r="QHE42" s="4"/>
      <c r="QHF42" s="4"/>
      <c r="QHG42" s="4"/>
      <c r="QHH42" s="4"/>
      <c r="QHI42" s="4"/>
      <c r="QHJ42" s="4"/>
      <c r="QHK42" s="4"/>
      <c r="QHL42" s="4"/>
      <c r="QHM42" s="4"/>
      <c r="QHN42" s="4"/>
      <c r="QHO42" s="4"/>
      <c r="QHP42" s="4"/>
      <c r="QHQ42" s="4"/>
      <c r="QHR42" s="4"/>
      <c r="QHS42" s="4"/>
      <c r="QHT42" s="4"/>
      <c r="QHU42" s="4"/>
      <c r="QHV42" s="4"/>
      <c r="QHW42" s="4"/>
      <c r="QHX42" s="4"/>
      <c r="QHY42" s="4"/>
      <c r="QHZ42" s="4"/>
      <c r="QIA42" s="4"/>
      <c r="QIB42" s="4"/>
      <c r="QIC42" s="4"/>
      <c r="QID42" s="4"/>
      <c r="QIE42" s="4"/>
      <c r="QIF42" s="4"/>
      <c r="QIG42" s="4"/>
      <c r="QIH42" s="4"/>
      <c r="QII42" s="4"/>
      <c r="QIJ42" s="4"/>
      <c r="QIK42" s="4"/>
      <c r="QIL42" s="4"/>
      <c r="QIM42" s="4"/>
      <c r="QIN42" s="4"/>
      <c r="QIO42" s="4"/>
      <c r="QIP42" s="4"/>
      <c r="QIQ42" s="4"/>
      <c r="QIR42" s="4"/>
      <c r="QIS42" s="4"/>
      <c r="QIT42" s="4"/>
      <c r="QIU42" s="4"/>
      <c r="QIV42" s="4"/>
      <c r="QIW42" s="4"/>
      <c r="QIX42" s="4"/>
      <c r="QIY42" s="4"/>
      <c r="QIZ42" s="4"/>
      <c r="QJA42" s="4"/>
      <c r="QJB42" s="4"/>
      <c r="QJC42" s="4"/>
      <c r="QJD42" s="4"/>
      <c r="QJE42" s="4"/>
      <c r="QJF42" s="4"/>
      <c r="QJG42" s="4"/>
      <c r="QJH42" s="4"/>
      <c r="QJI42" s="4"/>
      <c r="QJJ42" s="4"/>
      <c r="QJK42" s="4"/>
      <c r="QJL42" s="4"/>
      <c r="QJM42" s="4"/>
      <c r="QJN42" s="4"/>
      <c r="QJO42" s="4"/>
      <c r="QJP42" s="4"/>
      <c r="QJQ42" s="4"/>
      <c r="QJR42" s="4"/>
      <c r="QJS42" s="4"/>
      <c r="QJT42" s="4"/>
      <c r="QJU42" s="4"/>
      <c r="QJV42" s="4"/>
      <c r="QJW42" s="4"/>
      <c r="QJX42" s="4"/>
      <c r="QJY42" s="4"/>
      <c r="QJZ42" s="4"/>
      <c r="QKA42" s="4"/>
      <c r="QKB42" s="4"/>
      <c r="QKC42" s="4"/>
      <c r="QKD42" s="4"/>
      <c r="QKE42" s="4"/>
      <c r="QKF42" s="4"/>
      <c r="QKG42" s="4"/>
      <c r="QKH42" s="4"/>
      <c r="QKI42" s="4"/>
      <c r="QKJ42" s="4"/>
      <c r="QKK42" s="4"/>
      <c r="QKL42" s="4"/>
      <c r="QKM42" s="4"/>
      <c r="QKN42" s="4"/>
      <c r="QKO42" s="4"/>
      <c r="QKP42" s="4"/>
      <c r="QKQ42" s="4"/>
      <c r="QKR42" s="4"/>
      <c r="QKS42" s="4"/>
      <c r="QKT42" s="4"/>
      <c r="QKU42" s="4"/>
      <c r="QKV42" s="4"/>
      <c r="QKW42" s="4"/>
      <c r="QKX42" s="4"/>
      <c r="QKY42" s="4"/>
      <c r="QKZ42" s="4"/>
      <c r="QLA42" s="4"/>
      <c r="QLB42" s="4"/>
      <c r="QLC42" s="4"/>
      <c r="QLD42" s="4"/>
      <c r="QLE42" s="4"/>
      <c r="QLF42" s="4"/>
      <c r="QLG42" s="4"/>
      <c r="QLH42" s="4"/>
      <c r="QLI42" s="4"/>
      <c r="QLJ42" s="4"/>
      <c r="QLK42" s="4"/>
      <c r="QLL42" s="4"/>
      <c r="QLM42" s="4"/>
      <c r="QLN42" s="4"/>
      <c r="QLO42" s="4"/>
      <c r="QLP42" s="4"/>
      <c r="QLQ42" s="4"/>
      <c r="QLR42" s="4"/>
      <c r="QLS42" s="4"/>
      <c r="QLT42" s="4"/>
      <c r="QLU42" s="4"/>
      <c r="QLV42" s="4"/>
      <c r="QLW42" s="4"/>
      <c r="QLX42" s="4"/>
      <c r="QLY42" s="4"/>
      <c r="QLZ42" s="4"/>
      <c r="QMA42" s="4"/>
      <c r="QMB42" s="4"/>
      <c r="QMC42" s="4"/>
      <c r="QMD42" s="4"/>
      <c r="QME42" s="4"/>
      <c r="QMF42" s="4"/>
      <c r="QMG42" s="4"/>
      <c r="QMH42" s="4"/>
      <c r="QMI42" s="4"/>
      <c r="QMJ42" s="4"/>
      <c r="QMK42" s="4"/>
      <c r="QML42" s="4"/>
      <c r="QMM42" s="4"/>
      <c r="QMN42" s="4"/>
      <c r="QMO42" s="4"/>
      <c r="QMP42" s="4"/>
      <c r="QMQ42" s="4"/>
      <c r="QMR42" s="4"/>
      <c r="QMS42" s="4"/>
      <c r="QMT42" s="4"/>
      <c r="QMU42" s="4"/>
      <c r="QMV42" s="4"/>
      <c r="QMW42" s="4"/>
      <c r="QMX42" s="4"/>
      <c r="QMY42" s="4"/>
      <c r="QMZ42" s="4"/>
      <c r="QNA42" s="4"/>
      <c r="QNB42" s="4"/>
      <c r="QNC42" s="4"/>
      <c r="QND42" s="4"/>
      <c r="QNE42" s="4"/>
      <c r="QNF42" s="4"/>
      <c r="QNG42" s="4"/>
      <c r="QNH42" s="4"/>
      <c r="QNI42" s="4"/>
      <c r="QNJ42" s="4"/>
      <c r="QNK42" s="4"/>
      <c r="QNL42" s="4"/>
      <c r="QNM42" s="4"/>
      <c r="QNN42" s="4"/>
      <c r="QNO42" s="4"/>
      <c r="QNP42" s="4"/>
      <c r="QNQ42" s="4"/>
      <c r="QNR42" s="4"/>
      <c r="QNS42" s="4"/>
      <c r="QNT42" s="4"/>
      <c r="QNU42" s="4"/>
      <c r="QNV42" s="4"/>
      <c r="QNW42" s="4"/>
      <c r="QNX42" s="4"/>
      <c r="QNY42" s="4"/>
      <c r="QNZ42" s="4"/>
      <c r="QOA42" s="4"/>
      <c r="QOB42" s="4"/>
      <c r="QOC42" s="4"/>
      <c r="QOD42" s="4"/>
      <c r="QOE42" s="4"/>
      <c r="QOF42" s="4"/>
      <c r="QOG42" s="4"/>
      <c r="QOH42" s="4"/>
      <c r="QOI42" s="4"/>
      <c r="QOJ42" s="4"/>
      <c r="QOK42" s="4"/>
      <c r="QOL42" s="4"/>
      <c r="QOM42" s="4"/>
      <c r="QON42" s="4"/>
      <c r="QOO42" s="4"/>
      <c r="QOP42" s="4"/>
      <c r="QOQ42" s="4"/>
      <c r="QOR42" s="4"/>
      <c r="QOS42" s="4"/>
      <c r="QOT42" s="4"/>
      <c r="QOU42" s="4"/>
      <c r="QOV42" s="4"/>
      <c r="QOW42" s="4"/>
      <c r="QOX42" s="4"/>
      <c r="QOY42" s="4"/>
      <c r="QOZ42" s="4"/>
      <c r="QPA42" s="4"/>
      <c r="QPB42" s="4"/>
      <c r="QPC42" s="4"/>
      <c r="QPD42" s="4"/>
      <c r="QPE42" s="4"/>
      <c r="QPF42" s="4"/>
      <c r="QPG42" s="4"/>
      <c r="QPH42" s="4"/>
      <c r="QPI42" s="4"/>
      <c r="QPJ42" s="4"/>
      <c r="QPK42" s="4"/>
      <c r="QPL42" s="4"/>
      <c r="QPM42" s="4"/>
      <c r="QPN42" s="4"/>
      <c r="QPO42" s="4"/>
      <c r="QPP42" s="4"/>
      <c r="QPQ42" s="4"/>
      <c r="QPR42" s="4"/>
      <c r="QPS42" s="4"/>
      <c r="QPT42" s="4"/>
      <c r="QPU42" s="4"/>
      <c r="QPV42" s="4"/>
      <c r="QPW42" s="4"/>
      <c r="QPX42" s="4"/>
      <c r="QPY42" s="4"/>
      <c r="QPZ42" s="4"/>
      <c r="QQA42" s="4"/>
      <c r="QQB42" s="4"/>
      <c r="QQC42" s="4"/>
      <c r="QQD42" s="4"/>
      <c r="QQE42" s="4"/>
      <c r="QQF42" s="4"/>
      <c r="QQG42" s="4"/>
      <c r="QQH42" s="4"/>
      <c r="QQI42" s="4"/>
      <c r="QQJ42" s="4"/>
      <c r="QQK42" s="4"/>
      <c r="QQL42" s="4"/>
      <c r="QQM42" s="4"/>
      <c r="QQN42" s="4"/>
      <c r="QQO42" s="4"/>
      <c r="QQP42" s="4"/>
      <c r="QQQ42" s="4"/>
      <c r="QQR42" s="4"/>
      <c r="QQS42" s="4"/>
      <c r="QQT42" s="4"/>
      <c r="QQU42" s="4"/>
      <c r="QQV42" s="4"/>
      <c r="QQW42" s="4"/>
      <c r="QQX42" s="4"/>
      <c r="QQY42" s="4"/>
      <c r="QQZ42" s="4"/>
      <c r="QRA42" s="4"/>
      <c r="QRB42" s="4"/>
      <c r="QRC42" s="4"/>
      <c r="QRD42" s="4"/>
      <c r="QRE42" s="4"/>
      <c r="QRF42" s="4"/>
      <c r="QRG42" s="4"/>
      <c r="QRH42" s="4"/>
      <c r="QRI42" s="4"/>
      <c r="QRJ42" s="4"/>
      <c r="QRK42" s="4"/>
      <c r="QRL42" s="4"/>
      <c r="QRM42" s="4"/>
      <c r="QRN42" s="4"/>
      <c r="QRO42" s="4"/>
      <c r="QRP42" s="4"/>
      <c r="QRQ42" s="4"/>
      <c r="QRR42" s="4"/>
      <c r="QRS42" s="4"/>
      <c r="QRT42" s="4"/>
      <c r="QRU42" s="4"/>
      <c r="QRV42" s="4"/>
      <c r="QRW42" s="4"/>
      <c r="QRX42" s="4"/>
      <c r="QRY42" s="4"/>
      <c r="QRZ42" s="4"/>
      <c r="QSA42" s="4"/>
      <c r="QSB42" s="4"/>
      <c r="QSC42" s="4"/>
      <c r="QSD42" s="4"/>
      <c r="QSE42" s="4"/>
      <c r="QSF42" s="4"/>
      <c r="QSG42" s="4"/>
      <c r="QSH42" s="4"/>
      <c r="QSI42" s="4"/>
      <c r="QSJ42" s="4"/>
      <c r="QSK42" s="4"/>
      <c r="QSL42" s="4"/>
      <c r="QSM42" s="4"/>
      <c r="QSN42" s="4"/>
      <c r="QSO42" s="4"/>
      <c r="QSP42" s="4"/>
      <c r="QSQ42" s="4"/>
      <c r="QSR42" s="4"/>
      <c r="QSS42" s="4"/>
      <c r="QST42" s="4"/>
      <c r="QSU42" s="4"/>
      <c r="QSV42" s="4"/>
      <c r="QSW42" s="4"/>
      <c r="QSX42" s="4"/>
      <c r="QSY42" s="4"/>
      <c r="QSZ42" s="4"/>
      <c r="QTA42" s="4"/>
      <c r="QTB42" s="4"/>
      <c r="QTC42" s="4"/>
      <c r="QTD42" s="4"/>
      <c r="QTE42" s="4"/>
      <c r="QTF42" s="4"/>
      <c r="QTG42" s="4"/>
      <c r="QTH42" s="4"/>
      <c r="QTI42" s="4"/>
      <c r="QTJ42" s="4"/>
      <c r="QTK42" s="4"/>
      <c r="QTL42" s="4"/>
      <c r="QTM42" s="4"/>
      <c r="QTN42" s="4"/>
      <c r="QTO42" s="4"/>
      <c r="QTP42" s="4"/>
      <c r="QTQ42" s="4"/>
      <c r="QTR42" s="4"/>
      <c r="QTS42" s="4"/>
      <c r="QTT42" s="4"/>
      <c r="QTU42" s="4"/>
      <c r="QTV42" s="4"/>
      <c r="QTW42" s="4"/>
      <c r="QTX42" s="4"/>
      <c r="QTY42" s="4"/>
      <c r="QTZ42" s="4"/>
      <c r="QUA42" s="4"/>
      <c r="QUB42" s="4"/>
      <c r="QUC42" s="4"/>
      <c r="QUD42" s="4"/>
      <c r="QUE42" s="4"/>
      <c r="QUF42" s="4"/>
      <c r="QUG42" s="4"/>
      <c r="QUH42" s="4"/>
      <c r="QUI42" s="4"/>
      <c r="QUJ42" s="4"/>
      <c r="QUK42" s="4"/>
      <c r="QUL42" s="4"/>
      <c r="QUM42" s="4"/>
      <c r="QUN42" s="4"/>
      <c r="QUO42" s="4"/>
      <c r="QUP42" s="4"/>
      <c r="QUQ42" s="4"/>
      <c r="QUR42" s="4"/>
      <c r="QUS42" s="4"/>
      <c r="QUT42" s="4"/>
      <c r="QUU42" s="4"/>
      <c r="QUV42" s="4"/>
      <c r="QUW42" s="4"/>
      <c r="QUX42" s="4"/>
      <c r="QUY42" s="4"/>
      <c r="QUZ42" s="4"/>
      <c r="QVA42" s="4"/>
      <c r="QVB42" s="4"/>
      <c r="QVC42" s="4"/>
      <c r="QVD42" s="4"/>
      <c r="QVE42" s="4"/>
      <c r="QVF42" s="4"/>
      <c r="QVG42" s="4"/>
      <c r="QVH42" s="4"/>
      <c r="QVI42" s="4"/>
      <c r="QVJ42" s="4"/>
      <c r="QVK42" s="4"/>
      <c r="QVL42" s="4"/>
      <c r="QVM42" s="4"/>
      <c r="QVN42" s="4"/>
      <c r="QVO42" s="4"/>
      <c r="QVP42" s="4"/>
      <c r="QVQ42" s="4"/>
      <c r="QVR42" s="4"/>
      <c r="QVS42" s="4"/>
      <c r="QVT42" s="4"/>
      <c r="QVU42" s="4"/>
      <c r="QVV42" s="4"/>
      <c r="QVW42" s="4"/>
      <c r="QVX42" s="4"/>
      <c r="QVY42" s="4"/>
      <c r="QVZ42" s="4"/>
      <c r="QWA42" s="4"/>
      <c r="QWB42" s="4"/>
      <c r="QWC42" s="4"/>
      <c r="QWD42" s="4"/>
      <c r="QWE42" s="4"/>
      <c r="QWF42" s="4"/>
      <c r="QWG42" s="4"/>
      <c r="QWH42" s="4"/>
      <c r="QWI42" s="4"/>
      <c r="QWJ42" s="4"/>
      <c r="QWK42" s="4"/>
      <c r="QWL42" s="4"/>
      <c r="QWM42" s="4"/>
      <c r="QWN42" s="4"/>
      <c r="QWO42" s="4"/>
      <c r="QWP42" s="4"/>
      <c r="QWQ42" s="4"/>
      <c r="QWR42" s="4"/>
      <c r="QWS42" s="4"/>
      <c r="QWT42" s="4"/>
      <c r="QWU42" s="4"/>
      <c r="QWV42" s="4"/>
      <c r="QWW42" s="4"/>
      <c r="QWX42" s="4"/>
      <c r="QWY42" s="4"/>
      <c r="QWZ42" s="4"/>
      <c r="QXA42" s="4"/>
      <c r="QXB42" s="4"/>
      <c r="QXC42" s="4"/>
      <c r="QXD42" s="4"/>
      <c r="QXE42" s="4"/>
      <c r="QXF42" s="4"/>
      <c r="QXG42" s="4"/>
      <c r="QXH42" s="4"/>
      <c r="QXI42" s="4"/>
      <c r="QXJ42" s="4"/>
      <c r="QXK42" s="4"/>
      <c r="QXL42" s="4"/>
      <c r="QXM42" s="4"/>
      <c r="QXN42" s="4"/>
      <c r="QXO42" s="4"/>
      <c r="QXP42" s="4"/>
      <c r="QXQ42" s="4"/>
      <c r="QXR42" s="4"/>
      <c r="QXS42" s="4"/>
      <c r="QXT42" s="4"/>
      <c r="QXU42" s="4"/>
      <c r="QXV42" s="4"/>
      <c r="QXW42" s="4"/>
      <c r="QXX42" s="4"/>
      <c r="QXY42" s="4"/>
      <c r="QXZ42" s="4"/>
      <c r="QYA42" s="4"/>
      <c r="QYB42" s="4"/>
      <c r="QYC42" s="4"/>
      <c r="QYD42" s="4"/>
      <c r="QYE42" s="4"/>
      <c r="QYF42" s="4"/>
      <c r="QYG42" s="4"/>
      <c r="QYH42" s="4"/>
      <c r="QYI42" s="4"/>
      <c r="QYJ42" s="4"/>
      <c r="QYK42" s="4"/>
      <c r="QYL42" s="4"/>
      <c r="QYM42" s="4"/>
      <c r="QYN42" s="4"/>
      <c r="QYO42" s="4"/>
      <c r="QYP42" s="4"/>
      <c r="QYQ42" s="4"/>
      <c r="QYR42" s="4"/>
      <c r="QYS42" s="4"/>
      <c r="QYT42" s="4"/>
      <c r="QYU42" s="4"/>
      <c r="QYV42" s="4"/>
      <c r="QYW42" s="4"/>
      <c r="QYX42" s="4"/>
      <c r="QYY42" s="4"/>
      <c r="QYZ42" s="4"/>
      <c r="QZA42" s="4"/>
      <c r="QZB42" s="4"/>
      <c r="QZC42" s="4"/>
      <c r="QZD42" s="4"/>
      <c r="QZE42" s="4"/>
      <c r="QZF42" s="4"/>
      <c r="QZG42" s="4"/>
      <c r="QZH42" s="4"/>
      <c r="QZI42" s="4"/>
      <c r="QZJ42" s="4"/>
      <c r="QZK42" s="4"/>
      <c r="QZL42" s="4"/>
      <c r="QZM42" s="4"/>
      <c r="QZN42" s="4"/>
      <c r="QZO42" s="4"/>
      <c r="QZP42" s="4"/>
      <c r="QZQ42" s="4"/>
      <c r="QZR42" s="4"/>
      <c r="QZS42" s="4"/>
      <c r="QZT42" s="4"/>
      <c r="QZU42" s="4"/>
      <c r="QZV42" s="4"/>
      <c r="QZW42" s="4"/>
      <c r="QZX42" s="4"/>
      <c r="QZY42" s="4"/>
      <c r="QZZ42" s="4"/>
      <c r="RAA42" s="4"/>
      <c r="RAB42" s="4"/>
      <c r="RAC42" s="4"/>
      <c r="RAD42" s="4"/>
      <c r="RAE42" s="4"/>
      <c r="RAF42" s="4"/>
      <c r="RAG42" s="4"/>
      <c r="RAH42" s="4"/>
      <c r="RAI42" s="4"/>
      <c r="RAJ42" s="4"/>
      <c r="RAK42" s="4"/>
      <c r="RAL42" s="4"/>
      <c r="RAM42" s="4"/>
      <c r="RAN42" s="4"/>
      <c r="RAO42" s="4"/>
      <c r="RAP42" s="4"/>
      <c r="RAQ42" s="4"/>
      <c r="RAR42" s="4"/>
      <c r="RAS42" s="4"/>
      <c r="RAT42" s="4"/>
      <c r="RAU42" s="4"/>
      <c r="RAV42" s="4"/>
      <c r="RAW42" s="4"/>
      <c r="RAX42" s="4"/>
      <c r="RAY42" s="4"/>
      <c r="RAZ42" s="4"/>
      <c r="RBA42" s="4"/>
      <c r="RBB42" s="4"/>
      <c r="RBC42" s="4"/>
      <c r="RBD42" s="4"/>
      <c r="RBE42" s="4"/>
      <c r="RBF42" s="4"/>
      <c r="RBG42" s="4"/>
      <c r="RBH42" s="4"/>
      <c r="RBI42" s="4"/>
      <c r="RBJ42" s="4"/>
      <c r="RBK42" s="4"/>
      <c r="RBL42" s="4"/>
      <c r="RBM42" s="4"/>
      <c r="RBN42" s="4"/>
      <c r="RBO42" s="4"/>
      <c r="RBP42" s="4"/>
      <c r="RBQ42" s="4"/>
      <c r="RBR42" s="4"/>
      <c r="RBS42" s="4"/>
      <c r="RBT42" s="4"/>
      <c r="RBU42" s="4"/>
      <c r="RBV42" s="4"/>
      <c r="RBW42" s="4"/>
      <c r="RBX42" s="4"/>
      <c r="RBY42" s="4"/>
      <c r="RBZ42" s="4"/>
      <c r="RCA42" s="4"/>
      <c r="RCB42" s="4"/>
      <c r="RCC42" s="4"/>
      <c r="RCD42" s="4"/>
      <c r="RCE42" s="4"/>
      <c r="RCF42" s="4"/>
      <c r="RCG42" s="4"/>
      <c r="RCH42" s="4"/>
      <c r="RCI42" s="4"/>
      <c r="RCJ42" s="4"/>
      <c r="RCK42" s="4"/>
      <c r="RCL42" s="4"/>
      <c r="RCM42" s="4"/>
      <c r="RCN42" s="4"/>
      <c r="RCO42" s="4"/>
      <c r="RCP42" s="4"/>
      <c r="RCQ42" s="4"/>
      <c r="RCR42" s="4"/>
      <c r="RCS42" s="4"/>
      <c r="RCT42" s="4"/>
      <c r="RCU42" s="4"/>
      <c r="RCV42" s="4"/>
      <c r="RCW42" s="4"/>
      <c r="RCX42" s="4"/>
      <c r="RCY42" s="4"/>
      <c r="RCZ42" s="4"/>
      <c r="RDA42" s="4"/>
      <c r="RDB42" s="4"/>
      <c r="RDC42" s="4"/>
      <c r="RDD42" s="4"/>
      <c r="RDE42" s="4"/>
      <c r="RDF42" s="4"/>
      <c r="RDG42" s="4"/>
      <c r="RDH42" s="4"/>
      <c r="RDI42" s="4"/>
      <c r="RDJ42" s="4"/>
      <c r="RDK42" s="4"/>
      <c r="RDL42" s="4"/>
      <c r="RDM42" s="4"/>
      <c r="RDN42" s="4"/>
      <c r="RDO42" s="4"/>
      <c r="RDP42" s="4"/>
      <c r="RDQ42" s="4"/>
      <c r="RDR42" s="4"/>
      <c r="RDS42" s="4"/>
      <c r="RDT42" s="4"/>
      <c r="RDU42" s="4"/>
      <c r="RDV42" s="4"/>
      <c r="RDW42" s="4"/>
      <c r="RDX42" s="4"/>
      <c r="RDY42" s="4"/>
      <c r="RDZ42" s="4"/>
      <c r="REA42" s="4"/>
      <c r="REB42" s="4"/>
      <c r="REC42" s="4"/>
      <c r="RED42" s="4"/>
      <c r="REE42" s="4"/>
      <c r="REF42" s="4"/>
      <c r="REG42" s="4"/>
      <c r="REH42" s="4"/>
      <c r="REI42" s="4"/>
      <c r="REJ42" s="4"/>
      <c r="REK42" s="4"/>
      <c r="REL42" s="4"/>
      <c r="REM42" s="4"/>
      <c r="REN42" s="4"/>
      <c r="REO42" s="4"/>
      <c r="REP42" s="4"/>
      <c r="REQ42" s="4"/>
      <c r="RER42" s="4"/>
      <c r="RES42" s="4"/>
      <c r="RET42" s="4"/>
      <c r="REU42" s="4"/>
      <c r="REV42" s="4"/>
      <c r="REW42" s="4"/>
      <c r="REX42" s="4"/>
      <c r="REY42" s="4"/>
      <c r="REZ42" s="4"/>
      <c r="RFA42" s="4"/>
      <c r="RFB42" s="4"/>
      <c r="RFC42" s="4"/>
      <c r="RFD42" s="4"/>
      <c r="RFE42" s="4"/>
      <c r="RFF42" s="4"/>
      <c r="RFG42" s="4"/>
      <c r="RFH42" s="4"/>
      <c r="RFI42" s="4"/>
      <c r="RFJ42" s="4"/>
      <c r="RFK42" s="4"/>
      <c r="RFL42" s="4"/>
      <c r="RFM42" s="4"/>
      <c r="RFN42" s="4"/>
      <c r="RFO42" s="4"/>
      <c r="RFP42" s="4"/>
      <c r="RFQ42" s="4"/>
      <c r="RFR42" s="4"/>
      <c r="RFS42" s="4"/>
      <c r="RFT42" s="4"/>
      <c r="RFU42" s="4"/>
      <c r="RFV42" s="4"/>
      <c r="RFW42" s="4"/>
      <c r="RFX42" s="4"/>
      <c r="RFY42" s="4"/>
      <c r="RFZ42" s="4"/>
      <c r="RGA42" s="4"/>
      <c r="RGB42" s="4"/>
      <c r="RGC42" s="4"/>
      <c r="RGD42" s="4"/>
      <c r="RGE42" s="4"/>
      <c r="RGF42" s="4"/>
      <c r="RGG42" s="4"/>
      <c r="RGH42" s="4"/>
      <c r="RGI42" s="4"/>
      <c r="RGJ42" s="4"/>
      <c r="RGK42" s="4"/>
      <c r="RGL42" s="4"/>
      <c r="RGM42" s="4"/>
      <c r="RGN42" s="4"/>
      <c r="RGO42" s="4"/>
      <c r="RGP42" s="4"/>
      <c r="RGQ42" s="4"/>
      <c r="RGR42" s="4"/>
      <c r="RGS42" s="4"/>
      <c r="RGT42" s="4"/>
      <c r="RGU42" s="4"/>
      <c r="RGV42" s="4"/>
      <c r="RGW42" s="4"/>
      <c r="RGX42" s="4"/>
      <c r="RGY42" s="4"/>
      <c r="RGZ42" s="4"/>
      <c r="RHA42" s="4"/>
      <c r="RHB42" s="4"/>
      <c r="RHC42" s="4"/>
      <c r="RHD42" s="4"/>
      <c r="RHE42" s="4"/>
      <c r="RHF42" s="4"/>
      <c r="RHG42" s="4"/>
      <c r="RHH42" s="4"/>
      <c r="RHI42" s="4"/>
      <c r="RHJ42" s="4"/>
      <c r="RHK42" s="4"/>
      <c r="RHL42" s="4"/>
      <c r="RHM42" s="4"/>
      <c r="RHN42" s="4"/>
      <c r="RHO42" s="4"/>
      <c r="RHP42" s="4"/>
      <c r="RHQ42" s="4"/>
      <c r="RHR42" s="4"/>
      <c r="RHS42" s="4"/>
      <c r="RHT42" s="4"/>
      <c r="RHU42" s="4"/>
      <c r="RHV42" s="4"/>
      <c r="RHW42" s="4"/>
      <c r="RHX42" s="4"/>
      <c r="RHY42" s="4"/>
      <c r="RHZ42" s="4"/>
      <c r="RIA42" s="4"/>
      <c r="RIB42" s="4"/>
      <c r="RIC42" s="4"/>
      <c r="RID42" s="4"/>
      <c r="RIE42" s="4"/>
      <c r="RIF42" s="4"/>
      <c r="RIG42" s="4"/>
      <c r="RIH42" s="4"/>
      <c r="RII42" s="4"/>
      <c r="RIJ42" s="4"/>
      <c r="RIK42" s="4"/>
      <c r="RIL42" s="4"/>
      <c r="RIM42" s="4"/>
      <c r="RIN42" s="4"/>
      <c r="RIO42" s="4"/>
      <c r="RIP42" s="4"/>
      <c r="RIQ42" s="4"/>
      <c r="RIR42" s="4"/>
      <c r="RIS42" s="4"/>
      <c r="RIT42" s="4"/>
      <c r="RIU42" s="4"/>
      <c r="RIV42" s="4"/>
      <c r="RIW42" s="4"/>
      <c r="RIX42" s="4"/>
      <c r="RIY42" s="4"/>
      <c r="RIZ42" s="4"/>
      <c r="RJA42" s="4"/>
      <c r="RJB42" s="4"/>
      <c r="RJC42" s="4"/>
      <c r="RJD42" s="4"/>
      <c r="RJE42" s="4"/>
      <c r="RJF42" s="4"/>
      <c r="RJG42" s="4"/>
      <c r="RJH42" s="4"/>
      <c r="RJI42" s="4"/>
      <c r="RJJ42" s="4"/>
      <c r="RJK42" s="4"/>
      <c r="RJL42" s="4"/>
      <c r="RJM42" s="4"/>
      <c r="RJN42" s="4"/>
      <c r="RJO42" s="4"/>
      <c r="RJP42" s="4"/>
      <c r="RJQ42" s="4"/>
      <c r="RJR42" s="4"/>
      <c r="RJS42" s="4"/>
      <c r="RJT42" s="4"/>
      <c r="RJU42" s="4"/>
      <c r="RJV42" s="4"/>
      <c r="RJW42" s="4"/>
      <c r="RJX42" s="4"/>
      <c r="RJY42" s="4"/>
      <c r="RJZ42" s="4"/>
      <c r="RKA42" s="4"/>
      <c r="RKB42" s="4"/>
      <c r="RKC42" s="4"/>
      <c r="RKD42" s="4"/>
      <c r="RKE42" s="4"/>
      <c r="RKF42" s="4"/>
      <c r="RKG42" s="4"/>
      <c r="RKH42" s="4"/>
      <c r="RKI42" s="4"/>
      <c r="RKJ42" s="4"/>
      <c r="RKK42" s="4"/>
      <c r="RKL42" s="4"/>
      <c r="RKM42" s="4"/>
      <c r="RKN42" s="4"/>
      <c r="RKO42" s="4"/>
      <c r="RKP42" s="4"/>
      <c r="RKQ42" s="4"/>
      <c r="RKR42" s="4"/>
      <c r="RKS42" s="4"/>
      <c r="RKT42" s="4"/>
      <c r="RKU42" s="4"/>
      <c r="RKV42" s="4"/>
      <c r="RKW42" s="4"/>
      <c r="RKX42" s="4"/>
      <c r="RKY42" s="4"/>
      <c r="RKZ42" s="4"/>
      <c r="RLA42" s="4"/>
      <c r="RLB42" s="4"/>
      <c r="RLC42" s="4"/>
      <c r="RLD42" s="4"/>
      <c r="RLE42" s="4"/>
      <c r="RLF42" s="4"/>
      <c r="RLG42" s="4"/>
      <c r="RLH42" s="4"/>
      <c r="RLI42" s="4"/>
      <c r="RLJ42" s="4"/>
      <c r="RLK42" s="4"/>
      <c r="RLL42" s="4"/>
      <c r="RLM42" s="4"/>
      <c r="RLN42" s="4"/>
      <c r="RLO42" s="4"/>
      <c r="RLP42" s="4"/>
      <c r="RLQ42" s="4"/>
      <c r="RLR42" s="4"/>
      <c r="RLS42" s="4"/>
      <c r="RLT42" s="4"/>
      <c r="RLU42" s="4"/>
      <c r="RLV42" s="4"/>
      <c r="RLW42" s="4"/>
      <c r="RLX42" s="4"/>
      <c r="RLY42" s="4"/>
      <c r="RLZ42" s="4"/>
      <c r="RMA42" s="4"/>
      <c r="RMB42" s="4"/>
      <c r="RMC42" s="4"/>
      <c r="RMD42" s="4"/>
      <c r="RME42" s="4"/>
      <c r="RMF42" s="4"/>
      <c r="RMG42" s="4"/>
      <c r="RMH42" s="4"/>
      <c r="RMI42" s="4"/>
      <c r="RMJ42" s="4"/>
      <c r="RMK42" s="4"/>
      <c r="RML42" s="4"/>
      <c r="RMM42" s="4"/>
      <c r="RMN42" s="4"/>
      <c r="RMO42" s="4"/>
      <c r="RMP42" s="4"/>
      <c r="RMQ42" s="4"/>
      <c r="RMR42" s="4"/>
      <c r="RMS42" s="4"/>
      <c r="RMT42" s="4"/>
      <c r="RMU42" s="4"/>
      <c r="RMV42" s="4"/>
      <c r="RMW42" s="4"/>
      <c r="RMX42" s="4"/>
      <c r="RMY42" s="4"/>
      <c r="RMZ42" s="4"/>
      <c r="RNA42" s="4"/>
      <c r="RNB42" s="4"/>
      <c r="RNC42" s="4"/>
      <c r="RND42" s="4"/>
      <c r="RNE42" s="4"/>
      <c r="RNF42" s="4"/>
      <c r="RNG42" s="4"/>
      <c r="RNH42" s="4"/>
      <c r="RNI42" s="4"/>
      <c r="RNJ42" s="4"/>
      <c r="RNK42" s="4"/>
      <c r="RNL42" s="4"/>
      <c r="RNM42" s="4"/>
      <c r="RNN42" s="4"/>
      <c r="RNO42" s="4"/>
      <c r="RNP42" s="4"/>
      <c r="RNQ42" s="4"/>
      <c r="RNR42" s="4"/>
      <c r="RNS42" s="4"/>
      <c r="RNT42" s="4"/>
      <c r="RNU42" s="4"/>
      <c r="RNV42" s="4"/>
      <c r="RNW42" s="4"/>
      <c r="RNX42" s="4"/>
      <c r="RNY42" s="4"/>
      <c r="RNZ42" s="4"/>
      <c r="ROA42" s="4"/>
      <c r="ROB42" s="4"/>
      <c r="ROC42" s="4"/>
      <c r="ROD42" s="4"/>
      <c r="ROE42" s="4"/>
      <c r="ROF42" s="4"/>
      <c r="ROG42" s="4"/>
      <c r="ROH42" s="4"/>
      <c r="ROI42" s="4"/>
      <c r="ROJ42" s="4"/>
      <c r="ROK42" s="4"/>
      <c r="ROL42" s="4"/>
      <c r="ROM42" s="4"/>
      <c r="RON42" s="4"/>
      <c r="ROO42" s="4"/>
      <c r="ROP42" s="4"/>
      <c r="ROQ42" s="4"/>
      <c r="ROR42" s="4"/>
      <c r="ROS42" s="4"/>
      <c r="ROT42" s="4"/>
      <c r="ROU42" s="4"/>
      <c r="ROV42" s="4"/>
      <c r="ROW42" s="4"/>
      <c r="ROX42" s="4"/>
      <c r="ROY42" s="4"/>
      <c r="ROZ42" s="4"/>
      <c r="RPA42" s="4"/>
      <c r="RPB42" s="4"/>
      <c r="RPC42" s="4"/>
      <c r="RPD42" s="4"/>
      <c r="RPE42" s="4"/>
      <c r="RPF42" s="4"/>
      <c r="RPG42" s="4"/>
      <c r="RPH42" s="4"/>
      <c r="RPI42" s="4"/>
      <c r="RPJ42" s="4"/>
      <c r="RPK42" s="4"/>
      <c r="RPL42" s="4"/>
      <c r="RPM42" s="4"/>
      <c r="RPN42" s="4"/>
      <c r="RPO42" s="4"/>
      <c r="RPP42" s="4"/>
      <c r="RPQ42" s="4"/>
      <c r="RPR42" s="4"/>
      <c r="RPS42" s="4"/>
      <c r="RPT42" s="4"/>
      <c r="RPU42" s="4"/>
      <c r="RPV42" s="4"/>
      <c r="RPW42" s="4"/>
      <c r="RPX42" s="4"/>
      <c r="RPY42" s="4"/>
      <c r="RPZ42" s="4"/>
      <c r="RQA42" s="4"/>
      <c r="RQB42" s="4"/>
      <c r="RQC42" s="4"/>
      <c r="RQD42" s="4"/>
      <c r="RQE42" s="4"/>
      <c r="RQF42" s="4"/>
      <c r="RQG42" s="4"/>
      <c r="RQH42" s="4"/>
      <c r="RQI42" s="4"/>
      <c r="RQJ42" s="4"/>
      <c r="RQK42" s="4"/>
      <c r="RQL42" s="4"/>
      <c r="RQM42" s="4"/>
      <c r="RQN42" s="4"/>
      <c r="RQO42" s="4"/>
      <c r="RQP42" s="4"/>
      <c r="RQQ42" s="4"/>
      <c r="RQR42" s="4"/>
      <c r="RQS42" s="4"/>
      <c r="RQT42" s="4"/>
      <c r="RQU42" s="4"/>
      <c r="RQV42" s="4"/>
      <c r="RQW42" s="4"/>
      <c r="RQX42" s="4"/>
      <c r="RQY42" s="4"/>
      <c r="RQZ42" s="4"/>
      <c r="RRA42" s="4"/>
      <c r="RRB42" s="4"/>
      <c r="RRC42" s="4"/>
      <c r="RRD42" s="4"/>
      <c r="RRE42" s="4"/>
      <c r="RRF42" s="4"/>
      <c r="RRG42" s="4"/>
      <c r="RRH42" s="4"/>
      <c r="RRI42" s="4"/>
      <c r="RRJ42" s="4"/>
      <c r="RRK42" s="4"/>
      <c r="RRL42" s="4"/>
      <c r="RRM42" s="4"/>
      <c r="RRN42" s="4"/>
      <c r="RRO42" s="4"/>
      <c r="RRP42" s="4"/>
      <c r="RRQ42" s="4"/>
      <c r="RRR42" s="4"/>
      <c r="RRS42" s="4"/>
      <c r="RRT42" s="4"/>
      <c r="RRU42" s="4"/>
      <c r="RRV42" s="4"/>
      <c r="RRW42" s="4"/>
      <c r="RRX42" s="4"/>
      <c r="RRY42" s="4"/>
      <c r="RRZ42" s="4"/>
      <c r="RSA42" s="4"/>
      <c r="RSB42" s="4"/>
      <c r="RSC42" s="4"/>
      <c r="RSD42" s="4"/>
      <c r="RSE42" s="4"/>
      <c r="RSF42" s="4"/>
      <c r="RSG42" s="4"/>
      <c r="RSH42" s="4"/>
      <c r="RSI42" s="4"/>
      <c r="RSJ42" s="4"/>
      <c r="RSK42" s="4"/>
      <c r="RSL42" s="4"/>
      <c r="RSM42" s="4"/>
      <c r="RSN42" s="4"/>
      <c r="RSO42" s="4"/>
      <c r="RSP42" s="4"/>
      <c r="RSQ42" s="4"/>
      <c r="RSR42" s="4"/>
      <c r="RSS42" s="4"/>
      <c r="RST42" s="4"/>
      <c r="RSU42" s="4"/>
      <c r="RSV42" s="4"/>
      <c r="RSW42" s="4"/>
      <c r="RSX42" s="4"/>
      <c r="RSY42" s="4"/>
      <c r="RSZ42" s="4"/>
      <c r="RTA42" s="4"/>
      <c r="RTB42" s="4"/>
      <c r="RTC42" s="4"/>
      <c r="RTD42" s="4"/>
      <c r="RTE42" s="4"/>
      <c r="RTF42" s="4"/>
      <c r="RTG42" s="4"/>
      <c r="RTH42" s="4"/>
      <c r="RTI42" s="4"/>
      <c r="RTJ42" s="4"/>
      <c r="RTK42" s="4"/>
      <c r="RTL42" s="4"/>
      <c r="RTM42" s="4"/>
      <c r="RTN42" s="4"/>
      <c r="RTO42" s="4"/>
      <c r="RTP42" s="4"/>
      <c r="RTQ42" s="4"/>
      <c r="RTR42" s="4"/>
      <c r="RTS42" s="4"/>
      <c r="RTT42" s="4"/>
      <c r="RTU42" s="4"/>
      <c r="RTV42" s="4"/>
      <c r="RTW42" s="4"/>
      <c r="RTX42" s="4"/>
      <c r="RTY42" s="4"/>
      <c r="RTZ42" s="4"/>
      <c r="RUA42" s="4"/>
      <c r="RUB42" s="4"/>
      <c r="RUC42" s="4"/>
      <c r="RUD42" s="4"/>
      <c r="RUE42" s="4"/>
      <c r="RUF42" s="4"/>
      <c r="RUG42" s="4"/>
      <c r="RUH42" s="4"/>
      <c r="RUI42" s="4"/>
      <c r="RUJ42" s="4"/>
      <c r="RUK42" s="4"/>
      <c r="RUL42" s="4"/>
      <c r="RUM42" s="4"/>
      <c r="RUN42" s="4"/>
      <c r="RUO42" s="4"/>
      <c r="RUP42" s="4"/>
      <c r="RUQ42" s="4"/>
      <c r="RUR42" s="4"/>
      <c r="RUS42" s="4"/>
      <c r="RUT42" s="4"/>
      <c r="RUU42" s="4"/>
      <c r="RUV42" s="4"/>
      <c r="RUW42" s="4"/>
      <c r="RUX42" s="4"/>
      <c r="RUY42" s="4"/>
      <c r="RUZ42" s="4"/>
      <c r="RVA42" s="4"/>
      <c r="RVB42" s="4"/>
      <c r="RVC42" s="4"/>
      <c r="RVD42" s="4"/>
      <c r="RVE42" s="4"/>
      <c r="RVF42" s="4"/>
      <c r="RVG42" s="4"/>
      <c r="RVH42" s="4"/>
      <c r="RVI42" s="4"/>
      <c r="RVJ42" s="4"/>
      <c r="RVK42" s="4"/>
      <c r="RVL42" s="4"/>
      <c r="RVM42" s="4"/>
      <c r="RVN42" s="4"/>
      <c r="RVO42" s="4"/>
      <c r="RVP42" s="4"/>
      <c r="RVQ42" s="4"/>
      <c r="RVR42" s="4"/>
      <c r="RVS42" s="4"/>
      <c r="RVT42" s="4"/>
      <c r="RVU42" s="4"/>
      <c r="RVV42" s="4"/>
      <c r="RVW42" s="4"/>
      <c r="RVX42" s="4"/>
      <c r="RVY42" s="4"/>
      <c r="RVZ42" s="4"/>
      <c r="RWA42" s="4"/>
      <c r="RWB42" s="4"/>
      <c r="RWC42" s="4"/>
      <c r="RWD42" s="4"/>
      <c r="RWE42" s="4"/>
      <c r="RWF42" s="4"/>
      <c r="RWG42" s="4"/>
      <c r="RWH42" s="4"/>
      <c r="RWI42" s="4"/>
      <c r="RWJ42" s="4"/>
      <c r="RWK42" s="4"/>
      <c r="RWL42" s="4"/>
      <c r="RWM42" s="4"/>
      <c r="RWN42" s="4"/>
      <c r="RWO42" s="4"/>
      <c r="RWP42" s="4"/>
      <c r="RWQ42" s="4"/>
      <c r="RWR42" s="4"/>
      <c r="RWS42" s="4"/>
      <c r="RWT42" s="4"/>
      <c r="RWU42" s="4"/>
      <c r="RWV42" s="4"/>
      <c r="RWW42" s="4"/>
      <c r="RWX42" s="4"/>
      <c r="RWY42" s="4"/>
      <c r="RWZ42" s="4"/>
      <c r="RXA42" s="4"/>
      <c r="RXB42" s="4"/>
      <c r="RXC42" s="4"/>
      <c r="RXD42" s="4"/>
      <c r="RXE42" s="4"/>
      <c r="RXF42" s="4"/>
      <c r="RXG42" s="4"/>
      <c r="RXH42" s="4"/>
      <c r="RXI42" s="4"/>
      <c r="RXJ42" s="4"/>
      <c r="RXK42" s="4"/>
      <c r="RXL42" s="4"/>
      <c r="RXM42" s="4"/>
      <c r="RXN42" s="4"/>
      <c r="RXO42" s="4"/>
      <c r="RXP42" s="4"/>
      <c r="RXQ42" s="4"/>
      <c r="RXR42" s="4"/>
      <c r="RXS42" s="4"/>
      <c r="RXT42" s="4"/>
      <c r="RXU42" s="4"/>
      <c r="RXV42" s="4"/>
      <c r="RXW42" s="4"/>
      <c r="RXX42" s="4"/>
      <c r="RXY42" s="4"/>
      <c r="RXZ42" s="4"/>
      <c r="RYA42" s="4"/>
      <c r="RYB42" s="4"/>
      <c r="RYC42" s="4"/>
      <c r="RYD42" s="4"/>
      <c r="RYE42" s="4"/>
      <c r="RYF42" s="4"/>
      <c r="RYG42" s="4"/>
      <c r="RYH42" s="4"/>
      <c r="RYI42" s="4"/>
      <c r="RYJ42" s="4"/>
      <c r="RYK42" s="4"/>
      <c r="RYL42" s="4"/>
      <c r="RYM42" s="4"/>
      <c r="RYN42" s="4"/>
      <c r="RYO42" s="4"/>
      <c r="RYP42" s="4"/>
      <c r="RYQ42" s="4"/>
      <c r="RYR42" s="4"/>
      <c r="RYS42" s="4"/>
      <c r="RYT42" s="4"/>
      <c r="RYU42" s="4"/>
      <c r="RYV42" s="4"/>
      <c r="RYW42" s="4"/>
      <c r="RYX42" s="4"/>
      <c r="RYY42" s="4"/>
      <c r="RYZ42" s="4"/>
      <c r="RZA42" s="4"/>
      <c r="RZB42" s="4"/>
      <c r="RZC42" s="4"/>
      <c r="RZD42" s="4"/>
      <c r="RZE42" s="4"/>
      <c r="RZF42" s="4"/>
      <c r="RZG42" s="4"/>
      <c r="RZH42" s="4"/>
      <c r="RZI42" s="4"/>
      <c r="RZJ42" s="4"/>
      <c r="RZK42" s="4"/>
      <c r="RZL42" s="4"/>
      <c r="RZM42" s="4"/>
      <c r="RZN42" s="4"/>
      <c r="RZO42" s="4"/>
      <c r="RZP42" s="4"/>
      <c r="RZQ42" s="4"/>
      <c r="RZR42" s="4"/>
      <c r="RZS42" s="4"/>
      <c r="RZT42" s="4"/>
      <c r="RZU42" s="4"/>
      <c r="RZV42" s="4"/>
      <c r="RZW42" s="4"/>
      <c r="RZX42" s="4"/>
      <c r="RZY42" s="4"/>
      <c r="RZZ42" s="4"/>
      <c r="SAA42" s="4"/>
      <c r="SAB42" s="4"/>
      <c r="SAC42" s="4"/>
      <c r="SAD42" s="4"/>
      <c r="SAE42" s="4"/>
      <c r="SAF42" s="4"/>
      <c r="SAG42" s="4"/>
      <c r="SAH42" s="4"/>
      <c r="SAI42" s="4"/>
      <c r="SAJ42" s="4"/>
      <c r="SAK42" s="4"/>
      <c r="SAL42" s="4"/>
      <c r="SAM42" s="4"/>
      <c r="SAN42" s="4"/>
      <c r="SAO42" s="4"/>
      <c r="SAP42" s="4"/>
      <c r="SAQ42" s="4"/>
      <c r="SAR42" s="4"/>
      <c r="SAS42" s="4"/>
      <c r="SAT42" s="4"/>
      <c r="SAU42" s="4"/>
      <c r="SAV42" s="4"/>
      <c r="SAW42" s="4"/>
      <c r="SAX42" s="4"/>
      <c r="SAY42" s="4"/>
      <c r="SAZ42" s="4"/>
      <c r="SBA42" s="4"/>
      <c r="SBB42" s="4"/>
      <c r="SBC42" s="4"/>
      <c r="SBD42" s="4"/>
      <c r="SBE42" s="4"/>
      <c r="SBF42" s="4"/>
      <c r="SBG42" s="4"/>
      <c r="SBH42" s="4"/>
      <c r="SBI42" s="4"/>
      <c r="SBJ42" s="4"/>
      <c r="SBK42" s="4"/>
      <c r="SBL42" s="4"/>
      <c r="SBM42" s="4"/>
      <c r="SBN42" s="4"/>
      <c r="SBO42" s="4"/>
      <c r="SBP42" s="4"/>
      <c r="SBQ42" s="4"/>
      <c r="SBR42" s="4"/>
      <c r="SBS42" s="4"/>
      <c r="SBT42" s="4"/>
      <c r="SBU42" s="4"/>
      <c r="SBV42" s="4"/>
      <c r="SBW42" s="4"/>
      <c r="SBX42" s="4"/>
      <c r="SBY42" s="4"/>
      <c r="SBZ42" s="4"/>
      <c r="SCA42" s="4"/>
      <c r="SCB42" s="4"/>
      <c r="SCC42" s="4"/>
      <c r="SCD42" s="4"/>
      <c r="SCE42" s="4"/>
      <c r="SCF42" s="4"/>
      <c r="SCG42" s="4"/>
      <c r="SCH42" s="4"/>
      <c r="SCI42" s="4"/>
      <c r="SCJ42" s="4"/>
      <c r="SCK42" s="4"/>
      <c r="SCL42" s="4"/>
      <c r="SCM42" s="4"/>
      <c r="SCN42" s="4"/>
      <c r="SCO42" s="4"/>
      <c r="SCP42" s="4"/>
      <c r="SCQ42" s="4"/>
      <c r="SCR42" s="4"/>
      <c r="SCS42" s="4"/>
      <c r="SCT42" s="4"/>
      <c r="SCU42" s="4"/>
      <c r="SCV42" s="4"/>
      <c r="SCW42" s="4"/>
      <c r="SCX42" s="4"/>
      <c r="SCY42" s="4"/>
      <c r="SCZ42" s="4"/>
      <c r="SDA42" s="4"/>
      <c r="SDB42" s="4"/>
      <c r="SDC42" s="4"/>
      <c r="SDD42" s="4"/>
      <c r="SDE42" s="4"/>
      <c r="SDF42" s="4"/>
      <c r="SDG42" s="4"/>
      <c r="SDH42" s="4"/>
      <c r="SDI42" s="4"/>
      <c r="SDJ42" s="4"/>
      <c r="SDK42" s="4"/>
      <c r="SDL42" s="4"/>
      <c r="SDM42" s="4"/>
      <c r="SDN42" s="4"/>
      <c r="SDO42" s="4"/>
      <c r="SDP42" s="4"/>
      <c r="SDQ42" s="4"/>
      <c r="SDR42" s="4"/>
      <c r="SDS42" s="4"/>
      <c r="SDT42" s="4"/>
      <c r="SDU42" s="4"/>
      <c r="SDV42" s="4"/>
      <c r="SDW42" s="4"/>
      <c r="SDX42" s="4"/>
      <c r="SDY42" s="4"/>
      <c r="SDZ42" s="4"/>
      <c r="SEA42" s="4"/>
      <c r="SEB42" s="4"/>
      <c r="SEC42" s="4"/>
      <c r="SED42" s="4"/>
      <c r="SEE42" s="4"/>
      <c r="SEF42" s="4"/>
      <c r="SEG42" s="4"/>
      <c r="SEH42" s="4"/>
      <c r="SEI42" s="4"/>
      <c r="SEJ42" s="4"/>
      <c r="SEK42" s="4"/>
      <c r="SEL42" s="4"/>
      <c r="SEM42" s="4"/>
      <c r="SEN42" s="4"/>
      <c r="SEO42" s="4"/>
      <c r="SEP42" s="4"/>
      <c r="SEQ42" s="4"/>
      <c r="SER42" s="4"/>
      <c r="SES42" s="4"/>
      <c r="SET42" s="4"/>
      <c r="SEU42" s="4"/>
      <c r="SEV42" s="4"/>
      <c r="SEW42" s="4"/>
      <c r="SEX42" s="4"/>
      <c r="SEY42" s="4"/>
      <c r="SEZ42" s="4"/>
      <c r="SFA42" s="4"/>
      <c r="SFB42" s="4"/>
      <c r="SFC42" s="4"/>
      <c r="SFD42" s="4"/>
      <c r="SFE42" s="4"/>
      <c r="SFF42" s="4"/>
      <c r="SFG42" s="4"/>
      <c r="SFH42" s="4"/>
      <c r="SFI42" s="4"/>
      <c r="SFJ42" s="4"/>
      <c r="SFK42" s="4"/>
      <c r="SFL42" s="4"/>
      <c r="SFM42" s="4"/>
      <c r="SFN42" s="4"/>
      <c r="SFO42" s="4"/>
      <c r="SFP42" s="4"/>
      <c r="SFQ42" s="4"/>
      <c r="SFR42" s="4"/>
      <c r="SFS42" s="4"/>
      <c r="SFT42" s="4"/>
      <c r="SFU42" s="4"/>
      <c r="SFV42" s="4"/>
      <c r="SFW42" s="4"/>
      <c r="SFX42" s="4"/>
      <c r="SFY42" s="4"/>
      <c r="SFZ42" s="4"/>
      <c r="SGA42" s="4"/>
      <c r="SGB42" s="4"/>
      <c r="SGC42" s="4"/>
      <c r="SGD42" s="4"/>
      <c r="SGE42" s="4"/>
      <c r="SGF42" s="4"/>
      <c r="SGG42" s="4"/>
      <c r="SGH42" s="4"/>
      <c r="SGI42" s="4"/>
      <c r="SGJ42" s="4"/>
      <c r="SGK42" s="4"/>
      <c r="SGL42" s="4"/>
      <c r="SGM42" s="4"/>
      <c r="SGN42" s="4"/>
      <c r="SGO42" s="4"/>
      <c r="SGP42" s="4"/>
      <c r="SGQ42" s="4"/>
      <c r="SGR42" s="4"/>
      <c r="SGS42" s="4"/>
      <c r="SGT42" s="4"/>
      <c r="SGU42" s="4"/>
      <c r="SGV42" s="4"/>
      <c r="SGW42" s="4"/>
      <c r="SGX42" s="4"/>
      <c r="SGY42" s="4"/>
      <c r="SGZ42" s="4"/>
      <c r="SHA42" s="4"/>
      <c r="SHB42" s="4"/>
      <c r="SHC42" s="4"/>
      <c r="SHD42" s="4"/>
      <c r="SHE42" s="4"/>
      <c r="SHF42" s="4"/>
      <c r="SHG42" s="4"/>
      <c r="SHH42" s="4"/>
      <c r="SHI42" s="4"/>
      <c r="SHJ42" s="4"/>
      <c r="SHK42" s="4"/>
      <c r="SHL42" s="4"/>
      <c r="SHM42" s="4"/>
      <c r="SHN42" s="4"/>
      <c r="SHO42" s="4"/>
      <c r="SHP42" s="4"/>
      <c r="SHQ42" s="4"/>
      <c r="SHR42" s="4"/>
      <c r="SHS42" s="4"/>
      <c r="SHT42" s="4"/>
      <c r="SHU42" s="4"/>
      <c r="SHV42" s="4"/>
      <c r="SHW42" s="4"/>
      <c r="SHX42" s="4"/>
      <c r="SHY42" s="4"/>
      <c r="SHZ42" s="4"/>
      <c r="SIA42" s="4"/>
      <c r="SIB42" s="4"/>
      <c r="SIC42" s="4"/>
      <c r="SID42" s="4"/>
      <c r="SIE42" s="4"/>
      <c r="SIF42" s="4"/>
      <c r="SIG42" s="4"/>
      <c r="SIH42" s="4"/>
      <c r="SII42" s="4"/>
      <c r="SIJ42" s="4"/>
      <c r="SIK42" s="4"/>
      <c r="SIL42" s="4"/>
      <c r="SIM42" s="4"/>
      <c r="SIN42" s="4"/>
      <c r="SIO42" s="4"/>
      <c r="SIP42" s="4"/>
      <c r="SIQ42" s="4"/>
      <c r="SIR42" s="4"/>
      <c r="SIS42" s="4"/>
      <c r="SIT42" s="4"/>
      <c r="SIU42" s="4"/>
      <c r="SIV42" s="4"/>
      <c r="SIW42" s="4"/>
      <c r="SIX42" s="4"/>
      <c r="SIY42" s="4"/>
      <c r="SIZ42" s="4"/>
      <c r="SJA42" s="4"/>
      <c r="SJB42" s="4"/>
      <c r="SJC42" s="4"/>
      <c r="SJD42" s="4"/>
      <c r="SJE42" s="4"/>
      <c r="SJF42" s="4"/>
      <c r="SJG42" s="4"/>
      <c r="SJH42" s="4"/>
      <c r="SJI42" s="4"/>
      <c r="SJJ42" s="4"/>
      <c r="SJK42" s="4"/>
      <c r="SJL42" s="4"/>
      <c r="SJM42" s="4"/>
      <c r="SJN42" s="4"/>
      <c r="SJO42" s="4"/>
      <c r="SJP42" s="4"/>
      <c r="SJQ42" s="4"/>
      <c r="SJR42" s="4"/>
      <c r="SJS42" s="4"/>
      <c r="SJT42" s="4"/>
      <c r="SJU42" s="4"/>
      <c r="SJV42" s="4"/>
      <c r="SJW42" s="4"/>
      <c r="SJX42" s="4"/>
      <c r="SJY42" s="4"/>
      <c r="SJZ42" s="4"/>
      <c r="SKA42" s="4"/>
      <c r="SKB42" s="4"/>
      <c r="SKC42" s="4"/>
      <c r="SKD42" s="4"/>
      <c r="SKE42" s="4"/>
      <c r="SKF42" s="4"/>
      <c r="SKG42" s="4"/>
      <c r="SKH42" s="4"/>
      <c r="SKI42" s="4"/>
      <c r="SKJ42" s="4"/>
      <c r="SKK42" s="4"/>
      <c r="SKL42" s="4"/>
      <c r="SKM42" s="4"/>
      <c r="SKN42" s="4"/>
      <c r="SKO42" s="4"/>
      <c r="SKP42" s="4"/>
      <c r="SKQ42" s="4"/>
      <c r="SKR42" s="4"/>
      <c r="SKS42" s="4"/>
      <c r="SKT42" s="4"/>
      <c r="SKU42" s="4"/>
      <c r="SKV42" s="4"/>
      <c r="SKW42" s="4"/>
      <c r="SKX42" s="4"/>
      <c r="SKY42" s="4"/>
      <c r="SKZ42" s="4"/>
      <c r="SLA42" s="4"/>
      <c r="SLB42" s="4"/>
      <c r="SLC42" s="4"/>
      <c r="SLD42" s="4"/>
      <c r="SLE42" s="4"/>
      <c r="SLF42" s="4"/>
      <c r="SLG42" s="4"/>
      <c r="SLH42" s="4"/>
      <c r="SLI42" s="4"/>
      <c r="SLJ42" s="4"/>
      <c r="SLK42" s="4"/>
      <c r="SLL42" s="4"/>
      <c r="SLM42" s="4"/>
      <c r="SLN42" s="4"/>
      <c r="SLO42" s="4"/>
      <c r="SLP42" s="4"/>
      <c r="SLQ42" s="4"/>
      <c r="SLR42" s="4"/>
      <c r="SLS42" s="4"/>
      <c r="SLT42" s="4"/>
      <c r="SLU42" s="4"/>
      <c r="SLV42" s="4"/>
      <c r="SLW42" s="4"/>
      <c r="SLX42" s="4"/>
      <c r="SLY42" s="4"/>
      <c r="SLZ42" s="4"/>
      <c r="SMA42" s="4"/>
      <c r="SMB42" s="4"/>
      <c r="SMC42" s="4"/>
      <c r="SMD42" s="4"/>
      <c r="SME42" s="4"/>
      <c r="SMF42" s="4"/>
      <c r="SMG42" s="4"/>
      <c r="SMH42" s="4"/>
      <c r="SMI42" s="4"/>
      <c r="SMJ42" s="4"/>
      <c r="SMK42" s="4"/>
      <c r="SML42" s="4"/>
      <c r="SMM42" s="4"/>
      <c r="SMN42" s="4"/>
      <c r="SMO42" s="4"/>
      <c r="SMP42" s="4"/>
      <c r="SMQ42" s="4"/>
      <c r="SMR42" s="4"/>
      <c r="SMS42" s="4"/>
      <c r="SMT42" s="4"/>
      <c r="SMU42" s="4"/>
      <c r="SMV42" s="4"/>
      <c r="SMW42" s="4"/>
      <c r="SMX42" s="4"/>
      <c r="SMY42" s="4"/>
      <c r="SMZ42" s="4"/>
      <c r="SNA42" s="4"/>
      <c r="SNB42" s="4"/>
      <c r="SNC42" s="4"/>
      <c r="SND42" s="4"/>
      <c r="SNE42" s="4"/>
      <c r="SNF42" s="4"/>
      <c r="SNG42" s="4"/>
      <c r="SNH42" s="4"/>
      <c r="SNI42" s="4"/>
      <c r="SNJ42" s="4"/>
      <c r="SNK42" s="4"/>
      <c r="SNL42" s="4"/>
      <c r="SNM42" s="4"/>
      <c r="SNN42" s="4"/>
      <c r="SNO42" s="4"/>
      <c r="SNP42" s="4"/>
      <c r="SNQ42" s="4"/>
      <c r="SNR42" s="4"/>
      <c r="SNS42" s="4"/>
      <c r="SNT42" s="4"/>
      <c r="SNU42" s="4"/>
      <c r="SNV42" s="4"/>
      <c r="SNW42" s="4"/>
      <c r="SNX42" s="4"/>
      <c r="SNY42" s="4"/>
      <c r="SNZ42" s="4"/>
      <c r="SOA42" s="4"/>
      <c r="SOB42" s="4"/>
      <c r="SOC42" s="4"/>
      <c r="SOD42" s="4"/>
      <c r="SOE42" s="4"/>
      <c r="SOF42" s="4"/>
      <c r="SOG42" s="4"/>
      <c r="SOH42" s="4"/>
      <c r="SOI42" s="4"/>
      <c r="SOJ42" s="4"/>
      <c r="SOK42" s="4"/>
      <c r="SOL42" s="4"/>
      <c r="SOM42" s="4"/>
      <c r="SON42" s="4"/>
      <c r="SOO42" s="4"/>
      <c r="SOP42" s="4"/>
      <c r="SOQ42" s="4"/>
      <c r="SOR42" s="4"/>
      <c r="SOS42" s="4"/>
      <c r="SOT42" s="4"/>
      <c r="SOU42" s="4"/>
      <c r="SOV42" s="4"/>
      <c r="SOW42" s="4"/>
      <c r="SOX42" s="4"/>
      <c r="SOY42" s="4"/>
      <c r="SOZ42" s="4"/>
      <c r="SPA42" s="4"/>
      <c r="SPB42" s="4"/>
      <c r="SPC42" s="4"/>
      <c r="SPD42" s="4"/>
      <c r="SPE42" s="4"/>
      <c r="SPF42" s="4"/>
      <c r="SPG42" s="4"/>
      <c r="SPH42" s="4"/>
      <c r="SPI42" s="4"/>
      <c r="SPJ42" s="4"/>
      <c r="SPK42" s="4"/>
      <c r="SPL42" s="4"/>
      <c r="SPM42" s="4"/>
      <c r="SPN42" s="4"/>
      <c r="SPO42" s="4"/>
      <c r="SPP42" s="4"/>
      <c r="SPQ42" s="4"/>
      <c r="SPR42" s="4"/>
      <c r="SPS42" s="4"/>
      <c r="SPT42" s="4"/>
      <c r="SPU42" s="4"/>
      <c r="SPV42" s="4"/>
      <c r="SPW42" s="4"/>
      <c r="SPX42" s="4"/>
      <c r="SPY42" s="4"/>
      <c r="SPZ42" s="4"/>
      <c r="SQA42" s="4"/>
      <c r="SQB42" s="4"/>
      <c r="SQC42" s="4"/>
      <c r="SQD42" s="4"/>
      <c r="SQE42" s="4"/>
      <c r="SQF42" s="4"/>
      <c r="SQG42" s="4"/>
      <c r="SQH42" s="4"/>
      <c r="SQI42" s="4"/>
      <c r="SQJ42" s="4"/>
      <c r="SQK42" s="4"/>
      <c r="SQL42" s="4"/>
      <c r="SQM42" s="4"/>
      <c r="SQN42" s="4"/>
      <c r="SQO42" s="4"/>
      <c r="SQP42" s="4"/>
      <c r="SQQ42" s="4"/>
      <c r="SQR42" s="4"/>
      <c r="SQS42" s="4"/>
      <c r="SQT42" s="4"/>
      <c r="SQU42" s="4"/>
      <c r="SQV42" s="4"/>
      <c r="SQW42" s="4"/>
      <c r="SQX42" s="4"/>
      <c r="SQY42" s="4"/>
      <c r="SQZ42" s="4"/>
      <c r="SRA42" s="4"/>
      <c r="SRB42" s="4"/>
      <c r="SRC42" s="4"/>
      <c r="SRD42" s="4"/>
      <c r="SRE42" s="4"/>
      <c r="SRF42" s="4"/>
      <c r="SRG42" s="4"/>
      <c r="SRH42" s="4"/>
      <c r="SRI42" s="4"/>
      <c r="SRJ42" s="4"/>
      <c r="SRK42" s="4"/>
      <c r="SRL42" s="4"/>
      <c r="SRM42" s="4"/>
      <c r="SRN42" s="4"/>
      <c r="SRO42" s="4"/>
      <c r="SRP42" s="4"/>
      <c r="SRQ42" s="4"/>
      <c r="SRR42" s="4"/>
      <c r="SRS42" s="4"/>
      <c r="SRT42" s="4"/>
      <c r="SRU42" s="4"/>
      <c r="SRV42" s="4"/>
      <c r="SRW42" s="4"/>
      <c r="SRX42" s="4"/>
      <c r="SRY42" s="4"/>
      <c r="SRZ42" s="4"/>
      <c r="SSA42" s="4"/>
      <c r="SSB42" s="4"/>
      <c r="SSC42" s="4"/>
      <c r="SSD42" s="4"/>
      <c r="SSE42" s="4"/>
      <c r="SSF42" s="4"/>
      <c r="SSG42" s="4"/>
      <c r="SSH42" s="4"/>
      <c r="SSI42" s="4"/>
      <c r="SSJ42" s="4"/>
      <c r="SSK42" s="4"/>
      <c r="SSL42" s="4"/>
      <c r="SSM42" s="4"/>
      <c r="SSN42" s="4"/>
      <c r="SSO42" s="4"/>
      <c r="SSP42" s="4"/>
      <c r="SSQ42" s="4"/>
      <c r="SSR42" s="4"/>
      <c r="SSS42" s="4"/>
      <c r="SST42" s="4"/>
      <c r="SSU42" s="4"/>
      <c r="SSV42" s="4"/>
      <c r="SSW42" s="4"/>
      <c r="SSX42" s="4"/>
      <c r="SSY42" s="4"/>
      <c r="SSZ42" s="4"/>
      <c r="STA42" s="4"/>
      <c r="STB42" s="4"/>
      <c r="STC42" s="4"/>
      <c r="STD42" s="4"/>
      <c r="STE42" s="4"/>
      <c r="STF42" s="4"/>
      <c r="STG42" s="4"/>
      <c r="STH42" s="4"/>
      <c r="STI42" s="4"/>
      <c r="STJ42" s="4"/>
      <c r="STK42" s="4"/>
      <c r="STL42" s="4"/>
      <c r="STM42" s="4"/>
      <c r="STN42" s="4"/>
      <c r="STO42" s="4"/>
      <c r="STP42" s="4"/>
      <c r="STQ42" s="4"/>
      <c r="STR42" s="4"/>
      <c r="STS42" s="4"/>
      <c r="STT42" s="4"/>
      <c r="STU42" s="4"/>
      <c r="STV42" s="4"/>
      <c r="STW42" s="4"/>
      <c r="STX42" s="4"/>
      <c r="STY42" s="4"/>
      <c r="STZ42" s="4"/>
      <c r="SUA42" s="4"/>
      <c r="SUB42" s="4"/>
      <c r="SUC42" s="4"/>
      <c r="SUD42" s="4"/>
      <c r="SUE42" s="4"/>
      <c r="SUF42" s="4"/>
      <c r="SUG42" s="4"/>
      <c r="SUH42" s="4"/>
      <c r="SUI42" s="4"/>
      <c r="SUJ42" s="4"/>
      <c r="SUK42" s="4"/>
      <c r="SUL42" s="4"/>
      <c r="SUM42" s="4"/>
      <c r="SUN42" s="4"/>
      <c r="SUO42" s="4"/>
      <c r="SUP42" s="4"/>
      <c r="SUQ42" s="4"/>
      <c r="SUR42" s="4"/>
      <c r="SUS42" s="4"/>
      <c r="SUT42" s="4"/>
      <c r="SUU42" s="4"/>
      <c r="SUV42" s="4"/>
      <c r="SUW42" s="4"/>
      <c r="SUX42" s="4"/>
      <c r="SUY42" s="4"/>
      <c r="SUZ42" s="4"/>
      <c r="SVA42" s="4"/>
      <c r="SVB42" s="4"/>
      <c r="SVC42" s="4"/>
      <c r="SVD42" s="4"/>
      <c r="SVE42" s="4"/>
      <c r="SVF42" s="4"/>
      <c r="SVG42" s="4"/>
      <c r="SVH42" s="4"/>
      <c r="SVI42" s="4"/>
      <c r="SVJ42" s="4"/>
      <c r="SVK42" s="4"/>
      <c r="SVL42" s="4"/>
      <c r="SVM42" s="4"/>
      <c r="SVN42" s="4"/>
      <c r="SVO42" s="4"/>
      <c r="SVP42" s="4"/>
      <c r="SVQ42" s="4"/>
      <c r="SVR42" s="4"/>
      <c r="SVS42" s="4"/>
      <c r="SVT42" s="4"/>
      <c r="SVU42" s="4"/>
      <c r="SVV42" s="4"/>
      <c r="SVW42" s="4"/>
      <c r="SVX42" s="4"/>
      <c r="SVY42" s="4"/>
      <c r="SVZ42" s="4"/>
      <c r="SWA42" s="4"/>
      <c r="SWB42" s="4"/>
      <c r="SWC42" s="4"/>
      <c r="SWD42" s="4"/>
      <c r="SWE42" s="4"/>
      <c r="SWF42" s="4"/>
      <c r="SWG42" s="4"/>
      <c r="SWH42" s="4"/>
      <c r="SWI42" s="4"/>
      <c r="SWJ42" s="4"/>
      <c r="SWK42" s="4"/>
      <c r="SWL42" s="4"/>
      <c r="SWM42" s="4"/>
      <c r="SWN42" s="4"/>
      <c r="SWO42" s="4"/>
      <c r="SWP42" s="4"/>
      <c r="SWQ42" s="4"/>
      <c r="SWR42" s="4"/>
      <c r="SWS42" s="4"/>
      <c r="SWT42" s="4"/>
      <c r="SWU42" s="4"/>
      <c r="SWV42" s="4"/>
      <c r="SWW42" s="4"/>
      <c r="SWX42" s="4"/>
      <c r="SWY42" s="4"/>
      <c r="SWZ42" s="4"/>
      <c r="SXA42" s="4"/>
      <c r="SXB42" s="4"/>
      <c r="SXC42" s="4"/>
      <c r="SXD42" s="4"/>
      <c r="SXE42" s="4"/>
      <c r="SXF42" s="4"/>
      <c r="SXG42" s="4"/>
      <c r="SXH42" s="4"/>
      <c r="SXI42" s="4"/>
      <c r="SXJ42" s="4"/>
      <c r="SXK42" s="4"/>
      <c r="SXL42" s="4"/>
      <c r="SXM42" s="4"/>
      <c r="SXN42" s="4"/>
      <c r="SXO42" s="4"/>
      <c r="SXP42" s="4"/>
      <c r="SXQ42" s="4"/>
      <c r="SXR42" s="4"/>
      <c r="SXS42" s="4"/>
      <c r="SXT42" s="4"/>
      <c r="SXU42" s="4"/>
      <c r="SXV42" s="4"/>
      <c r="SXW42" s="4"/>
      <c r="SXX42" s="4"/>
      <c r="SXY42" s="4"/>
      <c r="SXZ42" s="4"/>
      <c r="SYA42" s="4"/>
      <c r="SYB42" s="4"/>
      <c r="SYC42" s="4"/>
      <c r="SYD42" s="4"/>
      <c r="SYE42" s="4"/>
      <c r="SYF42" s="4"/>
      <c r="SYG42" s="4"/>
      <c r="SYH42" s="4"/>
      <c r="SYI42" s="4"/>
      <c r="SYJ42" s="4"/>
      <c r="SYK42" s="4"/>
      <c r="SYL42" s="4"/>
      <c r="SYM42" s="4"/>
      <c r="SYN42" s="4"/>
      <c r="SYO42" s="4"/>
      <c r="SYP42" s="4"/>
      <c r="SYQ42" s="4"/>
      <c r="SYR42" s="4"/>
      <c r="SYS42" s="4"/>
      <c r="SYT42" s="4"/>
      <c r="SYU42" s="4"/>
      <c r="SYV42" s="4"/>
      <c r="SYW42" s="4"/>
      <c r="SYX42" s="4"/>
      <c r="SYY42" s="4"/>
      <c r="SYZ42" s="4"/>
      <c r="SZA42" s="4"/>
      <c r="SZB42" s="4"/>
      <c r="SZC42" s="4"/>
      <c r="SZD42" s="4"/>
      <c r="SZE42" s="4"/>
      <c r="SZF42" s="4"/>
      <c r="SZG42" s="4"/>
      <c r="SZH42" s="4"/>
      <c r="SZI42" s="4"/>
      <c r="SZJ42" s="4"/>
      <c r="SZK42" s="4"/>
      <c r="SZL42" s="4"/>
      <c r="SZM42" s="4"/>
      <c r="SZN42" s="4"/>
      <c r="SZO42" s="4"/>
      <c r="SZP42" s="4"/>
      <c r="SZQ42" s="4"/>
      <c r="SZR42" s="4"/>
      <c r="SZS42" s="4"/>
      <c r="SZT42" s="4"/>
      <c r="SZU42" s="4"/>
      <c r="SZV42" s="4"/>
      <c r="SZW42" s="4"/>
      <c r="SZX42" s="4"/>
      <c r="SZY42" s="4"/>
      <c r="SZZ42" s="4"/>
      <c r="TAA42" s="4"/>
      <c r="TAB42" s="4"/>
      <c r="TAC42" s="4"/>
      <c r="TAD42" s="4"/>
      <c r="TAE42" s="4"/>
      <c r="TAF42" s="4"/>
      <c r="TAG42" s="4"/>
      <c r="TAH42" s="4"/>
      <c r="TAI42" s="4"/>
      <c r="TAJ42" s="4"/>
      <c r="TAK42" s="4"/>
      <c r="TAL42" s="4"/>
      <c r="TAM42" s="4"/>
      <c r="TAN42" s="4"/>
      <c r="TAO42" s="4"/>
      <c r="TAP42" s="4"/>
      <c r="TAQ42" s="4"/>
      <c r="TAR42" s="4"/>
      <c r="TAS42" s="4"/>
      <c r="TAT42" s="4"/>
      <c r="TAU42" s="4"/>
      <c r="TAV42" s="4"/>
      <c r="TAW42" s="4"/>
      <c r="TAX42" s="4"/>
      <c r="TAY42" s="4"/>
      <c r="TAZ42" s="4"/>
      <c r="TBA42" s="4"/>
      <c r="TBB42" s="4"/>
      <c r="TBC42" s="4"/>
      <c r="TBD42" s="4"/>
      <c r="TBE42" s="4"/>
      <c r="TBF42" s="4"/>
      <c r="TBG42" s="4"/>
      <c r="TBH42" s="4"/>
      <c r="TBI42" s="4"/>
      <c r="TBJ42" s="4"/>
      <c r="TBK42" s="4"/>
      <c r="TBL42" s="4"/>
      <c r="TBM42" s="4"/>
      <c r="TBN42" s="4"/>
      <c r="TBO42" s="4"/>
      <c r="TBP42" s="4"/>
      <c r="TBQ42" s="4"/>
      <c r="TBR42" s="4"/>
      <c r="TBS42" s="4"/>
      <c r="TBT42" s="4"/>
      <c r="TBU42" s="4"/>
      <c r="TBV42" s="4"/>
      <c r="TBW42" s="4"/>
      <c r="TBX42" s="4"/>
      <c r="TBY42" s="4"/>
      <c r="TBZ42" s="4"/>
      <c r="TCA42" s="4"/>
      <c r="TCB42" s="4"/>
      <c r="TCC42" s="4"/>
      <c r="TCD42" s="4"/>
      <c r="TCE42" s="4"/>
      <c r="TCF42" s="4"/>
      <c r="TCG42" s="4"/>
      <c r="TCH42" s="4"/>
      <c r="TCI42" s="4"/>
      <c r="TCJ42" s="4"/>
      <c r="TCK42" s="4"/>
      <c r="TCL42" s="4"/>
      <c r="TCM42" s="4"/>
      <c r="TCN42" s="4"/>
      <c r="TCO42" s="4"/>
      <c r="TCP42" s="4"/>
      <c r="TCQ42" s="4"/>
      <c r="TCR42" s="4"/>
      <c r="TCS42" s="4"/>
      <c r="TCT42" s="4"/>
      <c r="TCU42" s="4"/>
      <c r="TCV42" s="4"/>
      <c r="TCW42" s="4"/>
      <c r="TCX42" s="4"/>
      <c r="TCY42" s="4"/>
      <c r="TCZ42" s="4"/>
      <c r="TDA42" s="4"/>
      <c r="TDB42" s="4"/>
      <c r="TDC42" s="4"/>
      <c r="TDD42" s="4"/>
      <c r="TDE42" s="4"/>
      <c r="TDF42" s="4"/>
      <c r="TDG42" s="4"/>
      <c r="TDH42" s="4"/>
      <c r="TDI42" s="4"/>
      <c r="TDJ42" s="4"/>
      <c r="TDK42" s="4"/>
      <c r="TDL42" s="4"/>
      <c r="TDM42" s="4"/>
      <c r="TDN42" s="4"/>
      <c r="TDO42" s="4"/>
      <c r="TDP42" s="4"/>
      <c r="TDQ42" s="4"/>
      <c r="TDR42" s="4"/>
      <c r="TDS42" s="4"/>
      <c r="TDT42" s="4"/>
      <c r="TDU42" s="4"/>
      <c r="TDV42" s="4"/>
      <c r="TDW42" s="4"/>
      <c r="TDX42" s="4"/>
      <c r="TDY42" s="4"/>
      <c r="TDZ42" s="4"/>
      <c r="TEA42" s="4"/>
      <c r="TEB42" s="4"/>
      <c r="TEC42" s="4"/>
      <c r="TED42" s="4"/>
      <c r="TEE42" s="4"/>
      <c r="TEF42" s="4"/>
      <c r="TEG42" s="4"/>
      <c r="TEH42" s="4"/>
      <c r="TEI42" s="4"/>
      <c r="TEJ42" s="4"/>
      <c r="TEK42" s="4"/>
      <c r="TEL42" s="4"/>
      <c r="TEM42" s="4"/>
      <c r="TEN42" s="4"/>
      <c r="TEO42" s="4"/>
      <c r="TEP42" s="4"/>
      <c r="TEQ42" s="4"/>
      <c r="TER42" s="4"/>
      <c r="TES42" s="4"/>
      <c r="TET42" s="4"/>
      <c r="TEU42" s="4"/>
      <c r="TEV42" s="4"/>
      <c r="TEW42" s="4"/>
      <c r="TEX42" s="4"/>
      <c r="TEY42" s="4"/>
      <c r="TEZ42" s="4"/>
      <c r="TFA42" s="4"/>
      <c r="TFB42" s="4"/>
      <c r="TFC42" s="4"/>
      <c r="TFD42" s="4"/>
      <c r="TFE42" s="4"/>
      <c r="TFF42" s="4"/>
      <c r="TFG42" s="4"/>
      <c r="TFH42" s="4"/>
      <c r="TFI42" s="4"/>
      <c r="TFJ42" s="4"/>
      <c r="TFK42" s="4"/>
      <c r="TFL42" s="4"/>
      <c r="TFM42" s="4"/>
      <c r="TFN42" s="4"/>
      <c r="TFO42" s="4"/>
      <c r="TFP42" s="4"/>
      <c r="TFQ42" s="4"/>
      <c r="TFR42" s="4"/>
      <c r="TFS42" s="4"/>
      <c r="TFT42" s="4"/>
      <c r="TFU42" s="4"/>
      <c r="TFV42" s="4"/>
      <c r="TFW42" s="4"/>
      <c r="TFX42" s="4"/>
      <c r="TFY42" s="4"/>
      <c r="TFZ42" s="4"/>
      <c r="TGA42" s="4"/>
      <c r="TGB42" s="4"/>
      <c r="TGC42" s="4"/>
      <c r="TGD42" s="4"/>
      <c r="TGE42" s="4"/>
      <c r="TGF42" s="4"/>
      <c r="TGG42" s="4"/>
      <c r="TGH42" s="4"/>
      <c r="TGI42" s="4"/>
      <c r="TGJ42" s="4"/>
      <c r="TGK42" s="4"/>
      <c r="TGL42" s="4"/>
      <c r="TGM42" s="4"/>
      <c r="TGN42" s="4"/>
      <c r="TGO42" s="4"/>
      <c r="TGP42" s="4"/>
      <c r="TGQ42" s="4"/>
      <c r="TGR42" s="4"/>
      <c r="TGS42" s="4"/>
      <c r="TGT42" s="4"/>
      <c r="TGU42" s="4"/>
      <c r="TGV42" s="4"/>
      <c r="TGW42" s="4"/>
      <c r="TGX42" s="4"/>
      <c r="TGY42" s="4"/>
      <c r="TGZ42" s="4"/>
      <c r="THA42" s="4"/>
      <c r="THB42" s="4"/>
      <c r="THC42" s="4"/>
      <c r="THD42" s="4"/>
      <c r="THE42" s="4"/>
      <c r="THF42" s="4"/>
      <c r="THG42" s="4"/>
      <c r="THH42" s="4"/>
      <c r="THI42" s="4"/>
      <c r="THJ42" s="4"/>
      <c r="THK42" s="4"/>
      <c r="THL42" s="4"/>
      <c r="THM42" s="4"/>
      <c r="THN42" s="4"/>
      <c r="THO42" s="4"/>
      <c r="THP42" s="4"/>
      <c r="THQ42" s="4"/>
      <c r="THR42" s="4"/>
      <c r="THS42" s="4"/>
      <c r="THT42" s="4"/>
      <c r="THU42" s="4"/>
      <c r="THV42" s="4"/>
      <c r="THW42" s="4"/>
      <c r="THX42" s="4"/>
      <c r="THY42" s="4"/>
      <c r="THZ42" s="4"/>
      <c r="TIA42" s="4"/>
      <c r="TIB42" s="4"/>
      <c r="TIC42" s="4"/>
      <c r="TID42" s="4"/>
      <c r="TIE42" s="4"/>
      <c r="TIF42" s="4"/>
      <c r="TIG42" s="4"/>
      <c r="TIH42" s="4"/>
      <c r="TII42" s="4"/>
      <c r="TIJ42" s="4"/>
      <c r="TIK42" s="4"/>
      <c r="TIL42" s="4"/>
      <c r="TIM42" s="4"/>
      <c r="TIN42" s="4"/>
      <c r="TIO42" s="4"/>
      <c r="TIP42" s="4"/>
      <c r="TIQ42" s="4"/>
      <c r="TIR42" s="4"/>
      <c r="TIS42" s="4"/>
      <c r="TIT42" s="4"/>
      <c r="TIU42" s="4"/>
      <c r="TIV42" s="4"/>
      <c r="TIW42" s="4"/>
      <c r="TIX42" s="4"/>
      <c r="TIY42" s="4"/>
      <c r="TIZ42" s="4"/>
      <c r="TJA42" s="4"/>
      <c r="TJB42" s="4"/>
      <c r="TJC42" s="4"/>
      <c r="TJD42" s="4"/>
      <c r="TJE42" s="4"/>
      <c r="TJF42" s="4"/>
      <c r="TJG42" s="4"/>
      <c r="TJH42" s="4"/>
      <c r="TJI42" s="4"/>
      <c r="TJJ42" s="4"/>
      <c r="TJK42" s="4"/>
      <c r="TJL42" s="4"/>
      <c r="TJM42" s="4"/>
      <c r="TJN42" s="4"/>
      <c r="TJO42" s="4"/>
      <c r="TJP42" s="4"/>
      <c r="TJQ42" s="4"/>
      <c r="TJR42" s="4"/>
      <c r="TJS42" s="4"/>
      <c r="TJT42" s="4"/>
      <c r="TJU42" s="4"/>
      <c r="TJV42" s="4"/>
      <c r="TJW42" s="4"/>
      <c r="TJX42" s="4"/>
      <c r="TJY42" s="4"/>
      <c r="TJZ42" s="4"/>
      <c r="TKA42" s="4"/>
      <c r="TKB42" s="4"/>
      <c r="TKC42" s="4"/>
      <c r="TKD42" s="4"/>
      <c r="TKE42" s="4"/>
      <c r="TKF42" s="4"/>
      <c r="TKG42" s="4"/>
      <c r="TKH42" s="4"/>
      <c r="TKI42" s="4"/>
      <c r="TKJ42" s="4"/>
      <c r="TKK42" s="4"/>
      <c r="TKL42" s="4"/>
      <c r="TKM42" s="4"/>
      <c r="TKN42" s="4"/>
      <c r="TKO42" s="4"/>
      <c r="TKP42" s="4"/>
      <c r="TKQ42" s="4"/>
      <c r="TKR42" s="4"/>
      <c r="TKS42" s="4"/>
      <c r="TKT42" s="4"/>
      <c r="TKU42" s="4"/>
      <c r="TKV42" s="4"/>
      <c r="TKW42" s="4"/>
      <c r="TKX42" s="4"/>
      <c r="TKY42" s="4"/>
      <c r="TKZ42" s="4"/>
      <c r="TLA42" s="4"/>
      <c r="TLB42" s="4"/>
      <c r="TLC42" s="4"/>
      <c r="TLD42" s="4"/>
      <c r="TLE42" s="4"/>
      <c r="TLF42" s="4"/>
      <c r="TLG42" s="4"/>
      <c r="TLH42" s="4"/>
      <c r="TLI42" s="4"/>
      <c r="TLJ42" s="4"/>
      <c r="TLK42" s="4"/>
      <c r="TLL42" s="4"/>
      <c r="TLM42" s="4"/>
      <c r="TLN42" s="4"/>
      <c r="TLO42" s="4"/>
      <c r="TLP42" s="4"/>
      <c r="TLQ42" s="4"/>
      <c r="TLR42" s="4"/>
      <c r="TLS42" s="4"/>
      <c r="TLT42" s="4"/>
      <c r="TLU42" s="4"/>
      <c r="TLV42" s="4"/>
      <c r="TLW42" s="4"/>
      <c r="TLX42" s="4"/>
      <c r="TLY42" s="4"/>
      <c r="TLZ42" s="4"/>
      <c r="TMA42" s="4"/>
      <c r="TMB42" s="4"/>
      <c r="TMC42" s="4"/>
      <c r="TMD42" s="4"/>
      <c r="TME42" s="4"/>
      <c r="TMF42" s="4"/>
      <c r="TMG42" s="4"/>
      <c r="TMH42" s="4"/>
      <c r="TMI42" s="4"/>
      <c r="TMJ42" s="4"/>
      <c r="TMK42" s="4"/>
      <c r="TML42" s="4"/>
      <c r="TMM42" s="4"/>
      <c r="TMN42" s="4"/>
      <c r="TMO42" s="4"/>
      <c r="TMP42" s="4"/>
      <c r="TMQ42" s="4"/>
      <c r="TMR42" s="4"/>
      <c r="TMS42" s="4"/>
      <c r="TMT42" s="4"/>
      <c r="TMU42" s="4"/>
      <c r="TMV42" s="4"/>
      <c r="TMW42" s="4"/>
      <c r="TMX42" s="4"/>
      <c r="TMY42" s="4"/>
      <c r="TMZ42" s="4"/>
      <c r="TNA42" s="4"/>
      <c r="TNB42" s="4"/>
      <c r="TNC42" s="4"/>
      <c r="TND42" s="4"/>
      <c r="TNE42" s="4"/>
      <c r="TNF42" s="4"/>
      <c r="TNG42" s="4"/>
      <c r="TNH42" s="4"/>
      <c r="TNI42" s="4"/>
      <c r="TNJ42" s="4"/>
      <c r="TNK42" s="4"/>
      <c r="TNL42" s="4"/>
      <c r="TNM42" s="4"/>
      <c r="TNN42" s="4"/>
      <c r="TNO42" s="4"/>
      <c r="TNP42" s="4"/>
      <c r="TNQ42" s="4"/>
      <c r="TNR42" s="4"/>
      <c r="TNS42" s="4"/>
      <c r="TNT42" s="4"/>
      <c r="TNU42" s="4"/>
      <c r="TNV42" s="4"/>
      <c r="TNW42" s="4"/>
      <c r="TNX42" s="4"/>
      <c r="TNY42" s="4"/>
      <c r="TNZ42" s="4"/>
      <c r="TOA42" s="4"/>
      <c r="TOB42" s="4"/>
      <c r="TOC42" s="4"/>
      <c r="TOD42" s="4"/>
      <c r="TOE42" s="4"/>
      <c r="TOF42" s="4"/>
      <c r="TOG42" s="4"/>
      <c r="TOH42" s="4"/>
      <c r="TOI42" s="4"/>
      <c r="TOJ42" s="4"/>
      <c r="TOK42" s="4"/>
      <c r="TOL42" s="4"/>
      <c r="TOM42" s="4"/>
      <c r="TON42" s="4"/>
      <c r="TOO42" s="4"/>
      <c r="TOP42" s="4"/>
      <c r="TOQ42" s="4"/>
      <c r="TOR42" s="4"/>
      <c r="TOS42" s="4"/>
      <c r="TOT42" s="4"/>
      <c r="TOU42" s="4"/>
      <c r="TOV42" s="4"/>
      <c r="TOW42" s="4"/>
      <c r="TOX42" s="4"/>
      <c r="TOY42" s="4"/>
      <c r="TOZ42" s="4"/>
      <c r="TPA42" s="4"/>
      <c r="TPB42" s="4"/>
      <c r="TPC42" s="4"/>
      <c r="TPD42" s="4"/>
      <c r="TPE42" s="4"/>
      <c r="TPF42" s="4"/>
      <c r="TPG42" s="4"/>
      <c r="TPH42" s="4"/>
      <c r="TPI42" s="4"/>
      <c r="TPJ42" s="4"/>
      <c r="TPK42" s="4"/>
      <c r="TPL42" s="4"/>
      <c r="TPM42" s="4"/>
      <c r="TPN42" s="4"/>
      <c r="TPO42" s="4"/>
      <c r="TPP42" s="4"/>
      <c r="TPQ42" s="4"/>
      <c r="TPR42" s="4"/>
      <c r="TPS42" s="4"/>
      <c r="TPT42" s="4"/>
      <c r="TPU42" s="4"/>
      <c r="TPV42" s="4"/>
      <c r="TPW42" s="4"/>
      <c r="TPX42" s="4"/>
      <c r="TPY42" s="4"/>
      <c r="TPZ42" s="4"/>
      <c r="TQA42" s="4"/>
      <c r="TQB42" s="4"/>
      <c r="TQC42" s="4"/>
      <c r="TQD42" s="4"/>
      <c r="TQE42" s="4"/>
      <c r="TQF42" s="4"/>
      <c r="TQG42" s="4"/>
      <c r="TQH42" s="4"/>
      <c r="TQI42" s="4"/>
      <c r="TQJ42" s="4"/>
      <c r="TQK42" s="4"/>
      <c r="TQL42" s="4"/>
      <c r="TQM42" s="4"/>
      <c r="TQN42" s="4"/>
      <c r="TQO42" s="4"/>
      <c r="TQP42" s="4"/>
      <c r="TQQ42" s="4"/>
      <c r="TQR42" s="4"/>
      <c r="TQS42" s="4"/>
      <c r="TQT42" s="4"/>
      <c r="TQU42" s="4"/>
      <c r="TQV42" s="4"/>
      <c r="TQW42" s="4"/>
      <c r="TQX42" s="4"/>
      <c r="TQY42" s="4"/>
      <c r="TQZ42" s="4"/>
      <c r="TRA42" s="4"/>
      <c r="TRB42" s="4"/>
      <c r="TRC42" s="4"/>
      <c r="TRD42" s="4"/>
      <c r="TRE42" s="4"/>
      <c r="TRF42" s="4"/>
      <c r="TRG42" s="4"/>
      <c r="TRH42" s="4"/>
      <c r="TRI42" s="4"/>
      <c r="TRJ42" s="4"/>
      <c r="TRK42" s="4"/>
      <c r="TRL42" s="4"/>
      <c r="TRM42" s="4"/>
      <c r="TRN42" s="4"/>
      <c r="TRO42" s="4"/>
      <c r="TRP42" s="4"/>
      <c r="TRQ42" s="4"/>
      <c r="TRR42" s="4"/>
      <c r="TRS42" s="4"/>
      <c r="TRT42" s="4"/>
      <c r="TRU42" s="4"/>
      <c r="TRV42" s="4"/>
      <c r="TRW42" s="4"/>
      <c r="TRX42" s="4"/>
      <c r="TRY42" s="4"/>
      <c r="TRZ42" s="4"/>
      <c r="TSA42" s="4"/>
      <c r="TSB42" s="4"/>
      <c r="TSC42" s="4"/>
      <c r="TSD42" s="4"/>
      <c r="TSE42" s="4"/>
      <c r="TSF42" s="4"/>
      <c r="TSG42" s="4"/>
      <c r="TSH42" s="4"/>
      <c r="TSI42" s="4"/>
      <c r="TSJ42" s="4"/>
      <c r="TSK42" s="4"/>
      <c r="TSL42" s="4"/>
      <c r="TSM42" s="4"/>
      <c r="TSN42" s="4"/>
      <c r="TSO42" s="4"/>
      <c r="TSP42" s="4"/>
      <c r="TSQ42" s="4"/>
      <c r="TSR42" s="4"/>
      <c r="TSS42" s="4"/>
      <c r="TST42" s="4"/>
      <c r="TSU42" s="4"/>
      <c r="TSV42" s="4"/>
      <c r="TSW42" s="4"/>
      <c r="TSX42" s="4"/>
      <c r="TSY42" s="4"/>
      <c r="TSZ42" s="4"/>
      <c r="TTA42" s="4"/>
      <c r="TTB42" s="4"/>
      <c r="TTC42" s="4"/>
      <c r="TTD42" s="4"/>
      <c r="TTE42" s="4"/>
      <c r="TTF42" s="4"/>
      <c r="TTG42" s="4"/>
      <c r="TTH42" s="4"/>
      <c r="TTI42" s="4"/>
      <c r="TTJ42" s="4"/>
      <c r="TTK42" s="4"/>
      <c r="TTL42" s="4"/>
      <c r="TTM42" s="4"/>
      <c r="TTN42" s="4"/>
      <c r="TTO42" s="4"/>
      <c r="TTP42" s="4"/>
      <c r="TTQ42" s="4"/>
      <c r="TTR42" s="4"/>
      <c r="TTS42" s="4"/>
      <c r="TTT42" s="4"/>
      <c r="TTU42" s="4"/>
      <c r="TTV42" s="4"/>
      <c r="TTW42" s="4"/>
      <c r="TTX42" s="4"/>
      <c r="TTY42" s="4"/>
      <c r="TTZ42" s="4"/>
      <c r="TUA42" s="4"/>
      <c r="TUB42" s="4"/>
      <c r="TUC42" s="4"/>
      <c r="TUD42" s="4"/>
      <c r="TUE42" s="4"/>
      <c r="TUF42" s="4"/>
      <c r="TUG42" s="4"/>
      <c r="TUH42" s="4"/>
      <c r="TUI42" s="4"/>
      <c r="TUJ42" s="4"/>
      <c r="TUK42" s="4"/>
      <c r="TUL42" s="4"/>
      <c r="TUM42" s="4"/>
      <c r="TUN42" s="4"/>
      <c r="TUO42" s="4"/>
      <c r="TUP42" s="4"/>
      <c r="TUQ42" s="4"/>
      <c r="TUR42" s="4"/>
      <c r="TUS42" s="4"/>
      <c r="TUT42" s="4"/>
      <c r="TUU42" s="4"/>
      <c r="TUV42" s="4"/>
      <c r="TUW42" s="4"/>
      <c r="TUX42" s="4"/>
      <c r="TUY42" s="4"/>
      <c r="TUZ42" s="4"/>
      <c r="TVA42" s="4"/>
      <c r="TVB42" s="4"/>
      <c r="TVC42" s="4"/>
      <c r="TVD42" s="4"/>
      <c r="TVE42" s="4"/>
      <c r="TVF42" s="4"/>
      <c r="TVG42" s="4"/>
      <c r="TVH42" s="4"/>
      <c r="TVI42" s="4"/>
      <c r="TVJ42" s="4"/>
      <c r="TVK42" s="4"/>
      <c r="TVL42" s="4"/>
      <c r="TVM42" s="4"/>
      <c r="TVN42" s="4"/>
      <c r="TVO42" s="4"/>
      <c r="TVP42" s="4"/>
      <c r="TVQ42" s="4"/>
      <c r="TVR42" s="4"/>
      <c r="TVS42" s="4"/>
      <c r="TVT42" s="4"/>
      <c r="TVU42" s="4"/>
      <c r="TVV42" s="4"/>
      <c r="TVW42" s="4"/>
      <c r="TVX42" s="4"/>
      <c r="TVY42" s="4"/>
      <c r="TVZ42" s="4"/>
      <c r="TWA42" s="4"/>
      <c r="TWB42" s="4"/>
      <c r="TWC42" s="4"/>
      <c r="TWD42" s="4"/>
      <c r="TWE42" s="4"/>
      <c r="TWF42" s="4"/>
      <c r="TWG42" s="4"/>
      <c r="TWH42" s="4"/>
      <c r="TWI42" s="4"/>
      <c r="TWJ42" s="4"/>
      <c r="TWK42" s="4"/>
      <c r="TWL42" s="4"/>
      <c r="TWM42" s="4"/>
      <c r="TWN42" s="4"/>
      <c r="TWO42" s="4"/>
      <c r="TWP42" s="4"/>
      <c r="TWQ42" s="4"/>
      <c r="TWR42" s="4"/>
      <c r="TWS42" s="4"/>
      <c r="TWT42" s="4"/>
      <c r="TWU42" s="4"/>
      <c r="TWV42" s="4"/>
      <c r="TWW42" s="4"/>
      <c r="TWX42" s="4"/>
      <c r="TWY42" s="4"/>
      <c r="TWZ42" s="4"/>
      <c r="TXA42" s="4"/>
      <c r="TXB42" s="4"/>
      <c r="TXC42" s="4"/>
      <c r="TXD42" s="4"/>
      <c r="TXE42" s="4"/>
      <c r="TXF42" s="4"/>
      <c r="TXG42" s="4"/>
      <c r="TXH42" s="4"/>
      <c r="TXI42" s="4"/>
      <c r="TXJ42" s="4"/>
      <c r="TXK42" s="4"/>
      <c r="TXL42" s="4"/>
      <c r="TXM42" s="4"/>
      <c r="TXN42" s="4"/>
      <c r="TXO42" s="4"/>
      <c r="TXP42" s="4"/>
      <c r="TXQ42" s="4"/>
      <c r="TXR42" s="4"/>
      <c r="TXS42" s="4"/>
      <c r="TXT42" s="4"/>
      <c r="TXU42" s="4"/>
      <c r="TXV42" s="4"/>
      <c r="TXW42" s="4"/>
      <c r="TXX42" s="4"/>
      <c r="TXY42" s="4"/>
      <c r="TXZ42" s="4"/>
      <c r="TYA42" s="4"/>
      <c r="TYB42" s="4"/>
      <c r="TYC42" s="4"/>
      <c r="TYD42" s="4"/>
      <c r="TYE42" s="4"/>
      <c r="TYF42" s="4"/>
      <c r="TYG42" s="4"/>
      <c r="TYH42" s="4"/>
      <c r="TYI42" s="4"/>
      <c r="TYJ42" s="4"/>
      <c r="TYK42" s="4"/>
      <c r="TYL42" s="4"/>
      <c r="TYM42" s="4"/>
      <c r="TYN42" s="4"/>
      <c r="TYO42" s="4"/>
      <c r="TYP42" s="4"/>
      <c r="TYQ42" s="4"/>
      <c r="TYR42" s="4"/>
      <c r="TYS42" s="4"/>
      <c r="TYT42" s="4"/>
      <c r="TYU42" s="4"/>
      <c r="TYV42" s="4"/>
      <c r="TYW42" s="4"/>
      <c r="TYX42" s="4"/>
      <c r="TYY42" s="4"/>
      <c r="TYZ42" s="4"/>
      <c r="TZA42" s="4"/>
      <c r="TZB42" s="4"/>
      <c r="TZC42" s="4"/>
      <c r="TZD42" s="4"/>
      <c r="TZE42" s="4"/>
      <c r="TZF42" s="4"/>
      <c r="TZG42" s="4"/>
      <c r="TZH42" s="4"/>
      <c r="TZI42" s="4"/>
      <c r="TZJ42" s="4"/>
      <c r="TZK42" s="4"/>
      <c r="TZL42" s="4"/>
      <c r="TZM42" s="4"/>
      <c r="TZN42" s="4"/>
      <c r="TZO42" s="4"/>
      <c r="TZP42" s="4"/>
      <c r="TZQ42" s="4"/>
      <c r="TZR42" s="4"/>
      <c r="TZS42" s="4"/>
      <c r="TZT42" s="4"/>
      <c r="TZU42" s="4"/>
      <c r="TZV42" s="4"/>
      <c r="TZW42" s="4"/>
      <c r="TZX42" s="4"/>
      <c r="TZY42" s="4"/>
      <c r="TZZ42" s="4"/>
      <c r="UAA42" s="4"/>
      <c r="UAB42" s="4"/>
      <c r="UAC42" s="4"/>
      <c r="UAD42" s="4"/>
      <c r="UAE42" s="4"/>
      <c r="UAF42" s="4"/>
      <c r="UAG42" s="4"/>
      <c r="UAH42" s="4"/>
      <c r="UAI42" s="4"/>
      <c r="UAJ42" s="4"/>
      <c r="UAK42" s="4"/>
      <c r="UAL42" s="4"/>
      <c r="UAM42" s="4"/>
      <c r="UAN42" s="4"/>
      <c r="UAO42" s="4"/>
      <c r="UAP42" s="4"/>
      <c r="UAQ42" s="4"/>
      <c r="UAR42" s="4"/>
      <c r="UAS42" s="4"/>
      <c r="UAT42" s="4"/>
      <c r="UAU42" s="4"/>
      <c r="UAV42" s="4"/>
      <c r="UAW42" s="4"/>
      <c r="UAX42" s="4"/>
      <c r="UAY42" s="4"/>
      <c r="UAZ42" s="4"/>
      <c r="UBA42" s="4"/>
      <c r="UBB42" s="4"/>
      <c r="UBC42" s="4"/>
      <c r="UBD42" s="4"/>
      <c r="UBE42" s="4"/>
      <c r="UBF42" s="4"/>
      <c r="UBG42" s="4"/>
      <c r="UBH42" s="4"/>
      <c r="UBI42" s="4"/>
      <c r="UBJ42" s="4"/>
      <c r="UBK42" s="4"/>
      <c r="UBL42" s="4"/>
      <c r="UBM42" s="4"/>
      <c r="UBN42" s="4"/>
      <c r="UBO42" s="4"/>
      <c r="UBP42" s="4"/>
      <c r="UBQ42" s="4"/>
      <c r="UBR42" s="4"/>
      <c r="UBS42" s="4"/>
      <c r="UBT42" s="4"/>
      <c r="UBU42" s="4"/>
      <c r="UBV42" s="4"/>
      <c r="UBW42" s="4"/>
      <c r="UBX42" s="4"/>
      <c r="UBY42" s="4"/>
      <c r="UBZ42" s="4"/>
      <c r="UCA42" s="4"/>
      <c r="UCB42" s="4"/>
      <c r="UCC42" s="4"/>
      <c r="UCD42" s="4"/>
      <c r="UCE42" s="4"/>
      <c r="UCF42" s="4"/>
      <c r="UCG42" s="4"/>
      <c r="UCH42" s="4"/>
      <c r="UCI42" s="4"/>
      <c r="UCJ42" s="4"/>
      <c r="UCK42" s="4"/>
      <c r="UCL42" s="4"/>
      <c r="UCM42" s="4"/>
      <c r="UCN42" s="4"/>
      <c r="UCO42" s="4"/>
      <c r="UCP42" s="4"/>
      <c r="UCQ42" s="4"/>
      <c r="UCR42" s="4"/>
      <c r="UCS42" s="4"/>
      <c r="UCT42" s="4"/>
      <c r="UCU42" s="4"/>
      <c r="UCV42" s="4"/>
      <c r="UCW42" s="4"/>
      <c r="UCX42" s="4"/>
      <c r="UCY42" s="4"/>
      <c r="UCZ42" s="4"/>
      <c r="UDA42" s="4"/>
      <c r="UDB42" s="4"/>
      <c r="UDC42" s="4"/>
      <c r="UDD42" s="4"/>
      <c r="UDE42" s="4"/>
      <c r="UDF42" s="4"/>
      <c r="UDG42" s="4"/>
      <c r="UDH42" s="4"/>
      <c r="UDI42" s="4"/>
      <c r="UDJ42" s="4"/>
      <c r="UDK42" s="4"/>
      <c r="UDL42" s="4"/>
      <c r="UDM42" s="4"/>
      <c r="UDN42" s="4"/>
      <c r="UDO42" s="4"/>
      <c r="UDP42" s="4"/>
      <c r="UDQ42" s="4"/>
      <c r="UDR42" s="4"/>
      <c r="UDS42" s="4"/>
      <c r="UDT42" s="4"/>
      <c r="UDU42" s="4"/>
      <c r="UDV42" s="4"/>
      <c r="UDW42" s="4"/>
      <c r="UDX42" s="4"/>
      <c r="UDY42" s="4"/>
      <c r="UDZ42" s="4"/>
      <c r="UEA42" s="4"/>
      <c r="UEB42" s="4"/>
      <c r="UEC42" s="4"/>
      <c r="UED42" s="4"/>
      <c r="UEE42" s="4"/>
      <c r="UEF42" s="4"/>
      <c r="UEG42" s="4"/>
      <c r="UEH42" s="4"/>
      <c r="UEI42" s="4"/>
      <c r="UEJ42" s="4"/>
      <c r="UEK42" s="4"/>
      <c r="UEL42" s="4"/>
      <c r="UEM42" s="4"/>
      <c r="UEN42" s="4"/>
      <c r="UEO42" s="4"/>
      <c r="UEP42" s="4"/>
      <c r="UEQ42" s="4"/>
      <c r="UER42" s="4"/>
      <c r="UES42" s="4"/>
      <c r="UET42" s="4"/>
      <c r="UEU42" s="4"/>
      <c r="UEV42" s="4"/>
      <c r="UEW42" s="4"/>
      <c r="UEX42" s="4"/>
      <c r="UEY42" s="4"/>
      <c r="UEZ42" s="4"/>
      <c r="UFA42" s="4"/>
      <c r="UFB42" s="4"/>
      <c r="UFC42" s="4"/>
      <c r="UFD42" s="4"/>
      <c r="UFE42" s="4"/>
      <c r="UFF42" s="4"/>
      <c r="UFG42" s="4"/>
      <c r="UFH42" s="4"/>
      <c r="UFI42" s="4"/>
      <c r="UFJ42" s="4"/>
      <c r="UFK42" s="4"/>
      <c r="UFL42" s="4"/>
      <c r="UFM42" s="4"/>
      <c r="UFN42" s="4"/>
      <c r="UFO42" s="4"/>
      <c r="UFP42" s="4"/>
      <c r="UFQ42" s="4"/>
      <c r="UFR42" s="4"/>
      <c r="UFS42" s="4"/>
      <c r="UFT42" s="4"/>
      <c r="UFU42" s="4"/>
      <c r="UFV42" s="4"/>
      <c r="UFW42" s="4"/>
      <c r="UFX42" s="4"/>
      <c r="UFY42" s="4"/>
      <c r="UFZ42" s="4"/>
      <c r="UGA42" s="4"/>
      <c r="UGB42" s="4"/>
      <c r="UGC42" s="4"/>
      <c r="UGD42" s="4"/>
      <c r="UGE42" s="4"/>
      <c r="UGF42" s="4"/>
      <c r="UGG42" s="4"/>
      <c r="UGH42" s="4"/>
      <c r="UGI42" s="4"/>
      <c r="UGJ42" s="4"/>
      <c r="UGK42" s="4"/>
      <c r="UGL42" s="4"/>
      <c r="UGM42" s="4"/>
      <c r="UGN42" s="4"/>
      <c r="UGO42" s="4"/>
      <c r="UGP42" s="4"/>
      <c r="UGQ42" s="4"/>
      <c r="UGR42" s="4"/>
      <c r="UGS42" s="4"/>
      <c r="UGT42" s="4"/>
      <c r="UGU42" s="4"/>
      <c r="UGV42" s="4"/>
      <c r="UGW42" s="4"/>
      <c r="UGX42" s="4"/>
      <c r="UGY42" s="4"/>
      <c r="UGZ42" s="4"/>
      <c r="UHA42" s="4"/>
      <c r="UHB42" s="4"/>
      <c r="UHC42" s="4"/>
      <c r="UHD42" s="4"/>
      <c r="UHE42" s="4"/>
      <c r="UHF42" s="4"/>
      <c r="UHG42" s="4"/>
      <c r="UHH42" s="4"/>
      <c r="UHI42" s="4"/>
      <c r="UHJ42" s="4"/>
      <c r="UHK42" s="4"/>
      <c r="UHL42" s="4"/>
      <c r="UHM42" s="4"/>
      <c r="UHN42" s="4"/>
      <c r="UHO42" s="4"/>
      <c r="UHP42" s="4"/>
      <c r="UHQ42" s="4"/>
      <c r="UHR42" s="4"/>
      <c r="UHS42" s="4"/>
      <c r="UHT42" s="4"/>
      <c r="UHU42" s="4"/>
      <c r="UHV42" s="4"/>
      <c r="UHW42" s="4"/>
      <c r="UHX42" s="4"/>
      <c r="UHY42" s="4"/>
      <c r="UHZ42" s="4"/>
      <c r="UIA42" s="4"/>
      <c r="UIB42" s="4"/>
      <c r="UIC42" s="4"/>
      <c r="UID42" s="4"/>
      <c r="UIE42" s="4"/>
      <c r="UIF42" s="4"/>
      <c r="UIG42" s="4"/>
      <c r="UIH42" s="4"/>
      <c r="UII42" s="4"/>
      <c r="UIJ42" s="4"/>
      <c r="UIK42" s="4"/>
      <c r="UIL42" s="4"/>
      <c r="UIM42" s="4"/>
      <c r="UIN42" s="4"/>
      <c r="UIO42" s="4"/>
      <c r="UIP42" s="4"/>
      <c r="UIQ42" s="4"/>
      <c r="UIR42" s="4"/>
      <c r="UIS42" s="4"/>
      <c r="UIT42" s="4"/>
      <c r="UIU42" s="4"/>
      <c r="UIV42" s="4"/>
      <c r="UIW42" s="4"/>
      <c r="UIX42" s="4"/>
      <c r="UIY42" s="4"/>
      <c r="UIZ42" s="4"/>
      <c r="UJA42" s="4"/>
      <c r="UJB42" s="4"/>
      <c r="UJC42" s="4"/>
      <c r="UJD42" s="4"/>
      <c r="UJE42" s="4"/>
      <c r="UJF42" s="4"/>
      <c r="UJG42" s="4"/>
      <c r="UJH42" s="4"/>
      <c r="UJI42" s="4"/>
      <c r="UJJ42" s="4"/>
      <c r="UJK42" s="4"/>
      <c r="UJL42" s="4"/>
      <c r="UJM42" s="4"/>
      <c r="UJN42" s="4"/>
      <c r="UJO42" s="4"/>
      <c r="UJP42" s="4"/>
      <c r="UJQ42" s="4"/>
      <c r="UJR42" s="4"/>
      <c r="UJS42" s="4"/>
      <c r="UJT42" s="4"/>
      <c r="UJU42" s="4"/>
      <c r="UJV42" s="4"/>
      <c r="UJW42" s="4"/>
      <c r="UJX42" s="4"/>
      <c r="UJY42" s="4"/>
      <c r="UJZ42" s="4"/>
      <c r="UKA42" s="4"/>
      <c r="UKB42" s="4"/>
      <c r="UKC42" s="4"/>
      <c r="UKD42" s="4"/>
      <c r="UKE42" s="4"/>
      <c r="UKF42" s="4"/>
      <c r="UKG42" s="4"/>
      <c r="UKH42" s="4"/>
      <c r="UKI42" s="4"/>
      <c r="UKJ42" s="4"/>
      <c r="UKK42" s="4"/>
      <c r="UKL42" s="4"/>
      <c r="UKM42" s="4"/>
      <c r="UKN42" s="4"/>
      <c r="UKO42" s="4"/>
      <c r="UKP42" s="4"/>
      <c r="UKQ42" s="4"/>
      <c r="UKR42" s="4"/>
      <c r="UKS42" s="4"/>
      <c r="UKT42" s="4"/>
      <c r="UKU42" s="4"/>
      <c r="UKV42" s="4"/>
      <c r="UKW42" s="4"/>
      <c r="UKX42" s="4"/>
      <c r="UKY42" s="4"/>
      <c r="UKZ42" s="4"/>
      <c r="ULA42" s="4"/>
      <c r="ULB42" s="4"/>
      <c r="ULC42" s="4"/>
      <c r="ULD42" s="4"/>
      <c r="ULE42" s="4"/>
      <c r="ULF42" s="4"/>
      <c r="ULG42" s="4"/>
      <c r="ULH42" s="4"/>
      <c r="ULI42" s="4"/>
      <c r="ULJ42" s="4"/>
      <c r="ULK42" s="4"/>
      <c r="ULL42" s="4"/>
      <c r="ULM42" s="4"/>
      <c r="ULN42" s="4"/>
      <c r="ULO42" s="4"/>
      <c r="ULP42" s="4"/>
      <c r="ULQ42" s="4"/>
      <c r="ULR42" s="4"/>
      <c r="ULS42" s="4"/>
      <c r="ULT42" s="4"/>
      <c r="ULU42" s="4"/>
      <c r="ULV42" s="4"/>
      <c r="ULW42" s="4"/>
      <c r="ULX42" s="4"/>
      <c r="ULY42" s="4"/>
      <c r="ULZ42" s="4"/>
      <c r="UMA42" s="4"/>
      <c r="UMB42" s="4"/>
      <c r="UMC42" s="4"/>
      <c r="UMD42" s="4"/>
      <c r="UME42" s="4"/>
      <c r="UMF42" s="4"/>
      <c r="UMG42" s="4"/>
      <c r="UMH42" s="4"/>
      <c r="UMI42" s="4"/>
      <c r="UMJ42" s="4"/>
      <c r="UMK42" s="4"/>
      <c r="UML42" s="4"/>
      <c r="UMM42" s="4"/>
      <c r="UMN42" s="4"/>
      <c r="UMO42" s="4"/>
      <c r="UMP42" s="4"/>
      <c r="UMQ42" s="4"/>
      <c r="UMR42" s="4"/>
      <c r="UMS42" s="4"/>
      <c r="UMT42" s="4"/>
      <c r="UMU42" s="4"/>
      <c r="UMV42" s="4"/>
      <c r="UMW42" s="4"/>
      <c r="UMX42" s="4"/>
      <c r="UMY42" s="4"/>
      <c r="UMZ42" s="4"/>
      <c r="UNA42" s="4"/>
      <c r="UNB42" s="4"/>
      <c r="UNC42" s="4"/>
      <c r="UND42" s="4"/>
      <c r="UNE42" s="4"/>
      <c r="UNF42" s="4"/>
      <c r="UNG42" s="4"/>
      <c r="UNH42" s="4"/>
      <c r="UNI42" s="4"/>
      <c r="UNJ42" s="4"/>
      <c r="UNK42" s="4"/>
      <c r="UNL42" s="4"/>
      <c r="UNM42" s="4"/>
      <c r="UNN42" s="4"/>
      <c r="UNO42" s="4"/>
      <c r="UNP42" s="4"/>
      <c r="UNQ42" s="4"/>
      <c r="UNR42" s="4"/>
      <c r="UNS42" s="4"/>
      <c r="UNT42" s="4"/>
      <c r="UNU42" s="4"/>
      <c r="UNV42" s="4"/>
      <c r="UNW42" s="4"/>
      <c r="UNX42" s="4"/>
      <c r="UNY42" s="4"/>
      <c r="UNZ42" s="4"/>
      <c r="UOA42" s="4"/>
      <c r="UOB42" s="4"/>
      <c r="UOC42" s="4"/>
      <c r="UOD42" s="4"/>
      <c r="UOE42" s="4"/>
      <c r="UOF42" s="4"/>
      <c r="UOG42" s="4"/>
      <c r="UOH42" s="4"/>
      <c r="UOI42" s="4"/>
      <c r="UOJ42" s="4"/>
      <c r="UOK42" s="4"/>
      <c r="UOL42" s="4"/>
      <c r="UOM42" s="4"/>
      <c r="UON42" s="4"/>
      <c r="UOO42" s="4"/>
      <c r="UOP42" s="4"/>
      <c r="UOQ42" s="4"/>
      <c r="UOR42" s="4"/>
      <c r="UOS42" s="4"/>
      <c r="UOT42" s="4"/>
      <c r="UOU42" s="4"/>
      <c r="UOV42" s="4"/>
      <c r="UOW42" s="4"/>
      <c r="UOX42" s="4"/>
      <c r="UOY42" s="4"/>
      <c r="UOZ42" s="4"/>
      <c r="UPA42" s="4"/>
      <c r="UPB42" s="4"/>
      <c r="UPC42" s="4"/>
      <c r="UPD42" s="4"/>
      <c r="UPE42" s="4"/>
      <c r="UPF42" s="4"/>
      <c r="UPG42" s="4"/>
      <c r="UPH42" s="4"/>
      <c r="UPI42" s="4"/>
      <c r="UPJ42" s="4"/>
      <c r="UPK42" s="4"/>
      <c r="UPL42" s="4"/>
      <c r="UPM42" s="4"/>
      <c r="UPN42" s="4"/>
      <c r="UPO42" s="4"/>
      <c r="UPP42" s="4"/>
      <c r="UPQ42" s="4"/>
      <c r="UPR42" s="4"/>
      <c r="UPS42" s="4"/>
      <c r="UPT42" s="4"/>
      <c r="UPU42" s="4"/>
      <c r="UPV42" s="4"/>
      <c r="UPW42" s="4"/>
      <c r="UPX42" s="4"/>
      <c r="UPY42" s="4"/>
      <c r="UPZ42" s="4"/>
      <c r="UQA42" s="4"/>
      <c r="UQB42" s="4"/>
      <c r="UQC42" s="4"/>
      <c r="UQD42" s="4"/>
      <c r="UQE42" s="4"/>
      <c r="UQF42" s="4"/>
      <c r="UQG42" s="4"/>
      <c r="UQH42" s="4"/>
      <c r="UQI42" s="4"/>
      <c r="UQJ42" s="4"/>
      <c r="UQK42" s="4"/>
      <c r="UQL42" s="4"/>
      <c r="UQM42" s="4"/>
      <c r="UQN42" s="4"/>
      <c r="UQO42" s="4"/>
      <c r="UQP42" s="4"/>
      <c r="UQQ42" s="4"/>
      <c r="UQR42" s="4"/>
      <c r="UQS42" s="4"/>
      <c r="UQT42" s="4"/>
      <c r="UQU42" s="4"/>
      <c r="UQV42" s="4"/>
      <c r="UQW42" s="4"/>
      <c r="UQX42" s="4"/>
      <c r="UQY42" s="4"/>
      <c r="UQZ42" s="4"/>
      <c r="URA42" s="4"/>
      <c r="URB42" s="4"/>
      <c r="URC42" s="4"/>
      <c r="URD42" s="4"/>
      <c r="URE42" s="4"/>
      <c r="URF42" s="4"/>
      <c r="URG42" s="4"/>
      <c r="URH42" s="4"/>
      <c r="URI42" s="4"/>
      <c r="URJ42" s="4"/>
      <c r="URK42" s="4"/>
      <c r="URL42" s="4"/>
      <c r="URM42" s="4"/>
      <c r="URN42" s="4"/>
      <c r="URO42" s="4"/>
      <c r="URP42" s="4"/>
      <c r="URQ42" s="4"/>
      <c r="URR42" s="4"/>
      <c r="URS42" s="4"/>
      <c r="URT42" s="4"/>
      <c r="URU42" s="4"/>
      <c r="URV42" s="4"/>
      <c r="URW42" s="4"/>
      <c r="URX42" s="4"/>
      <c r="URY42" s="4"/>
      <c r="URZ42" s="4"/>
      <c r="USA42" s="4"/>
      <c r="USB42" s="4"/>
      <c r="USC42" s="4"/>
      <c r="USD42" s="4"/>
      <c r="USE42" s="4"/>
      <c r="USF42" s="4"/>
      <c r="USG42" s="4"/>
      <c r="USH42" s="4"/>
      <c r="USI42" s="4"/>
      <c r="USJ42" s="4"/>
      <c r="USK42" s="4"/>
      <c r="USL42" s="4"/>
      <c r="USM42" s="4"/>
      <c r="USN42" s="4"/>
      <c r="USO42" s="4"/>
      <c r="USP42" s="4"/>
      <c r="USQ42" s="4"/>
      <c r="USR42" s="4"/>
      <c r="USS42" s="4"/>
      <c r="UST42" s="4"/>
      <c r="USU42" s="4"/>
      <c r="USV42" s="4"/>
      <c r="USW42" s="4"/>
      <c r="USX42" s="4"/>
      <c r="USY42" s="4"/>
      <c r="USZ42" s="4"/>
      <c r="UTA42" s="4"/>
      <c r="UTB42" s="4"/>
      <c r="UTC42" s="4"/>
      <c r="UTD42" s="4"/>
      <c r="UTE42" s="4"/>
      <c r="UTF42" s="4"/>
      <c r="UTG42" s="4"/>
      <c r="UTH42" s="4"/>
      <c r="UTI42" s="4"/>
      <c r="UTJ42" s="4"/>
      <c r="UTK42" s="4"/>
      <c r="UTL42" s="4"/>
      <c r="UTM42" s="4"/>
      <c r="UTN42" s="4"/>
      <c r="UTO42" s="4"/>
      <c r="UTP42" s="4"/>
      <c r="UTQ42" s="4"/>
      <c r="UTR42" s="4"/>
      <c r="UTS42" s="4"/>
      <c r="UTT42" s="4"/>
      <c r="UTU42" s="4"/>
      <c r="UTV42" s="4"/>
      <c r="UTW42" s="4"/>
      <c r="UTX42" s="4"/>
      <c r="UTY42" s="4"/>
      <c r="UTZ42" s="4"/>
      <c r="UUA42" s="4"/>
      <c r="UUB42" s="4"/>
      <c r="UUC42" s="4"/>
      <c r="UUD42" s="4"/>
      <c r="UUE42" s="4"/>
      <c r="UUF42" s="4"/>
      <c r="UUG42" s="4"/>
      <c r="UUH42" s="4"/>
      <c r="UUI42" s="4"/>
      <c r="UUJ42" s="4"/>
      <c r="UUK42" s="4"/>
      <c r="UUL42" s="4"/>
      <c r="UUM42" s="4"/>
      <c r="UUN42" s="4"/>
      <c r="UUO42" s="4"/>
      <c r="UUP42" s="4"/>
      <c r="UUQ42" s="4"/>
      <c r="UUR42" s="4"/>
      <c r="UUS42" s="4"/>
      <c r="UUT42" s="4"/>
      <c r="UUU42" s="4"/>
      <c r="UUV42" s="4"/>
      <c r="UUW42" s="4"/>
      <c r="UUX42" s="4"/>
      <c r="UUY42" s="4"/>
      <c r="UUZ42" s="4"/>
      <c r="UVA42" s="4"/>
      <c r="UVB42" s="4"/>
      <c r="UVC42" s="4"/>
      <c r="UVD42" s="4"/>
      <c r="UVE42" s="4"/>
      <c r="UVF42" s="4"/>
      <c r="UVG42" s="4"/>
      <c r="UVH42" s="4"/>
      <c r="UVI42" s="4"/>
      <c r="UVJ42" s="4"/>
      <c r="UVK42" s="4"/>
      <c r="UVL42" s="4"/>
      <c r="UVM42" s="4"/>
      <c r="UVN42" s="4"/>
      <c r="UVO42" s="4"/>
      <c r="UVP42" s="4"/>
      <c r="UVQ42" s="4"/>
      <c r="UVR42" s="4"/>
      <c r="UVS42" s="4"/>
      <c r="UVT42" s="4"/>
      <c r="UVU42" s="4"/>
      <c r="UVV42" s="4"/>
      <c r="UVW42" s="4"/>
      <c r="UVX42" s="4"/>
      <c r="UVY42" s="4"/>
      <c r="UVZ42" s="4"/>
      <c r="UWA42" s="4"/>
      <c r="UWB42" s="4"/>
      <c r="UWC42" s="4"/>
      <c r="UWD42" s="4"/>
      <c r="UWE42" s="4"/>
      <c r="UWF42" s="4"/>
      <c r="UWG42" s="4"/>
      <c r="UWH42" s="4"/>
      <c r="UWI42" s="4"/>
      <c r="UWJ42" s="4"/>
      <c r="UWK42" s="4"/>
      <c r="UWL42" s="4"/>
      <c r="UWM42" s="4"/>
      <c r="UWN42" s="4"/>
      <c r="UWO42" s="4"/>
      <c r="UWP42" s="4"/>
      <c r="UWQ42" s="4"/>
      <c r="UWR42" s="4"/>
      <c r="UWS42" s="4"/>
      <c r="UWT42" s="4"/>
      <c r="UWU42" s="4"/>
      <c r="UWV42" s="4"/>
      <c r="UWW42" s="4"/>
      <c r="UWX42" s="4"/>
      <c r="UWY42" s="4"/>
      <c r="UWZ42" s="4"/>
      <c r="UXA42" s="4"/>
      <c r="UXB42" s="4"/>
      <c r="UXC42" s="4"/>
      <c r="UXD42" s="4"/>
      <c r="UXE42" s="4"/>
      <c r="UXF42" s="4"/>
      <c r="UXG42" s="4"/>
      <c r="UXH42" s="4"/>
      <c r="UXI42" s="4"/>
      <c r="UXJ42" s="4"/>
      <c r="UXK42" s="4"/>
      <c r="UXL42" s="4"/>
      <c r="UXM42" s="4"/>
      <c r="UXN42" s="4"/>
      <c r="UXO42" s="4"/>
      <c r="UXP42" s="4"/>
      <c r="UXQ42" s="4"/>
      <c r="UXR42" s="4"/>
      <c r="UXS42" s="4"/>
      <c r="UXT42" s="4"/>
      <c r="UXU42" s="4"/>
      <c r="UXV42" s="4"/>
      <c r="UXW42" s="4"/>
      <c r="UXX42" s="4"/>
      <c r="UXY42" s="4"/>
      <c r="UXZ42" s="4"/>
      <c r="UYA42" s="4"/>
      <c r="UYB42" s="4"/>
      <c r="UYC42" s="4"/>
      <c r="UYD42" s="4"/>
      <c r="UYE42" s="4"/>
      <c r="UYF42" s="4"/>
      <c r="UYG42" s="4"/>
      <c r="UYH42" s="4"/>
      <c r="UYI42" s="4"/>
      <c r="UYJ42" s="4"/>
      <c r="UYK42" s="4"/>
      <c r="UYL42" s="4"/>
      <c r="UYM42" s="4"/>
      <c r="UYN42" s="4"/>
      <c r="UYO42" s="4"/>
      <c r="UYP42" s="4"/>
      <c r="UYQ42" s="4"/>
      <c r="UYR42" s="4"/>
      <c r="UYS42" s="4"/>
      <c r="UYT42" s="4"/>
      <c r="UYU42" s="4"/>
      <c r="UYV42" s="4"/>
      <c r="UYW42" s="4"/>
      <c r="UYX42" s="4"/>
      <c r="UYY42" s="4"/>
      <c r="UYZ42" s="4"/>
      <c r="UZA42" s="4"/>
      <c r="UZB42" s="4"/>
      <c r="UZC42" s="4"/>
      <c r="UZD42" s="4"/>
      <c r="UZE42" s="4"/>
      <c r="UZF42" s="4"/>
      <c r="UZG42" s="4"/>
      <c r="UZH42" s="4"/>
      <c r="UZI42" s="4"/>
      <c r="UZJ42" s="4"/>
      <c r="UZK42" s="4"/>
      <c r="UZL42" s="4"/>
      <c r="UZM42" s="4"/>
      <c r="UZN42" s="4"/>
      <c r="UZO42" s="4"/>
      <c r="UZP42" s="4"/>
      <c r="UZQ42" s="4"/>
      <c r="UZR42" s="4"/>
      <c r="UZS42" s="4"/>
      <c r="UZT42" s="4"/>
      <c r="UZU42" s="4"/>
      <c r="UZV42" s="4"/>
      <c r="UZW42" s="4"/>
      <c r="UZX42" s="4"/>
      <c r="UZY42" s="4"/>
      <c r="UZZ42" s="4"/>
      <c r="VAA42" s="4"/>
      <c r="VAB42" s="4"/>
      <c r="VAC42" s="4"/>
      <c r="VAD42" s="4"/>
      <c r="VAE42" s="4"/>
      <c r="VAF42" s="4"/>
      <c r="VAG42" s="4"/>
      <c r="VAH42" s="4"/>
      <c r="VAI42" s="4"/>
      <c r="VAJ42" s="4"/>
      <c r="VAK42" s="4"/>
      <c r="VAL42" s="4"/>
      <c r="VAM42" s="4"/>
      <c r="VAN42" s="4"/>
      <c r="VAO42" s="4"/>
      <c r="VAP42" s="4"/>
      <c r="VAQ42" s="4"/>
      <c r="VAR42" s="4"/>
      <c r="VAS42" s="4"/>
      <c r="VAT42" s="4"/>
      <c r="VAU42" s="4"/>
      <c r="VAV42" s="4"/>
      <c r="VAW42" s="4"/>
      <c r="VAX42" s="4"/>
      <c r="VAY42" s="4"/>
      <c r="VAZ42" s="4"/>
      <c r="VBA42" s="4"/>
      <c r="VBB42" s="4"/>
      <c r="VBC42" s="4"/>
      <c r="VBD42" s="4"/>
      <c r="VBE42" s="4"/>
      <c r="VBF42" s="4"/>
      <c r="VBG42" s="4"/>
      <c r="VBH42" s="4"/>
      <c r="VBI42" s="4"/>
      <c r="VBJ42" s="4"/>
      <c r="VBK42" s="4"/>
      <c r="VBL42" s="4"/>
      <c r="VBM42" s="4"/>
      <c r="VBN42" s="4"/>
      <c r="VBO42" s="4"/>
      <c r="VBP42" s="4"/>
      <c r="VBQ42" s="4"/>
      <c r="VBR42" s="4"/>
      <c r="VBS42" s="4"/>
      <c r="VBT42" s="4"/>
      <c r="VBU42" s="4"/>
      <c r="VBV42" s="4"/>
      <c r="VBW42" s="4"/>
      <c r="VBX42" s="4"/>
      <c r="VBY42" s="4"/>
      <c r="VBZ42" s="4"/>
      <c r="VCA42" s="4"/>
      <c r="VCB42" s="4"/>
      <c r="VCC42" s="4"/>
      <c r="VCD42" s="4"/>
      <c r="VCE42" s="4"/>
      <c r="VCF42" s="4"/>
      <c r="VCG42" s="4"/>
      <c r="VCH42" s="4"/>
      <c r="VCI42" s="4"/>
      <c r="VCJ42" s="4"/>
      <c r="VCK42" s="4"/>
      <c r="VCL42" s="4"/>
      <c r="VCM42" s="4"/>
      <c r="VCN42" s="4"/>
      <c r="VCO42" s="4"/>
      <c r="VCP42" s="4"/>
      <c r="VCQ42" s="4"/>
      <c r="VCR42" s="4"/>
      <c r="VCS42" s="4"/>
      <c r="VCT42" s="4"/>
      <c r="VCU42" s="4"/>
      <c r="VCV42" s="4"/>
      <c r="VCW42" s="4"/>
      <c r="VCX42" s="4"/>
      <c r="VCY42" s="4"/>
      <c r="VCZ42" s="4"/>
      <c r="VDA42" s="4"/>
      <c r="VDB42" s="4"/>
      <c r="VDC42" s="4"/>
      <c r="VDD42" s="4"/>
      <c r="VDE42" s="4"/>
      <c r="VDF42" s="4"/>
      <c r="VDG42" s="4"/>
      <c r="VDH42" s="4"/>
      <c r="VDI42" s="4"/>
      <c r="VDJ42" s="4"/>
      <c r="VDK42" s="4"/>
      <c r="VDL42" s="4"/>
      <c r="VDM42" s="4"/>
      <c r="VDN42" s="4"/>
      <c r="VDO42" s="4"/>
      <c r="VDP42" s="4"/>
      <c r="VDQ42" s="4"/>
      <c r="VDR42" s="4"/>
      <c r="VDS42" s="4"/>
      <c r="VDT42" s="4"/>
      <c r="VDU42" s="4"/>
      <c r="VDV42" s="4"/>
      <c r="VDW42" s="4"/>
      <c r="VDX42" s="4"/>
      <c r="VDY42" s="4"/>
      <c r="VDZ42" s="4"/>
      <c r="VEA42" s="4"/>
      <c r="VEB42" s="4"/>
      <c r="VEC42" s="4"/>
      <c r="VED42" s="4"/>
      <c r="VEE42" s="4"/>
      <c r="VEF42" s="4"/>
      <c r="VEG42" s="4"/>
      <c r="VEH42" s="4"/>
      <c r="VEI42" s="4"/>
      <c r="VEJ42" s="4"/>
      <c r="VEK42" s="4"/>
      <c r="VEL42" s="4"/>
      <c r="VEM42" s="4"/>
      <c r="VEN42" s="4"/>
      <c r="VEO42" s="4"/>
      <c r="VEP42" s="4"/>
      <c r="VEQ42" s="4"/>
      <c r="VER42" s="4"/>
      <c r="VES42" s="4"/>
      <c r="VET42" s="4"/>
      <c r="VEU42" s="4"/>
      <c r="VEV42" s="4"/>
      <c r="VEW42" s="4"/>
      <c r="VEX42" s="4"/>
      <c r="VEY42" s="4"/>
      <c r="VEZ42" s="4"/>
      <c r="VFA42" s="4"/>
      <c r="VFB42" s="4"/>
      <c r="VFC42" s="4"/>
      <c r="VFD42" s="4"/>
      <c r="VFE42" s="4"/>
      <c r="VFF42" s="4"/>
      <c r="VFG42" s="4"/>
      <c r="VFH42" s="4"/>
      <c r="VFI42" s="4"/>
      <c r="VFJ42" s="4"/>
      <c r="VFK42" s="4"/>
      <c r="VFL42" s="4"/>
      <c r="VFM42" s="4"/>
      <c r="VFN42" s="4"/>
      <c r="VFO42" s="4"/>
      <c r="VFP42" s="4"/>
      <c r="VFQ42" s="4"/>
      <c r="VFR42" s="4"/>
      <c r="VFS42" s="4"/>
      <c r="VFT42" s="4"/>
      <c r="VFU42" s="4"/>
      <c r="VFV42" s="4"/>
      <c r="VFW42" s="4"/>
      <c r="VFX42" s="4"/>
      <c r="VFY42" s="4"/>
      <c r="VFZ42" s="4"/>
      <c r="VGA42" s="4"/>
      <c r="VGB42" s="4"/>
      <c r="VGC42" s="4"/>
      <c r="VGD42" s="4"/>
      <c r="VGE42" s="4"/>
      <c r="VGF42" s="4"/>
      <c r="VGG42" s="4"/>
      <c r="VGH42" s="4"/>
      <c r="VGI42" s="4"/>
      <c r="VGJ42" s="4"/>
      <c r="VGK42" s="4"/>
      <c r="VGL42" s="4"/>
      <c r="VGM42" s="4"/>
      <c r="VGN42" s="4"/>
      <c r="VGO42" s="4"/>
      <c r="VGP42" s="4"/>
      <c r="VGQ42" s="4"/>
      <c r="VGR42" s="4"/>
      <c r="VGS42" s="4"/>
      <c r="VGT42" s="4"/>
      <c r="VGU42" s="4"/>
      <c r="VGV42" s="4"/>
      <c r="VGW42" s="4"/>
      <c r="VGX42" s="4"/>
      <c r="VGY42" s="4"/>
      <c r="VGZ42" s="4"/>
      <c r="VHA42" s="4"/>
      <c r="VHB42" s="4"/>
      <c r="VHC42" s="4"/>
      <c r="VHD42" s="4"/>
      <c r="VHE42" s="4"/>
      <c r="VHF42" s="4"/>
      <c r="VHG42" s="4"/>
      <c r="VHH42" s="4"/>
      <c r="VHI42" s="4"/>
      <c r="VHJ42" s="4"/>
      <c r="VHK42" s="4"/>
      <c r="VHL42" s="4"/>
      <c r="VHM42" s="4"/>
      <c r="VHN42" s="4"/>
      <c r="VHO42" s="4"/>
      <c r="VHP42" s="4"/>
      <c r="VHQ42" s="4"/>
      <c r="VHR42" s="4"/>
      <c r="VHS42" s="4"/>
      <c r="VHT42" s="4"/>
      <c r="VHU42" s="4"/>
      <c r="VHV42" s="4"/>
      <c r="VHW42" s="4"/>
      <c r="VHX42" s="4"/>
      <c r="VHY42" s="4"/>
      <c r="VHZ42" s="4"/>
      <c r="VIA42" s="4"/>
      <c r="VIB42" s="4"/>
      <c r="VIC42" s="4"/>
      <c r="VID42" s="4"/>
      <c r="VIE42" s="4"/>
      <c r="VIF42" s="4"/>
      <c r="VIG42" s="4"/>
      <c r="VIH42" s="4"/>
      <c r="VII42" s="4"/>
      <c r="VIJ42" s="4"/>
      <c r="VIK42" s="4"/>
      <c r="VIL42" s="4"/>
      <c r="VIM42" s="4"/>
      <c r="VIN42" s="4"/>
      <c r="VIO42" s="4"/>
      <c r="VIP42" s="4"/>
      <c r="VIQ42" s="4"/>
      <c r="VIR42" s="4"/>
      <c r="VIS42" s="4"/>
      <c r="VIT42" s="4"/>
      <c r="VIU42" s="4"/>
      <c r="VIV42" s="4"/>
      <c r="VIW42" s="4"/>
      <c r="VIX42" s="4"/>
      <c r="VIY42" s="4"/>
      <c r="VIZ42" s="4"/>
      <c r="VJA42" s="4"/>
      <c r="VJB42" s="4"/>
      <c r="VJC42" s="4"/>
      <c r="VJD42" s="4"/>
      <c r="VJE42" s="4"/>
      <c r="VJF42" s="4"/>
      <c r="VJG42" s="4"/>
      <c r="VJH42" s="4"/>
      <c r="VJI42" s="4"/>
      <c r="VJJ42" s="4"/>
      <c r="VJK42" s="4"/>
      <c r="VJL42" s="4"/>
      <c r="VJM42" s="4"/>
      <c r="VJN42" s="4"/>
      <c r="VJO42" s="4"/>
      <c r="VJP42" s="4"/>
      <c r="VJQ42" s="4"/>
      <c r="VJR42" s="4"/>
      <c r="VJS42" s="4"/>
      <c r="VJT42" s="4"/>
      <c r="VJU42" s="4"/>
      <c r="VJV42" s="4"/>
      <c r="VJW42" s="4"/>
      <c r="VJX42" s="4"/>
      <c r="VJY42" s="4"/>
      <c r="VJZ42" s="4"/>
      <c r="VKA42" s="4"/>
      <c r="VKB42" s="4"/>
      <c r="VKC42" s="4"/>
      <c r="VKD42" s="4"/>
      <c r="VKE42" s="4"/>
      <c r="VKF42" s="4"/>
      <c r="VKG42" s="4"/>
      <c r="VKH42" s="4"/>
      <c r="VKI42" s="4"/>
      <c r="VKJ42" s="4"/>
      <c r="VKK42" s="4"/>
      <c r="VKL42" s="4"/>
      <c r="VKM42" s="4"/>
      <c r="VKN42" s="4"/>
      <c r="VKO42" s="4"/>
      <c r="VKP42" s="4"/>
      <c r="VKQ42" s="4"/>
      <c r="VKR42" s="4"/>
      <c r="VKS42" s="4"/>
      <c r="VKT42" s="4"/>
      <c r="VKU42" s="4"/>
      <c r="VKV42" s="4"/>
      <c r="VKW42" s="4"/>
      <c r="VKX42" s="4"/>
      <c r="VKY42" s="4"/>
      <c r="VKZ42" s="4"/>
      <c r="VLA42" s="4"/>
      <c r="VLB42" s="4"/>
      <c r="VLC42" s="4"/>
      <c r="VLD42" s="4"/>
      <c r="VLE42" s="4"/>
      <c r="VLF42" s="4"/>
      <c r="VLG42" s="4"/>
      <c r="VLH42" s="4"/>
      <c r="VLI42" s="4"/>
      <c r="VLJ42" s="4"/>
      <c r="VLK42" s="4"/>
      <c r="VLL42" s="4"/>
      <c r="VLM42" s="4"/>
      <c r="VLN42" s="4"/>
      <c r="VLO42" s="4"/>
      <c r="VLP42" s="4"/>
      <c r="VLQ42" s="4"/>
      <c r="VLR42" s="4"/>
      <c r="VLS42" s="4"/>
      <c r="VLT42" s="4"/>
      <c r="VLU42" s="4"/>
      <c r="VLV42" s="4"/>
      <c r="VLW42" s="4"/>
      <c r="VLX42" s="4"/>
      <c r="VLY42" s="4"/>
      <c r="VLZ42" s="4"/>
      <c r="VMA42" s="4"/>
      <c r="VMB42" s="4"/>
      <c r="VMC42" s="4"/>
      <c r="VMD42" s="4"/>
      <c r="VME42" s="4"/>
      <c r="VMF42" s="4"/>
      <c r="VMG42" s="4"/>
      <c r="VMH42" s="4"/>
      <c r="VMI42" s="4"/>
      <c r="VMJ42" s="4"/>
      <c r="VMK42" s="4"/>
      <c r="VML42" s="4"/>
      <c r="VMM42" s="4"/>
      <c r="VMN42" s="4"/>
      <c r="VMO42" s="4"/>
      <c r="VMP42" s="4"/>
      <c r="VMQ42" s="4"/>
      <c r="VMR42" s="4"/>
      <c r="VMS42" s="4"/>
      <c r="VMT42" s="4"/>
      <c r="VMU42" s="4"/>
      <c r="VMV42" s="4"/>
      <c r="VMW42" s="4"/>
      <c r="VMX42" s="4"/>
      <c r="VMY42" s="4"/>
      <c r="VMZ42" s="4"/>
      <c r="VNA42" s="4"/>
      <c r="VNB42" s="4"/>
      <c r="VNC42" s="4"/>
      <c r="VND42" s="4"/>
      <c r="VNE42" s="4"/>
      <c r="VNF42" s="4"/>
      <c r="VNG42" s="4"/>
      <c r="VNH42" s="4"/>
      <c r="VNI42" s="4"/>
      <c r="VNJ42" s="4"/>
      <c r="VNK42" s="4"/>
      <c r="VNL42" s="4"/>
      <c r="VNM42" s="4"/>
      <c r="VNN42" s="4"/>
      <c r="VNO42" s="4"/>
      <c r="VNP42" s="4"/>
      <c r="VNQ42" s="4"/>
      <c r="VNR42" s="4"/>
      <c r="VNS42" s="4"/>
      <c r="VNT42" s="4"/>
      <c r="VNU42" s="4"/>
      <c r="VNV42" s="4"/>
      <c r="VNW42" s="4"/>
      <c r="VNX42" s="4"/>
      <c r="VNY42" s="4"/>
      <c r="VNZ42" s="4"/>
      <c r="VOA42" s="4"/>
      <c r="VOB42" s="4"/>
      <c r="VOC42" s="4"/>
      <c r="VOD42" s="4"/>
      <c r="VOE42" s="4"/>
      <c r="VOF42" s="4"/>
      <c r="VOG42" s="4"/>
      <c r="VOH42" s="4"/>
      <c r="VOI42" s="4"/>
      <c r="VOJ42" s="4"/>
      <c r="VOK42" s="4"/>
      <c r="VOL42" s="4"/>
      <c r="VOM42" s="4"/>
      <c r="VON42" s="4"/>
      <c r="VOO42" s="4"/>
      <c r="VOP42" s="4"/>
      <c r="VOQ42" s="4"/>
      <c r="VOR42" s="4"/>
      <c r="VOS42" s="4"/>
      <c r="VOT42" s="4"/>
      <c r="VOU42" s="4"/>
      <c r="VOV42" s="4"/>
      <c r="VOW42" s="4"/>
      <c r="VOX42" s="4"/>
      <c r="VOY42" s="4"/>
      <c r="VOZ42" s="4"/>
      <c r="VPA42" s="4"/>
      <c r="VPB42" s="4"/>
      <c r="VPC42" s="4"/>
      <c r="VPD42" s="4"/>
      <c r="VPE42" s="4"/>
      <c r="VPF42" s="4"/>
      <c r="VPG42" s="4"/>
      <c r="VPH42" s="4"/>
      <c r="VPI42" s="4"/>
      <c r="VPJ42" s="4"/>
      <c r="VPK42" s="4"/>
      <c r="VPL42" s="4"/>
      <c r="VPM42" s="4"/>
      <c r="VPN42" s="4"/>
      <c r="VPO42" s="4"/>
      <c r="VPP42" s="4"/>
      <c r="VPQ42" s="4"/>
      <c r="VPR42" s="4"/>
      <c r="VPS42" s="4"/>
      <c r="VPT42" s="4"/>
      <c r="VPU42" s="4"/>
      <c r="VPV42" s="4"/>
      <c r="VPW42" s="4"/>
      <c r="VPX42" s="4"/>
    </row>
    <row r="43" spans="1:15312" s="3" customFormat="1">
      <c r="A43" s="313" t="s">
        <v>594</v>
      </c>
      <c r="B43" s="302"/>
      <c r="C43" s="302"/>
      <c r="D43" s="302"/>
      <c r="E43" s="302"/>
      <c r="G43" s="4"/>
      <c r="I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c r="IV43" s="4"/>
      <c r="IW43" s="4"/>
      <c r="IX43" s="4"/>
      <c r="IY43" s="4"/>
      <c r="IZ43" s="4"/>
      <c r="JA43" s="4"/>
      <c r="JB43" s="4"/>
      <c r="JC43" s="4"/>
      <c r="JD43" s="4"/>
      <c r="JE43" s="4"/>
      <c r="JF43" s="4"/>
      <c r="JG43" s="4"/>
      <c r="JH43" s="4"/>
      <c r="JI43" s="4"/>
      <c r="JJ43" s="4"/>
      <c r="JK43" s="4"/>
      <c r="JL43" s="4"/>
      <c r="JM43" s="4"/>
      <c r="JN43" s="4"/>
      <c r="JO43" s="4"/>
      <c r="JP43" s="4"/>
      <c r="JQ43" s="4"/>
      <c r="JR43" s="4"/>
      <c r="JS43" s="4"/>
      <c r="JT43" s="4"/>
      <c r="JU43" s="4"/>
      <c r="JV43" s="4"/>
      <c r="JW43" s="4"/>
      <c r="JX43" s="4"/>
      <c r="JY43" s="4"/>
      <c r="JZ43" s="4"/>
      <c r="KA43" s="4"/>
      <c r="KB43" s="4"/>
      <c r="KC43" s="4"/>
      <c r="KD43" s="4"/>
      <c r="KE43" s="4"/>
      <c r="KF43" s="4"/>
      <c r="KG43" s="4"/>
      <c r="KH43" s="4"/>
      <c r="KI43" s="4"/>
      <c r="KJ43" s="4"/>
      <c r="KK43" s="4"/>
      <c r="KL43" s="4"/>
      <c r="KM43" s="4"/>
      <c r="KN43" s="4"/>
      <c r="KO43" s="4"/>
      <c r="KP43" s="4"/>
      <c r="KQ43" s="4"/>
      <c r="KR43" s="4"/>
      <c r="KS43" s="4"/>
      <c r="KT43" s="4"/>
      <c r="KU43" s="4"/>
      <c r="KV43" s="4"/>
      <c r="KW43" s="4"/>
      <c r="KX43" s="4"/>
      <c r="KY43" s="4"/>
      <c r="KZ43" s="4"/>
      <c r="LA43" s="4"/>
      <c r="LB43" s="4"/>
      <c r="LC43" s="4"/>
      <c r="LD43" s="4"/>
      <c r="LE43" s="4"/>
      <c r="LF43" s="4"/>
      <c r="LG43" s="4"/>
      <c r="LH43" s="4"/>
      <c r="LI43" s="4"/>
      <c r="LJ43" s="4"/>
      <c r="LK43" s="4"/>
      <c r="LL43" s="4"/>
      <c r="LM43" s="4"/>
      <c r="LN43" s="4"/>
      <c r="LO43" s="4"/>
      <c r="LP43" s="4"/>
      <c r="LQ43" s="4"/>
      <c r="LR43" s="4"/>
      <c r="LS43" s="4"/>
      <c r="LT43" s="4"/>
      <c r="LU43" s="4"/>
      <c r="LV43" s="4"/>
      <c r="LW43" s="4"/>
      <c r="LX43" s="4"/>
      <c r="LY43" s="4"/>
      <c r="LZ43" s="4"/>
      <c r="MA43" s="4"/>
      <c r="MB43" s="4"/>
      <c r="MC43" s="4"/>
      <c r="MD43" s="4"/>
      <c r="ME43" s="4"/>
      <c r="MF43" s="4"/>
      <c r="MG43" s="4"/>
      <c r="MH43" s="4"/>
      <c r="MI43" s="4"/>
      <c r="MJ43" s="4"/>
      <c r="MK43" s="4"/>
      <c r="ML43" s="4"/>
      <c r="MM43" s="4"/>
      <c r="MN43" s="4"/>
      <c r="MO43" s="4"/>
      <c r="MP43" s="4"/>
      <c r="MQ43" s="4"/>
      <c r="MR43" s="4"/>
      <c r="MS43" s="4"/>
      <c r="MT43" s="4"/>
      <c r="MU43" s="4"/>
      <c r="MV43" s="4"/>
      <c r="MW43" s="4"/>
      <c r="MX43" s="4"/>
      <c r="MY43" s="4"/>
      <c r="MZ43" s="4"/>
      <c r="NA43" s="4"/>
      <c r="NB43" s="4"/>
      <c r="NC43" s="4"/>
      <c r="ND43" s="4"/>
      <c r="NE43" s="4"/>
      <c r="NF43" s="4"/>
      <c r="NG43" s="4"/>
      <c r="NH43" s="4"/>
      <c r="NI43" s="4"/>
      <c r="NJ43" s="4"/>
      <c r="NK43" s="4"/>
      <c r="NL43" s="4"/>
      <c r="NM43" s="4"/>
      <c r="NN43" s="4"/>
      <c r="NO43" s="4"/>
      <c r="NP43" s="4"/>
      <c r="NQ43" s="4"/>
      <c r="NR43" s="4"/>
      <c r="NS43" s="4"/>
      <c r="NT43" s="4"/>
      <c r="NU43" s="4"/>
      <c r="NV43" s="4"/>
      <c r="NW43" s="4"/>
      <c r="NX43" s="4"/>
      <c r="NY43" s="4"/>
      <c r="NZ43" s="4"/>
      <c r="OA43" s="4"/>
      <c r="OB43" s="4"/>
      <c r="OC43" s="4"/>
      <c r="OD43" s="4"/>
      <c r="OE43" s="4"/>
      <c r="OF43" s="4"/>
      <c r="OG43" s="4"/>
      <c r="OH43" s="4"/>
      <c r="OI43" s="4"/>
      <c r="OJ43" s="4"/>
      <c r="OK43" s="4"/>
      <c r="OL43" s="4"/>
      <c r="OM43" s="4"/>
      <c r="ON43" s="4"/>
      <c r="OO43" s="4"/>
      <c r="OP43" s="4"/>
      <c r="OQ43" s="4"/>
      <c r="OR43" s="4"/>
      <c r="OS43" s="4"/>
      <c r="OT43" s="4"/>
      <c r="OU43" s="4"/>
      <c r="OV43" s="4"/>
      <c r="OW43" s="4"/>
      <c r="OX43" s="4"/>
      <c r="OY43" s="4"/>
      <c r="OZ43" s="4"/>
      <c r="PA43" s="4"/>
      <c r="PB43" s="4"/>
      <c r="PC43" s="4"/>
      <c r="PD43" s="4"/>
      <c r="PE43" s="4"/>
      <c r="PF43" s="4"/>
      <c r="PG43" s="4"/>
      <c r="PH43" s="4"/>
      <c r="PI43" s="4"/>
      <c r="PJ43" s="4"/>
      <c r="PK43" s="4"/>
      <c r="PL43" s="4"/>
      <c r="PM43" s="4"/>
      <c r="PN43" s="4"/>
      <c r="PO43" s="4"/>
      <c r="PP43" s="4"/>
      <c r="PQ43" s="4"/>
      <c r="PR43" s="4"/>
      <c r="PS43" s="4"/>
      <c r="PT43" s="4"/>
      <c r="PU43" s="4"/>
      <c r="PV43" s="4"/>
      <c r="PW43" s="4"/>
      <c r="PX43" s="4"/>
      <c r="PY43" s="4"/>
      <c r="PZ43" s="4"/>
      <c r="QA43" s="4"/>
      <c r="QB43" s="4"/>
      <c r="QC43" s="4"/>
      <c r="QD43" s="4"/>
      <c r="QE43" s="4"/>
      <c r="QF43" s="4"/>
      <c r="QG43" s="4"/>
      <c r="QH43" s="4"/>
      <c r="QI43" s="4"/>
      <c r="QJ43" s="4"/>
      <c r="QK43" s="4"/>
      <c r="QL43" s="4"/>
      <c r="QM43" s="4"/>
      <c r="QN43" s="4"/>
      <c r="QO43" s="4"/>
      <c r="QP43" s="4"/>
      <c r="QQ43" s="4"/>
      <c r="QR43" s="4"/>
      <c r="QS43" s="4"/>
      <c r="QT43" s="4"/>
      <c r="QU43" s="4"/>
      <c r="QV43" s="4"/>
      <c r="QW43" s="4"/>
      <c r="QX43" s="4"/>
      <c r="QY43" s="4"/>
      <c r="QZ43" s="4"/>
      <c r="RA43" s="4"/>
      <c r="RB43" s="4"/>
      <c r="RC43" s="4"/>
      <c r="RD43" s="4"/>
      <c r="RE43" s="4"/>
      <c r="RF43" s="4"/>
      <c r="RG43" s="4"/>
      <c r="RH43" s="4"/>
      <c r="RI43" s="4"/>
      <c r="RJ43" s="4"/>
      <c r="RK43" s="4"/>
      <c r="RL43" s="4"/>
      <c r="RM43" s="4"/>
      <c r="RN43" s="4"/>
      <c r="RO43" s="4"/>
      <c r="RP43" s="4"/>
      <c r="RQ43" s="4"/>
      <c r="RR43" s="4"/>
      <c r="RS43" s="4"/>
      <c r="RT43" s="4"/>
      <c r="RU43" s="4"/>
      <c r="RV43" s="4"/>
      <c r="RW43" s="4"/>
      <c r="RX43" s="4"/>
      <c r="RY43" s="4"/>
      <c r="RZ43" s="4"/>
      <c r="SA43" s="4"/>
      <c r="SB43" s="4"/>
      <c r="SC43" s="4"/>
      <c r="SD43" s="4"/>
      <c r="SE43" s="4"/>
      <c r="SF43" s="4"/>
      <c r="SG43" s="4"/>
      <c r="SH43" s="4"/>
      <c r="SI43" s="4"/>
      <c r="SJ43" s="4"/>
      <c r="SK43" s="4"/>
      <c r="SL43" s="4"/>
      <c r="SM43" s="4"/>
      <c r="SN43" s="4"/>
      <c r="SO43" s="4"/>
      <c r="SP43" s="4"/>
      <c r="SQ43" s="4"/>
      <c r="SR43" s="4"/>
      <c r="SS43" s="4"/>
      <c r="ST43" s="4"/>
      <c r="SU43" s="4"/>
      <c r="SV43" s="4"/>
      <c r="SW43" s="4"/>
      <c r="SX43" s="4"/>
      <c r="SY43" s="4"/>
      <c r="SZ43" s="4"/>
      <c r="TA43" s="4"/>
      <c r="TB43" s="4"/>
      <c r="TC43" s="4"/>
      <c r="TD43" s="4"/>
      <c r="TE43" s="4"/>
      <c r="TF43" s="4"/>
      <c r="TG43" s="4"/>
      <c r="TH43" s="4"/>
      <c r="TI43" s="4"/>
      <c r="TJ43" s="4"/>
      <c r="TK43" s="4"/>
      <c r="TL43" s="4"/>
      <c r="TM43" s="4"/>
      <c r="TN43" s="4"/>
      <c r="TO43" s="4"/>
      <c r="TP43" s="4"/>
      <c r="TQ43" s="4"/>
      <c r="TR43" s="4"/>
      <c r="TS43" s="4"/>
      <c r="TT43" s="4"/>
      <c r="TU43" s="4"/>
      <c r="TV43" s="4"/>
      <c r="TW43" s="4"/>
      <c r="TX43" s="4"/>
      <c r="TY43" s="4"/>
      <c r="TZ43" s="4"/>
      <c r="UA43" s="4"/>
      <c r="UB43" s="4"/>
      <c r="UC43" s="4"/>
      <c r="UD43" s="4"/>
      <c r="UE43" s="4"/>
      <c r="UF43" s="4"/>
      <c r="UG43" s="4"/>
      <c r="UH43" s="4"/>
      <c r="UI43" s="4"/>
      <c r="UJ43" s="4"/>
      <c r="UK43" s="4"/>
      <c r="UL43" s="4"/>
      <c r="UM43" s="4"/>
      <c r="UN43" s="4"/>
      <c r="UO43" s="4"/>
      <c r="UP43" s="4"/>
      <c r="UQ43" s="4"/>
      <c r="UR43" s="4"/>
      <c r="US43" s="4"/>
      <c r="UT43" s="4"/>
      <c r="UU43" s="4"/>
      <c r="UV43" s="4"/>
      <c r="UW43" s="4"/>
      <c r="UX43" s="4"/>
      <c r="UY43" s="4"/>
      <c r="UZ43" s="4"/>
      <c r="VA43" s="4"/>
      <c r="VB43" s="4"/>
      <c r="VC43" s="4"/>
      <c r="VD43" s="4"/>
      <c r="VE43" s="4"/>
      <c r="VF43" s="4"/>
      <c r="VG43" s="4"/>
      <c r="VH43" s="4"/>
      <c r="VI43" s="4"/>
      <c r="VJ43" s="4"/>
      <c r="VK43" s="4"/>
      <c r="VL43" s="4"/>
      <c r="VM43" s="4"/>
      <c r="VN43" s="4"/>
      <c r="VO43" s="4"/>
      <c r="VP43" s="4"/>
      <c r="VQ43" s="4"/>
      <c r="VR43" s="4"/>
      <c r="VS43" s="4"/>
      <c r="VT43" s="4"/>
      <c r="VU43" s="4"/>
      <c r="VV43" s="4"/>
      <c r="VW43" s="4"/>
      <c r="VX43" s="4"/>
      <c r="VY43" s="4"/>
      <c r="VZ43" s="4"/>
      <c r="WA43" s="4"/>
      <c r="WB43" s="4"/>
      <c r="WC43" s="4"/>
      <c r="WD43" s="4"/>
      <c r="WE43" s="4"/>
      <c r="WF43" s="4"/>
      <c r="WG43" s="4"/>
      <c r="WH43" s="4"/>
      <c r="WI43" s="4"/>
      <c r="WJ43" s="4"/>
      <c r="WK43" s="4"/>
      <c r="WL43" s="4"/>
      <c r="WM43" s="4"/>
      <c r="WN43" s="4"/>
      <c r="WO43" s="4"/>
      <c r="WP43" s="4"/>
      <c r="WQ43" s="4"/>
      <c r="WR43" s="4"/>
      <c r="WS43" s="4"/>
      <c r="WT43" s="4"/>
      <c r="WU43" s="4"/>
      <c r="WV43" s="4"/>
      <c r="WW43" s="4"/>
      <c r="WX43" s="4"/>
      <c r="WY43" s="4"/>
      <c r="WZ43" s="4"/>
      <c r="XA43" s="4"/>
      <c r="XB43" s="4"/>
      <c r="XC43" s="4"/>
      <c r="XD43" s="4"/>
      <c r="XE43" s="4"/>
      <c r="XF43" s="4"/>
      <c r="XG43" s="4"/>
      <c r="XH43" s="4"/>
      <c r="XI43" s="4"/>
      <c r="XJ43" s="4"/>
      <c r="XK43" s="4"/>
      <c r="XL43" s="4"/>
      <c r="XM43" s="4"/>
      <c r="XN43" s="4"/>
      <c r="XO43" s="4"/>
      <c r="XP43" s="4"/>
      <c r="XQ43" s="4"/>
      <c r="XR43" s="4"/>
      <c r="XS43" s="4"/>
      <c r="XT43" s="4"/>
      <c r="XU43" s="4"/>
      <c r="XV43" s="4"/>
      <c r="XW43" s="4"/>
      <c r="XX43" s="4"/>
      <c r="XY43" s="4"/>
      <c r="XZ43" s="4"/>
      <c r="YA43" s="4"/>
      <c r="YB43" s="4"/>
      <c r="YC43" s="4"/>
      <c r="YD43" s="4"/>
      <c r="YE43" s="4"/>
      <c r="YF43" s="4"/>
      <c r="YG43" s="4"/>
      <c r="YH43" s="4"/>
      <c r="YI43" s="4"/>
      <c r="YJ43" s="4"/>
      <c r="YK43" s="4"/>
      <c r="YL43" s="4"/>
      <c r="YM43" s="4"/>
      <c r="YN43" s="4"/>
      <c r="YO43" s="4"/>
      <c r="YP43" s="4"/>
      <c r="YQ43" s="4"/>
      <c r="YR43" s="4"/>
      <c r="YS43" s="4"/>
      <c r="YT43" s="4"/>
      <c r="YU43" s="4"/>
      <c r="YV43" s="4"/>
      <c r="YW43" s="4"/>
      <c r="YX43" s="4"/>
      <c r="YY43" s="4"/>
      <c r="YZ43" s="4"/>
      <c r="ZA43" s="4"/>
      <c r="ZB43" s="4"/>
      <c r="ZC43" s="4"/>
      <c r="ZD43" s="4"/>
      <c r="ZE43" s="4"/>
      <c r="ZF43" s="4"/>
      <c r="ZG43" s="4"/>
      <c r="ZH43" s="4"/>
      <c r="ZI43" s="4"/>
      <c r="ZJ43" s="4"/>
      <c r="ZK43" s="4"/>
      <c r="ZL43" s="4"/>
      <c r="ZM43" s="4"/>
      <c r="ZN43" s="4"/>
      <c r="ZO43" s="4"/>
      <c r="ZP43" s="4"/>
      <c r="ZQ43" s="4"/>
      <c r="ZR43" s="4"/>
      <c r="ZS43" s="4"/>
      <c r="ZT43" s="4"/>
      <c r="ZU43" s="4"/>
      <c r="ZV43" s="4"/>
      <c r="ZW43" s="4"/>
      <c r="ZX43" s="4"/>
      <c r="ZY43" s="4"/>
      <c r="ZZ43" s="4"/>
      <c r="AAA43" s="4"/>
      <c r="AAB43" s="4"/>
      <c r="AAC43" s="4"/>
      <c r="AAD43" s="4"/>
      <c r="AAE43" s="4"/>
      <c r="AAF43" s="4"/>
      <c r="AAG43" s="4"/>
      <c r="AAH43" s="4"/>
      <c r="AAI43" s="4"/>
      <c r="AAJ43" s="4"/>
      <c r="AAK43" s="4"/>
      <c r="AAL43" s="4"/>
      <c r="AAM43" s="4"/>
      <c r="AAN43" s="4"/>
      <c r="AAO43" s="4"/>
      <c r="AAP43" s="4"/>
      <c r="AAQ43" s="4"/>
      <c r="AAR43" s="4"/>
      <c r="AAS43" s="4"/>
      <c r="AAT43" s="4"/>
      <c r="AAU43" s="4"/>
      <c r="AAV43" s="4"/>
      <c r="AAW43" s="4"/>
      <c r="AAX43" s="4"/>
      <c r="AAY43" s="4"/>
      <c r="AAZ43" s="4"/>
      <c r="ABA43" s="4"/>
      <c r="ABB43" s="4"/>
      <c r="ABC43" s="4"/>
      <c r="ABD43" s="4"/>
      <c r="ABE43" s="4"/>
      <c r="ABF43" s="4"/>
      <c r="ABG43" s="4"/>
      <c r="ABH43" s="4"/>
      <c r="ABI43" s="4"/>
      <c r="ABJ43" s="4"/>
      <c r="ABK43" s="4"/>
      <c r="ABL43" s="4"/>
      <c r="ABM43" s="4"/>
      <c r="ABN43" s="4"/>
      <c r="ABO43" s="4"/>
      <c r="ABP43" s="4"/>
      <c r="ABQ43" s="4"/>
      <c r="ABR43" s="4"/>
      <c r="ABS43" s="4"/>
      <c r="ABT43" s="4"/>
      <c r="ABU43" s="4"/>
      <c r="ABV43" s="4"/>
      <c r="ABW43" s="4"/>
      <c r="ABX43" s="4"/>
      <c r="ABY43" s="4"/>
      <c r="ABZ43" s="4"/>
      <c r="ACA43" s="4"/>
      <c r="ACB43" s="4"/>
      <c r="ACC43" s="4"/>
      <c r="ACD43" s="4"/>
      <c r="ACE43" s="4"/>
      <c r="ACF43" s="4"/>
      <c r="ACG43" s="4"/>
      <c r="ACH43" s="4"/>
      <c r="ACI43" s="4"/>
      <c r="ACJ43" s="4"/>
      <c r="ACK43" s="4"/>
      <c r="ACL43" s="4"/>
      <c r="ACM43" s="4"/>
      <c r="ACN43" s="4"/>
      <c r="ACO43" s="4"/>
      <c r="ACP43" s="4"/>
      <c r="ACQ43" s="4"/>
      <c r="ACR43" s="4"/>
      <c r="ACS43" s="4"/>
      <c r="ACT43" s="4"/>
      <c r="ACU43" s="4"/>
      <c r="ACV43" s="4"/>
      <c r="ACW43" s="4"/>
      <c r="ACX43" s="4"/>
      <c r="ACY43" s="4"/>
      <c r="ACZ43" s="4"/>
      <c r="ADA43" s="4"/>
      <c r="ADB43" s="4"/>
      <c r="ADC43" s="4"/>
      <c r="ADD43" s="4"/>
      <c r="ADE43" s="4"/>
      <c r="ADF43" s="4"/>
      <c r="ADG43" s="4"/>
      <c r="ADH43" s="4"/>
      <c r="ADI43" s="4"/>
      <c r="ADJ43" s="4"/>
      <c r="ADK43" s="4"/>
      <c r="ADL43" s="4"/>
      <c r="ADM43" s="4"/>
      <c r="ADN43" s="4"/>
      <c r="ADO43" s="4"/>
      <c r="ADP43" s="4"/>
      <c r="ADQ43" s="4"/>
      <c r="ADR43" s="4"/>
      <c r="ADS43" s="4"/>
      <c r="ADT43" s="4"/>
      <c r="ADU43" s="4"/>
      <c r="ADV43" s="4"/>
      <c r="ADW43" s="4"/>
      <c r="ADX43" s="4"/>
      <c r="ADY43" s="4"/>
      <c r="ADZ43" s="4"/>
      <c r="AEA43" s="4"/>
      <c r="AEB43" s="4"/>
      <c r="AEC43" s="4"/>
      <c r="AED43" s="4"/>
      <c r="AEE43" s="4"/>
      <c r="AEF43" s="4"/>
      <c r="AEG43" s="4"/>
      <c r="AEH43" s="4"/>
      <c r="AEI43" s="4"/>
      <c r="AEJ43" s="4"/>
      <c r="AEK43" s="4"/>
      <c r="AEL43" s="4"/>
      <c r="AEM43" s="4"/>
      <c r="AEN43" s="4"/>
      <c r="AEO43" s="4"/>
      <c r="AEP43" s="4"/>
      <c r="AEQ43" s="4"/>
      <c r="AER43" s="4"/>
      <c r="AES43" s="4"/>
      <c r="AET43" s="4"/>
      <c r="AEU43" s="4"/>
      <c r="AEV43" s="4"/>
      <c r="AEW43" s="4"/>
      <c r="AEX43" s="4"/>
      <c r="AEY43" s="4"/>
      <c r="AEZ43" s="4"/>
      <c r="AFA43" s="4"/>
      <c r="AFB43" s="4"/>
      <c r="AFC43" s="4"/>
      <c r="AFD43" s="4"/>
      <c r="AFE43" s="4"/>
      <c r="AFF43" s="4"/>
      <c r="AFG43" s="4"/>
      <c r="AFH43" s="4"/>
      <c r="AFI43" s="4"/>
      <c r="AFJ43" s="4"/>
      <c r="AFK43" s="4"/>
      <c r="AFL43" s="4"/>
      <c r="AFM43" s="4"/>
      <c r="AFN43" s="4"/>
      <c r="AFO43" s="4"/>
      <c r="AFP43" s="4"/>
      <c r="AFQ43" s="4"/>
      <c r="AFR43" s="4"/>
      <c r="AFS43" s="4"/>
      <c r="AFT43" s="4"/>
      <c r="AFU43" s="4"/>
      <c r="AFV43" s="4"/>
      <c r="AFW43" s="4"/>
      <c r="AFX43" s="4"/>
      <c r="AFY43" s="4"/>
      <c r="AFZ43" s="4"/>
      <c r="AGA43" s="4"/>
      <c r="AGB43" s="4"/>
      <c r="AGC43" s="4"/>
      <c r="AGD43" s="4"/>
      <c r="AGE43" s="4"/>
      <c r="AGF43" s="4"/>
      <c r="AGG43" s="4"/>
      <c r="AGH43" s="4"/>
      <c r="AGI43" s="4"/>
      <c r="AGJ43" s="4"/>
      <c r="AGK43" s="4"/>
      <c r="AGL43" s="4"/>
      <c r="AGM43" s="4"/>
      <c r="AGN43" s="4"/>
      <c r="AGO43" s="4"/>
      <c r="AGP43" s="4"/>
      <c r="AGQ43" s="4"/>
      <c r="AGR43" s="4"/>
      <c r="AGS43" s="4"/>
      <c r="AGT43" s="4"/>
      <c r="AGU43" s="4"/>
      <c r="AGV43" s="4"/>
      <c r="AGW43" s="4"/>
      <c r="AGX43" s="4"/>
      <c r="AGY43" s="4"/>
      <c r="AGZ43" s="4"/>
      <c r="AHA43" s="4"/>
      <c r="AHB43" s="4"/>
      <c r="AHC43" s="4"/>
      <c r="AHD43" s="4"/>
      <c r="AHE43" s="4"/>
      <c r="AHF43" s="4"/>
      <c r="AHG43" s="4"/>
      <c r="AHH43" s="4"/>
      <c r="AHI43" s="4"/>
      <c r="AHJ43" s="4"/>
      <c r="AHK43" s="4"/>
      <c r="AHL43" s="4"/>
      <c r="AHM43" s="4"/>
      <c r="AHN43" s="4"/>
      <c r="AHO43" s="4"/>
      <c r="AHP43" s="4"/>
      <c r="AHQ43" s="4"/>
      <c r="AHR43" s="4"/>
      <c r="AHS43" s="4"/>
      <c r="AHT43" s="4"/>
      <c r="AHU43" s="4"/>
      <c r="AHV43" s="4"/>
      <c r="AHW43" s="4"/>
      <c r="AHX43" s="4"/>
      <c r="AHY43" s="4"/>
      <c r="AHZ43" s="4"/>
      <c r="AIA43" s="4"/>
      <c r="AIB43" s="4"/>
      <c r="AIC43" s="4"/>
      <c r="AID43" s="4"/>
      <c r="AIE43" s="4"/>
      <c r="AIF43" s="4"/>
      <c r="AIG43" s="4"/>
      <c r="AIH43" s="4"/>
      <c r="AII43" s="4"/>
      <c r="AIJ43" s="4"/>
      <c r="AIK43" s="4"/>
      <c r="AIL43" s="4"/>
      <c r="AIM43" s="4"/>
      <c r="AIN43" s="4"/>
      <c r="AIO43" s="4"/>
      <c r="AIP43" s="4"/>
      <c r="AIQ43" s="4"/>
      <c r="AIR43" s="4"/>
      <c r="AIS43" s="4"/>
      <c r="AIT43" s="4"/>
      <c r="AIU43" s="4"/>
      <c r="AIV43" s="4"/>
      <c r="AIW43" s="4"/>
      <c r="AIX43" s="4"/>
      <c r="AIY43" s="4"/>
      <c r="AIZ43" s="4"/>
      <c r="AJA43" s="4"/>
      <c r="AJB43" s="4"/>
      <c r="AJC43" s="4"/>
      <c r="AJD43" s="4"/>
      <c r="AJE43" s="4"/>
      <c r="AJF43" s="4"/>
      <c r="AJG43" s="4"/>
      <c r="AJH43" s="4"/>
      <c r="AJI43" s="4"/>
      <c r="AJJ43" s="4"/>
      <c r="AJK43" s="4"/>
      <c r="AJL43" s="4"/>
      <c r="AJM43" s="4"/>
      <c r="AJN43" s="4"/>
      <c r="AJO43" s="4"/>
      <c r="AJP43" s="4"/>
      <c r="AJQ43" s="4"/>
      <c r="AJR43" s="4"/>
      <c r="AJS43" s="4"/>
      <c r="AJT43" s="4"/>
      <c r="AJU43" s="4"/>
      <c r="AJV43" s="4"/>
      <c r="AJW43" s="4"/>
      <c r="AJX43" s="4"/>
      <c r="AJY43" s="4"/>
      <c r="AJZ43" s="4"/>
      <c r="AKA43" s="4"/>
      <c r="AKB43" s="4"/>
      <c r="AKC43" s="4"/>
      <c r="AKD43" s="4"/>
      <c r="AKE43" s="4"/>
      <c r="AKF43" s="4"/>
      <c r="AKG43" s="4"/>
      <c r="AKH43" s="4"/>
      <c r="AKI43" s="4"/>
      <c r="AKJ43" s="4"/>
      <c r="AKK43" s="4"/>
      <c r="AKL43" s="4"/>
      <c r="AKM43" s="4"/>
      <c r="AKN43" s="4"/>
      <c r="AKO43" s="4"/>
      <c r="AKP43" s="4"/>
      <c r="AKQ43" s="4"/>
      <c r="AKR43" s="4"/>
      <c r="AKS43" s="4"/>
      <c r="AKT43" s="4"/>
      <c r="AKU43" s="4"/>
      <c r="AKV43" s="4"/>
      <c r="AKW43" s="4"/>
      <c r="AKX43" s="4"/>
      <c r="AKY43" s="4"/>
      <c r="AKZ43" s="4"/>
      <c r="ALA43" s="4"/>
      <c r="ALB43" s="4"/>
      <c r="ALC43" s="4"/>
      <c r="ALD43" s="4"/>
      <c r="ALE43" s="4"/>
      <c r="ALF43" s="4"/>
      <c r="ALG43" s="4"/>
      <c r="ALH43" s="4"/>
      <c r="ALI43" s="4"/>
      <c r="ALJ43" s="4"/>
      <c r="ALK43" s="4"/>
      <c r="ALL43" s="4"/>
      <c r="ALM43" s="4"/>
      <c r="ALN43" s="4"/>
      <c r="ALO43" s="4"/>
      <c r="ALP43" s="4"/>
      <c r="ALQ43" s="4"/>
      <c r="ALR43" s="4"/>
      <c r="ALS43" s="4"/>
      <c r="ALT43" s="4"/>
      <c r="ALU43" s="4"/>
      <c r="ALV43" s="4"/>
      <c r="ALW43" s="4"/>
      <c r="ALX43" s="4"/>
      <c r="ALY43" s="4"/>
      <c r="ALZ43" s="4"/>
      <c r="AMA43" s="4"/>
      <c r="AMB43" s="4"/>
      <c r="AMC43" s="4"/>
      <c r="AMD43" s="4"/>
      <c r="AME43" s="4"/>
      <c r="AMF43" s="4"/>
      <c r="AMG43" s="4"/>
      <c r="AMH43" s="4"/>
      <c r="AMI43" s="4"/>
      <c r="AMJ43" s="4"/>
      <c r="AMK43" s="4"/>
      <c r="AML43" s="4"/>
      <c r="AMM43" s="4"/>
      <c r="AMN43" s="4"/>
      <c r="AMO43" s="4"/>
      <c r="AMP43" s="4"/>
      <c r="AMQ43" s="4"/>
      <c r="AMR43" s="4"/>
      <c r="AMS43" s="4"/>
      <c r="AMT43" s="4"/>
      <c r="AMU43" s="4"/>
      <c r="AMV43" s="4"/>
      <c r="AMW43" s="4"/>
      <c r="AMX43" s="4"/>
      <c r="AMY43" s="4"/>
      <c r="AMZ43" s="4"/>
      <c r="ANA43" s="4"/>
      <c r="ANB43" s="4"/>
      <c r="ANC43" s="4"/>
      <c r="AND43" s="4"/>
      <c r="ANE43" s="4"/>
      <c r="ANF43" s="4"/>
      <c r="ANG43" s="4"/>
      <c r="ANH43" s="4"/>
      <c r="ANI43" s="4"/>
      <c r="ANJ43" s="4"/>
      <c r="ANK43" s="4"/>
      <c r="ANL43" s="4"/>
      <c r="ANM43" s="4"/>
      <c r="ANN43" s="4"/>
      <c r="ANO43" s="4"/>
      <c r="ANP43" s="4"/>
      <c r="ANQ43" s="4"/>
      <c r="ANR43" s="4"/>
      <c r="ANS43" s="4"/>
      <c r="ANT43" s="4"/>
      <c r="ANU43" s="4"/>
      <c r="ANV43" s="4"/>
      <c r="ANW43" s="4"/>
      <c r="ANX43" s="4"/>
      <c r="ANY43" s="4"/>
      <c r="ANZ43" s="4"/>
      <c r="AOA43" s="4"/>
      <c r="AOB43" s="4"/>
      <c r="AOC43" s="4"/>
      <c r="AOD43" s="4"/>
      <c r="AOE43" s="4"/>
      <c r="AOF43" s="4"/>
      <c r="AOG43" s="4"/>
      <c r="AOH43" s="4"/>
      <c r="AOI43" s="4"/>
      <c r="AOJ43" s="4"/>
      <c r="AOK43" s="4"/>
      <c r="AOL43" s="4"/>
      <c r="AOM43" s="4"/>
      <c r="AON43" s="4"/>
      <c r="AOO43" s="4"/>
      <c r="AOP43" s="4"/>
      <c r="AOQ43" s="4"/>
      <c r="AOR43" s="4"/>
      <c r="AOS43" s="4"/>
      <c r="AOT43" s="4"/>
      <c r="AOU43" s="4"/>
      <c r="AOV43" s="4"/>
      <c r="AOW43" s="4"/>
      <c r="AOX43" s="4"/>
      <c r="AOY43" s="4"/>
      <c r="AOZ43" s="4"/>
      <c r="APA43" s="4"/>
      <c r="APB43" s="4"/>
      <c r="APC43" s="4"/>
      <c r="APD43" s="4"/>
      <c r="APE43" s="4"/>
      <c r="APF43" s="4"/>
      <c r="APG43" s="4"/>
      <c r="APH43" s="4"/>
      <c r="API43" s="4"/>
      <c r="APJ43" s="4"/>
      <c r="APK43" s="4"/>
      <c r="APL43" s="4"/>
      <c r="APM43" s="4"/>
      <c r="APN43" s="4"/>
      <c r="APO43" s="4"/>
      <c r="APP43" s="4"/>
      <c r="APQ43" s="4"/>
      <c r="APR43" s="4"/>
      <c r="APS43" s="4"/>
      <c r="APT43" s="4"/>
      <c r="APU43" s="4"/>
      <c r="APV43" s="4"/>
      <c r="APW43" s="4"/>
      <c r="APX43" s="4"/>
      <c r="APY43" s="4"/>
      <c r="APZ43" s="4"/>
      <c r="AQA43" s="4"/>
      <c r="AQB43" s="4"/>
      <c r="AQC43" s="4"/>
      <c r="AQD43" s="4"/>
      <c r="AQE43" s="4"/>
      <c r="AQF43" s="4"/>
      <c r="AQG43" s="4"/>
      <c r="AQH43" s="4"/>
      <c r="AQI43" s="4"/>
      <c r="AQJ43" s="4"/>
      <c r="AQK43" s="4"/>
      <c r="AQL43" s="4"/>
      <c r="AQM43" s="4"/>
      <c r="AQN43" s="4"/>
      <c r="AQO43" s="4"/>
      <c r="AQP43" s="4"/>
      <c r="AQQ43" s="4"/>
      <c r="AQR43" s="4"/>
      <c r="AQS43" s="4"/>
      <c r="AQT43" s="4"/>
      <c r="AQU43" s="4"/>
      <c r="AQV43" s="4"/>
      <c r="AQW43" s="4"/>
      <c r="AQX43" s="4"/>
      <c r="AQY43" s="4"/>
      <c r="AQZ43" s="4"/>
      <c r="ARA43" s="4"/>
      <c r="ARB43" s="4"/>
      <c r="ARC43" s="4"/>
      <c r="ARD43" s="4"/>
      <c r="ARE43" s="4"/>
      <c r="ARF43" s="4"/>
      <c r="ARG43" s="4"/>
      <c r="ARH43" s="4"/>
      <c r="ARI43" s="4"/>
      <c r="ARJ43" s="4"/>
      <c r="ARK43" s="4"/>
      <c r="ARL43" s="4"/>
      <c r="ARM43" s="4"/>
      <c r="ARN43" s="4"/>
      <c r="ARO43" s="4"/>
      <c r="ARP43" s="4"/>
      <c r="ARQ43" s="4"/>
      <c r="ARR43" s="4"/>
      <c r="ARS43" s="4"/>
      <c r="ART43" s="4"/>
      <c r="ARU43" s="4"/>
      <c r="ARV43" s="4"/>
      <c r="ARW43" s="4"/>
      <c r="ARX43" s="4"/>
      <c r="ARY43" s="4"/>
      <c r="ARZ43" s="4"/>
      <c r="ASA43" s="4"/>
      <c r="ASB43" s="4"/>
      <c r="ASC43" s="4"/>
      <c r="ASD43" s="4"/>
      <c r="ASE43" s="4"/>
      <c r="ASF43" s="4"/>
      <c r="ASG43" s="4"/>
      <c r="ASH43" s="4"/>
      <c r="ASI43" s="4"/>
      <c r="ASJ43" s="4"/>
      <c r="ASK43" s="4"/>
      <c r="ASL43" s="4"/>
      <c r="ASM43" s="4"/>
      <c r="ASN43" s="4"/>
      <c r="ASO43" s="4"/>
      <c r="ASP43" s="4"/>
      <c r="ASQ43" s="4"/>
      <c r="ASR43" s="4"/>
      <c r="ASS43" s="4"/>
      <c r="AST43" s="4"/>
      <c r="ASU43" s="4"/>
      <c r="ASV43" s="4"/>
      <c r="ASW43" s="4"/>
      <c r="ASX43" s="4"/>
      <c r="ASY43" s="4"/>
      <c r="ASZ43" s="4"/>
      <c r="ATA43" s="4"/>
      <c r="ATB43" s="4"/>
      <c r="ATC43" s="4"/>
      <c r="ATD43" s="4"/>
      <c r="ATE43" s="4"/>
      <c r="ATF43" s="4"/>
      <c r="ATG43" s="4"/>
      <c r="ATH43" s="4"/>
      <c r="ATI43" s="4"/>
      <c r="ATJ43" s="4"/>
      <c r="ATK43" s="4"/>
      <c r="ATL43" s="4"/>
      <c r="ATM43" s="4"/>
      <c r="ATN43" s="4"/>
      <c r="ATO43" s="4"/>
      <c r="ATP43" s="4"/>
      <c r="ATQ43" s="4"/>
      <c r="ATR43" s="4"/>
      <c r="ATS43" s="4"/>
      <c r="ATT43" s="4"/>
      <c r="ATU43" s="4"/>
      <c r="ATV43" s="4"/>
      <c r="ATW43" s="4"/>
      <c r="ATX43" s="4"/>
      <c r="ATY43" s="4"/>
      <c r="ATZ43" s="4"/>
      <c r="AUA43" s="4"/>
      <c r="AUB43" s="4"/>
      <c r="AUC43" s="4"/>
      <c r="AUD43" s="4"/>
      <c r="AUE43" s="4"/>
      <c r="AUF43" s="4"/>
      <c r="AUG43" s="4"/>
      <c r="AUH43" s="4"/>
      <c r="AUI43" s="4"/>
      <c r="AUJ43" s="4"/>
      <c r="AUK43" s="4"/>
      <c r="AUL43" s="4"/>
      <c r="AUM43" s="4"/>
      <c r="AUN43" s="4"/>
      <c r="AUO43" s="4"/>
      <c r="AUP43" s="4"/>
      <c r="AUQ43" s="4"/>
      <c r="AUR43" s="4"/>
      <c r="AUS43" s="4"/>
      <c r="AUT43" s="4"/>
      <c r="AUU43" s="4"/>
      <c r="AUV43" s="4"/>
      <c r="AUW43" s="4"/>
      <c r="AUX43" s="4"/>
      <c r="AUY43" s="4"/>
      <c r="AUZ43" s="4"/>
      <c r="AVA43" s="4"/>
      <c r="AVB43" s="4"/>
      <c r="AVC43" s="4"/>
      <c r="AVD43" s="4"/>
      <c r="AVE43" s="4"/>
      <c r="AVF43" s="4"/>
      <c r="AVG43" s="4"/>
      <c r="AVH43" s="4"/>
      <c r="AVI43" s="4"/>
      <c r="AVJ43" s="4"/>
      <c r="AVK43" s="4"/>
      <c r="AVL43" s="4"/>
      <c r="AVM43" s="4"/>
      <c r="AVN43" s="4"/>
      <c r="AVO43" s="4"/>
      <c r="AVP43" s="4"/>
      <c r="AVQ43" s="4"/>
      <c r="AVR43" s="4"/>
      <c r="AVS43" s="4"/>
      <c r="AVT43" s="4"/>
      <c r="AVU43" s="4"/>
      <c r="AVV43" s="4"/>
      <c r="AVW43" s="4"/>
      <c r="AVX43" s="4"/>
      <c r="AVY43" s="4"/>
      <c r="AVZ43" s="4"/>
      <c r="AWA43" s="4"/>
      <c r="AWB43" s="4"/>
      <c r="AWC43" s="4"/>
      <c r="AWD43" s="4"/>
      <c r="AWE43" s="4"/>
      <c r="AWF43" s="4"/>
      <c r="AWG43" s="4"/>
      <c r="AWH43" s="4"/>
      <c r="AWI43" s="4"/>
      <c r="AWJ43" s="4"/>
      <c r="AWK43" s="4"/>
      <c r="AWL43" s="4"/>
      <c r="AWM43" s="4"/>
      <c r="AWN43" s="4"/>
      <c r="AWO43" s="4"/>
      <c r="AWP43" s="4"/>
      <c r="AWQ43" s="4"/>
      <c r="AWR43" s="4"/>
      <c r="AWS43" s="4"/>
      <c r="AWT43" s="4"/>
      <c r="AWU43" s="4"/>
      <c r="AWV43" s="4"/>
      <c r="AWW43" s="4"/>
      <c r="AWX43" s="4"/>
      <c r="AWY43" s="4"/>
      <c r="AWZ43" s="4"/>
      <c r="AXA43" s="4"/>
      <c r="AXB43" s="4"/>
      <c r="AXC43" s="4"/>
      <c r="AXD43" s="4"/>
      <c r="AXE43" s="4"/>
      <c r="AXF43" s="4"/>
      <c r="AXG43" s="4"/>
      <c r="AXH43" s="4"/>
      <c r="AXI43" s="4"/>
      <c r="AXJ43" s="4"/>
      <c r="AXK43" s="4"/>
      <c r="AXL43" s="4"/>
      <c r="AXM43" s="4"/>
      <c r="AXN43" s="4"/>
      <c r="AXO43" s="4"/>
      <c r="AXP43" s="4"/>
      <c r="AXQ43" s="4"/>
      <c r="AXR43" s="4"/>
      <c r="AXS43" s="4"/>
      <c r="AXT43" s="4"/>
      <c r="AXU43" s="4"/>
      <c r="AXV43" s="4"/>
      <c r="AXW43" s="4"/>
      <c r="AXX43" s="4"/>
      <c r="AXY43" s="4"/>
      <c r="AXZ43" s="4"/>
      <c r="AYA43" s="4"/>
      <c r="AYB43" s="4"/>
      <c r="AYC43" s="4"/>
      <c r="AYD43" s="4"/>
      <c r="AYE43" s="4"/>
      <c r="AYF43" s="4"/>
      <c r="AYG43" s="4"/>
      <c r="AYH43" s="4"/>
      <c r="AYI43" s="4"/>
      <c r="AYJ43" s="4"/>
      <c r="AYK43" s="4"/>
      <c r="AYL43" s="4"/>
      <c r="AYM43" s="4"/>
      <c r="AYN43" s="4"/>
      <c r="AYO43" s="4"/>
      <c r="AYP43" s="4"/>
      <c r="AYQ43" s="4"/>
      <c r="AYR43" s="4"/>
      <c r="AYS43" s="4"/>
      <c r="AYT43" s="4"/>
      <c r="AYU43" s="4"/>
      <c r="AYV43" s="4"/>
      <c r="AYW43" s="4"/>
      <c r="AYX43" s="4"/>
      <c r="AYY43" s="4"/>
      <c r="AYZ43" s="4"/>
      <c r="AZA43" s="4"/>
      <c r="AZB43" s="4"/>
      <c r="AZC43" s="4"/>
      <c r="AZD43" s="4"/>
      <c r="AZE43" s="4"/>
      <c r="AZF43" s="4"/>
      <c r="AZG43" s="4"/>
      <c r="AZH43" s="4"/>
      <c r="AZI43" s="4"/>
      <c r="AZJ43" s="4"/>
      <c r="AZK43" s="4"/>
      <c r="AZL43" s="4"/>
      <c r="AZM43" s="4"/>
      <c r="AZN43" s="4"/>
      <c r="AZO43" s="4"/>
      <c r="AZP43" s="4"/>
      <c r="AZQ43" s="4"/>
      <c r="AZR43" s="4"/>
      <c r="AZS43" s="4"/>
      <c r="AZT43" s="4"/>
      <c r="AZU43" s="4"/>
      <c r="AZV43" s="4"/>
      <c r="AZW43" s="4"/>
      <c r="AZX43" s="4"/>
      <c r="AZY43" s="4"/>
      <c r="AZZ43" s="4"/>
      <c r="BAA43" s="4"/>
      <c r="BAB43" s="4"/>
      <c r="BAC43" s="4"/>
      <c r="BAD43" s="4"/>
      <c r="BAE43" s="4"/>
      <c r="BAF43" s="4"/>
      <c r="BAG43" s="4"/>
      <c r="BAH43" s="4"/>
      <c r="BAI43" s="4"/>
      <c r="BAJ43" s="4"/>
      <c r="BAK43" s="4"/>
      <c r="BAL43" s="4"/>
      <c r="BAM43" s="4"/>
      <c r="BAN43" s="4"/>
      <c r="BAO43" s="4"/>
      <c r="BAP43" s="4"/>
      <c r="BAQ43" s="4"/>
      <c r="BAR43" s="4"/>
      <c r="BAS43" s="4"/>
      <c r="BAT43" s="4"/>
      <c r="BAU43" s="4"/>
      <c r="BAV43" s="4"/>
      <c r="BAW43" s="4"/>
      <c r="BAX43" s="4"/>
      <c r="BAY43" s="4"/>
      <c r="BAZ43" s="4"/>
      <c r="BBA43" s="4"/>
      <c r="BBB43" s="4"/>
      <c r="BBC43" s="4"/>
      <c r="BBD43" s="4"/>
      <c r="BBE43" s="4"/>
      <c r="BBF43" s="4"/>
      <c r="BBG43" s="4"/>
      <c r="BBH43" s="4"/>
      <c r="BBI43" s="4"/>
      <c r="BBJ43" s="4"/>
      <c r="BBK43" s="4"/>
      <c r="BBL43" s="4"/>
      <c r="BBM43" s="4"/>
      <c r="BBN43" s="4"/>
      <c r="BBO43" s="4"/>
      <c r="BBP43" s="4"/>
      <c r="BBQ43" s="4"/>
      <c r="BBR43" s="4"/>
      <c r="BBS43" s="4"/>
      <c r="BBT43" s="4"/>
      <c r="BBU43" s="4"/>
      <c r="BBV43" s="4"/>
      <c r="BBW43" s="4"/>
      <c r="BBX43" s="4"/>
      <c r="BBY43" s="4"/>
      <c r="BBZ43" s="4"/>
      <c r="BCA43" s="4"/>
      <c r="BCB43" s="4"/>
      <c r="BCC43" s="4"/>
      <c r="BCD43" s="4"/>
      <c r="BCE43" s="4"/>
      <c r="BCF43" s="4"/>
      <c r="BCG43" s="4"/>
      <c r="BCH43" s="4"/>
      <c r="BCI43" s="4"/>
      <c r="BCJ43" s="4"/>
      <c r="BCK43" s="4"/>
      <c r="BCL43" s="4"/>
      <c r="BCM43" s="4"/>
      <c r="BCN43" s="4"/>
      <c r="BCO43" s="4"/>
      <c r="BCP43" s="4"/>
      <c r="BCQ43" s="4"/>
      <c r="BCR43" s="4"/>
      <c r="BCS43" s="4"/>
      <c r="BCT43" s="4"/>
      <c r="BCU43" s="4"/>
      <c r="BCV43" s="4"/>
      <c r="BCW43" s="4"/>
      <c r="BCX43" s="4"/>
      <c r="BCY43" s="4"/>
      <c r="BCZ43" s="4"/>
      <c r="BDA43" s="4"/>
      <c r="BDB43" s="4"/>
      <c r="BDC43" s="4"/>
      <c r="BDD43" s="4"/>
      <c r="BDE43" s="4"/>
      <c r="BDF43" s="4"/>
      <c r="BDG43" s="4"/>
      <c r="BDH43" s="4"/>
      <c r="BDI43" s="4"/>
      <c r="BDJ43" s="4"/>
      <c r="BDK43" s="4"/>
      <c r="BDL43" s="4"/>
      <c r="BDM43" s="4"/>
      <c r="BDN43" s="4"/>
      <c r="BDO43" s="4"/>
      <c r="BDP43" s="4"/>
      <c r="BDQ43" s="4"/>
      <c r="BDR43" s="4"/>
      <c r="BDS43" s="4"/>
      <c r="BDT43" s="4"/>
      <c r="BDU43" s="4"/>
      <c r="BDV43" s="4"/>
      <c r="BDW43" s="4"/>
      <c r="BDX43" s="4"/>
      <c r="BDY43" s="4"/>
      <c r="BDZ43" s="4"/>
      <c r="BEA43" s="4"/>
      <c r="BEB43" s="4"/>
      <c r="BEC43" s="4"/>
      <c r="BED43" s="4"/>
      <c r="BEE43" s="4"/>
      <c r="BEF43" s="4"/>
      <c r="BEG43" s="4"/>
      <c r="BEH43" s="4"/>
      <c r="BEI43" s="4"/>
      <c r="BEJ43" s="4"/>
      <c r="BEK43" s="4"/>
      <c r="BEL43" s="4"/>
      <c r="BEM43" s="4"/>
      <c r="BEN43" s="4"/>
      <c r="BEO43" s="4"/>
      <c r="BEP43" s="4"/>
      <c r="BEQ43" s="4"/>
      <c r="BER43" s="4"/>
      <c r="BES43" s="4"/>
      <c r="BET43" s="4"/>
      <c r="BEU43" s="4"/>
      <c r="BEV43" s="4"/>
      <c r="BEW43" s="4"/>
      <c r="BEX43" s="4"/>
      <c r="BEY43" s="4"/>
      <c r="BEZ43" s="4"/>
      <c r="BFA43" s="4"/>
      <c r="BFB43" s="4"/>
      <c r="BFC43" s="4"/>
      <c r="BFD43" s="4"/>
      <c r="BFE43" s="4"/>
      <c r="BFF43" s="4"/>
      <c r="BFG43" s="4"/>
      <c r="BFH43" s="4"/>
      <c r="BFI43" s="4"/>
      <c r="BFJ43" s="4"/>
      <c r="BFK43" s="4"/>
      <c r="BFL43" s="4"/>
      <c r="BFM43" s="4"/>
      <c r="BFN43" s="4"/>
      <c r="BFO43" s="4"/>
      <c r="BFP43" s="4"/>
      <c r="BFQ43" s="4"/>
      <c r="BFR43" s="4"/>
      <c r="BFS43" s="4"/>
      <c r="BFT43" s="4"/>
      <c r="BFU43" s="4"/>
      <c r="BFV43" s="4"/>
      <c r="BFW43" s="4"/>
      <c r="BFX43" s="4"/>
      <c r="BFY43" s="4"/>
      <c r="BFZ43" s="4"/>
      <c r="BGA43" s="4"/>
      <c r="BGB43" s="4"/>
      <c r="BGC43" s="4"/>
      <c r="BGD43" s="4"/>
      <c r="BGE43" s="4"/>
      <c r="BGF43" s="4"/>
      <c r="BGG43" s="4"/>
      <c r="BGH43" s="4"/>
      <c r="BGI43" s="4"/>
      <c r="BGJ43" s="4"/>
      <c r="BGK43" s="4"/>
      <c r="BGL43" s="4"/>
      <c r="BGM43" s="4"/>
      <c r="BGN43" s="4"/>
      <c r="BGO43" s="4"/>
      <c r="BGP43" s="4"/>
      <c r="BGQ43" s="4"/>
      <c r="BGR43" s="4"/>
      <c r="BGS43" s="4"/>
      <c r="BGT43" s="4"/>
      <c r="BGU43" s="4"/>
      <c r="BGV43" s="4"/>
      <c r="BGW43" s="4"/>
      <c r="BGX43" s="4"/>
      <c r="BGY43" s="4"/>
      <c r="BGZ43" s="4"/>
      <c r="BHA43" s="4"/>
      <c r="BHB43" s="4"/>
      <c r="BHC43" s="4"/>
      <c r="BHD43" s="4"/>
      <c r="BHE43" s="4"/>
      <c r="BHF43" s="4"/>
      <c r="BHG43" s="4"/>
      <c r="BHH43" s="4"/>
      <c r="BHI43" s="4"/>
      <c r="BHJ43" s="4"/>
      <c r="BHK43" s="4"/>
      <c r="BHL43" s="4"/>
      <c r="BHM43" s="4"/>
      <c r="BHN43" s="4"/>
      <c r="BHO43" s="4"/>
      <c r="BHP43" s="4"/>
      <c r="BHQ43" s="4"/>
      <c r="BHR43" s="4"/>
      <c r="BHS43" s="4"/>
      <c r="BHT43" s="4"/>
      <c r="BHU43" s="4"/>
      <c r="BHV43" s="4"/>
      <c r="BHW43" s="4"/>
      <c r="BHX43" s="4"/>
      <c r="BHY43" s="4"/>
      <c r="BHZ43" s="4"/>
      <c r="BIA43" s="4"/>
      <c r="BIB43" s="4"/>
      <c r="BIC43" s="4"/>
      <c r="BID43" s="4"/>
      <c r="BIE43" s="4"/>
      <c r="BIF43" s="4"/>
      <c r="BIG43" s="4"/>
      <c r="BIH43" s="4"/>
      <c r="BII43" s="4"/>
      <c r="BIJ43" s="4"/>
      <c r="BIK43" s="4"/>
      <c r="BIL43" s="4"/>
      <c r="BIM43" s="4"/>
      <c r="BIN43" s="4"/>
      <c r="BIO43" s="4"/>
      <c r="BIP43" s="4"/>
      <c r="BIQ43" s="4"/>
      <c r="BIR43" s="4"/>
      <c r="BIS43" s="4"/>
      <c r="BIT43" s="4"/>
      <c r="BIU43" s="4"/>
      <c r="BIV43" s="4"/>
      <c r="BIW43" s="4"/>
      <c r="BIX43" s="4"/>
      <c r="BIY43" s="4"/>
      <c r="BIZ43" s="4"/>
      <c r="BJA43" s="4"/>
      <c r="BJB43" s="4"/>
      <c r="BJC43" s="4"/>
      <c r="BJD43" s="4"/>
      <c r="BJE43" s="4"/>
      <c r="BJF43" s="4"/>
      <c r="BJG43" s="4"/>
      <c r="BJH43" s="4"/>
      <c r="BJI43" s="4"/>
      <c r="BJJ43" s="4"/>
      <c r="BJK43" s="4"/>
      <c r="BJL43" s="4"/>
      <c r="BJM43" s="4"/>
      <c r="BJN43" s="4"/>
      <c r="BJO43" s="4"/>
      <c r="BJP43" s="4"/>
      <c r="BJQ43" s="4"/>
      <c r="BJR43" s="4"/>
      <c r="BJS43" s="4"/>
      <c r="BJT43" s="4"/>
      <c r="BJU43" s="4"/>
      <c r="BJV43" s="4"/>
      <c r="BJW43" s="4"/>
      <c r="BJX43" s="4"/>
      <c r="BJY43" s="4"/>
      <c r="BJZ43" s="4"/>
      <c r="BKA43" s="4"/>
      <c r="BKB43" s="4"/>
      <c r="BKC43" s="4"/>
      <c r="BKD43" s="4"/>
      <c r="BKE43" s="4"/>
      <c r="BKF43" s="4"/>
      <c r="BKG43" s="4"/>
      <c r="BKH43" s="4"/>
      <c r="BKI43" s="4"/>
      <c r="BKJ43" s="4"/>
      <c r="BKK43" s="4"/>
      <c r="BKL43" s="4"/>
      <c r="BKM43" s="4"/>
      <c r="BKN43" s="4"/>
      <c r="BKO43" s="4"/>
      <c r="BKP43" s="4"/>
      <c r="BKQ43" s="4"/>
      <c r="BKR43" s="4"/>
      <c r="BKS43" s="4"/>
      <c r="BKT43" s="4"/>
      <c r="BKU43" s="4"/>
      <c r="BKV43" s="4"/>
      <c r="BKW43" s="4"/>
      <c r="BKX43" s="4"/>
      <c r="BKY43" s="4"/>
      <c r="BKZ43" s="4"/>
      <c r="BLA43" s="4"/>
      <c r="BLB43" s="4"/>
      <c r="BLC43" s="4"/>
      <c r="BLD43" s="4"/>
      <c r="BLE43" s="4"/>
      <c r="BLF43" s="4"/>
      <c r="BLG43" s="4"/>
      <c r="BLH43" s="4"/>
      <c r="BLI43" s="4"/>
      <c r="BLJ43" s="4"/>
      <c r="BLK43" s="4"/>
      <c r="BLL43" s="4"/>
      <c r="BLM43" s="4"/>
      <c r="BLN43" s="4"/>
      <c r="BLO43" s="4"/>
      <c r="BLP43" s="4"/>
      <c r="BLQ43" s="4"/>
      <c r="BLR43" s="4"/>
      <c r="BLS43" s="4"/>
      <c r="BLT43" s="4"/>
      <c r="BLU43" s="4"/>
      <c r="BLV43" s="4"/>
      <c r="BLW43" s="4"/>
      <c r="BLX43" s="4"/>
      <c r="BLY43" s="4"/>
      <c r="BLZ43" s="4"/>
      <c r="BMA43" s="4"/>
      <c r="BMB43" s="4"/>
      <c r="BMC43" s="4"/>
      <c r="BMD43" s="4"/>
      <c r="BME43" s="4"/>
      <c r="BMF43" s="4"/>
      <c r="BMG43" s="4"/>
      <c r="BMH43" s="4"/>
      <c r="BMI43" s="4"/>
      <c r="BMJ43" s="4"/>
      <c r="BMK43" s="4"/>
      <c r="BML43" s="4"/>
      <c r="BMM43" s="4"/>
      <c r="BMN43" s="4"/>
      <c r="BMO43" s="4"/>
      <c r="BMP43" s="4"/>
      <c r="BMQ43" s="4"/>
      <c r="BMR43" s="4"/>
      <c r="BMS43" s="4"/>
      <c r="BMT43" s="4"/>
      <c r="BMU43" s="4"/>
      <c r="BMV43" s="4"/>
      <c r="BMW43" s="4"/>
      <c r="BMX43" s="4"/>
      <c r="BMY43" s="4"/>
      <c r="BMZ43" s="4"/>
      <c r="BNA43" s="4"/>
      <c r="BNB43" s="4"/>
      <c r="BNC43" s="4"/>
      <c r="BND43" s="4"/>
      <c r="BNE43" s="4"/>
      <c r="BNF43" s="4"/>
      <c r="BNG43" s="4"/>
      <c r="BNH43" s="4"/>
      <c r="BNI43" s="4"/>
      <c r="BNJ43" s="4"/>
      <c r="BNK43" s="4"/>
      <c r="BNL43" s="4"/>
      <c r="BNM43" s="4"/>
      <c r="BNN43" s="4"/>
      <c r="BNO43" s="4"/>
      <c r="BNP43" s="4"/>
      <c r="BNQ43" s="4"/>
      <c r="BNR43" s="4"/>
      <c r="BNS43" s="4"/>
      <c r="BNT43" s="4"/>
      <c r="BNU43" s="4"/>
      <c r="BNV43" s="4"/>
      <c r="BNW43" s="4"/>
      <c r="BNX43" s="4"/>
      <c r="BNY43" s="4"/>
      <c r="BNZ43" s="4"/>
      <c r="BOA43" s="4"/>
      <c r="BOB43" s="4"/>
      <c r="BOC43" s="4"/>
      <c r="BOD43" s="4"/>
      <c r="BOE43" s="4"/>
      <c r="BOF43" s="4"/>
      <c r="BOG43" s="4"/>
      <c r="BOH43" s="4"/>
      <c r="BOI43" s="4"/>
      <c r="BOJ43" s="4"/>
      <c r="BOK43" s="4"/>
      <c r="BOL43" s="4"/>
      <c r="BOM43" s="4"/>
      <c r="BON43" s="4"/>
      <c r="BOO43" s="4"/>
      <c r="BOP43" s="4"/>
      <c r="BOQ43" s="4"/>
      <c r="BOR43" s="4"/>
      <c r="BOS43" s="4"/>
      <c r="BOT43" s="4"/>
      <c r="BOU43" s="4"/>
      <c r="BOV43" s="4"/>
      <c r="BOW43" s="4"/>
      <c r="BOX43" s="4"/>
      <c r="BOY43" s="4"/>
      <c r="BOZ43" s="4"/>
      <c r="BPA43" s="4"/>
      <c r="BPB43" s="4"/>
      <c r="BPC43" s="4"/>
      <c r="BPD43" s="4"/>
      <c r="BPE43" s="4"/>
      <c r="BPF43" s="4"/>
      <c r="BPG43" s="4"/>
      <c r="BPH43" s="4"/>
      <c r="BPI43" s="4"/>
      <c r="BPJ43" s="4"/>
      <c r="BPK43" s="4"/>
      <c r="BPL43" s="4"/>
      <c r="BPM43" s="4"/>
      <c r="BPN43" s="4"/>
      <c r="BPO43" s="4"/>
      <c r="BPP43" s="4"/>
      <c r="BPQ43" s="4"/>
      <c r="BPR43" s="4"/>
      <c r="BPS43" s="4"/>
      <c r="BPT43" s="4"/>
      <c r="BPU43" s="4"/>
      <c r="BPV43" s="4"/>
      <c r="BPW43" s="4"/>
      <c r="BPX43" s="4"/>
      <c r="BPY43" s="4"/>
      <c r="BPZ43" s="4"/>
      <c r="BQA43" s="4"/>
      <c r="BQB43" s="4"/>
      <c r="BQC43" s="4"/>
      <c r="BQD43" s="4"/>
      <c r="BQE43" s="4"/>
      <c r="BQF43" s="4"/>
      <c r="BQG43" s="4"/>
      <c r="BQH43" s="4"/>
      <c r="BQI43" s="4"/>
      <c r="BQJ43" s="4"/>
      <c r="BQK43" s="4"/>
      <c r="BQL43" s="4"/>
      <c r="BQM43" s="4"/>
      <c r="BQN43" s="4"/>
      <c r="BQO43" s="4"/>
      <c r="BQP43" s="4"/>
      <c r="BQQ43" s="4"/>
      <c r="BQR43" s="4"/>
      <c r="BQS43" s="4"/>
      <c r="BQT43" s="4"/>
      <c r="BQU43" s="4"/>
      <c r="BQV43" s="4"/>
      <c r="BQW43" s="4"/>
      <c r="BQX43" s="4"/>
      <c r="BQY43" s="4"/>
      <c r="BQZ43" s="4"/>
      <c r="BRA43" s="4"/>
      <c r="BRB43" s="4"/>
      <c r="BRC43" s="4"/>
      <c r="BRD43" s="4"/>
      <c r="BRE43" s="4"/>
      <c r="BRF43" s="4"/>
      <c r="BRG43" s="4"/>
      <c r="BRH43" s="4"/>
      <c r="BRI43" s="4"/>
      <c r="BRJ43" s="4"/>
      <c r="BRK43" s="4"/>
      <c r="BRL43" s="4"/>
      <c r="BRM43" s="4"/>
      <c r="BRN43" s="4"/>
      <c r="BRO43" s="4"/>
      <c r="BRP43" s="4"/>
      <c r="BRQ43" s="4"/>
      <c r="BRR43" s="4"/>
      <c r="BRS43" s="4"/>
      <c r="BRT43" s="4"/>
      <c r="BRU43" s="4"/>
      <c r="BRV43" s="4"/>
      <c r="BRW43" s="4"/>
      <c r="BRX43" s="4"/>
      <c r="BRY43" s="4"/>
      <c r="BRZ43" s="4"/>
      <c r="BSA43" s="4"/>
      <c r="BSB43" s="4"/>
      <c r="BSC43" s="4"/>
      <c r="BSD43" s="4"/>
      <c r="BSE43" s="4"/>
      <c r="BSF43" s="4"/>
      <c r="BSG43" s="4"/>
      <c r="BSH43" s="4"/>
      <c r="BSI43" s="4"/>
      <c r="BSJ43" s="4"/>
      <c r="BSK43" s="4"/>
      <c r="BSL43" s="4"/>
      <c r="BSM43" s="4"/>
      <c r="BSN43" s="4"/>
      <c r="BSO43" s="4"/>
      <c r="BSP43" s="4"/>
      <c r="BSQ43" s="4"/>
      <c r="BSR43" s="4"/>
      <c r="BSS43" s="4"/>
      <c r="BST43" s="4"/>
      <c r="BSU43" s="4"/>
      <c r="BSV43" s="4"/>
      <c r="BSW43" s="4"/>
      <c r="BSX43" s="4"/>
      <c r="BSY43" s="4"/>
      <c r="BSZ43" s="4"/>
      <c r="BTA43" s="4"/>
      <c r="BTB43" s="4"/>
      <c r="BTC43" s="4"/>
      <c r="BTD43" s="4"/>
      <c r="BTE43" s="4"/>
      <c r="BTF43" s="4"/>
      <c r="BTG43" s="4"/>
      <c r="BTH43" s="4"/>
      <c r="BTI43" s="4"/>
      <c r="BTJ43" s="4"/>
      <c r="BTK43" s="4"/>
      <c r="BTL43" s="4"/>
      <c r="BTM43" s="4"/>
      <c r="BTN43" s="4"/>
      <c r="BTO43" s="4"/>
      <c r="BTP43" s="4"/>
      <c r="BTQ43" s="4"/>
      <c r="BTR43" s="4"/>
      <c r="BTS43" s="4"/>
      <c r="BTT43" s="4"/>
      <c r="BTU43" s="4"/>
      <c r="BTV43" s="4"/>
      <c r="BTW43" s="4"/>
      <c r="BTX43" s="4"/>
      <c r="BTY43" s="4"/>
      <c r="BTZ43" s="4"/>
      <c r="BUA43" s="4"/>
      <c r="BUB43" s="4"/>
      <c r="BUC43" s="4"/>
      <c r="BUD43" s="4"/>
      <c r="BUE43" s="4"/>
      <c r="BUF43" s="4"/>
      <c r="BUG43" s="4"/>
      <c r="BUH43" s="4"/>
      <c r="BUI43" s="4"/>
      <c r="BUJ43" s="4"/>
      <c r="BUK43" s="4"/>
      <c r="BUL43" s="4"/>
      <c r="BUM43" s="4"/>
      <c r="BUN43" s="4"/>
      <c r="BUO43" s="4"/>
      <c r="BUP43" s="4"/>
      <c r="BUQ43" s="4"/>
      <c r="BUR43" s="4"/>
      <c r="BUS43" s="4"/>
      <c r="BUT43" s="4"/>
      <c r="BUU43" s="4"/>
      <c r="BUV43" s="4"/>
      <c r="BUW43" s="4"/>
      <c r="BUX43" s="4"/>
      <c r="BUY43" s="4"/>
      <c r="BUZ43" s="4"/>
      <c r="BVA43" s="4"/>
      <c r="BVB43" s="4"/>
      <c r="BVC43" s="4"/>
      <c r="BVD43" s="4"/>
      <c r="BVE43" s="4"/>
      <c r="BVF43" s="4"/>
      <c r="BVG43" s="4"/>
      <c r="BVH43" s="4"/>
      <c r="BVI43" s="4"/>
      <c r="BVJ43" s="4"/>
      <c r="BVK43" s="4"/>
      <c r="BVL43" s="4"/>
      <c r="BVM43" s="4"/>
      <c r="BVN43" s="4"/>
      <c r="BVO43" s="4"/>
      <c r="BVP43" s="4"/>
      <c r="BVQ43" s="4"/>
      <c r="BVR43" s="4"/>
      <c r="BVS43" s="4"/>
      <c r="BVT43" s="4"/>
      <c r="BVU43" s="4"/>
      <c r="BVV43" s="4"/>
      <c r="BVW43" s="4"/>
      <c r="BVX43" s="4"/>
      <c r="BVY43" s="4"/>
      <c r="BVZ43" s="4"/>
      <c r="BWA43" s="4"/>
      <c r="BWB43" s="4"/>
      <c r="BWC43" s="4"/>
      <c r="BWD43" s="4"/>
      <c r="BWE43" s="4"/>
      <c r="BWF43" s="4"/>
      <c r="BWG43" s="4"/>
      <c r="BWH43" s="4"/>
      <c r="BWI43" s="4"/>
      <c r="BWJ43" s="4"/>
      <c r="BWK43" s="4"/>
      <c r="BWL43" s="4"/>
      <c r="BWM43" s="4"/>
      <c r="BWN43" s="4"/>
      <c r="BWO43" s="4"/>
      <c r="BWP43" s="4"/>
      <c r="BWQ43" s="4"/>
      <c r="BWR43" s="4"/>
      <c r="BWS43" s="4"/>
      <c r="BWT43" s="4"/>
      <c r="BWU43" s="4"/>
      <c r="BWV43" s="4"/>
      <c r="BWW43" s="4"/>
      <c r="BWX43" s="4"/>
      <c r="BWY43" s="4"/>
      <c r="BWZ43" s="4"/>
      <c r="BXA43" s="4"/>
      <c r="BXB43" s="4"/>
      <c r="BXC43" s="4"/>
      <c r="BXD43" s="4"/>
      <c r="BXE43" s="4"/>
      <c r="BXF43" s="4"/>
      <c r="BXG43" s="4"/>
      <c r="BXH43" s="4"/>
      <c r="BXI43" s="4"/>
      <c r="BXJ43" s="4"/>
      <c r="BXK43" s="4"/>
      <c r="BXL43" s="4"/>
      <c r="BXM43" s="4"/>
      <c r="BXN43" s="4"/>
      <c r="BXO43" s="4"/>
      <c r="BXP43" s="4"/>
      <c r="BXQ43" s="4"/>
      <c r="BXR43" s="4"/>
      <c r="BXS43" s="4"/>
      <c r="BXT43" s="4"/>
      <c r="BXU43" s="4"/>
      <c r="BXV43" s="4"/>
      <c r="BXW43" s="4"/>
      <c r="BXX43" s="4"/>
      <c r="BXY43" s="4"/>
      <c r="BXZ43" s="4"/>
      <c r="BYA43" s="4"/>
      <c r="BYB43" s="4"/>
      <c r="BYC43" s="4"/>
      <c r="BYD43" s="4"/>
      <c r="BYE43" s="4"/>
      <c r="BYF43" s="4"/>
      <c r="BYG43" s="4"/>
      <c r="BYH43" s="4"/>
      <c r="BYI43" s="4"/>
      <c r="BYJ43" s="4"/>
      <c r="BYK43" s="4"/>
      <c r="BYL43" s="4"/>
      <c r="BYM43" s="4"/>
      <c r="BYN43" s="4"/>
      <c r="BYO43" s="4"/>
      <c r="BYP43" s="4"/>
      <c r="BYQ43" s="4"/>
      <c r="BYR43" s="4"/>
      <c r="BYS43" s="4"/>
      <c r="BYT43" s="4"/>
      <c r="BYU43" s="4"/>
      <c r="BYV43" s="4"/>
      <c r="BYW43" s="4"/>
      <c r="BYX43" s="4"/>
      <c r="BYY43" s="4"/>
      <c r="BYZ43" s="4"/>
      <c r="BZA43" s="4"/>
      <c r="BZB43" s="4"/>
      <c r="BZC43" s="4"/>
      <c r="BZD43" s="4"/>
      <c r="BZE43" s="4"/>
      <c r="BZF43" s="4"/>
      <c r="BZG43" s="4"/>
      <c r="BZH43" s="4"/>
      <c r="BZI43" s="4"/>
      <c r="BZJ43" s="4"/>
      <c r="BZK43" s="4"/>
      <c r="BZL43" s="4"/>
      <c r="BZM43" s="4"/>
      <c r="BZN43" s="4"/>
      <c r="BZO43" s="4"/>
      <c r="BZP43" s="4"/>
      <c r="BZQ43" s="4"/>
      <c r="BZR43" s="4"/>
      <c r="BZS43" s="4"/>
      <c r="BZT43" s="4"/>
      <c r="BZU43" s="4"/>
      <c r="BZV43" s="4"/>
      <c r="BZW43" s="4"/>
      <c r="BZX43" s="4"/>
      <c r="BZY43" s="4"/>
      <c r="BZZ43" s="4"/>
      <c r="CAA43" s="4"/>
      <c r="CAB43" s="4"/>
      <c r="CAC43" s="4"/>
      <c r="CAD43" s="4"/>
      <c r="CAE43" s="4"/>
      <c r="CAF43" s="4"/>
      <c r="CAG43" s="4"/>
      <c r="CAH43" s="4"/>
      <c r="CAI43" s="4"/>
      <c r="CAJ43" s="4"/>
      <c r="CAK43" s="4"/>
      <c r="CAL43" s="4"/>
      <c r="CAM43" s="4"/>
      <c r="CAN43" s="4"/>
      <c r="CAO43" s="4"/>
      <c r="CAP43" s="4"/>
      <c r="CAQ43" s="4"/>
      <c r="CAR43" s="4"/>
      <c r="CAS43" s="4"/>
      <c r="CAT43" s="4"/>
      <c r="CAU43" s="4"/>
      <c r="CAV43" s="4"/>
      <c r="CAW43" s="4"/>
      <c r="CAX43" s="4"/>
      <c r="CAY43" s="4"/>
      <c r="CAZ43" s="4"/>
      <c r="CBA43" s="4"/>
      <c r="CBB43" s="4"/>
      <c r="CBC43" s="4"/>
      <c r="CBD43" s="4"/>
      <c r="CBE43" s="4"/>
      <c r="CBF43" s="4"/>
      <c r="CBG43" s="4"/>
      <c r="CBH43" s="4"/>
      <c r="CBI43" s="4"/>
      <c r="CBJ43" s="4"/>
      <c r="CBK43" s="4"/>
      <c r="CBL43" s="4"/>
      <c r="CBM43" s="4"/>
      <c r="CBN43" s="4"/>
      <c r="CBO43" s="4"/>
      <c r="CBP43" s="4"/>
      <c r="CBQ43" s="4"/>
      <c r="CBR43" s="4"/>
      <c r="CBS43" s="4"/>
      <c r="CBT43" s="4"/>
      <c r="CBU43" s="4"/>
      <c r="CBV43" s="4"/>
      <c r="CBW43" s="4"/>
      <c r="CBX43" s="4"/>
      <c r="CBY43" s="4"/>
      <c r="CBZ43" s="4"/>
      <c r="CCA43" s="4"/>
      <c r="CCB43" s="4"/>
      <c r="CCC43" s="4"/>
      <c r="CCD43" s="4"/>
      <c r="CCE43" s="4"/>
      <c r="CCF43" s="4"/>
      <c r="CCG43" s="4"/>
      <c r="CCH43" s="4"/>
      <c r="CCI43" s="4"/>
      <c r="CCJ43" s="4"/>
      <c r="CCK43" s="4"/>
      <c r="CCL43" s="4"/>
      <c r="CCM43" s="4"/>
      <c r="CCN43" s="4"/>
      <c r="CCO43" s="4"/>
      <c r="CCP43" s="4"/>
      <c r="CCQ43" s="4"/>
      <c r="CCR43" s="4"/>
      <c r="CCS43" s="4"/>
      <c r="CCT43" s="4"/>
      <c r="CCU43" s="4"/>
      <c r="CCV43" s="4"/>
      <c r="CCW43" s="4"/>
      <c r="CCX43" s="4"/>
      <c r="CCY43" s="4"/>
      <c r="CCZ43" s="4"/>
      <c r="CDA43" s="4"/>
      <c r="CDB43" s="4"/>
      <c r="CDC43" s="4"/>
      <c r="CDD43" s="4"/>
      <c r="CDE43" s="4"/>
      <c r="CDF43" s="4"/>
      <c r="CDG43" s="4"/>
      <c r="CDH43" s="4"/>
      <c r="CDI43" s="4"/>
      <c r="CDJ43" s="4"/>
      <c r="CDK43" s="4"/>
      <c r="CDL43" s="4"/>
      <c r="CDM43" s="4"/>
      <c r="CDN43" s="4"/>
      <c r="CDO43" s="4"/>
      <c r="CDP43" s="4"/>
      <c r="CDQ43" s="4"/>
      <c r="CDR43" s="4"/>
      <c r="CDS43" s="4"/>
      <c r="CDT43" s="4"/>
      <c r="CDU43" s="4"/>
      <c r="CDV43" s="4"/>
      <c r="CDW43" s="4"/>
      <c r="CDX43" s="4"/>
      <c r="CDY43" s="4"/>
      <c r="CDZ43" s="4"/>
      <c r="CEA43" s="4"/>
      <c r="CEB43" s="4"/>
      <c r="CEC43" s="4"/>
      <c r="CED43" s="4"/>
      <c r="CEE43" s="4"/>
      <c r="CEF43" s="4"/>
      <c r="CEG43" s="4"/>
      <c r="CEH43" s="4"/>
      <c r="CEI43" s="4"/>
      <c r="CEJ43" s="4"/>
      <c r="CEK43" s="4"/>
      <c r="CEL43" s="4"/>
      <c r="CEM43" s="4"/>
      <c r="CEN43" s="4"/>
      <c r="CEO43" s="4"/>
      <c r="CEP43" s="4"/>
      <c r="CEQ43" s="4"/>
      <c r="CER43" s="4"/>
      <c r="CES43" s="4"/>
      <c r="CET43" s="4"/>
      <c r="CEU43" s="4"/>
      <c r="CEV43" s="4"/>
      <c r="CEW43" s="4"/>
      <c r="CEX43" s="4"/>
      <c r="CEY43" s="4"/>
      <c r="CEZ43" s="4"/>
      <c r="CFA43" s="4"/>
      <c r="CFB43" s="4"/>
      <c r="CFC43" s="4"/>
      <c r="CFD43" s="4"/>
      <c r="CFE43" s="4"/>
      <c r="CFF43" s="4"/>
      <c r="CFG43" s="4"/>
      <c r="CFH43" s="4"/>
      <c r="CFI43" s="4"/>
      <c r="CFJ43" s="4"/>
      <c r="CFK43" s="4"/>
      <c r="CFL43" s="4"/>
      <c r="CFM43" s="4"/>
      <c r="CFN43" s="4"/>
      <c r="CFO43" s="4"/>
      <c r="CFP43" s="4"/>
      <c r="CFQ43" s="4"/>
      <c r="CFR43" s="4"/>
      <c r="CFS43" s="4"/>
      <c r="CFT43" s="4"/>
      <c r="CFU43" s="4"/>
      <c r="CFV43" s="4"/>
      <c r="CFW43" s="4"/>
      <c r="CFX43" s="4"/>
      <c r="CFY43" s="4"/>
      <c r="CFZ43" s="4"/>
      <c r="CGA43" s="4"/>
      <c r="CGB43" s="4"/>
      <c r="CGC43" s="4"/>
      <c r="CGD43" s="4"/>
      <c r="CGE43" s="4"/>
      <c r="CGF43" s="4"/>
      <c r="CGG43" s="4"/>
      <c r="CGH43" s="4"/>
      <c r="CGI43" s="4"/>
      <c r="CGJ43" s="4"/>
      <c r="CGK43" s="4"/>
      <c r="CGL43" s="4"/>
      <c r="CGM43" s="4"/>
      <c r="CGN43" s="4"/>
      <c r="CGO43" s="4"/>
      <c r="CGP43" s="4"/>
      <c r="CGQ43" s="4"/>
      <c r="CGR43" s="4"/>
      <c r="CGS43" s="4"/>
      <c r="CGT43" s="4"/>
      <c r="CGU43" s="4"/>
      <c r="CGV43" s="4"/>
      <c r="CGW43" s="4"/>
      <c r="CGX43" s="4"/>
      <c r="CGY43" s="4"/>
      <c r="CGZ43" s="4"/>
      <c r="CHA43" s="4"/>
      <c r="CHB43" s="4"/>
      <c r="CHC43" s="4"/>
      <c r="CHD43" s="4"/>
      <c r="CHE43" s="4"/>
      <c r="CHF43" s="4"/>
      <c r="CHG43" s="4"/>
      <c r="CHH43" s="4"/>
      <c r="CHI43" s="4"/>
      <c r="CHJ43" s="4"/>
      <c r="CHK43" s="4"/>
      <c r="CHL43" s="4"/>
      <c r="CHM43" s="4"/>
      <c r="CHN43" s="4"/>
      <c r="CHO43" s="4"/>
      <c r="CHP43" s="4"/>
      <c r="CHQ43" s="4"/>
      <c r="CHR43" s="4"/>
      <c r="CHS43" s="4"/>
      <c r="CHT43" s="4"/>
      <c r="CHU43" s="4"/>
      <c r="CHV43" s="4"/>
      <c r="CHW43" s="4"/>
      <c r="CHX43" s="4"/>
      <c r="CHY43" s="4"/>
      <c r="CHZ43" s="4"/>
      <c r="CIA43" s="4"/>
      <c r="CIB43" s="4"/>
      <c r="CIC43" s="4"/>
      <c r="CID43" s="4"/>
      <c r="CIE43" s="4"/>
      <c r="CIF43" s="4"/>
      <c r="CIG43" s="4"/>
      <c r="CIH43" s="4"/>
      <c r="CII43" s="4"/>
      <c r="CIJ43" s="4"/>
      <c r="CIK43" s="4"/>
      <c r="CIL43" s="4"/>
      <c r="CIM43" s="4"/>
      <c r="CIN43" s="4"/>
      <c r="CIO43" s="4"/>
      <c r="CIP43" s="4"/>
      <c r="CIQ43" s="4"/>
      <c r="CIR43" s="4"/>
      <c r="CIS43" s="4"/>
      <c r="CIT43" s="4"/>
      <c r="CIU43" s="4"/>
      <c r="CIV43" s="4"/>
      <c r="CIW43" s="4"/>
      <c r="CIX43" s="4"/>
      <c r="CIY43" s="4"/>
      <c r="CIZ43" s="4"/>
      <c r="CJA43" s="4"/>
      <c r="CJB43" s="4"/>
      <c r="CJC43" s="4"/>
      <c r="CJD43" s="4"/>
      <c r="CJE43" s="4"/>
      <c r="CJF43" s="4"/>
      <c r="CJG43" s="4"/>
      <c r="CJH43" s="4"/>
      <c r="CJI43" s="4"/>
      <c r="CJJ43" s="4"/>
      <c r="CJK43" s="4"/>
      <c r="CJL43" s="4"/>
      <c r="CJM43" s="4"/>
      <c r="CJN43" s="4"/>
      <c r="CJO43" s="4"/>
      <c r="CJP43" s="4"/>
      <c r="CJQ43" s="4"/>
      <c r="CJR43" s="4"/>
      <c r="CJS43" s="4"/>
      <c r="CJT43" s="4"/>
      <c r="CJU43" s="4"/>
      <c r="CJV43" s="4"/>
      <c r="CJW43" s="4"/>
      <c r="CJX43" s="4"/>
      <c r="CJY43" s="4"/>
      <c r="CJZ43" s="4"/>
      <c r="CKA43" s="4"/>
      <c r="CKB43" s="4"/>
      <c r="CKC43" s="4"/>
      <c r="CKD43" s="4"/>
      <c r="CKE43" s="4"/>
      <c r="CKF43" s="4"/>
      <c r="CKG43" s="4"/>
      <c r="CKH43" s="4"/>
      <c r="CKI43" s="4"/>
      <c r="CKJ43" s="4"/>
      <c r="CKK43" s="4"/>
      <c r="CKL43" s="4"/>
      <c r="CKM43" s="4"/>
      <c r="CKN43" s="4"/>
      <c r="CKO43" s="4"/>
      <c r="CKP43" s="4"/>
      <c r="CKQ43" s="4"/>
      <c r="CKR43" s="4"/>
      <c r="CKS43" s="4"/>
      <c r="CKT43" s="4"/>
      <c r="CKU43" s="4"/>
      <c r="CKV43" s="4"/>
      <c r="CKW43" s="4"/>
      <c r="CKX43" s="4"/>
      <c r="CKY43" s="4"/>
      <c r="CKZ43" s="4"/>
      <c r="CLA43" s="4"/>
      <c r="CLB43" s="4"/>
      <c r="CLC43" s="4"/>
      <c r="CLD43" s="4"/>
      <c r="CLE43" s="4"/>
      <c r="CLF43" s="4"/>
      <c r="CLG43" s="4"/>
      <c r="CLH43" s="4"/>
      <c r="CLI43" s="4"/>
      <c r="CLJ43" s="4"/>
      <c r="CLK43" s="4"/>
      <c r="CLL43" s="4"/>
      <c r="CLM43" s="4"/>
      <c r="CLN43" s="4"/>
      <c r="CLO43" s="4"/>
      <c r="CLP43" s="4"/>
      <c r="CLQ43" s="4"/>
      <c r="CLR43" s="4"/>
      <c r="CLS43" s="4"/>
      <c r="CLT43" s="4"/>
      <c r="CLU43" s="4"/>
      <c r="CLV43" s="4"/>
      <c r="CLW43" s="4"/>
      <c r="CLX43" s="4"/>
      <c r="CLY43" s="4"/>
      <c r="CLZ43" s="4"/>
      <c r="CMA43" s="4"/>
      <c r="CMB43" s="4"/>
      <c r="CMC43" s="4"/>
      <c r="CMD43" s="4"/>
      <c r="CME43" s="4"/>
      <c r="CMF43" s="4"/>
      <c r="CMG43" s="4"/>
      <c r="CMH43" s="4"/>
      <c r="CMI43" s="4"/>
      <c r="CMJ43" s="4"/>
      <c r="CMK43" s="4"/>
      <c r="CML43" s="4"/>
      <c r="CMM43" s="4"/>
      <c r="CMN43" s="4"/>
      <c r="CMO43" s="4"/>
      <c r="CMP43" s="4"/>
      <c r="CMQ43" s="4"/>
      <c r="CMR43" s="4"/>
      <c r="CMS43" s="4"/>
      <c r="CMT43" s="4"/>
      <c r="CMU43" s="4"/>
      <c r="CMV43" s="4"/>
      <c r="CMW43" s="4"/>
      <c r="CMX43" s="4"/>
      <c r="CMY43" s="4"/>
      <c r="CMZ43" s="4"/>
      <c r="CNA43" s="4"/>
      <c r="CNB43" s="4"/>
      <c r="CNC43" s="4"/>
      <c r="CND43" s="4"/>
      <c r="CNE43" s="4"/>
      <c r="CNF43" s="4"/>
      <c r="CNG43" s="4"/>
      <c r="CNH43" s="4"/>
      <c r="CNI43" s="4"/>
      <c r="CNJ43" s="4"/>
      <c r="CNK43" s="4"/>
      <c r="CNL43" s="4"/>
      <c r="CNM43" s="4"/>
      <c r="CNN43" s="4"/>
      <c r="CNO43" s="4"/>
      <c r="CNP43" s="4"/>
      <c r="CNQ43" s="4"/>
      <c r="CNR43" s="4"/>
      <c r="CNS43" s="4"/>
      <c r="CNT43" s="4"/>
      <c r="CNU43" s="4"/>
      <c r="CNV43" s="4"/>
      <c r="CNW43" s="4"/>
      <c r="CNX43" s="4"/>
      <c r="CNY43" s="4"/>
      <c r="CNZ43" s="4"/>
      <c r="COA43" s="4"/>
      <c r="COB43" s="4"/>
      <c r="COC43" s="4"/>
      <c r="COD43" s="4"/>
      <c r="COE43" s="4"/>
      <c r="COF43" s="4"/>
      <c r="COG43" s="4"/>
      <c r="COH43" s="4"/>
      <c r="COI43" s="4"/>
      <c r="COJ43" s="4"/>
      <c r="COK43" s="4"/>
      <c r="COL43" s="4"/>
      <c r="COM43" s="4"/>
      <c r="CON43" s="4"/>
      <c r="COO43" s="4"/>
      <c r="COP43" s="4"/>
      <c r="COQ43" s="4"/>
      <c r="COR43" s="4"/>
      <c r="COS43" s="4"/>
      <c r="COT43" s="4"/>
      <c r="COU43" s="4"/>
      <c r="COV43" s="4"/>
      <c r="COW43" s="4"/>
      <c r="COX43" s="4"/>
      <c r="COY43" s="4"/>
      <c r="COZ43" s="4"/>
      <c r="CPA43" s="4"/>
      <c r="CPB43" s="4"/>
      <c r="CPC43" s="4"/>
      <c r="CPD43" s="4"/>
      <c r="CPE43" s="4"/>
      <c r="CPF43" s="4"/>
      <c r="CPG43" s="4"/>
      <c r="CPH43" s="4"/>
      <c r="CPI43" s="4"/>
      <c r="CPJ43" s="4"/>
      <c r="CPK43" s="4"/>
      <c r="CPL43" s="4"/>
      <c r="CPM43" s="4"/>
      <c r="CPN43" s="4"/>
      <c r="CPO43" s="4"/>
      <c r="CPP43" s="4"/>
      <c r="CPQ43" s="4"/>
      <c r="CPR43" s="4"/>
      <c r="CPS43" s="4"/>
      <c r="CPT43" s="4"/>
      <c r="CPU43" s="4"/>
      <c r="CPV43" s="4"/>
      <c r="CPW43" s="4"/>
      <c r="CPX43" s="4"/>
      <c r="CPY43" s="4"/>
      <c r="CPZ43" s="4"/>
      <c r="CQA43" s="4"/>
      <c r="CQB43" s="4"/>
      <c r="CQC43" s="4"/>
      <c r="CQD43" s="4"/>
      <c r="CQE43" s="4"/>
      <c r="CQF43" s="4"/>
      <c r="CQG43" s="4"/>
      <c r="CQH43" s="4"/>
      <c r="CQI43" s="4"/>
      <c r="CQJ43" s="4"/>
      <c r="CQK43" s="4"/>
      <c r="CQL43" s="4"/>
      <c r="CQM43" s="4"/>
      <c r="CQN43" s="4"/>
      <c r="CQO43" s="4"/>
      <c r="CQP43" s="4"/>
      <c r="CQQ43" s="4"/>
      <c r="CQR43" s="4"/>
      <c r="CQS43" s="4"/>
      <c r="CQT43" s="4"/>
      <c r="CQU43" s="4"/>
      <c r="CQV43" s="4"/>
      <c r="CQW43" s="4"/>
      <c r="CQX43" s="4"/>
      <c r="CQY43" s="4"/>
      <c r="CQZ43" s="4"/>
      <c r="CRA43" s="4"/>
      <c r="CRB43" s="4"/>
      <c r="CRC43" s="4"/>
      <c r="CRD43" s="4"/>
      <c r="CRE43" s="4"/>
      <c r="CRF43" s="4"/>
      <c r="CRG43" s="4"/>
      <c r="CRH43" s="4"/>
      <c r="CRI43" s="4"/>
      <c r="CRJ43" s="4"/>
      <c r="CRK43" s="4"/>
      <c r="CRL43" s="4"/>
      <c r="CRM43" s="4"/>
      <c r="CRN43" s="4"/>
      <c r="CRO43" s="4"/>
      <c r="CRP43" s="4"/>
      <c r="CRQ43" s="4"/>
      <c r="CRR43" s="4"/>
      <c r="CRS43" s="4"/>
      <c r="CRT43" s="4"/>
      <c r="CRU43" s="4"/>
      <c r="CRV43" s="4"/>
      <c r="CRW43" s="4"/>
      <c r="CRX43" s="4"/>
      <c r="CRY43" s="4"/>
      <c r="CRZ43" s="4"/>
      <c r="CSA43" s="4"/>
      <c r="CSB43" s="4"/>
      <c r="CSC43" s="4"/>
      <c r="CSD43" s="4"/>
      <c r="CSE43" s="4"/>
      <c r="CSF43" s="4"/>
      <c r="CSG43" s="4"/>
      <c r="CSH43" s="4"/>
      <c r="CSI43" s="4"/>
      <c r="CSJ43" s="4"/>
      <c r="CSK43" s="4"/>
      <c r="CSL43" s="4"/>
      <c r="CSM43" s="4"/>
      <c r="CSN43" s="4"/>
      <c r="CSO43" s="4"/>
      <c r="CSP43" s="4"/>
      <c r="CSQ43" s="4"/>
      <c r="CSR43" s="4"/>
      <c r="CSS43" s="4"/>
      <c r="CST43" s="4"/>
      <c r="CSU43" s="4"/>
      <c r="CSV43" s="4"/>
      <c r="CSW43" s="4"/>
      <c r="CSX43" s="4"/>
      <c r="CSY43" s="4"/>
      <c r="CSZ43" s="4"/>
      <c r="CTA43" s="4"/>
      <c r="CTB43" s="4"/>
      <c r="CTC43" s="4"/>
      <c r="CTD43" s="4"/>
      <c r="CTE43" s="4"/>
      <c r="CTF43" s="4"/>
      <c r="CTG43" s="4"/>
      <c r="CTH43" s="4"/>
      <c r="CTI43" s="4"/>
      <c r="CTJ43" s="4"/>
      <c r="CTK43" s="4"/>
      <c r="CTL43" s="4"/>
      <c r="CTM43" s="4"/>
      <c r="CTN43" s="4"/>
      <c r="CTO43" s="4"/>
      <c r="CTP43" s="4"/>
      <c r="CTQ43" s="4"/>
      <c r="CTR43" s="4"/>
      <c r="CTS43" s="4"/>
      <c r="CTT43" s="4"/>
      <c r="CTU43" s="4"/>
      <c r="CTV43" s="4"/>
      <c r="CTW43" s="4"/>
      <c r="CTX43" s="4"/>
      <c r="CTY43" s="4"/>
      <c r="CTZ43" s="4"/>
      <c r="CUA43" s="4"/>
      <c r="CUB43" s="4"/>
      <c r="CUC43" s="4"/>
      <c r="CUD43" s="4"/>
      <c r="CUE43" s="4"/>
      <c r="CUF43" s="4"/>
      <c r="CUG43" s="4"/>
      <c r="CUH43" s="4"/>
      <c r="CUI43" s="4"/>
      <c r="CUJ43" s="4"/>
      <c r="CUK43" s="4"/>
      <c r="CUL43" s="4"/>
      <c r="CUM43" s="4"/>
      <c r="CUN43" s="4"/>
      <c r="CUO43" s="4"/>
      <c r="CUP43" s="4"/>
      <c r="CUQ43" s="4"/>
      <c r="CUR43" s="4"/>
      <c r="CUS43" s="4"/>
      <c r="CUT43" s="4"/>
      <c r="CUU43" s="4"/>
      <c r="CUV43" s="4"/>
      <c r="CUW43" s="4"/>
      <c r="CUX43" s="4"/>
      <c r="CUY43" s="4"/>
      <c r="CUZ43" s="4"/>
      <c r="CVA43" s="4"/>
      <c r="CVB43" s="4"/>
      <c r="CVC43" s="4"/>
      <c r="CVD43" s="4"/>
      <c r="CVE43" s="4"/>
      <c r="CVF43" s="4"/>
      <c r="CVG43" s="4"/>
      <c r="CVH43" s="4"/>
      <c r="CVI43" s="4"/>
      <c r="CVJ43" s="4"/>
      <c r="CVK43" s="4"/>
      <c r="CVL43" s="4"/>
      <c r="CVM43" s="4"/>
      <c r="CVN43" s="4"/>
      <c r="CVO43" s="4"/>
      <c r="CVP43" s="4"/>
      <c r="CVQ43" s="4"/>
      <c r="CVR43" s="4"/>
      <c r="CVS43" s="4"/>
      <c r="CVT43" s="4"/>
      <c r="CVU43" s="4"/>
      <c r="CVV43" s="4"/>
      <c r="CVW43" s="4"/>
      <c r="CVX43" s="4"/>
      <c r="CVY43" s="4"/>
      <c r="CVZ43" s="4"/>
      <c r="CWA43" s="4"/>
      <c r="CWB43" s="4"/>
      <c r="CWC43" s="4"/>
      <c r="CWD43" s="4"/>
      <c r="CWE43" s="4"/>
      <c r="CWF43" s="4"/>
      <c r="CWG43" s="4"/>
      <c r="CWH43" s="4"/>
      <c r="CWI43" s="4"/>
      <c r="CWJ43" s="4"/>
      <c r="CWK43" s="4"/>
      <c r="CWL43" s="4"/>
      <c r="CWM43" s="4"/>
      <c r="CWN43" s="4"/>
      <c r="CWO43" s="4"/>
      <c r="CWP43" s="4"/>
      <c r="CWQ43" s="4"/>
      <c r="CWR43" s="4"/>
      <c r="CWS43" s="4"/>
      <c r="CWT43" s="4"/>
      <c r="CWU43" s="4"/>
      <c r="CWV43" s="4"/>
      <c r="CWW43" s="4"/>
      <c r="CWX43" s="4"/>
      <c r="CWY43" s="4"/>
      <c r="CWZ43" s="4"/>
      <c r="CXA43" s="4"/>
      <c r="CXB43" s="4"/>
      <c r="CXC43" s="4"/>
      <c r="CXD43" s="4"/>
      <c r="CXE43" s="4"/>
      <c r="CXF43" s="4"/>
      <c r="CXG43" s="4"/>
      <c r="CXH43" s="4"/>
      <c r="CXI43" s="4"/>
      <c r="CXJ43" s="4"/>
      <c r="CXK43" s="4"/>
      <c r="CXL43" s="4"/>
      <c r="CXM43" s="4"/>
      <c r="CXN43" s="4"/>
      <c r="CXO43" s="4"/>
      <c r="CXP43" s="4"/>
      <c r="CXQ43" s="4"/>
      <c r="CXR43" s="4"/>
      <c r="CXS43" s="4"/>
      <c r="CXT43" s="4"/>
      <c r="CXU43" s="4"/>
      <c r="CXV43" s="4"/>
      <c r="CXW43" s="4"/>
      <c r="CXX43" s="4"/>
      <c r="CXY43" s="4"/>
      <c r="CXZ43" s="4"/>
      <c r="CYA43" s="4"/>
      <c r="CYB43" s="4"/>
      <c r="CYC43" s="4"/>
      <c r="CYD43" s="4"/>
      <c r="CYE43" s="4"/>
      <c r="CYF43" s="4"/>
      <c r="CYG43" s="4"/>
      <c r="CYH43" s="4"/>
      <c r="CYI43" s="4"/>
      <c r="CYJ43" s="4"/>
      <c r="CYK43" s="4"/>
      <c r="CYL43" s="4"/>
      <c r="CYM43" s="4"/>
      <c r="CYN43" s="4"/>
      <c r="CYO43" s="4"/>
      <c r="CYP43" s="4"/>
      <c r="CYQ43" s="4"/>
      <c r="CYR43" s="4"/>
      <c r="CYS43" s="4"/>
      <c r="CYT43" s="4"/>
      <c r="CYU43" s="4"/>
      <c r="CYV43" s="4"/>
      <c r="CYW43" s="4"/>
      <c r="CYX43" s="4"/>
      <c r="CYY43" s="4"/>
      <c r="CYZ43" s="4"/>
      <c r="CZA43" s="4"/>
      <c r="CZB43" s="4"/>
      <c r="CZC43" s="4"/>
      <c r="CZD43" s="4"/>
      <c r="CZE43" s="4"/>
      <c r="CZF43" s="4"/>
      <c r="CZG43" s="4"/>
      <c r="CZH43" s="4"/>
      <c r="CZI43" s="4"/>
      <c r="CZJ43" s="4"/>
      <c r="CZK43" s="4"/>
      <c r="CZL43" s="4"/>
      <c r="CZM43" s="4"/>
      <c r="CZN43" s="4"/>
      <c r="CZO43" s="4"/>
      <c r="CZP43" s="4"/>
      <c r="CZQ43" s="4"/>
      <c r="CZR43" s="4"/>
      <c r="CZS43" s="4"/>
      <c r="CZT43" s="4"/>
      <c r="CZU43" s="4"/>
      <c r="CZV43" s="4"/>
      <c r="CZW43" s="4"/>
      <c r="CZX43" s="4"/>
      <c r="CZY43" s="4"/>
      <c r="CZZ43" s="4"/>
      <c r="DAA43" s="4"/>
      <c r="DAB43" s="4"/>
      <c r="DAC43" s="4"/>
      <c r="DAD43" s="4"/>
      <c r="DAE43" s="4"/>
      <c r="DAF43" s="4"/>
      <c r="DAG43" s="4"/>
      <c r="DAH43" s="4"/>
      <c r="DAI43" s="4"/>
      <c r="DAJ43" s="4"/>
      <c r="DAK43" s="4"/>
      <c r="DAL43" s="4"/>
      <c r="DAM43" s="4"/>
      <c r="DAN43" s="4"/>
      <c r="DAO43" s="4"/>
      <c r="DAP43" s="4"/>
      <c r="DAQ43" s="4"/>
      <c r="DAR43" s="4"/>
      <c r="DAS43" s="4"/>
      <c r="DAT43" s="4"/>
      <c r="DAU43" s="4"/>
      <c r="DAV43" s="4"/>
      <c r="DAW43" s="4"/>
      <c r="DAX43" s="4"/>
      <c r="DAY43" s="4"/>
      <c r="DAZ43" s="4"/>
      <c r="DBA43" s="4"/>
      <c r="DBB43" s="4"/>
      <c r="DBC43" s="4"/>
      <c r="DBD43" s="4"/>
      <c r="DBE43" s="4"/>
      <c r="DBF43" s="4"/>
      <c r="DBG43" s="4"/>
      <c r="DBH43" s="4"/>
      <c r="DBI43" s="4"/>
      <c r="DBJ43" s="4"/>
      <c r="DBK43" s="4"/>
      <c r="DBL43" s="4"/>
      <c r="DBM43" s="4"/>
      <c r="DBN43" s="4"/>
      <c r="DBO43" s="4"/>
      <c r="DBP43" s="4"/>
      <c r="DBQ43" s="4"/>
      <c r="DBR43" s="4"/>
      <c r="DBS43" s="4"/>
      <c r="DBT43" s="4"/>
      <c r="DBU43" s="4"/>
      <c r="DBV43" s="4"/>
      <c r="DBW43" s="4"/>
      <c r="DBX43" s="4"/>
      <c r="DBY43" s="4"/>
      <c r="DBZ43" s="4"/>
      <c r="DCA43" s="4"/>
      <c r="DCB43" s="4"/>
      <c r="DCC43" s="4"/>
      <c r="DCD43" s="4"/>
      <c r="DCE43" s="4"/>
      <c r="DCF43" s="4"/>
      <c r="DCG43" s="4"/>
      <c r="DCH43" s="4"/>
      <c r="DCI43" s="4"/>
      <c r="DCJ43" s="4"/>
      <c r="DCK43" s="4"/>
      <c r="DCL43" s="4"/>
      <c r="DCM43" s="4"/>
      <c r="DCN43" s="4"/>
      <c r="DCO43" s="4"/>
      <c r="DCP43" s="4"/>
      <c r="DCQ43" s="4"/>
      <c r="DCR43" s="4"/>
      <c r="DCS43" s="4"/>
      <c r="DCT43" s="4"/>
      <c r="DCU43" s="4"/>
      <c r="DCV43" s="4"/>
      <c r="DCW43" s="4"/>
      <c r="DCX43" s="4"/>
      <c r="DCY43" s="4"/>
      <c r="DCZ43" s="4"/>
      <c r="DDA43" s="4"/>
      <c r="DDB43" s="4"/>
      <c r="DDC43" s="4"/>
      <c r="DDD43" s="4"/>
      <c r="DDE43" s="4"/>
      <c r="DDF43" s="4"/>
      <c r="DDG43" s="4"/>
      <c r="DDH43" s="4"/>
      <c r="DDI43" s="4"/>
      <c r="DDJ43" s="4"/>
      <c r="DDK43" s="4"/>
      <c r="DDL43" s="4"/>
      <c r="DDM43" s="4"/>
      <c r="DDN43" s="4"/>
      <c r="DDO43" s="4"/>
      <c r="DDP43" s="4"/>
      <c r="DDQ43" s="4"/>
      <c r="DDR43" s="4"/>
      <c r="DDS43" s="4"/>
      <c r="DDT43" s="4"/>
      <c r="DDU43" s="4"/>
      <c r="DDV43" s="4"/>
      <c r="DDW43" s="4"/>
      <c r="DDX43" s="4"/>
      <c r="DDY43" s="4"/>
      <c r="DDZ43" s="4"/>
      <c r="DEA43" s="4"/>
      <c r="DEB43" s="4"/>
      <c r="DEC43" s="4"/>
      <c r="DED43" s="4"/>
      <c r="DEE43" s="4"/>
      <c r="DEF43" s="4"/>
      <c r="DEG43" s="4"/>
      <c r="DEH43" s="4"/>
      <c r="DEI43" s="4"/>
      <c r="DEJ43" s="4"/>
      <c r="DEK43" s="4"/>
      <c r="DEL43" s="4"/>
      <c r="DEM43" s="4"/>
      <c r="DEN43" s="4"/>
      <c r="DEO43" s="4"/>
      <c r="DEP43" s="4"/>
      <c r="DEQ43" s="4"/>
      <c r="DER43" s="4"/>
      <c r="DES43" s="4"/>
      <c r="DET43" s="4"/>
      <c r="DEU43" s="4"/>
      <c r="DEV43" s="4"/>
      <c r="DEW43" s="4"/>
      <c r="DEX43" s="4"/>
      <c r="DEY43" s="4"/>
      <c r="DEZ43" s="4"/>
      <c r="DFA43" s="4"/>
      <c r="DFB43" s="4"/>
      <c r="DFC43" s="4"/>
      <c r="DFD43" s="4"/>
      <c r="DFE43" s="4"/>
      <c r="DFF43" s="4"/>
      <c r="DFG43" s="4"/>
      <c r="DFH43" s="4"/>
      <c r="DFI43" s="4"/>
      <c r="DFJ43" s="4"/>
      <c r="DFK43" s="4"/>
      <c r="DFL43" s="4"/>
      <c r="DFM43" s="4"/>
      <c r="DFN43" s="4"/>
      <c r="DFO43" s="4"/>
      <c r="DFP43" s="4"/>
      <c r="DFQ43" s="4"/>
      <c r="DFR43" s="4"/>
      <c r="DFS43" s="4"/>
      <c r="DFT43" s="4"/>
      <c r="DFU43" s="4"/>
      <c r="DFV43" s="4"/>
      <c r="DFW43" s="4"/>
      <c r="DFX43" s="4"/>
      <c r="DFY43" s="4"/>
      <c r="DFZ43" s="4"/>
      <c r="DGA43" s="4"/>
      <c r="DGB43" s="4"/>
      <c r="DGC43" s="4"/>
      <c r="DGD43" s="4"/>
      <c r="DGE43" s="4"/>
      <c r="DGF43" s="4"/>
      <c r="DGG43" s="4"/>
      <c r="DGH43" s="4"/>
      <c r="DGI43" s="4"/>
      <c r="DGJ43" s="4"/>
      <c r="DGK43" s="4"/>
      <c r="DGL43" s="4"/>
      <c r="DGM43" s="4"/>
      <c r="DGN43" s="4"/>
      <c r="DGO43" s="4"/>
      <c r="DGP43" s="4"/>
      <c r="DGQ43" s="4"/>
      <c r="DGR43" s="4"/>
      <c r="DGS43" s="4"/>
      <c r="DGT43" s="4"/>
      <c r="DGU43" s="4"/>
      <c r="DGV43" s="4"/>
      <c r="DGW43" s="4"/>
      <c r="DGX43" s="4"/>
      <c r="DGY43" s="4"/>
      <c r="DGZ43" s="4"/>
      <c r="DHA43" s="4"/>
      <c r="DHB43" s="4"/>
      <c r="DHC43" s="4"/>
      <c r="DHD43" s="4"/>
      <c r="DHE43" s="4"/>
      <c r="DHF43" s="4"/>
      <c r="DHG43" s="4"/>
      <c r="DHH43" s="4"/>
      <c r="DHI43" s="4"/>
      <c r="DHJ43" s="4"/>
      <c r="DHK43" s="4"/>
      <c r="DHL43" s="4"/>
      <c r="DHM43" s="4"/>
      <c r="DHN43" s="4"/>
      <c r="DHO43" s="4"/>
      <c r="DHP43" s="4"/>
      <c r="DHQ43" s="4"/>
      <c r="DHR43" s="4"/>
      <c r="DHS43" s="4"/>
      <c r="DHT43" s="4"/>
      <c r="DHU43" s="4"/>
      <c r="DHV43" s="4"/>
      <c r="DHW43" s="4"/>
      <c r="DHX43" s="4"/>
      <c r="DHY43" s="4"/>
      <c r="DHZ43" s="4"/>
      <c r="DIA43" s="4"/>
      <c r="DIB43" s="4"/>
      <c r="DIC43" s="4"/>
      <c r="DID43" s="4"/>
      <c r="DIE43" s="4"/>
      <c r="DIF43" s="4"/>
      <c r="DIG43" s="4"/>
      <c r="DIH43" s="4"/>
      <c r="DII43" s="4"/>
      <c r="DIJ43" s="4"/>
      <c r="DIK43" s="4"/>
      <c r="DIL43" s="4"/>
      <c r="DIM43" s="4"/>
      <c r="DIN43" s="4"/>
      <c r="DIO43" s="4"/>
      <c r="DIP43" s="4"/>
      <c r="DIQ43" s="4"/>
      <c r="DIR43" s="4"/>
      <c r="DIS43" s="4"/>
      <c r="DIT43" s="4"/>
      <c r="DIU43" s="4"/>
      <c r="DIV43" s="4"/>
      <c r="DIW43" s="4"/>
      <c r="DIX43" s="4"/>
      <c r="DIY43" s="4"/>
      <c r="DIZ43" s="4"/>
      <c r="DJA43" s="4"/>
      <c r="DJB43" s="4"/>
      <c r="DJC43" s="4"/>
      <c r="DJD43" s="4"/>
      <c r="DJE43" s="4"/>
      <c r="DJF43" s="4"/>
      <c r="DJG43" s="4"/>
      <c r="DJH43" s="4"/>
      <c r="DJI43" s="4"/>
      <c r="DJJ43" s="4"/>
      <c r="DJK43" s="4"/>
      <c r="DJL43" s="4"/>
      <c r="DJM43" s="4"/>
      <c r="DJN43" s="4"/>
      <c r="DJO43" s="4"/>
      <c r="DJP43" s="4"/>
      <c r="DJQ43" s="4"/>
      <c r="DJR43" s="4"/>
      <c r="DJS43" s="4"/>
      <c r="DJT43" s="4"/>
      <c r="DJU43" s="4"/>
      <c r="DJV43" s="4"/>
      <c r="DJW43" s="4"/>
      <c r="DJX43" s="4"/>
      <c r="DJY43" s="4"/>
      <c r="DJZ43" s="4"/>
      <c r="DKA43" s="4"/>
      <c r="DKB43" s="4"/>
      <c r="DKC43" s="4"/>
      <c r="DKD43" s="4"/>
      <c r="DKE43" s="4"/>
      <c r="DKF43" s="4"/>
      <c r="DKG43" s="4"/>
      <c r="DKH43" s="4"/>
      <c r="DKI43" s="4"/>
      <c r="DKJ43" s="4"/>
      <c r="DKK43" s="4"/>
      <c r="DKL43" s="4"/>
      <c r="DKM43" s="4"/>
      <c r="DKN43" s="4"/>
      <c r="DKO43" s="4"/>
      <c r="DKP43" s="4"/>
      <c r="DKQ43" s="4"/>
      <c r="DKR43" s="4"/>
      <c r="DKS43" s="4"/>
      <c r="DKT43" s="4"/>
      <c r="DKU43" s="4"/>
      <c r="DKV43" s="4"/>
      <c r="DKW43" s="4"/>
      <c r="DKX43" s="4"/>
      <c r="DKY43" s="4"/>
      <c r="DKZ43" s="4"/>
      <c r="DLA43" s="4"/>
      <c r="DLB43" s="4"/>
      <c r="DLC43" s="4"/>
      <c r="DLD43" s="4"/>
      <c r="DLE43" s="4"/>
      <c r="DLF43" s="4"/>
      <c r="DLG43" s="4"/>
      <c r="DLH43" s="4"/>
      <c r="DLI43" s="4"/>
      <c r="DLJ43" s="4"/>
      <c r="DLK43" s="4"/>
      <c r="DLL43" s="4"/>
      <c r="DLM43" s="4"/>
      <c r="DLN43" s="4"/>
      <c r="DLO43" s="4"/>
      <c r="DLP43" s="4"/>
      <c r="DLQ43" s="4"/>
      <c r="DLR43" s="4"/>
      <c r="DLS43" s="4"/>
      <c r="DLT43" s="4"/>
      <c r="DLU43" s="4"/>
      <c r="DLV43" s="4"/>
      <c r="DLW43" s="4"/>
      <c r="DLX43" s="4"/>
      <c r="DLY43" s="4"/>
      <c r="DLZ43" s="4"/>
      <c r="DMA43" s="4"/>
      <c r="DMB43" s="4"/>
      <c r="DMC43" s="4"/>
      <c r="DMD43" s="4"/>
      <c r="DME43" s="4"/>
      <c r="DMF43" s="4"/>
      <c r="DMG43" s="4"/>
      <c r="DMH43" s="4"/>
      <c r="DMI43" s="4"/>
      <c r="DMJ43" s="4"/>
      <c r="DMK43" s="4"/>
      <c r="DML43" s="4"/>
      <c r="DMM43" s="4"/>
      <c r="DMN43" s="4"/>
      <c r="DMO43" s="4"/>
      <c r="DMP43" s="4"/>
      <c r="DMQ43" s="4"/>
      <c r="DMR43" s="4"/>
      <c r="DMS43" s="4"/>
      <c r="DMT43" s="4"/>
      <c r="DMU43" s="4"/>
      <c r="DMV43" s="4"/>
      <c r="DMW43" s="4"/>
      <c r="DMX43" s="4"/>
      <c r="DMY43" s="4"/>
      <c r="DMZ43" s="4"/>
      <c r="DNA43" s="4"/>
      <c r="DNB43" s="4"/>
      <c r="DNC43" s="4"/>
      <c r="DND43" s="4"/>
      <c r="DNE43" s="4"/>
      <c r="DNF43" s="4"/>
      <c r="DNG43" s="4"/>
      <c r="DNH43" s="4"/>
      <c r="DNI43" s="4"/>
      <c r="DNJ43" s="4"/>
      <c r="DNK43" s="4"/>
      <c r="DNL43" s="4"/>
      <c r="DNM43" s="4"/>
      <c r="DNN43" s="4"/>
      <c r="DNO43" s="4"/>
      <c r="DNP43" s="4"/>
      <c r="DNQ43" s="4"/>
      <c r="DNR43" s="4"/>
      <c r="DNS43" s="4"/>
      <c r="DNT43" s="4"/>
      <c r="DNU43" s="4"/>
      <c r="DNV43" s="4"/>
      <c r="DNW43" s="4"/>
      <c r="DNX43" s="4"/>
      <c r="DNY43" s="4"/>
      <c r="DNZ43" s="4"/>
      <c r="DOA43" s="4"/>
      <c r="DOB43" s="4"/>
      <c r="DOC43" s="4"/>
      <c r="DOD43" s="4"/>
      <c r="DOE43" s="4"/>
      <c r="DOF43" s="4"/>
      <c r="DOG43" s="4"/>
      <c r="DOH43" s="4"/>
      <c r="DOI43" s="4"/>
      <c r="DOJ43" s="4"/>
      <c r="DOK43" s="4"/>
      <c r="DOL43" s="4"/>
      <c r="DOM43" s="4"/>
      <c r="DON43" s="4"/>
      <c r="DOO43" s="4"/>
      <c r="DOP43" s="4"/>
      <c r="DOQ43" s="4"/>
      <c r="DOR43" s="4"/>
      <c r="DOS43" s="4"/>
      <c r="DOT43" s="4"/>
      <c r="DOU43" s="4"/>
      <c r="DOV43" s="4"/>
      <c r="DOW43" s="4"/>
      <c r="DOX43" s="4"/>
      <c r="DOY43" s="4"/>
      <c r="DOZ43" s="4"/>
      <c r="DPA43" s="4"/>
      <c r="DPB43" s="4"/>
      <c r="DPC43" s="4"/>
      <c r="DPD43" s="4"/>
      <c r="DPE43" s="4"/>
      <c r="DPF43" s="4"/>
      <c r="DPG43" s="4"/>
      <c r="DPH43" s="4"/>
      <c r="DPI43" s="4"/>
      <c r="DPJ43" s="4"/>
      <c r="DPK43" s="4"/>
      <c r="DPL43" s="4"/>
      <c r="DPM43" s="4"/>
      <c r="DPN43" s="4"/>
      <c r="DPO43" s="4"/>
      <c r="DPP43" s="4"/>
      <c r="DPQ43" s="4"/>
      <c r="DPR43" s="4"/>
      <c r="DPS43" s="4"/>
      <c r="DPT43" s="4"/>
      <c r="DPU43" s="4"/>
      <c r="DPV43" s="4"/>
      <c r="DPW43" s="4"/>
      <c r="DPX43" s="4"/>
      <c r="DPY43" s="4"/>
      <c r="DPZ43" s="4"/>
      <c r="DQA43" s="4"/>
      <c r="DQB43" s="4"/>
      <c r="DQC43" s="4"/>
      <c r="DQD43" s="4"/>
      <c r="DQE43" s="4"/>
      <c r="DQF43" s="4"/>
      <c r="DQG43" s="4"/>
      <c r="DQH43" s="4"/>
      <c r="DQI43" s="4"/>
      <c r="DQJ43" s="4"/>
      <c r="DQK43" s="4"/>
      <c r="DQL43" s="4"/>
      <c r="DQM43" s="4"/>
      <c r="DQN43" s="4"/>
      <c r="DQO43" s="4"/>
      <c r="DQP43" s="4"/>
      <c r="DQQ43" s="4"/>
      <c r="DQR43" s="4"/>
      <c r="DQS43" s="4"/>
      <c r="DQT43" s="4"/>
      <c r="DQU43" s="4"/>
      <c r="DQV43" s="4"/>
      <c r="DQW43" s="4"/>
      <c r="DQX43" s="4"/>
      <c r="DQY43" s="4"/>
      <c r="DQZ43" s="4"/>
      <c r="DRA43" s="4"/>
      <c r="DRB43" s="4"/>
      <c r="DRC43" s="4"/>
      <c r="DRD43" s="4"/>
      <c r="DRE43" s="4"/>
      <c r="DRF43" s="4"/>
      <c r="DRG43" s="4"/>
      <c r="DRH43" s="4"/>
      <c r="DRI43" s="4"/>
      <c r="DRJ43" s="4"/>
      <c r="DRK43" s="4"/>
      <c r="DRL43" s="4"/>
      <c r="DRM43" s="4"/>
      <c r="DRN43" s="4"/>
      <c r="DRO43" s="4"/>
      <c r="DRP43" s="4"/>
      <c r="DRQ43" s="4"/>
      <c r="DRR43" s="4"/>
      <c r="DRS43" s="4"/>
      <c r="DRT43" s="4"/>
      <c r="DRU43" s="4"/>
      <c r="DRV43" s="4"/>
      <c r="DRW43" s="4"/>
      <c r="DRX43" s="4"/>
      <c r="DRY43" s="4"/>
      <c r="DRZ43" s="4"/>
      <c r="DSA43" s="4"/>
      <c r="DSB43" s="4"/>
      <c r="DSC43" s="4"/>
      <c r="DSD43" s="4"/>
      <c r="DSE43" s="4"/>
      <c r="DSF43" s="4"/>
      <c r="DSG43" s="4"/>
      <c r="DSH43" s="4"/>
      <c r="DSI43" s="4"/>
      <c r="DSJ43" s="4"/>
      <c r="DSK43" s="4"/>
      <c r="DSL43" s="4"/>
      <c r="DSM43" s="4"/>
      <c r="DSN43" s="4"/>
      <c r="DSO43" s="4"/>
      <c r="DSP43" s="4"/>
      <c r="DSQ43" s="4"/>
      <c r="DSR43" s="4"/>
      <c r="DSS43" s="4"/>
      <c r="DST43" s="4"/>
      <c r="DSU43" s="4"/>
      <c r="DSV43" s="4"/>
      <c r="DSW43" s="4"/>
      <c r="DSX43" s="4"/>
      <c r="DSY43" s="4"/>
      <c r="DSZ43" s="4"/>
      <c r="DTA43" s="4"/>
      <c r="DTB43" s="4"/>
      <c r="DTC43" s="4"/>
      <c r="DTD43" s="4"/>
      <c r="DTE43" s="4"/>
      <c r="DTF43" s="4"/>
      <c r="DTG43" s="4"/>
      <c r="DTH43" s="4"/>
      <c r="DTI43" s="4"/>
      <c r="DTJ43" s="4"/>
      <c r="DTK43" s="4"/>
      <c r="DTL43" s="4"/>
      <c r="DTM43" s="4"/>
      <c r="DTN43" s="4"/>
      <c r="DTO43" s="4"/>
      <c r="DTP43" s="4"/>
      <c r="DTQ43" s="4"/>
      <c r="DTR43" s="4"/>
      <c r="DTS43" s="4"/>
      <c r="DTT43" s="4"/>
      <c r="DTU43" s="4"/>
      <c r="DTV43" s="4"/>
      <c r="DTW43" s="4"/>
      <c r="DTX43" s="4"/>
      <c r="DTY43" s="4"/>
      <c r="DTZ43" s="4"/>
      <c r="DUA43" s="4"/>
      <c r="DUB43" s="4"/>
      <c r="DUC43" s="4"/>
      <c r="DUD43" s="4"/>
      <c r="DUE43" s="4"/>
      <c r="DUF43" s="4"/>
      <c r="DUG43" s="4"/>
      <c r="DUH43" s="4"/>
      <c r="DUI43" s="4"/>
      <c r="DUJ43" s="4"/>
      <c r="DUK43" s="4"/>
      <c r="DUL43" s="4"/>
      <c r="DUM43" s="4"/>
      <c r="DUN43" s="4"/>
      <c r="DUO43" s="4"/>
      <c r="DUP43" s="4"/>
      <c r="DUQ43" s="4"/>
      <c r="DUR43" s="4"/>
      <c r="DUS43" s="4"/>
      <c r="DUT43" s="4"/>
      <c r="DUU43" s="4"/>
      <c r="DUV43" s="4"/>
      <c r="DUW43" s="4"/>
      <c r="DUX43" s="4"/>
      <c r="DUY43" s="4"/>
      <c r="DUZ43" s="4"/>
      <c r="DVA43" s="4"/>
      <c r="DVB43" s="4"/>
      <c r="DVC43" s="4"/>
      <c r="DVD43" s="4"/>
      <c r="DVE43" s="4"/>
      <c r="DVF43" s="4"/>
      <c r="DVG43" s="4"/>
      <c r="DVH43" s="4"/>
      <c r="DVI43" s="4"/>
      <c r="DVJ43" s="4"/>
      <c r="DVK43" s="4"/>
      <c r="DVL43" s="4"/>
      <c r="DVM43" s="4"/>
      <c r="DVN43" s="4"/>
      <c r="DVO43" s="4"/>
      <c r="DVP43" s="4"/>
      <c r="DVQ43" s="4"/>
      <c r="DVR43" s="4"/>
      <c r="DVS43" s="4"/>
      <c r="DVT43" s="4"/>
      <c r="DVU43" s="4"/>
      <c r="DVV43" s="4"/>
      <c r="DVW43" s="4"/>
      <c r="DVX43" s="4"/>
      <c r="DVY43" s="4"/>
      <c r="DVZ43" s="4"/>
      <c r="DWA43" s="4"/>
      <c r="DWB43" s="4"/>
      <c r="DWC43" s="4"/>
      <c r="DWD43" s="4"/>
      <c r="DWE43" s="4"/>
      <c r="DWF43" s="4"/>
      <c r="DWG43" s="4"/>
      <c r="DWH43" s="4"/>
      <c r="DWI43" s="4"/>
      <c r="DWJ43" s="4"/>
      <c r="DWK43" s="4"/>
      <c r="DWL43" s="4"/>
      <c r="DWM43" s="4"/>
      <c r="DWN43" s="4"/>
      <c r="DWO43" s="4"/>
      <c r="DWP43" s="4"/>
      <c r="DWQ43" s="4"/>
      <c r="DWR43" s="4"/>
      <c r="DWS43" s="4"/>
      <c r="DWT43" s="4"/>
      <c r="DWU43" s="4"/>
      <c r="DWV43" s="4"/>
      <c r="DWW43" s="4"/>
      <c r="DWX43" s="4"/>
      <c r="DWY43" s="4"/>
      <c r="DWZ43" s="4"/>
      <c r="DXA43" s="4"/>
      <c r="DXB43" s="4"/>
      <c r="DXC43" s="4"/>
      <c r="DXD43" s="4"/>
      <c r="DXE43" s="4"/>
      <c r="DXF43" s="4"/>
      <c r="DXG43" s="4"/>
      <c r="DXH43" s="4"/>
      <c r="DXI43" s="4"/>
      <c r="DXJ43" s="4"/>
      <c r="DXK43" s="4"/>
      <c r="DXL43" s="4"/>
      <c r="DXM43" s="4"/>
      <c r="DXN43" s="4"/>
      <c r="DXO43" s="4"/>
      <c r="DXP43" s="4"/>
      <c r="DXQ43" s="4"/>
      <c r="DXR43" s="4"/>
      <c r="DXS43" s="4"/>
      <c r="DXT43" s="4"/>
      <c r="DXU43" s="4"/>
      <c r="DXV43" s="4"/>
      <c r="DXW43" s="4"/>
      <c r="DXX43" s="4"/>
      <c r="DXY43" s="4"/>
      <c r="DXZ43" s="4"/>
      <c r="DYA43" s="4"/>
      <c r="DYB43" s="4"/>
      <c r="DYC43" s="4"/>
      <c r="DYD43" s="4"/>
      <c r="DYE43" s="4"/>
      <c r="DYF43" s="4"/>
      <c r="DYG43" s="4"/>
      <c r="DYH43" s="4"/>
      <c r="DYI43" s="4"/>
      <c r="DYJ43" s="4"/>
      <c r="DYK43" s="4"/>
      <c r="DYL43" s="4"/>
      <c r="DYM43" s="4"/>
      <c r="DYN43" s="4"/>
      <c r="DYO43" s="4"/>
      <c r="DYP43" s="4"/>
      <c r="DYQ43" s="4"/>
      <c r="DYR43" s="4"/>
      <c r="DYS43" s="4"/>
      <c r="DYT43" s="4"/>
      <c r="DYU43" s="4"/>
      <c r="DYV43" s="4"/>
      <c r="DYW43" s="4"/>
      <c r="DYX43" s="4"/>
      <c r="DYY43" s="4"/>
      <c r="DYZ43" s="4"/>
      <c r="DZA43" s="4"/>
      <c r="DZB43" s="4"/>
      <c r="DZC43" s="4"/>
      <c r="DZD43" s="4"/>
      <c r="DZE43" s="4"/>
      <c r="DZF43" s="4"/>
      <c r="DZG43" s="4"/>
      <c r="DZH43" s="4"/>
      <c r="DZI43" s="4"/>
      <c r="DZJ43" s="4"/>
      <c r="DZK43" s="4"/>
      <c r="DZL43" s="4"/>
      <c r="DZM43" s="4"/>
      <c r="DZN43" s="4"/>
      <c r="DZO43" s="4"/>
      <c r="DZP43" s="4"/>
      <c r="DZQ43" s="4"/>
      <c r="DZR43" s="4"/>
      <c r="DZS43" s="4"/>
      <c r="DZT43" s="4"/>
      <c r="DZU43" s="4"/>
      <c r="DZV43" s="4"/>
      <c r="DZW43" s="4"/>
      <c r="DZX43" s="4"/>
      <c r="DZY43" s="4"/>
      <c r="DZZ43" s="4"/>
      <c r="EAA43" s="4"/>
      <c r="EAB43" s="4"/>
      <c r="EAC43" s="4"/>
      <c r="EAD43" s="4"/>
      <c r="EAE43" s="4"/>
      <c r="EAF43" s="4"/>
      <c r="EAG43" s="4"/>
      <c r="EAH43" s="4"/>
      <c r="EAI43" s="4"/>
      <c r="EAJ43" s="4"/>
      <c r="EAK43" s="4"/>
      <c r="EAL43" s="4"/>
      <c r="EAM43" s="4"/>
      <c r="EAN43" s="4"/>
      <c r="EAO43" s="4"/>
      <c r="EAP43" s="4"/>
      <c r="EAQ43" s="4"/>
      <c r="EAR43" s="4"/>
      <c r="EAS43" s="4"/>
      <c r="EAT43" s="4"/>
      <c r="EAU43" s="4"/>
      <c r="EAV43" s="4"/>
      <c r="EAW43" s="4"/>
      <c r="EAX43" s="4"/>
      <c r="EAY43" s="4"/>
      <c r="EAZ43" s="4"/>
      <c r="EBA43" s="4"/>
      <c r="EBB43" s="4"/>
      <c r="EBC43" s="4"/>
      <c r="EBD43" s="4"/>
      <c r="EBE43" s="4"/>
      <c r="EBF43" s="4"/>
      <c r="EBG43" s="4"/>
      <c r="EBH43" s="4"/>
      <c r="EBI43" s="4"/>
      <c r="EBJ43" s="4"/>
      <c r="EBK43" s="4"/>
      <c r="EBL43" s="4"/>
      <c r="EBM43" s="4"/>
      <c r="EBN43" s="4"/>
      <c r="EBO43" s="4"/>
      <c r="EBP43" s="4"/>
      <c r="EBQ43" s="4"/>
      <c r="EBR43" s="4"/>
      <c r="EBS43" s="4"/>
      <c r="EBT43" s="4"/>
      <c r="EBU43" s="4"/>
      <c r="EBV43" s="4"/>
      <c r="EBW43" s="4"/>
      <c r="EBX43" s="4"/>
      <c r="EBY43" s="4"/>
      <c r="EBZ43" s="4"/>
      <c r="ECA43" s="4"/>
      <c r="ECB43" s="4"/>
      <c r="ECC43" s="4"/>
      <c r="ECD43" s="4"/>
      <c r="ECE43" s="4"/>
      <c r="ECF43" s="4"/>
      <c r="ECG43" s="4"/>
      <c r="ECH43" s="4"/>
      <c r="ECI43" s="4"/>
      <c r="ECJ43" s="4"/>
      <c r="ECK43" s="4"/>
      <c r="ECL43" s="4"/>
      <c r="ECM43" s="4"/>
      <c r="ECN43" s="4"/>
      <c r="ECO43" s="4"/>
      <c r="ECP43" s="4"/>
      <c r="ECQ43" s="4"/>
      <c r="ECR43" s="4"/>
      <c r="ECS43" s="4"/>
      <c r="ECT43" s="4"/>
      <c r="ECU43" s="4"/>
      <c r="ECV43" s="4"/>
      <c r="ECW43" s="4"/>
      <c r="ECX43" s="4"/>
      <c r="ECY43" s="4"/>
      <c r="ECZ43" s="4"/>
      <c r="EDA43" s="4"/>
      <c r="EDB43" s="4"/>
      <c r="EDC43" s="4"/>
      <c r="EDD43" s="4"/>
      <c r="EDE43" s="4"/>
      <c r="EDF43" s="4"/>
      <c r="EDG43" s="4"/>
      <c r="EDH43" s="4"/>
      <c r="EDI43" s="4"/>
      <c r="EDJ43" s="4"/>
      <c r="EDK43" s="4"/>
      <c r="EDL43" s="4"/>
      <c r="EDM43" s="4"/>
      <c r="EDN43" s="4"/>
      <c r="EDO43" s="4"/>
      <c r="EDP43" s="4"/>
      <c r="EDQ43" s="4"/>
      <c r="EDR43" s="4"/>
      <c r="EDS43" s="4"/>
      <c r="EDT43" s="4"/>
      <c r="EDU43" s="4"/>
      <c r="EDV43" s="4"/>
      <c r="EDW43" s="4"/>
      <c r="EDX43" s="4"/>
      <c r="EDY43" s="4"/>
      <c r="EDZ43" s="4"/>
      <c r="EEA43" s="4"/>
      <c r="EEB43" s="4"/>
      <c r="EEC43" s="4"/>
      <c r="EED43" s="4"/>
      <c r="EEE43" s="4"/>
      <c r="EEF43" s="4"/>
      <c r="EEG43" s="4"/>
      <c r="EEH43" s="4"/>
      <c r="EEI43" s="4"/>
      <c r="EEJ43" s="4"/>
      <c r="EEK43" s="4"/>
      <c r="EEL43" s="4"/>
      <c r="EEM43" s="4"/>
      <c r="EEN43" s="4"/>
      <c r="EEO43" s="4"/>
      <c r="EEP43" s="4"/>
      <c r="EEQ43" s="4"/>
      <c r="EER43" s="4"/>
      <c r="EES43" s="4"/>
      <c r="EET43" s="4"/>
      <c r="EEU43" s="4"/>
      <c r="EEV43" s="4"/>
      <c r="EEW43" s="4"/>
      <c r="EEX43" s="4"/>
      <c r="EEY43" s="4"/>
      <c r="EEZ43" s="4"/>
      <c r="EFA43" s="4"/>
      <c r="EFB43" s="4"/>
      <c r="EFC43" s="4"/>
      <c r="EFD43" s="4"/>
      <c r="EFE43" s="4"/>
      <c r="EFF43" s="4"/>
      <c r="EFG43" s="4"/>
      <c r="EFH43" s="4"/>
      <c r="EFI43" s="4"/>
      <c r="EFJ43" s="4"/>
      <c r="EFK43" s="4"/>
      <c r="EFL43" s="4"/>
      <c r="EFM43" s="4"/>
      <c r="EFN43" s="4"/>
      <c r="EFO43" s="4"/>
      <c r="EFP43" s="4"/>
      <c r="EFQ43" s="4"/>
      <c r="EFR43" s="4"/>
      <c r="EFS43" s="4"/>
      <c r="EFT43" s="4"/>
      <c r="EFU43" s="4"/>
      <c r="EFV43" s="4"/>
      <c r="EFW43" s="4"/>
      <c r="EFX43" s="4"/>
      <c r="EFY43" s="4"/>
      <c r="EFZ43" s="4"/>
      <c r="EGA43" s="4"/>
      <c r="EGB43" s="4"/>
      <c r="EGC43" s="4"/>
      <c r="EGD43" s="4"/>
      <c r="EGE43" s="4"/>
      <c r="EGF43" s="4"/>
      <c r="EGG43" s="4"/>
      <c r="EGH43" s="4"/>
      <c r="EGI43" s="4"/>
      <c r="EGJ43" s="4"/>
      <c r="EGK43" s="4"/>
      <c r="EGL43" s="4"/>
      <c r="EGM43" s="4"/>
      <c r="EGN43" s="4"/>
      <c r="EGO43" s="4"/>
      <c r="EGP43" s="4"/>
      <c r="EGQ43" s="4"/>
      <c r="EGR43" s="4"/>
      <c r="EGS43" s="4"/>
      <c r="EGT43" s="4"/>
      <c r="EGU43" s="4"/>
      <c r="EGV43" s="4"/>
      <c r="EGW43" s="4"/>
      <c r="EGX43" s="4"/>
      <c r="EGY43" s="4"/>
      <c r="EGZ43" s="4"/>
      <c r="EHA43" s="4"/>
      <c r="EHB43" s="4"/>
      <c r="EHC43" s="4"/>
      <c r="EHD43" s="4"/>
      <c r="EHE43" s="4"/>
      <c r="EHF43" s="4"/>
      <c r="EHG43" s="4"/>
      <c r="EHH43" s="4"/>
      <c r="EHI43" s="4"/>
      <c r="EHJ43" s="4"/>
      <c r="EHK43" s="4"/>
      <c r="EHL43" s="4"/>
      <c r="EHM43" s="4"/>
      <c r="EHN43" s="4"/>
      <c r="EHO43" s="4"/>
      <c r="EHP43" s="4"/>
      <c r="EHQ43" s="4"/>
      <c r="EHR43" s="4"/>
      <c r="EHS43" s="4"/>
      <c r="EHT43" s="4"/>
      <c r="EHU43" s="4"/>
      <c r="EHV43" s="4"/>
      <c r="EHW43" s="4"/>
      <c r="EHX43" s="4"/>
      <c r="EHY43" s="4"/>
      <c r="EHZ43" s="4"/>
      <c r="EIA43" s="4"/>
      <c r="EIB43" s="4"/>
      <c r="EIC43" s="4"/>
      <c r="EID43" s="4"/>
      <c r="EIE43" s="4"/>
      <c r="EIF43" s="4"/>
      <c r="EIG43" s="4"/>
      <c r="EIH43" s="4"/>
      <c r="EII43" s="4"/>
      <c r="EIJ43" s="4"/>
      <c r="EIK43" s="4"/>
      <c r="EIL43" s="4"/>
      <c r="EIM43" s="4"/>
      <c r="EIN43" s="4"/>
      <c r="EIO43" s="4"/>
      <c r="EIP43" s="4"/>
      <c r="EIQ43" s="4"/>
      <c r="EIR43" s="4"/>
      <c r="EIS43" s="4"/>
      <c r="EIT43" s="4"/>
      <c r="EIU43" s="4"/>
      <c r="EIV43" s="4"/>
      <c r="EIW43" s="4"/>
      <c r="EIX43" s="4"/>
      <c r="EIY43" s="4"/>
      <c r="EIZ43" s="4"/>
      <c r="EJA43" s="4"/>
      <c r="EJB43" s="4"/>
      <c r="EJC43" s="4"/>
      <c r="EJD43" s="4"/>
      <c r="EJE43" s="4"/>
      <c r="EJF43" s="4"/>
      <c r="EJG43" s="4"/>
      <c r="EJH43" s="4"/>
      <c r="EJI43" s="4"/>
      <c r="EJJ43" s="4"/>
      <c r="EJK43" s="4"/>
      <c r="EJL43" s="4"/>
      <c r="EJM43" s="4"/>
      <c r="EJN43" s="4"/>
      <c r="EJO43" s="4"/>
      <c r="EJP43" s="4"/>
      <c r="EJQ43" s="4"/>
      <c r="EJR43" s="4"/>
      <c r="EJS43" s="4"/>
      <c r="EJT43" s="4"/>
      <c r="EJU43" s="4"/>
      <c r="EJV43" s="4"/>
      <c r="EJW43" s="4"/>
      <c r="EJX43" s="4"/>
      <c r="EJY43" s="4"/>
      <c r="EJZ43" s="4"/>
      <c r="EKA43" s="4"/>
      <c r="EKB43" s="4"/>
      <c r="EKC43" s="4"/>
      <c r="EKD43" s="4"/>
      <c r="EKE43" s="4"/>
      <c r="EKF43" s="4"/>
      <c r="EKG43" s="4"/>
      <c r="EKH43" s="4"/>
      <c r="EKI43" s="4"/>
      <c r="EKJ43" s="4"/>
      <c r="EKK43" s="4"/>
      <c r="EKL43" s="4"/>
      <c r="EKM43" s="4"/>
      <c r="EKN43" s="4"/>
      <c r="EKO43" s="4"/>
      <c r="EKP43" s="4"/>
      <c r="EKQ43" s="4"/>
      <c r="EKR43" s="4"/>
      <c r="EKS43" s="4"/>
      <c r="EKT43" s="4"/>
      <c r="EKU43" s="4"/>
      <c r="EKV43" s="4"/>
      <c r="EKW43" s="4"/>
      <c r="EKX43" s="4"/>
      <c r="EKY43" s="4"/>
      <c r="EKZ43" s="4"/>
      <c r="ELA43" s="4"/>
      <c r="ELB43" s="4"/>
      <c r="ELC43" s="4"/>
      <c r="ELD43" s="4"/>
      <c r="ELE43" s="4"/>
      <c r="ELF43" s="4"/>
      <c r="ELG43" s="4"/>
      <c r="ELH43" s="4"/>
      <c r="ELI43" s="4"/>
      <c r="ELJ43" s="4"/>
      <c r="ELK43" s="4"/>
      <c r="ELL43" s="4"/>
      <c r="ELM43" s="4"/>
      <c r="ELN43" s="4"/>
      <c r="ELO43" s="4"/>
      <c r="ELP43" s="4"/>
      <c r="ELQ43" s="4"/>
      <c r="ELR43" s="4"/>
      <c r="ELS43" s="4"/>
      <c r="ELT43" s="4"/>
      <c r="ELU43" s="4"/>
      <c r="ELV43" s="4"/>
      <c r="ELW43" s="4"/>
      <c r="ELX43" s="4"/>
      <c r="ELY43" s="4"/>
      <c r="ELZ43" s="4"/>
      <c r="EMA43" s="4"/>
      <c r="EMB43" s="4"/>
      <c r="EMC43" s="4"/>
      <c r="EMD43" s="4"/>
      <c r="EME43" s="4"/>
      <c r="EMF43" s="4"/>
      <c r="EMG43" s="4"/>
      <c r="EMH43" s="4"/>
      <c r="EMI43" s="4"/>
      <c r="EMJ43" s="4"/>
      <c r="EMK43" s="4"/>
      <c r="EML43" s="4"/>
      <c r="EMM43" s="4"/>
      <c r="EMN43" s="4"/>
      <c r="EMO43" s="4"/>
      <c r="EMP43" s="4"/>
      <c r="EMQ43" s="4"/>
      <c r="EMR43" s="4"/>
      <c r="EMS43" s="4"/>
      <c r="EMT43" s="4"/>
      <c r="EMU43" s="4"/>
      <c r="EMV43" s="4"/>
      <c r="EMW43" s="4"/>
      <c r="EMX43" s="4"/>
      <c r="EMY43" s="4"/>
      <c r="EMZ43" s="4"/>
      <c r="ENA43" s="4"/>
      <c r="ENB43" s="4"/>
      <c r="ENC43" s="4"/>
      <c r="END43" s="4"/>
      <c r="ENE43" s="4"/>
      <c r="ENF43" s="4"/>
      <c r="ENG43" s="4"/>
      <c r="ENH43" s="4"/>
      <c r="ENI43" s="4"/>
      <c r="ENJ43" s="4"/>
      <c r="ENK43" s="4"/>
      <c r="ENL43" s="4"/>
      <c r="ENM43" s="4"/>
      <c r="ENN43" s="4"/>
      <c r="ENO43" s="4"/>
      <c r="ENP43" s="4"/>
      <c r="ENQ43" s="4"/>
      <c r="ENR43" s="4"/>
      <c r="ENS43" s="4"/>
      <c r="ENT43" s="4"/>
      <c r="ENU43" s="4"/>
      <c r="ENV43" s="4"/>
      <c r="ENW43" s="4"/>
      <c r="ENX43" s="4"/>
      <c r="ENY43" s="4"/>
      <c r="ENZ43" s="4"/>
      <c r="EOA43" s="4"/>
      <c r="EOB43" s="4"/>
      <c r="EOC43" s="4"/>
      <c r="EOD43" s="4"/>
      <c r="EOE43" s="4"/>
      <c r="EOF43" s="4"/>
      <c r="EOG43" s="4"/>
      <c r="EOH43" s="4"/>
      <c r="EOI43" s="4"/>
      <c r="EOJ43" s="4"/>
      <c r="EOK43" s="4"/>
      <c r="EOL43" s="4"/>
      <c r="EOM43" s="4"/>
      <c r="EON43" s="4"/>
      <c r="EOO43" s="4"/>
      <c r="EOP43" s="4"/>
      <c r="EOQ43" s="4"/>
      <c r="EOR43" s="4"/>
      <c r="EOS43" s="4"/>
      <c r="EOT43" s="4"/>
      <c r="EOU43" s="4"/>
      <c r="EOV43" s="4"/>
      <c r="EOW43" s="4"/>
      <c r="EOX43" s="4"/>
      <c r="EOY43" s="4"/>
      <c r="EOZ43" s="4"/>
      <c r="EPA43" s="4"/>
      <c r="EPB43" s="4"/>
      <c r="EPC43" s="4"/>
      <c r="EPD43" s="4"/>
      <c r="EPE43" s="4"/>
      <c r="EPF43" s="4"/>
      <c r="EPG43" s="4"/>
      <c r="EPH43" s="4"/>
      <c r="EPI43" s="4"/>
      <c r="EPJ43" s="4"/>
      <c r="EPK43" s="4"/>
      <c r="EPL43" s="4"/>
      <c r="EPM43" s="4"/>
      <c r="EPN43" s="4"/>
      <c r="EPO43" s="4"/>
      <c r="EPP43" s="4"/>
      <c r="EPQ43" s="4"/>
      <c r="EPR43" s="4"/>
      <c r="EPS43" s="4"/>
      <c r="EPT43" s="4"/>
      <c r="EPU43" s="4"/>
      <c r="EPV43" s="4"/>
      <c r="EPW43" s="4"/>
      <c r="EPX43" s="4"/>
      <c r="EPY43" s="4"/>
      <c r="EPZ43" s="4"/>
      <c r="EQA43" s="4"/>
      <c r="EQB43" s="4"/>
      <c r="EQC43" s="4"/>
      <c r="EQD43" s="4"/>
      <c r="EQE43" s="4"/>
      <c r="EQF43" s="4"/>
      <c r="EQG43" s="4"/>
      <c r="EQH43" s="4"/>
      <c r="EQI43" s="4"/>
      <c r="EQJ43" s="4"/>
      <c r="EQK43" s="4"/>
      <c r="EQL43" s="4"/>
      <c r="EQM43" s="4"/>
      <c r="EQN43" s="4"/>
      <c r="EQO43" s="4"/>
      <c r="EQP43" s="4"/>
      <c r="EQQ43" s="4"/>
      <c r="EQR43" s="4"/>
      <c r="EQS43" s="4"/>
      <c r="EQT43" s="4"/>
      <c r="EQU43" s="4"/>
      <c r="EQV43" s="4"/>
      <c r="EQW43" s="4"/>
      <c r="EQX43" s="4"/>
      <c r="EQY43" s="4"/>
      <c r="EQZ43" s="4"/>
      <c r="ERA43" s="4"/>
      <c r="ERB43" s="4"/>
      <c r="ERC43" s="4"/>
      <c r="ERD43" s="4"/>
      <c r="ERE43" s="4"/>
      <c r="ERF43" s="4"/>
      <c r="ERG43" s="4"/>
      <c r="ERH43" s="4"/>
      <c r="ERI43" s="4"/>
      <c r="ERJ43" s="4"/>
      <c r="ERK43" s="4"/>
      <c r="ERL43" s="4"/>
      <c r="ERM43" s="4"/>
      <c r="ERN43" s="4"/>
      <c r="ERO43" s="4"/>
      <c r="ERP43" s="4"/>
      <c r="ERQ43" s="4"/>
      <c r="ERR43" s="4"/>
      <c r="ERS43" s="4"/>
      <c r="ERT43" s="4"/>
      <c r="ERU43" s="4"/>
      <c r="ERV43" s="4"/>
      <c r="ERW43" s="4"/>
      <c r="ERX43" s="4"/>
      <c r="ERY43" s="4"/>
      <c r="ERZ43" s="4"/>
      <c r="ESA43" s="4"/>
      <c r="ESB43" s="4"/>
      <c r="ESC43" s="4"/>
      <c r="ESD43" s="4"/>
      <c r="ESE43" s="4"/>
      <c r="ESF43" s="4"/>
      <c r="ESG43" s="4"/>
      <c r="ESH43" s="4"/>
      <c r="ESI43" s="4"/>
      <c r="ESJ43" s="4"/>
      <c r="ESK43" s="4"/>
      <c r="ESL43" s="4"/>
      <c r="ESM43" s="4"/>
      <c r="ESN43" s="4"/>
      <c r="ESO43" s="4"/>
      <c r="ESP43" s="4"/>
      <c r="ESQ43" s="4"/>
      <c r="ESR43" s="4"/>
      <c r="ESS43" s="4"/>
      <c r="EST43" s="4"/>
      <c r="ESU43" s="4"/>
      <c r="ESV43" s="4"/>
      <c r="ESW43" s="4"/>
      <c r="ESX43" s="4"/>
      <c r="ESY43" s="4"/>
      <c r="ESZ43" s="4"/>
      <c r="ETA43" s="4"/>
      <c r="ETB43" s="4"/>
      <c r="ETC43" s="4"/>
      <c r="ETD43" s="4"/>
      <c r="ETE43" s="4"/>
      <c r="ETF43" s="4"/>
      <c r="ETG43" s="4"/>
      <c r="ETH43" s="4"/>
      <c r="ETI43" s="4"/>
      <c r="ETJ43" s="4"/>
      <c r="ETK43" s="4"/>
      <c r="ETL43" s="4"/>
      <c r="ETM43" s="4"/>
      <c r="ETN43" s="4"/>
      <c r="ETO43" s="4"/>
      <c r="ETP43" s="4"/>
      <c r="ETQ43" s="4"/>
      <c r="ETR43" s="4"/>
      <c r="ETS43" s="4"/>
      <c r="ETT43" s="4"/>
      <c r="ETU43" s="4"/>
      <c r="ETV43" s="4"/>
      <c r="ETW43" s="4"/>
      <c r="ETX43" s="4"/>
      <c r="ETY43" s="4"/>
      <c r="ETZ43" s="4"/>
      <c r="EUA43" s="4"/>
      <c r="EUB43" s="4"/>
      <c r="EUC43" s="4"/>
      <c r="EUD43" s="4"/>
      <c r="EUE43" s="4"/>
      <c r="EUF43" s="4"/>
      <c r="EUG43" s="4"/>
      <c r="EUH43" s="4"/>
      <c r="EUI43" s="4"/>
      <c r="EUJ43" s="4"/>
      <c r="EUK43" s="4"/>
      <c r="EUL43" s="4"/>
      <c r="EUM43" s="4"/>
      <c r="EUN43" s="4"/>
      <c r="EUO43" s="4"/>
      <c r="EUP43" s="4"/>
      <c r="EUQ43" s="4"/>
      <c r="EUR43" s="4"/>
      <c r="EUS43" s="4"/>
      <c r="EUT43" s="4"/>
      <c r="EUU43" s="4"/>
      <c r="EUV43" s="4"/>
      <c r="EUW43" s="4"/>
      <c r="EUX43" s="4"/>
      <c r="EUY43" s="4"/>
      <c r="EUZ43" s="4"/>
      <c r="EVA43" s="4"/>
      <c r="EVB43" s="4"/>
      <c r="EVC43" s="4"/>
      <c r="EVD43" s="4"/>
      <c r="EVE43" s="4"/>
      <c r="EVF43" s="4"/>
      <c r="EVG43" s="4"/>
      <c r="EVH43" s="4"/>
      <c r="EVI43" s="4"/>
      <c r="EVJ43" s="4"/>
      <c r="EVK43" s="4"/>
      <c r="EVL43" s="4"/>
      <c r="EVM43" s="4"/>
      <c r="EVN43" s="4"/>
      <c r="EVO43" s="4"/>
      <c r="EVP43" s="4"/>
      <c r="EVQ43" s="4"/>
      <c r="EVR43" s="4"/>
      <c r="EVS43" s="4"/>
      <c r="EVT43" s="4"/>
      <c r="EVU43" s="4"/>
      <c r="EVV43" s="4"/>
      <c r="EVW43" s="4"/>
      <c r="EVX43" s="4"/>
      <c r="EVY43" s="4"/>
      <c r="EVZ43" s="4"/>
      <c r="EWA43" s="4"/>
      <c r="EWB43" s="4"/>
      <c r="EWC43" s="4"/>
      <c r="EWD43" s="4"/>
      <c r="EWE43" s="4"/>
      <c r="EWF43" s="4"/>
      <c r="EWG43" s="4"/>
      <c r="EWH43" s="4"/>
      <c r="EWI43" s="4"/>
      <c r="EWJ43" s="4"/>
      <c r="EWK43" s="4"/>
      <c r="EWL43" s="4"/>
      <c r="EWM43" s="4"/>
      <c r="EWN43" s="4"/>
      <c r="EWO43" s="4"/>
      <c r="EWP43" s="4"/>
      <c r="EWQ43" s="4"/>
      <c r="EWR43" s="4"/>
      <c r="EWS43" s="4"/>
      <c r="EWT43" s="4"/>
      <c r="EWU43" s="4"/>
      <c r="EWV43" s="4"/>
      <c r="EWW43" s="4"/>
      <c r="EWX43" s="4"/>
      <c r="EWY43" s="4"/>
      <c r="EWZ43" s="4"/>
      <c r="EXA43" s="4"/>
      <c r="EXB43" s="4"/>
      <c r="EXC43" s="4"/>
      <c r="EXD43" s="4"/>
      <c r="EXE43" s="4"/>
      <c r="EXF43" s="4"/>
      <c r="EXG43" s="4"/>
      <c r="EXH43" s="4"/>
      <c r="EXI43" s="4"/>
      <c r="EXJ43" s="4"/>
      <c r="EXK43" s="4"/>
      <c r="EXL43" s="4"/>
      <c r="EXM43" s="4"/>
      <c r="EXN43" s="4"/>
      <c r="EXO43" s="4"/>
      <c r="EXP43" s="4"/>
      <c r="EXQ43" s="4"/>
      <c r="EXR43" s="4"/>
      <c r="EXS43" s="4"/>
      <c r="EXT43" s="4"/>
      <c r="EXU43" s="4"/>
      <c r="EXV43" s="4"/>
      <c r="EXW43" s="4"/>
      <c r="EXX43" s="4"/>
      <c r="EXY43" s="4"/>
      <c r="EXZ43" s="4"/>
      <c r="EYA43" s="4"/>
      <c r="EYB43" s="4"/>
      <c r="EYC43" s="4"/>
      <c r="EYD43" s="4"/>
      <c r="EYE43" s="4"/>
      <c r="EYF43" s="4"/>
      <c r="EYG43" s="4"/>
      <c r="EYH43" s="4"/>
      <c r="EYI43" s="4"/>
      <c r="EYJ43" s="4"/>
      <c r="EYK43" s="4"/>
      <c r="EYL43" s="4"/>
      <c r="EYM43" s="4"/>
      <c r="EYN43" s="4"/>
      <c r="EYO43" s="4"/>
      <c r="EYP43" s="4"/>
      <c r="EYQ43" s="4"/>
      <c r="EYR43" s="4"/>
      <c r="EYS43" s="4"/>
      <c r="EYT43" s="4"/>
      <c r="EYU43" s="4"/>
      <c r="EYV43" s="4"/>
      <c r="EYW43" s="4"/>
      <c r="EYX43" s="4"/>
      <c r="EYY43" s="4"/>
      <c r="EYZ43" s="4"/>
      <c r="EZA43" s="4"/>
      <c r="EZB43" s="4"/>
      <c r="EZC43" s="4"/>
      <c r="EZD43" s="4"/>
      <c r="EZE43" s="4"/>
      <c r="EZF43" s="4"/>
      <c r="EZG43" s="4"/>
      <c r="EZH43" s="4"/>
      <c r="EZI43" s="4"/>
      <c r="EZJ43" s="4"/>
      <c r="EZK43" s="4"/>
      <c r="EZL43" s="4"/>
      <c r="EZM43" s="4"/>
      <c r="EZN43" s="4"/>
      <c r="EZO43" s="4"/>
      <c r="EZP43" s="4"/>
      <c r="EZQ43" s="4"/>
      <c r="EZR43" s="4"/>
      <c r="EZS43" s="4"/>
      <c r="EZT43" s="4"/>
      <c r="EZU43" s="4"/>
      <c r="EZV43" s="4"/>
      <c r="EZW43" s="4"/>
      <c r="EZX43" s="4"/>
      <c r="EZY43" s="4"/>
      <c r="EZZ43" s="4"/>
      <c r="FAA43" s="4"/>
      <c r="FAB43" s="4"/>
      <c r="FAC43" s="4"/>
      <c r="FAD43" s="4"/>
      <c r="FAE43" s="4"/>
      <c r="FAF43" s="4"/>
      <c r="FAG43" s="4"/>
      <c r="FAH43" s="4"/>
      <c r="FAI43" s="4"/>
      <c r="FAJ43" s="4"/>
      <c r="FAK43" s="4"/>
      <c r="FAL43" s="4"/>
      <c r="FAM43" s="4"/>
      <c r="FAN43" s="4"/>
      <c r="FAO43" s="4"/>
      <c r="FAP43" s="4"/>
      <c r="FAQ43" s="4"/>
      <c r="FAR43" s="4"/>
      <c r="FAS43" s="4"/>
      <c r="FAT43" s="4"/>
      <c r="FAU43" s="4"/>
      <c r="FAV43" s="4"/>
      <c r="FAW43" s="4"/>
      <c r="FAX43" s="4"/>
      <c r="FAY43" s="4"/>
      <c r="FAZ43" s="4"/>
      <c r="FBA43" s="4"/>
      <c r="FBB43" s="4"/>
      <c r="FBC43" s="4"/>
      <c r="FBD43" s="4"/>
      <c r="FBE43" s="4"/>
      <c r="FBF43" s="4"/>
      <c r="FBG43" s="4"/>
      <c r="FBH43" s="4"/>
      <c r="FBI43" s="4"/>
      <c r="FBJ43" s="4"/>
      <c r="FBK43" s="4"/>
      <c r="FBL43" s="4"/>
      <c r="FBM43" s="4"/>
      <c r="FBN43" s="4"/>
      <c r="FBO43" s="4"/>
      <c r="FBP43" s="4"/>
      <c r="FBQ43" s="4"/>
      <c r="FBR43" s="4"/>
      <c r="FBS43" s="4"/>
      <c r="FBT43" s="4"/>
      <c r="FBU43" s="4"/>
      <c r="FBV43" s="4"/>
      <c r="FBW43" s="4"/>
      <c r="FBX43" s="4"/>
      <c r="FBY43" s="4"/>
      <c r="FBZ43" s="4"/>
      <c r="FCA43" s="4"/>
      <c r="FCB43" s="4"/>
      <c r="FCC43" s="4"/>
      <c r="FCD43" s="4"/>
      <c r="FCE43" s="4"/>
      <c r="FCF43" s="4"/>
      <c r="FCG43" s="4"/>
      <c r="FCH43" s="4"/>
      <c r="FCI43" s="4"/>
      <c r="FCJ43" s="4"/>
      <c r="FCK43" s="4"/>
      <c r="FCL43" s="4"/>
      <c r="FCM43" s="4"/>
      <c r="FCN43" s="4"/>
      <c r="FCO43" s="4"/>
      <c r="FCP43" s="4"/>
      <c r="FCQ43" s="4"/>
      <c r="FCR43" s="4"/>
      <c r="FCS43" s="4"/>
      <c r="FCT43" s="4"/>
      <c r="FCU43" s="4"/>
      <c r="FCV43" s="4"/>
      <c r="FCW43" s="4"/>
      <c r="FCX43" s="4"/>
      <c r="FCY43" s="4"/>
      <c r="FCZ43" s="4"/>
      <c r="FDA43" s="4"/>
      <c r="FDB43" s="4"/>
      <c r="FDC43" s="4"/>
      <c r="FDD43" s="4"/>
      <c r="FDE43" s="4"/>
      <c r="FDF43" s="4"/>
      <c r="FDG43" s="4"/>
      <c r="FDH43" s="4"/>
      <c r="FDI43" s="4"/>
      <c r="FDJ43" s="4"/>
      <c r="FDK43" s="4"/>
      <c r="FDL43" s="4"/>
      <c r="FDM43" s="4"/>
      <c r="FDN43" s="4"/>
      <c r="FDO43" s="4"/>
      <c r="FDP43" s="4"/>
      <c r="FDQ43" s="4"/>
      <c r="FDR43" s="4"/>
      <c r="FDS43" s="4"/>
      <c r="FDT43" s="4"/>
      <c r="FDU43" s="4"/>
      <c r="FDV43" s="4"/>
      <c r="FDW43" s="4"/>
      <c r="FDX43" s="4"/>
      <c r="FDY43" s="4"/>
      <c r="FDZ43" s="4"/>
      <c r="FEA43" s="4"/>
      <c r="FEB43" s="4"/>
      <c r="FEC43" s="4"/>
      <c r="FED43" s="4"/>
      <c r="FEE43" s="4"/>
      <c r="FEF43" s="4"/>
      <c r="FEG43" s="4"/>
      <c r="FEH43" s="4"/>
      <c r="FEI43" s="4"/>
      <c r="FEJ43" s="4"/>
      <c r="FEK43" s="4"/>
      <c r="FEL43" s="4"/>
      <c r="FEM43" s="4"/>
      <c r="FEN43" s="4"/>
      <c r="FEO43" s="4"/>
      <c r="FEP43" s="4"/>
      <c r="FEQ43" s="4"/>
      <c r="FER43" s="4"/>
      <c r="FES43" s="4"/>
      <c r="FET43" s="4"/>
      <c r="FEU43" s="4"/>
      <c r="FEV43" s="4"/>
      <c r="FEW43" s="4"/>
      <c r="FEX43" s="4"/>
      <c r="FEY43" s="4"/>
      <c r="FEZ43" s="4"/>
      <c r="FFA43" s="4"/>
      <c r="FFB43" s="4"/>
      <c r="FFC43" s="4"/>
      <c r="FFD43" s="4"/>
      <c r="FFE43" s="4"/>
      <c r="FFF43" s="4"/>
      <c r="FFG43" s="4"/>
      <c r="FFH43" s="4"/>
      <c r="FFI43" s="4"/>
      <c r="FFJ43" s="4"/>
      <c r="FFK43" s="4"/>
      <c r="FFL43" s="4"/>
      <c r="FFM43" s="4"/>
      <c r="FFN43" s="4"/>
      <c r="FFO43" s="4"/>
      <c r="FFP43" s="4"/>
      <c r="FFQ43" s="4"/>
      <c r="FFR43" s="4"/>
      <c r="FFS43" s="4"/>
      <c r="FFT43" s="4"/>
      <c r="FFU43" s="4"/>
      <c r="FFV43" s="4"/>
      <c r="FFW43" s="4"/>
      <c r="FFX43" s="4"/>
      <c r="FFY43" s="4"/>
      <c r="FFZ43" s="4"/>
      <c r="FGA43" s="4"/>
      <c r="FGB43" s="4"/>
      <c r="FGC43" s="4"/>
      <c r="FGD43" s="4"/>
      <c r="FGE43" s="4"/>
      <c r="FGF43" s="4"/>
      <c r="FGG43" s="4"/>
      <c r="FGH43" s="4"/>
      <c r="FGI43" s="4"/>
      <c r="FGJ43" s="4"/>
      <c r="FGK43" s="4"/>
      <c r="FGL43" s="4"/>
      <c r="FGM43" s="4"/>
      <c r="FGN43" s="4"/>
      <c r="FGO43" s="4"/>
      <c r="FGP43" s="4"/>
      <c r="FGQ43" s="4"/>
      <c r="FGR43" s="4"/>
      <c r="FGS43" s="4"/>
      <c r="FGT43" s="4"/>
      <c r="FGU43" s="4"/>
      <c r="FGV43" s="4"/>
      <c r="FGW43" s="4"/>
      <c r="FGX43" s="4"/>
      <c r="FGY43" s="4"/>
      <c r="FGZ43" s="4"/>
      <c r="FHA43" s="4"/>
      <c r="FHB43" s="4"/>
      <c r="FHC43" s="4"/>
      <c r="FHD43" s="4"/>
      <c r="FHE43" s="4"/>
      <c r="FHF43" s="4"/>
      <c r="FHG43" s="4"/>
      <c r="FHH43" s="4"/>
      <c r="FHI43" s="4"/>
      <c r="FHJ43" s="4"/>
      <c r="FHK43" s="4"/>
      <c r="FHL43" s="4"/>
      <c r="FHM43" s="4"/>
      <c r="FHN43" s="4"/>
      <c r="FHO43" s="4"/>
      <c r="FHP43" s="4"/>
      <c r="FHQ43" s="4"/>
      <c r="FHR43" s="4"/>
      <c r="FHS43" s="4"/>
      <c r="FHT43" s="4"/>
      <c r="FHU43" s="4"/>
      <c r="FHV43" s="4"/>
      <c r="FHW43" s="4"/>
      <c r="FHX43" s="4"/>
      <c r="FHY43" s="4"/>
      <c r="FHZ43" s="4"/>
      <c r="FIA43" s="4"/>
      <c r="FIB43" s="4"/>
      <c r="FIC43" s="4"/>
      <c r="FID43" s="4"/>
      <c r="FIE43" s="4"/>
      <c r="FIF43" s="4"/>
      <c r="FIG43" s="4"/>
      <c r="FIH43" s="4"/>
      <c r="FII43" s="4"/>
      <c r="FIJ43" s="4"/>
      <c r="FIK43" s="4"/>
      <c r="FIL43" s="4"/>
      <c r="FIM43" s="4"/>
      <c r="FIN43" s="4"/>
      <c r="FIO43" s="4"/>
      <c r="FIP43" s="4"/>
      <c r="FIQ43" s="4"/>
      <c r="FIR43" s="4"/>
      <c r="FIS43" s="4"/>
      <c r="FIT43" s="4"/>
      <c r="FIU43" s="4"/>
      <c r="FIV43" s="4"/>
      <c r="FIW43" s="4"/>
      <c r="FIX43" s="4"/>
      <c r="FIY43" s="4"/>
      <c r="FIZ43" s="4"/>
      <c r="FJA43" s="4"/>
      <c r="FJB43" s="4"/>
      <c r="FJC43" s="4"/>
      <c r="FJD43" s="4"/>
      <c r="FJE43" s="4"/>
      <c r="FJF43" s="4"/>
      <c r="FJG43" s="4"/>
      <c r="FJH43" s="4"/>
      <c r="FJI43" s="4"/>
      <c r="FJJ43" s="4"/>
      <c r="FJK43" s="4"/>
      <c r="FJL43" s="4"/>
      <c r="FJM43" s="4"/>
      <c r="FJN43" s="4"/>
      <c r="FJO43" s="4"/>
      <c r="FJP43" s="4"/>
      <c r="FJQ43" s="4"/>
      <c r="FJR43" s="4"/>
      <c r="FJS43" s="4"/>
      <c r="FJT43" s="4"/>
      <c r="FJU43" s="4"/>
      <c r="FJV43" s="4"/>
      <c r="FJW43" s="4"/>
      <c r="FJX43" s="4"/>
      <c r="FJY43" s="4"/>
      <c r="FJZ43" s="4"/>
      <c r="FKA43" s="4"/>
      <c r="FKB43" s="4"/>
      <c r="FKC43" s="4"/>
      <c r="FKD43" s="4"/>
      <c r="FKE43" s="4"/>
      <c r="FKF43" s="4"/>
      <c r="FKG43" s="4"/>
      <c r="FKH43" s="4"/>
      <c r="FKI43" s="4"/>
      <c r="FKJ43" s="4"/>
      <c r="FKK43" s="4"/>
      <c r="FKL43" s="4"/>
      <c r="FKM43" s="4"/>
      <c r="FKN43" s="4"/>
      <c r="FKO43" s="4"/>
      <c r="FKP43" s="4"/>
      <c r="FKQ43" s="4"/>
      <c r="FKR43" s="4"/>
      <c r="FKS43" s="4"/>
      <c r="FKT43" s="4"/>
      <c r="FKU43" s="4"/>
      <c r="FKV43" s="4"/>
      <c r="FKW43" s="4"/>
      <c r="FKX43" s="4"/>
      <c r="FKY43" s="4"/>
      <c r="FKZ43" s="4"/>
      <c r="FLA43" s="4"/>
      <c r="FLB43" s="4"/>
      <c r="FLC43" s="4"/>
      <c r="FLD43" s="4"/>
      <c r="FLE43" s="4"/>
      <c r="FLF43" s="4"/>
      <c r="FLG43" s="4"/>
      <c r="FLH43" s="4"/>
      <c r="FLI43" s="4"/>
      <c r="FLJ43" s="4"/>
      <c r="FLK43" s="4"/>
      <c r="FLL43" s="4"/>
      <c r="FLM43" s="4"/>
      <c r="FLN43" s="4"/>
      <c r="FLO43" s="4"/>
      <c r="FLP43" s="4"/>
      <c r="FLQ43" s="4"/>
      <c r="FLR43" s="4"/>
      <c r="FLS43" s="4"/>
      <c r="FLT43" s="4"/>
      <c r="FLU43" s="4"/>
      <c r="FLV43" s="4"/>
      <c r="FLW43" s="4"/>
      <c r="FLX43" s="4"/>
      <c r="FLY43" s="4"/>
      <c r="FLZ43" s="4"/>
      <c r="FMA43" s="4"/>
      <c r="FMB43" s="4"/>
      <c r="FMC43" s="4"/>
      <c r="FMD43" s="4"/>
      <c r="FME43" s="4"/>
      <c r="FMF43" s="4"/>
      <c r="FMG43" s="4"/>
      <c r="FMH43" s="4"/>
      <c r="FMI43" s="4"/>
      <c r="FMJ43" s="4"/>
      <c r="FMK43" s="4"/>
      <c r="FML43" s="4"/>
      <c r="FMM43" s="4"/>
      <c r="FMN43" s="4"/>
      <c r="FMO43" s="4"/>
      <c r="FMP43" s="4"/>
      <c r="FMQ43" s="4"/>
      <c r="FMR43" s="4"/>
      <c r="FMS43" s="4"/>
      <c r="FMT43" s="4"/>
      <c r="FMU43" s="4"/>
      <c r="FMV43" s="4"/>
      <c r="FMW43" s="4"/>
      <c r="FMX43" s="4"/>
      <c r="FMY43" s="4"/>
      <c r="FMZ43" s="4"/>
      <c r="FNA43" s="4"/>
      <c r="FNB43" s="4"/>
      <c r="FNC43" s="4"/>
      <c r="FND43" s="4"/>
      <c r="FNE43" s="4"/>
      <c r="FNF43" s="4"/>
      <c r="FNG43" s="4"/>
      <c r="FNH43" s="4"/>
      <c r="FNI43" s="4"/>
      <c r="FNJ43" s="4"/>
      <c r="FNK43" s="4"/>
      <c r="FNL43" s="4"/>
      <c r="FNM43" s="4"/>
      <c r="FNN43" s="4"/>
      <c r="FNO43" s="4"/>
      <c r="FNP43" s="4"/>
      <c r="FNQ43" s="4"/>
      <c r="FNR43" s="4"/>
      <c r="FNS43" s="4"/>
      <c r="FNT43" s="4"/>
      <c r="FNU43" s="4"/>
      <c r="FNV43" s="4"/>
      <c r="FNW43" s="4"/>
      <c r="FNX43" s="4"/>
      <c r="FNY43" s="4"/>
      <c r="FNZ43" s="4"/>
      <c r="FOA43" s="4"/>
      <c r="FOB43" s="4"/>
      <c r="FOC43" s="4"/>
      <c r="FOD43" s="4"/>
      <c r="FOE43" s="4"/>
      <c r="FOF43" s="4"/>
      <c r="FOG43" s="4"/>
      <c r="FOH43" s="4"/>
      <c r="FOI43" s="4"/>
      <c r="FOJ43" s="4"/>
      <c r="FOK43" s="4"/>
      <c r="FOL43" s="4"/>
      <c r="FOM43" s="4"/>
      <c r="FON43" s="4"/>
      <c r="FOO43" s="4"/>
      <c r="FOP43" s="4"/>
      <c r="FOQ43" s="4"/>
      <c r="FOR43" s="4"/>
      <c r="FOS43" s="4"/>
      <c r="FOT43" s="4"/>
      <c r="FOU43" s="4"/>
      <c r="FOV43" s="4"/>
      <c r="FOW43" s="4"/>
      <c r="FOX43" s="4"/>
      <c r="FOY43" s="4"/>
      <c r="FOZ43" s="4"/>
      <c r="FPA43" s="4"/>
      <c r="FPB43" s="4"/>
      <c r="FPC43" s="4"/>
      <c r="FPD43" s="4"/>
      <c r="FPE43" s="4"/>
      <c r="FPF43" s="4"/>
      <c r="FPG43" s="4"/>
      <c r="FPH43" s="4"/>
      <c r="FPI43" s="4"/>
      <c r="FPJ43" s="4"/>
      <c r="FPK43" s="4"/>
      <c r="FPL43" s="4"/>
      <c r="FPM43" s="4"/>
      <c r="FPN43" s="4"/>
      <c r="FPO43" s="4"/>
      <c r="FPP43" s="4"/>
      <c r="FPQ43" s="4"/>
      <c r="FPR43" s="4"/>
      <c r="FPS43" s="4"/>
      <c r="FPT43" s="4"/>
      <c r="FPU43" s="4"/>
      <c r="FPV43" s="4"/>
      <c r="FPW43" s="4"/>
      <c r="FPX43" s="4"/>
      <c r="FPY43" s="4"/>
      <c r="FPZ43" s="4"/>
      <c r="FQA43" s="4"/>
      <c r="FQB43" s="4"/>
      <c r="FQC43" s="4"/>
      <c r="FQD43" s="4"/>
      <c r="FQE43" s="4"/>
      <c r="FQF43" s="4"/>
      <c r="FQG43" s="4"/>
      <c r="FQH43" s="4"/>
      <c r="FQI43" s="4"/>
      <c r="FQJ43" s="4"/>
      <c r="FQK43" s="4"/>
      <c r="FQL43" s="4"/>
      <c r="FQM43" s="4"/>
      <c r="FQN43" s="4"/>
      <c r="FQO43" s="4"/>
      <c r="FQP43" s="4"/>
      <c r="FQQ43" s="4"/>
      <c r="FQR43" s="4"/>
      <c r="FQS43" s="4"/>
      <c r="FQT43" s="4"/>
      <c r="FQU43" s="4"/>
      <c r="FQV43" s="4"/>
      <c r="FQW43" s="4"/>
      <c r="FQX43" s="4"/>
      <c r="FQY43" s="4"/>
      <c r="FQZ43" s="4"/>
      <c r="FRA43" s="4"/>
      <c r="FRB43" s="4"/>
      <c r="FRC43" s="4"/>
      <c r="FRD43" s="4"/>
      <c r="FRE43" s="4"/>
      <c r="FRF43" s="4"/>
      <c r="FRG43" s="4"/>
      <c r="FRH43" s="4"/>
      <c r="FRI43" s="4"/>
      <c r="FRJ43" s="4"/>
      <c r="FRK43" s="4"/>
      <c r="FRL43" s="4"/>
      <c r="FRM43" s="4"/>
      <c r="FRN43" s="4"/>
      <c r="FRO43" s="4"/>
      <c r="FRP43" s="4"/>
      <c r="FRQ43" s="4"/>
      <c r="FRR43" s="4"/>
      <c r="FRS43" s="4"/>
      <c r="FRT43" s="4"/>
      <c r="FRU43" s="4"/>
      <c r="FRV43" s="4"/>
      <c r="FRW43" s="4"/>
      <c r="FRX43" s="4"/>
      <c r="FRY43" s="4"/>
      <c r="FRZ43" s="4"/>
      <c r="FSA43" s="4"/>
      <c r="FSB43" s="4"/>
      <c r="FSC43" s="4"/>
      <c r="FSD43" s="4"/>
      <c r="FSE43" s="4"/>
      <c r="FSF43" s="4"/>
      <c r="FSG43" s="4"/>
      <c r="FSH43" s="4"/>
      <c r="FSI43" s="4"/>
      <c r="FSJ43" s="4"/>
      <c r="FSK43" s="4"/>
      <c r="FSL43" s="4"/>
      <c r="FSM43" s="4"/>
      <c r="FSN43" s="4"/>
      <c r="FSO43" s="4"/>
      <c r="FSP43" s="4"/>
      <c r="FSQ43" s="4"/>
      <c r="FSR43" s="4"/>
      <c r="FSS43" s="4"/>
      <c r="FST43" s="4"/>
      <c r="FSU43" s="4"/>
      <c r="FSV43" s="4"/>
      <c r="FSW43" s="4"/>
      <c r="FSX43" s="4"/>
      <c r="FSY43" s="4"/>
      <c r="FSZ43" s="4"/>
      <c r="FTA43" s="4"/>
      <c r="FTB43" s="4"/>
      <c r="FTC43" s="4"/>
      <c r="FTD43" s="4"/>
      <c r="FTE43" s="4"/>
      <c r="FTF43" s="4"/>
      <c r="FTG43" s="4"/>
      <c r="FTH43" s="4"/>
      <c r="FTI43" s="4"/>
      <c r="FTJ43" s="4"/>
      <c r="FTK43" s="4"/>
      <c r="FTL43" s="4"/>
      <c r="FTM43" s="4"/>
      <c r="FTN43" s="4"/>
      <c r="FTO43" s="4"/>
      <c r="FTP43" s="4"/>
      <c r="FTQ43" s="4"/>
      <c r="FTR43" s="4"/>
      <c r="FTS43" s="4"/>
      <c r="FTT43" s="4"/>
      <c r="FTU43" s="4"/>
      <c r="FTV43" s="4"/>
      <c r="FTW43" s="4"/>
      <c r="FTX43" s="4"/>
      <c r="FTY43" s="4"/>
      <c r="FTZ43" s="4"/>
      <c r="FUA43" s="4"/>
      <c r="FUB43" s="4"/>
      <c r="FUC43" s="4"/>
      <c r="FUD43" s="4"/>
      <c r="FUE43" s="4"/>
      <c r="FUF43" s="4"/>
      <c r="FUG43" s="4"/>
      <c r="FUH43" s="4"/>
      <c r="FUI43" s="4"/>
      <c r="FUJ43" s="4"/>
      <c r="FUK43" s="4"/>
      <c r="FUL43" s="4"/>
      <c r="FUM43" s="4"/>
      <c r="FUN43" s="4"/>
      <c r="FUO43" s="4"/>
      <c r="FUP43" s="4"/>
      <c r="FUQ43" s="4"/>
      <c r="FUR43" s="4"/>
      <c r="FUS43" s="4"/>
      <c r="FUT43" s="4"/>
      <c r="FUU43" s="4"/>
      <c r="FUV43" s="4"/>
      <c r="FUW43" s="4"/>
      <c r="FUX43" s="4"/>
      <c r="FUY43" s="4"/>
      <c r="FUZ43" s="4"/>
      <c r="FVA43" s="4"/>
      <c r="FVB43" s="4"/>
      <c r="FVC43" s="4"/>
      <c r="FVD43" s="4"/>
      <c r="FVE43" s="4"/>
      <c r="FVF43" s="4"/>
      <c r="FVG43" s="4"/>
      <c r="FVH43" s="4"/>
      <c r="FVI43" s="4"/>
      <c r="FVJ43" s="4"/>
      <c r="FVK43" s="4"/>
      <c r="FVL43" s="4"/>
      <c r="FVM43" s="4"/>
      <c r="FVN43" s="4"/>
      <c r="FVO43" s="4"/>
      <c r="FVP43" s="4"/>
      <c r="FVQ43" s="4"/>
      <c r="FVR43" s="4"/>
      <c r="FVS43" s="4"/>
      <c r="FVT43" s="4"/>
      <c r="FVU43" s="4"/>
      <c r="FVV43" s="4"/>
      <c r="FVW43" s="4"/>
      <c r="FVX43" s="4"/>
      <c r="FVY43" s="4"/>
      <c r="FVZ43" s="4"/>
      <c r="FWA43" s="4"/>
      <c r="FWB43" s="4"/>
      <c r="FWC43" s="4"/>
      <c r="FWD43" s="4"/>
      <c r="FWE43" s="4"/>
      <c r="FWF43" s="4"/>
      <c r="FWG43" s="4"/>
      <c r="FWH43" s="4"/>
      <c r="FWI43" s="4"/>
      <c r="FWJ43" s="4"/>
      <c r="FWK43" s="4"/>
      <c r="FWL43" s="4"/>
      <c r="FWM43" s="4"/>
      <c r="FWN43" s="4"/>
      <c r="FWO43" s="4"/>
      <c r="FWP43" s="4"/>
      <c r="FWQ43" s="4"/>
      <c r="FWR43" s="4"/>
      <c r="FWS43" s="4"/>
      <c r="FWT43" s="4"/>
      <c r="FWU43" s="4"/>
      <c r="FWV43" s="4"/>
      <c r="FWW43" s="4"/>
      <c r="FWX43" s="4"/>
      <c r="FWY43" s="4"/>
      <c r="FWZ43" s="4"/>
      <c r="FXA43" s="4"/>
      <c r="FXB43" s="4"/>
      <c r="FXC43" s="4"/>
      <c r="FXD43" s="4"/>
      <c r="FXE43" s="4"/>
      <c r="FXF43" s="4"/>
      <c r="FXG43" s="4"/>
      <c r="FXH43" s="4"/>
      <c r="FXI43" s="4"/>
      <c r="FXJ43" s="4"/>
      <c r="FXK43" s="4"/>
      <c r="FXL43" s="4"/>
      <c r="FXM43" s="4"/>
      <c r="FXN43" s="4"/>
      <c r="FXO43" s="4"/>
      <c r="FXP43" s="4"/>
      <c r="FXQ43" s="4"/>
      <c r="FXR43" s="4"/>
      <c r="FXS43" s="4"/>
      <c r="FXT43" s="4"/>
      <c r="FXU43" s="4"/>
      <c r="FXV43" s="4"/>
      <c r="FXW43" s="4"/>
      <c r="FXX43" s="4"/>
      <c r="FXY43" s="4"/>
      <c r="FXZ43" s="4"/>
      <c r="FYA43" s="4"/>
      <c r="FYB43" s="4"/>
      <c r="FYC43" s="4"/>
      <c r="FYD43" s="4"/>
      <c r="FYE43" s="4"/>
      <c r="FYF43" s="4"/>
      <c r="FYG43" s="4"/>
      <c r="FYH43" s="4"/>
      <c r="FYI43" s="4"/>
      <c r="FYJ43" s="4"/>
      <c r="FYK43" s="4"/>
      <c r="FYL43" s="4"/>
      <c r="FYM43" s="4"/>
      <c r="FYN43" s="4"/>
      <c r="FYO43" s="4"/>
      <c r="FYP43" s="4"/>
      <c r="FYQ43" s="4"/>
      <c r="FYR43" s="4"/>
      <c r="FYS43" s="4"/>
      <c r="FYT43" s="4"/>
      <c r="FYU43" s="4"/>
      <c r="FYV43" s="4"/>
      <c r="FYW43" s="4"/>
      <c r="FYX43" s="4"/>
      <c r="FYY43" s="4"/>
      <c r="FYZ43" s="4"/>
      <c r="FZA43" s="4"/>
      <c r="FZB43" s="4"/>
      <c r="FZC43" s="4"/>
      <c r="FZD43" s="4"/>
      <c r="FZE43" s="4"/>
      <c r="FZF43" s="4"/>
      <c r="FZG43" s="4"/>
      <c r="FZH43" s="4"/>
      <c r="FZI43" s="4"/>
      <c r="FZJ43" s="4"/>
      <c r="FZK43" s="4"/>
      <c r="FZL43" s="4"/>
      <c r="FZM43" s="4"/>
      <c r="FZN43" s="4"/>
      <c r="FZO43" s="4"/>
      <c r="FZP43" s="4"/>
      <c r="FZQ43" s="4"/>
      <c r="FZR43" s="4"/>
      <c r="FZS43" s="4"/>
      <c r="FZT43" s="4"/>
      <c r="FZU43" s="4"/>
      <c r="FZV43" s="4"/>
      <c r="FZW43" s="4"/>
      <c r="FZX43" s="4"/>
      <c r="FZY43" s="4"/>
      <c r="FZZ43" s="4"/>
      <c r="GAA43" s="4"/>
      <c r="GAB43" s="4"/>
      <c r="GAC43" s="4"/>
      <c r="GAD43" s="4"/>
      <c r="GAE43" s="4"/>
      <c r="GAF43" s="4"/>
      <c r="GAG43" s="4"/>
      <c r="GAH43" s="4"/>
      <c r="GAI43" s="4"/>
      <c r="GAJ43" s="4"/>
      <c r="GAK43" s="4"/>
      <c r="GAL43" s="4"/>
      <c r="GAM43" s="4"/>
      <c r="GAN43" s="4"/>
      <c r="GAO43" s="4"/>
      <c r="GAP43" s="4"/>
      <c r="GAQ43" s="4"/>
      <c r="GAR43" s="4"/>
      <c r="GAS43" s="4"/>
      <c r="GAT43" s="4"/>
      <c r="GAU43" s="4"/>
      <c r="GAV43" s="4"/>
      <c r="GAW43" s="4"/>
      <c r="GAX43" s="4"/>
      <c r="GAY43" s="4"/>
      <c r="GAZ43" s="4"/>
      <c r="GBA43" s="4"/>
      <c r="GBB43" s="4"/>
      <c r="GBC43" s="4"/>
      <c r="GBD43" s="4"/>
      <c r="GBE43" s="4"/>
      <c r="GBF43" s="4"/>
      <c r="GBG43" s="4"/>
      <c r="GBH43" s="4"/>
      <c r="GBI43" s="4"/>
      <c r="GBJ43" s="4"/>
      <c r="GBK43" s="4"/>
      <c r="GBL43" s="4"/>
      <c r="GBM43" s="4"/>
      <c r="GBN43" s="4"/>
      <c r="GBO43" s="4"/>
      <c r="GBP43" s="4"/>
      <c r="GBQ43" s="4"/>
      <c r="GBR43" s="4"/>
      <c r="GBS43" s="4"/>
      <c r="GBT43" s="4"/>
      <c r="GBU43" s="4"/>
      <c r="GBV43" s="4"/>
      <c r="GBW43" s="4"/>
      <c r="GBX43" s="4"/>
      <c r="GBY43" s="4"/>
      <c r="GBZ43" s="4"/>
      <c r="GCA43" s="4"/>
      <c r="GCB43" s="4"/>
      <c r="GCC43" s="4"/>
      <c r="GCD43" s="4"/>
      <c r="GCE43" s="4"/>
      <c r="GCF43" s="4"/>
      <c r="GCG43" s="4"/>
      <c r="GCH43" s="4"/>
      <c r="GCI43" s="4"/>
      <c r="GCJ43" s="4"/>
      <c r="GCK43" s="4"/>
      <c r="GCL43" s="4"/>
      <c r="GCM43" s="4"/>
      <c r="GCN43" s="4"/>
      <c r="GCO43" s="4"/>
      <c r="GCP43" s="4"/>
      <c r="GCQ43" s="4"/>
      <c r="GCR43" s="4"/>
      <c r="GCS43" s="4"/>
      <c r="GCT43" s="4"/>
      <c r="GCU43" s="4"/>
      <c r="GCV43" s="4"/>
      <c r="GCW43" s="4"/>
      <c r="GCX43" s="4"/>
      <c r="GCY43" s="4"/>
      <c r="GCZ43" s="4"/>
      <c r="GDA43" s="4"/>
      <c r="GDB43" s="4"/>
      <c r="GDC43" s="4"/>
      <c r="GDD43" s="4"/>
      <c r="GDE43" s="4"/>
      <c r="GDF43" s="4"/>
      <c r="GDG43" s="4"/>
      <c r="GDH43" s="4"/>
      <c r="GDI43" s="4"/>
      <c r="GDJ43" s="4"/>
      <c r="GDK43" s="4"/>
      <c r="GDL43" s="4"/>
      <c r="GDM43" s="4"/>
      <c r="GDN43" s="4"/>
      <c r="GDO43" s="4"/>
      <c r="GDP43" s="4"/>
      <c r="GDQ43" s="4"/>
      <c r="GDR43" s="4"/>
      <c r="GDS43" s="4"/>
      <c r="GDT43" s="4"/>
      <c r="GDU43" s="4"/>
      <c r="GDV43" s="4"/>
      <c r="GDW43" s="4"/>
      <c r="GDX43" s="4"/>
      <c r="GDY43" s="4"/>
      <c r="GDZ43" s="4"/>
      <c r="GEA43" s="4"/>
      <c r="GEB43" s="4"/>
      <c r="GEC43" s="4"/>
      <c r="GED43" s="4"/>
      <c r="GEE43" s="4"/>
      <c r="GEF43" s="4"/>
      <c r="GEG43" s="4"/>
      <c r="GEH43" s="4"/>
      <c r="GEI43" s="4"/>
      <c r="GEJ43" s="4"/>
      <c r="GEK43" s="4"/>
      <c r="GEL43" s="4"/>
      <c r="GEM43" s="4"/>
      <c r="GEN43" s="4"/>
      <c r="GEO43" s="4"/>
      <c r="GEP43" s="4"/>
      <c r="GEQ43" s="4"/>
      <c r="GER43" s="4"/>
      <c r="GES43" s="4"/>
      <c r="GET43" s="4"/>
      <c r="GEU43" s="4"/>
      <c r="GEV43" s="4"/>
      <c r="GEW43" s="4"/>
      <c r="GEX43" s="4"/>
      <c r="GEY43" s="4"/>
      <c r="GEZ43" s="4"/>
      <c r="GFA43" s="4"/>
      <c r="GFB43" s="4"/>
      <c r="GFC43" s="4"/>
      <c r="GFD43" s="4"/>
      <c r="GFE43" s="4"/>
      <c r="GFF43" s="4"/>
      <c r="GFG43" s="4"/>
      <c r="GFH43" s="4"/>
      <c r="GFI43" s="4"/>
      <c r="GFJ43" s="4"/>
      <c r="GFK43" s="4"/>
      <c r="GFL43" s="4"/>
      <c r="GFM43" s="4"/>
      <c r="GFN43" s="4"/>
      <c r="GFO43" s="4"/>
      <c r="GFP43" s="4"/>
      <c r="GFQ43" s="4"/>
      <c r="GFR43" s="4"/>
      <c r="GFS43" s="4"/>
      <c r="GFT43" s="4"/>
      <c r="GFU43" s="4"/>
      <c r="GFV43" s="4"/>
      <c r="GFW43" s="4"/>
      <c r="GFX43" s="4"/>
      <c r="GFY43" s="4"/>
      <c r="GFZ43" s="4"/>
      <c r="GGA43" s="4"/>
      <c r="GGB43" s="4"/>
      <c r="GGC43" s="4"/>
      <c r="GGD43" s="4"/>
      <c r="GGE43" s="4"/>
      <c r="GGF43" s="4"/>
      <c r="GGG43" s="4"/>
      <c r="GGH43" s="4"/>
      <c r="GGI43" s="4"/>
      <c r="GGJ43" s="4"/>
      <c r="GGK43" s="4"/>
      <c r="GGL43" s="4"/>
      <c r="GGM43" s="4"/>
      <c r="GGN43" s="4"/>
      <c r="GGO43" s="4"/>
      <c r="GGP43" s="4"/>
      <c r="GGQ43" s="4"/>
      <c r="GGR43" s="4"/>
      <c r="GGS43" s="4"/>
      <c r="GGT43" s="4"/>
      <c r="GGU43" s="4"/>
      <c r="GGV43" s="4"/>
      <c r="GGW43" s="4"/>
      <c r="GGX43" s="4"/>
      <c r="GGY43" s="4"/>
      <c r="GGZ43" s="4"/>
      <c r="GHA43" s="4"/>
      <c r="GHB43" s="4"/>
      <c r="GHC43" s="4"/>
      <c r="GHD43" s="4"/>
      <c r="GHE43" s="4"/>
      <c r="GHF43" s="4"/>
      <c r="GHG43" s="4"/>
      <c r="GHH43" s="4"/>
      <c r="GHI43" s="4"/>
      <c r="GHJ43" s="4"/>
      <c r="GHK43" s="4"/>
      <c r="GHL43" s="4"/>
      <c r="GHM43" s="4"/>
      <c r="GHN43" s="4"/>
      <c r="GHO43" s="4"/>
      <c r="GHP43" s="4"/>
      <c r="GHQ43" s="4"/>
      <c r="GHR43" s="4"/>
      <c r="GHS43" s="4"/>
      <c r="GHT43" s="4"/>
      <c r="GHU43" s="4"/>
      <c r="GHV43" s="4"/>
      <c r="GHW43" s="4"/>
      <c r="GHX43" s="4"/>
      <c r="GHY43" s="4"/>
      <c r="GHZ43" s="4"/>
      <c r="GIA43" s="4"/>
      <c r="GIB43" s="4"/>
      <c r="GIC43" s="4"/>
      <c r="GID43" s="4"/>
      <c r="GIE43" s="4"/>
      <c r="GIF43" s="4"/>
      <c r="GIG43" s="4"/>
      <c r="GIH43" s="4"/>
      <c r="GII43" s="4"/>
      <c r="GIJ43" s="4"/>
      <c r="GIK43" s="4"/>
      <c r="GIL43" s="4"/>
      <c r="GIM43" s="4"/>
      <c r="GIN43" s="4"/>
      <c r="GIO43" s="4"/>
      <c r="GIP43" s="4"/>
      <c r="GIQ43" s="4"/>
      <c r="GIR43" s="4"/>
      <c r="GIS43" s="4"/>
      <c r="GIT43" s="4"/>
      <c r="GIU43" s="4"/>
      <c r="GIV43" s="4"/>
      <c r="GIW43" s="4"/>
      <c r="GIX43" s="4"/>
      <c r="GIY43" s="4"/>
      <c r="GIZ43" s="4"/>
      <c r="GJA43" s="4"/>
      <c r="GJB43" s="4"/>
      <c r="GJC43" s="4"/>
      <c r="GJD43" s="4"/>
      <c r="GJE43" s="4"/>
      <c r="GJF43" s="4"/>
      <c r="GJG43" s="4"/>
      <c r="GJH43" s="4"/>
      <c r="GJI43" s="4"/>
      <c r="GJJ43" s="4"/>
      <c r="GJK43" s="4"/>
      <c r="GJL43" s="4"/>
      <c r="GJM43" s="4"/>
      <c r="GJN43" s="4"/>
      <c r="GJO43" s="4"/>
      <c r="GJP43" s="4"/>
      <c r="GJQ43" s="4"/>
      <c r="GJR43" s="4"/>
      <c r="GJS43" s="4"/>
      <c r="GJT43" s="4"/>
      <c r="GJU43" s="4"/>
      <c r="GJV43" s="4"/>
      <c r="GJW43" s="4"/>
      <c r="GJX43" s="4"/>
      <c r="GJY43" s="4"/>
      <c r="GJZ43" s="4"/>
      <c r="GKA43" s="4"/>
      <c r="GKB43" s="4"/>
      <c r="GKC43" s="4"/>
      <c r="GKD43" s="4"/>
      <c r="GKE43" s="4"/>
      <c r="GKF43" s="4"/>
      <c r="GKG43" s="4"/>
      <c r="GKH43" s="4"/>
      <c r="GKI43" s="4"/>
      <c r="GKJ43" s="4"/>
      <c r="GKK43" s="4"/>
      <c r="GKL43" s="4"/>
      <c r="GKM43" s="4"/>
      <c r="GKN43" s="4"/>
      <c r="GKO43" s="4"/>
      <c r="GKP43" s="4"/>
      <c r="GKQ43" s="4"/>
      <c r="GKR43" s="4"/>
      <c r="GKS43" s="4"/>
      <c r="GKT43" s="4"/>
      <c r="GKU43" s="4"/>
      <c r="GKV43" s="4"/>
      <c r="GKW43" s="4"/>
      <c r="GKX43" s="4"/>
      <c r="GKY43" s="4"/>
      <c r="GKZ43" s="4"/>
      <c r="GLA43" s="4"/>
      <c r="GLB43" s="4"/>
      <c r="GLC43" s="4"/>
      <c r="GLD43" s="4"/>
      <c r="GLE43" s="4"/>
      <c r="GLF43" s="4"/>
      <c r="GLG43" s="4"/>
      <c r="GLH43" s="4"/>
      <c r="GLI43" s="4"/>
      <c r="GLJ43" s="4"/>
      <c r="GLK43" s="4"/>
      <c r="GLL43" s="4"/>
      <c r="GLM43" s="4"/>
      <c r="GLN43" s="4"/>
      <c r="GLO43" s="4"/>
      <c r="GLP43" s="4"/>
      <c r="GLQ43" s="4"/>
      <c r="GLR43" s="4"/>
      <c r="GLS43" s="4"/>
      <c r="GLT43" s="4"/>
      <c r="GLU43" s="4"/>
      <c r="GLV43" s="4"/>
      <c r="GLW43" s="4"/>
      <c r="GLX43" s="4"/>
      <c r="GLY43" s="4"/>
      <c r="GLZ43" s="4"/>
      <c r="GMA43" s="4"/>
      <c r="GMB43" s="4"/>
      <c r="GMC43" s="4"/>
      <c r="GMD43" s="4"/>
      <c r="GME43" s="4"/>
      <c r="GMF43" s="4"/>
      <c r="GMG43" s="4"/>
      <c r="GMH43" s="4"/>
      <c r="GMI43" s="4"/>
      <c r="GMJ43" s="4"/>
      <c r="GMK43" s="4"/>
      <c r="GML43" s="4"/>
      <c r="GMM43" s="4"/>
      <c r="GMN43" s="4"/>
      <c r="GMO43" s="4"/>
      <c r="GMP43" s="4"/>
      <c r="GMQ43" s="4"/>
      <c r="GMR43" s="4"/>
      <c r="GMS43" s="4"/>
      <c r="GMT43" s="4"/>
      <c r="GMU43" s="4"/>
      <c r="GMV43" s="4"/>
      <c r="GMW43" s="4"/>
      <c r="GMX43" s="4"/>
      <c r="GMY43" s="4"/>
      <c r="GMZ43" s="4"/>
      <c r="GNA43" s="4"/>
      <c r="GNB43" s="4"/>
      <c r="GNC43" s="4"/>
      <c r="GND43" s="4"/>
      <c r="GNE43" s="4"/>
      <c r="GNF43" s="4"/>
      <c r="GNG43" s="4"/>
      <c r="GNH43" s="4"/>
      <c r="GNI43" s="4"/>
      <c r="GNJ43" s="4"/>
      <c r="GNK43" s="4"/>
      <c r="GNL43" s="4"/>
      <c r="GNM43" s="4"/>
      <c r="GNN43" s="4"/>
      <c r="GNO43" s="4"/>
      <c r="GNP43" s="4"/>
      <c r="GNQ43" s="4"/>
      <c r="GNR43" s="4"/>
      <c r="GNS43" s="4"/>
      <c r="GNT43" s="4"/>
      <c r="GNU43" s="4"/>
      <c r="GNV43" s="4"/>
      <c r="GNW43" s="4"/>
      <c r="GNX43" s="4"/>
      <c r="GNY43" s="4"/>
      <c r="GNZ43" s="4"/>
      <c r="GOA43" s="4"/>
      <c r="GOB43" s="4"/>
      <c r="GOC43" s="4"/>
      <c r="GOD43" s="4"/>
      <c r="GOE43" s="4"/>
      <c r="GOF43" s="4"/>
      <c r="GOG43" s="4"/>
      <c r="GOH43" s="4"/>
      <c r="GOI43" s="4"/>
      <c r="GOJ43" s="4"/>
      <c r="GOK43" s="4"/>
      <c r="GOL43" s="4"/>
      <c r="GOM43" s="4"/>
      <c r="GON43" s="4"/>
      <c r="GOO43" s="4"/>
      <c r="GOP43" s="4"/>
      <c r="GOQ43" s="4"/>
      <c r="GOR43" s="4"/>
      <c r="GOS43" s="4"/>
      <c r="GOT43" s="4"/>
      <c r="GOU43" s="4"/>
      <c r="GOV43" s="4"/>
      <c r="GOW43" s="4"/>
      <c r="GOX43" s="4"/>
      <c r="GOY43" s="4"/>
      <c r="GOZ43" s="4"/>
      <c r="GPA43" s="4"/>
      <c r="GPB43" s="4"/>
      <c r="GPC43" s="4"/>
      <c r="GPD43" s="4"/>
      <c r="GPE43" s="4"/>
      <c r="GPF43" s="4"/>
      <c r="GPG43" s="4"/>
      <c r="GPH43" s="4"/>
      <c r="GPI43" s="4"/>
      <c r="GPJ43" s="4"/>
      <c r="GPK43" s="4"/>
      <c r="GPL43" s="4"/>
      <c r="GPM43" s="4"/>
      <c r="GPN43" s="4"/>
      <c r="GPO43" s="4"/>
      <c r="GPP43" s="4"/>
      <c r="GPQ43" s="4"/>
      <c r="GPR43" s="4"/>
      <c r="GPS43" s="4"/>
      <c r="GPT43" s="4"/>
      <c r="GPU43" s="4"/>
      <c r="GPV43" s="4"/>
      <c r="GPW43" s="4"/>
      <c r="GPX43" s="4"/>
      <c r="GPY43" s="4"/>
      <c r="GPZ43" s="4"/>
      <c r="GQA43" s="4"/>
      <c r="GQB43" s="4"/>
      <c r="GQC43" s="4"/>
      <c r="GQD43" s="4"/>
      <c r="GQE43" s="4"/>
      <c r="GQF43" s="4"/>
      <c r="GQG43" s="4"/>
      <c r="GQH43" s="4"/>
      <c r="GQI43" s="4"/>
      <c r="GQJ43" s="4"/>
      <c r="GQK43" s="4"/>
      <c r="GQL43" s="4"/>
      <c r="GQM43" s="4"/>
      <c r="GQN43" s="4"/>
      <c r="GQO43" s="4"/>
      <c r="GQP43" s="4"/>
      <c r="GQQ43" s="4"/>
      <c r="GQR43" s="4"/>
      <c r="GQS43" s="4"/>
      <c r="GQT43" s="4"/>
      <c r="GQU43" s="4"/>
      <c r="GQV43" s="4"/>
      <c r="GQW43" s="4"/>
      <c r="GQX43" s="4"/>
      <c r="GQY43" s="4"/>
      <c r="GQZ43" s="4"/>
      <c r="GRA43" s="4"/>
      <c r="GRB43" s="4"/>
      <c r="GRC43" s="4"/>
      <c r="GRD43" s="4"/>
      <c r="GRE43" s="4"/>
      <c r="GRF43" s="4"/>
      <c r="GRG43" s="4"/>
      <c r="GRH43" s="4"/>
      <c r="GRI43" s="4"/>
      <c r="GRJ43" s="4"/>
      <c r="GRK43" s="4"/>
      <c r="GRL43" s="4"/>
      <c r="GRM43" s="4"/>
      <c r="GRN43" s="4"/>
      <c r="GRO43" s="4"/>
      <c r="GRP43" s="4"/>
      <c r="GRQ43" s="4"/>
      <c r="GRR43" s="4"/>
      <c r="GRS43" s="4"/>
      <c r="GRT43" s="4"/>
      <c r="GRU43" s="4"/>
      <c r="GRV43" s="4"/>
      <c r="GRW43" s="4"/>
      <c r="GRX43" s="4"/>
      <c r="GRY43" s="4"/>
      <c r="GRZ43" s="4"/>
      <c r="GSA43" s="4"/>
      <c r="GSB43" s="4"/>
      <c r="GSC43" s="4"/>
      <c r="GSD43" s="4"/>
      <c r="GSE43" s="4"/>
      <c r="GSF43" s="4"/>
      <c r="GSG43" s="4"/>
      <c r="GSH43" s="4"/>
      <c r="GSI43" s="4"/>
      <c r="GSJ43" s="4"/>
      <c r="GSK43" s="4"/>
      <c r="GSL43" s="4"/>
      <c r="GSM43" s="4"/>
      <c r="GSN43" s="4"/>
      <c r="GSO43" s="4"/>
      <c r="GSP43" s="4"/>
      <c r="GSQ43" s="4"/>
      <c r="GSR43" s="4"/>
      <c r="GSS43" s="4"/>
      <c r="GST43" s="4"/>
      <c r="GSU43" s="4"/>
      <c r="GSV43" s="4"/>
      <c r="GSW43" s="4"/>
      <c r="GSX43" s="4"/>
      <c r="GSY43" s="4"/>
      <c r="GSZ43" s="4"/>
      <c r="GTA43" s="4"/>
      <c r="GTB43" s="4"/>
      <c r="GTC43" s="4"/>
      <c r="GTD43" s="4"/>
      <c r="GTE43" s="4"/>
      <c r="GTF43" s="4"/>
      <c r="GTG43" s="4"/>
      <c r="GTH43" s="4"/>
      <c r="GTI43" s="4"/>
      <c r="GTJ43" s="4"/>
      <c r="GTK43" s="4"/>
      <c r="GTL43" s="4"/>
      <c r="GTM43" s="4"/>
      <c r="GTN43" s="4"/>
      <c r="GTO43" s="4"/>
      <c r="GTP43" s="4"/>
      <c r="GTQ43" s="4"/>
      <c r="GTR43" s="4"/>
      <c r="GTS43" s="4"/>
      <c r="GTT43" s="4"/>
      <c r="GTU43" s="4"/>
      <c r="GTV43" s="4"/>
      <c r="GTW43" s="4"/>
      <c r="GTX43" s="4"/>
      <c r="GTY43" s="4"/>
      <c r="GTZ43" s="4"/>
      <c r="GUA43" s="4"/>
      <c r="GUB43" s="4"/>
      <c r="GUC43" s="4"/>
      <c r="GUD43" s="4"/>
      <c r="GUE43" s="4"/>
      <c r="GUF43" s="4"/>
      <c r="GUG43" s="4"/>
      <c r="GUH43" s="4"/>
      <c r="GUI43" s="4"/>
      <c r="GUJ43" s="4"/>
      <c r="GUK43" s="4"/>
      <c r="GUL43" s="4"/>
      <c r="GUM43" s="4"/>
      <c r="GUN43" s="4"/>
      <c r="GUO43" s="4"/>
      <c r="GUP43" s="4"/>
      <c r="GUQ43" s="4"/>
      <c r="GUR43" s="4"/>
      <c r="GUS43" s="4"/>
      <c r="GUT43" s="4"/>
      <c r="GUU43" s="4"/>
      <c r="GUV43" s="4"/>
      <c r="GUW43" s="4"/>
      <c r="GUX43" s="4"/>
      <c r="GUY43" s="4"/>
      <c r="GUZ43" s="4"/>
      <c r="GVA43" s="4"/>
      <c r="GVB43" s="4"/>
      <c r="GVC43" s="4"/>
      <c r="GVD43" s="4"/>
      <c r="GVE43" s="4"/>
      <c r="GVF43" s="4"/>
      <c r="GVG43" s="4"/>
      <c r="GVH43" s="4"/>
      <c r="GVI43" s="4"/>
      <c r="GVJ43" s="4"/>
      <c r="GVK43" s="4"/>
      <c r="GVL43" s="4"/>
      <c r="GVM43" s="4"/>
      <c r="GVN43" s="4"/>
      <c r="GVO43" s="4"/>
      <c r="GVP43" s="4"/>
      <c r="GVQ43" s="4"/>
      <c r="GVR43" s="4"/>
      <c r="GVS43" s="4"/>
      <c r="GVT43" s="4"/>
      <c r="GVU43" s="4"/>
      <c r="GVV43" s="4"/>
      <c r="GVW43" s="4"/>
      <c r="GVX43" s="4"/>
      <c r="GVY43" s="4"/>
      <c r="GVZ43" s="4"/>
      <c r="GWA43" s="4"/>
      <c r="GWB43" s="4"/>
      <c r="GWC43" s="4"/>
      <c r="GWD43" s="4"/>
      <c r="GWE43" s="4"/>
      <c r="GWF43" s="4"/>
      <c r="GWG43" s="4"/>
      <c r="GWH43" s="4"/>
      <c r="GWI43" s="4"/>
      <c r="GWJ43" s="4"/>
      <c r="GWK43" s="4"/>
      <c r="GWL43" s="4"/>
      <c r="GWM43" s="4"/>
      <c r="GWN43" s="4"/>
      <c r="GWO43" s="4"/>
      <c r="GWP43" s="4"/>
      <c r="GWQ43" s="4"/>
      <c r="GWR43" s="4"/>
      <c r="GWS43" s="4"/>
      <c r="GWT43" s="4"/>
      <c r="GWU43" s="4"/>
      <c r="GWV43" s="4"/>
      <c r="GWW43" s="4"/>
      <c r="GWX43" s="4"/>
      <c r="GWY43" s="4"/>
      <c r="GWZ43" s="4"/>
      <c r="GXA43" s="4"/>
      <c r="GXB43" s="4"/>
      <c r="GXC43" s="4"/>
      <c r="GXD43" s="4"/>
      <c r="GXE43" s="4"/>
      <c r="GXF43" s="4"/>
      <c r="GXG43" s="4"/>
      <c r="GXH43" s="4"/>
      <c r="GXI43" s="4"/>
      <c r="GXJ43" s="4"/>
      <c r="GXK43" s="4"/>
      <c r="GXL43" s="4"/>
      <c r="GXM43" s="4"/>
      <c r="GXN43" s="4"/>
      <c r="GXO43" s="4"/>
      <c r="GXP43" s="4"/>
      <c r="GXQ43" s="4"/>
      <c r="GXR43" s="4"/>
      <c r="GXS43" s="4"/>
      <c r="GXT43" s="4"/>
      <c r="GXU43" s="4"/>
      <c r="GXV43" s="4"/>
      <c r="GXW43" s="4"/>
      <c r="GXX43" s="4"/>
      <c r="GXY43" s="4"/>
      <c r="GXZ43" s="4"/>
      <c r="GYA43" s="4"/>
      <c r="GYB43" s="4"/>
      <c r="GYC43" s="4"/>
      <c r="GYD43" s="4"/>
      <c r="GYE43" s="4"/>
      <c r="GYF43" s="4"/>
      <c r="GYG43" s="4"/>
      <c r="GYH43" s="4"/>
      <c r="GYI43" s="4"/>
      <c r="GYJ43" s="4"/>
      <c r="GYK43" s="4"/>
      <c r="GYL43" s="4"/>
      <c r="GYM43" s="4"/>
      <c r="GYN43" s="4"/>
      <c r="GYO43" s="4"/>
      <c r="GYP43" s="4"/>
      <c r="GYQ43" s="4"/>
      <c r="GYR43" s="4"/>
      <c r="GYS43" s="4"/>
      <c r="GYT43" s="4"/>
      <c r="GYU43" s="4"/>
      <c r="GYV43" s="4"/>
      <c r="GYW43" s="4"/>
      <c r="GYX43" s="4"/>
      <c r="GYY43" s="4"/>
      <c r="GYZ43" s="4"/>
      <c r="GZA43" s="4"/>
      <c r="GZB43" s="4"/>
      <c r="GZC43" s="4"/>
      <c r="GZD43" s="4"/>
      <c r="GZE43" s="4"/>
      <c r="GZF43" s="4"/>
      <c r="GZG43" s="4"/>
      <c r="GZH43" s="4"/>
      <c r="GZI43" s="4"/>
      <c r="GZJ43" s="4"/>
      <c r="GZK43" s="4"/>
      <c r="GZL43" s="4"/>
      <c r="GZM43" s="4"/>
      <c r="GZN43" s="4"/>
      <c r="GZO43" s="4"/>
      <c r="GZP43" s="4"/>
      <c r="GZQ43" s="4"/>
      <c r="GZR43" s="4"/>
      <c r="GZS43" s="4"/>
      <c r="GZT43" s="4"/>
      <c r="GZU43" s="4"/>
      <c r="GZV43" s="4"/>
      <c r="GZW43" s="4"/>
      <c r="GZX43" s="4"/>
      <c r="GZY43" s="4"/>
      <c r="GZZ43" s="4"/>
      <c r="HAA43" s="4"/>
      <c r="HAB43" s="4"/>
      <c r="HAC43" s="4"/>
      <c r="HAD43" s="4"/>
      <c r="HAE43" s="4"/>
      <c r="HAF43" s="4"/>
      <c r="HAG43" s="4"/>
      <c r="HAH43" s="4"/>
      <c r="HAI43" s="4"/>
      <c r="HAJ43" s="4"/>
      <c r="HAK43" s="4"/>
      <c r="HAL43" s="4"/>
      <c r="HAM43" s="4"/>
      <c r="HAN43" s="4"/>
      <c r="HAO43" s="4"/>
      <c r="HAP43" s="4"/>
      <c r="HAQ43" s="4"/>
      <c r="HAR43" s="4"/>
      <c r="HAS43" s="4"/>
      <c r="HAT43" s="4"/>
      <c r="HAU43" s="4"/>
      <c r="HAV43" s="4"/>
      <c r="HAW43" s="4"/>
      <c r="HAX43" s="4"/>
      <c r="HAY43" s="4"/>
      <c r="HAZ43" s="4"/>
      <c r="HBA43" s="4"/>
      <c r="HBB43" s="4"/>
      <c r="HBC43" s="4"/>
      <c r="HBD43" s="4"/>
      <c r="HBE43" s="4"/>
      <c r="HBF43" s="4"/>
      <c r="HBG43" s="4"/>
      <c r="HBH43" s="4"/>
      <c r="HBI43" s="4"/>
      <c r="HBJ43" s="4"/>
      <c r="HBK43" s="4"/>
      <c r="HBL43" s="4"/>
      <c r="HBM43" s="4"/>
      <c r="HBN43" s="4"/>
      <c r="HBO43" s="4"/>
      <c r="HBP43" s="4"/>
      <c r="HBQ43" s="4"/>
      <c r="HBR43" s="4"/>
      <c r="HBS43" s="4"/>
      <c r="HBT43" s="4"/>
      <c r="HBU43" s="4"/>
      <c r="HBV43" s="4"/>
      <c r="HBW43" s="4"/>
      <c r="HBX43" s="4"/>
      <c r="HBY43" s="4"/>
      <c r="HBZ43" s="4"/>
      <c r="HCA43" s="4"/>
      <c r="HCB43" s="4"/>
      <c r="HCC43" s="4"/>
      <c r="HCD43" s="4"/>
      <c r="HCE43" s="4"/>
      <c r="HCF43" s="4"/>
      <c r="HCG43" s="4"/>
      <c r="HCH43" s="4"/>
      <c r="HCI43" s="4"/>
      <c r="HCJ43" s="4"/>
      <c r="HCK43" s="4"/>
      <c r="HCL43" s="4"/>
      <c r="HCM43" s="4"/>
      <c r="HCN43" s="4"/>
      <c r="HCO43" s="4"/>
      <c r="HCP43" s="4"/>
      <c r="HCQ43" s="4"/>
      <c r="HCR43" s="4"/>
      <c r="HCS43" s="4"/>
      <c r="HCT43" s="4"/>
      <c r="HCU43" s="4"/>
      <c r="HCV43" s="4"/>
      <c r="HCW43" s="4"/>
      <c r="HCX43" s="4"/>
      <c r="HCY43" s="4"/>
      <c r="HCZ43" s="4"/>
      <c r="HDA43" s="4"/>
      <c r="HDB43" s="4"/>
      <c r="HDC43" s="4"/>
      <c r="HDD43" s="4"/>
      <c r="HDE43" s="4"/>
      <c r="HDF43" s="4"/>
      <c r="HDG43" s="4"/>
      <c r="HDH43" s="4"/>
      <c r="HDI43" s="4"/>
      <c r="HDJ43" s="4"/>
      <c r="HDK43" s="4"/>
      <c r="HDL43" s="4"/>
      <c r="HDM43" s="4"/>
      <c r="HDN43" s="4"/>
      <c r="HDO43" s="4"/>
      <c r="HDP43" s="4"/>
      <c r="HDQ43" s="4"/>
      <c r="HDR43" s="4"/>
      <c r="HDS43" s="4"/>
      <c r="HDT43" s="4"/>
      <c r="HDU43" s="4"/>
      <c r="HDV43" s="4"/>
      <c r="HDW43" s="4"/>
      <c r="HDX43" s="4"/>
      <c r="HDY43" s="4"/>
      <c r="HDZ43" s="4"/>
      <c r="HEA43" s="4"/>
      <c r="HEB43" s="4"/>
      <c r="HEC43" s="4"/>
      <c r="HED43" s="4"/>
      <c r="HEE43" s="4"/>
      <c r="HEF43" s="4"/>
      <c r="HEG43" s="4"/>
      <c r="HEH43" s="4"/>
      <c r="HEI43" s="4"/>
      <c r="HEJ43" s="4"/>
      <c r="HEK43" s="4"/>
      <c r="HEL43" s="4"/>
      <c r="HEM43" s="4"/>
      <c r="HEN43" s="4"/>
      <c r="HEO43" s="4"/>
      <c r="HEP43" s="4"/>
      <c r="HEQ43" s="4"/>
      <c r="HER43" s="4"/>
      <c r="HES43" s="4"/>
      <c r="HET43" s="4"/>
      <c r="HEU43" s="4"/>
      <c r="HEV43" s="4"/>
      <c r="HEW43" s="4"/>
      <c r="HEX43" s="4"/>
      <c r="HEY43" s="4"/>
      <c r="HEZ43" s="4"/>
      <c r="HFA43" s="4"/>
      <c r="HFB43" s="4"/>
      <c r="HFC43" s="4"/>
      <c r="HFD43" s="4"/>
      <c r="HFE43" s="4"/>
      <c r="HFF43" s="4"/>
      <c r="HFG43" s="4"/>
      <c r="HFH43" s="4"/>
      <c r="HFI43" s="4"/>
      <c r="HFJ43" s="4"/>
      <c r="HFK43" s="4"/>
      <c r="HFL43" s="4"/>
      <c r="HFM43" s="4"/>
      <c r="HFN43" s="4"/>
      <c r="HFO43" s="4"/>
      <c r="HFP43" s="4"/>
      <c r="HFQ43" s="4"/>
      <c r="HFR43" s="4"/>
      <c r="HFS43" s="4"/>
      <c r="HFT43" s="4"/>
      <c r="HFU43" s="4"/>
      <c r="HFV43" s="4"/>
      <c r="HFW43" s="4"/>
      <c r="HFX43" s="4"/>
      <c r="HFY43" s="4"/>
      <c r="HFZ43" s="4"/>
      <c r="HGA43" s="4"/>
      <c r="HGB43" s="4"/>
      <c r="HGC43" s="4"/>
      <c r="HGD43" s="4"/>
      <c r="HGE43" s="4"/>
      <c r="HGF43" s="4"/>
      <c r="HGG43" s="4"/>
      <c r="HGH43" s="4"/>
      <c r="HGI43" s="4"/>
      <c r="HGJ43" s="4"/>
      <c r="HGK43" s="4"/>
      <c r="HGL43" s="4"/>
      <c r="HGM43" s="4"/>
      <c r="HGN43" s="4"/>
      <c r="HGO43" s="4"/>
      <c r="HGP43" s="4"/>
      <c r="HGQ43" s="4"/>
      <c r="HGR43" s="4"/>
      <c r="HGS43" s="4"/>
      <c r="HGT43" s="4"/>
      <c r="HGU43" s="4"/>
      <c r="HGV43" s="4"/>
      <c r="HGW43" s="4"/>
      <c r="HGX43" s="4"/>
      <c r="HGY43" s="4"/>
      <c r="HGZ43" s="4"/>
      <c r="HHA43" s="4"/>
      <c r="HHB43" s="4"/>
      <c r="HHC43" s="4"/>
      <c r="HHD43" s="4"/>
      <c r="HHE43" s="4"/>
      <c r="HHF43" s="4"/>
      <c r="HHG43" s="4"/>
      <c r="HHH43" s="4"/>
      <c r="HHI43" s="4"/>
      <c r="HHJ43" s="4"/>
      <c r="HHK43" s="4"/>
      <c r="HHL43" s="4"/>
      <c r="HHM43" s="4"/>
      <c r="HHN43" s="4"/>
      <c r="HHO43" s="4"/>
      <c r="HHP43" s="4"/>
      <c r="HHQ43" s="4"/>
      <c r="HHR43" s="4"/>
      <c r="HHS43" s="4"/>
      <c r="HHT43" s="4"/>
      <c r="HHU43" s="4"/>
      <c r="HHV43" s="4"/>
      <c r="HHW43" s="4"/>
      <c r="HHX43" s="4"/>
      <c r="HHY43" s="4"/>
      <c r="HHZ43" s="4"/>
      <c r="HIA43" s="4"/>
      <c r="HIB43" s="4"/>
      <c r="HIC43" s="4"/>
      <c r="HID43" s="4"/>
      <c r="HIE43" s="4"/>
      <c r="HIF43" s="4"/>
      <c r="HIG43" s="4"/>
      <c r="HIH43" s="4"/>
      <c r="HII43" s="4"/>
      <c r="HIJ43" s="4"/>
      <c r="HIK43" s="4"/>
      <c r="HIL43" s="4"/>
      <c r="HIM43" s="4"/>
      <c r="HIN43" s="4"/>
      <c r="HIO43" s="4"/>
      <c r="HIP43" s="4"/>
      <c r="HIQ43" s="4"/>
      <c r="HIR43" s="4"/>
      <c r="HIS43" s="4"/>
      <c r="HIT43" s="4"/>
      <c r="HIU43" s="4"/>
      <c r="HIV43" s="4"/>
      <c r="HIW43" s="4"/>
      <c r="HIX43" s="4"/>
      <c r="HIY43" s="4"/>
      <c r="HIZ43" s="4"/>
      <c r="HJA43" s="4"/>
      <c r="HJB43" s="4"/>
      <c r="HJC43" s="4"/>
      <c r="HJD43" s="4"/>
      <c r="HJE43" s="4"/>
      <c r="HJF43" s="4"/>
      <c r="HJG43" s="4"/>
      <c r="HJH43" s="4"/>
      <c r="HJI43" s="4"/>
      <c r="HJJ43" s="4"/>
      <c r="HJK43" s="4"/>
      <c r="HJL43" s="4"/>
      <c r="HJM43" s="4"/>
      <c r="HJN43" s="4"/>
      <c r="HJO43" s="4"/>
      <c r="HJP43" s="4"/>
      <c r="HJQ43" s="4"/>
      <c r="HJR43" s="4"/>
      <c r="HJS43" s="4"/>
      <c r="HJT43" s="4"/>
      <c r="HJU43" s="4"/>
      <c r="HJV43" s="4"/>
      <c r="HJW43" s="4"/>
      <c r="HJX43" s="4"/>
      <c r="HJY43" s="4"/>
      <c r="HJZ43" s="4"/>
      <c r="HKA43" s="4"/>
      <c r="HKB43" s="4"/>
      <c r="HKC43" s="4"/>
      <c r="HKD43" s="4"/>
      <c r="HKE43" s="4"/>
      <c r="HKF43" s="4"/>
      <c r="HKG43" s="4"/>
      <c r="HKH43" s="4"/>
      <c r="HKI43" s="4"/>
      <c r="HKJ43" s="4"/>
      <c r="HKK43" s="4"/>
      <c r="HKL43" s="4"/>
      <c r="HKM43" s="4"/>
      <c r="HKN43" s="4"/>
      <c r="HKO43" s="4"/>
      <c r="HKP43" s="4"/>
      <c r="HKQ43" s="4"/>
      <c r="HKR43" s="4"/>
      <c r="HKS43" s="4"/>
      <c r="HKT43" s="4"/>
      <c r="HKU43" s="4"/>
      <c r="HKV43" s="4"/>
      <c r="HKW43" s="4"/>
      <c r="HKX43" s="4"/>
      <c r="HKY43" s="4"/>
      <c r="HKZ43" s="4"/>
      <c r="HLA43" s="4"/>
      <c r="HLB43" s="4"/>
      <c r="HLC43" s="4"/>
      <c r="HLD43" s="4"/>
      <c r="HLE43" s="4"/>
      <c r="HLF43" s="4"/>
      <c r="HLG43" s="4"/>
      <c r="HLH43" s="4"/>
      <c r="HLI43" s="4"/>
      <c r="HLJ43" s="4"/>
      <c r="HLK43" s="4"/>
      <c r="HLL43" s="4"/>
      <c r="HLM43" s="4"/>
      <c r="HLN43" s="4"/>
      <c r="HLO43" s="4"/>
      <c r="HLP43" s="4"/>
      <c r="HLQ43" s="4"/>
      <c r="HLR43" s="4"/>
      <c r="HLS43" s="4"/>
      <c r="HLT43" s="4"/>
      <c r="HLU43" s="4"/>
      <c r="HLV43" s="4"/>
      <c r="HLW43" s="4"/>
      <c r="HLX43" s="4"/>
      <c r="HLY43" s="4"/>
      <c r="HLZ43" s="4"/>
      <c r="HMA43" s="4"/>
      <c r="HMB43" s="4"/>
      <c r="HMC43" s="4"/>
      <c r="HMD43" s="4"/>
      <c r="HME43" s="4"/>
      <c r="HMF43" s="4"/>
      <c r="HMG43" s="4"/>
      <c r="HMH43" s="4"/>
      <c r="HMI43" s="4"/>
      <c r="HMJ43" s="4"/>
      <c r="HMK43" s="4"/>
      <c r="HML43" s="4"/>
      <c r="HMM43" s="4"/>
      <c r="HMN43" s="4"/>
      <c r="HMO43" s="4"/>
      <c r="HMP43" s="4"/>
      <c r="HMQ43" s="4"/>
      <c r="HMR43" s="4"/>
      <c r="HMS43" s="4"/>
      <c r="HMT43" s="4"/>
      <c r="HMU43" s="4"/>
      <c r="HMV43" s="4"/>
      <c r="HMW43" s="4"/>
      <c r="HMX43" s="4"/>
      <c r="HMY43" s="4"/>
      <c r="HMZ43" s="4"/>
      <c r="HNA43" s="4"/>
      <c r="HNB43" s="4"/>
      <c r="HNC43" s="4"/>
      <c r="HND43" s="4"/>
      <c r="HNE43" s="4"/>
      <c r="HNF43" s="4"/>
      <c r="HNG43" s="4"/>
      <c r="HNH43" s="4"/>
      <c r="HNI43" s="4"/>
      <c r="HNJ43" s="4"/>
      <c r="HNK43" s="4"/>
      <c r="HNL43" s="4"/>
      <c r="HNM43" s="4"/>
      <c r="HNN43" s="4"/>
      <c r="HNO43" s="4"/>
      <c r="HNP43" s="4"/>
      <c r="HNQ43" s="4"/>
      <c r="HNR43" s="4"/>
      <c r="HNS43" s="4"/>
      <c r="HNT43" s="4"/>
      <c r="HNU43" s="4"/>
      <c r="HNV43" s="4"/>
      <c r="HNW43" s="4"/>
      <c r="HNX43" s="4"/>
      <c r="HNY43" s="4"/>
      <c r="HNZ43" s="4"/>
      <c r="HOA43" s="4"/>
      <c r="HOB43" s="4"/>
      <c r="HOC43" s="4"/>
      <c r="HOD43" s="4"/>
      <c r="HOE43" s="4"/>
      <c r="HOF43" s="4"/>
      <c r="HOG43" s="4"/>
      <c r="HOH43" s="4"/>
      <c r="HOI43" s="4"/>
      <c r="HOJ43" s="4"/>
      <c r="HOK43" s="4"/>
      <c r="HOL43" s="4"/>
      <c r="HOM43" s="4"/>
      <c r="HON43" s="4"/>
      <c r="HOO43" s="4"/>
      <c r="HOP43" s="4"/>
      <c r="HOQ43" s="4"/>
      <c r="HOR43" s="4"/>
      <c r="HOS43" s="4"/>
      <c r="HOT43" s="4"/>
      <c r="HOU43" s="4"/>
      <c r="HOV43" s="4"/>
      <c r="HOW43" s="4"/>
      <c r="HOX43" s="4"/>
      <c r="HOY43" s="4"/>
      <c r="HOZ43" s="4"/>
      <c r="HPA43" s="4"/>
      <c r="HPB43" s="4"/>
      <c r="HPC43" s="4"/>
      <c r="HPD43" s="4"/>
      <c r="HPE43" s="4"/>
      <c r="HPF43" s="4"/>
      <c r="HPG43" s="4"/>
      <c r="HPH43" s="4"/>
      <c r="HPI43" s="4"/>
      <c r="HPJ43" s="4"/>
      <c r="HPK43" s="4"/>
      <c r="HPL43" s="4"/>
      <c r="HPM43" s="4"/>
      <c r="HPN43" s="4"/>
      <c r="HPO43" s="4"/>
      <c r="HPP43" s="4"/>
      <c r="HPQ43" s="4"/>
      <c r="HPR43" s="4"/>
      <c r="HPS43" s="4"/>
      <c r="HPT43" s="4"/>
      <c r="HPU43" s="4"/>
      <c r="HPV43" s="4"/>
      <c r="HPW43" s="4"/>
      <c r="HPX43" s="4"/>
      <c r="HPY43" s="4"/>
      <c r="HPZ43" s="4"/>
      <c r="HQA43" s="4"/>
      <c r="HQB43" s="4"/>
      <c r="HQC43" s="4"/>
      <c r="HQD43" s="4"/>
      <c r="HQE43" s="4"/>
      <c r="HQF43" s="4"/>
      <c r="HQG43" s="4"/>
      <c r="HQH43" s="4"/>
      <c r="HQI43" s="4"/>
      <c r="HQJ43" s="4"/>
      <c r="HQK43" s="4"/>
      <c r="HQL43" s="4"/>
      <c r="HQM43" s="4"/>
      <c r="HQN43" s="4"/>
      <c r="HQO43" s="4"/>
      <c r="HQP43" s="4"/>
      <c r="HQQ43" s="4"/>
      <c r="HQR43" s="4"/>
      <c r="HQS43" s="4"/>
      <c r="HQT43" s="4"/>
      <c r="HQU43" s="4"/>
      <c r="HQV43" s="4"/>
      <c r="HQW43" s="4"/>
      <c r="HQX43" s="4"/>
      <c r="HQY43" s="4"/>
      <c r="HQZ43" s="4"/>
      <c r="HRA43" s="4"/>
      <c r="HRB43" s="4"/>
      <c r="HRC43" s="4"/>
      <c r="HRD43" s="4"/>
      <c r="HRE43" s="4"/>
      <c r="HRF43" s="4"/>
      <c r="HRG43" s="4"/>
      <c r="HRH43" s="4"/>
      <c r="HRI43" s="4"/>
      <c r="HRJ43" s="4"/>
      <c r="HRK43" s="4"/>
      <c r="HRL43" s="4"/>
      <c r="HRM43" s="4"/>
      <c r="HRN43" s="4"/>
      <c r="HRO43" s="4"/>
      <c r="HRP43" s="4"/>
      <c r="HRQ43" s="4"/>
      <c r="HRR43" s="4"/>
      <c r="HRS43" s="4"/>
      <c r="HRT43" s="4"/>
      <c r="HRU43" s="4"/>
      <c r="HRV43" s="4"/>
      <c r="HRW43" s="4"/>
      <c r="HRX43" s="4"/>
      <c r="HRY43" s="4"/>
      <c r="HRZ43" s="4"/>
      <c r="HSA43" s="4"/>
      <c r="HSB43" s="4"/>
      <c r="HSC43" s="4"/>
      <c r="HSD43" s="4"/>
      <c r="HSE43" s="4"/>
      <c r="HSF43" s="4"/>
      <c r="HSG43" s="4"/>
      <c r="HSH43" s="4"/>
      <c r="HSI43" s="4"/>
      <c r="HSJ43" s="4"/>
      <c r="HSK43" s="4"/>
      <c r="HSL43" s="4"/>
      <c r="HSM43" s="4"/>
      <c r="HSN43" s="4"/>
      <c r="HSO43" s="4"/>
      <c r="HSP43" s="4"/>
      <c r="HSQ43" s="4"/>
      <c r="HSR43" s="4"/>
      <c r="HSS43" s="4"/>
      <c r="HST43" s="4"/>
      <c r="HSU43" s="4"/>
      <c r="HSV43" s="4"/>
      <c r="HSW43" s="4"/>
      <c r="HSX43" s="4"/>
      <c r="HSY43" s="4"/>
      <c r="HSZ43" s="4"/>
      <c r="HTA43" s="4"/>
      <c r="HTB43" s="4"/>
      <c r="HTC43" s="4"/>
      <c r="HTD43" s="4"/>
      <c r="HTE43" s="4"/>
      <c r="HTF43" s="4"/>
      <c r="HTG43" s="4"/>
      <c r="HTH43" s="4"/>
      <c r="HTI43" s="4"/>
      <c r="HTJ43" s="4"/>
      <c r="HTK43" s="4"/>
      <c r="HTL43" s="4"/>
      <c r="HTM43" s="4"/>
      <c r="HTN43" s="4"/>
      <c r="HTO43" s="4"/>
      <c r="HTP43" s="4"/>
      <c r="HTQ43" s="4"/>
      <c r="HTR43" s="4"/>
      <c r="HTS43" s="4"/>
      <c r="HTT43" s="4"/>
      <c r="HTU43" s="4"/>
      <c r="HTV43" s="4"/>
      <c r="HTW43" s="4"/>
      <c r="HTX43" s="4"/>
      <c r="HTY43" s="4"/>
      <c r="HTZ43" s="4"/>
      <c r="HUA43" s="4"/>
      <c r="HUB43" s="4"/>
      <c r="HUC43" s="4"/>
      <c r="HUD43" s="4"/>
      <c r="HUE43" s="4"/>
      <c r="HUF43" s="4"/>
      <c r="HUG43" s="4"/>
      <c r="HUH43" s="4"/>
      <c r="HUI43" s="4"/>
      <c r="HUJ43" s="4"/>
      <c r="HUK43" s="4"/>
      <c r="HUL43" s="4"/>
      <c r="HUM43" s="4"/>
      <c r="HUN43" s="4"/>
      <c r="HUO43" s="4"/>
      <c r="HUP43" s="4"/>
      <c r="HUQ43" s="4"/>
      <c r="HUR43" s="4"/>
      <c r="HUS43" s="4"/>
      <c r="HUT43" s="4"/>
      <c r="HUU43" s="4"/>
      <c r="HUV43" s="4"/>
      <c r="HUW43" s="4"/>
      <c r="HUX43" s="4"/>
      <c r="HUY43" s="4"/>
      <c r="HUZ43" s="4"/>
      <c r="HVA43" s="4"/>
      <c r="HVB43" s="4"/>
      <c r="HVC43" s="4"/>
      <c r="HVD43" s="4"/>
      <c r="HVE43" s="4"/>
      <c r="HVF43" s="4"/>
      <c r="HVG43" s="4"/>
      <c r="HVH43" s="4"/>
      <c r="HVI43" s="4"/>
      <c r="HVJ43" s="4"/>
      <c r="HVK43" s="4"/>
      <c r="HVL43" s="4"/>
      <c r="HVM43" s="4"/>
      <c r="HVN43" s="4"/>
      <c r="HVO43" s="4"/>
      <c r="HVP43" s="4"/>
      <c r="HVQ43" s="4"/>
      <c r="HVR43" s="4"/>
      <c r="HVS43" s="4"/>
      <c r="HVT43" s="4"/>
      <c r="HVU43" s="4"/>
      <c r="HVV43" s="4"/>
      <c r="HVW43" s="4"/>
      <c r="HVX43" s="4"/>
      <c r="HVY43" s="4"/>
      <c r="HVZ43" s="4"/>
      <c r="HWA43" s="4"/>
      <c r="HWB43" s="4"/>
      <c r="HWC43" s="4"/>
      <c r="HWD43" s="4"/>
      <c r="HWE43" s="4"/>
      <c r="HWF43" s="4"/>
      <c r="HWG43" s="4"/>
      <c r="HWH43" s="4"/>
      <c r="HWI43" s="4"/>
      <c r="HWJ43" s="4"/>
      <c r="HWK43" s="4"/>
      <c r="HWL43" s="4"/>
      <c r="HWM43" s="4"/>
      <c r="HWN43" s="4"/>
      <c r="HWO43" s="4"/>
      <c r="HWP43" s="4"/>
      <c r="HWQ43" s="4"/>
      <c r="HWR43" s="4"/>
      <c r="HWS43" s="4"/>
      <c r="HWT43" s="4"/>
      <c r="HWU43" s="4"/>
      <c r="HWV43" s="4"/>
      <c r="HWW43" s="4"/>
      <c r="HWX43" s="4"/>
      <c r="HWY43" s="4"/>
      <c r="HWZ43" s="4"/>
      <c r="HXA43" s="4"/>
      <c r="HXB43" s="4"/>
      <c r="HXC43" s="4"/>
      <c r="HXD43" s="4"/>
      <c r="HXE43" s="4"/>
      <c r="HXF43" s="4"/>
      <c r="HXG43" s="4"/>
      <c r="HXH43" s="4"/>
      <c r="HXI43" s="4"/>
      <c r="HXJ43" s="4"/>
      <c r="HXK43" s="4"/>
      <c r="HXL43" s="4"/>
      <c r="HXM43" s="4"/>
      <c r="HXN43" s="4"/>
      <c r="HXO43" s="4"/>
      <c r="HXP43" s="4"/>
      <c r="HXQ43" s="4"/>
      <c r="HXR43" s="4"/>
      <c r="HXS43" s="4"/>
      <c r="HXT43" s="4"/>
      <c r="HXU43" s="4"/>
      <c r="HXV43" s="4"/>
      <c r="HXW43" s="4"/>
      <c r="HXX43" s="4"/>
      <c r="HXY43" s="4"/>
      <c r="HXZ43" s="4"/>
      <c r="HYA43" s="4"/>
      <c r="HYB43" s="4"/>
      <c r="HYC43" s="4"/>
      <c r="HYD43" s="4"/>
      <c r="HYE43" s="4"/>
      <c r="HYF43" s="4"/>
      <c r="HYG43" s="4"/>
      <c r="HYH43" s="4"/>
      <c r="HYI43" s="4"/>
      <c r="HYJ43" s="4"/>
      <c r="HYK43" s="4"/>
      <c r="HYL43" s="4"/>
      <c r="HYM43" s="4"/>
      <c r="HYN43" s="4"/>
      <c r="HYO43" s="4"/>
      <c r="HYP43" s="4"/>
      <c r="HYQ43" s="4"/>
      <c r="HYR43" s="4"/>
      <c r="HYS43" s="4"/>
      <c r="HYT43" s="4"/>
      <c r="HYU43" s="4"/>
      <c r="HYV43" s="4"/>
      <c r="HYW43" s="4"/>
      <c r="HYX43" s="4"/>
      <c r="HYY43" s="4"/>
      <c r="HYZ43" s="4"/>
      <c r="HZA43" s="4"/>
      <c r="HZB43" s="4"/>
      <c r="HZC43" s="4"/>
      <c r="HZD43" s="4"/>
      <c r="HZE43" s="4"/>
      <c r="HZF43" s="4"/>
      <c r="HZG43" s="4"/>
      <c r="HZH43" s="4"/>
      <c r="HZI43" s="4"/>
      <c r="HZJ43" s="4"/>
      <c r="HZK43" s="4"/>
      <c r="HZL43" s="4"/>
      <c r="HZM43" s="4"/>
      <c r="HZN43" s="4"/>
      <c r="HZO43" s="4"/>
      <c r="HZP43" s="4"/>
      <c r="HZQ43" s="4"/>
      <c r="HZR43" s="4"/>
      <c r="HZS43" s="4"/>
      <c r="HZT43" s="4"/>
      <c r="HZU43" s="4"/>
      <c r="HZV43" s="4"/>
      <c r="HZW43" s="4"/>
      <c r="HZX43" s="4"/>
      <c r="HZY43" s="4"/>
      <c r="HZZ43" s="4"/>
      <c r="IAA43" s="4"/>
      <c r="IAB43" s="4"/>
      <c r="IAC43" s="4"/>
      <c r="IAD43" s="4"/>
      <c r="IAE43" s="4"/>
      <c r="IAF43" s="4"/>
      <c r="IAG43" s="4"/>
      <c r="IAH43" s="4"/>
      <c r="IAI43" s="4"/>
      <c r="IAJ43" s="4"/>
      <c r="IAK43" s="4"/>
      <c r="IAL43" s="4"/>
      <c r="IAM43" s="4"/>
      <c r="IAN43" s="4"/>
      <c r="IAO43" s="4"/>
      <c r="IAP43" s="4"/>
      <c r="IAQ43" s="4"/>
      <c r="IAR43" s="4"/>
      <c r="IAS43" s="4"/>
      <c r="IAT43" s="4"/>
      <c r="IAU43" s="4"/>
      <c r="IAV43" s="4"/>
      <c r="IAW43" s="4"/>
      <c r="IAX43" s="4"/>
      <c r="IAY43" s="4"/>
      <c r="IAZ43" s="4"/>
      <c r="IBA43" s="4"/>
      <c r="IBB43" s="4"/>
      <c r="IBC43" s="4"/>
      <c r="IBD43" s="4"/>
      <c r="IBE43" s="4"/>
      <c r="IBF43" s="4"/>
      <c r="IBG43" s="4"/>
      <c r="IBH43" s="4"/>
      <c r="IBI43" s="4"/>
      <c r="IBJ43" s="4"/>
      <c r="IBK43" s="4"/>
      <c r="IBL43" s="4"/>
      <c r="IBM43" s="4"/>
      <c r="IBN43" s="4"/>
      <c r="IBO43" s="4"/>
      <c r="IBP43" s="4"/>
      <c r="IBQ43" s="4"/>
      <c r="IBR43" s="4"/>
      <c r="IBS43" s="4"/>
      <c r="IBT43" s="4"/>
      <c r="IBU43" s="4"/>
      <c r="IBV43" s="4"/>
      <c r="IBW43" s="4"/>
      <c r="IBX43" s="4"/>
      <c r="IBY43" s="4"/>
      <c r="IBZ43" s="4"/>
      <c r="ICA43" s="4"/>
      <c r="ICB43" s="4"/>
      <c r="ICC43" s="4"/>
      <c r="ICD43" s="4"/>
      <c r="ICE43" s="4"/>
      <c r="ICF43" s="4"/>
      <c r="ICG43" s="4"/>
      <c r="ICH43" s="4"/>
      <c r="ICI43" s="4"/>
      <c r="ICJ43" s="4"/>
      <c r="ICK43" s="4"/>
      <c r="ICL43" s="4"/>
      <c r="ICM43" s="4"/>
      <c r="ICN43" s="4"/>
      <c r="ICO43" s="4"/>
      <c r="ICP43" s="4"/>
      <c r="ICQ43" s="4"/>
      <c r="ICR43" s="4"/>
      <c r="ICS43" s="4"/>
      <c r="ICT43" s="4"/>
      <c r="ICU43" s="4"/>
      <c r="ICV43" s="4"/>
      <c r="ICW43" s="4"/>
      <c r="ICX43" s="4"/>
      <c r="ICY43" s="4"/>
      <c r="ICZ43" s="4"/>
      <c r="IDA43" s="4"/>
      <c r="IDB43" s="4"/>
      <c r="IDC43" s="4"/>
      <c r="IDD43" s="4"/>
      <c r="IDE43" s="4"/>
      <c r="IDF43" s="4"/>
      <c r="IDG43" s="4"/>
      <c r="IDH43" s="4"/>
      <c r="IDI43" s="4"/>
      <c r="IDJ43" s="4"/>
      <c r="IDK43" s="4"/>
      <c r="IDL43" s="4"/>
      <c r="IDM43" s="4"/>
      <c r="IDN43" s="4"/>
      <c r="IDO43" s="4"/>
      <c r="IDP43" s="4"/>
      <c r="IDQ43" s="4"/>
      <c r="IDR43" s="4"/>
      <c r="IDS43" s="4"/>
      <c r="IDT43" s="4"/>
      <c r="IDU43" s="4"/>
      <c r="IDV43" s="4"/>
      <c r="IDW43" s="4"/>
      <c r="IDX43" s="4"/>
      <c r="IDY43" s="4"/>
      <c r="IDZ43" s="4"/>
      <c r="IEA43" s="4"/>
      <c r="IEB43" s="4"/>
      <c r="IEC43" s="4"/>
      <c r="IED43" s="4"/>
      <c r="IEE43" s="4"/>
      <c r="IEF43" s="4"/>
      <c r="IEG43" s="4"/>
      <c r="IEH43" s="4"/>
      <c r="IEI43" s="4"/>
      <c r="IEJ43" s="4"/>
      <c r="IEK43" s="4"/>
      <c r="IEL43" s="4"/>
      <c r="IEM43" s="4"/>
      <c r="IEN43" s="4"/>
      <c r="IEO43" s="4"/>
      <c r="IEP43" s="4"/>
      <c r="IEQ43" s="4"/>
      <c r="IER43" s="4"/>
      <c r="IES43" s="4"/>
      <c r="IET43" s="4"/>
      <c r="IEU43" s="4"/>
      <c r="IEV43" s="4"/>
      <c r="IEW43" s="4"/>
      <c r="IEX43" s="4"/>
      <c r="IEY43" s="4"/>
      <c r="IEZ43" s="4"/>
      <c r="IFA43" s="4"/>
      <c r="IFB43" s="4"/>
      <c r="IFC43" s="4"/>
      <c r="IFD43" s="4"/>
      <c r="IFE43" s="4"/>
      <c r="IFF43" s="4"/>
      <c r="IFG43" s="4"/>
      <c r="IFH43" s="4"/>
      <c r="IFI43" s="4"/>
      <c r="IFJ43" s="4"/>
      <c r="IFK43" s="4"/>
      <c r="IFL43" s="4"/>
      <c r="IFM43" s="4"/>
      <c r="IFN43" s="4"/>
      <c r="IFO43" s="4"/>
      <c r="IFP43" s="4"/>
      <c r="IFQ43" s="4"/>
      <c r="IFR43" s="4"/>
      <c r="IFS43" s="4"/>
      <c r="IFT43" s="4"/>
      <c r="IFU43" s="4"/>
      <c r="IFV43" s="4"/>
      <c r="IFW43" s="4"/>
      <c r="IFX43" s="4"/>
      <c r="IFY43" s="4"/>
      <c r="IFZ43" s="4"/>
      <c r="IGA43" s="4"/>
      <c r="IGB43" s="4"/>
      <c r="IGC43" s="4"/>
      <c r="IGD43" s="4"/>
      <c r="IGE43" s="4"/>
      <c r="IGF43" s="4"/>
      <c r="IGG43" s="4"/>
      <c r="IGH43" s="4"/>
      <c r="IGI43" s="4"/>
      <c r="IGJ43" s="4"/>
      <c r="IGK43" s="4"/>
      <c r="IGL43" s="4"/>
      <c r="IGM43" s="4"/>
      <c r="IGN43" s="4"/>
      <c r="IGO43" s="4"/>
      <c r="IGP43" s="4"/>
      <c r="IGQ43" s="4"/>
      <c r="IGR43" s="4"/>
      <c r="IGS43" s="4"/>
      <c r="IGT43" s="4"/>
      <c r="IGU43" s="4"/>
      <c r="IGV43" s="4"/>
      <c r="IGW43" s="4"/>
      <c r="IGX43" s="4"/>
      <c r="IGY43" s="4"/>
      <c r="IGZ43" s="4"/>
      <c r="IHA43" s="4"/>
      <c r="IHB43" s="4"/>
      <c r="IHC43" s="4"/>
      <c r="IHD43" s="4"/>
      <c r="IHE43" s="4"/>
      <c r="IHF43" s="4"/>
      <c r="IHG43" s="4"/>
      <c r="IHH43" s="4"/>
      <c r="IHI43" s="4"/>
      <c r="IHJ43" s="4"/>
      <c r="IHK43" s="4"/>
      <c r="IHL43" s="4"/>
      <c r="IHM43" s="4"/>
      <c r="IHN43" s="4"/>
      <c r="IHO43" s="4"/>
      <c r="IHP43" s="4"/>
      <c r="IHQ43" s="4"/>
      <c r="IHR43" s="4"/>
      <c r="IHS43" s="4"/>
      <c r="IHT43" s="4"/>
      <c r="IHU43" s="4"/>
      <c r="IHV43" s="4"/>
      <c r="IHW43" s="4"/>
      <c r="IHX43" s="4"/>
      <c r="IHY43" s="4"/>
      <c r="IHZ43" s="4"/>
      <c r="IIA43" s="4"/>
      <c r="IIB43" s="4"/>
      <c r="IIC43" s="4"/>
      <c r="IID43" s="4"/>
      <c r="IIE43" s="4"/>
      <c r="IIF43" s="4"/>
      <c r="IIG43" s="4"/>
      <c r="IIH43" s="4"/>
      <c r="III43" s="4"/>
      <c r="IIJ43" s="4"/>
      <c r="IIK43" s="4"/>
      <c r="IIL43" s="4"/>
      <c r="IIM43" s="4"/>
      <c r="IIN43" s="4"/>
      <c r="IIO43" s="4"/>
      <c r="IIP43" s="4"/>
      <c r="IIQ43" s="4"/>
      <c r="IIR43" s="4"/>
      <c r="IIS43" s="4"/>
      <c r="IIT43" s="4"/>
      <c r="IIU43" s="4"/>
      <c r="IIV43" s="4"/>
      <c r="IIW43" s="4"/>
      <c r="IIX43" s="4"/>
      <c r="IIY43" s="4"/>
      <c r="IIZ43" s="4"/>
      <c r="IJA43" s="4"/>
      <c r="IJB43" s="4"/>
      <c r="IJC43" s="4"/>
      <c r="IJD43" s="4"/>
      <c r="IJE43" s="4"/>
      <c r="IJF43" s="4"/>
      <c r="IJG43" s="4"/>
      <c r="IJH43" s="4"/>
      <c r="IJI43" s="4"/>
      <c r="IJJ43" s="4"/>
      <c r="IJK43" s="4"/>
      <c r="IJL43" s="4"/>
      <c r="IJM43" s="4"/>
      <c r="IJN43" s="4"/>
      <c r="IJO43" s="4"/>
      <c r="IJP43" s="4"/>
      <c r="IJQ43" s="4"/>
      <c r="IJR43" s="4"/>
      <c r="IJS43" s="4"/>
      <c r="IJT43" s="4"/>
      <c r="IJU43" s="4"/>
      <c r="IJV43" s="4"/>
      <c r="IJW43" s="4"/>
      <c r="IJX43" s="4"/>
      <c r="IJY43" s="4"/>
      <c r="IJZ43" s="4"/>
      <c r="IKA43" s="4"/>
      <c r="IKB43" s="4"/>
      <c r="IKC43" s="4"/>
      <c r="IKD43" s="4"/>
      <c r="IKE43" s="4"/>
      <c r="IKF43" s="4"/>
      <c r="IKG43" s="4"/>
      <c r="IKH43" s="4"/>
      <c r="IKI43" s="4"/>
      <c r="IKJ43" s="4"/>
      <c r="IKK43" s="4"/>
      <c r="IKL43" s="4"/>
      <c r="IKM43" s="4"/>
      <c r="IKN43" s="4"/>
      <c r="IKO43" s="4"/>
      <c r="IKP43" s="4"/>
      <c r="IKQ43" s="4"/>
      <c r="IKR43" s="4"/>
      <c r="IKS43" s="4"/>
      <c r="IKT43" s="4"/>
      <c r="IKU43" s="4"/>
      <c r="IKV43" s="4"/>
      <c r="IKW43" s="4"/>
      <c r="IKX43" s="4"/>
      <c r="IKY43" s="4"/>
      <c r="IKZ43" s="4"/>
      <c r="ILA43" s="4"/>
      <c r="ILB43" s="4"/>
      <c r="ILC43" s="4"/>
      <c r="ILD43" s="4"/>
      <c r="ILE43" s="4"/>
      <c r="ILF43" s="4"/>
      <c r="ILG43" s="4"/>
      <c r="ILH43" s="4"/>
      <c r="ILI43" s="4"/>
      <c r="ILJ43" s="4"/>
      <c r="ILK43" s="4"/>
      <c r="ILL43" s="4"/>
      <c r="ILM43" s="4"/>
      <c r="ILN43" s="4"/>
      <c r="ILO43" s="4"/>
      <c r="ILP43" s="4"/>
      <c r="ILQ43" s="4"/>
      <c r="ILR43" s="4"/>
      <c r="ILS43" s="4"/>
      <c r="ILT43" s="4"/>
      <c r="ILU43" s="4"/>
      <c r="ILV43" s="4"/>
      <c r="ILW43" s="4"/>
      <c r="ILX43" s="4"/>
      <c r="ILY43" s="4"/>
      <c r="ILZ43" s="4"/>
      <c r="IMA43" s="4"/>
      <c r="IMB43" s="4"/>
      <c r="IMC43" s="4"/>
      <c r="IMD43" s="4"/>
      <c r="IME43" s="4"/>
      <c r="IMF43" s="4"/>
      <c r="IMG43" s="4"/>
      <c r="IMH43" s="4"/>
      <c r="IMI43" s="4"/>
      <c r="IMJ43" s="4"/>
      <c r="IMK43" s="4"/>
      <c r="IML43" s="4"/>
      <c r="IMM43" s="4"/>
      <c r="IMN43" s="4"/>
      <c r="IMO43" s="4"/>
      <c r="IMP43" s="4"/>
      <c r="IMQ43" s="4"/>
      <c r="IMR43" s="4"/>
      <c r="IMS43" s="4"/>
      <c r="IMT43" s="4"/>
      <c r="IMU43" s="4"/>
      <c r="IMV43" s="4"/>
      <c r="IMW43" s="4"/>
      <c r="IMX43" s="4"/>
      <c r="IMY43" s="4"/>
      <c r="IMZ43" s="4"/>
      <c r="INA43" s="4"/>
      <c r="INB43" s="4"/>
      <c r="INC43" s="4"/>
      <c r="IND43" s="4"/>
      <c r="INE43" s="4"/>
      <c r="INF43" s="4"/>
      <c r="ING43" s="4"/>
      <c r="INH43" s="4"/>
      <c r="INI43" s="4"/>
      <c r="INJ43" s="4"/>
      <c r="INK43" s="4"/>
      <c r="INL43" s="4"/>
      <c r="INM43" s="4"/>
      <c r="INN43" s="4"/>
      <c r="INO43" s="4"/>
      <c r="INP43" s="4"/>
      <c r="INQ43" s="4"/>
      <c r="INR43" s="4"/>
      <c r="INS43" s="4"/>
      <c r="INT43" s="4"/>
      <c r="INU43" s="4"/>
      <c r="INV43" s="4"/>
      <c r="INW43" s="4"/>
      <c r="INX43" s="4"/>
      <c r="INY43" s="4"/>
      <c r="INZ43" s="4"/>
      <c r="IOA43" s="4"/>
      <c r="IOB43" s="4"/>
      <c r="IOC43" s="4"/>
      <c r="IOD43" s="4"/>
      <c r="IOE43" s="4"/>
      <c r="IOF43" s="4"/>
      <c r="IOG43" s="4"/>
      <c r="IOH43" s="4"/>
      <c r="IOI43" s="4"/>
      <c r="IOJ43" s="4"/>
      <c r="IOK43" s="4"/>
      <c r="IOL43" s="4"/>
      <c r="IOM43" s="4"/>
      <c r="ION43" s="4"/>
      <c r="IOO43" s="4"/>
      <c r="IOP43" s="4"/>
      <c r="IOQ43" s="4"/>
      <c r="IOR43" s="4"/>
      <c r="IOS43" s="4"/>
      <c r="IOT43" s="4"/>
      <c r="IOU43" s="4"/>
      <c r="IOV43" s="4"/>
      <c r="IOW43" s="4"/>
      <c r="IOX43" s="4"/>
      <c r="IOY43" s="4"/>
      <c r="IOZ43" s="4"/>
      <c r="IPA43" s="4"/>
      <c r="IPB43" s="4"/>
      <c r="IPC43" s="4"/>
      <c r="IPD43" s="4"/>
      <c r="IPE43" s="4"/>
      <c r="IPF43" s="4"/>
      <c r="IPG43" s="4"/>
      <c r="IPH43" s="4"/>
      <c r="IPI43" s="4"/>
      <c r="IPJ43" s="4"/>
      <c r="IPK43" s="4"/>
      <c r="IPL43" s="4"/>
      <c r="IPM43" s="4"/>
      <c r="IPN43" s="4"/>
      <c r="IPO43" s="4"/>
      <c r="IPP43" s="4"/>
      <c r="IPQ43" s="4"/>
      <c r="IPR43" s="4"/>
      <c r="IPS43" s="4"/>
      <c r="IPT43" s="4"/>
      <c r="IPU43" s="4"/>
      <c r="IPV43" s="4"/>
      <c r="IPW43" s="4"/>
      <c r="IPX43" s="4"/>
      <c r="IPY43" s="4"/>
      <c r="IPZ43" s="4"/>
      <c r="IQA43" s="4"/>
      <c r="IQB43" s="4"/>
      <c r="IQC43" s="4"/>
      <c r="IQD43" s="4"/>
      <c r="IQE43" s="4"/>
      <c r="IQF43" s="4"/>
      <c r="IQG43" s="4"/>
      <c r="IQH43" s="4"/>
      <c r="IQI43" s="4"/>
      <c r="IQJ43" s="4"/>
      <c r="IQK43" s="4"/>
      <c r="IQL43" s="4"/>
      <c r="IQM43" s="4"/>
      <c r="IQN43" s="4"/>
      <c r="IQO43" s="4"/>
      <c r="IQP43" s="4"/>
      <c r="IQQ43" s="4"/>
      <c r="IQR43" s="4"/>
      <c r="IQS43" s="4"/>
      <c r="IQT43" s="4"/>
      <c r="IQU43" s="4"/>
      <c r="IQV43" s="4"/>
      <c r="IQW43" s="4"/>
      <c r="IQX43" s="4"/>
      <c r="IQY43" s="4"/>
      <c r="IQZ43" s="4"/>
      <c r="IRA43" s="4"/>
      <c r="IRB43" s="4"/>
      <c r="IRC43" s="4"/>
      <c r="IRD43" s="4"/>
      <c r="IRE43" s="4"/>
      <c r="IRF43" s="4"/>
      <c r="IRG43" s="4"/>
      <c r="IRH43" s="4"/>
      <c r="IRI43" s="4"/>
      <c r="IRJ43" s="4"/>
      <c r="IRK43" s="4"/>
      <c r="IRL43" s="4"/>
      <c r="IRM43" s="4"/>
      <c r="IRN43" s="4"/>
      <c r="IRO43" s="4"/>
      <c r="IRP43" s="4"/>
      <c r="IRQ43" s="4"/>
      <c r="IRR43" s="4"/>
      <c r="IRS43" s="4"/>
      <c r="IRT43" s="4"/>
      <c r="IRU43" s="4"/>
      <c r="IRV43" s="4"/>
      <c r="IRW43" s="4"/>
      <c r="IRX43" s="4"/>
      <c r="IRY43" s="4"/>
      <c r="IRZ43" s="4"/>
      <c r="ISA43" s="4"/>
      <c r="ISB43" s="4"/>
      <c r="ISC43" s="4"/>
      <c r="ISD43" s="4"/>
      <c r="ISE43" s="4"/>
      <c r="ISF43" s="4"/>
      <c r="ISG43" s="4"/>
      <c r="ISH43" s="4"/>
      <c r="ISI43" s="4"/>
      <c r="ISJ43" s="4"/>
      <c r="ISK43" s="4"/>
      <c r="ISL43" s="4"/>
      <c r="ISM43" s="4"/>
      <c r="ISN43" s="4"/>
      <c r="ISO43" s="4"/>
      <c r="ISP43" s="4"/>
      <c r="ISQ43" s="4"/>
      <c r="ISR43" s="4"/>
      <c r="ISS43" s="4"/>
      <c r="IST43" s="4"/>
      <c r="ISU43" s="4"/>
      <c r="ISV43" s="4"/>
      <c r="ISW43" s="4"/>
      <c r="ISX43" s="4"/>
      <c r="ISY43" s="4"/>
      <c r="ISZ43" s="4"/>
      <c r="ITA43" s="4"/>
      <c r="ITB43" s="4"/>
      <c r="ITC43" s="4"/>
      <c r="ITD43" s="4"/>
      <c r="ITE43" s="4"/>
      <c r="ITF43" s="4"/>
      <c r="ITG43" s="4"/>
      <c r="ITH43" s="4"/>
      <c r="ITI43" s="4"/>
      <c r="ITJ43" s="4"/>
      <c r="ITK43" s="4"/>
      <c r="ITL43" s="4"/>
      <c r="ITM43" s="4"/>
      <c r="ITN43" s="4"/>
      <c r="ITO43" s="4"/>
      <c r="ITP43" s="4"/>
      <c r="ITQ43" s="4"/>
      <c r="ITR43" s="4"/>
      <c r="ITS43" s="4"/>
      <c r="ITT43" s="4"/>
      <c r="ITU43" s="4"/>
      <c r="ITV43" s="4"/>
      <c r="ITW43" s="4"/>
      <c r="ITX43" s="4"/>
      <c r="ITY43" s="4"/>
      <c r="ITZ43" s="4"/>
      <c r="IUA43" s="4"/>
      <c r="IUB43" s="4"/>
      <c r="IUC43" s="4"/>
      <c r="IUD43" s="4"/>
      <c r="IUE43" s="4"/>
      <c r="IUF43" s="4"/>
      <c r="IUG43" s="4"/>
      <c r="IUH43" s="4"/>
      <c r="IUI43" s="4"/>
      <c r="IUJ43" s="4"/>
      <c r="IUK43" s="4"/>
      <c r="IUL43" s="4"/>
      <c r="IUM43" s="4"/>
      <c r="IUN43" s="4"/>
      <c r="IUO43" s="4"/>
      <c r="IUP43" s="4"/>
      <c r="IUQ43" s="4"/>
      <c r="IUR43" s="4"/>
      <c r="IUS43" s="4"/>
      <c r="IUT43" s="4"/>
      <c r="IUU43" s="4"/>
      <c r="IUV43" s="4"/>
      <c r="IUW43" s="4"/>
      <c r="IUX43" s="4"/>
      <c r="IUY43" s="4"/>
      <c r="IUZ43" s="4"/>
      <c r="IVA43" s="4"/>
      <c r="IVB43" s="4"/>
      <c r="IVC43" s="4"/>
      <c r="IVD43" s="4"/>
      <c r="IVE43" s="4"/>
      <c r="IVF43" s="4"/>
      <c r="IVG43" s="4"/>
      <c r="IVH43" s="4"/>
      <c r="IVI43" s="4"/>
      <c r="IVJ43" s="4"/>
      <c r="IVK43" s="4"/>
      <c r="IVL43" s="4"/>
      <c r="IVM43" s="4"/>
      <c r="IVN43" s="4"/>
      <c r="IVO43" s="4"/>
      <c r="IVP43" s="4"/>
      <c r="IVQ43" s="4"/>
      <c r="IVR43" s="4"/>
      <c r="IVS43" s="4"/>
      <c r="IVT43" s="4"/>
      <c r="IVU43" s="4"/>
      <c r="IVV43" s="4"/>
      <c r="IVW43" s="4"/>
      <c r="IVX43" s="4"/>
      <c r="IVY43" s="4"/>
      <c r="IVZ43" s="4"/>
      <c r="IWA43" s="4"/>
      <c r="IWB43" s="4"/>
      <c r="IWC43" s="4"/>
      <c r="IWD43" s="4"/>
      <c r="IWE43" s="4"/>
      <c r="IWF43" s="4"/>
      <c r="IWG43" s="4"/>
      <c r="IWH43" s="4"/>
      <c r="IWI43" s="4"/>
      <c r="IWJ43" s="4"/>
      <c r="IWK43" s="4"/>
      <c r="IWL43" s="4"/>
      <c r="IWM43" s="4"/>
      <c r="IWN43" s="4"/>
      <c r="IWO43" s="4"/>
      <c r="IWP43" s="4"/>
      <c r="IWQ43" s="4"/>
      <c r="IWR43" s="4"/>
      <c r="IWS43" s="4"/>
      <c r="IWT43" s="4"/>
      <c r="IWU43" s="4"/>
      <c r="IWV43" s="4"/>
      <c r="IWW43" s="4"/>
      <c r="IWX43" s="4"/>
      <c r="IWY43" s="4"/>
      <c r="IWZ43" s="4"/>
      <c r="IXA43" s="4"/>
      <c r="IXB43" s="4"/>
      <c r="IXC43" s="4"/>
      <c r="IXD43" s="4"/>
      <c r="IXE43" s="4"/>
      <c r="IXF43" s="4"/>
      <c r="IXG43" s="4"/>
      <c r="IXH43" s="4"/>
      <c r="IXI43" s="4"/>
      <c r="IXJ43" s="4"/>
      <c r="IXK43" s="4"/>
      <c r="IXL43" s="4"/>
      <c r="IXM43" s="4"/>
      <c r="IXN43" s="4"/>
      <c r="IXO43" s="4"/>
      <c r="IXP43" s="4"/>
      <c r="IXQ43" s="4"/>
      <c r="IXR43" s="4"/>
      <c r="IXS43" s="4"/>
      <c r="IXT43" s="4"/>
      <c r="IXU43" s="4"/>
      <c r="IXV43" s="4"/>
      <c r="IXW43" s="4"/>
      <c r="IXX43" s="4"/>
      <c r="IXY43" s="4"/>
      <c r="IXZ43" s="4"/>
      <c r="IYA43" s="4"/>
      <c r="IYB43" s="4"/>
      <c r="IYC43" s="4"/>
      <c r="IYD43" s="4"/>
      <c r="IYE43" s="4"/>
      <c r="IYF43" s="4"/>
      <c r="IYG43" s="4"/>
      <c r="IYH43" s="4"/>
      <c r="IYI43" s="4"/>
      <c r="IYJ43" s="4"/>
      <c r="IYK43" s="4"/>
      <c r="IYL43" s="4"/>
      <c r="IYM43" s="4"/>
      <c r="IYN43" s="4"/>
      <c r="IYO43" s="4"/>
      <c r="IYP43" s="4"/>
      <c r="IYQ43" s="4"/>
      <c r="IYR43" s="4"/>
      <c r="IYS43" s="4"/>
      <c r="IYT43" s="4"/>
      <c r="IYU43" s="4"/>
      <c r="IYV43" s="4"/>
      <c r="IYW43" s="4"/>
      <c r="IYX43" s="4"/>
      <c r="IYY43" s="4"/>
      <c r="IYZ43" s="4"/>
      <c r="IZA43" s="4"/>
      <c r="IZB43" s="4"/>
      <c r="IZC43" s="4"/>
      <c r="IZD43" s="4"/>
      <c r="IZE43" s="4"/>
      <c r="IZF43" s="4"/>
      <c r="IZG43" s="4"/>
      <c r="IZH43" s="4"/>
      <c r="IZI43" s="4"/>
      <c r="IZJ43" s="4"/>
      <c r="IZK43" s="4"/>
      <c r="IZL43" s="4"/>
      <c r="IZM43" s="4"/>
      <c r="IZN43" s="4"/>
      <c r="IZO43" s="4"/>
      <c r="IZP43" s="4"/>
      <c r="IZQ43" s="4"/>
      <c r="IZR43" s="4"/>
      <c r="IZS43" s="4"/>
      <c r="IZT43" s="4"/>
      <c r="IZU43" s="4"/>
      <c r="IZV43" s="4"/>
      <c r="IZW43" s="4"/>
      <c r="IZX43" s="4"/>
      <c r="IZY43" s="4"/>
      <c r="IZZ43" s="4"/>
      <c r="JAA43" s="4"/>
      <c r="JAB43" s="4"/>
      <c r="JAC43" s="4"/>
      <c r="JAD43" s="4"/>
      <c r="JAE43" s="4"/>
      <c r="JAF43" s="4"/>
      <c r="JAG43" s="4"/>
      <c r="JAH43" s="4"/>
      <c r="JAI43" s="4"/>
      <c r="JAJ43" s="4"/>
      <c r="JAK43" s="4"/>
      <c r="JAL43" s="4"/>
      <c r="JAM43" s="4"/>
      <c r="JAN43" s="4"/>
      <c r="JAO43" s="4"/>
      <c r="JAP43" s="4"/>
      <c r="JAQ43" s="4"/>
      <c r="JAR43" s="4"/>
      <c r="JAS43" s="4"/>
      <c r="JAT43" s="4"/>
      <c r="JAU43" s="4"/>
      <c r="JAV43" s="4"/>
      <c r="JAW43" s="4"/>
      <c r="JAX43" s="4"/>
      <c r="JAY43" s="4"/>
      <c r="JAZ43" s="4"/>
      <c r="JBA43" s="4"/>
      <c r="JBB43" s="4"/>
      <c r="JBC43" s="4"/>
      <c r="JBD43" s="4"/>
      <c r="JBE43" s="4"/>
      <c r="JBF43" s="4"/>
      <c r="JBG43" s="4"/>
      <c r="JBH43" s="4"/>
      <c r="JBI43" s="4"/>
      <c r="JBJ43" s="4"/>
      <c r="JBK43" s="4"/>
      <c r="JBL43" s="4"/>
      <c r="JBM43" s="4"/>
      <c r="JBN43" s="4"/>
      <c r="JBO43" s="4"/>
      <c r="JBP43" s="4"/>
      <c r="JBQ43" s="4"/>
      <c r="JBR43" s="4"/>
      <c r="JBS43" s="4"/>
      <c r="JBT43" s="4"/>
      <c r="JBU43" s="4"/>
      <c r="JBV43" s="4"/>
      <c r="JBW43" s="4"/>
      <c r="JBX43" s="4"/>
      <c r="JBY43" s="4"/>
      <c r="JBZ43" s="4"/>
      <c r="JCA43" s="4"/>
      <c r="JCB43" s="4"/>
      <c r="JCC43" s="4"/>
      <c r="JCD43" s="4"/>
      <c r="JCE43" s="4"/>
      <c r="JCF43" s="4"/>
      <c r="JCG43" s="4"/>
      <c r="JCH43" s="4"/>
      <c r="JCI43" s="4"/>
      <c r="JCJ43" s="4"/>
      <c r="JCK43" s="4"/>
      <c r="JCL43" s="4"/>
      <c r="JCM43" s="4"/>
      <c r="JCN43" s="4"/>
      <c r="JCO43" s="4"/>
      <c r="JCP43" s="4"/>
      <c r="JCQ43" s="4"/>
      <c r="JCR43" s="4"/>
      <c r="JCS43" s="4"/>
      <c r="JCT43" s="4"/>
      <c r="JCU43" s="4"/>
      <c r="JCV43" s="4"/>
      <c r="JCW43" s="4"/>
      <c r="JCX43" s="4"/>
      <c r="JCY43" s="4"/>
      <c r="JCZ43" s="4"/>
      <c r="JDA43" s="4"/>
      <c r="JDB43" s="4"/>
      <c r="JDC43" s="4"/>
      <c r="JDD43" s="4"/>
      <c r="JDE43" s="4"/>
      <c r="JDF43" s="4"/>
      <c r="JDG43" s="4"/>
      <c r="JDH43" s="4"/>
      <c r="JDI43" s="4"/>
      <c r="JDJ43" s="4"/>
      <c r="JDK43" s="4"/>
      <c r="JDL43" s="4"/>
      <c r="JDM43" s="4"/>
      <c r="JDN43" s="4"/>
      <c r="JDO43" s="4"/>
      <c r="JDP43" s="4"/>
      <c r="JDQ43" s="4"/>
      <c r="JDR43" s="4"/>
      <c r="JDS43" s="4"/>
      <c r="JDT43" s="4"/>
      <c r="JDU43" s="4"/>
      <c r="JDV43" s="4"/>
      <c r="JDW43" s="4"/>
      <c r="JDX43" s="4"/>
      <c r="JDY43" s="4"/>
      <c r="JDZ43" s="4"/>
      <c r="JEA43" s="4"/>
      <c r="JEB43" s="4"/>
      <c r="JEC43" s="4"/>
      <c r="JED43" s="4"/>
      <c r="JEE43" s="4"/>
      <c r="JEF43" s="4"/>
      <c r="JEG43" s="4"/>
      <c r="JEH43" s="4"/>
      <c r="JEI43" s="4"/>
      <c r="JEJ43" s="4"/>
      <c r="JEK43" s="4"/>
      <c r="JEL43" s="4"/>
      <c r="JEM43" s="4"/>
      <c r="JEN43" s="4"/>
      <c r="JEO43" s="4"/>
      <c r="JEP43" s="4"/>
      <c r="JEQ43" s="4"/>
      <c r="JER43" s="4"/>
      <c r="JES43" s="4"/>
      <c r="JET43" s="4"/>
      <c r="JEU43" s="4"/>
      <c r="JEV43" s="4"/>
      <c r="JEW43" s="4"/>
      <c r="JEX43" s="4"/>
      <c r="JEY43" s="4"/>
      <c r="JEZ43" s="4"/>
      <c r="JFA43" s="4"/>
      <c r="JFB43" s="4"/>
      <c r="JFC43" s="4"/>
      <c r="JFD43" s="4"/>
      <c r="JFE43" s="4"/>
      <c r="JFF43" s="4"/>
      <c r="JFG43" s="4"/>
      <c r="JFH43" s="4"/>
      <c r="JFI43" s="4"/>
      <c r="JFJ43" s="4"/>
      <c r="JFK43" s="4"/>
      <c r="JFL43" s="4"/>
      <c r="JFM43" s="4"/>
      <c r="JFN43" s="4"/>
      <c r="JFO43" s="4"/>
      <c r="JFP43" s="4"/>
      <c r="JFQ43" s="4"/>
      <c r="JFR43" s="4"/>
      <c r="JFS43" s="4"/>
      <c r="JFT43" s="4"/>
      <c r="JFU43" s="4"/>
      <c r="JFV43" s="4"/>
      <c r="JFW43" s="4"/>
      <c r="JFX43" s="4"/>
      <c r="JFY43" s="4"/>
      <c r="JFZ43" s="4"/>
      <c r="JGA43" s="4"/>
      <c r="JGB43" s="4"/>
      <c r="JGC43" s="4"/>
      <c r="JGD43" s="4"/>
      <c r="JGE43" s="4"/>
      <c r="JGF43" s="4"/>
      <c r="JGG43" s="4"/>
      <c r="JGH43" s="4"/>
      <c r="JGI43" s="4"/>
      <c r="JGJ43" s="4"/>
      <c r="JGK43" s="4"/>
      <c r="JGL43" s="4"/>
      <c r="JGM43" s="4"/>
      <c r="JGN43" s="4"/>
      <c r="JGO43" s="4"/>
      <c r="JGP43" s="4"/>
      <c r="JGQ43" s="4"/>
      <c r="JGR43" s="4"/>
      <c r="JGS43" s="4"/>
      <c r="JGT43" s="4"/>
      <c r="JGU43" s="4"/>
      <c r="JGV43" s="4"/>
      <c r="JGW43" s="4"/>
      <c r="JGX43" s="4"/>
      <c r="JGY43" s="4"/>
      <c r="JGZ43" s="4"/>
      <c r="JHA43" s="4"/>
      <c r="JHB43" s="4"/>
      <c r="JHC43" s="4"/>
      <c r="JHD43" s="4"/>
      <c r="JHE43" s="4"/>
      <c r="JHF43" s="4"/>
      <c r="JHG43" s="4"/>
      <c r="JHH43" s="4"/>
      <c r="JHI43" s="4"/>
      <c r="JHJ43" s="4"/>
      <c r="JHK43" s="4"/>
      <c r="JHL43" s="4"/>
      <c r="JHM43" s="4"/>
      <c r="JHN43" s="4"/>
      <c r="JHO43" s="4"/>
      <c r="JHP43" s="4"/>
      <c r="JHQ43" s="4"/>
      <c r="JHR43" s="4"/>
      <c r="JHS43" s="4"/>
      <c r="JHT43" s="4"/>
      <c r="JHU43" s="4"/>
      <c r="JHV43" s="4"/>
      <c r="JHW43" s="4"/>
      <c r="JHX43" s="4"/>
      <c r="JHY43" s="4"/>
      <c r="JHZ43" s="4"/>
      <c r="JIA43" s="4"/>
      <c r="JIB43" s="4"/>
      <c r="JIC43" s="4"/>
      <c r="JID43" s="4"/>
      <c r="JIE43" s="4"/>
      <c r="JIF43" s="4"/>
      <c r="JIG43" s="4"/>
      <c r="JIH43" s="4"/>
      <c r="JII43" s="4"/>
      <c r="JIJ43" s="4"/>
      <c r="JIK43" s="4"/>
      <c r="JIL43" s="4"/>
      <c r="JIM43" s="4"/>
      <c r="JIN43" s="4"/>
      <c r="JIO43" s="4"/>
      <c r="JIP43" s="4"/>
      <c r="JIQ43" s="4"/>
      <c r="JIR43" s="4"/>
      <c r="JIS43" s="4"/>
      <c r="JIT43" s="4"/>
      <c r="JIU43" s="4"/>
      <c r="JIV43" s="4"/>
      <c r="JIW43" s="4"/>
      <c r="JIX43" s="4"/>
      <c r="JIY43" s="4"/>
      <c r="JIZ43" s="4"/>
      <c r="JJA43" s="4"/>
      <c r="JJB43" s="4"/>
      <c r="JJC43" s="4"/>
      <c r="JJD43" s="4"/>
      <c r="JJE43" s="4"/>
      <c r="JJF43" s="4"/>
      <c r="JJG43" s="4"/>
      <c r="JJH43" s="4"/>
      <c r="JJI43" s="4"/>
      <c r="JJJ43" s="4"/>
      <c r="JJK43" s="4"/>
      <c r="JJL43" s="4"/>
      <c r="JJM43" s="4"/>
      <c r="JJN43" s="4"/>
      <c r="JJO43" s="4"/>
      <c r="JJP43" s="4"/>
      <c r="JJQ43" s="4"/>
      <c r="JJR43" s="4"/>
      <c r="JJS43" s="4"/>
      <c r="JJT43" s="4"/>
      <c r="JJU43" s="4"/>
      <c r="JJV43" s="4"/>
      <c r="JJW43" s="4"/>
      <c r="JJX43" s="4"/>
      <c r="JJY43" s="4"/>
      <c r="JJZ43" s="4"/>
      <c r="JKA43" s="4"/>
      <c r="JKB43" s="4"/>
      <c r="JKC43" s="4"/>
      <c r="JKD43" s="4"/>
      <c r="JKE43" s="4"/>
      <c r="JKF43" s="4"/>
      <c r="JKG43" s="4"/>
      <c r="JKH43" s="4"/>
      <c r="JKI43" s="4"/>
      <c r="JKJ43" s="4"/>
      <c r="JKK43" s="4"/>
      <c r="JKL43" s="4"/>
      <c r="JKM43" s="4"/>
      <c r="JKN43" s="4"/>
      <c r="JKO43" s="4"/>
      <c r="JKP43" s="4"/>
      <c r="JKQ43" s="4"/>
      <c r="JKR43" s="4"/>
      <c r="JKS43" s="4"/>
      <c r="JKT43" s="4"/>
      <c r="JKU43" s="4"/>
      <c r="JKV43" s="4"/>
      <c r="JKW43" s="4"/>
      <c r="JKX43" s="4"/>
      <c r="JKY43" s="4"/>
      <c r="JKZ43" s="4"/>
      <c r="JLA43" s="4"/>
      <c r="JLB43" s="4"/>
      <c r="JLC43" s="4"/>
      <c r="JLD43" s="4"/>
      <c r="JLE43" s="4"/>
      <c r="JLF43" s="4"/>
      <c r="JLG43" s="4"/>
      <c r="JLH43" s="4"/>
      <c r="JLI43" s="4"/>
      <c r="JLJ43" s="4"/>
      <c r="JLK43" s="4"/>
      <c r="JLL43" s="4"/>
      <c r="JLM43" s="4"/>
      <c r="JLN43" s="4"/>
      <c r="JLO43" s="4"/>
      <c r="JLP43" s="4"/>
      <c r="JLQ43" s="4"/>
      <c r="JLR43" s="4"/>
      <c r="JLS43" s="4"/>
      <c r="JLT43" s="4"/>
      <c r="JLU43" s="4"/>
      <c r="JLV43" s="4"/>
      <c r="JLW43" s="4"/>
      <c r="JLX43" s="4"/>
      <c r="JLY43" s="4"/>
      <c r="JLZ43" s="4"/>
      <c r="JMA43" s="4"/>
      <c r="JMB43" s="4"/>
      <c r="JMC43" s="4"/>
      <c r="JMD43" s="4"/>
      <c r="JME43" s="4"/>
      <c r="JMF43" s="4"/>
      <c r="JMG43" s="4"/>
      <c r="JMH43" s="4"/>
      <c r="JMI43" s="4"/>
      <c r="JMJ43" s="4"/>
      <c r="JMK43" s="4"/>
      <c r="JML43" s="4"/>
      <c r="JMM43" s="4"/>
      <c r="JMN43" s="4"/>
      <c r="JMO43" s="4"/>
      <c r="JMP43" s="4"/>
      <c r="JMQ43" s="4"/>
      <c r="JMR43" s="4"/>
      <c r="JMS43" s="4"/>
      <c r="JMT43" s="4"/>
      <c r="JMU43" s="4"/>
      <c r="JMV43" s="4"/>
      <c r="JMW43" s="4"/>
      <c r="JMX43" s="4"/>
      <c r="JMY43" s="4"/>
      <c r="JMZ43" s="4"/>
      <c r="JNA43" s="4"/>
      <c r="JNB43" s="4"/>
      <c r="JNC43" s="4"/>
      <c r="JND43" s="4"/>
      <c r="JNE43" s="4"/>
      <c r="JNF43" s="4"/>
      <c r="JNG43" s="4"/>
      <c r="JNH43" s="4"/>
      <c r="JNI43" s="4"/>
      <c r="JNJ43" s="4"/>
      <c r="JNK43" s="4"/>
      <c r="JNL43" s="4"/>
      <c r="JNM43" s="4"/>
      <c r="JNN43" s="4"/>
      <c r="JNO43" s="4"/>
      <c r="JNP43" s="4"/>
      <c r="JNQ43" s="4"/>
      <c r="JNR43" s="4"/>
      <c r="JNS43" s="4"/>
      <c r="JNT43" s="4"/>
      <c r="JNU43" s="4"/>
      <c r="JNV43" s="4"/>
      <c r="JNW43" s="4"/>
      <c r="JNX43" s="4"/>
      <c r="JNY43" s="4"/>
      <c r="JNZ43" s="4"/>
      <c r="JOA43" s="4"/>
      <c r="JOB43" s="4"/>
      <c r="JOC43" s="4"/>
      <c r="JOD43" s="4"/>
      <c r="JOE43" s="4"/>
      <c r="JOF43" s="4"/>
      <c r="JOG43" s="4"/>
      <c r="JOH43" s="4"/>
      <c r="JOI43" s="4"/>
      <c r="JOJ43" s="4"/>
      <c r="JOK43" s="4"/>
      <c r="JOL43" s="4"/>
      <c r="JOM43" s="4"/>
      <c r="JON43" s="4"/>
      <c r="JOO43" s="4"/>
      <c r="JOP43" s="4"/>
      <c r="JOQ43" s="4"/>
      <c r="JOR43" s="4"/>
      <c r="JOS43" s="4"/>
      <c r="JOT43" s="4"/>
      <c r="JOU43" s="4"/>
      <c r="JOV43" s="4"/>
      <c r="JOW43" s="4"/>
      <c r="JOX43" s="4"/>
      <c r="JOY43" s="4"/>
      <c r="JOZ43" s="4"/>
      <c r="JPA43" s="4"/>
      <c r="JPB43" s="4"/>
      <c r="JPC43" s="4"/>
      <c r="JPD43" s="4"/>
      <c r="JPE43" s="4"/>
      <c r="JPF43" s="4"/>
      <c r="JPG43" s="4"/>
      <c r="JPH43" s="4"/>
      <c r="JPI43" s="4"/>
      <c r="JPJ43" s="4"/>
      <c r="JPK43" s="4"/>
      <c r="JPL43" s="4"/>
      <c r="JPM43" s="4"/>
      <c r="JPN43" s="4"/>
      <c r="JPO43" s="4"/>
      <c r="JPP43" s="4"/>
      <c r="JPQ43" s="4"/>
      <c r="JPR43" s="4"/>
      <c r="JPS43" s="4"/>
      <c r="JPT43" s="4"/>
      <c r="JPU43" s="4"/>
      <c r="JPV43" s="4"/>
      <c r="JPW43" s="4"/>
      <c r="JPX43" s="4"/>
      <c r="JPY43" s="4"/>
      <c r="JPZ43" s="4"/>
      <c r="JQA43" s="4"/>
      <c r="JQB43" s="4"/>
      <c r="JQC43" s="4"/>
      <c r="JQD43" s="4"/>
      <c r="JQE43" s="4"/>
      <c r="JQF43" s="4"/>
      <c r="JQG43" s="4"/>
      <c r="JQH43" s="4"/>
      <c r="JQI43" s="4"/>
      <c r="JQJ43" s="4"/>
      <c r="JQK43" s="4"/>
      <c r="JQL43" s="4"/>
      <c r="JQM43" s="4"/>
      <c r="JQN43" s="4"/>
      <c r="JQO43" s="4"/>
      <c r="JQP43" s="4"/>
      <c r="JQQ43" s="4"/>
      <c r="JQR43" s="4"/>
      <c r="JQS43" s="4"/>
      <c r="JQT43" s="4"/>
      <c r="JQU43" s="4"/>
      <c r="JQV43" s="4"/>
      <c r="JQW43" s="4"/>
      <c r="JQX43" s="4"/>
      <c r="JQY43" s="4"/>
      <c r="JQZ43" s="4"/>
      <c r="JRA43" s="4"/>
      <c r="JRB43" s="4"/>
      <c r="JRC43" s="4"/>
      <c r="JRD43" s="4"/>
      <c r="JRE43" s="4"/>
      <c r="JRF43" s="4"/>
      <c r="JRG43" s="4"/>
      <c r="JRH43" s="4"/>
      <c r="JRI43" s="4"/>
      <c r="JRJ43" s="4"/>
      <c r="JRK43" s="4"/>
      <c r="JRL43" s="4"/>
      <c r="JRM43" s="4"/>
      <c r="JRN43" s="4"/>
      <c r="JRO43" s="4"/>
      <c r="JRP43" s="4"/>
      <c r="JRQ43" s="4"/>
      <c r="JRR43" s="4"/>
      <c r="JRS43" s="4"/>
      <c r="JRT43" s="4"/>
      <c r="JRU43" s="4"/>
      <c r="JRV43" s="4"/>
      <c r="JRW43" s="4"/>
      <c r="JRX43" s="4"/>
      <c r="JRY43" s="4"/>
      <c r="JRZ43" s="4"/>
      <c r="JSA43" s="4"/>
      <c r="JSB43" s="4"/>
      <c r="JSC43" s="4"/>
      <c r="JSD43" s="4"/>
      <c r="JSE43" s="4"/>
      <c r="JSF43" s="4"/>
      <c r="JSG43" s="4"/>
      <c r="JSH43" s="4"/>
      <c r="JSI43" s="4"/>
      <c r="JSJ43" s="4"/>
      <c r="JSK43" s="4"/>
      <c r="JSL43" s="4"/>
      <c r="JSM43" s="4"/>
      <c r="JSN43" s="4"/>
      <c r="JSO43" s="4"/>
      <c r="JSP43" s="4"/>
      <c r="JSQ43" s="4"/>
      <c r="JSR43" s="4"/>
      <c r="JSS43" s="4"/>
      <c r="JST43" s="4"/>
      <c r="JSU43" s="4"/>
      <c r="JSV43" s="4"/>
      <c r="JSW43" s="4"/>
      <c r="JSX43" s="4"/>
      <c r="JSY43" s="4"/>
      <c r="JSZ43" s="4"/>
      <c r="JTA43" s="4"/>
      <c r="JTB43" s="4"/>
      <c r="JTC43" s="4"/>
      <c r="JTD43" s="4"/>
      <c r="JTE43" s="4"/>
      <c r="JTF43" s="4"/>
      <c r="JTG43" s="4"/>
      <c r="JTH43" s="4"/>
      <c r="JTI43" s="4"/>
      <c r="JTJ43" s="4"/>
      <c r="JTK43" s="4"/>
      <c r="JTL43" s="4"/>
      <c r="JTM43" s="4"/>
      <c r="JTN43" s="4"/>
      <c r="JTO43" s="4"/>
      <c r="JTP43" s="4"/>
      <c r="JTQ43" s="4"/>
      <c r="JTR43" s="4"/>
      <c r="JTS43" s="4"/>
      <c r="JTT43" s="4"/>
      <c r="JTU43" s="4"/>
      <c r="JTV43" s="4"/>
      <c r="JTW43" s="4"/>
      <c r="JTX43" s="4"/>
      <c r="JTY43" s="4"/>
      <c r="JTZ43" s="4"/>
      <c r="JUA43" s="4"/>
      <c r="JUB43" s="4"/>
      <c r="JUC43" s="4"/>
      <c r="JUD43" s="4"/>
      <c r="JUE43" s="4"/>
      <c r="JUF43" s="4"/>
      <c r="JUG43" s="4"/>
      <c r="JUH43" s="4"/>
      <c r="JUI43" s="4"/>
      <c r="JUJ43" s="4"/>
      <c r="JUK43" s="4"/>
      <c r="JUL43" s="4"/>
      <c r="JUM43" s="4"/>
      <c r="JUN43" s="4"/>
      <c r="JUO43" s="4"/>
      <c r="JUP43" s="4"/>
      <c r="JUQ43" s="4"/>
      <c r="JUR43" s="4"/>
      <c r="JUS43" s="4"/>
      <c r="JUT43" s="4"/>
      <c r="JUU43" s="4"/>
      <c r="JUV43" s="4"/>
      <c r="JUW43" s="4"/>
      <c r="JUX43" s="4"/>
      <c r="JUY43" s="4"/>
      <c r="JUZ43" s="4"/>
      <c r="JVA43" s="4"/>
      <c r="JVB43" s="4"/>
      <c r="JVC43" s="4"/>
      <c r="JVD43" s="4"/>
      <c r="JVE43" s="4"/>
      <c r="JVF43" s="4"/>
      <c r="JVG43" s="4"/>
      <c r="JVH43" s="4"/>
      <c r="JVI43" s="4"/>
      <c r="JVJ43" s="4"/>
      <c r="JVK43" s="4"/>
      <c r="JVL43" s="4"/>
      <c r="JVM43" s="4"/>
      <c r="JVN43" s="4"/>
      <c r="JVO43" s="4"/>
      <c r="JVP43" s="4"/>
      <c r="JVQ43" s="4"/>
      <c r="JVR43" s="4"/>
      <c r="JVS43" s="4"/>
      <c r="JVT43" s="4"/>
      <c r="JVU43" s="4"/>
      <c r="JVV43" s="4"/>
      <c r="JVW43" s="4"/>
      <c r="JVX43" s="4"/>
      <c r="JVY43" s="4"/>
      <c r="JVZ43" s="4"/>
      <c r="JWA43" s="4"/>
      <c r="JWB43" s="4"/>
      <c r="JWC43" s="4"/>
      <c r="JWD43" s="4"/>
      <c r="JWE43" s="4"/>
      <c r="JWF43" s="4"/>
      <c r="JWG43" s="4"/>
      <c r="JWH43" s="4"/>
      <c r="JWI43" s="4"/>
      <c r="JWJ43" s="4"/>
      <c r="JWK43" s="4"/>
      <c r="JWL43" s="4"/>
      <c r="JWM43" s="4"/>
      <c r="JWN43" s="4"/>
      <c r="JWO43" s="4"/>
      <c r="JWP43" s="4"/>
      <c r="JWQ43" s="4"/>
      <c r="JWR43" s="4"/>
      <c r="JWS43" s="4"/>
      <c r="JWT43" s="4"/>
      <c r="JWU43" s="4"/>
      <c r="JWV43" s="4"/>
      <c r="JWW43" s="4"/>
      <c r="JWX43" s="4"/>
      <c r="JWY43" s="4"/>
      <c r="JWZ43" s="4"/>
      <c r="JXA43" s="4"/>
      <c r="JXB43" s="4"/>
      <c r="JXC43" s="4"/>
      <c r="JXD43" s="4"/>
      <c r="JXE43" s="4"/>
      <c r="JXF43" s="4"/>
      <c r="JXG43" s="4"/>
      <c r="JXH43" s="4"/>
      <c r="JXI43" s="4"/>
      <c r="JXJ43" s="4"/>
      <c r="JXK43" s="4"/>
      <c r="JXL43" s="4"/>
      <c r="JXM43" s="4"/>
      <c r="JXN43" s="4"/>
      <c r="JXO43" s="4"/>
      <c r="JXP43" s="4"/>
      <c r="JXQ43" s="4"/>
      <c r="JXR43" s="4"/>
      <c r="JXS43" s="4"/>
      <c r="JXT43" s="4"/>
      <c r="JXU43" s="4"/>
      <c r="JXV43" s="4"/>
      <c r="JXW43" s="4"/>
      <c r="JXX43" s="4"/>
      <c r="JXY43" s="4"/>
      <c r="JXZ43" s="4"/>
      <c r="JYA43" s="4"/>
      <c r="JYB43" s="4"/>
      <c r="JYC43" s="4"/>
      <c r="JYD43" s="4"/>
      <c r="JYE43" s="4"/>
      <c r="JYF43" s="4"/>
      <c r="JYG43" s="4"/>
      <c r="JYH43" s="4"/>
      <c r="JYI43" s="4"/>
      <c r="JYJ43" s="4"/>
      <c r="JYK43" s="4"/>
      <c r="JYL43" s="4"/>
      <c r="JYM43" s="4"/>
      <c r="JYN43" s="4"/>
      <c r="JYO43" s="4"/>
      <c r="JYP43" s="4"/>
      <c r="JYQ43" s="4"/>
      <c r="JYR43" s="4"/>
      <c r="JYS43" s="4"/>
      <c r="JYT43" s="4"/>
      <c r="JYU43" s="4"/>
      <c r="JYV43" s="4"/>
      <c r="JYW43" s="4"/>
      <c r="JYX43" s="4"/>
      <c r="JYY43" s="4"/>
      <c r="JYZ43" s="4"/>
      <c r="JZA43" s="4"/>
      <c r="JZB43" s="4"/>
      <c r="JZC43" s="4"/>
      <c r="JZD43" s="4"/>
      <c r="JZE43" s="4"/>
      <c r="JZF43" s="4"/>
      <c r="JZG43" s="4"/>
      <c r="JZH43" s="4"/>
      <c r="JZI43" s="4"/>
      <c r="JZJ43" s="4"/>
      <c r="JZK43" s="4"/>
      <c r="JZL43" s="4"/>
      <c r="JZM43" s="4"/>
      <c r="JZN43" s="4"/>
      <c r="JZO43" s="4"/>
      <c r="JZP43" s="4"/>
      <c r="JZQ43" s="4"/>
      <c r="JZR43" s="4"/>
      <c r="JZS43" s="4"/>
      <c r="JZT43" s="4"/>
      <c r="JZU43" s="4"/>
      <c r="JZV43" s="4"/>
      <c r="JZW43" s="4"/>
      <c r="JZX43" s="4"/>
      <c r="JZY43" s="4"/>
      <c r="JZZ43" s="4"/>
      <c r="KAA43" s="4"/>
      <c r="KAB43" s="4"/>
      <c r="KAC43" s="4"/>
      <c r="KAD43" s="4"/>
      <c r="KAE43" s="4"/>
      <c r="KAF43" s="4"/>
      <c r="KAG43" s="4"/>
      <c r="KAH43" s="4"/>
      <c r="KAI43" s="4"/>
      <c r="KAJ43" s="4"/>
      <c r="KAK43" s="4"/>
      <c r="KAL43" s="4"/>
      <c r="KAM43" s="4"/>
      <c r="KAN43" s="4"/>
      <c r="KAO43" s="4"/>
      <c r="KAP43" s="4"/>
      <c r="KAQ43" s="4"/>
      <c r="KAR43" s="4"/>
      <c r="KAS43" s="4"/>
      <c r="KAT43" s="4"/>
      <c r="KAU43" s="4"/>
      <c r="KAV43" s="4"/>
      <c r="KAW43" s="4"/>
      <c r="KAX43" s="4"/>
      <c r="KAY43" s="4"/>
      <c r="KAZ43" s="4"/>
      <c r="KBA43" s="4"/>
      <c r="KBB43" s="4"/>
      <c r="KBC43" s="4"/>
      <c r="KBD43" s="4"/>
      <c r="KBE43" s="4"/>
      <c r="KBF43" s="4"/>
      <c r="KBG43" s="4"/>
      <c r="KBH43" s="4"/>
      <c r="KBI43" s="4"/>
      <c r="KBJ43" s="4"/>
      <c r="KBK43" s="4"/>
      <c r="KBL43" s="4"/>
      <c r="KBM43" s="4"/>
      <c r="KBN43" s="4"/>
      <c r="KBO43" s="4"/>
      <c r="KBP43" s="4"/>
      <c r="KBQ43" s="4"/>
      <c r="KBR43" s="4"/>
      <c r="KBS43" s="4"/>
      <c r="KBT43" s="4"/>
      <c r="KBU43" s="4"/>
      <c r="KBV43" s="4"/>
      <c r="KBW43" s="4"/>
      <c r="KBX43" s="4"/>
      <c r="KBY43" s="4"/>
      <c r="KBZ43" s="4"/>
      <c r="KCA43" s="4"/>
      <c r="KCB43" s="4"/>
      <c r="KCC43" s="4"/>
      <c r="KCD43" s="4"/>
      <c r="KCE43" s="4"/>
      <c r="KCF43" s="4"/>
      <c r="KCG43" s="4"/>
      <c r="KCH43" s="4"/>
      <c r="KCI43" s="4"/>
      <c r="KCJ43" s="4"/>
      <c r="KCK43" s="4"/>
      <c r="KCL43" s="4"/>
      <c r="KCM43" s="4"/>
      <c r="KCN43" s="4"/>
      <c r="KCO43" s="4"/>
      <c r="KCP43" s="4"/>
      <c r="KCQ43" s="4"/>
      <c r="KCR43" s="4"/>
      <c r="KCS43" s="4"/>
      <c r="KCT43" s="4"/>
      <c r="KCU43" s="4"/>
      <c r="KCV43" s="4"/>
      <c r="KCW43" s="4"/>
      <c r="KCX43" s="4"/>
      <c r="KCY43" s="4"/>
      <c r="KCZ43" s="4"/>
      <c r="KDA43" s="4"/>
      <c r="KDB43" s="4"/>
      <c r="KDC43" s="4"/>
      <c r="KDD43" s="4"/>
      <c r="KDE43" s="4"/>
      <c r="KDF43" s="4"/>
      <c r="KDG43" s="4"/>
      <c r="KDH43" s="4"/>
      <c r="KDI43" s="4"/>
      <c r="KDJ43" s="4"/>
      <c r="KDK43" s="4"/>
      <c r="KDL43" s="4"/>
      <c r="KDM43" s="4"/>
      <c r="KDN43" s="4"/>
      <c r="KDO43" s="4"/>
      <c r="KDP43" s="4"/>
      <c r="KDQ43" s="4"/>
      <c r="KDR43" s="4"/>
      <c r="KDS43" s="4"/>
      <c r="KDT43" s="4"/>
      <c r="KDU43" s="4"/>
      <c r="KDV43" s="4"/>
      <c r="KDW43" s="4"/>
      <c r="KDX43" s="4"/>
      <c r="KDY43" s="4"/>
      <c r="KDZ43" s="4"/>
      <c r="KEA43" s="4"/>
      <c r="KEB43" s="4"/>
      <c r="KEC43" s="4"/>
      <c r="KED43" s="4"/>
      <c r="KEE43" s="4"/>
      <c r="KEF43" s="4"/>
      <c r="KEG43" s="4"/>
      <c r="KEH43" s="4"/>
      <c r="KEI43" s="4"/>
      <c r="KEJ43" s="4"/>
      <c r="KEK43" s="4"/>
      <c r="KEL43" s="4"/>
      <c r="KEM43" s="4"/>
      <c r="KEN43" s="4"/>
      <c r="KEO43" s="4"/>
      <c r="KEP43" s="4"/>
      <c r="KEQ43" s="4"/>
      <c r="KER43" s="4"/>
      <c r="KES43" s="4"/>
      <c r="KET43" s="4"/>
      <c r="KEU43" s="4"/>
      <c r="KEV43" s="4"/>
      <c r="KEW43" s="4"/>
      <c r="KEX43" s="4"/>
      <c r="KEY43" s="4"/>
      <c r="KEZ43" s="4"/>
      <c r="KFA43" s="4"/>
      <c r="KFB43" s="4"/>
      <c r="KFC43" s="4"/>
      <c r="KFD43" s="4"/>
      <c r="KFE43" s="4"/>
      <c r="KFF43" s="4"/>
      <c r="KFG43" s="4"/>
      <c r="KFH43" s="4"/>
      <c r="KFI43" s="4"/>
      <c r="KFJ43" s="4"/>
      <c r="KFK43" s="4"/>
      <c r="KFL43" s="4"/>
      <c r="KFM43" s="4"/>
      <c r="KFN43" s="4"/>
      <c r="KFO43" s="4"/>
      <c r="KFP43" s="4"/>
      <c r="KFQ43" s="4"/>
      <c r="KFR43" s="4"/>
      <c r="KFS43" s="4"/>
      <c r="KFT43" s="4"/>
      <c r="KFU43" s="4"/>
      <c r="KFV43" s="4"/>
      <c r="KFW43" s="4"/>
      <c r="KFX43" s="4"/>
      <c r="KFY43" s="4"/>
      <c r="KFZ43" s="4"/>
      <c r="KGA43" s="4"/>
      <c r="KGB43" s="4"/>
      <c r="KGC43" s="4"/>
      <c r="KGD43" s="4"/>
      <c r="KGE43" s="4"/>
      <c r="KGF43" s="4"/>
      <c r="KGG43" s="4"/>
      <c r="KGH43" s="4"/>
      <c r="KGI43" s="4"/>
      <c r="KGJ43" s="4"/>
      <c r="KGK43" s="4"/>
      <c r="KGL43" s="4"/>
      <c r="KGM43" s="4"/>
      <c r="KGN43" s="4"/>
      <c r="KGO43" s="4"/>
      <c r="KGP43" s="4"/>
      <c r="KGQ43" s="4"/>
      <c r="KGR43" s="4"/>
      <c r="KGS43" s="4"/>
      <c r="KGT43" s="4"/>
      <c r="KGU43" s="4"/>
      <c r="KGV43" s="4"/>
      <c r="KGW43" s="4"/>
      <c r="KGX43" s="4"/>
      <c r="KGY43" s="4"/>
      <c r="KGZ43" s="4"/>
      <c r="KHA43" s="4"/>
      <c r="KHB43" s="4"/>
      <c r="KHC43" s="4"/>
      <c r="KHD43" s="4"/>
      <c r="KHE43" s="4"/>
      <c r="KHF43" s="4"/>
      <c r="KHG43" s="4"/>
      <c r="KHH43" s="4"/>
      <c r="KHI43" s="4"/>
      <c r="KHJ43" s="4"/>
      <c r="KHK43" s="4"/>
      <c r="KHL43" s="4"/>
      <c r="KHM43" s="4"/>
      <c r="KHN43" s="4"/>
      <c r="KHO43" s="4"/>
      <c r="KHP43" s="4"/>
      <c r="KHQ43" s="4"/>
      <c r="KHR43" s="4"/>
      <c r="KHS43" s="4"/>
      <c r="KHT43" s="4"/>
      <c r="KHU43" s="4"/>
      <c r="KHV43" s="4"/>
      <c r="KHW43" s="4"/>
      <c r="KHX43" s="4"/>
      <c r="KHY43" s="4"/>
      <c r="KHZ43" s="4"/>
      <c r="KIA43" s="4"/>
      <c r="KIB43" s="4"/>
      <c r="KIC43" s="4"/>
      <c r="KID43" s="4"/>
      <c r="KIE43" s="4"/>
      <c r="KIF43" s="4"/>
      <c r="KIG43" s="4"/>
      <c r="KIH43" s="4"/>
      <c r="KII43" s="4"/>
      <c r="KIJ43" s="4"/>
      <c r="KIK43" s="4"/>
      <c r="KIL43" s="4"/>
      <c r="KIM43" s="4"/>
      <c r="KIN43" s="4"/>
      <c r="KIO43" s="4"/>
      <c r="KIP43" s="4"/>
      <c r="KIQ43" s="4"/>
      <c r="KIR43" s="4"/>
      <c r="KIS43" s="4"/>
      <c r="KIT43" s="4"/>
      <c r="KIU43" s="4"/>
      <c r="KIV43" s="4"/>
      <c r="KIW43" s="4"/>
      <c r="KIX43" s="4"/>
      <c r="KIY43" s="4"/>
      <c r="KIZ43" s="4"/>
      <c r="KJA43" s="4"/>
      <c r="KJB43" s="4"/>
      <c r="KJC43" s="4"/>
      <c r="KJD43" s="4"/>
      <c r="KJE43" s="4"/>
      <c r="KJF43" s="4"/>
      <c r="KJG43" s="4"/>
      <c r="KJH43" s="4"/>
      <c r="KJI43" s="4"/>
      <c r="KJJ43" s="4"/>
      <c r="KJK43" s="4"/>
      <c r="KJL43" s="4"/>
      <c r="KJM43" s="4"/>
      <c r="KJN43" s="4"/>
      <c r="KJO43" s="4"/>
      <c r="KJP43" s="4"/>
      <c r="KJQ43" s="4"/>
      <c r="KJR43" s="4"/>
      <c r="KJS43" s="4"/>
      <c r="KJT43" s="4"/>
      <c r="KJU43" s="4"/>
      <c r="KJV43" s="4"/>
      <c r="KJW43" s="4"/>
      <c r="KJX43" s="4"/>
      <c r="KJY43" s="4"/>
      <c r="KJZ43" s="4"/>
      <c r="KKA43" s="4"/>
      <c r="KKB43" s="4"/>
      <c r="KKC43" s="4"/>
      <c r="KKD43" s="4"/>
      <c r="KKE43" s="4"/>
      <c r="KKF43" s="4"/>
      <c r="KKG43" s="4"/>
      <c r="KKH43" s="4"/>
      <c r="KKI43" s="4"/>
      <c r="KKJ43" s="4"/>
      <c r="KKK43" s="4"/>
      <c r="KKL43" s="4"/>
      <c r="KKM43" s="4"/>
      <c r="KKN43" s="4"/>
      <c r="KKO43" s="4"/>
      <c r="KKP43" s="4"/>
      <c r="KKQ43" s="4"/>
      <c r="KKR43" s="4"/>
      <c r="KKS43" s="4"/>
      <c r="KKT43" s="4"/>
      <c r="KKU43" s="4"/>
      <c r="KKV43" s="4"/>
      <c r="KKW43" s="4"/>
      <c r="KKX43" s="4"/>
      <c r="KKY43" s="4"/>
      <c r="KKZ43" s="4"/>
      <c r="KLA43" s="4"/>
      <c r="KLB43" s="4"/>
      <c r="KLC43" s="4"/>
      <c r="KLD43" s="4"/>
      <c r="KLE43" s="4"/>
      <c r="KLF43" s="4"/>
      <c r="KLG43" s="4"/>
      <c r="KLH43" s="4"/>
      <c r="KLI43" s="4"/>
      <c r="KLJ43" s="4"/>
      <c r="KLK43" s="4"/>
      <c r="KLL43" s="4"/>
      <c r="KLM43" s="4"/>
      <c r="KLN43" s="4"/>
      <c r="KLO43" s="4"/>
      <c r="KLP43" s="4"/>
      <c r="KLQ43" s="4"/>
      <c r="KLR43" s="4"/>
      <c r="KLS43" s="4"/>
      <c r="KLT43" s="4"/>
      <c r="KLU43" s="4"/>
      <c r="KLV43" s="4"/>
      <c r="KLW43" s="4"/>
      <c r="KLX43" s="4"/>
      <c r="KLY43" s="4"/>
      <c r="KLZ43" s="4"/>
      <c r="KMA43" s="4"/>
      <c r="KMB43" s="4"/>
      <c r="KMC43" s="4"/>
      <c r="KMD43" s="4"/>
      <c r="KME43" s="4"/>
      <c r="KMF43" s="4"/>
      <c r="KMG43" s="4"/>
      <c r="KMH43" s="4"/>
      <c r="KMI43" s="4"/>
      <c r="KMJ43" s="4"/>
      <c r="KMK43" s="4"/>
      <c r="KML43" s="4"/>
      <c r="KMM43" s="4"/>
      <c r="KMN43" s="4"/>
      <c r="KMO43" s="4"/>
      <c r="KMP43" s="4"/>
      <c r="KMQ43" s="4"/>
      <c r="KMR43" s="4"/>
      <c r="KMS43" s="4"/>
      <c r="KMT43" s="4"/>
      <c r="KMU43" s="4"/>
      <c r="KMV43" s="4"/>
      <c r="KMW43" s="4"/>
      <c r="KMX43" s="4"/>
      <c r="KMY43" s="4"/>
      <c r="KMZ43" s="4"/>
      <c r="KNA43" s="4"/>
      <c r="KNB43" s="4"/>
      <c r="KNC43" s="4"/>
      <c r="KND43" s="4"/>
      <c r="KNE43" s="4"/>
      <c r="KNF43" s="4"/>
      <c r="KNG43" s="4"/>
      <c r="KNH43" s="4"/>
      <c r="KNI43" s="4"/>
      <c r="KNJ43" s="4"/>
      <c r="KNK43" s="4"/>
      <c r="KNL43" s="4"/>
      <c r="KNM43" s="4"/>
      <c r="KNN43" s="4"/>
      <c r="KNO43" s="4"/>
      <c r="KNP43" s="4"/>
      <c r="KNQ43" s="4"/>
      <c r="KNR43" s="4"/>
      <c r="KNS43" s="4"/>
      <c r="KNT43" s="4"/>
      <c r="KNU43" s="4"/>
      <c r="KNV43" s="4"/>
      <c r="KNW43" s="4"/>
      <c r="KNX43" s="4"/>
      <c r="KNY43" s="4"/>
      <c r="KNZ43" s="4"/>
      <c r="KOA43" s="4"/>
      <c r="KOB43" s="4"/>
      <c r="KOC43" s="4"/>
      <c r="KOD43" s="4"/>
      <c r="KOE43" s="4"/>
      <c r="KOF43" s="4"/>
      <c r="KOG43" s="4"/>
      <c r="KOH43" s="4"/>
      <c r="KOI43" s="4"/>
      <c r="KOJ43" s="4"/>
      <c r="KOK43" s="4"/>
      <c r="KOL43" s="4"/>
      <c r="KOM43" s="4"/>
      <c r="KON43" s="4"/>
      <c r="KOO43" s="4"/>
      <c r="KOP43" s="4"/>
      <c r="KOQ43" s="4"/>
      <c r="KOR43" s="4"/>
      <c r="KOS43" s="4"/>
      <c r="KOT43" s="4"/>
      <c r="KOU43" s="4"/>
      <c r="KOV43" s="4"/>
      <c r="KOW43" s="4"/>
      <c r="KOX43" s="4"/>
      <c r="KOY43" s="4"/>
      <c r="KOZ43" s="4"/>
      <c r="KPA43" s="4"/>
      <c r="KPB43" s="4"/>
      <c r="KPC43" s="4"/>
      <c r="KPD43" s="4"/>
      <c r="KPE43" s="4"/>
      <c r="KPF43" s="4"/>
      <c r="KPG43" s="4"/>
      <c r="KPH43" s="4"/>
      <c r="KPI43" s="4"/>
      <c r="KPJ43" s="4"/>
      <c r="KPK43" s="4"/>
      <c r="KPL43" s="4"/>
      <c r="KPM43" s="4"/>
      <c r="KPN43" s="4"/>
      <c r="KPO43" s="4"/>
      <c r="KPP43" s="4"/>
      <c r="KPQ43" s="4"/>
      <c r="KPR43" s="4"/>
      <c r="KPS43" s="4"/>
      <c r="KPT43" s="4"/>
      <c r="KPU43" s="4"/>
      <c r="KPV43" s="4"/>
      <c r="KPW43" s="4"/>
      <c r="KPX43" s="4"/>
      <c r="KPY43" s="4"/>
      <c r="KPZ43" s="4"/>
      <c r="KQA43" s="4"/>
      <c r="KQB43" s="4"/>
      <c r="KQC43" s="4"/>
      <c r="KQD43" s="4"/>
      <c r="KQE43" s="4"/>
      <c r="KQF43" s="4"/>
      <c r="KQG43" s="4"/>
      <c r="KQH43" s="4"/>
      <c r="KQI43" s="4"/>
      <c r="KQJ43" s="4"/>
      <c r="KQK43" s="4"/>
      <c r="KQL43" s="4"/>
      <c r="KQM43" s="4"/>
      <c r="KQN43" s="4"/>
      <c r="KQO43" s="4"/>
      <c r="KQP43" s="4"/>
      <c r="KQQ43" s="4"/>
      <c r="KQR43" s="4"/>
      <c r="KQS43" s="4"/>
      <c r="KQT43" s="4"/>
      <c r="KQU43" s="4"/>
      <c r="KQV43" s="4"/>
      <c r="KQW43" s="4"/>
      <c r="KQX43" s="4"/>
      <c r="KQY43" s="4"/>
      <c r="KQZ43" s="4"/>
      <c r="KRA43" s="4"/>
      <c r="KRB43" s="4"/>
      <c r="KRC43" s="4"/>
      <c r="KRD43" s="4"/>
      <c r="KRE43" s="4"/>
      <c r="KRF43" s="4"/>
      <c r="KRG43" s="4"/>
      <c r="KRH43" s="4"/>
      <c r="KRI43" s="4"/>
      <c r="KRJ43" s="4"/>
      <c r="KRK43" s="4"/>
      <c r="KRL43" s="4"/>
      <c r="KRM43" s="4"/>
      <c r="KRN43" s="4"/>
      <c r="KRO43" s="4"/>
      <c r="KRP43" s="4"/>
      <c r="KRQ43" s="4"/>
      <c r="KRR43" s="4"/>
      <c r="KRS43" s="4"/>
      <c r="KRT43" s="4"/>
      <c r="KRU43" s="4"/>
      <c r="KRV43" s="4"/>
      <c r="KRW43" s="4"/>
      <c r="KRX43" s="4"/>
      <c r="KRY43" s="4"/>
      <c r="KRZ43" s="4"/>
      <c r="KSA43" s="4"/>
      <c r="KSB43" s="4"/>
      <c r="KSC43" s="4"/>
      <c r="KSD43" s="4"/>
      <c r="KSE43" s="4"/>
      <c r="KSF43" s="4"/>
      <c r="KSG43" s="4"/>
      <c r="KSH43" s="4"/>
      <c r="KSI43" s="4"/>
      <c r="KSJ43" s="4"/>
      <c r="KSK43" s="4"/>
      <c r="KSL43" s="4"/>
      <c r="KSM43" s="4"/>
      <c r="KSN43" s="4"/>
      <c r="KSO43" s="4"/>
      <c r="KSP43" s="4"/>
      <c r="KSQ43" s="4"/>
      <c r="KSR43" s="4"/>
      <c r="KSS43" s="4"/>
      <c r="KST43" s="4"/>
      <c r="KSU43" s="4"/>
      <c r="KSV43" s="4"/>
      <c r="KSW43" s="4"/>
      <c r="KSX43" s="4"/>
      <c r="KSY43" s="4"/>
      <c r="KSZ43" s="4"/>
      <c r="KTA43" s="4"/>
      <c r="KTB43" s="4"/>
      <c r="KTC43" s="4"/>
      <c r="KTD43" s="4"/>
      <c r="KTE43" s="4"/>
      <c r="KTF43" s="4"/>
      <c r="KTG43" s="4"/>
      <c r="KTH43" s="4"/>
      <c r="KTI43" s="4"/>
      <c r="KTJ43" s="4"/>
      <c r="KTK43" s="4"/>
      <c r="KTL43" s="4"/>
      <c r="KTM43" s="4"/>
      <c r="KTN43" s="4"/>
      <c r="KTO43" s="4"/>
      <c r="KTP43" s="4"/>
      <c r="KTQ43" s="4"/>
      <c r="KTR43" s="4"/>
      <c r="KTS43" s="4"/>
      <c r="KTT43" s="4"/>
      <c r="KTU43" s="4"/>
      <c r="KTV43" s="4"/>
      <c r="KTW43" s="4"/>
      <c r="KTX43" s="4"/>
      <c r="KTY43" s="4"/>
      <c r="KTZ43" s="4"/>
      <c r="KUA43" s="4"/>
      <c r="KUB43" s="4"/>
      <c r="KUC43" s="4"/>
      <c r="KUD43" s="4"/>
      <c r="KUE43" s="4"/>
      <c r="KUF43" s="4"/>
      <c r="KUG43" s="4"/>
      <c r="KUH43" s="4"/>
      <c r="KUI43" s="4"/>
      <c r="KUJ43" s="4"/>
      <c r="KUK43" s="4"/>
      <c r="KUL43" s="4"/>
      <c r="KUM43" s="4"/>
      <c r="KUN43" s="4"/>
      <c r="KUO43" s="4"/>
      <c r="KUP43" s="4"/>
      <c r="KUQ43" s="4"/>
      <c r="KUR43" s="4"/>
      <c r="KUS43" s="4"/>
      <c r="KUT43" s="4"/>
      <c r="KUU43" s="4"/>
      <c r="KUV43" s="4"/>
      <c r="KUW43" s="4"/>
      <c r="KUX43" s="4"/>
      <c r="KUY43" s="4"/>
      <c r="KUZ43" s="4"/>
      <c r="KVA43" s="4"/>
      <c r="KVB43" s="4"/>
      <c r="KVC43" s="4"/>
      <c r="KVD43" s="4"/>
      <c r="KVE43" s="4"/>
      <c r="KVF43" s="4"/>
      <c r="KVG43" s="4"/>
      <c r="KVH43" s="4"/>
      <c r="KVI43" s="4"/>
      <c r="KVJ43" s="4"/>
      <c r="KVK43" s="4"/>
      <c r="KVL43" s="4"/>
      <c r="KVM43" s="4"/>
      <c r="KVN43" s="4"/>
      <c r="KVO43" s="4"/>
      <c r="KVP43" s="4"/>
      <c r="KVQ43" s="4"/>
      <c r="KVR43" s="4"/>
      <c r="KVS43" s="4"/>
      <c r="KVT43" s="4"/>
      <c r="KVU43" s="4"/>
      <c r="KVV43" s="4"/>
      <c r="KVW43" s="4"/>
      <c r="KVX43" s="4"/>
      <c r="KVY43" s="4"/>
      <c r="KVZ43" s="4"/>
      <c r="KWA43" s="4"/>
      <c r="KWB43" s="4"/>
      <c r="KWC43" s="4"/>
      <c r="KWD43" s="4"/>
      <c r="KWE43" s="4"/>
      <c r="KWF43" s="4"/>
      <c r="KWG43" s="4"/>
      <c r="KWH43" s="4"/>
      <c r="KWI43" s="4"/>
      <c r="KWJ43" s="4"/>
      <c r="KWK43" s="4"/>
      <c r="KWL43" s="4"/>
      <c r="KWM43" s="4"/>
      <c r="KWN43" s="4"/>
      <c r="KWO43" s="4"/>
      <c r="KWP43" s="4"/>
      <c r="KWQ43" s="4"/>
      <c r="KWR43" s="4"/>
      <c r="KWS43" s="4"/>
      <c r="KWT43" s="4"/>
      <c r="KWU43" s="4"/>
      <c r="KWV43" s="4"/>
      <c r="KWW43" s="4"/>
      <c r="KWX43" s="4"/>
      <c r="KWY43" s="4"/>
      <c r="KWZ43" s="4"/>
      <c r="KXA43" s="4"/>
      <c r="KXB43" s="4"/>
      <c r="KXC43" s="4"/>
      <c r="KXD43" s="4"/>
      <c r="KXE43" s="4"/>
      <c r="KXF43" s="4"/>
      <c r="KXG43" s="4"/>
      <c r="KXH43" s="4"/>
      <c r="KXI43" s="4"/>
      <c r="KXJ43" s="4"/>
      <c r="KXK43" s="4"/>
      <c r="KXL43" s="4"/>
      <c r="KXM43" s="4"/>
      <c r="KXN43" s="4"/>
      <c r="KXO43" s="4"/>
      <c r="KXP43" s="4"/>
      <c r="KXQ43" s="4"/>
      <c r="KXR43" s="4"/>
      <c r="KXS43" s="4"/>
      <c r="KXT43" s="4"/>
      <c r="KXU43" s="4"/>
      <c r="KXV43" s="4"/>
      <c r="KXW43" s="4"/>
      <c r="KXX43" s="4"/>
      <c r="KXY43" s="4"/>
      <c r="KXZ43" s="4"/>
      <c r="KYA43" s="4"/>
      <c r="KYB43" s="4"/>
      <c r="KYC43" s="4"/>
      <c r="KYD43" s="4"/>
      <c r="KYE43" s="4"/>
      <c r="KYF43" s="4"/>
      <c r="KYG43" s="4"/>
      <c r="KYH43" s="4"/>
      <c r="KYI43" s="4"/>
      <c r="KYJ43" s="4"/>
      <c r="KYK43" s="4"/>
      <c r="KYL43" s="4"/>
      <c r="KYM43" s="4"/>
      <c r="KYN43" s="4"/>
      <c r="KYO43" s="4"/>
      <c r="KYP43" s="4"/>
      <c r="KYQ43" s="4"/>
      <c r="KYR43" s="4"/>
      <c r="KYS43" s="4"/>
      <c r="KYT43" s="4"/>
      <c r="KYU43" s="4"/>
      <c r="KYV43" s="4"/>
      <c r="KYW43" s="4"/>
      <c r="KYX43" s="4"/>
      <c r="KYY43" s="4"/>
      <c r="KYZ43" s="4"/>
      <c r="KZA43" s="4"/>
      <c r="KZB43" s="4"/>
      <c r="KZC43" s="4"/>
      <c r="KZD43" s="4"/>
      <c r="KZE43" s="4"/>
      <c r="KZF43" s="4"/>
      <c r="KZG43" s="4"/>
      <c r="KZH43" s="4"/>
      <c r="KZI43" s="4"/>
      <c r="KZJ43" s="4"/>
      <c r="KZK43" s="4"/>
      <c r="KZL43" s="4"/>
      <c r="KZM43" s="4"/>
      <c r="KZN43" s="4"/>
      <c r="KZO43" s="4"/>
      <c r="KZP43" s="4"/>
      <c r="KZQ43" s="4"/>
      <c r="KZR43" s="4"/>
      <c r="KZS43" s="4"/>
      <c r="KZT43" s="4"/>
      <c r="KZU43" s="4"/>
      <c r="KZV43" s="4"/>
      <c r="KZW43" s="4"/>
      <c r="KZX43" s="4"/>
      <c r="KZY43" s="4"/>
      <c r="KZZ43" s="4"/>
      <c r="LAA43" s="4"/>
      <c r="LAB43" s="4"/>
      <c r="LAC43" s="4"/>
      <c r="LAD43" s="4"/>
      <c r="LAE43" s="4"/>
      <c r="LAF43" s="4"/>
      <c r="LAG43" s="4"/>
      <c r="LAH43" s="4"/>
      <c r="LAI43" s="4"/>
      <c r="LAJ43" s="4"/>
      <c r="LAK43" s="4"/>
      <c r="LAL43" s="4"/>
      <c r="LAM43" s="4"/>
      <c r="LAN43" s="4"/>
      <c r="LAO43" s="4"/>
      <c r="LAP43" s="4"/>
      <c r="LAQ43" s="4"/>
      <c r="LAR43" s="4"/>
      <c r="LAS43" s="4"/>
      <c r="LAT43" s="4"/>
      <c r="LAU43" s="4"/>
      <c r="LAV43" s="4"/>
      <c r="LAW43" s="4"/>
      <c r="LAX43" s="4"/>
      <c r="LAY43" s="4"/>
      <c r="LAZ43" s="4"/>
      <c r="LBA43" s="4"/>
      <c r="LBB43" s="4"/>
      <c r="LBC43" s="4"/>
      <c r="LBD43" s="4"/>
      <c r="LBE43" s="4"/>
      <c r="LBF43" s="4"/>
      <c r="LBG43" s="4"/>
      <c r="LBH43" s="4"/>
      <c r="LBI43" s="4"/>
      <c r="LBJ43" s="4"/>
      <c r="LBK43" s="4"/>
      <c r="LBL43" s="4"/>
      <c r="LBM43" s="4"/>
      <c r="LBN43" s="4"/>
      <c r="LBO43" s="4"/>
      <c r="LBP43" s="4"/>
      <c r="LBQ43" s="4"/>
      <c r="LBR43" s="4"/>
      <c r="LBS43" s="4"/>
      <c r="LBT43" s="4"/>
      <c r="LBU43" s="4"/>
      <c r="LBV43" s="4"/>
      <c r="LBW43" s="4"/>
      <c r="LBX43" s="4"/>
      <c r="LBY43" s="4"/>
      <c r="LBZ43" s="4"/>
      <c r="LCA43" s="4"/>
      <c r="LCB43" s="4"/>
      <c r="LCC43" s="4"/>
      <c r="LCD43" s="4"/>
      <c r="LCE43" s="4"/>
      <c r="LCF43" s="4"/>
      <c r="LCG43" s="4"/>
      <c r="LCH43" s="4"/>
      <c r="LCI43" s="4"/>
      <c r="LCJ43" s="4"/>
      <c r="LCK43" s="4"/>
      <c r="LCL43" s="4"/>
      <c r="LCM43" s="4"/>
      <c r="LCN43" s="4"/>
      <c r="LCO43" s="4"/>
      <c r="LCP43" s="4"/>
      <c r="LCQ43" s="4"/>
      <c r="LCR43" s="4"/>
      <c r="LCS43" s="4"/>
      <c r="LCT43" s="4"/>
      <c r="LCU43" s="4"/>
      <c r="LCV43" s="4"/>
      <c r="LCW43" s="4"/>
      <c r="LCX43" s="4"/>
      <c r="LCY43" s="4"/>
      <c r="LCZ43" s="4"/>
      <c r="LDA43" s="4"/>
      <c r="LDB43" s="4"/>
      <c r="LDC43" s="4"/>
      <c r="LDD43" s="4"/>
      <c r="LDE43" s="4"/>
      <c r="LDF43" s="4"/>
      <c r="LDG43" s="4"/>
      <c r="LDH43" s="4"/>
      <c r="LDI43" s="4"/>
      <c r="LDJ43" s="4"/>
      <c r="LDK43" s="4"/>
      <c r="LDL43" s="4"/>
      <c r="LDM43" s="4"/>
      <c r="LDN43" s="4"/>
      <c r="LDO43" s="4"/>
      <c r="LDP43" s="4"/>
      <c r="LDQ43" s="4"/>
      <c r="LDR43" s="4"/>
      <c r="LDS43" s="4"/>
      <c r="LDT43" s="4"/>
      <c r="LDU43" s="4"/>
      <c r="LDV43" s="4"/>
      <c r="LDW43" s="4"/>
      <c r="LDX43" s="4"/>
      <c r="LDY43" s="4"/>
      <c r="LDZ43" s="4"/>
      <c r="LEA43" s="4"/>
      <c r="LEB43" s="4"/>
      <c r="LEC43" s="4"/>
      <c r="LED43" s="4"/>
      <c r="LEE43" s="4"/>
      <c r="LEF43" s="4"/>
      <c r="LEG43" s="4"/>
      <c r="LEH43" s="4"/>
      <c r="LEI43" s="4"/>
      <c r="LEJ43" s="4"/>
      <c r="LEK43" s="4"/>
      <c r="LEL43" s="4"/>
      <c r="LEM43" s="4"/>
      <c r="LEN43" s="4"/>
      <c r="LEO43" s="4"/>
      <c r="LEP43" s="4"/>
      <c r="LEQ43" s="4"/>
      <c r="LER43" s="4"/>
      <c r="LES43" s="4"/>
      <c r="LET43" s="4"/>
      <c r="LEU43" s="4"/>
      <c r="LEV43" s="4"/>
      <c r="LEW43" s="4"/>
      <c r="LEX43" s="4"/>
      <c r="LEY43" s="4"/>
      <c r="LEZ43" s="4"/>
      <c r="LFA43" s="4"/>
      <c r="LFB43" s="4"/>
      <c r="LFC43" s="4"/>
      <c r="LFD43" s="4"/>
      <c r="LFE43" s="4"/>
      <c r="LFF43" s="4"/>
      <c r="LFG43" s="4"/>
      <c r="LFH43" s="4"/>
      <c r="LFI43" s="4"/>
      <c r="LFJ43" s="4"/>
      <c r="LFK43" s="4"/>
      <c r="LFL43" s="4"/>
      <c r="LFM43" s="4"/>
      <c r="LFN43" s="4"/>
      <c r="LFO43" s="4"/>
      <c r="LFP43" s="4"/>
      <c r="LFQ43" s="4"/>
      <c r="LFR43" s="4"/>
      <c r="LFS43" s="4"/>
      <c r="LFT43" s="4"/>
      <c r="LFU43" s="4"/>
      <c r="LFV43" s="4"/>
      <c r="LFW43" s="4"/>
      <c r="LFX43" s="4"/>
      <c r="LFY43" s="4"/>
      <c r="LFZ43" s="4"/>
      <c r="LGA43" s="4"/>
      <c r="LGB43" s="4"/>
      <c r="LGC43" s="4"/>
      <c r="LGD43" s="4"/>
      <c r="LGE43" s="4"/>
      <c r="LGF43" s="4"/>
      <c r="LGG43" s="4"/>
      <c r="LGH43" s="4"/>
      <c r="LGI43" s="4"/>
      <c r="LGJ43" s="4"/>
      <c r="LGK43" s="4"/>
      <c r="LGL43" s="4"/>
      <c r="LGM43" s="4"/>
      <c r="LGN43" s="4"/>
      <c r="LGO43" s="4"/>
      <c r="LGP43" s="4"/>
      <c r="LGQ43" s="4"/>
      <c r="LGR43" s="4"/>
      <c r="LGS43" s="4"/>
      <c r="LGT43" s="4"/>
      <c r="LGU43" s="4"/>
      <c r="LGV43" s="4"/>
      <c r="LGW43" s="4"/>
      <c r="LGX43" s="4"/>
      <c r="LGY43" s="4"/>
      <c r="LGZ43" s="4"/>
      <c r="LHA43" s="4"/>
      <c r="LHB43" s="4"/>
      <c r="LHC43" s="4"/>
      <c r="LHD43" s="4"/>
      <c r="LHE43" s="4"/>
      <c r="LHF43" s="4"/>
      <c r="LHG43" s="4"/>
      <c r="LHH43" s="4"/>
      <c r="LHI43" s="4"/>
      <c r="LHJ43" s="4"/>
      <c r="LHK43" s="4"/>
      <c r="LHL43" s="4"/>
      <c r="LHM43" s="4"/>
      <c r="LHN43" s="4"/>
      <c r="LHO43" s="4"/>
      <c r="LHP43" s="4"/>
      <c r="LHQ43" s="4"/>
      <c r="LHR43" s="4"/>
      <c r="LHS43" s="4"/>
      <c r="LHT43" s="4"/>
      <c r="LHU43" s="4"/>
      <c r="LHV43" s="4"/>
      <c r="LHW43" s="4"/>
      <c r="LHX43" s="4"/>
      <c r="LHY43" s="4"/>
      <c r="LHZ43" s="4"/>
      <c r="LIA43" s="4"/>
      <c r="LIB43" s="4"/>
      <c r="LIC43" s="4"/>
      <c r="LID43" s="4"/>
      <c r="LIE43" s="4"/>
      <c r="LIF43" s="4"/>
      <c r="LIG43" s="4"/>
      <c r="LIH43" s="4"/>
      <c r="LII43" s="4"/>
      <c r="LIJ43" s="4"/>
      <c r="LIK43" s="4"/>
      <c r="LIL43" s="4"/>
      <c r="LIM43" s="4"/>
      <c r="LIN43" s="4"/>
      <c r="LIO43" s="4"/>
      <c r="LIP43" s="4"/>
      <c r="LIQ43" s="4"/>
      <c r="LIR43" s="4"/>
      <c r="LIS43" s="4"/>
      <c r="LIT43" s="4"/>
      <c r="LIU43" s="4"/>
      <c r="LIV43" s="4"/>
      <c r="LIW43" s="4"/>
      <c r="LIX43" s="4"/>
      <c r="LIY43" s="4"/>
      <c r="LIZ43" s="4"/>
      <c r="LJA43" s="4"/>
      <c r="LJB43" s="4"/>
      <c r="LJC43" s="4"/>
      <c r="LJD43" s="4"/>
      <c r="LJE43" s="4"/>
      <c r="LJF43" s="4"/>
      <c r="LJG43" s="4"/>
      <c r="LJH43" s="4"/>
      <c r="LJI43" s="4"/>
      <c r="LJJ43" s="4"/>
      <c r="LJK43" s="4"/>
      <c r="LJL43" s="4"/>
      <c r="LJM43" s="4"/>
      <c r="LJN43" s="4"/>
      <c r="LJO43" s="4"/>
      <c r="LJP43" s="4"/>
      <c r="LJQ43" s="4"/>
      <c r="LJR43" s="4"/>
      <c r="LJS43" s="4"/>
      <c r="LJT43" s="4"/>
      <c r="LJU43" s="4"/>
      <c r="LJV43" s="4"/>
      <c r="LJW43" s="4"/>
      <c r="LJX43" s="4"/>
      <c r="LJY43" s="4"/>
      <c r="LJZ43" s="4"/>
      <c r="LKA43" s="4"/>
      <c r="LKB43" s="4"/>
      <c r="LKC43" s="4"/>
      <c r="LKD43" s="4"/>
      <c r="LKE43" s="4"/>
      <c r="LKF43" s="4"/>
      <c r="LKG43" s="4"/>
      <c r="LKH43" s="4"/>
      <c r="LKI43" s="4"/>
      <c r="LKJ43" s="4"/>
      <c r="LKK43" s="4"/>
      <c r="LKL43" s="4"/>
      <c r="LKM43" s="4"/>
      <c r="LKN43" s="4"/>
      <c r="LKO43" s="4"/>
      <c r="LKP43" s="4"/>
      <c r="LKQ43" s="4"/>
      <c r="LKR43" s="4"/>
      <c r="LKS43" s="4"/>
      <c r="LKT43" s="4"/>
      <c r="LKU43" s="4"/>
      <c r="LKV43" s="4"/>
      <c r="LKW43" s="4"/>
      <c r="LKX43" s="4"/>
      <c r="LKY43" s="4"/>
      <c r="LKZ43" s="4"/>
      <c r="LLA43" s="4"/>
      <c r="LLB43" s="4"/>
      <c r="LLC43" s="4"/>
      <c r="LLD43" s="4"/>
      <c r="LLE43" s="4"/>
      <c r="LLF43" s="4"/>
      <c r="LLG43" s="4"/>
      <c r="LLH43" s="4"/>
      <c r="LLI43" s="4"/>
      <c r="LLJ43" s="4"/>
      <c r="LLK43" s="4"/>
      <c r="LLL43" s="4"/>
      <c r="LLM43" s="4"/>
      <c r="LLN43" s="4"/>
      <c r="LLO43" s="4"/>
      <c r="LLP43" s="4"/>
      <c r="LLQ43" s="4"/>
      <c r="LLR43" s="4"/>
      <c r="LLS43" s="4"/>
      <c r="LLT43" s="4"/>
      <c r="LLU43" s="4"/>
      <c r="LLV43" s="4"/>
      <c r="LLW43" s="4"/>
      <c r="LLX43" s="4"/>
      <c r="LLY43" s="4"/>
      <c r="LLZ43" s="4"/>
      <c r="LMA43" s="4"/>
      <c r="LMB43" s="4"/>
      <c r="LMC43" s="4"/>
      <c r="LMD43" s="4"/>
      <c r="LME43" s="4"/>
      <c r="LMF43" s="4"/>
      <c r="LMG43" s="4"/>
      <c r="LMH43" s="4"/>
      <c r="LMI43" s="4"/>
      <c r="LMJ43" s="4"/>
      <c r="LMK43" s="4"/>
      <c r="LML43" s="4"/>
      <c r="LMM43" s="4"/>
      <c r="LMN43" s="4"/>
      <c r="LMO43" s="4"/>
      <c r="LMP43" s="4"/>
      <c r="LMQ43" s="4"/>
      <c r="LMR43" s="4"/>
      <c r="LMS43" s="4"/>
      <c r="LMT43" s="4"/>
      <c r="LMU43" s="4"/>
      <c r="LMV43" s="4"/>
      <c r="LMW43" s="4"/>
      <c r="LMX43" s="4"/>
      <c r="LMY43" s="4"/>
      <c r="LMZ43" s="4"/>
      <c r="LNA43" s="4"/>
      <c r="LNB43" s="4"/>
      <c r="LNC43" s="4"/>
      <c r="LND43" s="4"/>
      <c r="LNE43" s="4"/>
      <c r="LNF43" s="4"/>
      <c r="LNG43" s="4"/>
      <c r="LNH43" s="4"/>
      <c r="LNI43" s="4"/>
      <c r="LNJ43" s="4"/>
      <c r="LNK43" s="4"/>
      <c r="LNL43" s="4"/>
      <c r="LNM43" s="4"/>
      <c r="LNN43" s="4"/>
      <c r="LNO43" s="4"/>
      <c r="LNP43" s="4"/>
      <c r="LNQ43" s="4"/>
      <c r="LNR43" s="4"/>
      <c r="LNS43" s="4"/>
      <c r="LNT43" s="4"/>
      <c r="LNU43" s="4"/>
      <c r="LNV43" s="4"/>
      <c r="LNW43" s="4"/>
      <c r="LNX43" s="4"/>
      <c r="LNY43" s="4"/>
      <c r="LNZ43" s="4"/>
      <c r="LOA43" s="4"/>
      <c r="LOB43" s="4"/>
      <c r="LOC43" s="4"/>
      <c r="LOD43" s="4"/>
      <c r="LOE43" s="4"/>
      <c r="LOF43" s="4"/>
      <c r="LOG43" s="4"/>
      <c r="LOH43" s="4"/>
      <c r="LOI43" s="4"/>
      <c r="LOJ43" s="4"/>
      <c r="LOK43" s="4"/>
      <c r="LOL43" s="4"/>
      <c r="LOM43" s="4"/>
      <c r="LON43" s="4"/>
      <c r="LOO43" s="4"/>
      <c r="LOP43" s="4"/>
      <c r="LOQ43" s="4"/>
      <c r="LOR43" s="4"/>
      <c r="LOS43" s="4"/>
      <c r="LOT43" s="4"/>
      <c r="LOU43" s="4"/>
      <c r="LOV43" s="4"/>
      <c r="LOW43" s="4"/>
      <c r="LOX43" s="4"/>
      <c r="LOY43" s="4"/>
      <c r="LOZ43" s="4"/>
      <c r="LPA43" s="4"/>
      <c r="LPB43" s="4"/>
      <c r="LPC43" s="4"/>
      <c r="LPD43" s="4"/>
      <c r="LPE43" s="4"/>
      <c r="LPF43" s="4"/>
      <c r="LPG43" s="4"/>
      <c r="LPH43" s="4"/>
      <c r="LPI43" s="4"/>
      <c r="LPJ43" s="4"/>
      <c r="LPK43" s="4"/>
      <c r="LPL43" s="4"/>
      <c r="LPM43" s="4"/>
      <c r="LPN43" s="4"/>
      <c r="LPO43" s="4"/>
      <c r="LPP43" s="4"/>
      <c r="LPQ43" s="4"/>
      <c r="LPR43" s="4"/>
      <c r="LPS43" s="4"/>
      <c r="LPT43" s="4"/>
      <c r="LPU43" s="4"/>
      <c r="LPV43" s="4"/>
      <c r="LPW43" s="4"/>
      <c r="LPX43" s="4"/>
      <c r="LPY43" s="4"/>
      <c r="LPZ43" s="4"/>
      <c r="LQA43" s="4"/>
      <c r="LQB43" s="4"/>
      <c r="LQC43" s="4"/>
      <c r="LQD43" s="4"/>
      <c r="LQE43" s="4"/>
      <c r="LQF43" s="4"/>
      <c r="LQG43" s="4"/>
      <c r="LQH43" s="4"/>
      <c r="LQI43" s="4"/>
      <c r="LQJ43" s="4"/>
      <c r="LQK43" s="4"/>
      <c r="LQL43" s="4"/>
      <c r="LQM43" s="4"/>
      <c r="LQN43" s="4"/>
      <c r="LQO43" s="4"/>
      <c r="LQP43" s="4"/>
      <c r="LQQ43" s="4"/>
      <c r="LQR43" s="4"/>
      <c r="LQS43" s="4"/>
      <c r="LQT43" s="4"/>
      <c r="LQU43" s="4"/>
      <c r="LQV43" s="4"/>
      <c r="LQW43" s="4"/>
      <c r="LQX43" s="4"/>
      <c r="LQY43" s="4"/>
      <c r="LQZ43" s="4"/>
      <c r="LRA43" s="4"/>
      <c r="LRB43" s="4"/>
      <c r="LRC43" s="4"/>
      <c r="LRD43" s="4"/>
      <c r="LRE43" s="4"/>
      <c r="LRF43" s="4"/>
      <c r="LRG43" s="4"/>
      <c r="LRH43" s="4"/>
      <c r="LRI43" s="4"/>
      <c r="LRJ43" s="4"/>
      <c r="LRK43" s="4"/>
      <c r="LRL43" s="4"/>
      <c r="LRM43" s="4"/>
      <c r="LRN43" s="4"/>
      <c r="LRO43" s="4"/>
      <c r="LRP43" s="4"/>
      <c r="LRQ43" s="4"/>
      <c r="LRR43" s="4"/>
      <c r="LRS43" s="4"/>
      <c r="LRT43" s="4"/>
      <c r="LRU43" s="4"/>
      <c r="LRV43" s="4"/>
      <c r="LRW43" s="4"/>
      <c r="LRX43" s="4"/>
      <c r="LRY43" s="4"/>
      <c r="LRZ43" s="4"/>
      <c r="LSA43" s="4"/>
      <c r="LSB43" s="4"/>
      <c r="LSC43" s="4"/>
      <c r="LSD43" s="4"/>
      <c r="LSE43" s="4"/>
      <c r="LSF43" s="4"/>
      <c r="LSG43" s="4"/>
      <c r="LSH43" s="4"/>
      <c r="LSI43" s="4"/>
      <c r="LSJ43" s="4"/>
      <c r="LSK43" s="4"/>
      <c r="LSL43" s="4"/>
      <c r="LSM43" s="4"/>
      <c r="LSN43" s="4"/>
      <c r="LSO43" s="4"/>
      <c r="LSP43" s="4"/>
      <c r="LSQ43" s="4"/>
      <c r="LSR43" s="4"/>
      <c r="LSS43" s="4"/>
      <c r="LST43" s="4"/>
      <c r="LSU43" s="4"/>
      <c r="LSV43" s="4"/>
      <c r="LSW43" s="4"/>
      <c r="LSX43" s="4"/>
      <c r="LSY43" s="4"/>
      <c r="LSZ43" s="4"/>
      <c r="LTA43" s="4"/>
      <c r="LTB43" s="4"/>
      <c r="LTC43" s="4"/>
      <c r="LTD43" s="4"/>
      <c r="LTE43" s="4"/>
      <c r="LTF43" s="4"/>
      <c r="LTG43" s="4"/>
      <c r="LTH43" s="4"/>
      <c r="LTI43" s="4"/>
      <c r="LTJ43" s="4"/>
      <c r="LTK43" s="4"/>
      <c r="LTL43" s="4"/>
      <c r="LTM43" s="4"/>
      <c r="LTN43" s="4"/>
      <c r="LTO43" s="4"/>
      <c r="LTP43" s="4"/>
      <c r="LTQ43" s="4"/>
      <c r="LTR43" s="4"/>
      <c r="LTS43" s="4"/>
      <c r="LTT43" s="4"/>
      <c r="LTU43" s="4"/>
      <c r="LTV43" s="4"/>
      <c r="LTW43" s="4"/>
      <c r="LTX43" s="4"/>
      <c r="LTY43" s="4"/>
      <c r="LTZ43" s="4"/>
      <c r="LUA43" s="4"/>
      <c r="LUB43" s="4"/>
      <c r="LUC43" s="4"/>
      <c r="LUD43" s="4"/>
      <c r="LUE43" s="4"/>
      <c r="LUF43" s="4"/>
      <c r="LUG43" s="4"/>
      <c r="LUH43" s="4"/>
      <c r="LUI43" s="4"/>
      <c r="LUJ43" s="4"/>
      <c r="LUK43" s="4"/>
      <c r="LUL43" s="4"/>
      <c r="LUM43" s="4"/>
      <c r="LUN43" s="4"/>
      <c r="LUO43" s="4"/>
      <c r="LUP43" s="4"/>
      <c r="LUQ43" s="4"/>
      <c r="LUR43" s="4"/>
      <c r="LUS43" s="4"/>
      <c r="LUT43" s="4"/>
      <c r="LUU43" s="4"/>
      <c r="LUV43" s="4"/>
      <c r="LUW43" s="4"/>
      <c r="LUX43" s="4"/>
      <c r="LUY43" s="4"/>
      <c r="LUZ43" s="4"/>
      <c r="LVA43" s="4"/>
      <c r="LVB43" s="4"/>
      <c r="LVC43" s="4"/>
      <c r="LVD43" s="4"/>
      <c r="LVE43" s="4"/>
      <c r="LVF43" s="4"/>
      <c r="LVG43" s="4"/>
      <c r="LVH43" s="4"/>
      <c r="LVI43" s="4"/>
      <c r="LVJ43" s="4"/>
      <c r="LVK43" s="4"/>
      <c r="LVL43" s="4"/>
      <c r="LVM43" s="4"/>
      <c r="LVN43" s="4"/>
      <c r="LVO43" s="4"/>
      <c r="LVP43" s="4"/>
      <c r="LVQ43" s="4"/>
      <c r="LVR43" s="4"/>
      <c r="LVS43" s="4"/>
      <c r="LVT43" s="4"/>
      <c r="LVU43" s="4"/>
      <c r="LVV43" s="4"/>
      <c r="LVW43" s="4"/>
      <c r="LVX43" s="4"/>
      <c r="LVY43" s="4"/>
      <c r="LVZ43" s="4"/>
      <c r="LWA43" s="4"/>
      <c r="LWB43" s="4"/>
      <c r="LWC43" s="4"/>
      <c r="LWD43" s="4"/>
      <c r="LWE43" s="4"/>
      <c r="LWF43" s="4"/>
      <c r="LWG43" s="4"/>
      <c r="LWH43" s="4"/>
      <c r="LWI43" s="4"/>
      <c r="LWJ43" s="4"/>
      <c r="LWK43" s="4"/>
      <c r="LWL43" s="4"/>
      <c r="LWM43" s="4"/>
      <c r="LWN43" s="4"/>
      <c r="LWO43" s="4"/>
      <c r="LWP43" s="4"/>
      <c r="LWQ43" s="4"/>
      <c r="LWR43" s="4"/>
      <c r="LWS43" s="4"/>
      <c r="LWT43" s="4"/>
      <c r="LWU43" s="4"/>
      <c r="LWV43" s="4"/>
      <c r="LWW43" s="4"/>
      <c r="LWX43" s="4"/>
      <c r="LWY43" s="4"/>
      <c r="LWZ43" s="4"/>
      <c r="LXA43" s="4"/>
      <c r="LXB43" s="4"/>
      <c r="LXC43" s="4"/>
      <c r="LXD43" s="4"/>
      <c r="LXE43" s="4"/>
      <c r="LXF43" s="4"/>
      <c r="LXG43" s="4"/>
      <c r="LXH43" s="4"/>
      <c r="LXI43" s="4"/>
      <c r="LXJ43" s="4"/>
      <c r="LXK43" s="4"/>
      <c r="LXL43" s="4"/>
      <c r="LXM43" s="4"/>
      <c r="LXN43" s="4"/>
      <c r="LXO43" s="4"/>
      <c r="LXP43" s="4"/>
      <c r="LXQ43" s="4"/>
      <c r="LXR43" s="4"/>
      <c r="LXS43" s="4"/>
      <c r="LXT43" s="4"/>
      <c r="LXU43" s="4"/>
      <c r="LXV43" s="4"/>
      <c r="LXW43" s="4"/>
      <c r="LXX43" s="4"/>
      <c r="LXY43" s="4"/>
      <c r="LXZ43" s="4"/>
      <c r="LYA43" s="4"/>
      <c r="LYB43" s="4"/>
      <c r="LYC43" s="4"/>
      <c r="LYD43" s="4"/>
      <c r="LYE43" s="4"/>
      <c r="LYF43" s="4"/>
      <c r="LYG43" s="4"/>
      <c r="LYH43" s="4"/>
      <c r="LYI43" s="4"/>
      <c r="LYJ43" s="4"/>
      <c r="LYK43" s="4"/>
      <c r="LYL43" s="4"/>
      <c r="LYM43" s="4"/>
      <c r="LYN43" s="4"/>
      <c r="LYO43" s="4"/>
      <c r="LYP43" s="4"/>
      <c r="LYQ43" s="4"/>
      <c r="LYR43" s="4"/>
      <c r="LYS43" s="4"/>
      <c r="LYT43" s="4"/>
      <c r="LYU43" s="4"/>
      <c r="LYV43" s="4"/>
      <c r="LYW43" s="4"/>
      <c r="LYX43" s="4"/>
      <c r="LYY43" s="4"/>
      <c r="LYZ43" s="4"/>
      <c r="LZA43" s="4"/>
      <c r="LZB43" s="4"/>
      <c r="LZC43" s="4"/>
      <c r="LZD43" s="4"/>
      <c r="LZE43" s="4"/>
      <c r="LZF43" s="4"/>
      <c r="LZG43" s="4"/>
      <c r="LZH43" s="4"/>
      <c r="LZI43" s="4"/>
      <c r="LZJ43" s="4"/>
      <c r="LZK43" s="4"/>
      <c r="LZL43" s="4"/>
      <c r="LZM43" s="4"/>
      <c r="LZN43" s="4"/>
      <c r="LZO43" s="4"/>
      <c r="LZP43" s="4"/>
      <c r="LZQ43" s="4"/>
      <c r="LZR43" s="4"/>
      <c r="LZS43" s="4"/>
      <c r="LZT43" s="4"/>
      <c r="LZU43" s="4"/>
      <c r="LZV43" s="4"/>
      <c r="LZW43" s="4"/>
      <c r="LZX43" s="4"/>
      <c r="LZY43" s="4"/>
      <c r="LZZ43" s="4"/>
      <c r="MAA43" s="4"/>
      <c r="MAB43" s="4"/>
      <c r="MAC43" s="4"/>
      <c r="MAD43" s="4"/>
      <c r="MAE43" s="4"/>
      <c r="MAF43" s="4"/>
      <c r="MAG43" s="4"/>
      <c r="MAH43" s="4"/>
      <c r="MAI43" s="4"/>
      <c r="MAJ43" s="4"/>
      <c r="MAK43" s="4"/>
      <c r="MAL43" s="4"/>
      <c r="MAM43" s="4"/>
      <c r="MAN43" s="4"/>
      <c r="MAO43" s="4"/>
      <c r="MAP43" s="4"/>
      <c r="MAQ43" s="4"/>
      <c r="MAR43" s="4"/>
      <c r="MAS43" s="4"/>
      <c r="MAT43" s="4"/>
      <c r="MAU43" s="4"/>
      <c r="MAV43" s="4"/>
      <c r="MAW43" s="4"/>
      <c r="MAX43" s="4"/>
      <c r="MAY43" s="4"/>
      <c r="MAZ43" s="4"/>
      <c r="MBA43" s="4"/>
      <c r="MBB43" s="4"/>
      <c r="MBC43" s="4"/>
      <c r="MBD43" s="4"/>
      <c r="MBE43" s="4"/>
      <c r="MBF43" s="4"/>
      <c r="MBG43" s="4"/>
      <c r="MBH43" s="4"/>
      <c r="MBI43" s="4"/>
      <c r="MBJ43" s="4"/>
      <c r="MBK43" s="4"/>
      <c r="MBL43" s="4"/>
      <c r="MBM43" s="4"/>
      <c r="MBN43" s="4"/>
      <c r="MBO43" s="4"/>
      <c r="MBP43" s="4"/>
      <c r="MBQ43" s="4"/>
      <c r="MBR43" s="4"/>
      <c r="MBS43" s="4"/>
      <c r="MBT43" s="4"/>
      <c r="MBU43" s="4"/>
      <c r="MBV43" s="4"/>
      <c r="MBW43" s="4"/>
      <c r="MBX43" s="4"/>
      <c r="MBY43" s="4"/>
      <c r="MBZ43" s="4"/>
      <c r="MCA43" s="4"/>
      <c r="MCB43" s="4"/>
      <c r="MCC43" s="4"/>
      <c r="MCD43" s="4"/>
      <c r="MCE43" s="4"/>
      <c r="MCF43" s="4"/>
      <c r="MCG43" s="4"/>
      <c r="MCH43" s="4"/>
      <c r="MCI43" s="4"/>
      <c r="MCJ43" s="4"/>
      <c r="MCK43" s="4"/>
      <c r="MCL43" s="4"/>
      <c r="MCM43" s="4"/>
      <c r="MCN43" s="4"/>
      <c r="MCO43" s="4"/>
      <c r="MCP43" s="4"/>
      <c r="MCQ43" s="4"/>
      <c r="MCR43" s="4"/>
      <c r="MCS43" s="4"/>
      <c r="MCT43" s="4"/>
      <c r="MCU43" s="4"/>
      <c r="MCV43" s="4"/>
      <c r="MCW43" s="4"/>
      <c r="MCX43" s="4"/>
      <c r="MCY43" s="4"/>
      <c r="MCZ43" s="4"/>
      <c r="MDA43" s="4"/>
      <c r="MDB43" s="4"/>
      <c r="MDC43" s="4"/>
      <c r="MDD43" s="4"/>
      <c r="MDE43" s="4"/>
      <c r="MDF43" s="4"/>
      <c r="MDG43" s="4"/>
      <c r="MDH43" s="4"/>
      <c r="MDI43" s="4"/>
      <c r="MDJ43" s="4"/>
      <c r="MDK43" s="4"/>
      <c r="MDL43" s="4"/>
      <c r="MDM43" s="4"/>
      <c r="MDN43" s="4"/>
      <c r="MDO43" s="4"/>
      <c r="MDP43" s="4"/>
      <c r="MDQ43" s="4"/>
      <c r="MDR43" s="4"/>
      <c r="MDS43" s="4"/>
      <c r="MDT43" s="4"/>
      <c r="MDU43" s="4"/>
      <c r="MDV43" s="4"/>
      <c r="MDW43" s="4"/>
      <c r="MDX43" s="4"/>
      <c r="MDY43" s="4"/>
      <c r="MDZ43" s="4"/>
      <c r="MEA43" s="4"/>
      <c r="MEB43" s="4"/>
      <c r="MEC43" s="4"/>
      <c r="MED43" s="4"/>
      <c r="MEE43" s="4"/>
      <c r="MEF43" s="4"/>
      <c r="MEG43" s="4"/>
      <c r="MEH43" s="4"/>
      <c r="MEI43" s="4"/>
      <c r="MEJ43" s="4"/>
      <c r="MEK43" s="4"/>
      <c r="MEL43" s="4"/>
      <c r="MEM43" s="4"/>
      <c r="MEN43" s="4"/>
      <c r="MEO43" s="4"/>
      <c r="MEP43" s="4"/>
      <c r="MEQ43" s="4"/>
      <c r="MER43" s="4"/>
      <c r="MES43" s="4"/>
      <c r="MET43" s="4"/>
      <c r="MEU43" s="4"/>
      <c r="MEV43" s="4"/>
      <c r="MEW43" s="4"/>
      <c r="MEX43" s="4"/>
      <c r="MEY43" s="4"/>
      <c r="MEZ43" s="4"/>
      <c r="MFA43" s="4"/>
      <c r="MFB43" s="4"/>
      <c r="MFC43" s="4"/>
      <c r="MFD43" s="4"/>
      <c r="MFE43" s="4"/>
      <c r="MFF43" s="4"/>
      <c r="MFG43" s="4"/>
      <c r="MFH43" s="4"/>
      <c r="MFI43" s="4"/>
      <c r="MFJ43" s="4"/>
      <c r="MFK43" s="4"/>
      <c r="MFL43" s="4"/>
      <c r="MFM43" s="4"/>
      <c r="MFN43" s="4"/>
      <c r="MFO43" s="4"/>
      <c r="MFP43" s="4"/>
      <c r="MFQ43" s="4"/>
      <c r="MFR43" s="4"/>
      <c r="MFS43" s="4"/>
      <c r="MFT43" s="4"/>
      <c r="MFU43" s="4"/>
      <c r="MFV43" s="4"/>
      <c r="MFW43" s="4"/>
      <c r="MFX43" s="4"/>
      <c r="MFY43" s="4"/>
      <c r="MFZ43" s="4"/>
      <c r="MGA43" s="4"/>
      <c r="MGB43" s="4"/>
      <c r="MGC43" s="4"/>
      <c r="MGD43" s="4"/>
      <c r="MGE43" s="4"/>
      <c r="MGF43" s="4"/>
      <c r="MGG43" s="4"/>
      <c r="MGH43" s="4"/>
      <c r="MGI43" s="4"/>
      <c r="MGJ43" s="4"/>
      <c r="MGK43" s="4"/>
      <c r="MGL43" s="4"/>
      <c r="MGM43" s="4"/>
      <c r="MGN43" s="4"/>
      <c r="MGO43" s="4"/>
      <c r="MGP43" s="4"/>
      <c r="MGQ43" s="4"/>
      <c r="MGR43" s="4"/>
      <c r="MGS43" s="4"/>
      <c r="MGT43" s="4"/>
      <c r="MGU43" s="4"/>
      <c r="MGV43" s="4"/>
      <c r="MGW43" s="4"/>
      <c r="MGX43" s="4"/>
      <c r="MGY43" s="4"/>
      <c r="MGZ43" s="4"/>
      <c r="MHA43" s="4"/>
      <c r="MHB43" s="4"/>
      <c r="MHC43" s="4"/>
      <c r="MHD43" s="4"/>
      <c r="MHE43" s="4"/>
      <c r="MHF43" s="4"/>
      <c r="MHG43" s="4"/>
      <c r="MHH43" s="4"/>
      <c r="MHI43" s="4"/>
      <c r="MHJ43" s="4"/>
      <c r="MHK43" s="4"/>
      <c r="MHL43" s="4"/>
      <c r="MHM43" s="4"/>
      <c r="MHN43" s="4"/>
      <c r="MHO43" s="4"/>
      <c r="MHP43" s="4"/>
      <c r="MHQ43" s="4"/>
      <c r="MHR43" s="4"/>
      <c r="MHS43" s="4"/>
      <c r="MHT43" s="4"/>
      <c r="MHU43" s="4"/>
      <c r="MHV43" s="4"/>
      <c r="MHW43" s="4"/>
      <c r="MHX43" s="4"/>
      <c r="MHY43" s="4"/>
      <c r="MHZ43" s="4"/>
      <c r="MIA43" s="4"/>
      <c r="MIB43" s="4"/>
      <c r="MIC43" s="4"/>
      <c r="MID43" s="4"/>
      <c r="MIE43" s="4"/>
      <c r="MIF43" s="4"/>
      <c r="MIG43" s="4"/>
      <c r="MIH43" s="4"/>
      <c r="MII43" s="4"/>
      <c r="MIJ43" s="4"/>
      <c r="MIK43" s="4"/>
      <c r="MIL43" s="4"/>
      <c r="MIM43" s="4"/>
      <c r="MIN43" s="4"/>
      <c r="MIO43" s="4"/>
      <c r="MIP43" s="4"/>
      <c r="MIQ43" s="4"/>
      <c r="MIR43" s="4"/>
      <c r="MIS43" s="4"/>
      <c r="MIT43" s="4"/>
      <c r="MIU43" s="4"/>
      <c r="MIV43" s="4"/>
      <c r="MIW43" s="4"/>
      <c r="MIX43" s="4"/>
      <c r="MIY43" s="4"/>
      <c r="MIZ43" s="4"/>
      <c r="MJA43" s="4"/>
      <c r="MJB43" s="4"/>
      <c r="MJC43" s="4"/>
      <c r="MJD43" s="4"/>
      <c r="MJE43" s="4"/>
      <c r="MJF43" s="4"/>
      <c r="MJG43" s="4"/>
      <c r="MJH43" s="4"/>
      <c r="MJI43" s="4"/>
      <c r="MJJ43" s="4"/>
      <c r="MJK43" s="4"/>
      <c r="MJL43" s="4"/>
      <c r="MJM43" s="4"/>
      <c r="MJN43" s="4"/>
      <c r="MJO43" s="4"/>
      <c r="MJP43" s="4"/>
      <c r="MJQ43" s="4"/>
      <c r="MJR43" s="4"/>
      <c r="MJS43" s="4"/>
      <c r="MJT43" s="4"/>
      <c r="MJU43" s="4"/>
      <c r="MJV43" s="4"/>
      <c r="MJW43" s="4"/>
      <c r="MJX43" s="4"/>
      <c r="MJY43" s="4"/>
      <c r="MJZ43" s="4"/>
      <c r="MKA43" s="4"/>
      <c r="MKB43" s="4"/>
      <c r="MKC43" s="4"/>
      <c r="MKD43" s="4"/>
      <c r="MKE43" s="4"/>
      <c r="MKF43" s="4"/>
      <c r="MKG43" s="4"/>
      <c r="MKH43" s="4"/>
      <c r="MKI43" s="4"/>
      <c r="MKJ43" s="4"/>
      <c r="MKK43" s="4"/>
      <c r="MKL43" s="4"/>
      <c r="MKM43" s="4"/>
      <c r="MKN43" s="4"/>
      <c r="MKO43" s="4"/>
      <c r="MKP43" s="4"/>
      <c r="MKQ43" s="4"/>
      <c r="MKR43" s="4"/>
      <c r="MKS43" s="4"/>
      <c r="MKT43" s="4"/>
      <c r="MKU43" s="4"/>
      <c r="MKV43" s="4"/>
      <c r="MKW43" s="4"/>
      <c r="MKX43" s="4"/>
      <c r="MKY43" s="4"/>
      <c r="MKZ43" s="4"/>
      <c r="MLA43" s="4"/>
      <c r="MLB43" s="4"/>
      <c r="MLC43" s="4"/>
      <c r="MLD43" s="4"/>
      <c r="MLE43" s="4"/>
      <c r="MLF43" s="4"/>
      <c r="MLG43" s="4"/>
      <c r="MLH43" s="4"/>
      <c r="MLI43" s="4"/>
      <c r="MLJ43" s="4"/>
      <c r="MLK43" s="4"/>
      <c r="MLL43" s="4"/>
      <c r="MLM43" s="4"/>
      <c r="MLN43" s="4"/>
      <c r="MLO43" s="4"/>
      <c r="MLP43" s="4"/>
      <c r="MLQ43" s="4"/>
      <c r="MLR43" s="4"/>
      <c r="MLS43" s="4"/>
      <c r="MLT43" s="4"/>
      <c r="MLU43" s="4"/>
      <c r="MLV43" s="4"/>
      <c r="MLW43" s="4"/>
      <c r="MLX43" s="4"/>
      <c r="MLY43" s="4"/>
      <c r="MLZ43" s="4"/>
      <c r="MMA43" s="4"/>
      <c r="MMB43" s="4"/>
      <c r="MMC43" s="4"/>
      <c r="MMD43" s="4"/>
      <c r="MME43" s="4"/>
      <c r="MMF43" s="4"/>
      <c r="MMG43" s="4"/>
      <c r="MMH43" s="4"/>
      <c r="MMI43" s="4"/>
      <c r="MMJ43" s="4"/>
      <c r="MMK43" s="4"/>
      <c r="MML43" s="4"/>
      <c r="MMM43" s="4"/>
      <c r="MMN43" s="4"/>
      <c r="MMO43" s="4"/>
      <c r="MMP43" s="4"/>
      <c r="MMQ43" s="4"/>
      <c r="MMR43" s="4"/>
      <c r="MMS43" s="4"/>
      <c r="MMT43" s="4"/>
      <c r="MMU43" s="4"/>
      <c r="MMV43" s="4"/>
      <c r="MMW43" s="4"/>
      <c r="MMX43" s="4"/>
      <c r="MMY43" s="4"/>
      <c r="MMZ43" s="4"/>
      <c r="MNA43" s="4"/>
      <c r="MNB43" s="4"/>
      <c r="MNC43" s="4"/>
      <c r="MND43" s="4"/>
      <c r="MNE43" s="4"/>
      <c r="MNF43" s="4"/>
      <c r="MNG43" s="4"/>
      <c r="MNH43" s="4"/>
      <c r="MNI43" s="4"/>
      <c r="MNJ43" s="4"/>
      <c r="MNK43" s="4"/>
      <c r="MNL43" s="4"/>
      <c r="MNM43" s="4"/>
      <c r="MNN43" s="4"/>
      <c r="MNO43" s="4"/>
      <c r="MNP43" s="4"/>
      <c r="MNQ43" s="4"/>
      <c r="MNR43" s="4"/>
      <c r="MNS43" s="4"/>
      <c r="MNT43" s="4"/>
      <c r="MNU43" s="4"/>
      <c r="MNV43" s="4"/>
      <c r="MNW43" s="4"/>
      <c r="MNX43" s="4"/>
      <c r="MNY43" s="4"/>
      <c r="MNZ43" s="4"/>
      <c r="MOA43" s="4"/>
      <c r="MOB43" s="4"/>
      <c r="MOC43" s="4"/>
      <c r="MOD43" s="4"/>
      <c r="MOE43" s="4"/>
      <c r="MOF43" s="4"/>
      <c r="MOG43" s="4"/>
      <c r="MOH43" s="4"/>
      <c r="MOI43" s="4"/>
      <c r="MOJ43" s="4"/>
      <c r="MOK43" s="4"/>
      <c r="MOL43" s="4"/>
      <c r="MOM43" s="4"/>
      <c r="MON43" s="4"/>
      <c r="MOO43" s="4"/>
      <c r="MOP43" s="4"/>
      <c r="MOQ43" s="4"/>
      <c r="MOR43" s="4"/>
      <c r="MOS43" s="4"/>
      <c r="MOT43" s="4"/>
      <c r="MOU43" s="4"/>
      <c r="MOV43" s="4"/>
      <c r="MOW43" s="4"/>
      <c r="MOX43" s="4"/>
      <c r="MOY43" s="4"/>
      <c r="MOZ43" s="4"/>
      <c r="MPA43" s="4"/>
      <c r="MPB43" s="4"/>
      <c r="MPC43" s="4"/>
      <c r="MPD43" s="4"/>
      <c r="MPE43" s="4"/>
      <c r="MPF43" s="4"/>
      <c r="MPG43" s="4"/>
      <c r="MPH43" s="4"/>
      <c r="MPI43" s="4"/>
      <c r="MPJ43" s="4"/>
      <c r="MPK43" s="4"/>
      <c r="MPL43" s="4"/>
      <c r="MPM43" s="4"/>
      <c r="MPN43" s="4"/>
      <c r="MPO43" s="4"/>
      <c r="MPP43" s="4"/>
      <c r="MPQ43" s="4"/>
      <c r="MPR43" s="4"/>
      <c r="MPS43" s="4"/>
      <c r="MPT43" s="4"/>
      <c r="MPU43" s="4"/>
      <c r="MPV43" s="4"/>
      <c r="MPW43" s="4"/>
      <c r="MPX43" s="4"/>
      <c r="MPY43" s="4"/>
      <c r="MPZ43" s="4"/>
      <c r="MQA43" s="4"/>
      <c r="MQB43" s="4"/>
      <c r="MQC43" s="4"/>
      <c r="MQD43" s="4"/>
      <c r="MQE43" s="4"/>
      <c r="MQF43" s="4"/>
      <c r="MQG43" s="4"/>
      <c r="MQH43" s="4"/>
      <c r="MQI43" s="4"/>
      <c r="MQJ43" s="4"/>
      <c r="MQK43" s="4"/>
      <c r="MQL43" s="4"/>
      <c r="MQM43" s="4"/>
      <c r="MQN43" s="4"/>
      <c r="MQO43" s="4"/>
      <c r="MQP43" s="4"/>
      <c r="MQQ43" s="4"/>
      <c r="MQR43" s="4"/>
      <c r="MQS43" s="4"/>
      <c r="MQT43" s="4"/>
      <c r="MQU43" s="4"/>
      <c r="MQV43" s="4"/>
      <c r="MQW43" s="4"/>
      <c r="MQX43" s="4"/>
      <c r="MQY43" s="4"/>
      <c r="MQZ43" s="4"/>
      <c r="MRA43" s="4"/>
      <c r="MRB43" s="4"/>
      <c r="MRC43" s="4"/>
      <c r="MRD43" s="4"/>
      <c r="MRE43" s="4"/>
      <c r="MRF43" s="4"/>
      <c r="MRG43" s="4"/>
      <c r="MRH43" s="4"/>
      <c r="MRI43" s="4"/>
      <c r="MRJ43" s="4"/>
      <c r="MRK43" s="4"/>
      <c r="MRL43" s="4"/>
      <c r="MRM43" s="4"/>
      <c r="MRN43" s="4"/>
      <c r="MRO43" s="4"/>
      <c r="MRP43" s="4"/>
      <c r="MRQ43" s="4"/>
      <c r="MRR43" s="4"/>
      <c r="MRS43" s="4"/>
      <c r="MRT43" s="4"/>
      <c r="MRU43" s="4"/>
      <c r="MRV43" s="4"/>
      <c r="MRW43" s="4"/>
      <c r="MRX43" s="4"/>
      <c r="MRY43" s="4"/>
      <c r="MRZ43" s="4"/>
      <c r="MSA43" s="4"/>
      <c r="MSB43" s="4"/>
      <c r="MSC43" s="4"/>
      <c r="MSD43" s="4"/>
      <c r="MSE43" s="4"/>
      <c r="MSF43" s="4"/>
      <c r="MSG43" s="4"/>
      <c r="MSH43" s="4"/>
      <c r="MSI43" s="4"/>
      <c r="MSJ43" s="4"/>
      <c r="MSK43" s="4"/>
      <c r="MSL43" s="4"/>
      <c r="MSM43" s="4"/>
      <c r="MSN43" s="4"/>
      <c r="MSO43" s="4"/>
      <c r="MSP43" s="4"/>
      <c r="MSQ43" s="4"/>
      <c r="MSR43" s="4"/>
      <c r="MSS43" s="4"/>
      <c r="MST43" s="4"/>
      <c r="MSU43" s="4"/>
      <c r="MSV43" s="4"/>
      <c r="MSW43" s="4"/>
      <c r="MSX43" s="4"/>
      <c r="MSY43" s="4"/>
      <c r="MSZ43" s="4"/>
      <c r="MTA43" s="4"/>
      <c r="MTB43" s="4"/>
      <c r="MTC43" s="4"/>
      <c r="MTD43" s="4"/>
      <c r="MTE43" s="4"/>
      <c r="MTF43" s="4"/>
      <c r="MTG43" s="4"/>
      <c r="MTH43" s="4"/>
      <c r="MTI43" s="4"/>
      <c r="MTJ43" s="4"/>
      <c r="MTK43" s="4"/>
      <c r="MTL43" s="4"/>
      <c r="MTM43" s="4"/>
      <c r="MTN43" s="4"/>
      <c r="MTO43" s="4"/>
      <c r="MTP43" s="4"/>
      <c r="MTQ43" s="4"/>
      <c r="MTR43" s="4"/>
      <c r="MTS43" s="4"/>
      <c r="MTT43" s="4"/>
      <c r="MTU43" s="4"/>
      <c r="MTV43" s="4"/>
      <c r="MTW43" s="4"/>
      <c r="MTX43" s="4"/>
      <c r="MTY43" s="4"/>
      <c r="MTZ43" s="4"/>
      <c r="MUA43" s="4"/>
      <c r="MUB43" s="4"/>
      <c r="MUC43" s="4"/>
      <c r="MUD43" s="4"/>
      <c r="MUE43" s="4"/>
      <c r="MUF43" s="4"/>
      <c r="MUG43" s="4"/>
      <c r="MUH43" s="4"/>
      <c r="MUI43" s="4"/>
      <c r="MUJ43" s="4"/>
      <c r="MUK43" s="4"/>
      <c r="MUL43" s="4"/>
      <c r="MUM43" s="4"/>
      <c r="MUN43" s="4"/>
      <c r="MUO43" s="4"/>
      <c r="MUP43" s="4"/>
      <c r="MUQ43" s="4"/>
      <c r="MUR43" s="4"/>
      <c r="MUS43" s="4"/>
      <c r="MUT43" s="4"/>
      <c r="MUU43" s="4"/>
      <c r="MUV43" s="4"/>
      <c r="MUW43" s="4"/>
      <c r="MUX43" s="4"/>
      <c r="MUY43" s="4"/>
      <c r="MUZ43" s="4"/>
      <c r="MVA43" s="4"/>
      <c r="MVB43" s="4"/>
      <c r="MVC43" s="4"/>
      <c r="MVD43" s="4"/>
      <c r="MVE43" s="4"/>
      <c r="MVF43" s="4"/>
      <c r="MVG43" s="4"/>
      <c r="MVH43" s="4"/>
      <c r="MVI43" s="4"/>
      <c r="MVJ43" s="4"/>
      <c r="MVK43" s="4"/>
      <c r="MVL43" s="4"/>
      <c r="MVM43" s="4"/>
      <c r="MVN43" s="4"/>
      <c r="MVO43" s="4"/>
      <c r="MVP43" s="4"/>
      <c r="MVQ43" s="4"/>
      <c r="MVR43" s="4"/>
      <c r="MVS43" s="4"/>
      <c r="MVT43" s="4"/>
      <c r="MVU43" s="4"/>
      <c r="MVV43" s="4"/>
      <c r="MVW43" s="4"/>
      <c r="MVX43" s="4"/>
      <c r="MVY43" s="4"/>
      <c r="MVZ43" s="4"/>
      <c r="MWA43" s="4"/>
      <c r="MWB43" s="4"/>
      <c r="MWC43" s="4"/>
      <c r="MWD43" s="4"/>
      <c r="MWE43" s="4"/>
      <c r="MWF43" s="4"/>
      <c r="MWG43" s="4"/>
      <c r="MWH43" s="4"/>
      <c r="MWI43" s="4"/>
      <c r="MWJ43" s="4"/>
      <c r="MWK43" s="4"/>
      <c r="MWL43" s="4"/>
      <c r="MWM43" s="4"/>
      <c r="MWN43" s="4"/>
      <c r="MWO43" s="4"/>
      <c r="MWP43" s="4"/>
      <c r="MWQ43" s="4"/>
      <c r="MWR43" s="4"/>
      <c r="MWS43" s="4"/>
      <c r="MWT43" s="4"/>
      <c r="MWU43" s="4"/>
      <c r="MWV43" s="4"/>
      <c r="MWW43" s="4"/>
      <c r="MWX43" s="4"/>
      <c r="MWY43" s="4"/>
      <c r="MWZ43" s="4"/>
      <c r="MXA43" s="4"/>
      <c r="MXB43" s="4"/>
      <c r="MXC43" s="4"/>
      <c r="MXD43" s="4"/>
      <c r="MXE43" s="4"/>
      <c r="MXF43" s="4"/>
      <c r="MXG43" s="4"/>
      <c r="MXH43" s="4"/>
      <c r="MXI43" s="4"/>
      <c r="MXJ43" s="4"/>
      <c r="MXK43" s="4"/>
      <c r="MXL43" s="4"/>
      <c r="MXM43" s="4"/>
      <c r="MXN43" s="4"/>
      <c r="MXO43" s="4"/>
      <c r="MXP43" s="4"/>
      <c r="MXQ43" s="4"/>
      <c r="MXR43" s="4"/>
      <c r="MXS43" s="4"/>
      <c r="MXT43" s="4"/>
      <c r="MXU43" s="4"/>
      <c r="MXV43" s="4"/>
      <c r="MXW43" s="4"/>
      <c r="MXX43" s="4"/>
      <c r="MXY43" s="4"/>
      <c r="MXZ43" s="4"/>
      <c r="MYA43" s="4"/>
      <c r="MYB43" s="4"/>
      <c r="MYC43" s="4"/>
      <c r="MYD43" s="4"/>
      <c r="MYE43" s="4"/>
      <c r="MYF43" s="4"/>
      <c r="MYG43" s="4"/>
      <c r="MYH43" s="4"/>
      <c r="MYI43" s="4"/>
      <c r="MYJ43" s="4"/>
      <c r="MYK43" s="4"/>
      <c r="MYL43" s="4"/>
      <c r="MYM43" s="4"/>
      <c r="MYN43" s="4"/>
      <c r="MYO43" s="4"/>
      <c r="MYP43" s="4"/>
      <c r="MYQ43" s="4"/>
      <c r="MYR43" s="4"/>
      <c r="MYS43" s="4"/>
      <c r="MYT43" s="4"/>
      <c r="MYU43" s="4"/>
      <c r="MYV43" s="4"/>
      <c r="MYW43" s="4"/>
      <c r="MYX43" s="4"/>
      <c r="MYY43" s="4"/>
      <c r="MYZ43" s="4"/>
      <c r="MZA43" s="4"/>
      <c r="MZB43" s="4"/>
      <c r="MZC43" s="4"/>
      <c r="MZD43" s="4"/>
      <c r="MZE43" s="4"/>
      <c r="MZF43" s="4"/>
      <c r="MZG43" s="4"/>
      <c r="MZH43" s="4"/>
      <c r="MZI43" s="4"/>
      <c r="MZJ43" s="4"/>
      <c r="MZK43" s="4"/>
      <c r="MZL43" s="4"/>
      <c r="MZM43" s="4"/>
      <c r="MZN43" s="4"/>
      <c r="MZO43" s="4"/>
      <c r="MZP43" s="4"/>
      <c r="MZQ43" s="4"/>
      <c r="MZR43" s="4"/>
      <c r="MZS43" s="4"/>
      <c r="MZT43" s="4"/>
      <c r="MZU43" s="4"/>
      <c r="MZV43" s="4"/>
      <c r="MZW43" s="4"/>
      <c r="MZX43" s="4"/>
      <c r="MZY43" s="4"/>
      <c r="MZZ43" s="4"/>
      <c r="NAA43" s="4"/>
      <c r="NAB43" s="4"/>
      <c r="NAC43" s="4"/>
      <c r="NAD43" s="4"/>
      <c r="NAE43" s="4"/>
      <c r="NAF43" s="4"/>
      <c r="NAG43" s="4"/>
      <c r="NAH43" s="4"/>
      <c r="NAI43" s="4"/>
      <c r="NAJ43" s="4"/>
      <c r="NAK43" s="4"/>
      <c r="NAL43" s="4"/>
      <c r="NAM43" s="4"/>
      <c r="NAN43" s="4"/>
      <c r="NAO43" s="4"/>
      <c r="NAP43" s="4"/>
      <c r="NAQ43" s="4"/>
      <c r="NAR43" s="4"/>
      <c r="NAS43" s="4"/>
      <c r="NAT43" s="4"/>
      <c r="NAU43" s="4"/>
      <c r="NAV43" s="4"/>
      <c r="NAW43" s="4"/>
      <c r="NAX43" s="4"/>
      <c r="NAY43" s="4"/>
      <c r="NAZ43" s="4"/>
      <c r="NBA43" s="4"/>
      <c r="NBB43" s="4"/>
      <c r="NBC43" s="4"/>
      <c r="NBD43" s="4"/>
      <c r="NBE43" s="4"/>
      <c r="NBF43" s="4"/>
      <c r="NBG43" s="4"/>
      <c r="NBH43" s="4"/>
      <c r="NBI43" s="4"/>
      <c r="NBJ43" s="4"/>
      <c r="NBK43" s="4"/>
      <c r="NBL43" s="4"/>
      <c r="NBM43" s="4"/>
      <c r="NBN43" s="4"/>
      <c r="NBO43" s="4"/>
      <c r="NBP43" s="4"/>
      <c r="NBQ43" s="4"/>
      <c r="NBR43" s="4"/>
      <c r="NBS43" s="4"/>
      <c r="NBT43" s="4"/>
      <c r="NBU43" s="4"/>
      <c r="NBV43" s="4"/>
      <c r="NBW43" s="4"/>
      <c r="NBX43" s="4"/>
      <c r="NBY43" s="4"/>
      <c r="NBZ43" s="4"/>
      <c r="NCA43" s="4"/>
      <c r="NCB43" s="4"/>
      <c r="NCC43" s="4"/>
      <c r="NCD43" s="4"/>
      <c r="NCE43" s="4"/>
      <c r="NCF43" s="4"/>
      <c r="NCG43" s="4"/>
      <c r="NCH43" s="4"/>
      <c r="NCI43" s="4"/>
      <c r="NCJ43" s="4"/>
      <c r="NCK43" s="4"/>
      <c r="NCL43" s="4"/>
      <c r="NCM43" s="4"/>
      <c r="NCN43" s="4"/>
      <c r="NCO43" s="4"/>
      <c r="NCP43" s="4"/>
      <c r="NCQ43" s="4"/>
      <c r="NCR43" s="4"/>
      <c r="NCS43" s="4"/>
      <c r="NCT43" s="4"/>
      <c r="NCU43" s="4"/>
      <c r="NCV43" s="4"/>
      <c r="NCW43" s="4"/>
      <c r="NCX43" s="4"/>
      <c r="NCY43" s="4"/>
      <c r="NCZ43" s="4"/>
      <c r="NDA43" s="4"/>
      <c r="NDB43" s="4"/>
      <c r="NDC43" s="4"/>
      <c r="NDD43" s="4"/>
      <c r="NDE43" s="4"/>
      <c r="NDF43" s="4"/>
      <c r="NDG43" s="4"/>
      <c r="NDH43" s="4"/>
      <c r="NDI43" s="4"/>
      <c r="NDJ43" s="4"/>
      <c r="NDK43" s="4"/>
      <c r="NDL43" s="4"/>
      <c r="NDM43" s="4"/>
      <c r="NDN43" s="4"/>
      <c r="NDO43" s="4"/>
      <c r="NDP43" s="4"/>
      <c r="NDQ43" s="4"/>
      <c r="NDR43" s="4"/>
      <c r="NDS43" s="4"/>
      <c r="NDT43" s="4"/>
      <c r="NDU43" s="4"/>
      <c r="NDV43" s="4"/>
      <c r="NDW43" s="4"/>
      <c r="NDX43" s="4"/>
      <c r="NDY43" s="4"/>
      <c r="NDZ43" s="4"/>
      <c r="NEA43" s="4"/>
      <c r="NEB43" s="4"/>
      <c r="NEC43" s="4"/>
      <c r="NED43" s="4"/>
      <c r="NEE43" s="4"/>
      <c r="NEF43" s="4"/>
      <c r="NEG43" s="4"/>
      <c r="NEH43" s="4"/>
      <c r="NEI43" s="4"/>
      <c r="NEJ43" s="4"/>
      <c r="NEK43" s="4"/>
      <c r="NEL43" s="4"/>
      <c r="NEM43" s="4"/>
      <c r="NEN43" s="4"/>
      <c r="NEO43" s="4"/>
      <c r="NEP43" s="4"/>
      <c r="NEQ43" s="4"/>
      <c r="NER43" s="4"/>
      <c r="NES43" s="4"/>
      <c r="NET43" s="4"/>
      <c r="NEU43" s="4"/>
      <c r="NEV43" s="4"/>
      <c r="NEW43" s="4"/>
      <c r="NEX43" s="4"/>
      <c r="NEY43" s="4"/>
      <c r="NEZ43" s="4"/>
      <c r="NFA43" s="4"/>
      <c r="NFB43" s="4"/>
      <c r="NFC43" s="4"/>
      <c r="NFD43" s="4"/>
      <c r="NFE43" s="4"/>
      <c r="NFF43" s="4"/>
      <c r="NFG43" s="4"/>
      <c r="NFH43" s="4"/>
      <c r="NFI43" s="4"/>
      <c r="NFJ43" s="4"/>
      <c r="NFK43" s="4"/>
      <c r="NFL43" s="4"/>
      <c r="NFM43" s="4"/>
      <c r="NFN43" s="4"/>
      <c r="NFO43" s="4"/>
      <c r="NFP43" s="4"/>
      <c r="NFQ43" s="4"/>
      <c r="NFR43" s="4"/>
      <c r="NFS43" s="4"/>
      <c r="NFT43" s="4"/>
      <c r="NFU43" s="4"/>
      <c r="NFV43" s="4"/>
      <c r="NFW43" s="4"/>
      <c r="NFX43" s="4"/>
      <c r="NFY43" s="4"/>
      <c r="NFZ43" s="4"/>
      <c r="NGA43" s="4"/>
      <c r="NGB43" s="4"/>
      <c r="NGC43" s="4"/>
      <c r="NGD43" s="4"/>
      <c r="NGE43" s="4"/>
      <c r="NGF43" s="4"/>
      <c r="NGG43" s="4"/>
      <c r="NGH43" s="4"/>
      <c r="NGI43" s="4"/>
      <c r="NGJ43" s="4"/>
      <c r="NGK43" s="4"/>
      <c r="NGL43" s="4"/>
      <c r="NGM43" s="4"/>
      <c r="NGN43" s="4"/>
      <c r="NGO43" s="4"/>
      <c r="NGP43" s="4"/>
      <c r="NGQ43" s="4"/>
      <c r="NGR43" s="4"/>
      <c r="NGS43" s="4"/>
      <c r="NGT43" s="4"/>
      <c r="NGU43" s="4"/>
      <c r="NGV43" s="4"/>
      <c r="NGW43" s="4"/>
      <c r="NGX43" s="4"/>
      <c r="NGY43" s="4"/>
      <c r="NGZ43" s="4"/>
      <c r="NHA43" s="4"/>
      <c r="NHB43" s="4"/>
      <c r="NHC43" s="4"/>
      <c r="NHD43" s="4"/>
      <c r="NHE43" s="4"/>
      <c r="NHF43" s="4"/>
      <c r="NHG43" s="4"/>
      <c r="NHH43" s="4"/>
      <c r="NHI43" s="4"/>
      <c r="NHJ43" s="4"/>
      <c r="NHK43" s="4"/>
      <c r="NHL43" s="4"/>
      <c r="NHM43" s="4"/>
      <c r="NHN43" s="4"/>
      <c r="NHO43" s="4"/>
      <c r="NHP43" s="4"/>
      <c r="NHQ43" s="4"/>
      <c r="NHR43" s="4"/>
      <c r="NHS43" s="4"/>
      <c r="NHT43" s="4"/>
      <c r="NHU43" s="4"/>
      <c r="NHV43" s="4"/>
      <c r="NHW43" s="4"/>
      <c r="NHX43" s="4"/>
      <c r="NHY43" s="4"/>
      <c r="NHZ43" s="4"/>
      <c r="NIA43" s="4"/>
      <c r="NIB43" s="4"/>
      <c r="NIC43" s="4"/>
      <c r="NID43" s="4"/>
      <c r="NIE43" s="4"/>
      <c r="NIF43" s="4"/>
      <c r="NIG43" s="4"/>
      <c r="NIH43" s="4"/>
      <c r="NII43" s="4"/>
      <c r="NIJ43" s="4"/>
      <c r="NIK43" s="4"/>
      <c r="NIL43" s="4"/>
      <c r="NIM43" s="4"/>
      <c r="NIN43" s="4"/>
      <c r="NIO43" s="4"/>
      <c r="NIP43" s="4"/>
      <c r="NIQ43" s="4"/>
      <c r="NIR43" s="4"/>
      <c r="NIS43" s="4"/>
      <c r="NIT43" s="4"/>
      <c r="NIU43" s="4"/>
      <c r="NIV43" s="4"/>
      <c r="NIW43" s="4"/>
      <c r="NIX43" s="4"/>
      <c r="NIY43" s="4"/>
      <c r="NIZ43" s="4"/>
      <c r="NJA43" s="4"/>
      <c r="NJB43" s="4"/>
      <c r="NJC43" s="4"/>
      <c r="NJD43" s="4"/>
      <c r="NJE43" s="4"/>
      <c r="NJF43" s="4"/>
      <c r="NJG43" s="4"/>
      <c r="NJH43" s="4"/>
      <c r="NJI43" s="4"/>
      <c r="NJJ43" s="4"/>
      <c r="NJK43" s="4"/>
      <c r="NJL43" s="4"/>
      <c r="NJM43" s="4"/>
      <c r="NJN43" s="4"/>
      <c r="NJO43" s="4"/>
      <c r="NJP43" s="4"/>
      <c r="NJQ43" s="4"/>
      <c r="NJR43" s="4"/>
      <c r="NJS43" s="4"/>
      <c r="NJT43" s="4"/>
      <c r="NJU43" s="4"/>
      <c r="NJV43" s="4"/>
      <c r="NJW43" s="4"/>
      <c r="NJX43" s="4"/>
      <c r="NJY43" s="4"/>
      <c r="NJZ43" s="4"/>
      <c r="NKA43" s="4"/>
      <c r="NKB43" s="4"/>
      <c r="NKC43" s="4"/>
      <c r="NKD43" s="4"/>
      <c r="NKE43" s="4"/>
      <c r="NKF43" s="4"/>
      <c r="NKG43" s="4"/>
      <c r="NKH43" s="4"/>
      <c r="NKI43" s="4"/>
      <c r="NKJ43" s="4"/>
      <c r="NKK43" s="4"/>
      <c r="NKL43" s="4"/>
      <c r="NKM43" s="4"/>
      <c r="NKN43" s="4"/>
      <c r="NKO43" s="4"/>
      <c r="NKP43" s="4"/>
      <c r="NKQ43" s="4"/>
      <c r="NKR43" s="4"/>
      <c r="NKS43" s="4"/>
      <c r="NKT43" s="4"/>
      <c r="NKU43" s="4"/>
      <c r="NKV43" s="4"/>
      <c r="NKW43" s="4"/>
      <c r="NKX43" s="4"/>
      <c r="NKY43" s="4"/>
      <c r="NKZ43" s="4"/>
      <c r="NLA43" s="4"/>
      <c r="NLB43" s="4"/>
      <c r="NLC43" s="4"/>
      <c r="NLD43" s="4"/>
      <c r="NLE43" s="4"/>
      <c r="NLF43" s="4"/>
      <c r="NLG43" s="4"/>
      <c r="NLH43" s="4"/>
      <c r="NLI43" s="4"/>
      <c r="NLJ43" s="4"/>
      <c r="NLK43" s="4"/>
      <c r="NLL43" s="4"/>
      <c r="NLM43" s="4"/>
      <c r="NLN43" s="4"/>
      <c r="NLO43" s="4"/>
      <c r="NLP43" s="4"/>
      <c r="NLQ43" s="4"/>
      <c r="NLR43" s="4"/>
      <c r="NLS43" s="4"/>
      <c r="NLT43" s="4"/>
      <c r="NLU43" s="4"/>
      <c r="NLV43" s="4"/>
      <c r="NLW43" s="4"/>
      <c r="NLX43" s="4"/>
      <c r="NLY43" s="4"/>
      <c r="NLZ43" s="4"/>
      <c r="NMA43" s="4"/>
      <c r="NMB43" s="4"/>
      <c r="NMC43" s="4"/>
      <c r="NMD43" s="4"/>
      <c r="NME43" s="4"/>
      <c r="NMF43" s="4"/>
      <c r="NMG43" s="4"/>
      <c r="NMH43" s="4"/>
      <c r="NMI43" s="4"/>
      <c r="NMJ43" s="4"/>
      <c r="NMK43" s="4"/>
      <c r="NML43" s="4"/>
      <c r="NMM43" s="4"/>
      <c r="NMN43" s="4"/>
      <c r="NMO43" s="4"/>
      <c r="NMP43" s="4"/>
      <c r="NMQ43" s="4"/>
      <c r="NMR43" s="4"/>
      <c r="NMS43" s="4"/>
      <c r="NMT43" s="4"/>
      <c r="NMU43" s="4"/>
      <c r="NMV43" s="4"/>
      <c r="NMW43" s="4"/>
      <c r="NMX43" s="4"/>
      <c r="NMY43" s="4"/>
      <c r="NMZ43" s="4"/>
      <c r="NNA43" s="4"/>
      <c r="NNB43" s="4"/>
      <c r="NNC43" s="4"/>
      <c r="NND43" s="4"/>
      <c r="NNE43" s="4"/>
      <c r="NNF43" s="4"/>
      <c r="NNG43" s="4"/>
      <c r="NNH43" s="4"/>
      <c r="NNI43" s="4"/>
      <c r="NNJ43" s="4"/>
      <c r="NNK43" s="4"/>
      <c r="NNL43" s="4"/>
      <c r="NNM43" s="4"/>
      <c r="NNN43" s="4"/>
      <c r="NNO43" s="4"/>
      <c r="NNP43" s="4"/>
      <c r="NNQ43" s="4"/>
      <c r="NNR43" s="4"/>
      <c r="NNS43" s="4"/>
      <c r="NNT43" s="4"/>
      <c r="NNU43" s="4"/>
      <c r="NNV43" s="4"/>
      <c r="NNW43" s="4"/>
      <c r="NNX43" s="4"/>
      <c r="NNY43" s="4"/>
      <c r="NNZ43" s="4"/>
      <c r="NOA43" s="4"/>
      <c r="NOB43" s="4"/>
      <c r="NOC43" s="4"/>
      <c r="NOD43" s="4"/>
      <c r="NOE43" s="4"/>
      <c r="NOF43" s="4"/>
      <c r="NOG43" s="4"/>
      <c r="NOH43" s="4"/>
      <c r="NOI43" s="4"/>
      <c r="NOJ43" s="4"/>
      <c r="NOK43" s="4"/>
      <c r="NOL43" s="4"/>
      <c r="NOM43" s="4"/>
      <c r="NON43" s="4"/>
      <c r="NOO43" s="4"/>
      <c r="NOP43" s="4"/>
      <c r="NOQ43" s="4"/>
      <c r="NOR43" s="4"/>
      <c r="NOS43" s="4"/>
      <c r="NOT43" s="4"/>
      <c r="NOU43" s="4"/>
      <c r="NOV43" s="4"/>
      <c r="NOW43" s="4"/>
      <c r="NOX43" s="4"/>
      <c r="NOY43" s="4"/>
      <c r="NOZ43" s="4"/>
      <c r="NPA43" s="4"/>
      <c r="NPB43" s="4"/>
      <c r="NPC43" s="4"/>
      <c r="NPD43" s="4"/>
      <c r="NPE43" s="4"/>
      <c r="NPF43" s="4"/>
      <c r="NPG43" s="4"/>
      <c r="NPH43" s="4"/>
      <c r="NPI43" s="4"/>
      <c r="NPJ43" s="4"/>
      <c r="NPK43" s="4"/>
      <c r="NPL43" s="4"/>
      <c r="NPM43" s="4"/>
      <c r="NPN43" s="4"/>
      <c r="NPO43" s="4"/>
      <c r="NPP43" s="4"/>
      <c r="NPQ43" s="4"/>
      <c r="NPR43" s="4"/>
      <c r="NPS43" s="4"/>
      <c r="NPT43" s="4"/>
      <c r="NPU43" s="4"/>
      <c r="NPV43" s="4"/>
      <c r="NPW43" s="4"/>
      <c r="NPX43" s="4"/>
      <c r="NPY43" s="4"/>
      <c r="NPZ43" s="4"/>
      <c r="NQA43" s="4"/>
      <c r="NQB43" s="4"/>
      <c r="NQC43" s="4"/>
      <c r="NQD43" s="4"/>
      <c r="NQE43" s="4"/>
      <c r="NQF43" s="4"/>
      <c r="NQG43" s="4"/>
      <c r="NQH43" s="4"/>
      <c r="NQI43" s="4"/>
      <c r="NQJ43" s="4"/>
      <c r="NQK43" s="4"/>
      <c r="NQL43" s="4"/>
      <c r="NQM43" s="4"/>
      <c r="NQN43" s="4"/>
      <c r="NQO43" s="4"/>
      <c r="NQP43" s="4"/>
      <c r="NQQ43" s="4"/>
      <c r="NQR43" s="4"/>
      <c r="NQS43" s="4"/>
      <c r="NQT43" s="4"/>
      <c r="NQU43" s="4"/>
      <c r="NQV43" s="4"/>
      <c r="NQW43" s="4"/>
      <c r="NQX43" s="4"/>
      <c r="NQY43" s="4"/>
      <c r="NQZ43" s="4"/>
      <c r="NRA43" s="4"/>
      <c r="NRB43" s="4"/>
      <c r="NRC43" s="4"/>
      <c r="NRD43" s="4"/>
      <c r="NRE43" s="4"/>
      <c r="NRF43" s="4"/>
      <c r="NRG43" s="4"/>
      <c r="NRH43" s="4"/>
      <c r="NRI43" s="4"/>
      <c r="NRJ43" s="4"/>
      <c r="NRK43" s="4"/>
      <c r="NRL43" s="4"/>
      <c r="NRM43" s="4"/>
      <c r="NRN43" s="4"/>
      <c r="NRO43" s="4"/>
      <c r="NRP43" s="4"/>
      <c r="NRQ43" s="4"/>
      <c r="NRR43" s="4"/>
      <c r="NRS43" s="4"/>
      <c r="NRT43" s="4"/>
      <c r="NRU43" s="4"/>
      <c r="NRV43" s="4"/>
      <c r="NRW43" s="4"/>
      <c r="NRX43" s="4"/>
      <c r="NRY43" s="4"/>
      <c r="NRZ43" s="4"/>
      <c r="NSA43" s="4"/>
      <c r="NSB43" s="4"/>
      <c r="NSC43" s="4"/>
      <c r="NSD43" s="4"/>
      <c r="NSE43" s="4"/>
      <c r="NSF43" s="4"/>
      <c r="NSG43" s="4"/>
      <c r="NSH43" s="4"/>
      <c r="NSI43" s="4"/>
      <c r="NSJ43" s="4"/>
      <c r="NSK43" s="4"/>
      <c r="NSL43" s="4"/>
      <c r="NSM43" s="4"/>
      <c r="NSN43" s="4"/>
      <c r="NSO43" s="4"/>
      <c r="NSP43" s="4"/>
      <c r="NSQ43" s="4"/>
      <c r="NSR43" s="4"/>
      <c r="NSS43" s="4"/>
      <c r="NST43" s="4"/>
      <c r="NSU43" s="4"/>
      <c r="NSV43" s="4"/>
      <c r="NSW43" s="4"/>
      <c r="NSX43" s="4"/>
      <c r="NSY43" s="4"/>
      <c r="NSZ43" s="4"/>
      <c r="NTA43" s="4"/>
      <c r="NTB43" s="4"/>
      <c r="NTC43" s="4"/>
      <c r="NTD43" s="4"/>
      <c r="NTE43" s="4"/>
      <c r="NTF43" s="4"/>
      <c r="NTG43" s="4"/>
      <c r="NTH43" s="4"/>
      <c r="NTI43" s="4"/>
      <c r="NTJ43" s="4"/>
      <c r="NTK43" s="4"/>
      <c r="NTL43" s="4"/>
      <c r="NTM43" s="4"/>
      <c r="NTN43" s="4"/>
      <c r="NTO43" s="4"/>
      <c r="NTP43" s="4"/>
      <c r="NTQ43" s="4"/>
      <c r="NTR43" s="4"/>
      <c r="NTS43" s="4"/>
      <c r="NTT43" s="4"/>
      <c r="NTU43" s="4"/>
      <c r="NTV43" s="4"/>
      <c r="NTW43" s="4"/>
      <c r="NTX43" s="4"/>
      <c r="NTY43" s="4"/>
      <c r="NTZ43" s="4"/>
      <c r="NUA43" s="4"/>
      <c r="NUB43" s="4"/>
      <c r="NUC43" s="4"/>
      <c r="NUD43" s="4"/>
      <c r="NUE43" s="4"/>
      <c r="NUF43" s="4"/>
      <c r="NUG43" s="4"/>
      <c r="NUH43" s="4"/>
      <c r="NUI43" s="4"/>
      <c r="NUJ43" s="4"/>
      <c r="NUK43" s="4"/>
      <c r="NUL43" s="4"/>
      <c r="NUM43" s="4"/>
      <c r="NUN43" s="4"/>
      <c r="NUO43" s="4"/>
      <c r="NUP43" s="4"/>
      <c r="NUQ43" s="4"/>
      <c r="NUR43" s="4"/>
      <c r="NUS43" s="4"/>
      <c r="NUT43" s="4"/>
      <c r="NUU43" s="4"/>
      <c r="NUV43" s="4"/>
      <c r="NUW43" s="4"/>
      <c r="NUX43" s="4"/>
      <c r="NUY43" s="4"/>
      <c r="NUZ43" s="4"/>
      <c r="NVA43" s="4"/>
      <c r="NVB43" s="4"/>
      <c r="NVC43" s="4"/>
      <c r="NVD43" s="4"/>
      <c r="NVE43" s="4"/>
      <c r="NVF43" s="4"/>
      <c r="NVG43" s="4"/>
      <c r="NVH43" s="4"/>
      <c r="NVI43" s="4"/>
      <c r="NVJ43" s="4"/>
      <c r="NVK43" s="4"/>
      <c r="NVL43" s="4"/>
      <c r="NVM43" s="4"/>
      <c r="NVN43" s="4"/>
      <c r="NVO43" s="4"/>
      <c r="NVP43" s="4"/>
      <c r="NVQ43" s="4"/>
      <c r="NVR43" s="4"/>
      <c r="NVS43" s="4"/>
      <c r="NVT43" s="4"/>
      <c r="NVU43" s="4"/>
      <c r="NVV43" s="4"/>
      <c r="NVW43" s="4"/>
      <c r="NVX43" s="4"/>
      <c r="NVY43" s="4"/>
      <c r="NVZ43" s="4"/>
      <c r="NWA43" s="4"/>
      <c r="NWB43" s="4"/>
      <c r="NWC43" s="4"/>
      <c r="NWD43" s="4"/>
      <c r="NWE43" s="4"/>
      <c r="NWF43" s="4"/>
      <c r="NWG43" s="4"/>
      <c r="NWH43" s="4"/>
      <c r="NWI43" s="4"/>
      <c r="NWJ43" s="4"/>
      <c r="NWK43" s="4"/>
      <c r="NWL43" s="4"/>
      <c r="NWM43" s="4"/>
      <c r="NWN43" s="4"/>
      <c r="NWO43" s="4"/>
      <c r="NWP43" s="4"/>
      <c r="NWQ43" s="4"/>
      <c r="NWR43" s="4"/>
      <c r="NWS43" s="4"/>
      <c r="NWT43" s="4"/>
      <c r="NWU43" s="4"/>
      <c r="NWV43" s="4"/>
      <c r="NWW43" s="4"/>
      <c r="NWX43" s="4"/>
      <c r="NWY43" s="4"/>
      <c r="NWZ43" s="4"/>
      <c r="NXA43" s="4"/>
      <c r="NXB43" s="4"/>
      <c r="NXC43" s="4"/>
      <c r="NXD43" s="4"/>
      <c r="NXE43" s="4"/>
      <c r="NXF43" s="4"/>
      <c r="NXG43" s="4"/>
      <c r="NXH43" s="4"/>
      <c r="NXI43" s="4"/>
      <c r="NXJ43" s="4"/>
      <c r="NXK43" s="4"/>
      <c r="NXL43" s="4"/>
      <c r="NXM43" s="4"/>
      <c r="NXN43" s="4"/>
      <c r="NXO43" s="4"/>
      <c r="NXP43" s="4"/>
      <c r="NXQ43" s="4"/>
      <c r="NXR43" s="4"/>
      <c r="NXS43" s="4"/>
      <c r="NXT43" s="4"/>
      <c r="NXU43" s="4"/>
      <c r="NXV43" s="4"/>
      <c r="NXW43" s="4"/>
      <c r="NXX43" s="4"/>
      <c r="NXY43" s="4"/>
      <c r="NXZ43" s="4"/>
      <c r="NYA43" s="4"/>
      <c r="NYB43" s="4"/>
      <c r="NYC43" s="4"/>
      <c r="NYD43" s="4"/>
      <c r="NYE43" s="4"/>
      <c r="NYF43" s="4"/>
      <c r="NYG43" s="4"/>
      <c r="NYH43" s="4"/>
      <c r="NYI43" s="4"/>
      <c r="NYJ43" s="4"/>
      <c r="NYK43" s="4"/>
      <c r="NYL43" s="4"/>
      <c r="NYM43" s="4"/>
      <c r="NYN43" s="4"/>
      <c r="NYO43" s="4"/>
      <c r="NYP43" s="4"/>
      <c r="NYQ43" s="4"/>
      <c r="NYR43" s="4"/>
      <c r="NYS43" s="4"/>
      <c r="NYT43" s="4"/>
      <c r="NYU43" s="4"/>
      <c r="NYV43" s="4"/>
      <c r="NYW43" s="4"/>
      <c r="NYX43" s="4"/>
      <c r="NYY43" s="4"/>
      <c r="NYZ43" s="4"/>
      <c r="NZA43" s="4"/>
      <c r="NZB43" s="4"/>
      <c r="NZC43" s="4"/>
      <c r="NZD43" s="4"/>
      <c r="NZE43" s="4"/>
      <c r="NZF43" s="4"/>
      <c r="NZG43" s="4"/>
      <c r="NZH43" s="4"/>
      <c r="NZI43" s="4"/>
      <c r="NZJ43" s="4"/>
      <c r="NZK43" s="4"/>
      <c r="NZL43" s="4"/>
      <c r="NZM43" s="4"/>
      <c r="NZN43" s="4"/>
      <c r="NZO43" s="4"/>
      <c r="NZP43" s="4"/>
      <c r="NZQ43" s="4"/>
      <c r="NZR43" s="4"/>
      <c r="NZS43" s="4"/>
      <c r="NZT43" s="4"/>
      <c r="NZU43" s="4"/>
      <c r="NZV43" s="4"/>
      <c r="NZW43" s="4"/>
      <c r="NZX43" s="4"/>
      <c r="NZY43" s="4"/>
      <c r="NZZ43" s="4"/>
      <c r="OAA43" s="4"/>
      <c r="OAB43" s="4"/>
      <c r="OAC43" s="4"/>
      <c r="OAD43" s="4"/>
      <c r="OAE43" s="4"/>
      <c r="OAF43" s="4"/>
      <c r="OAG43" s="4"/>
      <c r="OAH43" s="4"/>
      <c r="OAI43" s="4"/>
      <c r="OAJ43" s="4"/>
      <c r="OAK43" s="4"/>
      <c r="OAL43" s="4"/>
      <c r="OAM43" s="4"/>
      <c r="OAN43" s="4"/>
      <c r="OAO43" s="4"/>
      <c r="OAP43" s="4"/>
      <c r="OAQ43" s="4"/>
      <c r="OAR43" s="4"/>
      <c r="OAS43" s="4"/>
      <c r="OAT43" s="4"/>
      <c r="OAU43" s="4"/>
      <c r="OAV43" s="4"/>
      <c r="OAW43" s="4"/>
      <c r="OAX43" s="4"/>
      <c r="OAY43" s="4"/>
      <c r="OAZ43" s="4"/>
      <c r="OBA43" s="4"/>
      <c r="OBB43" s="4"/>
      <c r="OBC43" s="4"/>
      <c r="OBD43" s="4"/>
      <c r="OBE43" s="4"/>
      <c r="OBF43" s="4"/>
      <c r="OBG43" s="4"/>
      <c r="OBH43" s="4"/>
      <c r="OBI43" s="4"/>
      <c r="OBJ43" s="4"/>
      <c r="OBK43" s="4"/>
      <c r="OBL43" s="4"/>
      <c r="OBM43" s="4"/>
      <c r="OBN43" s="4"/>
      <c r="OBO43" s="4"/>
      <c r="OBP43" s="4"/>
      <c r="OBQ43" s="4"/>
      <c r="OBR43" s="4"/>
      <c r="OBS43" s="4"/>
      <c r="OBT43" s="4"/>
      <c r="OBU43" s="4"/>
      <c r="OBV43" s="4"/>
      <c r="OBW43" s="4"/>
      <c r="OBX43" s="4"/>
      <c r="OBY43" s="4"/>
      <c r="OBZ43" s="4"/>
      <c r="OCA43" s="4"/>
      <c r="OCB43" s="4"/>
      <c r="OCC43" s="4"/>
      <c r="OCD43" s="4"/>
      <c r="OCE43" s="4"/>
      <c r="OCF43" s="4"/>
      <c r="OCG43" s="4"/>
      <c r="OCH43" s="4"/>
      <c r="OCI43" s="4"/>
      <c r="OCJ43" s="4"/>
      <c r="OCK43" s="4"/>
      <c r="OCL43" s="4"/>
      <c r="OCM43" s="4"/>
      <c r="OCN43" s="4"/>
      <c r="OCO43" s="4"/>
      <c r="OCP43" s="4"/>
      <c r="OCQ43" s="4"/>
      <c r="OCR43" s="4"/>
      <c r="OCS43" s="4"/>
      <c r="OCT43" s="4"/>
      <c r="OCU43" s="4"/>
      <c r="OCV43" s="4"/>
      <c r="OCW43" s="4"/>
      <c r="OCX43" s="4"/>
      <c r="OCY43" s="4"/>
      <c r="OCZ43" s="4"/>
      <c r="ODA43" s="4"/>
      <c r="ODB43" s="4"/>
      <c r="ODC43" s="4"/>
      <c r="ODD43" s="4"/>
      <c r="ODE43" s="4"/>
      <c r="ODF43" s="4"/>
      <c r="ODG43" s="4"/>
      <c r="ODH43" s="4"/>
      <c r="ODI43" s="4"/>
      <c r="ODJ43" s="4"/>
      <c r="ODK43" s="4"/>
      <c r="ODL43" s="4"/>
      <c r="ODM43" s="4"/>
      <c r="ODN43" s="4"/>
      <c r="ODO43" s="4"/>
      <c r="ODP43" s="4"/>
      <c r="ODQ43" s="4"/>
      <c r="ODR43" s="4"/>
      <c r="ODS43" s="4"/>
      <c r="ODT43" s="4"/>
      <c r="ODU43" s="4"/>
      <c r="ODV43" s="4"/>
      <c r="ODW43" s="4"/>
      <c r="ODX43" s="4"/>
      <c r="ODY43" s="4"/>
      <c r="ODZ43" s="4"/>
      <c r="OEA43" s="4"/>
      <c r="OEB43" s="4"/>
      <c r="OEC43" s="4"/>
      <c r="OED43" s="4"/>
      <c r="OEE43" s="4"/>
      <c r="OEF43" s="4"/>
      <c r="OEG43" s="4"/>
      <c r="OEH43" s="4"/>
      <c r="OEI43" s="4"/>
      <c r="OEJ43" s="4"/>
      <c r="OEK43" s="4"/>
      <c r="OEL43" s="4"/>
      <c r="OEM43" s="4"/>
      <c r="OEN43" s="4"/>
      <c r="OEO43" s="4"/>
      <c r="OEP43" s="4"/>
      <c r="OEQ43" s="4"/>
      <c r="OER43" s="4"/>
      <c r="OES43" s="4"/>
      <c r="OET43" s="4"/>
      <c r="OEU43" s="4"/>
      <c r="OEV43" s="4"/>
      <c r="OEW43" s="4"/>
      <c r="OEX43" s="4"/>
      <c r="OEY43" s="4"/>
      <c r="OEZ43" s="4"/>
      <c r="OFA43" s="4"/>
      <c r="OFB43" s="4"/>
      <c r="OFC43" s="4"/>
      <c r="OFD43" s="4"/>
      <c r="OFE43" s="4"/>
      <c r="OFF43" s="4"/>
      <c r="OFG43" s="4"/>
      <c r="OFH43" s="4"/>
      <c r="OFI43" s="4"/>
      <c r="OFJ43" s="4"/>
      <c r="OFK43" s="4"/>
      <c r="OFL43" s="4"/>
      <c r="OFM43" s="4"/>
      <c r="OFN43" s="4"/>
      <c r="OFO43" s="4"/>
      <c r="OFP43" s="4"/>
      <c r="OFQ43" s="4"/>
      <c r="OFR43" s="4"/>
      <c r="OFS43" s="4"/>
      <c r="OFT43" s="4"/>
      <c r="OFU43" s="4"/>
      <c r="OFV43" s="4"/>
      <c r="OFW43" s="4"/>
      <c r="OFX43" s="4"/>
      <c r="OFY43" s="4"/>
      <c r="OFZ43" s="4"/>
      <c r="OGA43" s="4"/>
      <c r="OGB43" s="4"/>
      <c r="OGC43" s="4"/>
      <c r="OGD43" s="4"/>
      <c r="OGE43" s="4"/>
      <c r="OGF43" s="4"/>
      <c r="OGG43" s="4"/>
      <c r="OGH43" s="4"/>
      <c r="OGI43" s="4"/>
      <c r="OGJ43" s="4"/>
      <c r="OGK43" s="4"/>
      <c r="OGL43" s="4"/>
      <c r="OGM43" s="4"/>
      <c r="OGN43" s="4"/>
      <c r="OGO43" s="4"/>
      <c r="OGP43" s="4"/>
      <c r="OGQ43" s="4"/>
      <c r="OGR43" s="4"/>
      <c r="OGS43" s="4"/>
      <c r="OGT43" s="4"/>
      <c r="OGU43" s="4"/>
      <c r="OGV43" s="4"/>
      <c r="OGW43" s="4"/>
      <c r="OGX43" s="4"/>
      <c r="OGY43" s="4"/>
      <c r="OGZ43" s="4"/>
      <c r="OHA43" s="4"/>
      <c r="OHB43" s="4"/>
      <c r="OHC43" s="4"/>
      <c r="OHD43" s="4"/>
      <c r="OHE43" s="4"/>
      <c r="OHF43" s="4"/>
      <c r="OHG43" s="4"/>
      <c r="OHH43" s="4"/>
      <c r="OHI43" s="4"/>
      <c r="OHJ43" s="4"/>
      <c r="OHK43" s="4"/>
      <c r="OHL43" s="4"/>
      <c r="OHM43" s="4"/>
      <c r="OHN43" s="4"/>
      <c r="OHO43" s="4"/>
      <c r="OHP43" s="4"/>
      <c r="OHQ43" s="4"/>
      <c r="OHR43" s="4"/>
      <c r="OHS43" s="4"/>
      <c r="OHT43" s="4"/>
      <c r="OHU43" s="4"/>
      <c r="OHV43" s="4"/>
      <c r="OHW43" s="4"/>
      <c r="OHX43" s="4"/>
      <c r="OHY43" s="4"/>
      <c r="OHZ43" s="4"/>
      <c r="OIA43" s="4"/>
      <c r="OIB43" s="4"/>
      <c r="OIC43" s="4"/>
      <c r="OID43" s="4"/>
      <c r="OIE43" s="4"/>
      <c r="OIF43" s="4"/>
      <c r="OIG43" s="4"/>
      <c r="OIH43" s="4"/>
      <c r="OII43" s="4"/>
      <c r="OIJ43" s="4"/>
      <c r="OIK43" s="4"/>
      <c r="OIL43" s="4"/>
      <c r="OIM43" s="4"/>
      <c r="OIN43" s="4"/>
      <c r="OIO43" s="4"/>
      <c r="OIP43" s="4"/>
      <c r="OIQ43" s="4"/>
      <c r="OIR43" s="4"/>
      <c r="OIS43" s="4"/>
      <c r="OIT43" s="4"/>
      <c r="OIU43" s="4"/>
      <c r="OIV43" s="4"/>
      <c r="OIW43" s="4"/>
      <c r="OIX43" s="4"/>
      <c r="OIY43" s="4"/>
      <c r="OIZ43" s="4"/>
      <c r="OJA43" s="4"/>
      <c r="OJB43" s="4"/>
      <c r="OJC43" s="4"/>
      <c r="OJD43" s="4"/>
      <c r="OJE43" s="4"/>
      <c r="OJF43" s="4"/>
      <c r="OJG43" s="4"/>
      <c r="OJH43" s="4"/>
      <c r="OJI43" s="4"/>
      <c r="OJJ43" s="4"/>
      <c r="OJK43" s="4"/>
      <c r="OJL43" s="4"/>
      <c r="OJM43" s="4"/>
      <c r="OJN43" s="4"/>
      <c r="OJO43" s="4"/>
      <c r="OJP43" s="4"/>
      <c r="OJQ43" s="4"/>
      <c r="OJR43" s="4"/>
      <c r="OJS43" s="4"/>
      <c r="OJT43" s="4"/>
      <c r="OJU43" s="4"/>
      <c r="OJV43" s="4"/>
      <c r="OJW43" s="4"/>
      <c r="OJX43" s="4"/>
      <c r="OJY43" s="4"/>
      <c r="OJZ43" s="4"/>
      <c r="OKA43" s="4"/>
      <c r="OKB43" s="4"/>
      <c r="OKC43" s="4"/>
      <c r="OKD43" s="4"/>
      <c r="OKE43" s="4"/>
      <c r="OKF43" s="4"/>
      <c r="OKG43" s="4"/>
      <c r="OKH43" s="4"/>
      <c r="OKI43" s="4"/>
      <c r="OKJ43" s="4"/>
      <c r="OKK43" s="4"/>
      <c r="OKL43" s="4"/>
      <c r="OKM43" s="4"/>
      <c r="OKN43" s="4"/>
      <c r="OKO43" s="4"/>
      <c r="OKP43" s="4"/>
      <c r="OKQ43" s="4"/>
      <c r="OKR43" s="4"/>
      <c r="OKS43" s="4"/>
      <c r="OKT43" s="4"/>
      <c r="OKU43" s="4"/>
      <c r="OKV43" s="4"/>
      <c r="OKW43" s="4"/>
      <c r="OKX43" s="4"/>
      <c r="OKY43" s="4"/>
      <c r="OKZ43" s="4"/>
      <c r="OLA43" s="4"/>
      <c r="OLB43" s="4"/>
      <c r="OLC43" s="4"/>
      <c r="OLD43" s="4"/>
      <c r="OLE43" s="4"/>
      <c r="OLF43" s="4"/>
      <c r="OLG43" s="4"/>
      <c r="OLH43" s="4"/>
      <c r="OLI43" s="4"/>
      <c r="OLJ43" s="4"/>
      <c r="OLK43" s="4"/>
      <c r="OLL43" s="4"/>
      <c r="OLM43" s="4"/>
      <c r="OLN43" s="4"/>
      <c r="OLO43" s="4"/>
      <c r="OLP43" s="4"/>
      <c r="OLQ43" s="4"/>
      <c r="OLR43" s="4"/>
      <c r="OLS43" s="4"/>
      <c r="OLT43" s="4"/>
      <c r="OLU43" s="4"/>
      <c r="OLV43" s="4"/>
      <c r="OLW43" s="4"/>
      <c r="OLX43" s="4"/>
      <c r="OLY43" s="4"/>
      <c r="OLZ43" s="4"/>
      <c r="OMA43" s="4"/>
      <c r="OMB43" s="4"/>
      <c r="OMC43" s="4"/>
      <c r="OMD43" s="4"/>
      <c r="OME43" s="4"/>
      <c r="OMF43" s="4"/>
      <c r="OMG43" s="4"/>
      <c r="OMH43" s="4"/>
      <c r="OMI43" s="4"/>
      <c r="OMJ43" s="4"/>
      <c r="OMK43" s="4"/>
      <c r="OML43" s="4"/>
      <c r="OMM43" s="4"/>
      <c r="OMN43" s="4"/>
      <c r="OMO43" s="4"/>
      <c r="OMP43" s="4"/>
      <c r="OMQ43" s="4"/>
      <c r="OMR43" s="4"/>
      <c r="OMS43" s="4"/>
      <c r="OMT43" s="4"/>
      <c r="OMU43" s="4"/>
      <c r="OMV43" s="4"/>
      <c r="OMW43" s="4"/>
      <c r="OMX43" s="4"/>
      <c r="OMY43" s="4"/>
      <c r="OMZ43" s="4"/>
      <c r="ONA43" s="4"/>
      <c r="ONB43" s="4"/>
      <c r="ONC43" s="4"/>
      <c r="OND43" s="4"/>
      <c r="ONE43" s="4"/>
      <c r="ONF43" s="4"/>
      <c r="ONG43" s="4"/>
      <c r="ONH43" s="4"/>
      <c r="ONI43" s="4"/>
      <c r="ONJ43" s="4"/>
      <c r="ONK43" s="4"/>
      <c r="ONL43" s="4"/>
      <c r="ONM43" s="4"/>
      <c r="ONN43" s="4"/>
      <c r="ONO43" s="4"/>
      <c r="ONP43" s="4"/>
      <c r="ONQ43" s="4"/>
      <c r="ONR43" s="4"/>
      <c r="ONS43" s="4"/>
      <c r="ONT43" s="4"/>
      <c r="ONU43" s="4"/>
      <c r="ONV43" s="4"/>
      <c r="ONW43" s="4"/>
      <c r="ONX43" s="4"/>
      <c r="ONY43" s="4"/>
      <c r="ONZ43" s="4"/>
      <c r="OOA43" s="4"/>
      <c r="OOB43" s="4"/>
      <c r="OOC43" s="4"/>
      <c r="OOD43" s="4"/>
      <c r="OOE43" s="4"/>
      <c r="OOF43" s="4"/>
      <c r="OOG43" s="4"/>
      <c r="OOH43" s="4"/>
      <c r="OOI43" s="4"/>
      <c r="OOJ43" s="4"/>
      <c r="OOK43" s="4"/>
      <c r="OOL43" s="4"/>
      <c r="OOM43" s="4"/>
      <c r="OON43" s="4"/>
      <c r="OOO43" s="4"/>
      <c r="OOP43" s="4"/>
      <c r="OOQ43" s="4"/>
      <c r="OOR43" s="4"/>
      <c r="OOS43" s="4"/>
      <c r="OOT43" s="4"/>
      <c r="OOU43" s="4"/>
      <c r="OOV43" s="4"/>
      <c r="OOW43" s="4"/>
      <c r="OOX43" s="4"/>
      <c r="OOY43" s="4"/>
      <c r="OOZ43" s="4"/>
      <c r="OPA43" s="4"/>
      <c r="OPB43" s="4"/>
      <c r="OPC43" s="4"/>
      <c r="OPD43" s="4"/>
      <c r="OPE43" s="4"/>
      <c r="OPF43" s="4"/>
      <c r="OPG43" s="4"/>
      <c r="OPH43" s="4"/>
      <c r="OPI43" s="4"/>
      <c r="OPJ43" s="4"/>
      <c r="OPK43" s="4"/>
      <c r="OPL43" s="4"/>
      <c r="OPM43" s="4"/>
      <c r="OPN43" s="4"/>
      <c r="OPO43" s="4"/>
      <c r="OPP43" s="4"/>
      <c r="OPQ43" s="4"/>
      <c r="OPR43" s="4"/>
      <c r="OPS43" s="4"/>
      <c r="OPT43" s="4"/>
      <c r="OPU43" s="4"/>
      <c r="OPV43" s="4"/>
      <c r="OPW43" s="4"/>
      <c r="OPX43" s="4"/>
      <c r="OPY43" s="4"/>
      <c r="OPZ43" s="4"/>
      <c r="OQA43" s="4"/>
      <c r="OQB43" s="4"/>
      <c r="OQC43" s="4"/>
      <c r="OQD43" s="4"/>
      <c r="OQE43" s="4"/>
      <c r="OQF43" s="4"/>
      <c r="OQG43" s="4"/>
      <c r="OQH43" s="4"/>
      <c r="OQI43" s="4"/>
      <c r="OQJ43" s="4"/>
      <c r="OQK43" s="4"/>
      <c r="OQL43" s="4"/>
      <c r="OQM43" s="4"/>
      <c r="OQN43" s="4"/>
      <c r="OQO43" s="4"/>
      <c r="OQP43" s="4"/>
      <c r="OQQ43" s="4"/>
      <c r="OQR43" s="4"/>
      <c r="OQS43" s="4"/>
      <c r="OQT43" s="4"/>
      <c r="OQU43" s="4"/>
      <c r="OQV43" s="4"/>
      <c r="OQW43" s="4"/>
      <c r="OQX43" s="4"/>
      <c r="OQY43" s="4"/>
      <c r="OQZ43" s="4"/>
      <c r="ORA43" s="4"/>
      <c r="ORB43" s="4"/>
      <c r="ORC43" s="4"/>
      <c r="ORD43" s="4"/>
      <c r="ORE43" s="4"/>
      <c r="ORF43" s="4"/>
      <c r="ORG43" s="4"/>
      <c r="ORH43" s="4"/>
      <c r="ORI43" s="4"/>
      <c r="ORJ43" s="4"/>
      <c r="ORK43" s="4"/>
      <c r="ORL43" s="4"/>
      <c r="ORM43" s="4"/>
      <c r="ORN43" s="4"/>
      <c r="ORO43" s="4"/>
      <c r="ORP43" s="4"/>
      <c r="ORQ43" s="4"/>
      <c r="ORR43" s="4"/>
      <c r="ORS43" s="4"/>
      <c r="ORT43" s="4"/>
      <c r="ORU43" s="4"/>
      <c r="ORV43" s="4"/>
      <c r="ORW43" s="4"/>
      <c r="ORX43" s="4"/>
      <c r="ORY43" s="4"/>
      <c r="ORZ43" s="4"/>
      <c r="OSA43" s="4"/>
      <c r="OSB43" s="4"/>
      <c r="OSC43" s="4"/>
      <c r="OSD43" s="4"/>
      <c r="OSE43" s="4"/>
      <c r="OSF43" s="4"/>
      <c r="OSG43" s="4"/>
      <c r="OSH43" s="4"/>
      <c r="OSI43" s="4"/>
      <c r="OSJ43" s="4"/>
      <c r="OSK43" s="4"/>
      <c r="OSL43" s="4"/>
      <c r="OSM43" s="4"/>
      <c r="OSN43" s="4"/>
      <c r="OSO43" s="4"/>
      <c r="OSP43" s="4"/>
      <c r="OSQ43" s="4"/>
      <c r="OSR43" s="4"/>
      <c r="OSS43" s="4"/>
      <c r="OST43" s="4"/>
      <c r="OSU43" s="4"/>
      <c r="OSV43" s="4"/>
      <c r="OSW43" s="4"/>
      <c r="OSX43" s="4"/>
      <c r="OSY43" s="4"/>
      <c r="OSZ43" s="4"/>
      <c r="OTA43" s="4"/>
      <c r="OTB43" s="4"/>
      <c r="OTC43" s="4"/>
      <c r="OTD43" s="4"/>
      <c r="OTE43" s="4"/>
      <c r="OTF43" s="4"/>
      <c r="OTG43" s="4"/>
      <c r="OTH43" s="4"/>
      <c r="OTI43" s="4"/>
      <c r="OTJ43" s="4"/>
      <c r="OTK43" s="4"/>
      <c r="OTL43" s="4"/>
      <c r="OTM43" s="4"/>
      <c r="OTN43" s="4"/>
      <c r="OTO43" s="4"/>
      <c r="OTP43" s="4"/>
      <c r="OTQ43" s="4"/>
      <c r="OTR43" s="4"/>
      <c r="OTS43" s="4"/>
      <c r="OTT43" s="4"/>
      <c r="OTU43" s="4"/>
      <c r="OTV43" s="4"/>
      <c r="OTW43" s="4"/>
      <c r="OTX43" s="4"/>
      <c r="OTY43" s="4"/>
      <c r="OTZ43" s="4"/>
      <c r="OUA43" s="4"/>
      <c r="OUB43" s="4"/>
      <c r="OUC43" s="4"/>
      <c r="OUD43" s="4"/>
      <c r="OUE43" s="4"/>
      <c r="OUF43" s="4"/>
      <c r="OUG43" s="4"/>
      <c r="OUH43" s="4"/>
      <c r="OUI43" s="4"/>
      <c r="OUJ43" s="4"/>
      <c r="OUK43" s="4"/>
      <c r="OUL43" s="4"/>
      <c r="OUM43" s="4"/>
      <c r="OUN43" s="4"/>
      <c r="OUO43" s="4"/>
      <c r="OUP43" s="4"/>
      <c r="OUQ43" s="4"/>
      <c r="OUR43" s="4"/>
      <c r="OUS43" s="4"/>
      <c r="OUT43" s="4"/>
      <c r="OUU43" s="4"/>
      <c r="OUV43" s="4"/>
      <c r="OUW43" s="4"/>
      <c r="OUX43" s="4"/>
      <c r="OUY43" s="4"/>
      <c r="OUZ43" s="4"/>
      <c r="OVA43" s="4"/>
      <c r="OVB43" s="4"/>
      <c r="OVC43" s="4"/>
      <c r="OVD43" s="4"/>
      <c r="OVE43" s="4"/>
      <c r="OVF43" s="4"/>
      <c r="OVG43" s="4"/>
      <c r="OVH43" s="4"/>
      <c r="OVI43" s="4"/>
      <c r="OVJ43" s="4"/>
      <c r="OVK43" s="4"/>
      <c r="OVL43" s="4"/>
      <c r="OVM43" s="4"/>
      <c r="OVN43" s="4"/>
      <c r="OVO43" s="4"/>
      <c r="OVP43" s="4"/>
      <c r="OVQ43" s="4"/>
      <c r="OVR43" s="4"/>
      <c r="OVS43" s="4"/>
      <c r="OVT43" s="4"/>
      <c r="OVU43" s="4"/>
      <c r="OVV43" s="4"/>
      <c r="OVW43" s="4"/>
      <c r="OVX43" s="4"/>
      <c r="OVY43" s="4"/>
      <c r="OVZ43" s="4"/>
      <c r="OWA43" s="4"/>
      <c r="OWB43" s="4"/>
      <c r="OWC43" s="4"/>
      <c r="OWD43" s="4"/>
      <c r="OWE43" s="4"/>
      <c r="OWF43" s="4"/>
      <c r="OWG43" s="4"/>
      <c r="OWH43" s="4"/>
      <c r="OWI43" s="4"/>
      <c r="OWJ43" s="4"/>
      <c r="OWK43" s="4"/>
      <c r="OWL43" s="4"/>
      <c r="OWM43" s="4"/>
      <c r="OWN43" s="4"/>
      <c r="OWO43" s="4"/>
      <c r="OWP43" s="4"/>
      <c r="OWQ43" s="4"/>
      <c r="OWR43" s="4"/>
      <c r="OWS43" s="4"/>
      <c r="OWT43" s="4"/>
      <c r="OWU43" s="4"/>
      <c r="OWV43" s="4"/>
      <c r="OWW43" s="4"/>
      <c r="OWX43" s="4"/>
      <c r="OWY43" s="4"/>
      <c r="OWZ43" s="4"/>
      <c r="OXA43" s="4"/>
      <c r="OXB43" s="4"/>
      <c r="OXC43" s="4"/>
      <c r="OXD43" s="4"/>
      <c r="OXE43" s="4"/>
      <c r="OXF43" s="4"/>
      <c r="OXG43" s="4"/>
      <c r="OXH43" s="4"/>
      <c r="OXI43" s="4"/>
      <c r="OXJ43" s="4"/>
      <c r="OXK43" s="4"/>
      <c r="OXL43" s="4"/>
      <c r="OXM43" s="4"/>
      <c r="OXN43" s="4"/>
      <c r="OXO43" s="4"/>
      <c r="OXP43" s="4"/>
      <c r="OXQ43" s="4"/>
      <c r="OXR43" s="4"/>
      <c r="OXS43" s="4"/>
      <c r="OXT43" s="4"/>
      <c r="OXU43" s="4"/>
      <c r="OXV43" s="4"/>
      <c r="OXW43" s="4"/>
      <c r="OXX43" s="4"/>
      <c r="OXY43" s="4"/>
      <c r="OXZ43" s="4"/>
      <c r="OYA43" s="4"/>
      <c r="OYB43" s="4"/>
      <c r="OYC43" s="4"/>
      <c r="OYD43" s="4"/>
      <c r="OYE43" s="4"/>
      <c r="OYF43" s="4"/>
      <c r="OYG43" s="4"/>
      <c r="OYH43" s="4"/>
      <c r="OYI43" s="4"/>
      <c r="OYJ43" s="4"/>
      <c r="OYK43" s="4"/>
      <c r="OYL43" s="4"/>
      <c r="OYM43" s="4"/>
      <c r="OYN43" s="4"/>
      <c r="OYO43" s="4"/>
      <c r="OYP43" s="4"/>
      <c r="OYQ43" s="4"/>
      <c r="OYR43" s="4"/>
      <c r="OYS43" s="4"/>
      <c r="OYT43" s="4"/>
      <c r="OYU43" s="4"/>
      <c r="OYV43" s="4"/>
      <c r="OYW43" s="4"/>
      <c r="OYX43" s="4"/>
      <c r="OYY43" s="4"/>
      <c r="OYZ43" s="4"/>
      <c r="OZA43" s="4"/>
      <c r="OZB43" s="4"/>
      <c r="OZC43" s="4"/>
      <c r="OZD43" s="4"/>
      <c r="OZE43" s="4"/>
      <c r="OZF43" s="4"/>
      <c r="OZG43" s="4"/>
      <c r="OZH43" s="4"/>
      <c r="OZI43" s="4"/>
      <c r="OZJ43" s="4"/>
      <c r="OZK43" s="4"/>
      <c r="OZL43" s="4"/>
      <c r="OZM43" s="4"/>
      <c r="OZN43" s="4"/>
      <c r="OZO43" s="4"/>
      <c r="OZP43" s="4"/>
      <c r="OZQ43" s="4"/>
      <c r="OZR43" s="4"/>
      <c r="OZS43" s="4"/>
      <c r="OZT43" s="4"/>
      <c r="OZU43" s="4"/>
      <c r="OZV43" s="4"/>
      <c r="OZW43" s="4"/>
      <c r="OZX43" s="4"/>
      <c r="OZY43" s="4"/>
      <c r="OZZ43" s="4"/>
      <c r="PAA43" s="4"/>
      <c r="PAB43" s="4"/>
      <c r="PAC43" s="4"/>
      <c r="PAD43" s="4"/>
      <c r="PAE43" s="4"/>
      <c r="PAF43" s="4"/>
      <c r="PAG43" s="4"/>
      <c r="PAH43" s="4"/>
      <c r="PAI43" s="4"/>
      <c r="PAJ43" s="4"/>
      <c r="PAK43" s="4"/>
      <c r="PAL43" s="4"/>
      <c r="PAM43" s="4"/>
      <c r="PAN43" s="4"/>
      <c r="PAO43" s="4"/>
      <c r="PAP43" s="4"/>
      <c r="PAQ43" s="4"/>
      <c r="PAR43" s="4"/>
      <c r="PAS43" s="4"/>
      <c r="PAT43" s="4"/>
      <c r="PAU43" s="4"/>
      <c r="PAV43" s="4"/>
      <c r="PAW43" s="4"/>
      <c r="PAX43" s="4"/>
      <c r="PAY43" s="4"/>
      <c r="PAZ43" s="4"/>
      <c r="PBA43" s="4"/>
      <c r="PBB43" s="4"/>
      <c r="PBC43" s="4"/>
      <c r="PBD43" s="4"/>
      <c r="PBE43" s="4"/>
      <c r="PBF43" s="4"/>
      <c r="PBG43" s="4"/>
      <c r="PBH43" s="4"/>
      <c r="PBI43" s="4"/>
      <c r="PBJ43" s="4"/>
      <c r="PBK43" s="4"/>
      <c r="PBL43" s="4"/>
      <c r="PBM43" s="4"/>
      <c r="PBN43" s="4"/>
      <c r="PBO43" s="4"/>
      <c r="PBP43" s="4"/>
      <c r="PBQ43" s="4"/>
      <c r="PBR43" s="4"/>
      <c r="PBS43" s="4"/>
      <c r="PBT43" s="4"/>
      <c r="PBU43" s="4"/>
      <c r="PBV43" s="4"/>
      <c r="PBW43" s="4"/>
      <c r="PBX43" s="4"/>
      <c r="PBY43" s="4"/>
      <c r="PBZ43" s="4"/>
      <c r="PCA43" s="4"/>
      <c r="PCB43" s="4"/>
      <c r="PCC43" s="4"/>
      <c r="PCD43" s="4"/>
      <c r="PCE43" s="4"/>
      <c r="PCF43" s="4"/>
      <c r="PCG43" s="4"/>
      <c r="PCH43" s="4"/>
      <c r="PCI43" s="4"/>
      <c r="PCJ43" s="4"/>
      <c r="PCK43" s="4"/>
      <c r="PCL43" s="4"/>
      <c r="PCM43" s="4"/>
      <c r="PCN43" s="4"/>
      <c r="PCO43" s="4"/>
      <c r="PCP43" s="4"/>
      <c r="PCQ43" s="4"/>
      <c r="PCR43" s="4"/>
      <c r="PCS43" s="4"/>
      <c r="PCT43" s="4"/>
      <c r="PCU43" s="4"/>
      <c r="PCV43" s="4"/>
      <c r="PCW43" s="4"/>
      <c r="PCX43" s="4"/>
      <c r="PCY43" s="4"/>
      <c r="PCZ43" s="4"/>
      <c r="PDA43" s="4"/>
      <c r="PDB43" s="4"/>
      <c r="PDC43" s="4"/>
      <c r="PDD43" s="4"/>
      <c r="PDE43" s="4"/>
      <c r="PDF43" s="4"/>
      <c r="PDG43" s="4"/>
      <c r="PDH43" s="4"/>
      <c r="PDI43" s="4"/>
      <c r="PDJ43" s="4"/>
      <c r="PDK43" s="4"/>
      <c r="PDL43" s="4"/>
      <c r="PDM43" s="4"/>
      <c r="PDN43" s="4"/>
      <c r="PDO43" s="4"/>
      <c r="PDP43" s="4"/>
      <c r="PDQ43" s="4"/>
      <c r="PDR43" s="4"/>
      <c r="PDS43" s="4"/>
      <c r="PDT43" s="4"/>
      <c r="PDU43" s="4"/>
      <c r="PDV43" s="4"/>
      <c r="PDW43" s="4"/>
      <c r="PDX43" s="4"/>
      <c r="PDY43" s="4"/>
      <c r="PDZ43" s="4"/>
      <c r="PEA43" s="4"/>
      <c r="PEB43" s="4"/>
      <c r="PEC43" s="4"/>
      <c r="PED43" s="4"/>
      <c r="PEE43" s="4"/>
      <c r="PEF43" s="4"/>
      <c r="PEG43" s="4"/>
      <c r="PEH43" s="4"/>
      <c r="PEI43" s="4"/>
      <c r="PEJ43" s="4"/>
      <c r="PEK43" s="4"/>
      <c r="PEL43" s="4"/>
      <c r="PEM43" s="4"/>
      <c r="PEN43" s="4"/>
      <c r="PEO43" s="4"/>
      <c r="PEP43" s="4"/>
      <c r="PEQ43" s="4"/>
      <c r="PER43" s="4"/>
      <c r="PES43" s="4"/>
      <c r="PET43" s="4"/>
      <c r="PEU43" s="4"/>
      <c r="PEV43" s="4"/>
      <c r="PEW43" s="4"/>
      <c r="PEX43" s="4"/>
      <c r="PEY43" s="4"/>
      <c r="PEZ43" s="4"/>
      <c r="PFA43" s="4"/>
      <c r="PFB43" s="4"/>
      <c r="PFC43" s="4"/>
      <c r="PFD43" s="4"/>
      <c r="PFE43" s="4"/>
      <c r="PFF43" s="4"/>
      <c r="PFG43" s="4"/>
      <c r="PFH43" s="4"/>
      <c r="PFI43" s="4"/>
      <c r="PFJ43" s="4"/>
      <c r="PFK43" s="4"/>
      <c r="PFL43" s="4"/>
      <c r="PFM43" s="4"/>
      <c r="PFN43" s="4"/>
      <c r="PFO43" s="4"/>
      <c r="PFP43" s="4"/>
      <c r="PFQ43" s="4"/>
      <c r="PFR43" s="4"/>
      <c r="PFS43" s="4"/>
      <c r="PFT43" s="4"/>
      <c r="PFU43" s="4"/>
      <c r="PFV43" s="4"/>
      <c r="PFW43" s="4"/>
      <c r="PFX43" s="4"/>
      <c r="PFY43" s="4"/>
      <c r="PFZ43" s="4"/>
      <c r="PGA43" s="4"/>
      <c r="PGB43" s="4"/>
      <c r="PGC43" s="4"/>
      <c r="PGD43" s="4"/>
      <c r="PGE43" s="4"/>
      <c r="PGF43" s="4"/>
      <c r="PGG43" s="4"/>
      <c r="PGH43" s="4"/>
      <c r="PGI43" s="4"/>
      <c r="PGJ43" s="4"/>
      <c r="PGK43" s="4"/>
      <c r="PGL43" s="4"/>
      <c r="PGM43" s="4"/>
      <c r="PGN43" s="4"/>
      <c r="PGO43" s="4"/>
      <c r="PGP43" s="4"/>
      <c r="PGQ43" s="4"/>
      <c r="PGR43" s="4"/>
      <c r="PGS43" s="4"/>
      <c r="PGT43" s="4"/>
      <c r="PGU43" s="4"/>
      <c r="PGV43" s="4"/>
      <c r="PGW43" s="4"/>
      <c r="PGX43" s="4"/>
      <c r="PGY43" s="4"/>
      <c r="PGZ43" s="4"/>
      <c r="PHA43" s="4"/>
      <c r="PHB43" s="4"/>
      <c r="PHC43" s="4"/>
      <c r="PHD43" s="4"/>
      <c r="PHE43" s="4"/>
      <c r="PHF43" s="4"/>
      <c r="PHG43" s="4"/>
      <c r="PHH43" s="4"/>
      <c r="PHI43" s="4"/>
      <c r="PHJ43" s="4"/>
      <c r="PHK43" s="4"/>
      <c r="PHL43" s="4"/>
      <c r="PHM43" s="4"/>
      <c r="PHN43" s="4"/>
      <c r="PHO43" s="4"/>
      <c r="PHP43" s="4"/>
      <c r="PHQ43" s="4"/>
      <c r="PHR43" s="4"/>
      <c r="PHS43" s="4"/>
      <c r="PHT43" s="4"/>
      <c r="PHU43" s="4"/>
      <c r="PHV43" s="4"/>
      <c r="PHW43" s="4"/>
      <c r="PHX43" s="4"/>
      <c r="PHY43" s="4"/>
      <c r="PHZ43" s="4"/>
      <c r="PIA43" s="4"/>
      <c r="PIB43" s="4"/>
      <c r="PIC43" s="4"/>
      <c r="PID43" s="4"/>
      <c r="PIE43" s="4"/>
      <c r="PIF43" s="4"/>
      <c r="PIG43" s="4"/>
      <c r="PIH43" s="4"/>
      <c r="PII43" s="4"/>
      <c r="PIJ43" s="4"/>
      <c r="PIK43" s="4"/>
      <c r="PIL43" s="4"/>
      <c r="PIM43" s="4"/>
      <c r="PIN43" s="4"/>
      <c r="PIO43" s="4"/>
      <c r="PIP43" s="4"/>
      <c r="PIQ43" s="4"/>
      <c r="PIR43" s="4"/>
      <c r="PIS43" s="4"/>
      <c r="PIT43" s="4"/>
      <c r="PIU43" s="4"/>
      <c r="PIV43" s="4"/>
      <c r="PIW43" s="4"/>
      <c r="PIX43" s="4"/>
      <c r="PIY43" s="4"/>
      <c r="PIZ43" s="4"/>
      <c r="PJA43" s="4"/>
      <c r="PJB43" s="4"/>
      <c r="PJC43" s="4"/>
      <c r="PJD43" s="4"/>
      <c r="PJE43" s="4"/>
      <c r="PJF43" s="4"/>
      <c r="PJG43" s="4"/>
      <c r="PJH43" s="4"/>
      <c r="PJI43" s="4"/>
      <c r="PJJ43" s="4"/>
      <c r="PJK43" s="4"/>
      <c r="PJL43" s="4"/>
      <c r="PJM43" s="4"/>
      <c r="PJN43" s="4"/>
      <c r="PJO43" s="4"/>
      <c r="PJP43" s="4"/>
      <c r="PJQ43" s="4"/>
      <c r="PJR43" s="4"/>
      <c r="PJS43" s="4"/>
      <c r="PJT43" s="4"/>
      <c r="PJU43" s="4"/>
      <c r="PJV43" s="4"/>
      <c r="PJW43" s="4"/>
      <c r="PJX43" s="4"/>
      <c r="PJY43" s="4"/>
      <c r="PJZ43" s="4"/>
      <c r="PKA43" s="4"/>
      <c r="PKB43" s="4"/>
      <c r="PKC43" s="4"/>
      <c r="PKD43" s="4"/>
      <c r="PKE43" s="4"/>
      <c r="PKF43" s="4"/>
      <c r="PKG43" s="4"/>
      <c r="PKH43" s="4"/>
      <c r="PKI43" s="4"/>
      <c r="PKJ43" s="4"/>
      <c r="PKK43" s="4"/>
      <c r="PKL43" s="4"/>
      <c r="PKM43" s="4"/>
      <c r="PKN43" s="4"/>
      <c r="PKO43" s="4"/>
      <c r="PKP43" s="4"/>
      <c r="PKQ43" s="4"/>
      <c r="PKR43" s="4"/>
      <c r="PKS43" s="4"/>
      <c r="PKT43" s="4"/>
      <c r="PKU43" s="4"/>
      <c r="PKV43" s="4"/>
      <c r="PKW43" s="4"/>
      <c r="PKX43" s="4"/>
      <c r="PKY43" s="4"/>
      <c r="PKZ43" s="4"/>
      <c r="PLA43" s="4"/>
      <c r="PLB43" s="4"/>
      <c r="PLC43" s="4"/>
      <c r="PLD43" s="4"/>
      <c r="PLE43" s="4"/>
      <c r="PLF43" s="4"/>
      <c r="PLG43" s="4"/>
      <c r="PLH43" s="4"/>
      <c r="PLI43" s="4"/>
      <c r="PLJ43" s="4"/>
      <c r="PLK43" s="4"/>
      <c r="PLL43" s="4"/>
      <c r="PLM43" s="4"/>
      <c r="PLN43" s="4"/>
      <c r="PLO43" s="4"/>
      <c r="PLP43" s="4"/>
      <c r="PLQ43" s="4"/>
      <c r="PLR43" s="4"/>
      <c r="PLS43" s="4"/>
      <c r="PLT43" s="4"/>
      <c r="PLU43" s="4"/>
      <c r="PLV43" s="4"/>
      <c r="PLW43" s="4"/>
      <c r="PLX43" s="4"/>
      <c r="PLY43" s="4"/>
      <c r="PLZ43" s="4"/>
      <c r="PMA43" s="4"/>
      <c r="PMB43" s="4"/>
      <c r="PMC43" s="4"/>
      <c r="PMD43" s="4"/>
      <c r="PME43" s="4"/>
      <c r="PMF43" s="4"/>
      <c r="PMG43" s="4"/>
      <c r="PMH43" s="4"/>
      <c r="PMI43" s="4"/>
      <c r="PMJ43" s="4"/>
      <c r="PMK43" s="4"/>
      <c r="PML43" s="4"/>
      <c r="PMM43" s="4"/>
      <c r="PMN43" s="4"/>
      <c r="PMO43" s="4"/>
      <c r="PMP43" s="4"/>
      <c r="PMQ43" s="4"/>
      <c r="PMR43" s="4"/>
      <c r="PMS43" s="4"/>
      <c r="PMT43" s="4"/>
      <c r="PMU43" s="4"/>
      <c r="PMV43" s="4"/>
      <c r="PMW43" s="4"/>
      <c r="PMX43" s="4"/>
      <c r="PMY43" s="4"/>
      <c r="PMZ43" s="4"/>
      <c r="PNA43" s="4"/>
      <c r="PNB43" s="4"/>
      <c r="PNC43" s="4"/>
      <c r="PND43" s="4"/>
      <c r="PNE43" s="4"/>
      <c r="PNF43" s="4"/>
      <c r="PNG43" s="4"/>
      <c r="PNH43" s="4"/>
      <c r="PNI43" s="4"/>
      <c r="PNJ43" s="4"/>
      <c r="PNK43" s="4"/>
      <c r="PNL43" s="4"/>
      <c r="PNM43" s="4"/>
      <c r="PNN43" s="4"/>
      <c r="PNO43" s="4"/>
      <c r="PNP43" s="4"/>
      <c r="PNQ43" s="4"/>
      <c r="PNR43" s="4"/>
      <c r="PNS43" s="4"/>
      <c r="PNT43" s="4"/>
      <c r="PNU43" s="4"/>
      <c r="PNV43" s="4"/>
      <c r="PNW43" s="4"/>
      <c r="PNX43" s="4"/>
      <c r="PNY43" s="4"/>
      <c r="PNZ43" s="4"/>
      <c r="POA43" s="4"/>
      <c r="POB43" s="4"/>
      <c r="POC43" s="4"/>
      <c r="POD43" s="4"/>
      <c r="POE43" s="4"/>
      <c r="POF43" s="4"/>
      <c r="POG43" s="4"/>
      <c r="POH43" s="4"/>
      <c r="POI43" s="4"/>
      <c r="POJ43" s="4"/>
      <c r="POK43" s="4"/>
      <c r="POL43" s="4"/>
      <c r="POM43" s="4"/>
      <c r="PON43" s="4"/>
      <c r="POO43" s="4"/>
      <c r="POP43" s="4"/>
      <c r="POQ43" s="4"/>
      <c r="POR43" s="4"/>
      <c r="POS43" s="4"/>
      <c r="POT43" s="4"/>
      <c r="POU43" s="4"/>
      <c r="POV43" s="4"/>
      <c r="POW43" s="4"/>
      <c r="POX43" s="4"/>
      <c r="POY43" s="4"/>
      <c r="POZ43" s="4"/>
      <c r="PPA43" s="4"/>
      <c r="PPB43" s="4"/>
      <c r="PPC43" s="4"/>
      <c r="PPD43" s="4"/>
      <c r="PPE43" s="4"/>
      <c r="PPF43" s="4"/>
      <c r="PPG43" s="4"/>
      <c r="PPH43" s="4"/>
      <c r="PPI43" s="4"/>
      <c r="PPJ43" s="4"/>
      <c r="PPK43" s="4"/>
      <c r="PPL43" s="4"/>
      <c r="PPM43" s="4"/>
      <c r="PPN43" s="4"/>
      <c r="PPO43" s="4"/>
      <c r="PPP43" s="4"/>
      <c r="PPQ43" s="4"/>
      <c r="PPR43" s="4"/>
      <c r="PPS43" s="4"/>
      <c r="PPT43" s="4"/>
      <c r="PPU43" s="4"/>
      <c r="PPV43" s="4"/>
      <c r="PPW43" s="4"/>
      <c r="PPX43" s="4"/>
      <c r="PPY43" s="4"/>
      <c r="PPZ43" s="4"/>
      <c r="PQA43" s="4"/>
      <c r="PQB43" s="4"/>
      <c r="PQC43" s="4"/>
      <c r="PQD43" s="4"/>
      <c r="PQE43" s="4"/>
      <c r="PQF43" s="4"/>
      <c r="PQG43" s="4"/>
      <c r="PQH43" s="4"/>
      <c r="PQI43" s="4"/>
      <c r="PQJ43" s="4"/>
      <c r="PQK43" s="4"/>
      <c r="PQL43" s="4"/>
      <c r="PQM43" s="4"/>
      <c r="PQN43" s="4"/>
      <c r="PQO43" s="4"/>
      <c r="PQP43" s="4"/>
      <c r="PQQ43" s="4"/>
      <c r="PQR43" s="4"/>
      <c r="PQS43" s="4"/>
      <c r="PQT43" s="4"/>
      <c r="PQU43" s="4"/>
      <c r="PQV43" s="4"/>
      <c r="PQW43" s="4"/>
      <c r="PQX43" s="4"/>
      <c r="PQY43" s="4"/>
      <c r="PQZ43" s="4"/>
      <c r="PRA43" s="4"/>
      <c r="PRB43" s="4"/>
      <c r="PRC43" s="4"/>
      <c r="PRD43" s="4"/>
      <c r="PRE43" s="4"/>
      <c r="PRF43" s="4"/>
      <c r="PRG43" s="4"/>
      <c r="PRH43" s="4"/>
      <c r="PRI43" s="4"/>
      <c r="PRJ43" s="4"/>
      <c r="PRK43" s="4"/>
      <c r="PRL43" s="4"/>
      <c r="PRM43" s="4"/>
      <c r="PRN43" s="4"/>
      <c r="PRO43" s="4"/>
      <c r="PRP43" s="4"/>
      <c r="PRQ43" s="4"/>
      <c r="PRR43" s="4"/>
      <c r="PRS43" s="4"/>
      <c r="PRT43" s="4"/>
      <c r="PRU43" s="4"/>
      <c r="PRV43" s="4"/>
      <c r="PRW43" s="4"/>
      <c r="PRX43" s="4"/>
      <c r="PRY43" s="4"/>
      <c r="PRZ43" s="4"/>
      <c r="PSA43" s="4"/>
      <c r="PSB43" s="4"/>
      <c r="PSC43" s="4"/>
      <c r="PSD43" s="4"/>
      <c r="PSE43" s="4"/>
      <c r="PSF43" s="4"/>
      <c r="PSG43" s="4"/>
      <c r="PSH43" s="4"/>
      <c r="PSI43" s="4"/>
      <c r="PSJ43" s="4"/>
      <c r="PSK43" s="4"/>
      <c r="PSL43" s="4"/>
      <c r="PSM43" s="4"/>
      <c r="PSN43" s="4"/>
      <c r="PSO43" s="4"/>
      <c r="PSP43" s="4"/>
      <c r="PSQ43" s="4"/>
      <c r="PSR43" s="4"/>
      <c r="PSS43" s="4"/>
      <c r="PST43" s="4"/>
      <c r="PSU43" s="4"/>
      <c r="PSV43" s="4"/>
      <c r="PSW43" s="4"/>
      <c r="PSX43" s="4"/>
      <c r="PSY43" s="4"/>
      <c r="PSZ43" s="4"/>
      <c r="PTA43" s="4"/>
      <c r="PTB43" s="4"/>
      <c r="PTC43" s="4"/>
      <c r="PTD43" s="4"/>
      <c r="PTE43" s="4"/>
      <c r="PTF43" s="4"/>
      <c r="PTG43" s="4"/>
      <c r="PTH43" s="4"/>
      <c r="PTI43" s="4"/>
      <c r="PTJ43" s="4"/>
      <c r="PTK43" s="4"/>
      <c r="PTL43" s="4"/>
      <c r="PTM43" s="4"/>
      <c r="PTN43" s="4"/>
      <c r="PTO43" s="4"/>
      <c r="PTP43" s="4"/>
      <c r="PTQ43" s="4"/>
      <c r="PTR43" s="4"/>
      <c r="PTS43" s="4"/>
      <c r="PTT43" s="4"/>
      <c r="PTU43" s="4"/>
      <c r="PTV43" s="4"/>
      <c r="PTW43" s="4"/>
      <c r="PTX43" s="4"/>
      <c r="PTY43" s="4"/>
      <c r="PTZ43" s="4"/>
      <c r="PUA43" s="4"/>
      <c r="PUB43" s="4"/>
      <c r="PUC43" s="4"/>
      <c r="PUD43" s="4"/>
      <c r="PUE43" s="4"/>
      <c r="PUF43" s="4"/>
      <c r="PUG43" s="4"/>
      <c r="PUH43" s="4"/>
      <c r="PUI43" s="4"/>
      <c r="PUJ43" s="4"/>
      <c r="PUK43" s="4"/>
      <c r="PUL43" s="4"/>
      <c r="PUM43" s="4"/>
      <c r="PUN43" s="4"/>
      <c r="PUO43" s="4"/>
      <c r="PUP43" s="4"/>
      <c r="PUQ43" s="4"/>
      <c r="PUR43" s="4"/>
      <c r="PUS43" s="4"/>
      <c r="PUT43" s="4"/>
      <c r="PUU43" s="4"/>
      <c r="PUV43" s="4"/>
      <c r="PUW43" s="4"/>
      <c r="PUX43" s="4"/>
      <c r="PUY43" s="4"/>
      <c r="PUZ43" s="4"/>
      <c r="PVA43" s="4"/>
      <c r="PVB43" s="4"/>
      <c r="PVC43" s="4"/>
      <c r="PVD43" s="4"/>
      <c r="PVE43" s="4"/>
      <c r="PVF43" s="4"/>
      <c r="PVG43" s="4"/>
      <c r="PVH43" s="4"/>
      <c r="PVI43" s="4"/>
      <c r="PVJ43" s="4"/>
      <c r="PVK43" s="4"/>
      <c r="PVL43" s="4"/>
      <c r="PVM43" s="4"/>
      <c r="PVN43" s="4"/>
      <c r="PVO43" s="4"/>
      <c r="PVP43" s="4"/>
      <c r="PVQ43" s="4"/>
      <c r="PVR43" s="4"/>
      <c r="PVS43" s="4"/>
      <c r="PVT43" s="4"/>
      <c r="PVU43" s="4"/>
      <c r="PVV43" s="4"/>
      <c r="PVW43" s="4"/>
      <c r="PVX43" s="4"/>
      <c r="PVY43" s="4"/>
      <c r="PVZ43" s="4"/>
      <c r="PWA43" s="4"/>
      <c r="PWB43" s="4"/>
      <c r="PWC43" s="4"/>
      <c r="PWD43" s="4"/>
      <c r="PWE43" s="4"/>
      <c r="PWF43" s="4"/>
      <c r="PWG43" s="4"/>
      <c r="PWH43" s="4"/>
      <c r="PWI43" s="4"/>
      <c r="PWJ43" s="4"/>
      <c r="PWK43" s="4"/>
      <c r="PWL43" s="4"/>
      <c r="PWM43" s="4"/>
      <c r="PWN43" s="4"/>
      <c r="PWO43" s="4"/>
      <c r="PWP43" s="4"/>
      <c r="PWQ43" s="4"/>
      <c r="PWR43" s="4"/>
      <c r="PWS43" s="4"/>
      <c r="PWT43" s="4"/>
      <c r="PWU43" s="4"/>
      <c r="PWV43" s="4"/>
      <c r="PWW43" s="4"/>
      <c r="PWX43" s="4"/>
      <c r="PWY43" s="4"/>
      <c r="PWZ43" s="4"/>
      <c r="PXA43" s="4"/>
      <c r="PXB43" s="4"/>
      <c r="PXC43" s="4"/>
      <c r="PXD43" s="4"/>
      <c r="PXE43" s="4"/>
      <c r="PXF43" s="4"/>
      <c r="PXG43" s="4"/>
      <c r="PXH43" s="4"/>
      <c r="PXI43" s="4"/>
      <c r="PXJ43" s="4"/>
      <c r="PXK43" s="4"/>
      <c r="PXL43" s="4"/>
      <c r="PXM43" s="4"/>
      <c r="PXN43" s="4"/>
      <c r="PXO43" s="4"/>
      <c r="PXP43" s="4"/>
      <c r="PXQ43" s="4"/>
      <c r="PXR43" s="4"/>
      <c r="PXS43" s="4"/>
      <c r="PXT43" s="4"/>
      <c r="PXU43" s="4"/>
      <c r="PXV43" s="4"/>
      <c r="PXW43" s="4"/>
      <c r="PXX43" s="4"/>
      <c r="PXY43" s="4"/>
      <c r="PXZ43" s="4"/>
      <c r="PYA43" s="4"/>
      <c r="PYB43" s="4"/>
      <c r="PYC43" s="4"/>
      <c r="PYD43" s="4"/>
      <c r="PYE43" s="4"/>
      <c r="PYF43" s="4"/>
      <c r="PYG43" s="4"/>
      <c r="PYH43" s="4"/>
      <c r="PYI43" s="4"/>
      <c r="PYJ43" s="4"/>
      <c r="PYK43" s="4"/>
      <c r="PYL43" s="4"/>
      <c r="PYM43" s="4"/>
      <c r="PYN43" s="4"/>
      <c r="PYO43" s="4"/>
      <c r="PYP43" s="4"/>
      <c r="PYQ43" s="4"/>
      <c r="PYR43" s="4"/>
      <c r="PYS43" s="4"/>
      <c r="PYT43" s="4"/>
      <c r="PYU43" s="4"/>
      <c r="PYV43" s="4"/>
      <c r="PYW43" s="4"/>
      <c r="PYX43" s="4"/>
      <c r="PYY43" s="4"/>
      <c r="PYZ43" s="4"/>
      <c r="PZA43" s="4"/>
      <c r="PZB43" s="4"/>
      <c r="PZC43" s="4"/>
      <c r="PZD43" s="4"/>
      <c r="PZE43" s="4"/>
      <c r="PZF43" s="4"/>
      <c r="PZG43" s="4"/>
      <c r="PZH43" s="4"/>
      <c r="PZI43" s="4"/>
      <c r="PZJ43" s="4"/>
      <c r="PZK43" s="4"/>
      <c r="PZL43" s="4"/>
      <c r="PZM43" s="4"/>
      <c r="PZN43" s="4"/>
      <c r="PZO43" s="4"/>
      <c r="PZP43" s="4"/>
      <c r="PZQ43" s="4"/>
      <c r="PZR43" s="4"/>
      <c r="PZS43" s="4"/>
      <c r="PZT43" s="4"/>
      <c r="PZU43" s="4"/>
      <c r="PZV43" s="4"/>
      <c r="PZW43" s="4"/>
      <c r="PZX43" s="4"/>
      <c r="PZY43" s="4"/>
      <c r="PZZ43" s="4"/>
      <c r="QAA43" s="4"/>
      <c r="QAB43" s="4"/>
      <c r="QAC43" s="4"/>
      <c r="QAD43" s="4"/>
      <c r="QAE43" s="4"/>
      <c r="QAF43" s="4"/>
      <c r="QAG43" s="4"/>
      <c r="QAH43" s="4"/>
      <c r="QAI43" s="4"/>
      <c r="QAJ43" s="4"/>
      <c r="QAK43" s="4"/>
      <c r="QAL43" s="4"/>
      <c r="QAM43" s="4"/>
      <c r="QAN43" s="4"/>
      <c r="QAO43" s="4"/>
      <c r="QAP43" s="4"/>
      <c r="QAQ43" s="4"/>
      <c r="QAR43" s="4"/>
      <c r="QAS43" s="4"/>
      <c r="QAT43" s="4"/>
      <c r="QAU43" s="4"/>
      <c r="QAV43" s="4"/>
      <c r="QAW43" s="4"/>
      <c r="QAX43" s="4"/>
      <c r="QAY43" s="4"/>
      <c r="QAZ43" s="4"/>
      <c r="QBA43" s="4"/>
      <c r="QBB43" s="4"/>
      <c r="QBC43" s="4"/>
      <c r="QBD43" s="4"/>
      <c r="QBE43" s="4"/>
      <c r="QBF43" s="4"/>
      <c r="QBG43" s="4"/>
      <c r="QBH43" s="4"/>
      <c r="QBI43" s="4"/>
      <c r="QBJ43" s="4"/>
      <c r="QBK43" s="4"/>
      <c r="QBL43" s="4"/>
      <c r="QBM43" s="4"/>
      <c r="QBN43" s="4"/>
      <c r="QBO43" s="4"/>
      <c r="QBP43" s="4"/>
      <c r="QBQ43" s="4"/>
      <c r="QBR43" s="4"/>
      <c r="QBS43" s="4"/>
      <c r="QBT43" s="4"/>
      <c r="QBU43" s="4"/>
      <c r="QBV43" s="4"/>
      <c r="QBW43" s="4"/>
      <c r="QBX43" s="4"/>
      <c r="QBY43" s="4"/>
      <c r="QBZ43" s="4"/>
      <c r="QCA43" s="4"/>
      <c r="QCB43" s="4"/>
      <c r="QCC43" s="4"/>
      <c r="QCD43" s="4"/>
      <c r="QCE43" s="4"/>
      <c r="QCF43" s="4"/>
      <c r="QCG43" s="4"/>
      <c r="QCH43" s="4"/>
      <c r="QCI43" s="4"/>
      <c r="QCJ43" s="4"/>
      <c r="QCK43" s="4"/>
      <c r="QCL43" s="4"/>
      <c r="QCM43" s="4"/>
      <c r="QCN43" s="4"/>
      <c r="QCO43" s="4"/>
      <c r="QCP43" s="4"/>
      <c r="QCQ43" s="4"/>
      <c r="QCR43" s="4"/>
      <c r="QCS43" s="4"/>
      <c r="QCT43" s="4"/>
      <c r="QCU43" s="4"/>
      <c r="QCV43" s="4"/>
      <c r="QCW43" s="4"/>
      <c r="QCX43" s="4"/>
      <c r="QCY43" s="4"/>
      <c r="QCZ43" s="4"/>
      <c r="QDA43" s="4"/>
      <c r="QDB43" s="4"/>
      <c r="QDC43" s="4"/>
      <c r="QDD43" s="4"/>
      <c r="QDE43" s="4"/>
      <c r="QDF43" s="4"/>
      <c r="QDG43" s="4"/>
      <c r="QDH43" s="4"/>
      <c r="QDI43" s="4"/>
      <c r="QDJ43" s="4"/>
      <c r="QDK43" s="4"/>
      <c r="QDL43" s="4"/>
      <c r="QDM43" s="4"/>
      <c r="QDN43" s="4"/>
      <c r="QDO43" s="4"/>
      <c r="QDP43" s="4"/>
      <c r="QDQ43" s="4"/>
      <c r="QDR43" s="4"/>
      <c r="QDS43" s="4"/>
      <c r="QDT43" s="4"/>
      <c r="QDU43" s="4"/>
      <c r="QDV43" s="4"/>
      <c r="QDW43" s="4"/>
      <c r="QDX43" s="4"/>
      <c r="QDY43" s="4"/>
      <c r="QDZ43" s="4"/>
      <c r="QEA43" s="4"/>
      <c r="QEB43" s="4"/>
      <c r="QEC43" s="4"/>
      <c r="QED43" s="4"/>
      <c r="QEE43" s="4"/>
      <c r="QEF43" s="4"/>
      <c r="QEG43" s="4"/>
      <c r="QEH43" s="4"/>
      <c r="QEI43" s="4"/>
      <c r="QEJ43" s="4"/>
      <c r="QEK43" s="4"/>
      <c r="QEL43" s="4"/>
      <c r="QEM43" s="4"/>
      <c r="QEN43" s="4"/>
      <c r="QEO43" s="4"/>
      <c r="QEP43" s="4"/>
      <c r="QEQ43" s="4"/>
      <c r="QER43" s="4"/>
      <c r="QES43" s="4"/>
      <c r="QET43" s="4"/>
      <c r="QEU43" s="4"/>
      <c r="QEV43" s="4"/>
      <c r="QEW43" s="4"/>
      <c r="QEX43" s="4"/>
      <c r="QEY43" s="4"/>
      <c r="QEZ43" s="4"/>
      <c r="QFA43" s="4"/>
      <c r="QFB43" s="4"/>
      <c r="QFC43" s="4"/>
      <c r="QFD43" s="4"/>
      <c r="QFE43" s="4"/>
      <c r="QFF43" s="4"/>
      <c r="QFG43" s="4"/>
      <c r="QFH43" s="4"/>
      <c r="QFI43" s="4"/>
      <c r="QFJ43" s="4"/>
      <c r="QFK43" s="4"/>
      <c r="QFL43" s="4"/>
      <c r="QFM43" s="4"/>
      <c r="QFN43" s="4"/>
      <c r="QFO43" s="4"/>
      <c r="QFP43" s="4"/>
      <c r="QFQ43" s="4"/>
      <c r="QFR43" s="4"/>
      <c r="QFS43" s="4"/>
      <c r="QFT43" s="4"/>
      <c r="QFU43" s="4"/>
      <c r="QFV43" s="4"/>
      <c r="QFW43" s="4"/>
      <c r="QFX43" s="4"/>
      <c r="QFY43" s="4"/>
      <c r="QFZ43" s="4"/>
      <c r="QGA43" s="4"/>
      <c r="QGB43" s="4"/>
      <c r="QGC43" s="4"/>
      <c r="QGD43" s="4"/>
      <c r="QGE43" s="4"/>
      <c r="QGF43" s="4"/>
      <c r="QGG43" s="4"/>
      <c r="QGH43" s="4"/>
      <c r="QGI43" s="4"/>
      <c r="QGJ43" s="4"/>
      <c r="QGK43" s="4"/>
      <c r="QGL43" s="4"/>
      <c r="QGM43" s="4"/>
      <c r="QGN43" s="4"/>
      <c r="QGO43" s="4"/>
      <c r="QGP43" s="4"/>
      <c r="QGQ43" s="4"/>
      <c r="QGR43" s="4"/>
      <c r="QGS43" s="4"/>
      <c r="QGT43" s="4"/>
      <c r="QGU43" s="4"/>
      <c r="QGV43" s="4"/>
      <c r="QGW43" s="4"/>
      <c r="QGX43" s="4"/>
      <c r="QGY43" s="4"/>
      <c r="QGZ43" s="4"/>
      <c r="QHA43" s="4"/>
      <c r="QHB43" s="4"/>
      <c r="QHC43" s="4"/>
      <c r="QHD43" s="4"/>
      <c r="QHE43" s="4"/>
      <c r="QHF43" s="4"/>
      <c r="QHG43" s="4"/>
      <c r="QHH43" s="4"/>
      <c r="QHI43" s="4"/>
      <c r="QHJ43" s="4"/>
      <c r="QHK43" s="4"/>
      <c r="QHL43" s="4"/>
      <c r="QHM43" s="4"/>
      <c r="QHN43" s="4"/>
      <c r="QHO43" s="4"/>
      <c r="QHP43" s="4"/>
      <c r="QHQ43" s="4"/>
      <c r="QHR43" s="4"/>
      <c r="QHS43" s="4"/>
      <c r="QHT43" s="4"/>
      <c r="QHU43" s="4"/>
      <c r="QHV43" s="4"/>
      <c r="QHW43" s="4"/>
      <c r="QHX43" s="4"/>
      <c r="QHY43" s="4"/>
      <c r="QHZ43" s="4"/>
      <c r="QIA43" s="4"/>
      <c r="QIB43" s="4"/>
      <c r="QIC43" s="4"/>
      <c r="QID43" s="4"/>
      <c r="QIE43" s="4"/>
      <c r="QIF43" s="4"/>
      <c r="QIG43" s="4"/>
      <c r="QIH43" s="4"/>
      <c r="QII43" s="4"/>
      <c r="QIJ43" s="4"/>
      <c r="QIK43" s="4"/>
      <c r="QIL43" s="4"/>
      <c r="QIM43" s="4"/>
      <c r="QIN43" s="4"/>
      <c r="QIO43" s="4"/>
      <c r="QIP43" s="4"/>
      <c r="QIQ43" s="4"/>
      <c r="QIR43" s="4"/>
      <c r="QIS43" s="4"/>
      <c r="QIT43" s="4"/>
      <c r="QIU43" s="4"/>
      <c r="QIV43" s="4"/>
      <c r="QIW43" s="4"/>
      <c r="QIX43" s="4"/>
      <c r="QIY43" s="4"/>
      <c r="QIZ43" s="4"/>
      <c r="QJA43" s="4"/>
      <c r="QJB43" s="4"/>
      <c r="QJC43" s="4"/>
      <c r="QJD43" s="4"/>
      <c r="QJE43" s="4"/>
      <c r="QJF43" s="4"/>
      <c r="QJG43" s="4"/>
      <c r="QJH43" s="4"/>
      <c r="QJI43" s="4"/>
      <c r="QJJ43" s="4"/>
      <c r="QJK43" s="4"/>
      <c r="QJL43" s="4"/>
      <c r="QJM43" s="4"/>
      <c r="QJN43" s="4"/>
      <c r="QJO43" s="4"/>
      <c r="QJP43" s="4"/>
      <c r="QJQ43" s="4"/>
      <c r="QJR43" s="4"/>
      <c r="QJS43" s="4"/>
      <c r="QJT43" s="4"/>
      <c r="QJU43" s="4"/>
      <c r="QJV43" s="4"/>
      <c r="QJW43" s="4"/>
      <c r="QJX43" s="4"/>
      <c r="QJY43" s="4"/>
      <c r="QJZ43" s="4"/>
      <c r="QKA43" s="4"/>
      <c r="QKB43" s="4"/>
      <c r="QKC43" s="4"/>
      <c r="QKD43" s="4"/>
      <c r="QKE43" s="4"/>
      <c r="QKF43" s="4"/>
      <c r="QKG43" s="4"/>
      <c r="QKH43" s="4"/>
      <c r="QKI43" s="4"/>
      <c r="QKJ43" s="4"/>
      <c r="QKK43" s="4"/>
      <c r="QKL43" s="4"/>
      <c r="QKM43" s="4"/>
      <c r="QKN43" s="4"/>
      <c r="QKO43" s="4"/>
      <c r="QKP43" s="4"/>
      <c r="QKQ43" s="4"/>
      <c r="QKR43" s="4"/>
      <c r="QKS43" s="4"/>
      <c r="QKT43" s="4"/>
      <c r="QKU43" s="4"/>
      <c r="QKV43" s="4"/>
      <c r="QKW43" s="4"/>
      <c r="QKX43" s="4"/>
      <c r="QKY43" s="4"/>
      <c r="QKZ43" s="4"/>
      <c r="QLA43" s="4"/>
      <c r="QLB43" s="4"/>
      <c r="QLC43" s="4"/>
      <c r="QLD43" s="4"/>
      <c r="QLE43" s="4"/>
      <c r="QLF43" s="4"/>
      <c r="QLG43" s="4"/>
      <c r="QLH43" s="4"/>
      <c r="QLI43" s="4"/>
      <c r="QLJ43" s="4"/>
      <c r="QLK43" s="4"/>
      <c r="QLL43" s="4"/>
      <c r="QLM43" s="4"/>
      <c r="QLN43" s="4"/>
      <c r="QLO43" s="4"/>
      <c r="QLP43" s="4"/>
      <c r="QLQ43" s="4"/>
      <c r="QLR43" s="4"/>
      <c r="QLS43" s="4"/>
      <c r="QLT43" s="4"/>
      <c r="QLU43" s="4"/>
      <c r="QLV43" s="4"/>
      <c r="QLW43" s="4"/>
      <c r="QLX43" s="4"/>
      <c r="QLY43" s="4"/>
      <c r="QLZ43" s="4"/>
      <c r="QMA43" s="4"/>
      <c r="QMB43" s="4"/>
      <c r="QMC43" s="4"/>
      <c r="QMD43" s="4"/>
      <c r="QME43" s="4"/>
      <c r="QMF43" s="4"/>
      <c r="QMG43" s="4"/>
      <c r="QMH43" s="4"/>
      <c r="QMI43" s="4"/>
      <c r="QMJ43" s="4"/>
      <c r="QMK43" s="4"/>
      <c r="QML43" s="4"/>
      <c r="QMM43" s="4"/>
      <c r="QMN43" s="4"/>
      <c r="QMO43" s="4"/>
      <c r="QMP43" s="4"/>
      <c r="QMQ43" s="4"/>
      <c r="QMR43" s="4"/>
      <c r="QMS43" s="4"/>
      <c r="QMT43" s="4"/>
      <c r="QMU43" s="4"/>
      <c r="QMV43" s="4"/>
      <c r="QMW43" s="4"/>
      <c r="QMX43" s="4"/>
      <c r="QMY43" s="4"/>
      <c r="QMZ43" s="4"/>
      <c r="QNA43" s="4"/>
      <c r="QNB43" s="4"/>
      <c r="QNC43" s="4"/>
      <c r="QND43" s="4"/>
      <c r="QNE43" s="4"/>
      <c r="QNF43" s="4"/>
      <c r="QNG43" s="4"/>
      <c r="QNH43" s="4"/>
      <c r="QNI43" s="4"/>
      <c r="QNJ43" s="4"/>
      <c r="QNK43" s="4"/>
      <c r="QNL43" s="4"/>
      <c r="QNM43" s="4"/>
      <c r="QNN43" s="4"/>
      <c r="QNO43" s="4"/>
      <c r="QNP43" s="4"/>
      <c r="QNQ43" s="4"/>
      <c r="QNR43" s="4"/>
      <c r="QNS43" s="4"/>
      <c r="QNT43" s="4"/>
      <c r="QNU43" s="4"/>
      <c r="QNV43" s="4"/>
      <c r="QNW43" s="4"/>
      <c r="QNX43" s="4"/>
      <c r="QNY43" s="4"/>
      <c r="QNZ43" s="4"/>
      <c r="QOA43" s="4"/>
      <c r="QOB43" s="4"/>
      <c r="QOC43" s="4"/>
      <c r="QOD43" s="4"/>
      <c r="QOE43" s="4"/>
      <c r="QOF43" s="4"/>
      <c r="QOG43" s="4"/>
      <c r="QOH43" s="4"/>
      <c r="QOI43" s="4"/>
      <c r="QOJ43" s="4"/>
      <c r="QOK43" s="4"/>
      <c r="QOL43" s="4"/>
      <c r="QOM43" s="4"/>
      <c r="QON43" s="4"/>
      <c r="QOO43" s="4"/>
      <c r="QOP43" s="4"/>
      <c r="QOQ43" s="4"/>
      <c r="QOR43" s="4"/>
      <c r="QOS43" s="4"/>
      <c r="QOT43" s="4"/>
      <c r="QOU43" s="4"/>
      <c r="QOV43" s="4"/>
      <c r="QOW43" s="4"/>
      <c r="QOX43" s="4"/>
      <c r="QOY43" s="4"/>
      <c r="QOZ43" s="4"/>
      <c r="QPA43" s="4"/>
      <c r="QPB43" s="4"/>
      <c r="QPC43" s="4"/>
      <c r="QPD43" s="4"/>
      <c r="QPE43" s="4"/>
      <c r="QPF43" s="4"/>
      <c r="QPG43" s="4"/>
      <c r="QPH43" s="4"/>
      <c r="QPI43" s="4"/>
      <c r="QPJ43" s="4"/>
      <c r="QPK43" s="4"/>
      <c r="QPL43" s="4"/>
      <c r="QPM43" s="4"/>
      <c r="QPN43" s="4"/>
      <c r="QPO43" s="4"/>
      <c r="QPP43" s="4"/>
      <c r="QPQ43" s="4"/>
      <c r="QPR43" s="4"/>
      <c r="QPS43" s="4"/>
      <c r="QPT43" s="4"/>
      <c r="QPU43" s="4"/>
      <c r="QPV43" s="4"/>
      <c r="QPW43" s="4"/>
      <c r="QPX43" s="4"/>
      <c r="QPY43" s="4"/>
      <c r="QPZ43" s="4"/>
      <c r="QQA43" s="4"/>
      <c r="QQB43" s="4"/>
      <c r="QQC43" s="4"/>
      <c r="QQD43" s="4"/>
      <c r="QQE43" s="4"/>
      <c r="QQF43" s="4"/>
      <c r="QQG43" s="4"/>
      <c r="QQH43" s="4"/>
      <c r="QQI43" s="4"/>
      <c r="QQJ43" s="4"/>
      <c r="QQK43" s="4"/>
      <c r="QQL43" s="4"/>
      <c r="QQM43" s="4"/>
      <c r="QQN43" s="4"/>
      <c r="QQO43" s="4"/>
      <c r="QQP43" s="4"/>
      <c r="QQQ43" s="4"/>
      <c r="QQR43" s="4"/>
      <c r="QQS43" s="4"/>
      <c r="QQT43" s="4"/>
      <c r="QQU43" s="4"/>
      <c r="QQV43" s="4"/>
      <c r="QQW43" s="4"/>
      <c r="QQX43" s="4"/>
      <c r="QQY43" s="4"/>
      <c r="QQZ43" s="4"/>
      <c r="QRA43" s="4"/>
      <c r="QRB43" s="4"/>
      <c r="QRC43" s="4"/>
      <c r="QRD43" s="4"/>
      <c r="QRE43" s="4"/>
      <c r="QRF43" s="4"/>
      <c r="QRG43" s="4"/>
      <c r="QRH43" s="4"/>
      <c r="QRI43" s="4"/>
      <c r="QRJ43" s="4"/>
      <c r="QRK43" s="4"/>
      <c r="QRL43" s="4"/>
      <c r="QRM43" s="4"/>
      <c r="QRN43" s="4"/>
      <c r="QRO43" s="4"/>
      <c r="QRP43" s="4"/>
      <c r="QRQ43" s="4"/>
      <c r="QRR43" s="4"/>
      <c r="QRS43" s="4"/>
      <c r="QRT43" s="4"/>
      <c r="QRU43" s="4"/>
      <c r="QRV43" s="4"/>
      <c r="QRW43" s="4"/>
      <c r="QRX43" s="4"/>
      <c r="QRY43" s="4"/>
      <c r="QRZ43" s="4"/>
      <c r="QSA43" s="4"/>
      <c r="QSB43" s="4"/>
      <c r="QSC43" s="4"/>
      <c r="QSD43" s="4"/>
      <c r="QSE43" s="4"/>
      <c r="QSF43" s="4"/>
      <c r="QSG43" s="4"/>
      <c r="QSH43" s="4"/>
      <c r="QSI43" s="4"/>
      <c r="QSJ43" s="4"/>
      <c r="QSK43" s="4"/>
      <c r="QSL43" s="4"/>
      <c r="QSM43" s="4"/>
      <c r="QSN43" s="4"/>
      <c r="QSO43" s="4"/>
      <c r="QSP43" s="4"/>
      <c r="QSQ43" s="4"/>
      <c r="QSR43" s="4"/>
      <c r="QSS43" s="4"/>
      <c r="QST43" s="4"/>
      <c r="QSU43" s="4"/>
      <c r="QSV43" s="4"/>
      <c r="QSW43" s="4"/>
      <c r="QSX43" s="4"/>
      <c r="QSY43" s="4"/>
      <c r="QSZ43" s="4"/>
      <c r="QTA43" s="4"/>
      <c r="QTB43" s="4"/>
      <c r="QTC43" s="4"/>
      <c r="QTD43" s="4"/>
      <c r="QTE43" s="4"/>
      <c r="QTF43" s="4"/>
      <c r="QTG43" s="4"/>
      <c r="QTH43" s="4"/>
      <c r="QTI43" s="4"/>
      <c r="QTJ43" s="4"/>
      <c r="QTK43" s="4"/>
      <c r="QTL43" s="4"/>
      <c r="QTM43" s="4"/>
      <c r="QTN43" s="4"/>
      <c r="QTO43" s="4"/>
      <c r="QTP43" s="4"/>
      <c r="QTQ43" s="4"/>
      <c r="QTR43" s="4"/>
      <c r="QTS43" s="4"/>
      <c r="QTT43" s="4"/>
      <c r="QTU43" s="4"/>
      <c r="QTV43" s="4"/>
      <c r="QTW43" s="4"/>
      <c r="QTX43" s="4"/>
      <c r="QTY43" s="4"/>
      <c r="QTZ43" s="4"/>
      <c r="QUA43" s="4"/>
      <c r="QUB43" s="4"/>
      <c r="QUC43" s="4"/>
      <c r="QUD43" s="4"/>
      <c r="QUE43" s="4"/>
      <c r="QUF43" s="4"/>
      <c r="QUG43" s="4"/>
      <c r="QUH43" s="4"/>
      <c r="QUI43" s="4"/>
      <c r="QUJ43" s="4"/>
      <c r="QUK43" s="4"/>
      <c r="QUL43" s="4"/>
      <c r="QUM43" s="4"/>
      <c r="QUN43" s="4"/>
      <c r="QUO43" s="4"/>
      <c r="QUP43" s="4"/>
      <c r="QUQ43" s="4"/>
      <c r="QUR43" s="4"/>
      <c r="QUS43" s="4"/>
      <c r="QUT43" s="4"/>
      <c r="QUU43" s="4"/>
      <c r="QUV43" s="4"/>
      <c r="QUW43" s="4"/>
      <c r="QUX43" s="4"/>
      <c r="QUY43" s="4"/>
      <c r="QUZ43" s="4"/>
      <c r="QVA43" s="4"/>
      <c r="QVB43" s="4"/>
      <c r="QVC43" s="4"/>
      <c r="QVD43" s="4"/>
      <c r="QVE43" s="4"/>
      <c r="QVF43" s="4"/>
      <c r="QVG43" s="4"/>
      <c r="QVH43" s="4"/>
      <c r="QVI43" s="4"/>
      <c r="QVJ43" s="4"/>
      <c r="QVK43" s="4"/>
      <c r="QVL43" s="4"/>
      <c r="QVM43" s="4"/>
      <c r="QVN43" s="4"/>
      <c r="QVO43" s="4"/>
      <c r="QVP43" s="4"/>
      <c r="QVQ43" s="4"/>
      <c r="QVR43" s="4"/>
      <c r="QVS43" s="4"/>
      <c r="QVT43" s="4"/>
      <c r="QVU43" s="4"/>
      <c r="QVV43" s="4"/>
      <c r="QVW43" s="4"/>
      <c r="QVX43" s="4"/>
      <c r="QVY43" s="4"/>
      <c r="QVZ43" s="4"/>
      <c r="QWA43" s="4"/>
      <c r="QWB43" s="4"/>
      <c r="QWC43" s="4"/>
      <c r="QWD43" s="4"/>
      <c r="QWE43" s="4"/>
      <c r="QWF43" s="4"/>
      <c r="QWG43" s="4"/>
      <c r="QWH43" s="4"/>
      <c r="QWI43" s="4"/>
      <c r="QWJ43" s="4"/>
      <c r="QWK43" s="4"/>
      <c r="QWL43" s="4"/>
      <c r="QWM43" s="4"/>
      <c r="QWN43" s="4"/>
      <c r="QWO43" s="4"/>
      <c r="QWP43" s="4"/>
      <c r="QWQ43" s="4"/>
      <c r="QWR43" s="4"/>
      <c r="QWS43" s="4"/>
      <c r="QWT43" s="4"/>
      <c r="QWU43" s="4"/>
      <c r="QWV43" s="4"/>
      <c r="QWW43" s="4"/>
      <c r="QWX43" s="4"/>
      <c r="QWY43" s="4"/>
      <c r="QWZ43" s="4"/>
      <c r="QXA43" s="4"/>
      <c r="QXB43" s="4"/>
      <c r="QXC43" s="4"/>
      <c r="QXD43" s="4"/>
      <c r="QXE43" s="4"/>
      <c r="QXF43" s="4"/>
      <c r="QXG43" s="4"/>
      <c r="QXH43" s="4"/>
      <c r="QXI43" s="4"/>
      <c r="QXJ43" s="4"/>
      <c r="QXK43" s="4"/>
      <c r="QXL43" s="4"/>
      <c r="QXM43" s="4"/>
      <c r="QXN43" s="4"/>
      <c r="QXO43" s="4"/>
      <c r="QXP43" s="4"/>
      <c r="QXQ43" s="4"/>
      <c r="QXR43" s="4"/>
      <c r="QXS43" s="4"/>
      <c r="QXT43" s="4"/>
      <c r="QXU43" s="4"/>
      <c r="QXV43" s="4"/>
      <c r="QXW43" s="4"/>
      <c r="QXX43" s="4"/>
      <c r="QXY43" s="4"/>
      <c r="QXZ43" s="4"/>
      <c r="QYA43" s="4"/>
      <c r="QYB43" s="4"/>
      <c r="QYC43" s="4"/>
      <c r="QYD43" s="4"/>
      <c r="QYE43" s="4"/>
      <c r="QYF43" s="4"/>
      <c r="QYG43" s="4"/>
      <c r="QYH43" s="4"/>
      <c r="QYI43" s="4"/>
      <c r="QYJ43" s="4"/>
      <c r="QYK43" s="4"/>
      <c r="QYL43" s="4"/>
      <c r="QYM43" s="4"/>
      <c r="QYN43" s="4"/>
      <c r="QYO43" s="4"/>
      <c r="QYP43" s="4"/>
      <c r="QYQ43" s="4"/>
      <c r="QYR43" s="4"/>
      <c r="QYS43" s="4"/>
      <c r="QYT43" s="4"/>
      <c r="QYU43" s="4"/>
      <c r="QYV43" s="4"/>
      <c r="QYW43" s="4"/>
      <c r="QYX43" s="4"/>
      <c r="QYY43" s="4"/>
      <c r="QYZ43" s="4"/>
      <c r="QZA43" s="4"/>
      <c r="QZB43" s="4"/>
      <c r="QZC43" s="4"/>
      <c r="QZD43" s="4"/>
      <c r="QZE43" s="4"/>
      <c r="QZF43" s="4"/>
      <c r="QZG43" s="4"/>
      <c r="QZH43" s="4"/>
      <c r="QZI43" s="4"/>
      <c r="QZJ43" s="4"/>
      <c r="QZK43" s="4"/>
      <c r="QZL43" s="4"/>
      <c r="QZM43" s="4"/>
      <c r="QZN43" s="4"/>
      <c r="QZO43" s="4"/>
      <c r="QZP43" s="4"/>
      <c r="QZQ43" s="4"/>
      <c r="QZR43" s="4"/>
      <c r="QZS43" s="4"/>
      <c r="QZT43" s="4"/>
      <c r="QZU43" s="4"/>
      <c r="QZV43" s="4"/>
      <c r="QZW43" s="4"/>
      <c r="QZX43" s="4"/>
      <c r="QZY43" s="4"/>
      <c r="QZZ43" s="4"/>
      <c r="RAA43" s="4"/>
      <c r="RAB43" s="4"/>
      <c r="RAC43" s="4"/>
      <c r="RAD43" s="4"/>
      <c r="RAE43" s="4"/>
      <c r="RAF43" s="4"/>
      <c r="RAG43" s="4"/>
      <c r="RAH43" s="4"/>
      <c r="RAI43" s="4"/>
      <c r="RAJ43" s="4"/>
      <c r="RAK43" s="4"/>
      <c r="RAL43" s="4"/>
      <c r="RAM43" s="4"/>
      <c r="RAN43" s="4"/>
      <c r="RAO43" s="4"/>
      <c r="RAP43" s="4"/>
      <c r="RAQ43" s="4"/>
      <c r="RAR43" s="4"/>
      <c r="RAS43" s="4"/>
      <c r="RAT43" s="4"/>
      <c r="RAU43" s="4"/>
      <c r="RAV43" s="4"/>
      <c r="RAW43" s="4"/>
      <c r="RAX43" s="4"/>
      <c r="RAY43" s="4"/>
      <c r="RAZ43" s="4"/>
      <c r="RBA43" s="4"/>
      <c r="RBB43" s="4"/>
      <c r="RBC43" s="4"/>
      <c r="RBD43" s="4"/>
      <c r="RBE43" s="4"/>
      <c r="RBF43" s="4"/>
      <c r="RBG43" s="4"/>
      <c r="RBH43" s="4"/>
      <c r="RBI43" s="4"/>
      <c r="RBJ43" s="4"/>
      <c r="RBK43" s="4"/>
      <c r="RBL43" s="4"/>
      <c r="RBM43" s="4"/>
      <c r="RBN43" s="4"/>
      <c r="RBO43" s="4"/>
      <c r="RBP43" s="4"/>
      <c r="RBQ43" s="4"/>
      <c r="RBR43" s="4"/>
      <c r="RBS43" s="4"/>
      <c r="RBT43" s="4"/>
      <c r="RBU43" s="4"/>
      <c r="RBV43" s="4"/>
      <c r="RBW43" s="4"/>
      <c r="RBX43" s="4"/>
      <c r="RBY43" s="4"/>
      <c r="RBZ43" s="4"/>
      <c r="RCA43" s="4"/>
      <c r="RCB43" s="4"/>
      <c r="RCC43" s="4"/>
      <c r="RCD43" s="4"/>
      <c r="RCE43" s="4"/>
      <c r="RCF43" s="4"/>
      <c r="RCG43" s="4"/>
      <c r="RCH43" s="4"/>
      <c r="RCI43" s="4"/>
      <c r="RCJ43" s="4"/>
      <c r="RCK43" s="4"/>
      <c r="RCL43" s="4"/>
      <c r="RCM43" s="4"/>
      <c r="RCN43" s="4"/>
      <c r="RCO43" s="4"/>
      <c r="RCP43" s="4"/>
      <c r="RCQ43" s="4"/>
      <c r="RCR43" s="4"/>
      <c r="RCS43" s="4"/>
      <c r="RCT43" s="4"/>
      <c r="RCU43" s="4"/>
      <c r="RCV43" s="4"/>
      <c r="RCW43" s="4"/>
      <c r="RCX43" s="4"/>
      <c r="RCY43" s="4"/>
      <c r="RCZ43" s="4"/>
      <c r="RDA43" s="4"/>
      <c r="RDB43" s="4"/>
      <c r="RDC43" s="4"/>
      <c r="RDD43" s="4"/>
      <c r="RDE43" s="4"/>
      <c r="RDF43" s="4"/>
      <c r="RDG43" s="4"/>
      <c r="RDH43" s="4"/>
      <c r="RDI43" s="4"/>
      <c r="RDJ43" s="4"/>
      <c r="RDK43" s="4"/>
      <c r="RDL43" s="4"/>
      <c r="RDM43" s="4"/>
      <c r="RDN43" s="4"/>
      <c r="RDO43" s="4"/>
      <c r="RDP43" s="4"/>
      <c r="RDQ43" s="4"/>
      <c r="RDR43" s="4"/>
      <c r="RDS43" s="4"/>
      <c r="RDT43" s="4"/>
      <c r="RDU43" s="4"/>
      <c r="RDV43" s="4"/>
      <c r="RDW43" s="4"/>
      <c r="RDX43" s="4"/>
      <c r="RDY43" s="4"/>
      <c r="RDZ43" s="4"/>
      <c r="REA43" s="4"/>
      <c r="REB43" s="4"/>
      <c r="REC43" s="4"/>
      <c r="RED43" s="4"/>
      <c r="REE43" s="4"/>
      <c r="REF43" s="4"/>
      <c r="REG43" s="4"/>
      <c r="REH43" s="4"/>
      <c r="REI43" s="4"/>
      <c r="REJ43" s="4"/>
      <c r="REK43" s="4"/>
      <c r="REL43" s="4"/>
      <c r="REM43" s="4"/>
      <c r="REN43" s="4"/>
      <c r="REO43" s="4"/>
      <c r="REP43" s="4"/>
      <c r="REQ43" s="4"/>
      <c r="RER43" s="4"/>
      <c r="RES43" s="4"/>
      <c r="RET43" s="4"/>
      <c r="REU43" s="4"/>
      <c r="REV43" s="4"/>
      <c r="REW43" s="4"/>
      <c r="REX43" s="4"/>
      <c r="REY43" s="4"/>
      <c r="REZ43" s="4"/>
      <c r="RFA43" s="4"/>
      <c r="RFB43" s="4"/>
      <c r="RFC43" s="4"/>
      <c r="RFD43" s="4"/>
      <c r="RFE43" s="4"/>
      <c r="RFF43" s="4"/>
      <c r="RFG43" s="4"/>
      <c r="RFH43" s="4"/>
      <c r="RFI43" s="4"/>
      <c r="RFJ43" s="4"/>
      <c r="RFK43" s="4"/>
      <c r="RFL43" s="4"/>
      <c r="RFM43" s="4"/>
      <c r="RFN43" s="4"/>
      <c r="RFO43" s="4"/>
      <c r="RFP43" s="4"/>
      <c r="RFQ43" s="4"/>
      <c r="RFR43" s="4"/>
      <c r="RFS43" s="4"/>
      <c r="RFT43" s="4"/>
      <c r="RFU43" s="4"/>
      <c r="RFV43" s="4"/>
      <c r="RFW43" s="4"/>
      <c r="RFX43" s="4"/>
      <c r="RFY43" s="4"/>
      <c r="RFZ43" s="4"/>
      <c r="RGA43" s="4"/>
      <c r="RGB43" s="4"/>
      <c r="RGC43" s="4"/>
      <c r="RGD43" s="4"/>
      <c r="RGE43" s="4"/>
      <c r="RGF43" s="4"/>
      <c r="RGG43" s="4"/>
      <c r="RGH43" s="4"/>
      <c r="RGI43" s="4"/>
      <c r="RGJ43" s="4"/>
      <c r="RGK43" s="4"/>
      <c r="RGL43" s="4"/>
      <c r="RGM43" s="4"/>
      <c r="RGN43" s="4"/>
      <c r="RGO43" s="4"/>
      <c r="RGP43" s="4"/>
      <c r="RGQ43" s="4"/>
      <c r="RGR43" s="4"/>
      <c r="RGS43" s="4"/>
      <c r="RGT43" s="4"/>
      <c r="RGU43" s="4"/>
      <c r="RGV43" s="4"/>
      <c r="RGW43" s="4"/>
      <c r="RGX43" s="4"/>
      <c r="RGY43" s="4"/>
      <c r="RGZ43" s="4"/>
      <c r="RHA43" s="4"/>
      <c r="RHB43" s="4"/>
      <c r="RHC43" s="4"/>
      <c r="RHD43" s="4"/>
      <c r="RHE43" s="4"/>
      <c r="RHF43" s="4"/>
      <c r="RHG43" s="4"/>
      <c r="RHH43" s="4"/>
      <c r="RHI43" s="4"/>
      <c r="RHJ43" s="4"/>
      <c r="RHK43" s="4"/>
      <c r="RHL43" s="4"/>
      <c r="RHM43" s="4"/>
      <c r="RHN43" s="4"/>
      <c r="RHO43" s="4"/>
      <c r="RHP43" s="4"/>
      <c r="RHQ43" s="4"/>
      <c r="RHR43" s="4"/>
      <c r="RHS43" s="4"/>
      <c r="RHT43" s="4"/>
      <c r="RHU43" s="4"/>
      <c r="RHV43" s="4"/>
      <c r="RHW43" s="4"/>
      <c r="RHX43" s="4"/>
      <c r="RHY43" s="4"/>
      <c r="RHZ43" s="4"/>
      <c r="RIA43" s="4"/>
      <c r="RIB43" s="4"/>
      <c r="RIC43" s="4"/>
      <c r="RID43" s="4"/>
      <c r="RIE43" s="4"/>
      <c r="RIF43" s="4"/>
      <c r="RIG43" s="4"/>
      <c r="RIH43" s="4"/>
      <c r="RII43" s="4"/>
      <c r="RIJ43" s="4"/>
      <c r="RIK43" s="4"/>
      <c r="RIL43" s="4"/>
      <c r="RIM43" s="4"/>
      <c r="RIN43" s="4"/>
      <c r="RIO43" s="4"/>
      <c r="RIP43" s="4"/>
      <c r="RIQ43" s="4"/>
      <c r="RIR43" s="4"/>
      <c r="RIS43" s="4"/>
      <c r="RIT43" s="4"/>
      <c r="RIU43" s="4"/>
      <c r="RIV43" s="4"/>
      <c r="RIW43" s="4"/>
      <c r="RIX43" s="4"/>
      <c r="RIY43" s="4"/>
      <c r="RIZ43" s="4"/>
      <c r="RJA43" s="4"/>
      <c r="RJB43" s="4"/>
      <c r="RJC43" s="4"/>
      <c r="RJD43" s="4"/>
      <c r="RJE43" s="4"/>
      <c r="RJF43" s="4"/>
      <c r="RJG43" s="4"/>
      <c r="RJH43" s="4"/>
      <c r="RJI43" s="4"/>
      <c r="RJJ43" s="4"/>
      <c r="RJK43" s="4"/>
      <c r="RJL43" s="4"/>
      <c r="RJM43" s="4"/>
      <c r="RJN43" s="4"/>
      <c r="RJO43" s="4"/>
      <c r="RJP43" s="4"/>
      <c r="RJQ43" s="4"/>
      <c r="RJR43" s="4"/>
      <c r="RJS43" s="4"/>
      <c r="RJT43" s="4"/>
      <c r="RJU43" s="4"/>
      <c r="RJV43" s="4"/>
      <c r="RJW43" s="4"/>
      <c r="RJX43" s="4"/>
      <c r="RJY43" s="4"/>
      <c r="RJZ43" s="4"/>
      <c r="RKA43" s="4"/>
      <c r="RKB43" s="4"/>
      <c r="RKC43" s="4"/>
      <c r="RKD43" s="4"/>
      <c r="RKE43" s="4"/>
      <c r="RKF43" s="4"/>
      <c r="RKG43" s="4"/>
      <c r="RKH43" s="4"/>
      <c r="RKI43" s="4"/>
      <c r="RKJ43" s="4"/>
      <c r="RKK43" s="4"/>
      <c r="RKL43" s="4"/>
      <c r="RKM43" s="4"/>
      <c r="RKN43" s="4"/>
      <c r="RKO43" s="4"/>
      <c r="RKP43" s="4"/>
      <c r="RKQ43" s="4"/>
      <c r="RKR43" s="4"/>
      <c r="RKS43" s="4"/>
      <c r="RKT43" s="4"/>
      <c r="RKU43" s="4"/>
      <c r="RKV43" s="4"/>
      <c r="RKW43" s="4"/>
      <c r="RKX43" s="4"/>
      <c r="RKY43" s="4"/>
      <c r="RKZ43" s="4"/>
      <c r="RLA43" s="4"/>
      <c r="RLB43" s="4"/>
      <c r="RLC43" s="4"/>
      <c r="RLD43" s="4"/>
      <c r="RLE43" s="4"/>
      <c r="RLF43" s="4"/>
      <c r="RLG43" s="4"/>
      <c r="RLH43" s="4"/>
      <c r="RLI43" s="4"/>
      <c r="RLJ43" s="4"/>
      <c r="RLK43" s="4"/>
      <c r="RLL43" s="4"/>
      <c r="RLM43" s="4"/>
      <c r="RLN43" s="4"/>
      <c r="RLO43" s="4"/>
      <c r="RLP43" s="4"/>
      <c r="RLQ43" s="4"/>
      <c r="RLR43" s="4"/>
      <c r="RLS43" s="4"/>
      <c r="RLT43" s="4"/>
      <c r="RLU43" s="4"/>
      <c r="RLV43" s="4"/>
      <c r="RLW43" s="4"/>
      <c r="RLX43" s="4"/>
      <c r="RLY43" s="4"/>
      <c r="RLZ43" s="4"/>
      <c r="RMA43" s="4"/>
      <c r="RMB43" s="4"/>
      <c r="RMC43" s="4"/>
      <c r="RMD43" s="4"/>
      <c r="RME43" s="4"/>
      <c r="RMF43" s="4"/>
      <c r="RMG43" s="4"/>
      <c r="RMH43" s="4"/>
      <c r="RMI43" s="4"/>
      <c r="RMJ43" s="4"/>
      <c r="RMK43" s="4"/>
      <c r="RML43" s="4"/>
      <c r="RMM43" s="4"/>
      <c r="RMN43" s="4"/>
      <c r="RMO43" s="4"/>
      <c r="RMP43" s="4"/>
      <c r="RMQ43" s="4"/>
      <c r="RMR43" s="4"/>
      <c r="RMS43" s="4"/>
      <c r="RMT43" s="4"/>
      <c r="RMU43" s="4"/>
      <c r="RMV43" s="4"/>
      <c r="RMW43" s="4"/>
      <c r="RMX43" s="4"/>
      <c r="RMY43" s="4"/>
      <c r="RMZ43" s="4"/>
      <c r="RNA43" s="4"/>
      <c r="RNB43" s="4"/>
      <c r="RNC43" s="4"/>
      <c r="RND43" s="4"/>
      <c r="RNE43" s="4"/>
      <c r="RNF43" s="4"/>
      <c r="RNG43" s="4"/>
      <c r="RNH43" s="4"/>
      <c r="RNI43" s="4"/>
      <c r="RNJ43" s="4"/>
      <c r="RNK43" s="4"/>
      <c r="RNL43" s="4"/>
      <c r="RNM43" s="4"/>
      <c r="RNN43" s="4"/>
      <c r="RNO43" s="4"/>
      <c r="RNP43" s="4"/>
      <c r="RNQ43" s="4"/>
      <c r="RNR43" s="4"/>
      <c r="RNS43" s="4"/>
      <c r="RNT43" s="4"/>
      <c r="RNU43" s="4"/>
      <c r="RNV43" s="4"/>
      <c r="RNW43" s="4"/>
      <c r="RNX43" s="4"/>
      <c r="RNY43" s="4"/>
      <c r="RNZ43" s="4"/>
      <c r="ROA43" s="4"/>
      <c r="ROB43" s="4"/>
      <c r="ROC43" s="4"/>
      <c r="ROD43" s="4"/>
      <c r="ROE43" s="4"/>
      <c r="ROF43" s="4"/>
      <c r="ROG43" s="4"/>
      <c r="ROH43" s="4"/>
      <c r="ROI43" s="4"/>
      <c r="ROJ43" s="4"/>
      <c r="ROK43" s="4"/>
      <c r="ROL43" s="4"/>
      <c r="ROM43" s="4"/>
      <c r="RON43" s="4"/>
      <c r="ROO43" s="4"/>
      <c r="ROP43" s="4"/>
      <c r="ROQ43" s="4"/>
      <c r="ROR43" s="4"/>
      <c r="ROS43" s="4"/>
      <c r="ROT43" s="4"/>
      <c r="ROU43" s="4"/>
      <c r="ROV43" s="4"/>
      <c r="ROW43" s="4"/>
      <c r="ROX43" s="4"/>
      <c r="ROY43" s="4"/>
      <c r="ROZ43" s="4"/>
      <c r="RPA43" s="4"/>
      <c r="RPB43" s="4"/>
      <c r="RPC43" s="4"/>
      <c r="RPD43" s="4"/>
      <c r="RPE43" s="4"/>
      <c r="RPF43" s="4"/>
      <c r="RPG43" s="4"/>
      <c r="RPH43" s="4"/>
      <c r="RPI43" s="4"/>
      <c r="RPJ43" s="4"/>
      <c r="RPK43" s="4"/>
      <c r="RPL43" s="4"/>
      <c r="RPM43" s="4"/>
      <c r="RPN43" s="4"/>
      <c r="RPO43" s="4"/>
      <c r="RPP43" s="4"/>
      <c r="RPQ43" s="4"/>
      <c r="RPR43" s="4"/>
      <c r="RPS43" s="4"/>
      <c r="RPT43" s="4"/>
      <c r="RPU43" s="4"/>
      <c r="RPV43" s="4"/>
      <c r="RPW43" s="4"/>
      <c r="RPX43" s="4"/>
      <c r="RPY43" s="4"/>
      <c r="RPZ43" s="4"/>
      <c r="RQA43" s="4"/>
      <c r="RQB43" s="4"/>
      <c r="RQC43" s="4"/>
      <c r="RQD43" s="4"/>
      <c r="RQE43" s="4"/>
      <c r="RQF43" s="4"/>
      <c r="RQG43" s="4"/>
      <c r="RQH43" s="4"/>
      <c r="RQI43" s="4"/>
      <c r="RQJ43" s="4"/>
      <c r="RQK43" s="4"/>
      <c r="RQL43" s="4"/>
      <c r="RQM43" s="4"/>
      <c r="RQN43" s="4"/>
      <c r="RQO43" s="4"/>
      <c r="RQP43" s="4"/>
      <c r="RQQ43" s="4"/>
      <c r="RQR43" s="4"/>
      <c r="RQS43" s="4"/>
      <c r="RQT43" s="4"/>
      <c r="RQU43" s="4"/>
      <c r="RQV43" s="4"/>
      <c r="RQW43" s="4"/>
      <c r="RQX43" s="4"/>
      <c r="RQY43" s="4"/>
      <c r="RQZ43" s="4"/>
      <c r="RRA43" s="4"/>
      <c r="RRB43" s="4"/>
      <c r="RRC43" s="4"/>
      <c r="RRD43" s="4"/>
      <c r="RRE43" s="4"/>
      <c r="RRF43" s="4"/>
      <c r="RRG43" s="4"/>
      <c r="RRH43" s="4"/>
      <c r="RRI43" s="4"/>
      <c r="RRJ43" s="4"/>
      <c r="RRK43" s="4"/>
      <c r="RRL43" s="4"/>
      <c r="RRM43" s="4"/>
      <c r="RRN43" s="4"/>
      <c r="RRO43" s="4"/>
      <c r="RRP43" s="4"/>
      <c r="RRQ43" s="4"/>
      <c r="RRR43" s="4"/>
      <c r="RRS43" s="4"/>
      <c r="RRT43" s="4"/>
      <c r="RRU43" s="4"/>
      <c r="RRV43" s="4"/>
      <c r="RRW43" s="4"/>
      <c r="RRX43" s="4"/>
      <c r="RRY43" s="4"/>
      <c r="RRZ43" s="4"/>
      <c r="RSA43" s="4"/>
      <c r="RSB43" s="4"/>
      <c r="RSC43" s="4"/>
      <c r="RSD43" s="4"/>
      <c r="RSE43" s="4"/>
      <c r="RSF43" s="4"/>
      <c r="RSG43" s="4"/>
      <c r="RSH43" s="4"/>
      <c r="RSI43" s="4"/>
      <c r="RSJ43" s="4"/>
      <c r="RSK43" s="4"/>
      <c r="RSL43" s="4"/>
      <c r="RSM43" s="4"/>
      <c r="RSN43" s="4"/>
      <c r="RSO43" s="4"/>
      <c r="RSP43" s="4"/>
      <c r="RSQ43" s="4"/>
      <c r="RSR43" s="4"/>
      <c r="RSS43" s="4"/>
      <c r="RST43" s="4"/>
      <c r="RSU43" s="4"/>
      <c r="RSV43" s="4"/>
      <c r="RSW43" s="4"/>
      <c r="RSX43" s="4"/>
      <c r="RSY43" s="4"/>
      <c r="RSZ43" s="4"/>
      <c r="RTA43" s="4"/>
      <c r="RTB43" s="4"/>
      <c r="RTC43" s="4"/>
      <c r="RTD43" s="4"/>
      <c r="RTE43" s="4"/>
      <c r="RTF43" s="4"/>
      <c r="RTG43" s="4"/>
      <c r="RTH43" s="4"/>
      <c r="RTI43" s="4"/>
      <c r="RTJ43" s="4"/>
      <c r="RTK43" s="4"/>
      <c r="RTL43" s="4"/>
      <c r="RTM43" s="4"/>
      <c r="RTN43" s="4"/>
      <c r="RTO43" s="4"/>
      <c r="RTP43" s="4"/>
      <c r="RTQ43" s="4"/>
      <c r="RTR43" s="4"/>
      <c r="RTS43" s="4"/>
      <c r="RTT43" s="4"/>
      <c r="RTU43" s="4"/>
      <c r="RTV43" s="4"/>
      <c r="RTW43" s="4"/>
      <c r="RTX43" s="4"/>
      <c r="RTY43" s="4"/>
      <c r="RTZ43" s="4"/>
      <c r="RUA43" s="4"/>
      <c r="RUB43" s="4"/>
      <c r="RUC43" s="4"/>
      <c r="RUD43" s="4"/>
      <c r="RUE43" s="4"/>
      <c r="RUF43" s="4"/>
      <c r="RUG43" s="4"/>
      <c r="RUH43" s="4"/>
      <c r="RUI43" s="4"/>
      <c r="RUJ43" s="4"/>
      <c r="RUK43" s="4"/>
      <c r="RUL43" s="4"/>
      <c r="RUM43" s="4"/>
      <c r="RUN43" s="4"/>
      <c r="RUO43" s="4"/>
      <c r="RUP43" s="4"/>
      <c r="RUQ43" s="4"/>
      <c r="RUR43" s="4"/>
      <c r="RUS43" s="4"/>
      <c r="RUT43" s="4"/>
      <c r="RUU43" s="4"/>
      <c r="RUV43" s="4"/>
      <c r="RUW43" s="4"/>
      <c r="RUX43" s="4"/>
      <c r="RUY43" s="4"/>
      <c r="RUZ43" s="4"/>
      <c r="RVA43" s="4"/>
      <c r="RVB43" s="4"/>
      <c r="RVC43" s="4"/>
      <c r="RVD43" s="4"/>
      <c r="RVE43" s="4"/>
      <c r="RVF43" s="4"/>
      <c r="RVG43" s="4"/>
      <c r="RVH43" s="4"/>
      <c r="RVI43" s="4"/>
      <c r="RVJ43" s="4"/>
      <c r="RVK43" s="4"/>
      <c r="RVL43" s="4"/>
      <c r="RVM43" s="4"/>
      <c r="RVN43" s="4"/>
      <c r="RVO43" s="4"/>
      <c r="RVP43" s="4"/>
      <c r="RVQ43" s="4"/>
      <c r="RVR43" s="4"/>
      <c r="RVS43" s="4"/>
      <c r="RVT43" s="4"/>
      <c r="RVU43" s="4"/>
      <c r="RVV43" s="4"/>
      <c r="RVW43" s="4"/>
      <c r="RVX43" s="4"/>
      <c r="RVY43" s="4"/>
      <c r="RVZ43" s="4"/>
      <c r="RWA43" s="4"/>
      <c r="RWB43" s="4"/>
      <c r="RWC43" s="4"/>
      <c r="RWD43" s="4"/>
      <c r="RWE43" s="4"/>
      <c r="RWF43" s="4"/>
      <c r="RWG43" s="4"/>
      <c r="RWH43" s="4"/>
      <c r="RWI43" s="4"/>
      <c r="RWJ43" s="4"/>
      <c r="RWK43" s="4"/>
      <c r="RWL43" s="4"/>
      <c r="RWM43" s="4"/>
      <c r="RWN43" s="4"/>
      <c r="RWO43" s="4"/>
      <c r="RWP43" s="4"/>
      <c r="RWQ43" s="4"/>
      <c r="RWR43" s="4"/>
      <c r="RWS43" s="4"/>
      <c r="RWT43" s="4"/>
      <c r="RWU43" s="4"/>
      <c r="RWV43" s="4"/>
      <c r="RWW43" s="4"/>
      <c r="RWX43" s="4"/>
      <c r="RWY43" s="4"/>
      <c r="RWZ43" s="4"/>
      <c r="RXA43" s="4"/>
      <c r="RXB43" s="4"/>
      <c r="RXC43" s="4"/>
      <c r="RXD43" s="4"/>
      <c r="RXE43" s="4"/>
      <c r="RXF43" s="4"/>
      <c r="RXG43" s="4"/>
      <c r="RXH43" s="4"/>
      <c r="RXI43" s="4"/>
      <c r="RXJ43" s="4"/>
      <c r="RXK43" s="4"/>
      <c r="RXL43" s="4"/>
      <c r="RXM43" s="4"/>
      <c r="RXN43" s="4"/>
      <c r="RXO43" s="4"/>
      <c r="RXP43" s="4"/>
      <c r="RXQ43" s="4"/>
      <c r="RXR43" s="4"/>
      <c r="RXS43" s="4"/>
      <c r="RXT43" s="4"/>
      <c r="RXU43" s="4"/>
      <c r="RXV43" s="4"/>
      <c r="RXW43" s="4"/>
      <c r="RXX43" s="4"/>
      <c r="RXY43" s="4"/>
      <c r="RXZ43" s="4"/>
      <c r="RYA43" s="4"/>
      <c r="RYB43" s="4"/>
      <c r="RYC43" s="4"/>
      <c r="RYD43" s="4"/>
      <c r="RYE43" s="4"/>
      <c r="RYF43" s="4"/>
      <c r="RYG43" s="4"/>
      <c r="RYH43" s="4"/>
      <c r="RYI43" s="4"/>
      <c r="RYJ43" s="4"/>
      <c r="RYK43" s="4"/>
      <c r="RYL43" s="4"/>
      <c r="RYM43" s="4"/>
      <c r="RYN43" s="4"/>
      <c r="RYO43" s="4"/>
      <c r="RYP43" s="4"/>
      <c r="RYQ43" s="4"/>
      <c r="RYR43" s="4"/>
      <c r="RYS43" s="4"/>
      <c r="RYT43" s="4"/>
      <c r="RYU43" s="4"/>
      <c r="RYV43" s="4"/>
      <c r="RYW43" s="4"/>
      <c r="RYX43" s="4"/>
      <c r="RYY43" s="4"/>
      <c r="RYZ43" s="4"/>
      <c r="RZA43" s="4"/>
      <c r="RZB43" s="4"/>
      <c r="RZC43" s="4"/>
      <c r="RZD43" s="4"/>
      <c r="RZE43" s="4"/>
      <c r="RZF43" s="4"/>
      <c r="RZG43" s="4"/>
      <c r="RZH43" s="4"/>
      <c r="RZI43" s="4"/>
      <c r="RZJ43" s="4"/>
      <c r="RZK43" s="4"/>
      <c r="RZL43" s="4"/>
      <c r="RZM43" s="4"/>
      <c r="RZN43" s="4"/>
      <c r="RZO43" s="4"/>
      <c r="RZP43" s="4"/>
      <c r="RZQ43" s="4"/>
      <c r="RZR43" s="4"/>
      <c r="RZS43" s="4"/>
      <c r="RZT43" s="4"/>
      <c r="RZU43" s="4"/>
      <c r="RZV43" s="4"/>
      <c r="RZW43" s="4"/>
      <c r="RZX43" s="4"/>
      <c r="RZY43" s="4"/>
      <c r="RZZ43" s="4"/>
      <c r="SAA43" s="4"/>
      <c r="SAB43" s="4"/>
      <c r="SAC43" s="4"/>
      <c r="SAD43" s="4"/>
      <c r="SAE43" s="4"/>
      <c r="SAF43" s="4"/>
      <c r="SAG43" s="4"/>
      <c r="SAH43" s="4"/>
      <c r="SAI43" s="4"/>
      <c r="SAJ43" s="4"/>
      <c r="SAK43" s="4"/>
      <c r="SAL43" s="4"/>
      <c r="SAM43" s="4"/>
      <c r="SAN43" s="4"/>
      <c r="SAO43" s="4"/>
      <c r="SAP43" s="4"/>
      <c r="SAQ43" s="4"/>
      <c r="SAR43" s="4"/>
      <c r="SAS43" s="4"/>
      <c r="SAT43" s="4"/>
      <c r="SAU43" s="4"/>
      <c r="SAV43" s="4"/>
      <c r="SAW43" s="4"/>
      <c r="SAX43" s="4"/>
      <c r="SAY43" s="4"/>
      <c r="SAZ43" s="4"/>
      <c r="SBA43" s="4"/>
      <c r="SBB43" s="4"/>
      <c r="SBC43" s="4"/>
      <c r="SBD43" s="4"/>
      <c r="SBE43" s="4"/>
      <c r="SBF43" s="4"/>
      <c r="SBG43" s="4"/>
      <c r="SBH43" s="4"/>
      <c r="SBI43" s="4"/>
      <c r="SBJ43" s="4"/>
      <c r="SBK43" s="4"/>
      <c r="SBL43" s="4"/>
      <c r="SBM43" s="4"/>
      <c r="SBN43" s="4"/>
      <c r="SBO43" s="4"/>
      <c r="SBP43" s="4"/>
      <c r="SBQ43" s="4"/>
      <c r="SBR43" s="4"/>
      <c r="SBS43" s="4"/>
      <c r="SBT43" s="4"/>
      <c r="SBU43" s="4"/>
      <c r="SBV43" s="4"/>
      <c r="SBW43" s="4"/>
      <c r="SBX43" s="4"/>
      <c r="SBY43" s="4"/>
      <c r="SBZ43" s="4"/>
      <c r="SCA43" s="4"/>
      <c r="SCB43" s="4"/>
      <c r="SCC43" s="4"/>
      <c r="SCD43" s="4"/>
      <c r="SCE43" s="4"/>
      <c r="SCF43" s="4"/>
      <c r="SCG43" s="4"/>
      <c r="SCH43" s="4"/>
      <c r="SCI43" s="4"/>
      <c r="SCJ43" s="4"/>
      <c r="SCK43" s="4"/>
      <c r="SCL43" s="4"/>
      <c r="SCM43" s="4"/>
      <c r="SCN43" s="4"/>
      <c r="SCO43" s="4"/>
      <c r="SCP43" s="4"/>
      <c r="SCQ43" s="4"/>
      <c r="SCR43" s="4"/>
      <c r="SCS43" s="4"/>
      <c r="SCT43" s="4"/>
      <c r="SCU43" s="4"/>
      <c r="SCV43" s="4"/>
      <c r="SCW43" s="4"/>
      <c r="SCX43" s="4"/>
      <c r="SCY43" s="4"/>
      <c r="SCZ43" s="4"/>
      <c r="SDA43" s="4"/>
      <c r="SDB43" s="4"/>
      <c r="SDC43" s="4"/>
      <c r="SDD43" s="4"/>
      <c r="SDE43" s="4"/>
      <c r="SDF43" s="4"/>
      <c r="SDG43" s="4"/>
      <c r="SDH43" s="4"/>
      <c r="SDI43" s="4"/>
      <c r="SDJ43" s="4"/>
      <c r="SDK43" s="4"/>
      <c r="SDL43" s="4"/>
      <c r="SDM43" s="4"/>
      <c r="SDN43" s="4"/>
      <c r="SDO43" s="4"/>
      <c r="SDP43" s="4"/>
      <c r="SDQ43" s="4"/>
      <c r="SDR43" s="4"/>
      <c r="SDS43" s="4"/>
      <c r="SDT43" s="4"/>
      <c r="SDU43" s="4"/>
      <c r="SDV43" s="4"/>
      <c r="SDW43" s="4"/>
      <c r="SDX43" s="4"/>
      <c r="SDY43" s="4"/>
      <c r="SDZ43" s="4"/>
      <c r="SEA43" s="4"/>
      <c r="SEB43" s="4"/>
      <c r="SEC43" s="4"/>
      <c r="SED43" s="4"/>
      <c r="SEE43" s="4"/>
      <c r="SEF43" s="4"/>
      <c r="SEG43" s="4"/>
      <c r="SEH43" s="4"/>
      <c r="SEI43" s="4"/>
      <c r="SEJ43" s="4"/>
      <c r="SEK43" s="4"/>
      <c r="SEL43" s="4"/>
      <c r="SEM43" s="4"/>
      <c r="SEN43" s="4"/>
      <c r="SEO43" s="4"/>
      <c r="SEP43" s="4"/>
      <c r="SEQ43" s="4"/>
      <c r="SER43" s="4"/>
      <c r="SES43" s="4"/>
      <c r="SET43" s="4"/>
      <c r="SEU43" s="4"/>
      <c r="SEV43" s="4"/>
      <c r="SEW43" s="4"/>
      <c r="SEX43" s="4"/>
      <c r="SEY43" s="4"/>
      <c r="SEZ43" s="4"/>
      <c r="SFA43" s="4"/>
      <c r="SFB43" s="4"/>
      <c r="SFC43" s="4"/>
      <c r="SFD43" s="4"/>
      <c r="SFE43" s="4"/>
      <c r="SFF43" s="4"/>
      <c r="SFG43" s="4"/>
      <c r="SFH43" s="4"/>
      <c r="SFI43" s="4"/>
      <c r="SFJ43" s="4"/>
      <c r="SFK43" s="4"/>
      <c r="SFL43" s="4"/>
      <c r="SFM43" s="4"/>
      <c r="SFN43" s="4"/>
      <c r="SFO43" s="4"/>
      <c r="SFP43" s="4"/>
      <c r="SFQ43" s="4"/>
      <c r="SFR43" s="4"/>
      <c r="SFS43" s="4"/>
      <c r="SFT43" s="4"/>
      <c r="SFU43" s="4"/>
      <c r="SFV43" s="4"/>
      <c r="SFW43" s="4"/>
      <c r="SFX43" s="4"/>
      <c r="SFY43" s="4"/>
      <c r="SFZ43" s="4"/>
      <c r="SGA43" s="4"/>
      <c r="SGB43" s="4"/>
      <c r="SGC43" s="4"/>
      <c r="SGD43" s="4"/>
      <c r="SGE43" s="4"/>
      <c r="SGF43" s="4"/>
      <c r="SGG43" s="4"/>
      <c r="SGH43" s="4"/>
      <c r="SGI43" s="4"/>
      <c r="SGJ43" s="4"/>
      <c r="SGK43" s="4"/>
      <c r="SGL43" s="4"/>
      <c r="SGM43" s="4"/>
      <c r="SGN43" s="4"/>
      <c r="SGO43" s="4"/>
      <c r="SGP43" s="4"/>
      <c r="SGQ43" s="4"/>
      <c r="SGR43" s="4"/>
      <c r="SGS43" s="4"/>
      <c r="SGT43" s="4"/>
      <c r="SGU43" s="4"/>
      <c r="SGV43" s="4"/>
      <c r="SGW43" s="4"/>
      <c r="SGX43" s="4"/>
      <c r="SGY43" s="4"/>
      <c r="SGZ43" s="4"/>
      <c r="SHA43" s="4"/>
      <c r="SHB43" s="4"/>
      <c r="SHC43" s="4"/>
      <c r="SHD43" s="4"/>
      <c r="SHE43" s="4"/>
      <c r="SHF43" s="4"/>
      <c r="SHG43" s="4"/>
      <c r="SHH43" s="4"/>
      <c r="SHI43" s="4"/>
      <c r="SHJ43" s="4"/>
      <c r="SHK43" s="4"/>
      <c r="SHL43" s="4"/>
      <c r="SHM43" s="4"/>
      <c r="SHN43" s="4"/>
      <c r="SHO43" s="4"/>
      <c r="SHP43" s="4"/>
      <c r="SHQ43" s="4"/>
      <c r="SHR43" s="4"/>
      <c r="SHS43" s="4"/>
      <c r="SHT43" s="4"/>
      <c r="SHU43" s="4"/>
      <c r="SHV43" s="4"/>
      <c r="SHW43" s="4"/>
      <c r="SHX43" s="4"/>
      <c r="SHY43" s="4"/>
      <c r="SHZ43" s="4"/>
      <c r="SIA43" s="4"/>
      <c r="SIB43" s="4"/>
      <c r="SIC43" s="4"/>
      <c r="SID43" s="4"/>
      <c r="SIE43" s="4"/>
      <c r="SIF43" s="4"/>
      <c r="SIG43" s="4"/>
      <c r="SIH43" s="4"/>
      <c r="SII43" s="4"/>
      <c r="SIJ43" s="4"/>
      <c r="SIK43" s="4"/>
      <c r="SIL43" s="4"/>
      <c r="SIM43" s="4"/>
      <c r="SIN43" s="4"/>
      <c r="SIO43" s="4"/>
      <c r="SIP43" s="4"/>
      <c r="SIQ43" s="4"/>
      <c r="SIR43" s="4"/>
      <c r="SIS43" s="4"/>
      <c r="SIT43" s="4"/>
      <c r="SIU43" s="4"/>
      <c r="SIV43" s="4"/>
      <c r="SIW43" s="4"/>
      <c r="SIX43" s="4"/>
      <c r="SIY43" s="4"/>
      <c r="SIZ43" s="4"/>
      <c r="SJA43" s="4"/>
      <c r="SJB43" s="4"/>
      <c r="SJC43" s="4"/>
      <c r="SJD43" s="4"/>
      <c r="SJE43" s="4"/>
      <c r="SJF43" s="4"/>
      <c r="SJG43" s="4"/>
      <c r="SJH43" s="4"/>
      <c r="SJI43" s="4"/>
      <c r="SJJ43" s="4"/>
      <c r="SJK43" s="4"/>
      <c r="SJL43" s="4"/>
      <c r="SJM43" s="4"/>
      <c r="SJN43" s="4"/>
      <c r="SJO43" s="4"/>
      <c r="SJP43" s="4"/>
      <c r="SJQ43" s="4"/>
      <c r="SJR43" s="4"/>
      <c r="SJS43" s="4"/>
      <c r="SJT43" s="4"/>
      <c r="SJU43" s="4"/>
      <c r="SJV43" s="4"/>
      <c r="SJW43" s="4"/>
      <c r="SJX43" s="4"/>
      <c r="SJY43" s="4"/>
      <c r="SJZ43" s="4"/>
      <c r="SKA43" s="4"/>
      <c r="SKB43" s="4"/>
      <c r="SKC43" s="4"/>
      <c r="SKD43" s="4"/>
      <c r="SKE43" s="4"/>
      <c r="SKF43" s="4"/>
      <c r="SKG43" s="4"/>
      <c r="SKH43" s="4"/>
      <c r="SKI43" s="4"/>
      <c r="SKJ43" s="4"/>
      <c r="SKK43" s="4"/>
      <c r="SKL43" s="4"/>
      <c r="SKM43" s="4"/>
      <c r="SKN43" s="4"/>
      <c r="SKO43" s="4"/>
      <c r="SKP43" s="4"/>
      <c r="SKQ43" s="4"/>
      <c r="SKR43" s="4"/>
      <c r="SKS43" s="4"/>
      <c r="SKT43" s="4"/>
      <c r="SKU43" s="4"/>
      <c r="SKV43" s="4"/>
      <c r="SKW43" s="4"/>
      <c r="SKX43" s="4"/>
      <c r="SKY43" s="4"/>
      <c r="SKZ43" s="4"/>
      <c r="SLA43" s="4"/>
      <c r="SLB43" s="4"/>
      <c r="SLC43" s="4"/>
      <c r="SLD43" s="4"/>
      <c r="SLE43" s="4"/>
      <c r="SLF43" s="4"/>
      <c r="SLG43" s="4"/>
      <c r="SLH43" s="4"/>
      <c r="SLI43" s="4"/>
      <c r="SLJ43" s="4"/>
      <c r="SLK43" s="4"/>
      <c r="SLL43" s="4"/>
      <c r="SLM43" s="4"/>
      <c r="SLN43" s="4"/>
      <c r="SLO43" s="4"/>
      <c r="SLP43" s="4"/>
      <c r="SLQ43" s="4"/>
      <c r="SLR43" s="4"/>
      <c r="SLS43" s="4"/>
      <c r="SLT43" s="4"/>
      <c r="SLU43" s="4"/>
      <c r="SLV43" s="4"/>
      <c r="SLW43" s="4"/>
      <c r="SLX43" s="4"/>
      <c r="SLY43" s="4"/>
      <c r="SLZ43" s="4"/>
      <c r="SMA43" s="4"/>
      <c r="SMB43" s="4"/>
      <c r="SMC43" s="4"/>
      <c r="SMD43" s="4"/>
      <c r="SME43" s="4"/>
      <c r="SMF43" s="4"/>
      <c r="SMG43" s="4"/>
      <c r="SMH43" s="4"/>
      <c r="SMI43" s="4"/>
      <c r="SMJ43" s="4"/>
      <c r="SMK43" s="4"/>
      <c r="SML43" s="4"/>
      <c r="SMM43" s="4"/>
      <c r="SMN43" s="4"/>
      <c r="SMO43" s="4"/>
      <c r="SMP43" s="4"/>
      <c r="SMQ43" s="4"/>
      <c r="SMR43" s="4"/>
      <c r="SMS43" s="4"/>
      <c r="SMT43" s="4"/>
      <c r="SMU43" s="4"/>
      <c r="SMV43" s="4"/>
      <c r="SMW43" s="4"/>
      <c r="SMX43" s="4"/>
      <c r="SMY43" s="4"/>
      <c r="SMZ43" s="4"/>
      <c r="SNA43" s="4"/>
      <c r="SNB43" s="4"/>
      <c r="SNC43" s="4"/>
      <c r="SND43" s="4"/>
      <c r="SNE43" s="4"/>
      <c r="SNF43" s="4"/>
      <c r="SNG43" s="4"/>
      <c r="SNH43" s="4"/>
      <c r="SNI43" s="4"/>
      <c r="SNJ43" s="4"/>
      <c r="SNK43" s="4"/>
      <c r="SNL43" s="4"/>
      <c r="SNM43" s="4"/>
      <c r="SNN43" s="4"/>
      <c r="SNO43" s="4"/>
      <c r="SNP43" s="4"/>
      <c r="SNQ43" s="4"/>
      <c r="SNR43" s="4"/>
      <c r="SNS43" s="4"/>
      <c r="SNT43" s="4"/>
      <c r="SNU43" s="4"/>
      <c r="SNV43" s="4"/>
      <c r="SNW43" s="4"/>
      <c r="SNX43" s="4"/>
      <c r="SNY43" s="4"/>
      <c r="SNZ43" s="4"/>
      <c r="SOA43" s="4"/>
      <c r="SOB43" s="4"/>
      <c r="SOC43" s="4"/>
      <c r="SOD43" s="4"/>
      <c r="SOE43" s="4"/>
      <c r="SOF43" s="4"/>
      <c r="SOG43" s="4"/>
      <c r="SOH43" s="4"/>
      <c r="SOI43" s="4"/>
      <c r="SOJ43" s="4"/>
      <c r="SOK43" s="4"/>
      <c r="SOL43" s="4"/>
      <c r="SOM43" s="4"/>
      <c r="SON43" s="4"/>
      <c r="SOO43" s="4"/>
      <c r="SOP43" s="4"/>
      <c r="SOQ43" s="4"/>
      <c r="SOR43" s="4"/>
      <c r="SOS43" s="4"/>
      <c r="SOT43" s="4"/>
      <c r="SOU43" s="4"/>
      <c r="SOV43" s="4"/>
      <c r="SOW43" s="4"/>
      <c r="SOX43" s="4"/>
      <c r="SOY43" s="4"/>
      <c r="SOZ43" s="4"/>
      <c r="SPA43" s="4"/>
      <c r="SPB43" s="4"/>
      <c r="SPC43" s="4"/>
      <c r="SPD43" s="4"/>
      <c r="SPE43" s="4"/>
      <c r="SPF43" s="4"/>
      <c r="SPG43" s="4"/>
      <c r="SPH43" s="4"/>
      <c r="SPI43" s="4"/>
      <c r="SPJ43" s="4"/>
      <c r="SPK43" s="4"/>
      <c r="SPL43" s="4"/>
      <c r="SPM43" s="4"/>
      <c r="SPN43" s="4"/>
      <c r="SPO43" s="4"/>
      <c r="SPP43" s="4"/>
      <c r="SPQ43" s="4"/>
      <c r="SPR43" s="4"/>
      <c r="SPS43" s="4"/>
      <c r="SPT43" s="4"/>
      <c r="SPU43" s="4"/>
      <c r="SPV43" s="4"/>
      <c r="SPW43" s="4"/>
      <c r="SPX43" s="4"/>
      <c r="SPY43" s="4"/>
      <c r="SPZ43" s="4"/>
      <c r="SQA43" s="4"/>
      <c r="SQB43" s="4"/>
      <c r="SQC43" s="4"/>
      <c r="SQD43" s="4"/>
      <c r="SQE43" s="4"/>
      <c r="SQF43" s="4"/>
      <c r="SQG43" s="4"/>
      <c r="SQH43" s="4"/>
      <c r="SQI43" s="4"/>
      <c r="SQJ43" s="4"/>
      <c r="SQK43" s="4"/>
      <c r="SQL43" s="4"/>
      <c r="SQM43" s="4"/>
      <c r="SQN43" s="4"/>
      <c r="SQO43" s="4"/>
      <c r="SQP43" s="4"/>
      <c r="SQQ43" s="4"/>
      <c r="SQR43" s="4"/>
      <c r="SQS43" s="4"/>
      <c r="SQT43" s="4"/>
      <c r="SQU43" s="4"/>
      <c r="SQV43" s="4"/>
      <c r="SQW43" s="4"/>
      <c r="SQX43" s="4"/>
      <c r="SQY43" s="4"/>
      <c r="SQZ43" s="4"/>
      <c r="SRA43" s="4"/>
      <c r="SRB43" s="4"/>
      <c r="SRC43" s="4"/>
      <c r="SRD43" s="4"/>
      <c r="SRE43" s="4"/>
      <c r="SRF43" s="4"/>
      <c r="SRG43" s="4"/>
      <c r="SRH43" s="4"/>
      <c r="SRI43" s="4"/>
      <c r="SRJ43" s="4"/>
      <c r="SRK43" s="4"/>
      <c r="SRL43" s="4"/>
      <c r="SRM43" s="4"/>
      <c r="SRN43" s="4"/>
      <c r="SRO43" s="4"/>
      <c r="SRP43" s="4"/>
      <c r="SRQ43" s="4"/>
      <c r="SRR43" s="4"/>
      <c r="SRS43" s="4"/>
      <c r="SRT43" s="4"/>
      <c r="SRU43" s="4"/>
      <c r="SRV43" s="4"/>
      <c r="SRW43" s="4"/>
      <c r="SRX43" s="4"/>
      <c r="SRY43" s="4"/>
      <c r="SRZ43" s="4"/>
      <c r="SSA43" s="4"/>
      <c r="SSB43" s="4"/>
      <c r="SSC43" s="4"/>
      <c r="SSD43" s="4"/>
      <c r="SSE43" s="4"/>
      <c r="SSF43" s="4"/>
      <c r="SSG43" s="4"/>
      <c r="SSH43" s="4"/>
      <c r="SSI43" s="4"/>
      <c r="SSJ43" s="4"/>
      <c r="SSK43" s="4"/>
      <c r="SSL43" s="4"/>
      <c r="SSM43" s="4"/>
      <c r="SSN43" s="4"/>
      <c r="SSO43" s="4"/>
      <c r="SSP43" s="4"/>
      <c r="SSQ43" s="4"/>
      <c r="SSR43" s="4"/>
      <c r="SSS43" s="4"/>
      <c r="SST43" s="4"/>
      <c r="SSU43" s="4"/>
      <c r="SSV43" s="4"/>
      <c r="SSW43" s="4"/>
      <c r="SSX43" s="4"/>
      <c r="SSY43" s="4"/>
      <c r="SSZ43" s="4"/>
      <c r="STA43" s="4"/>
      <c r="STB43" s="4"/>
      <c r="STC43" s="4"/>
      <c r="STD43" s="4"/>
      <c r="STE43" s="4"/>
      <c r="STF43" s="4"/>
      <c r="STG43" s="4"/>
      <c r="STH43" s="4"/>
      <c r="STI43" s="4"/>
      <c r="STJ43" s="4"/>
      <c r="STK43" s="4"/>
      <c r="STL43" s="4"/>
      <c r="STM43" s="4"/>
      <c r="STN43" s="4"/>
      <c r="STO43" s="4"/>
      <c r="STP43" s="4"/>
      <c r="STQ43" s="4"/>
      <c r="STR43" s="4"/>
      <c r="STS43" s="4"/>
      <c r="STT43" s="4"/>
      <c r="STU43" s="4"/>
      <c r="STV43" s="4"/>
      <c r="STW43" s="4"/>
      <c r="STX43" s="4"/>
      <c r="STY43" s="4"/>
      <c r="STZ43" s="4"/>
      <c r="SUA43" s="4"/>
      <c r="SUB43" s="4"/>
      <c r="SUC43" s="4"/>
      <c r="SUD43" s="4"/>
      <c r="SUE43" s="4"/>
      <c r="SUF43" s="4"/>
      <c r="SUG43" s="4"/>
      <c r="SUH43" s="4"/>
      <c r="SUI43" s="4"/>
      <c r="SUJ43" s="4"/>
      <c r="SUK43" s="4"/>
      <c r="SUL43" s="4"/>
      <c r="SUM43" s="4"/>
      <c r="SUN43" s="4"/>
      <c r="SUO43" s="4"/>
      <c r="SUP43" s="4"/>
      <c r="SUQ43" s="4"/>
      <c r="SUR43" s="4"/>
      <c r="SUS43" s="4"/>
      <c r="SUT43" s="4"/>
      <c r="SUU43" s="4"/>
      <c r="SUV43" s="4"/>
      <c r="SUW43" s="4"/>
      <c r="SUX43" s="4"/>
      <c r="SUY43" s="4"/>
      <c r="SUZ43" s="4"/>
      <c r="SVA43" s="4"/>
      <c r="SVB43" s="4"/>
      <c r="SVC43" s="4"/>
      <c r="SVD43" s="4"/>
      <c r="SVE43" s="4"/>
      <c r="SVF43" s="4"/>
      <c r="SVG43" s="4"/>
      <c r="SVH43" s="4"/>
      <c r="SVI43" s="4"/>
      <c r="SVJ43" s="4"/>
      <c r="SVK43" s="4"/>
      <c r="SVL43" s="4"/>
      <c r="SVM43" s="4"/>
      <c r="SVN43" s="4"/>
      <c r="SVO43" s="4"/>
      <c r="SVP43" s="4"/>
      <c r="SVQ43" s="4"/>
      <c r="SVR43" s="4"/>
      <c r="SVS43" s="4"/>
      <c r="SVT43" s="4"/>
      <c r="SVU43" s="4"/>
      <c r="SVV43" s="4"/>
      <c r="SVW43" s="4"/>
      <c r="SVX43" s="4"/>
      <c r="SVY43" s="4"/>
      <c r="SVZ43" s="4"/>
      <c r="SWA43" s="4"/>
      <c r="SWB43" s="4"/>
      <c r="SWC43" s="4"/>
      <c r="SWD43" s="4"/>
      <c r="SWE43" s="4"/>
      <c r="SWF43" s="4"/>
      <c r="SWG43" s="4"/>
      <c r="SWH43" s="4"/>
      <c r="SWI43" s="4"/>
      <c r="SWJ43" s="4"/>
      <c r="SWK43" s="4"/>
      <c r="SWL43" s="4"/>
      <c r="SWM43" s="4"/>
      <c r="SWN43" s="4"/>
      <c r="SWO43" s="4"/>
      <c r="SWP43" s="4"/>
      <c r="SWQ43" s="4"/>
      <c r="SWR43" s="4"/>
      <c r="SWS43" s="4"/>
      <c r="SWT43" s="4"/>
      <c r="SWU43" s="4"/>
      <c r="SWV43" s="4"/>
      <c r="SWW43" s="4"/>
      <c r="SWX43" s="4"/>
      <c r="SWY43" s="4"/>
      <c r="SWZ43" s="4"/>
      <c r="SXA43" s="4"/>
      <c r="SXB43" s="4"/>
      <c r="SXC43" s="4"/>
      <c r="SXD43" s="4"/>
      <c r="SXE43" s="4"/>
      <c r="SXF43" s="4"/>
      <c r="SXG43" s="4"/>
      <c r="SXH43" s="4"/>
      <c r="SXI43" s="4"/>
      <c r="SXJ43" s="4"/>
      <c r="SXK43" s="4"/>
      <c r="SXL43" s="4"/>
      <c r="SXM43" s="4"/>
      <c r="SXN43" s="4"/>
      <c r="SXO43" s="4"/>
      <c r="SXP43" s="4"/>
      <c r="SXQ43" s="4"/>
      <c r="SXR43" s="4"/>
      <c r="SXS43" s="4"/>
      <c r="SXT43" s="4"/>
      <c r="SXU43" s="4"/>
      <c r="SXV43" s="4"/>
      <c r="SXW43" s="4"/>
      <c r="SXX43" s="4"/>
      <c r="SXY43" s="4"/>
      <c r="SXZ43" s="4"/>
      <c r="SYA43" s="4"/>
      <c r="SYB43" s="4"/>
      <c r="SYC43" s="4"/>
      <c r="SYD43" s="4"/>
      <c r="SYE43" s="4"/>
      <c r="SYF43" s="4"/>
      <c r="SYG43" s="4"/>
      <c r="SYH43" s="4"/>
      <c r="SYI43" s="4"/>
      <c r="SYJ43" s="4"/>
      <c r="SYK43" s="4"/>
      <c r="SYL43" s="4"/>
      <c r="SYM43" s="4"/>
      <c r="SYN43" s="4"/>
      <c r="SYO43" s="4"/>
      <c r="SYP43" s="4"/>
      <c r="SYQ43" s="4"/>
      <c r="SYR43" s="4"/>
      <c r="SYS43" s="4"/>
      <c r="SYT43" s="4"/>
      <c r="SYU43" s="4"/>
      <c r="SYV43" s="4"/>
      <c r="SYW43" s="4"/>
      <c r="SYX43" s="4"/>
      <c r="SYY43" s="4"/>
      <c r="SYZ43" s="4"/>
      <c r="SZA43" s="4"/>
      <c r="SZB43" s="4"/>
      <c r="SZC43" s="4"/>
      <c r="SZD43" s="4"/>
      <c r="SZE43" s="4"/>
      <c r="SZF43" s="4"/>
      <c r="SZG43" s="4"/>
      <c r="SZH43" s="4"/>
      <c r="SZI43" s="4"/>
      <c r="SZJ43" s="4"/>
      <c r="SZK43" s="4"/>
      <c r="SZL43" s="4"/>
      <c r="SZM43" s="4"/>
      <c r="SZN43" s="4"/>
      <c r="SZO43" s="4"/>
      <c r="SZP43" s="4"/>
      <c r="SZQ43" s="4"/>
      <c r="SZR43" s="4"/>
      <c r="SZS43" s="4"/>
      <c r="SZT43" s="4"/>
      <c r="SZU43" s="4"/>
      <c r="SZV43" s="4"/>
      <c r="SZW43" s="4"/>
      <c r="SZX43" s="4"/>
      <c r="SZY43" s="4"/>
      <c r="SZZ43" s="4"/>
      <c r="TAA43" s="4"/>
      <c r="TAB43" s="4"/>
      <c r="TAC43" s="4"/>
      <c r="TAD43" s="4"/>
      <c r="TAE43" s="4"/>
      <c r="TAF43" s="4"/>
      <c r="TAG43" s="4"/>
      <c r="TAH43" s="4"/>
      <c r="TAI43" s="4"/>
      <c r="TAJ43" s="4"/>
      <c r="TAK43" s="4"/>
      <c r="TAL43" s="4"/>
      <c r="TAM43" s="4"/>
      <c r="TAN43" s="4"/>
      <c r="TAO43" s="4"/>
      <c r="TAP43" s="4"/>
      <c r="TAQ43" s="4"/>
      <c r="TAR43" s="4"/>
      <c r="TAS43" s="4"/>
      <c r="TAT43" s="4"/>
      <c r="TAU43" s="4"/>
      <c r="TAV43" s="4"/>
      <c r="TAW43" s="4"/>
      <c r="TAX43" s="4"/>
      <c r="TAY43" s="4"/>
      <c r="TAZ43" s="4"/>
      <c r="TBA43" s="4"/>
      <c r="TBB43" s="4"/>
      <c r="TBC43" s="4"/>
      <c r="TBD43" s="4"/>
      <c r="TBE43" s="4"/>
      <c r="TBF43" s="4"/>
      <c r="TBG43" s="4"/>
      <c r="TBH43" s="4"/>
      <c r="TBI43" s="4"/>
      <c r="TBJ43" s="4"/>
      <c r="TBK43" s="4"/>
      <c r="TBL43" s="4"/>
      <c r="TBM43" s="4"/>
      <c r="TBN43" s="4"/>
      <c r="TBO43" s="4"/>
      <c r="TBP43" s="4"/>
      <c r="TBQ43" s="4"/>
      <c r="TBR43" s="4"/>
      <c r="TBS43" s="4"/>
      <c r="TBT43" s="4"/>
      <c r="TBU43" s="4"/>
      <c r="TBV43" s="4"/>
      <c r="TBW43" s="4"/>
      <c r="TBX43" s="4"/>
      <c r="TBY43" s="4"/>
      <c r="TBZ43" s="4"/>
      <c r="TCA43" s="4"/>
      <c r="TCB43" s="4"/>
      <c r="TCC43" s="4"/>
      <c r="TCD43" s="4"/>
      <c r="TCE43" s="4"/>
      <c r="TCF43" s="4"/>
      <c r="TCG43" s="4"/>
      <c r="TCH43" s="4"/>
      <c r="TCI43" s="4"/>
      <c r="TCJ43" s="4"/>
      <c r="TCK43" s="4"/>
      <c r="TCL43" s="4"/>
      <c r="TCM43" s="4"/>
      <c r="TCN43" s="4"/>
      <c r="TCO43" s="4"/>
      <c r="TCP43" s="4"/>
      <c r="TCQ43" s="4"/>
      <c r="TCR43" s="4"/>
      <c r="TCS43" s="4"/>
      <c r="TCT43" s="4"/>
      <c r="TCU43" s="4"/>
      <c r="TCV43" s="4"/>
      <c r="TCW43" s="4"/>
      <c r="TCX43" s="4"/>
      <c r="TCY43" s="4"/>
      <c r="TCZ43" s="4"/>
      <c r="TDA43" s="4"/>
      <c r="TDB43" s="4"/>
      <c r="TDC43" s="4"/>
      <c r="TDD43" s="4"/>
      <c r="TDE43" s="4"/>
      <c r="TDF43" s="4"/>
      <c r="TDG43" s="4"/>
      <c r="TDH43" s="4"/>
      <c r="TDI43" s="4"/>
      <c r="TDJ43" s="4"/>
      <c r="TDK43" s="4"/>
      <c r="TDL43" s="4"/>
      <c r="TDM43" s="4"/>
      <c r="TDN43" s="4"/>
      <c r="TDO43" s="4"/>
      <c r="TDP43" s="4"/>
      <c r="TDQ43" s="4"/>
      <c r="TDR43" s="4"/>
      <c r="TDS43" s="4"/>
      <c r="TDT43" s="4"/>
      <c r="TDU43" s="4"/>
      <c r="TDV43" s="4"/>
      <c r="TDW43" s="4"/>
      <c r="TDX43" s="4"/>
      <c r="TDY43" s="4"/>
      <c r="TDZ43" s="4"/>
      <c r="TEA43" s="4"/>
      <c r="TEB43" s="4"/>
      <c r="TEC43" s="4"/>
      <c r="TED43" s="4"/>
      <c r="TEE43" s="4"/>
      <c r="TEF43" s="4"/>
      <c r="TEG43" s="4"/>
      <c r="TEH43" s="4"/>
      <c r="TEI43" s="4"/>
      <c r="TEJ43" s="4"/>
      <c r="TEK43" s="4"/>
      <c r="TEL43" s="4"/>
      <c r="TEM43" s="4"/>
      <c r="TEN43" s="4"/>
      <c r="TEO43" s="4"/>
      <c r="TEP43" s="4"/>
      <c r="TEQ43" s="4"/>
      <c r="TER43" s="4"/>
      <c r="TES43" s="4"/>
      <c r="TET43" s="4"/>
      <c r="TEU43" s="4"/>
      <c r="TEV43" s="4"/>
      <c r="TEW43" s="4"/>
      <c r="TEX43" s="4"/>
      <c r="TEY43" s="4"/>
      <c r="TEZ43" s="4"/>
      <c r="TFA43" s="4"/>
      <c r="TFB43" s="4"/>
      <c r="TFC43" s="4"/>
      <c r="TFD43" s="4"/>
      <c r="TFE43" s="4"/>
      <c r="TFF43" s="4"/>
      <c r="TFG43" s="4"/>
      <c r="TFH43" s="4"/>
      <c r="TFI43" s="4"/>
      <c r="TFJ43" s="4"/>
      <c r="TFK43" s="4"/>
      <c r="TFL43" s="4"/>
      <c r="TFM43" s="4"/>
      <c r="TFN43" s="4"/>
      <c r="TFO43" s="4"/>
      <c r="TFP43" s="4"/>
      <c r="TFQ43" s="4"/>
      <c r="TFR43" s="4"/>
      <c r="TFS43" s="4"/>
      <c r="TFT43" s="4"/>
      <c r="TFU43" s="4"/>
      <c r="TFV43" s="4"/>
      <c r="TFW43" s="4"/>
      <c r="TFX43" s="4"/>
      <c r="TFY43" s="4"/>
      <c r="TFZ43" s="4"/>
      <c r="TGA43" s="4"/>
      <c r="TGB43" s="4"/>
      <c r="TGC43" s="4"/>
      <c r="TGD43" s="4"/>
      <c r="TGE43" s="4"/>
      <c r="TGF43" s="4"/>
      <c r="TGG43" s="4"/>
      <c r="TGH43" s="4"/>
      <c r="TGI43" s="4"/>
      <c r="TGJ43" s="4"/>
      <c r="TGK43" s="4"/>
      <c r="TGL43" s="4"/>
      <c r="TGM43" s="4"/>
      <c r="TGN43" s="4"/>
      <c r="TGO43" s="4"/>
      <c r="TGP43" s="4"/>
      <c r="TGQ43" s="4"/>
      <c r="TGR43" s="4"/>
      <c r="TGS43" s="4"/>
      <c r="TGT43" s="4"/>
      <c r="TGU43" s="4"/>
      <c r="TGV43" s="4"/>
      <c r="TGW43" s="4"/>
      <c r="TGX43" s="4"/>
      <c r="TGY43" s="4"/>
      <c r="TGZ43" s="4"/>
      <c r="THA43" s="4"/>
      <c r="THB43" s="4"/>
      <c r="THC43" s="4"/>
      <c r="THD43" s="4"/>
      <c r="THE43" s="4"/>
      <c r="THF43" s="4"/>
      <c r="THG43" s="4"/>
      <c r="THH43" s="4"/>
      <c r="THI43" s="4"/>
      <c r="THJ43" s="4"/>
      <c r="THK43" s="4"/>
      <c r="THL43" s="4"/>
      <c r="THM43" s="4"/>
      <c r="THN43" s="4"/>
      <c r="THO43" s="4"/>
      <c r="THP43" s="4"/>
      <c r="THQ43" s="4"/>
      <c r="THR43" s="4"/>
      <c r="THS43" s="4"/>
      <c r="THT43" s="4"/>
      <c r="THU43" s="4"/>
      <c r="THV43" s="4"/>
      <c r="THW43" s="4"/>
      <c r="THX43" s="4"/>
      <c r="THY43" s="4"/>
      <c r="THZ43" s="4"/>
      <c r="TIA43" s="4"/>
      <c r="TIB43" s="4"/>
      <c r="TIC43" s="4"/>
      <c r="TID43" s="4"/>
      <c r="TIE43" s="4"/>
      <c r="TIF43" s="4"/>
      <c r="TIG43" s="4"/>
      <c r="TIH43" s="4"/>
      <c r="TII43" s="4"/>
      <c r="TIJ43" s="4"/>
      <c r="TIK43" s="4"/>
      <c r="TIL43" s="4"/>
      <c r="TIM43" s="4"/>
      <c r="TIN43" s="4"/>
      <c r="TIO43" s="4"/>
      <c r="TIP43" s="4"/>
      <c r="TIQ43" s="4"/>
      <c r="TIR43" s="4"/>
      <c r="TIS43" s="4"/>
      <c r="TIT43" s="4"/>
      <c r="TIU43" s="4"/>
      <c r="TIV43" s="4"/>
      <c r="TIW43" s="4"/>
      <c r="TIX43" s="4"/>
      <c r="TIY43" s="4"/>
      <c r="TIZ43" s="4"/>
      <c r="TJA43" s="4"/>
      <c r="TJB43" s="4"/>
      <c r="TJC43" s="4"/>
      <c r="TJD43" s="4"/>
      <c r="TJE43" s="4"/>
      <c r="TJF43" s="4"/>
      <c r="TJG43" s="4"/>
      <c r="TJH43" s="4"/>
      <c r="TJI43" s="4"/>
      <c r="TJJ43" s="4"/>
      <c r="TJK43" s="4"/>
      <c r="TJL43" s="4"/>
      <c r="TJM43" s="4"/>
      <c r="TJN43" s="4"/>
      <c r="TJO43" s="4"/>
      <c r="TJP43" s="4"/>
      <c r="TJQ43" s="4"/>
      <c r="TJR43" s="4"/>
      <c r="TJS43" s="4"/>
      <c r="TJT43" s="4"/>
      <c r="TJU43" s="4"/>
      <c r="TJV43" s="4"/>
      <c r="TJW43" s="4"/>
      <c r="TJX43" s="4"/>
      <c r="TJY43" s="4"/>
      <c r="TJZ43" s="4"/>
      <c r="TKA43" s="4"/>
      <c r="TKB43" s="4"/>
      <c r="TKC43" s="4"/>
      <c r="TKD43" s="4"/>
      <c r="TKE43" s="4"/>
      <c r="TKF43" s="4"/>
      <c r="TKG43" s="4"/>
      <c r="TKH43" s="4"/>
      <c r="TKI43" s="4"/>
      <c r="TKJ43" s="4"/>
      <c r="TKK43" s="4"/>
      <c r="TKL43" s="4"/>
      <c r="TKM43" s="4"/>
      <c r="TKN43" s="4"/>
      <c r="TKO43" s="4"/>
      <c r="TKP43" s="4"/>
      <c r="TKQ43" s="4"/>
      <c r="TKR43" s="4"/>
      <c r="TKS43" s="4"/>
      <c r="TKT43" s="4"/>
      <c r="TKU43" s="4"/>
      <c r="TKV43" s="4"/>
      <c r="TKW43" s="4"/>
      <c r="TKX43" s="4"/>
      <c r="TKY43" s="4"/>
      <c r="TKZ43" s="4"/>
      <c r="TLA43" s="4"/>
      <c r="TLB43" s="4"/>
      <c r="TLC43" s="4"/>
      <c r="TLD43" s="4"/>
      <c r="TLE43" s="4"/>
      <c r="TLF43" s="4"/>
      <c r="TLG43" s="4"/>
      <c r="TLH43" s="4"/>
      <c r="TLI43" s="4"/>
      <c r="TLJ43" s="4"/>
      <c r="TLK43" s="4"/>
      <c r="TLL43" s="4"/>
      <c r="TLM43" s="4"/>
      <c r="TLN43" s="4"/>
      <c r="TLO43" s="4"/>
      <c r="TLP43" s="4"/>
      <c r="TLQ43" s="4"/>
      <c r="TLR43" s="4"/>
      <c r="TLS43" s="4"/>
      <c r="TLT43" s="4"/>
      <c r="TLU43" s="4"/>
      <c r="TLV43" s="4"/>
      <c r="TLW43" s="4"/>
      <c r="TLX43" s="4"/>
      <c r="TLY43" s="4"/>
      <c r="TLZ43" s="4"/>
      <c r="TMA43" s="4"/>
      <c r="TMB43" s="4"/>
      <c r="TMC43" s="4"/>
      <c r="TMD43" s="4"/>
      <c r="TME43" s="4"/>
      <c r="TMF43" s="4"/>
      <c r="TMG43" s="4"/>
      <c r="TMH43" s="4"/>
      <c r="TMI43" s="4"/>
      <c r="TMJ43" s="4"/>
      <c r="TMK43" s="4"/>
      <c r="TML43" s="4"/>
      <c r="TMM43" s="4"/>
      <c r="TMN43" s="4"/>
      <c r="TMO43" s="4"/>
      <c r="TMP43" s="4"/>
      <c r="TMQ43" s="4"/>
      <c r="TMR43" s="4"/>
      <c r="TMS43" s="4"/>
      <c r="TMT43" s="4"/>
      <c r="TMU43" s="4"/>
      <c r="TMV43" s="4"/>
      <c r="TMW43" s="4"/>
      <c r="TMX43" s="4"/>
      <c r="TMY43" s="4"/>
      <c r="TMZ43" s="4"/>
      <c r="TNA43" s="4"/>
      <c r="TNB43" s="4"/>
      <c r="TNC43" s="4"/>
      <c r="TND43" s="4"/>
      <c r="TNE43" s="4"/>
      <c r="TNF43" s="4"/>
      <c r="TNG43" s="4"/>
      <c r="TNH43" s="4"/>
      <c r="TNI43" s="4"/>
      <c r="TNJ43" s="4"/>
      <c r="TNK43" s="4"/>
      <c r="TNL43" s="4"/>
      <c r="TNM43" s="4"/>
      <c r="TNN43" s="4"/>
      <c r="TNO43" s="4"/>
      <c r="TNP43" s="4"/>
      <c r="TNQ43" s="4"/>
      <c r="TNR43" s="4"/>
      <c r="TNS43" s="4"/>
      <c r="TNT43" s="4"/>
      <c r="TNU43" s="4"/>
      <c r="TNV43" s="4"/>
      <c r="TNW43" s="4"/>
      <c r="TNX43" s="4"/>
      <c r="TNY43" s="4"/>
      <c r="TNZ43" s="4"/>
      <c r="TOA43" s="4"/>
      <c r="TOB43" s="4"/>
      <c r="TOC43" s="4"/>
      <c r="TOD43" s="4"/>
      <c r="TOE43" s="4"/>
      <c r="TOF43" s="4"/>
      <c r="TOG43" s="4"/>
      <c r="TOH43" s="4"/>
      <c r="TOI43" s="4"/>
      <c r="TOJ43" s="4"/>
      <c r="TOK43" s="4"/>
      <c r="TOL43" s="4"/>
      <c r="TOM43" s="4"/>
      <c r="TON43" s="4"/>
      <c r="TOO43" s="4"/>
      <c r="TOP43" s="4"/>
      <c r="TOQ43" s="4"/>
      <c r="TOR43" s="4"/>
      <c r="TOS43" s="4"/>
      <c r="TOT43" s="4"/>
      <c r="TOU43" s="4"/>
      <c r="TOV43" s="4"/>
      <c r="TOW43" s="4"/>
      <c r="TOX43" s="4"/>
      <c r="TOY43" s="4"/>
      <c r="TOZ43" s="4"/>
      <c r="TPA43" s="4"/>
      <c r="TPB43" s="4"/>
      <c r="TPC43" s="4"/>
      <c r="TPD43" s="4"/>
      <c r="TPE43" s="4"/>
      <c r="TPF43" s="4"/>
      <c r="TPG43" s="4"/>
      <c r="TPH43" s="4"/>
      <c r="TPI43" s="4"/>
      <c r="TPJ43" s="4"/>
      <c r="TPK43" s="4"/>
      <c r="TPL43" s="4"/>
      <c r="TPM43" s="4"/>
      <c r="TPN43" s="4"/>
      <c r="TPO43" s="4"/>
      <c r="TPP43" s="4"/>
      <c r="TPQ43" s="4"/>
      <c r="TPR43" s="4"/>
      <c r="TPS43" s="4"/>
      <c r="TPT43" s="4"/>
      <c r="TPU43" s="4"/>
      <c r="TPV43" s="4"/>
      <c r="TPW43" s="4"/>
      <c r="TPX43" s="4"/>
      <c r="TPY43" s="4"/>
      <c r="TPZ43" s="4"/>
      <c r="TQA43" s="4"/>
      <c r="TQB43" s="4"/>
      <c r="TQC43" s="4"/>
      <c r="TQD43" s="4"/>
      <c r="TQE43" s="4"/>
      <c r="TQF43" s="4"/>
      <c r="TQG43" s="4"/>
      <c r="TQH43" s="4"/>
      <c r="TQI43" s="4"/>
      <c r="TQJ43" s="4"/>
      <c r="TQK43" s="4"/>
      <c r="TQL43" s="4"/>
      <c r="TQM43" s="4"/>
      <c r="TQN43" s="4"/>
      <c r="TQO43" s="4"/>
      <c r="TQP43" s="4"/>
      <c r="TQQ43" s="4"/>
      <c r="TQR43" s="4"/>
      <c r="TQS43" s="4"/>
      <c r="TQT43" s="4"/>
      <c r="TQU43" s="4"/>
      <c r="TQV43" s="4"/>
      <c r="TQW43" s="4"/>
      <c r="TQX43" s="4"/>
      <c r="TQY43" s="4"/>
      <c r="TQZ43" s="4"/>
      <c r="TRA43" s="4"/>
      <c r="TRB43" s="4"/>
      <c r="TRC43" s="4"/>
      <c r="TRD43" s="4"/>
      <c r="TRE43" s="4"/>
      <c r="TRF43" s="4"/>
      <c r="TRG43" s="4"/>
      <c r="TRH43" s="4"/>
      <c r="TRI43" s="4"/>
      <c r="TRJ43" s="4"/>
      <c r="TRK43" s="4"/>
      <c r="TRL43" s="4"/>
      <c r="TRM43" s="4"/>
      <c r="TRN43" s="4"/>
      <c r="TRO43" s="4"/>
      <c r="TRP43" s="4"/>
      <c r="TRQ43" s="4"/>
      <c r="TRR43" s="4"/>
      <c r="TRS43" s="4"/>
      <c r="TRT43" s="4"/>
      <c r="TRU43" s="4"/>
      <c r="TRV43" s="4"/>
      <c r="TRW43" s="4"/>
      <c r="TRX43" s="4"/>
      <c r="TRY43" s="4"/>
      <c r="TRZ43" s="4"/>
      <c r="TSA43" s="4"/>
      <c r="TSB43" s="4"/>
      <c r="TSC43" s="4"/>
      <c r="TSD43" s="4"/>
      <c r="TSE43" s="4"/>
      <c r="TSF43" s="4"/>
      <c r="TSG43" s="4"/>
      <c r="TSH43" s="4"/>
      <c r="TSI43" s="4"/>
      <c r="TSJ43" s="4"/>
      <c r="TSK43" s="4"/>
      <c r="TSL43" s="4"/>
      <c r="TSM43" s="4"/>
      <c r="TSN43" s="4"/>
      <c r="TSO43" s="4"/>
      <c r="TSP43" s="4"/>
      <c r="TSQ43" s="4"/>
      <c r="TSR43" s="4"/>
      <c r="TSS43" s="4"/>
      <c r="TST43" s="4"/>
      <c r="TSU43" s="4"/>
      <c r="TSV43" s="4"/>
      <c r="TSW43" s="4"/>
      <c r="TSX43" s="4"/>
      <c r="TSY43" s="4"/>
      <c r="TSZ43" s="4"/>
      <c r="TTA43" s="4"/>
      <c r="TTB43" s="4"/>
      <c r="TTC43" s="4"/>
      <c r="TTD43" s="4"/>
      <c r="TTE43" s="4"/>
      <c r="TTF43" s="4"/>
      <c r="TTG43" s="4"/>
      <c r="TTH43" s="4"/>
      <c r="TTI43" s="4"/>
      <c r="TTJ43" s="4"/>
      <c r="TTK43" s="4"/>
      <c r="TTL43" s="4"/>
      <c r="TTM43" s="4"/>
      <c r="TTN43" s="4"/>
      <c r="TTO43" s="4"/>
      <c r="TTP43" s="4"/>
      <c r="TTQ43" s="4"/>
      <c r="TTR43" s="4"/>
      <c r="TTS43" s="4"/>
      <c r="TTT43" s="4"/>
      <c r="TTU43" s="4"/>
      <c r="TTV43" s="4"/>
      <c r="TTW43" s="4"/>
      <c r="TTX43" s="4"/>
      <c r="TTY43" s="4"/>
      <c r="TTZ43" s="4"/>
      <c r="TUA43" s="4"/>
      <c r="TUB43" s="4"/>
      <c r="TUC43" s="4"/>
      <c r="TUD43" s="4"/>
      <c r="TUE43" s="4"/>
      <c r="TUF43" s="4"/>
      <c r="TUG43" s="4"/>
      <c r="TUH43" s="4"/>
      <c r="TUI43" s="4"/>
      <c r="TUJ43" s="4"/>
      <c r="TUK43" s="4"/>
      <c r="TUL43" s="4"/>
      <c r="TUM43" s="4"/>
      <c r="TUN43" s="4"/>
      <c r="TUO43" s="4"/>
      <c r="TUP43" s="4"/>
      <c r="TUQ43" s="4"/>
      <c r="TUR43" s="4"/>
      <c r="TUS43" s="4"/>
      <c r="TUT43" s="4"/>
      <c r="TUU43" s="4"/>
      <c r="TUV43" s="4"/>
      <c r="TUW43" s="4"/>
      <c r="TUX43" s="4"/>
      <c r="TUY43" s="4"/>
      <c r="TUZ43" s="4"/>
      <c r="TVA43" s="4"/>
      <c r="TVB43" s="4"/>
      <c r="TVC43" s="4"/>
      <c r="TVD43" s="4"/>
      <c r="TVE43" s="4"/>
      <c r="TVF43" s="4"/>
      <c r="TVG43" s="4"/>
      <c r="TVH43" s="4"/>
      <c r="TVI43" s="4"/>
      <c r="TVJ43" s="4"/>
      <c r="TVK43" s="4"/>
      <c r="TVL43" s="4"/>
      <c r="TVM43" s="4"/>
      <c r="TVN43" s="4"/>
      <c r="TVO43" s="4"/>
      <c r="TVP43" s="4"/>
      <c r="TVQ43" s="4"/>
      <c r="TVR43" s="4"/>
      <c r="TVS43" s="4"/>
      <c r="TVT43" s="4"/>
      <c r="TVU43" s="4"/>
      <c r="TVV43" s="4"/>
      <c r="TVW43" s="4"/>
      <c r="TVX43" s="4"/>
      <c r="TVY43" s="4"/>
      <c r="TVZ43" s="4"/>
      <c r="TWA43" s="4"/>
      <c r="TWB43" s="4"/>
      <c r="TWC43" s="4"/>
      <c r="TWD43" s="4"/>
      <c r="TWE43" s="4"/>
      <c r="TWF43" s="4"/>
      <c r="TWG43" s="4"/>
      <c r="TWH43" s="4"/>
      <c r="TWI43" s="4"/>
      <c r="TWJ43" s="4"/>
      <c r="TWK43" s="4"/>
      <c r="TWL43" s="4"/>
      <c r="TWM43" s="4"/>
      <c r="TWN43" s="4"/>
      <c r="TWO43" s="4"/>
      <c r="TWP43" s="4"/>
      <c r="TWQ43" s="4"/>
      <c r="TWR43" s="4"/>
      <c r="TWS43" s="4"/>
      <c r="TWT43" s="4"/>
      <c r="TWU43" s="4"/>
      <c r="TWV43" s="4"/>
      <c r="TWW43" s="4"/>
      <c r="TWX43" s="4"/>
      <c r="TWY43" s="4"/>
      <c r="TWZ43" s="4"/>
      <c r="TXA43" s="4"/>
      <c r="TXB43" s="4"/>
      <c r="TXC43" s="4"/>
      <c r="TXD43" s="4"/>
      <c r="TXE43" s="4"/>
      <c r="TXF43" s="4"/>
      <c r="TXG43" s="4"/>
      <c r="TXH43" s="4"/>
      <c r="TXI43" s="4"/>
      <c r="TXJ43" s="4"/>
      <c r="TXK43" s="4"/>
      <c r="TXL43" s="4"/>
      <c r="TXM43" s="4"/>
      <c r="TXN43" s="4"/>
      <c r="TXO43" s="4"/>
      <c r="TXP43" s="4"/>
      <c r="TXQ43" s="4"/>
      <c r="TXR43" s="4"/>
      <c r="TXS43" s="4"/>
      <c r="TXT43" s="4"/>
      <c r="TXU43" s="4"/>
      <c r="TXV43" s="4"/>
      <c r="TXW43" s="4"/>
      <c r="TXX43" s="4"/>
      <c r="TXY43" s="4"/>
      <c r="TXZ43" s="4"/>
      <c r="TYA43" s="4"/>
      <c r="TYB43" s="4"/>
      <c r="TYC43" s="4"/>
      <c r="TYD43" s="4"/>
      <c r="TYE43" s="4"/>
      <c r="TYF43" s="4"/>
      <c r="TYG43" s="4"/>
      <c r="TYH43" s="4"/>
      <c r="TYI43" s="4"/>
      <c r="TYJ43" s="4"/>
      <c r="TYK43" s="4"/>
      <c r="TYL43" s="4"/>
      <c r="TYM43" s="4"/>
      <c r="TYN43" s="4"/>
      <c r="TYO43" s="4"/>
      <c r="TYP43" s="4"/>
      <c r="TYQ43" s="4"/>
      <c r="TYR43" s="4"/>
      <c r="TYS43" s="4"/>
      <c r="TYT43" s="4"/>
      <c r="TYU43" s="4"/>
      <c r="TYV43" s="4"/>
      <c r="TYW43" s="4"/>
      <c r="TYX43" s="4"/>
      <c r="TYY43" s="4"/>
      <c r="TYZ43" s="4"/>
      <c r="TZA43" s="4"/>
      <c r="TZB43" s="4"/>
      <c r="TZC43" s="4"/>
      <c r="TZD43" s="4"/>
      <c r="TZE43" s="4"/>
      <c r="TZF43" s="4"/>
      <c r="TZG43" s="4"/>
      <c r="TZH43" s="4"/>
      <c r="TZI43" s="4"/>
      <c r="TZJ43" s="4"/>
      <c r="TZK43" s="4"/>
      <c r="TZL43" s="4"/>
      <c r="TZM43" s="4"/>
      <c r="TZN43" s="4"/>
      <c r="TZO43" s="4"/>
      <c r="TZP43" s="4"/>
      <c r="TZQ43" s="4"/>
      <c r="TZR43" s="4"/>
      <c r="TZS43" s="4"/>
      <c r="TZT43" s="4"/>
      <c r="TZU43" s="4"/>
      <c r="TZV43" s="4"/>
      <c r="TZW43" s="4"/>
      <c r="TZX43" s="4"/>
      <c r="TZY43" s="4"/>
      <c r="TZZ43" s="4"/>
      <c r="UAA43" s="4"/>
      <c r="UAB43" s="4"/>
      <c r="UAC43" s="4"/>
      <c r="UAD43" s="4"/>
      <c r="UAE43" s="4"/>
      <c r="UAF43" s="4"/>
      <c r="UAG43" s="4"/>
      <c r="UAH43" s="4"/>
      <c r="UAI43" s="4"/>
      <c r="UAJ43" s="4"/>
      <c r="UAK43" s="4"/>
      <c r="UAL43" s="4"/>
      <c r="UAM43" s="4"/>
      <c r="UAN43" s="4"/>
      <c r="UAO43" s="4"/>
      <c r="UAP43" s="4"/>
      <c r="UAQ43" s="4"/>
      <c r="UAR43" s="4"/>
      <c r="UAS43" s="4"/>
      <c r="UAT43" s="4"/>
      <c r="UAU43" s="4"/>
      <c r="UAV43" s="4"/>
      <c r="UAW43" s="4"/>
      <c r="UAX43" s="4"/>
      <c r="UAY43" s="4"/>
      <c r="UAZ43" s="4"/>
      <c r="UBA43" s="4"/>
      <c r="UBB43" s="4"/>
      <c r="UBC43" s="4"/>
      <c r="UBD43" s="4"/>
      <c r="UBE43" s="4"/>
      <c r="UBF43" s="4"/>
      <c r="UBG43" s="4"/>
      <c r="UBH43" s="4"/>
      <c r="UBI43" s="4"/>
      <c r="UBJ43" s="4"/>
      <c r="UBK43" s="4"/>
      <c r="UBL43" s="4"/>
      <c r="UBM43" s="4"/>
      <c r="UBN43" s="4"/>
      <c r="UBO43" s="4"/>
      <c r="UBP43" s="4"/>
      <c r="UBQ43" s="4"/>
      <c r="UBR43" s="4"/>
      <c r="UBS43" s="4"/>
      <c r="UBT43" s="4"/>
      <c r="UBU43" s="4"/>
      <c r="UBV43" s="4"/>
      <c r="UBW43" s="4"/>
      <c r="UBX43" s="4"/>
      <c r="UBY43" s="4"/>
      <c r="UBZ43" s="4"/>
      <c r="UCA43" s="4"/>
      <c r="UCB43" s="4"/>
      <c r="UCC43" s="4"/>
      <c r="UCD43" s="4"/>
      <c r="UCE43" s="4"/>
      <c r="UCF43" s="4"/>
      <c r="UCG43" s="4"/>
      <c r="UCH43" s="4"/>
      <c r="UCI43" s="4"/>
      <c r="UCJ43" s="4"/>
      <c r="UCK43" s="4"/>
      <c r="UCL43" s="4"/>
      <c r="UCM43" s="4"/>
      <c r="UCN43" s="4"/>
      <c r="UCO43" s="4"/>
      <c r="UCP43" s="4"/>
      <c r="UCQ43" s="4"/>
      <c r="UCR43" s="4"/>
      <c r="UCS43" s="4"/>
      <c r="UCT43" s="4"/>
      <c r="UCU43" s="4"/>
      <c r="UCV43" s="4"/>
      <c r="UCW43" s="4"/>
      <c r="UCX43" s="4"/>
      <c r="UCY43" s="4"/>
      <c r="UCZ43" s="4"/>
      <c r="UDA43" s="4"/>
      <c r="UDB43" s="4"/>
      <c r="UDC43" s="4"/>
      <c r="UDD43" s="4"/>
      <c r="UDE43" s="4"/>
      <c r="UDF43" s="4"/>
      <c r="UDG43" s="4"/>
      <c r="UDH43" s="4"/>
      <c r="UDI43" s="4"/>
      <c r="UDJ43" s="4"/>
      <c r="UDK43" s="4"/>
      <c r="UDL43" s="4"/>
      <c r="UDM43" s="4"/>
      <c r="UDN43" s="4"/>
      <c r="UDO43" s="4"/>
      <c r="UDP43" s="4"/>
      <c r="UDQ43" s="4"/>
      <c r="UDR43" s="4"/>
      <c r="UDS43" s="4"/>
      <c r="UDT43" s="4"/>
      <c r="UDU43" s="4"/>
      <c r="UDV43" s="4"/>
      <c r="UDW43" s="4"/>
      <c r="UDX43" s="4"/>
      <c r="UDY43" s="4"/>
      <c r="UDZ43" s="4"/>
      <c r="UEA43" s="4"/>
      <c r="UEB43" s="4"/>
      <c r="UEC43" s="4"/>
      <c r="UED43" s="4"/>
      <c r="UEE43" s="4"/>
      <c r="UEF43" s="4"/>
      <c r="UEG43" s="4"/>
      <c r="UEH43" s="4"/>
      <c r="UEI43" s="4"/>
      <c r="UEJ43" s="4"/>
      <c r="UEK43" s="4"/>
      <c r="UEL43" s="4"/>
      <c r="UEM43" s="4"/>
      <c r="UEN43" s="4"/>
      <c r="UEO43" s="4"/>
      <c r="UEP43" s="4"/>
      <c r="UEQ43" s="4"/>
      <c r="UER43" s="4"/>
      <c r="UES43" s="4"/>
      <c r="UET43" s="4"/>
      <c r="UEU43" s="4"/>
      <c r="UEV43" s="4"/>
      <c r="UEW43" s="4"/>
      <c r="UEX43" s="4"/>
      <c r="UEY43" s="4"/>
      <c r="UEZ43" s="4"/>
      <c r="UFA43" s="4"/>
      <c r="UFB43" s="4"/>
      <c r="UFC43" s="4"/>
      <c r="UFD43" s="4"/>
      <c r="UFE43" s="4"/>
      <c r="UFF43" s="4"/>
      <c r="UFG43" s="4"/>
      <c r="UFH43" s="4"/>
      <c r="UFI43" s="4"/>
      <c r="UFJ43" s="4"/>
      <c r="UFK43" s="4"/>
      <c r="UFL43" s="4"/>
      <c r="UFM43" s="4"/>
      <c r="UFN43" s="4"/>
      <c r="UFO43" s="4"/>
      <c r="UFP43" s="4"/>
      <c r="UFQ43" s="4"/>
      <c r="UFR43" s="4"/>
      <c r="UFS43" s="4"/>
      <c r="UFT43" s="4"/>
      <c r="UFU43" s="4"/>
      <c r="UFV43" s="4"/>
      <c r="UFW43" s="4"/>
      <c r="UFX43" s="4"/>
      <c r="UFY43" s="4"/>
      <c r="UFZ43" s="4"/>
      <c r="UGA43" s="4"/>
      <c r="UGB43" s="4"/>
      <c r="UGC43" s="4"/>
      <c r="UGD43" s="4"/>
      <c r="UGE43" s="4"/>
      <c r="UGF43" s="4"/>
      <c r="UGG43" s="4"/>
      <c r="UGH43" s="4"/>
      <c r="UGI43" s="4"/>
      <c r="UGJ43" s="4"/>
      <c r="UGK43" s="4"/>
      <c r="UGL43" s="4"/>
      <c r="UGM43" s="4"/>
      <c r="UGN43" s="4"/>
      <c r="UGO43" s="4"/>
      <c r="UGP43" s="4"/>
      <c r="UGQ43" s="4"/>
      <c r="UGR43" s="4"/>
      <c r="UGS43" s="4"/>
      <c r="UGT43" s="4"/>
      <c r="UGU43" s="4"/>
      <c r="UGV43" s="4"/>
      <c r="UGW43" s="4"/>
      <c r="UGX43" s="4"/>
      <c r="UGY43" s="4"/>
      <c r="UGZ43" s="4"/>
      <c r="UHA43" s="4"/>
      <c r="UHB43" s="4"/>
      <c r="UHC43" s="4"/>
      <c r="UHD43" s="4"/>
      <c r="UHE43" s="4"/>
      <c r="UHF43" s="4"/>
      <c r="UHG43" s="4"/>
      <c r="UHH43" s="4"/>
      <c r="UHI43" s="4"/>
      <c r="UHJ43" s="4"/>
      <c r="UHK43" s="4"/>
      <c r="UHL43" s="4"/>
      <c r="UHM43" s="4"/>
      <c r="UHN43" s="4"/>
      <c r="UHO43" s="4"/>
      <c r="UHP43" s="4"/>
      <c r="UHQ43" s="4"/>
      <c r="UHR43" s="4"/>
      <c r="UHS43" s="4"/>
      <c r="UHT43" s="4"/>
      <c r="UHU43" s="4"/>
      <c r="UHV43" s="4"/>
      <c r="UHW43" s="4"/>
      <c r="UHX43" s="4"/>
      <c r="UHY43" s="4"/>
      <c r="UHZ43" s="4"/>
      <c r="UIA43" s="4"/>
      <c r="UIB43" s="4"/>
      <c r="UIC43" s="4"/>
      <c r="UID43" s="4"/>
      <c r="UIE43" s="4"/>
      <c r="UIF43" s="4"/>
      <c r="UIG43" s="4"/>
      <c r="UIH43" s="4"/>
      <c r="UII43" s="4"/>
      <c r="UIJ43" s="4"/>
      <c r="UIK43" s="4"/>
      <c r="UIL43" s="4"/>
      <c r="UIM43" s="4"/>
      <c r="UIN43" s="4"/>
      <c r="UIO43" s="4"/>
      <c r="UIP43" s="4"/>
      <c r="UIQ43" s="4"/>
      <c r="UIR43" s="4"/>
      <c r="UIS43" s="4"/>
      <c r="UIT43" s="4"/>
      <c r="UIU43" s="4"/>
      <c r="UIV43" s="4"/>
      <c r="UIW43" s="4"/>
      <c r="UIX43" s="4"/>
      <c r="UIY43" s="4"/>
      <c r="UIZ43" s="4"/>
      <c r="UJA43" s="4"/>
      <c r="UJB43" s="4"/>
      <c r="UJC43" s="4"/>
      <c r="UJD43" s="4"/>
      <c r="UJE43" s="4"/>
      <c r="UJF43" s="4"/>
      <c r="UJG43" s="4"/>
      <c r="UJH43" s="4"/>
      <c r="UJI43" s="4"/>
      <c r="UJJ43" s="4"/>
      <c r="UJK43" s="4"/>
      <c r="UJL43" s="4"/>
      <c r="UJM43" s="4"/>
      <c r="UJN43" s="4"/>
      <c r="UJO43" s="4"/>
      <c r="UJP43" s="4"/>
      <c r="UJQ43" s="4"/>
      <c r="UJR43" s="4"/>
      <c r="UJS43" s="4"/>
      <c r="UJT43" s="4"/>
      <c r="UJU43" s="4"/>
      <c r="UJV43" s="4"/>
      <c r="UJW43" s="4"/>
      <c r="UJX43" s="4"/>
      <c r="UJY43" s="4"/>
      <c r="UJZ43" s="4"/>
      <c r="UKA43" s="4"/>
      <c r="UKB43" s="4"/>
      <c r="UKC43" s="4"/>
      <c r="UKD43" s="4"/>
      <c r="UKE43" s="4"/>
      <c r="UKF43" s="4"/>
      <c r="UKG43" s="4"/>
      <c r="UKH43" s="4"/>
      <c r="UKI43" s="4"/>
      <c r="UKJ43" s="4"/>
      <c r="UKK43" s="4"/>
      <c r="UKL43" s="4"/>
      <c r="UKM43" s="4"/>
      <c r="UKN43" s="4"/>
      <c r="UKO43" s="4"/>
      <c r="UKP43" s="4"/>
      <c r="UKQ43" s="4"/>
      <c r="UKR43" s="4"/>
      <c r="UKS43" s="4"/>
      <c r="UKT43" s="4"/>
      <c r="UKU43" s="4"/>
      <c r="UKV43" s="4"/>
      <c r="UKW43" s="4"/>
      <c r="UKX43" s="4"/>
      <c r="UKY43" s="4"/>
      <c r="UKZ43" s="4"/>
      <c r="ULA43" s="4"/>
      <c r="ULB43" s="4"/>
      <c r="ULC43" s="4"/>
      <c r="ULD43" s="4"/>
      <c r="ULE43" s="4"/>
      <c r="ULF43" s="4"/>
      <c r="ULG43" s="4"/>
      <c r="ULH43" s="4"/>
      <c r="ULI43" s="4"/>
      <c r="ULJ43" s="4"/>
      <c r="ULK43" s="4"/>
      <c r="ULL43" s="4"/>
      <c r="ULM43" s="4"/>
      <c r="ULN43" s="4"/>
      <c r="ULO43" s="4"/>
      <c r="ULP43" s="4"/>
      <c r="ULQ43" s="4"/>
      <c r="ULR43" s="4"/>
      <c r="ULS43" s="4"/>
      <c r="ULT43" s="4"/>
      <c r="ULU43" s="4"/>
      <c r="ULV43" s="4"/>
      <c r="ULW43" s="4"/>
      <c r="ULX43" s="4"/>
      <c r="ULY43" s="4"/>
      <c r="ULZ43" s="4"/>
      <c r="UMA43" s="4"/>
      <c r="UMB43" s="4"/>
      <c r="UMC43" s="4"/>
      <c r="UMD43" s="4"/>
      <c r="UME43" s="4"/>
      <c r="UMF43" s="4"/>
      <c r="UMG43" s="4"/>
      <c r="UMH43" s="4"/>
      <c r="UMI43" s="4"/>
      <c r="UMJ43" s="4"/>
      <c r="UMK43" s="4"/>
      <c r="UML43" s="4"/>
      <c r="UMM43" s="4"/>
      <c r="UMN43" s="4"/>
      <c r="UMO43" s="4"/>
      <c r="UMP43" s="4"/>
      <c r="UMQ43" s="4"/>
      <c r="UMR43" s="4"/>
      <c r="UMS43" s="4"/>
      <c r="UMT43" s="4"/>
      <c r="UMU43" s="4"/>
      <c r="UMV43" s="4"/>
      <c r="UMW43" s="4"/>
      <c r="UMX43" s="4"/>
      <c r="UMY43" s="4"/>
      <c r="UMZ43" s="4"/>
      <c r="UNA43" s="4"/>
      <c r="UNB43" s="4"/>
      <c r="UNC43" s="4"/>
      <c r="UND43" s="4"/>
      <c r="UNE43" s="4"/>
      <c r="UNF43" s="4"/>
      <c r="UNG43" s="4"/>
      <c r="UNH43" s="4"/>
      <c r="UNI43" s="4"/>
      <c r="UNJ43" s="4"/>
      <c r="UNK43" s="4"/>
      <c r="UNL43" s="4"/>
      <c r="UNM43" s="4"/>
      <c r="UNN43" s="4"/>
      <c r="UNO43" s="4"/>
      <c r="UNP43" s="4"/>
      <c r="UNQ43" s="4"/>
      <c r="UNR43" s="4"/>
      <c r="UNS43" s="4"/>
      <c r="UNT43" s="4"/>
      <c r="UNU43" s="4"/>
      <c r="UNV43" s="4"/>
      <c r="UNW43" s="4"/>
      <c r="UNX43" s="4"/>
      <c r="UNY43" s="4"/>
      <c r="UNZ43" s="4"/>
      <c r="UOA43" s="4"/>
      <c r="UOB43" s="4"/>
      <c r="UOC43" s="4"/>
      <c r="UOD43" s="4"/>
      <c r="UOE43" s="4"/>
      <c r="UOF43" s="4"/>
      <c r="UOG43" s="4"/>
      <c r="UOH43" s="4"/>
      <c r="UOI43" s="4"/>
      <c r="UOJ43" s="4"/>
      <c r="UOK43" s="4"/>
      <c r="UOL43" s="4"/>
      <c r="UOM43" s="4"/>
      <c r="UON43" s="4"/>
      <c r="UOO43" s="4"/>
      <c r="UOP43" s="4"/>
      <c r="UOQ43" s="4"/>
      <c r="UOR43" s="4"/>
      <c r="UOS43" s="4"/>
      <c r="UOT43" s="4"/>
      <c r="UOU43" s="4"/>
      <c r="UOV43" s="4"/>
      <c r="UOW43" s="4"/>
      <c r="UOX43" s="4"/>
      <c r="UOY43" s="4"/>
      <c r="UOZ43" s="4"/>
      <c r="UPA43" s="4"/>
      <c r="UPB43" s="4"/>
      <c r="UPC43" s="4"/>
      <c r="UPD43" s="4"/>
      <c r="UPE43" s="4"/>
      <c r="UPF43" s="4"/>
      <c r="UPG43" s="4"/>
      <c r="UPH43" s="4"/>
      <c r="UPI43" s="4"/>
      <c r="UPJ43" s="4"/>
      <c r="UPK43" s="4"/>
      <c r="UPL43" s="4"/>
      <c r="UPM43" s="4"/>
      <c r="UPN43" s="4"/>
      <c r="UPO43" s="4"/>
      <c r="UPP43" s="4"/>
      <c r="UPQ43" s="4"/>
      <c r="UPR43" s="4"/>
      <c r="UPS43" s="4"/>
      <c r="UPT43" s="4"/>
      <c r="UPU43" s="4"/>
      <c r="UPV43" s="4"/>
      <c r="UPW43" s="4"/>
      <c r="UPX43" s="4"/>
      <c r="UPY43" s="4"/>
      <c r="UPZ43" s="4"/>
      <c r="UQA43" s="4"/>
      <c r="UQB43" s="4"/>
      <c r="UQC43" s="4"/>
      <c r="UQD43" s="4"/>
      <c r="UQE43" s="4"/>
      <c r="UQF43" s="4"/>
      <c r="UQG43" s="4"/>
      <c r="UQH43" s="4"/>
      <c r="UQI43" s="4"/>
      <c r="UQJ43" s="4"/>
      <c r="UQK43" s="4"/>
      <c r="UQL43" s="4"/>
      <c r="UQM43" s="4"/>
      <c r="UQN43" s="4"/>
      <c r="UQO43" s="4"/>
      <c r="UQP43" s="4"/>
      <c r="UQQ43" s="4"/>
      <c r="UQR43" s="4"/>
      <c r="UQS43" s="4"/>
      <c r="UQT43" s="4"/>
      <c r="UQU43" s="4"/>
      <c r="UQV43" s="4"/>
      <c r="UQW43" s="4"/>
      <c r="UQX43" s="4"/>
      <c r="UQY43" s="4"/>
      <c r="UQZ43" s="4"/>
      <c r="URA43" s="4"/>
      <c r="URB43" s="4"/>
      <c r="URC43" s="4"/>
      <c r="URD43" s="4"/>
      <c r="URE43" s="4"/>
      <c r="URF43" s="4"/>
      <c r="URG43" s="4"/>
      <c r="URH43" s="4"/>
      <c r="URI43" s="4"/>
      <c r="URJ43" s="4"/>
      <c r="URK43" s="4"/>
      <c r="URL43" s="4"/>
      <c r="URM43" s="4"/>
      <c r="URN43" s="4"/>
      <c r="URO43" s="4"/>
      <c r="URP43" s="4"/>
      <c r="URQ43" s="4"/>
      <c r="URR43" s="4"/>
      <c r="URS43" s="4"/>
      <c r="URT43" s="4"/>
      <c r="URU43" s="4"/>
      <c r="URV43" s="4"/>
      <c r="URW43" s="4"/>
      <c r="URX43" s="4"/>
      <c r="URY43" s="4"/>
      <c r="URZ43" s="4"/>
      <c r="USA43" s="4"/>
      <c r="USB43" s="4"/>
      <c r="USC43" s="4"/>
      <c r="USD43" s="4"/>
      <c r="USE43" s="4"/>
      <c r="USF43" s="4"/>
      <c r="USG43" s="4"/>
      <c r="USH43" s="4"/>
      <c r="USI43" s="4"/>
      <c r="USJ43" s="4"/>
      <c r="USK43" s="4"/>
      <c r="USL43" s="4"/>
      <c r="USM43" s="4"/>
      <c r="USN43" s="4"/>
      <c r="USO43" s="4"/>
      <c r="USP43" s="4"/>
      <c r="USQ43" s="4"/>
      <c r="USR43" s="4"/>
      <c r="USS43" s="4"/>
      <c r="UST43" s="4"/>
      <c r="USU43" s="4"/>
      <c r="USV43" s="4"/>
      <c r="USW43" s="4"/>
      <c r="USX43" s="4"/>
      <c r="USY43" s="4"/>
      <c r="USZ43" s="4"/>
      <c r="UTA43" s="4"/>
      <c r="UTB43" s="4"/>
      <c r="UTC43" s="4"/>
      <c r="UTD43" s="4"/>
      <c r="UTE43" s="4"/>
      <c r="UTF43" s="4"/>
      <c r="UTG43" s="4"/>
      <c r="UTH43" s="4"/>
      <c r="UTI43" s="4"/>
      <c r="UTJ43" s="4"/>
      <c r="UTK43" s="4"/>
      <c r="UTL43" s="4"/>
      <c r="UTM43" s="4"/>
      <c r="UTN43" s="4"/>
      <c r="UTO43" s="4"/>
      <c r="UTP43" s="4"/>
      <c r="UTQ43" s="4"/>
      <c r="UTR43" s="4"/>
      <c r="UTS43" s="4"/>
      <c r="UTT43" s="4"/>
      <c r="UTU43" s="4"/>
      <c r="UTV43" s="4"/>
      <c r="UTW43" s="4"/>
      <c r="UTX43" s="4"/>
      <c r="UTY43" s="4"/>
      <c r="UTZ43" s="4"/>
      <c r="UUA43" s="4"/>
      <c r="UUB43" s="4"/>
      <c r="UUC43" s="4"/>
      <c r="UUD43" s="4"/>
      <c r="UUE43" s="4"/>
      <c r="UUF43" s="4"/>
      <c r="UUG43" s="4"/>
      <c r="UUH43" s="4"/>
      <c r="UUI43" s="4"/>
      <c r="UUJ43" s="4"/>
      <c r="UUK43" s="4"/>
      <c r="UUL43" s="4"/>
      <c r="UUM43" s="4"/>
      <c r="UUN43" s="4"/>
      <c r="UUO43" s="4"/>
      <c r="UUP43" s="4"/>
      <c r="UUQ43" s="4"/>
      <c r="UUR43" s="4"/>
      <c r="UUS43" s="4"/>
      <c r="UUT43" s="4"/>
      <c r="UUU43" s="4"/>
      <c r="UUV43" s="4"/>
      <c r="UUW43" s="4"/>
      <c r="UUX43" s="4"/>
      <c r="UUY43" s="4"/>
      <c r="UUZ43" s="4"/>
      <c r="UVA43" s="4"/>
      <c r="UVB43" s="4"/>
      <c r="UVC43" s="4"/>
      <c r="UVD43" s="4"/>
      <c r="UVE43" s="4"/>
      <c r="UVF43" s="4"/>
      <c r="UVG43" s="4"/>
      <c r="UVH43" s="4"/>
      <c r="UVI43" s="4"/>
      <c r="UVJ43" s="4"/>
      <c r="UVK43" s="4"/>
      <c r="UVL43" s="4"/>
      <c r="UVM43" s="4"/>
      <c r="UVN43" s="4"/>
      <c r="UVO43" s="4"/>
      <c r="UVP43" s="4"/>
      <c r="UVQ43" s="4"/>
      <c r="UVR43" s="4"/>
      <c r="UVS43" s="4"/>
      <c r="UVT43" s="4"/>
      <c r="UVU43" s="4"/>
      <c r="UVV43" s="4"/>
      <c r="UVW43" s="4"/>
      <c r="UVX43" s="4"/>
      <c r="UVY43" s="4"/>
      <c r="UVZ43" s="4"/>
      <c r="UWA43" s="4"/>
      <c r="UWB43" s="4"/>
      <c r="UWC43" s="4"/>
      <c r="UWD43" s="4"/>
      <c r="UWE43" s="4"/>
      <c r="UWF43" s="4"/>
      <c r="UWG43" s="4"/>
      <c r="UWH43" s="4"/>
      <c r="UWI43" s="4"/>
      <c r="UWJ43" s="4"/>
      <c r="UWK43" s="4"/>
      <c r="UWL43" s="4"/>
      <c r="UWM43" s="4"/>
      <c r="UWN43" s="4"/>
      <c r="UWO43" s="4"/>
      <c r="UWP43" s="4"/>
      <c r="UWQ43" s="4"/>
      <c r="UWR43" s="4"/>
      <c r="UWS43" s="4"/>
      <c r="UWT43" s="4"/>
      <c r="UWU43" s="4"/>
      <c r="UWV43" s="4"/>
      <c r="UWW43" s="4"/>
      <c r="UWX43" s="4"/>
      <c r="UWY43" s="4"/>
      <c r="UWZ43" s="4"/>
      <c r="UXA43" s="4"/>
      <c r="UXB43" s="4"/>
      <c r="UXC43" s="4"/>
      <c r="UXD43" s="4"/>
      <c r="UXE43" s="4"/>
      <c r="UXF43" s="4"/>
      <c r="UXG43" s="4"/>
      <c r="UXH43" s="4"/>
      <c r="UXI43" s="4"/>
      <c r="UXJ43" s="4"/>
      <c r="UXK43" s="4"/>
      <c r="UXL43" s="4"/>
      <c r="UXM43" s="4"/>
      <c r="UXN43" s="4"/>
      <c r="UXO43" s="4"/>
      <c r="UXP43" s="4"/>
      <c r="UXQ43" s="4"/>
      <c r="UXR43" s="4"/>
      <c r="UXS43" s="4"/>
      <c r="UXT43" s="4"/>
      <c r="UXU43" s="4"/>
      <c r="UXV43" s="4"/>
      <c r="UXW43" s="4"/>
      <c r="UXX43" s="4"/>
      <c r="UXY43" s="4"/>
      <c r="UXZ43" s="4"/>
      <c r="UYA43" s="4"/>
      <c r="UYB43" s="4"/>
      <c r="UYC43" s="4"/>
      <c r="UYD43" s="4"/>
      <c r="UYE43" s="4"/>
      <c r="UYF43" s="4"/>
      <c r="UYG43" s="4"/>
      <c r="UYH43" s="4"/>
      <c r="UYI43" s="4"/>
      <c r="UYJ43" s="4"/>
      <c r="UYK43" s="4"/>
      <c r="UYL43" s="4"/>
      <c r="UYM43" s="4"/>
      <c r="UYN43" s="4"/>
      <c r="UYO43" s="4"/>
      <c r="UYP43" s="4"/>
      <c r="UYQ43" s="4"/>
      <c r="UYR43" s="4"/>
      <c r="UYS43" s="4"/>
      <c r="UYT43" s="4"/>
      <c r="UYU43" s="4"/>
      <c r="UYV43" s="4"/>
      <c r="UYW43" s="4"/>
      <c r="UYX43" s="4"/>
      <c r="UYY43" s="4"/>
      <c r="UYZ43" s="4"/>
      <c r="UZA43" s="4"/>
      <c r="UZB43" s="4"/>
      <c r="UZC43" s="4"/>
      <c r="UZD43" s="4"/>
      <c r="UZE43" s="4"/>
      <c r="UZF43" s="4"/>
      <c r="UZG43" s="4"/>
      <c r="UZH43" s="4"/>
      <c r="UZI43" s="4"/>
      <c r="UZJ43" s="4"/>
      <c r="UZK43" s="4"/>
      <c r="UZL43" s="4"/>
      <c r="UZM43" s="4"/>
      <c r="UZN43" s="4"/>
      <c r="UZO43" s="4"/>
      <c r="UZP43" s="4"/>
      <c r="UZQ43" s="4"/>
      <c r="UZR43" s="4"/>
      <c r="UZS43" s="4"/>
      <c r="UZT43" s="4"/>
      <c r="UZU43" s="4"/>
      <c r="UZV43" s="4"/>
      <c r="UZW43" s="4"/>
      <c r="UZX43" s="4"/>
      <c r="UZY43" s="4"/>
      <c r="UZZ43" s="4"/>
      <c r="VAA43" s="4"/>
      <c r="VAB43" s="4"/>
      <c r="VAC43" s="4"/>
      <c r="VAD43" s="4"/>
      <c r="VAE43" s="4"/>
      <c r="VAF43" s="4"/>
      <c r="VAG43" s="4"/>
      <c r="VAH43" s="4"/>
      <c r="VAI43" s="4"/>
      <c r="VAJ43" s="4"/>
      <c r="VAK43" s="4"/>
      <c r="VAL43" s="4"/>
      <c r="VAM43" s="4"/>
      <c r="VAN43" s="4"/>
      <c r="VAO43" s="4"/>
      <c r="VAP43" s="4"/>
      <c r="VAQ43" s="4"/>
      <c r="VAR43" s="4"/>
      <c r="VAS43" s="4"/>
      <c r="VAT43" s="4"/>
      <c r="VAU43" s="4"/>
      <c r="VAV43" s="4"/>
      <c r="VAW43" s="4"/>
      <c r="VAX43" s="4"/>
      <c r="VAY43" s="4"/>
      <c r="VAZ43" s="4"/>
      <c r="VBA43" s="4"/>
      <c r="VBB43" s="4"/>
      <c r="VBC43" s="4"/>
      <c r="VBD43" s="4"/>
      <c r="VBE43" s="4"/>
      <c r="VBF43" s="4"/>
      <c r="VBG43" s="4"/>
      <c r="VBH43" s="4"/>
      <c r="VBI43" s="4"/>
      <c r="VBJ43" s="4"/>
      <c r="VBK43" s="4"/>
      <c r="VBL43" s="4"/>
      <c r="VBM43" s="4"/>
      <c r="VBN43" s="4"/>
      <c r="VBO43" s="4"/>
      <c r="VBP43" s="4"/>
      <c r="VBQ43" s="4"/>
      <c r="VBR43" s="4"/>
      <c r="VBS43" s="4"/>
      <c r="VBT43" s="4"/>
      <c r="VBU43" s="4"/>
      <c r="VBV43" s="4"/>
      <c r="VBW43" s="4"/>
      <c r="VBX43" s="4"/>
      <c r="VBY43" s="4"/>
      <c r="VBZ43" s="4"/>
      <c r="VCA43" s="4"/>
      <c r="VCB43" s="4"/>
      <c r="VCC43" s="4"/>
      <c r="VCD43" s="4"/>
      <c r="VCE43" s="4"/>
      <c r="VCF43" s="4"/>
      <c r="VCG43" s="4"/>
      <c r="VCH43" s="4"/>
      <c r="VCI43" s="4"/>
      <c r="VCJ43" s="4"/>
      <c r="VCK43" s="4"/>
      <c r="VCL43" s="4"/>
      <c r="VCM43" s="4"/>
      <c r="VCN43" s="4"/>
      <c r="VCO43" s="4"/>
      <c r="VCP43" s="4"/>
      <c r="VCQ43" s="4"/>
      <c r="VCR43" s="4"/>
      <c r="VCS43" s="4"/>
      <c r="VCT43" s="4"/>
      <c r="VCU43" s="4"/>
      <c r="VCV43" s="4"/>
      <c r="VCW43" s="4"/>
      <c r="VCX43" s="4"/>
      <c r="VCY43" s="4"/>
      <c r="VCZ43" s="4"/>
      <c r="VDA43" s="4"/>
      <c r="VDB43" s="4"/>
      <c r="VDC43" s="4"/>
      <c r="VDD43" s="4"/>
      <c r="VDE43" s="4"/>
      <c r="VDF43" s="4"/>
      <c r="VDG43" s="4"/>
      <c r="VDH43" s="4"/>
      <c r="VDI43" s="4"/>
      <c r="VDJ43" s="4"/>
      <c r="VDK43" s="4"/>
      <c r="VDL43" s="4"/>
      <c r="VDM43" s="4"/>
      <c r="VDN43" s="4"/>
      <c r="VDO43" s="4"/>
      <c r="VDP43" s="4"/>
      <c r="VDQ43" s="4"/>
      <c r="VDR43" s="4"/>
      <c r="VDS43" s="4"/>
      <c r="VDT43" s="4"/>
      <c r="VDU43" s="4"/>
      <c r="VDV43" s="4"/>
      <c r="VDW43" s="4"/>
      <c r="VDX43" s="4"/>
      <c r="VDY43" s="4"/>
      <c r="VDZ43" s="4"/>
      <c r="VEA43" s="4"/>
      <c r="VEB43" s="4"/>
      <c r="VEC43" s="4"/>
      <c r="VED43" s="4"/>
      <c r="VEE43" s="4"/>
      <c r="VEF43" s="4"/>
      <c r="VEG43" s="4"/>
      <c r="VEH43" s="4"/>
      <c r="VEI43" s="4"/>
      <c r="VEJ43" s="4"/>
      <c r="VEK43" s="4"/>
      <c r="VEL43" s="4"/>
      <c r="VEM43" s="4"/>
      <c r="VEN43" s="4"/>
      <c r="VEO43" s="4"/>
      <c r="VEP43" s="4"/>
      <c r="VEQ43" s="4"/>
      <c r="VER43" s="4"/>
      <c r="VES43" s="4"/>
      <c r="VET43" s="4"/>
      <c r="VEU43" s="4"/>
      <c r="VEV43" s="4"/>
      <c r="VEW43" s="4"/>
      <c r="VEX43" s="4"/>
      <c r="VEY43" s="4"/>
      <c r="VEZ43" s="4"/>
      <c r="VFA43" s="4"/>
      <c r="VFB43" s="4"/>
      <c r="VFC43" s="4"/>
      <c r="VFD43" s="4"/>
      <c r="VFE43" s="4"/>
      <c r="VFF43" s="4"/>
      <c r="VFG43" s="4"/>
      <c r="VFH43" s="4"/>
      <c r="VFI43" s="4"/>
      <c r="VFJ43" s="4"/>
      <c r="VFK43" s="4"/>
      <c r="VFL43" s="4"/>
      <c r="VFM43" s="4"/>
      <c r="VFN43" s="4"/>
      <c r="VFO43" s="4"/>
      <c r="VFP43" s="4"/>
      <c r="VFQ43" s="4"/>
      <c r="VFR43" s="4"/>
      <c r="VFS43" s="4"/>
      <c r="VFT43" s="4"/>
      <c r="VFU43" s="4"/>
      <c r="VFV43" s="4"/>
      <c r="VFW43" s="4"/>
      <c r="VFX43" s="4"/>
      <c r="VFY43" s="4"/>
      <c r="VFZ43" s="4"/>
      <c r="VGA43" s="4"/>
      <c r="VGB43" s="4"/>
      <c r="VGC43" s="4"/>
      <c r="VGD43" s="4"/>
      <c r="VGE43" s="4"/>
      <c r="VGF43" s="4"/>
      <c r="VGG43" s="4"/>
      <c r="VGH43" s="4"/>
      <c r="VGI43" s="4"/>
      <c r="VGJ43" s="4"/>
      <c r="VGK43" s="4"/>
      <c r="VGL43" s="4"/>
      <c r="VGM43" s="4"/>
      <c r="VGN43" s="4"/>
      <c r="VGO43" s="4"/>
      <c r="VGP43" s="4"/>
      <c r="VGQ43" s="4"/>
      <c r="VGR43" s="4"/>
      <c r="VGS43" s="4"/>
      <c r="VGT43" s="4"/>
      <c r="VGU43" s="4"/>
      <c r="VGV43" s="4"/>
      <c r="VGW43" s="4"/>
      <c r="VGX43" s="4"/>
      <c r="VGY43" s="4"/>
      <c r="VGZ43" s="4"/>
      <c r="VHA43" s="4"/>
      <c r="VHB43" s="4"/>
      <c r="VHC43" s="4"/>
      <c r="VHD43" s="4"/>
      <c r="VHE43" s="4"/>
      <c r="VHF43" s="4"/>
      <c r="VHG43" s="4"/>
      <c r="VHH43" s="4"/>
      <c r="VHI43" s="4"/>
      <c r="VHJ43" s="4"/>
      <c r="VHK43" s="4"/>
      <c r="VHL43" s="4"/>
      <c r="VHM43" s="4"/>
      <c r="VHN43" s="4"/>
      <c r="VHO43" s="4"/>
      <c r="VHP43" s="4"/>
      <c r="VHQ43" s="4"/>
      <c r="VHR43" s="4"/>
      <c r="VHS43" s="4"/>
      <c r="VHT43" s="4"/>
      <c r="VHU43" s="4"/>
      <c r="VHV43" s="4"/>
      <c r="VHW43" s="4"/>
      <c r="VHX43" s="4"/>
      <c r="VHY43" s="4"/>
      <c r="VHZ43" s="4"/>
      <c r="VIA43" s="4"/>
      <c r="VIB43" s="4"/>
      <c r="VIC43" s="4"/>
      <c r="VID43" s="4"/>
      <c r="VIE43" s="4"/>
      <c r="VIF43" s="4"/>
      <c r="VIG43" s="4"/>
      <c r="VIH43" s="4"/>
      <c r="VII43" s="4"/>
      <c r="VIJ43" s="4"/>
      <c r="VIK43" s="4"/>
      <c r="VIL43" s="4"/>
      <c r="VIM43" s="4"/>
      <c r="VIN43" s="4"/>
      <c r="VIO43" s="4"/>
      <c r="VIP43" s="4"/>
      <c r="VIQ43" s="4"/>
      <c r="VIR43" s="4"/>
      <c r="VIS43" s="4"/>
      <c r="VIT43" s="4"/>
      <c r="VIU43" s="4"/>
      <c r="VIV43" s="4"/>
      <c r="VIW43" s="4"/>
      <c r="VIX43" s="4"/>
      <c r="VIY43" s="4"/>
      <c r="VIZ43" s="4"/>
      <c r="VJA43" s="4"/>
      <c r="VJB43" s="4"/>
      <c r="VJC43" s="4"/>
      <c r="VJD43" s="4"/>
      <c r="VJE43" s="4"/>
      <c r="VJF43" s="4"/>
      <c r="VJG43" s="4"/>
      <c r="VJH43" s="4"/>
      <c r="VJI43" s="4"/>
      <c r="VJJ43" s="4"/>
      <c r="VJK43" s="4"/>
      <c r="VJL43" s="4"/>
      <c r="VJM43" s="4"/>
      <c r="VJN43" s="4"/>
      <c r="VJO43" s="4"/>
      <c r="VJP43" s="4"/>
      <c r="VJQ43" s="4"/>
      <c r="VJR43" s="4"/>
      <c r="VJS43" s="4"/>
      <c r="VJT43" s="4"/>
      <c r="VJU43" s="4"/>
      <c r="VJV43" s="4"/>
      <c r="VJW43" s="4"/>
      <c r="VJX43" s="4"/>
      <c r="VJY43" s="4"/>
      <c r="VJZ43" s="4"/>
      <c r="VKA43" s="4"/>
      <c r="VKB43" s="4"/>
      <c r="VKC43" s="4"/>
      <c r="VKD43" s="4"/>
      <c r="VKE43" s="4"/>
      <c r="VKF43" s="4"/>
      <c r="VKG43" s="4"/>
      <c r="VKH43" s="4"/>
      <c r="VKI43" s="4"/>
      <c r="VKJ43" s="4"/>
      <c r="VKK43" s="4"/>
      <c r="VKL43" s="4"/>
      <c r="VKM43" s="4"/>
      <c r="VKN43" s="4"/>
      <c r="VKO43" s="4"/>
      <c r="VKP43" s="4"/>
      <c r="VKQ43" s="4"/>
      <c r="VKR43" s="4"/>
      <c r="VKS43" s="4"/>
      <c r="VKT43" s="4"/>
      <c r="VKU43" s="4"/>
      <c r="VKV43" s="4"/>
      <c r="VKW43" s="4"/>
      <c r="VKX43" s="4"/>
      <c r="VKY43" s="4"/>
      <c r="VKZ43" s="4"/>
      <c r="VLA43" s="4"/>
      <c r="VLB43" s="4"/>
      <c r="VLC43" s="4"/>
      <c r="VLD43" s="4"/>
      <c r="VLE43" s="4"/>
      <c r="VLF43" s="4"/>
      <c r="VLG43" s="4"/>
      <c r="VLH43" s="4"/>
      <c r="VLI43" s="4"/>
      <c r="VLJ43" s="4"/>
      <c r="VLK43" s="4"/>
      <c r="VLL43" s="4"/>
      <c r="VLM43" s="4"/>
      <c r="VLN43" s="4"/>
      <c r="VLO43" s="4"/>
      <c r="VLP43" s="4"/>
      <c r="VLQ43" s="4"/>
      <c r="VLR43" s="4"/>
      <c r="VLS43" s="4"/>
      <c r="VLT43" s="4"/>
      <c r="VLU43" s="4"/>
      <c r="VLV43" s="4"/>
      <c r="VLW43" s="4"/>
      <c r="VLX43" s="4"/>
      <c r="VLY43" s="4"/>
      <c r="VLZ43" s="4"/>
      <c r="VMA43" s="4"/>
      <c r="VMB43" s="4"/>
      <c r="VMC43" s="4"/>
      <c r="VMD43" s="4"/>
      <c r="VME43" s="4"/>
      <c r="VMF43" s="4"/>
      <c r="VMG43" s="4"/>
      <c r="VMH43" s="4"/>
      <c r="VMI43" s="4"/>
      <c r="VMJ43" s="4"/>
      <c r="VMK43" s="4"/>
      <c r="VML43" s="4"/>
      <c r="VMM43" s="4"/>
      <c r="VMN43" s="4"/>
      <c r="VMO43" s="4"/>
      <c r="VMP43" s="4"/>
      <c r="VMQ43" s="4"/>
      <c r="VMR43" s="4"/>
      <c r="VMS43" s="4"/>
      <c r="VMT43" s="4"/>
      <c r="VMU43" s="4"/>
      <c r="VMV43" s="4"/>
      <c r="VMW43" s="4"/>
      <c r="VMX43" s="4"/>
      <c r="VMY43" s="4"/>
      <c r="VMZ43" s="4"/>
      <c r="VNA43" s="4"/>
      <c r="VNB43" s="4"/>
      <c r="VNC43" s="4"/>
      <c r="VND43" s="4"/>
      <c r="VNE43" s="4"/>
      <c r="VNF43" s="4"/>
      <c r="VNG43" s="4"/>
      <c r="VNH43" s="4"/>
      <c r="VNI43" s="4"/>
      <c r="VNJ43" s="4"/>
      <c r="VNK43" s="4"/>
      <c r="VNL43" s="4"/>
      <c r="VNM43" s="4"/>
      <c r="VNN43" s="4"/>
      <c r="VNO43" s="4"/>
      <c r="VNP43" s="4"/>
      <c r="VNQ43" s="4"/>
      <c r="VNR43" s="4"/>
      <c r="VNS43" s="4"/>
      <c r="VNT43" s="4"/>
      <c r="VNU43" s="4"/>
      <c r="VNV43" s="4"/>
      <c r="VNW43" s="4"/>
      <c r="VNX43" s="4"/>
      <c r="VNY43" s="4"/>
      <c r="VNZ43" s="4"/>
      <c r="VOA43" s="4"/>
      <c r="VOB43" s="4"/>
      <c r="VOC43" s="4"/>
      <c r="VOD43" s="4"/>
      <c r="VOE43" s="4"/>
      <c r="VOF43" s="4"/>
      <c r="VOG43" s="4"/>
      <c r="VOH43" s="4"/>
      <c r="VOI43" s="4"/>
      <c r="VOJ43" s="4"/>
      <c r="VOK43" s="4"/>
      <c r="VOL43" s="4"/>
      <c r="VOM43" s="4"/>
      <c r="VON43" s="4"/>
      <c r="VOO43" s="4"/>
      <c r="VOP43" s="4"/>
      <c r="VOQ43" s="4"/>
      <c r="VOR43" s="4"/>
      <c r="VOS43" s="4"/>
      <c r="VOT43" s="4"/>
      <c r="VOU43" s="4"/>
      <c r="VOV43" s="4"/>
      <c r="VOW43" s="4"/>
      <c r="VOX43" s="4"/>
      <c r="VOY43" s="4"/>
      <c r="VOZ43" s="4"/>
      <c r="VPA43" s="4"/>
      <c r="VPB43" s="4"/>
      <c r="VPC43" s="4"/>
      <c r="VPD43" s="4"/>
      <c r="VPE43" s="4"/>
      <c r="VPF43" s="4"/>
      <c r="VPG43" s="4"/>
      <c r="VPH43" s="4"/>
      <c r="VPI43" s="4"/>
      <c r="VPJ43" s="4"/>
      <c r="VPK43" s="4"/>
      <c r="VPL43" s="4"/>
      <c r="VPM43" s="4"/>
      <c r="VPN43" s="4"/>
      <c r="VPO43" s="4"/>
      <c r="VPP43" s="4"/>
      <c r="VPQ43" s="4"/>
      <c r="VPR43" s="4"/>
      <c r="VPS43" s="4"/>
      <c r="VPT43" s="4"/>
      <c r="VPU43" s="4"/>
      <c r="VPV43" s="4"/>
      <c r="VPW43" s="4"/>
      <c r="VPX43" s="4"/>
    </row>
    <row r="44" spans="1:15312" s="3" customFormat="1">
      <c r="A44" s="313" t="s">
        <v>573</v>
      </c>
      <c r="B44" s="302"/>
      <c r="C44" s="302"/>
      <c r="D44" s="302"/>
      <c r="E44" s="302"/>
      <c r="G44" s="4"/>
      <c r="I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c r="IV44" s="4"/>
      <c r="IW44" s="4"/>
      <c r="IX44" s="4"/>
      <c r="IY44" s="4"/>
      <c r="IZ44" s="4"/>
      <c r="JA44" s="4"/>
      <c r="JB44" s="4"/>
      <c r="JC44" s="4"/>
      <c r="JD44" s="4"/>
      <c r="JE44" s="4"/>
      <c r="JF44" s="4"/>
      <c r="JG44" s="4"/>
      <c r="JH44" s="4"/>
      <c r="JI44" s="4"/>
      <c r="JJ44" s="4"/>
      <c r="JK44" s="4"/>
      <c r="JL44" s="4"/>
      <c r="JM44" s="4"/>
      <c r="JN44" s="4"/>
      <c r="JO44" s="4"/>
      <c r="JP44" s="4"/>
      <c r="JQ44" s="4"/>
      <c r="JR44" s="4"/>
      <c r="JS44" s="4"/>
      <c r="JT44" s="4"/>
      <c r="JU44" s="4"/>
      <c r="JV44" s="4"/>
      <c r="JW44" s="4"/>
      <c r="JX44" s="4"/>
      <c r="JY44" s="4"/>
      <c r="JZ44" s="4"/>
      <c r="KA44" s="4"/>
      <c r="KB44" s="4"/>
      <c r="KC44" s="4"/>
      <c r="KD44" s="4"/>
      <c r="KE44" s="4"/>
      <c r="KF44" s="4"/>
      <c r="KG44" s="4"/>
      <c r="KH44" s="4"/>
      <c r="KI44" s="4"/>
      <c r="KJ44" s="4"/>
      <c r="KK44" s="4"/>
      <c r="KL44" s="4"/>
      <c r="KM44" s="4"/>
      <c r="KN44" s="4"/>
      <c r="KO44" s="4"/>
      <c r="KP44" s="4"/>
      <c r="KQ44" s="4"/>
      <c r="KR44" s="4"/>
      <c r="KS44" s="4"/>
      <c r="KT44" s="4"/>
      <c r="KU44" s="4"/>
      <c r="KV44" s="4"/>
      <c r="KW44" s="4"/>
      <c r="KX44" s="4"/>
      <c r="KY44" s="4"/>
      <c r="KZ44" s="4"/>
      <c r="LA44" s="4"/>
      <c r="LB44" s="4"/>
      <c r="LC44" s="4"/>
      <c r="LD44" s="4"/>
      <c r="LE44" s="4"/>
      <c r="LF44" s="4"/>
      <c r="LG44" s="4"/>
      <c r="LH44" s="4"/>
      <c r="LI44" s="4"/>
      <c r="LJ44" s="4"/>
      <c r="LK44" s="4"/>
      <c r="LL44" s="4"/>
      <c r="LM44" s="4"/>
      <c r="LN44" s="4"/>
      <c r="LO44" s="4"/>
      <c r="LP44" s="4"/>
      <c r="LQ44" s="4"/>
      <c r="LR44" s="4"/>
      <c r="LS44" s="4"/>
      <c r="LT44" s="4"/>
      <c r="LU44" s="4"/>
      <c r="LV44" s="4"/>
      <c r="LW44" s="4"/>
      <c r="LX44" s="4"/>
      <c r="LY44" s="4"/>
      <c r="LZ44" s="4"/>
      <c r="MA44" s="4"/>
      <c r="MB44" s="4"/>
      <c r="MC44" s="4"/>
      <c r="MD44" s="4"/>
      <c r="ME44" s="4"/>
      <c r="MF44" s="4"/>
      <c r="MG44" s="4"/>
      <c r="MH44" s="4"/>
      <c r="MI44" s="4"/>
      <c r="MJ44" s="4"/>
      <c r="MK44" s="4"/>
      <c r="ML44" s="4"/>
      <c r="MM44" s="4"/>
      <c r="MN44" s="4"/>
      <c r="MO44" s="4"/>
      <c r="MP44" s="4"/>
      <c r="MQ44" s="4"/>
      <c r="MR44" s="4"/>
      <c r="MS44" s="4"/>
      <c r="MT44" s="4"/>
      <c r="MU44" s="4"/>
      <c r="MV44" s="4"/>
      <c r="MW44" s="4"/>
      <c r="MX44" s="4"/>
      <c r="MY44" s="4"/>
      <c r="MZ44" s="4"/>
      <c r="NA44" s="4"/>
      <c r="NB44" s="4"/>
      <c r="NC44" s="4"/>
      <c r="ND44" s="4"/>
      <c r="NE44" s="4"/>
      <c r="NF44" s="4"/>
      <c r="NG44" s="4"/>
      <c r="NH44" s="4"/>
      <c r="NI44" s="4"/>
      <c r="NJ44" s="4"/>
      <c r="NK44" s="4"/>
      <c r="NL44" s="4"/>
      <c r="NM44" s="4"/>
      <c r="NN44" s="4"/>
      <c r="NO44" s="4"/>
      <c r="NP44" s="4"/>
      <c r="NQ44" s="4"/>
      <c r="NR44" s="4"/>
      <c r="NS44" s="4"/>
      <c r="NT44" s="4"/>
      <c r="NU44" s="4"/>
      <c r="NV44" s="4"/>
      <c r="NW44" s="4"/>
      <c r="NX44" s="4"/>
      <c r="NY44" s="4"/>
      <c r="NZ44" s="4"/>
      <c r="OA44" s="4"/>
      <c r="OB44" s="4"/>
      <c r="OC44" s="4"/>
      <c r="OD44" s="4"/>
      <c r="OE44" s="4"/>
      <c r="OF44" s="4"/>
      <c r="OG44" s="4"/>
      <c r="OH44" s="4"/>
      <c r="OI44" s="4"/>
      <c r="OJ44" s="4"/>
      <c r="OK44" s="4"/>
      <c r="OL44" s="4"/>
      <c r="OM44" s="4"/>
      <c r="ON44" s="4"/>
      <c r="OO44" s="4"/>
      <c r="OP44" s="4"/>
      <c r="OQ44" s="4"/>
      <c r="OR44" s="4"/>
      <c r="OS44" s="4"/>
      <c r="OT44" s="4"/>
      <c r="OU44" s="4"/>
      <c r="OV44" s="4"/>
      <c r="OW44" s="4"/>
      <c r="OX44" s="4"/>
      <c r="OY44" s="4"/>
      <c r="OZ44" s="4"/>
      <c r="PA44" s="4"/>
      <c r="PB44" s="4"/>
      <c r="PC44" s="4"/>
      <c r="PD44" s="4"/>
      <c r="PE44" s="4"/>
      <c r="PF44" s="4"/>
      <c r="PG44" s="4"/>
      <c r="PH44" s="4"/>
      <c r="PI44" s="4"/>
      <c r="PJ44" s="4"/>
      <c r="PK44" s="4"/>
      <c r="PL44" s="4"/>
      <c r="PM44" s="4"/>
      <c r="PN44" s="4"/>
      <c r="PO44" s="4"/>
      <c r="PP44" s="4"/>
      <c r="PQ44" s="4"/>
      <c r="PR44" s="4"/>
      <c r="PS44" s="4"/>
      <c r="PT44" s="4"/>
      <c r="PU44" s="4"/>
      <c r="PV44" s="4"/>
      <c r="PW44" s="4"/>
      <c r="PX44" s="4"/>
      <c r="PY44" s="4"/>
      <c r="PZ44" s="4"/>
      <c r="QA44" s="4"/>
      <c r="QB44" s="4"/>
      <c r="QC44" s="4"/>
      <c r="QD44" s="4"/>
      <c r="QE44" s="4"/>
      <c r="QF44" s="4"/>
      <c r="QG44" s="4"/>
      <c r="QH44" s="4"/>
      <c r="QI44" s="4"/>
      <c r="QJ44" s="4"/>
      <c r="QK44" s="4"/>
      <c r="QL44" s="4"/>
      <c r="QM44" s="4"/>
      <c r="QN44" s="4"/>
      <c r="QO44" s="4"/>
      <c r="QP44" s="4"/>
      <c r="QQ44" s="4"/>
      <c r="QR44" s="4"/>
      <c r="QS44" s="4"/>
      <c r="QT44" s="4"/>
      <c r="QU44" s="4"/>
      <c r="QV44" s="4"/>
      <c r="QW44" s="4"/>
      <c r="QX44" s="4"/>
      <c r="QY44" s="4"/>
      <c r="QZ44" s="4"/>
      <c r="RA44" s="4"/>
      <c r="RB44" s="4"/>
      <c r="RC44" s="4"/>
      <c r="RD44" s="4"/>
      <c r="RE44" s="4"/>
      <c r="RF44" s="4"/>
      <c r="RG44" s="4"/>
      <c r="RH44" s="4"/>
      <c r="RI44" s="4"/>
      <c r="RJ44" s="4"/>
      <c r="RK44" s="4"/>
      <c r="RL44" s="4"/>
      <c r="RM44" s="4"/>
      <c r="RN44" s="4"/>
      <c r="RO44" s="4"/>
      <c r="RP44" s="4"/>
      <c r="RQ44" s="4"/>
      <c r="RR44" s="4"/>
      <c r="RS44" s="4"/>
      <c r="RT44" s="4"/>
      <c r="RU44" s="4"/>
      <c r="RV44" s="4"/>
      <c r="RW44" s="4"/>
      <c r="RX44" s="4"/>
      <c r="RY44" s="4"/>
      <c r="RZ44" s="4"/>
      <c r="SA44" s="4"/>
      <c r="SB44" s="4"/>
      <c r="SC44" s="4"/>
      <c r="SD44" s="4"/>
      <c r="SE44" s="4"/>
      <c r="SF44" s="4"/>
      <c r="SG44" s="4"/>
      <c r="SH44" s="4"/>
      <c r="SI44" s="4"/>
      <c r="SJ44" s="4"/>
      <c r="SK44" s="4"/>
      <c r="SL44" s="4"/>
      <c r="SM44" s="4"/>
      <c r="SN44" s="4"/>
      <c r="SO44" s="4"/>
      <c r="SP44" s="4"/>
      <c r="SQ44" s="4"/>
      <c r="SR44" s="4"/>
      <c r="SS44" s="4"/>
      <c r="ST44" s="4"/>
      <c r="SU44" s="4"/>
      <c r="SV44" s="4"/>
      <c r="SW44" s="4"/>
      <c r="SX44" s="4"/>
      <c r="SY44" s="4"/>
      <c r="SZ44" s="4"/>
      <c r="TA44" s="4"/>
      <c r="TB44" s="4"/>
      <c r="TC44" s="4"/>
      <c r="TD44" s="4"/>
      <c r="TE44" s="4"/>
      <c r="TF44" s="4"/>
      <c r="TG44" s="4"/>
      <c r="TH44" s="4"/>
      <c r="TI44" s="4"/>
      <c r="TJ44" s="4"/>
      <c r="TK44" s="4"/>
      <c r="TL44" s="4"/>
      <c r="TM44" s="4"/>
      <c r="TN44" s="4"/>
      <c r="TO44" s="4"/>
      <c r="TP44" s="4"/>
      <c r="TQ44" s="4"/>
      <c r="TR44" s="4"/>
      <c r="TS44" s="4"/>
      <c r="TT44" s="4"/>
      <c r="TU44" s="4"/>
      <c r="TV44" s="4"/>
      <c r="TW44" s="4"/>
      <c r="TX44" s="4"/>
      <c r="TY44" s="4"/>
      <c r="TZ44" s="4"/>
      <c r="UA44" s="4"/>
      <c r="UB44" s="4"/>
      <c r="UC44" s="4"/>
      <c r="UD44" s="4"/>
      <c r="UE44" s="4"/>
      <c r="UF44" s="4"/>
      <c r="UG44" s="4"/>
      <c r="UH44" s="4"/>
      <c r="UI44" s="4"/>
      <c r="UJ44" s="4"/>
      <c r="UK44" s="4"/>
      <c r="UL44" s="4"/>
      <c r="UM44" s="4"/>
      <c r="UN44" s="4"/>
      <c r="UO44" s="4"/>
      <c r="UP44" s="4"/>
      <c r="UQ44" s="4"/>
      <c r="UR44" s="4"/>
      <c r="US44" s="4"/>
      <c r="UT44" s="4"/>
      <c r="UU44" s="4"/>
      <c r="UV44" s="4"/>
      <c r="UW44" s="4"/>
      <c r="UX44" s="4"/>
      <c r="UY44" s="4"/>
      <c r="UZ44" s="4"/>
      <c r="VA44" s="4"/>
      <c r="VB44" s="4"/>
      <c r="VC44" s="4"/>
      <c r="VD44" s="4"/>
      <c r="VE44" s="4"/>
      <c r="VF44" s="4"/>
      <c r="VG44" s="4"/>
      <c r="VH44" s="4"/>
      <c r="VI44" s="4"/>
      <c r="VJ44" s="4"/>
      <c r="VK44" s="4"/>
      <c r="VL44" s="4"/>
      <c r="VM44" s="4"/>
      <c r="VN44" s="4"/>
      <c r="VO44" s="4"/>
      <c r="VP44" s="4"/>
      <c r="VQ44" s="4"/>
      <c r="VR44" s="4"/>
      <c r="VS44" s="4"/>
      <c r="VT44" s="4"/>
      <c r="VU44" s="4"/>
      <c r="VV44" s="4"/>
      <c r="VW44" s="4"/>
      <c r="VX44" s="4"/>
      <c r="VY44" s="4"/>
      <c r="VZ44" s="4"/>
      <c r="WA44" s="4"/>
      <c r="WB44" s="4"/>
      <c r="WC44" s="4"/>
      <c r="WD44" s="4"/>
      <c r="WE44" s="4"/>
      <c r="WF44" s="4"/>
      <c r="WG44" s="4"/>
      <c r="WH44" s="4"/>
      <c r="WI44" s="4"/>
      <c r="WJ44" s="4"/>
      <c r="WK44" s="4"/>
      <c r="WL44" s="4"/>
      <c r="WM44" s="4"/>
      <c r="WN44" s="4"/>
      <c r="WO44" s="4"/>
      <c r="WP44" s="4"/>
      <c r="WQ44" s="4"/>
      <c r="WR44" s="4"/>
      <c r="WS44" s="4"/>
      <c r="WT44" s="4"/>
      <c r="WU44" s="4"/>
      <c r="WV44" s="4"/>
      <c r="WW44" s="4"/>
      <c r="WX44" s="4"/>
      <c r="WY44" s="4"/>
      <c r="WZ44" s="4"/>
      <c r="XA44" s="4"/>
      <c r="XB44" s="4"/>
      <c r="XC44" s="4"/>
      <c r="XD44" s="4"/>
      <c r="XE44" s="4"/>
      <c r="XF44" s="4"/>
      <c r="XG44" s="4"/>
      <c r="XH44" s="4"/>
      <c r="XI44" s="4"/>
      <c r="XJ44" s="4"/>
      <c r="XK44" s="4"/>
      <c r="XL44" s="4"/>
      <c r="XM44" s="4"/>
      <c r="XN44" s="4"/>
      <c r="XO44" s="4"/>
      <c r="XP44" s="4"/>
      <c r="XQ44" s="4"/>
      <c r="XR44" s="4"/>
      <c r="XS44" s="4"/>
      <c r="XT44" s="4"/>
      <c r="XU44" s="4"/>
      <c r="XV44" s="4"/>
      <c r="XW44" s="4"/>
      <c r="XX44" s="4"/>
      <c r="XY44" s="4"/>
      <c r="XZ44" s="4"/>
      <c r="YA44" s="4"/>
      <c r="YB44" s="4"/>
      <c r="YC44" s="4"/>
      <c r="YD44" s="4"/>
      <c r="YE44" s="4"/>
      <c r="YF44" s="4"/>
      <c r="YG44" s="4"/>
      <c r="YH44" s="4"/>
      <c r="YI44" s="4"/>
      <c r="YJ44" s="4"/>
      <c r="YK44" s="4"/>
      <c r="YL44" s="4"/>
      <c r="YM44" s="4"/>
      <c r="YN44" s="4"/>
      <c r="YO44" s="4"/>
      <c r="YP44" s="4"/>
      <c r="YQ44" s="4"/>
      <c r="YR44" s="4"/>
      <c r="YS44" s="4"/>
      <c r="YT44" s="4"/>
      <c r="YU44" s="4"/>
      <c r="YV44" s="4"/>
      <c r="YW44" s="4"/>
      <c r="YX44" s="4"/>
      <c r="YY44" s="4"/>
      <c r="YZ44" s="4"/>
      <c r="ZA44" s="4"/>
      <c r="ZB44" s="4"/>
      <c r="ZC44" s="4"/>
      <c r="ZD44" s="4"/>
      <c r="ZE44" s="4"/>
      <c r="ZF44" s="4"/>
      <c r="ZG44" s="4"/>
      <c r="ZH44" s="4"/>
      <c r="ZI44" s="4"/>
      <c r="ZJ44" s="4"/>
      <c r="ZK44" s="4"/>
      <c r="ZL44" s="4"/>
      <c r="ZM44" s="4"/>
      <c r="ZN44" s="4"/>
      <c r="ZO44" s="4"/>
      <c r="ZP44" s="4"/>
      <c r="ZQ44" s="4"/>
      <c r="ZR44" s="4"/>
      <c r="ZS44" s="4"/>
      <c r="ZT44" s="4"/>
      <c r="ZU44" s="4"/>
      <c r="ZV44" s="4"/>
      <c r="ZW44" s="4"/>
      <c r="ZX44" s="4"/>
      <c r="ZY44" s="4"/>
      <c r="ZZ44" s="4"/>
      <c r="AAA44" s="4"/>
      <c r="AAB44" s="4"/>
      <c r="AAC44" s="4"/>
      <c r="AAD44" s="4"/>
      <c r="AAE44" s="4"/>
      <c r="AAF44" s="4"/>
      <c r="AAG44" s="4"/>
      <c r="AAH44" s="4"/>
      <c r="AAI44" s="4"/>
      <c r="AAJ44" s="4"/>
      <c r="AAK44" s="4"/>
      <c r="AAL44" s="4"/>
      <c r="AAM44" s="4"/>
      <c r="AAN44" s="4"/>
      <c r="AAO44" s="4"/>
      <c r="AAP44" s="4"/>
      <c r="AAQ44" s="4"/>
      <c r="AAR44" s="4"/>
      <c r="AAS44" s="4"/>
      <c r="AAT44" s="4"/>
      <c r="AAU44" s="4"/>
      <c r="AAV44" s="4"/>
      <c r="AAW44" s="4"/>
      <c r="AAX44" s="4"/>
      <c r="AAY44" s="4"/>
      <c r="AAZ44" s="4"/>
      <c r="ABA44" s="4"/>
      <c r="ABB44" s="4"/>
      <c r="ABC44" s="4"/>
      <c r="ABD44" s="4"/>
      <c r="ABE44" s="4"/>
      <c r="ABF44" s="4"/>
      <c r="ABG44" s="4"/>
      <c r="ABH44" s="4"/>
      <c r="ABI44" s="4"/>
      <c r="ABJ44" s="4"/>
      <c r="ABK44" s="4"/>
      <c r="ABL44" s="4"/>
      <c r="ABM44" s="4"/>
      <c r="ABN44" s="4"/>
      <c r="ABO44" s="4"/>
      <c r="ABP44" s="4"/>
      <c r="ABQ44" s="4"/>
      <c r="ABR44" s="4"/>
      <c r="ABS44" s="4"/>
      <c r="ABT44" s="4"/>
      <c r="ABU44" s="4"/>
      <c r="ABV44" s="4"/>
      <c r="ABW44" s="4"/>
      <c r="ABX44" s="4"/>
      <c r="ABY44" s="4"/>
      <c r="ABZ44" s="4"/>
      <c r="ACA44" s="4"/>
      <c r="ACB44" s="4"/>
      <c r="ACC44" s="4"/>
      <c r="ACD44" s="4"/>
      <c r="ACE44" s="4"/>
      <c r="ACF44" s="4"/>
      <c r="ACG44" s="4"/>
      <c r="ACH44" s="4"/>
      <c r="ACI44" s="4"/>
      <c r="ACJ44" s="4"/>
      <c r="ACK44" s="4"/>
      <c r="ACL44" s="4"/>
      <c r="ACM44" s="4"/>
      <c r="ACN44" s="4"/>
      <c r="ACO44" s="4"/>
      <c r="ACP44" s="4"/>
      <c r="ACQ44" s="4"/>
      <c r="ACR44" s="4"/>
      <c r="ACS44" s="4"/>
      <c r="ACT44" s="4"/>
      <c r="ACU44" s="4"/>
      <c r="ACV44" s="4"/>
      <c r="ACW44" s="4"/>
      <c r="ACX44" s="4"/>
      <c r="ACY44" s="4"/>
      <c r="ACZ44" s="4"/>
      <c r="ADA44" s="4"/>
      <c r="ADB44" s="4"/>
      <c r="ADC44" s="4"/>
      <c r="ADD44" s="4"/>
      <c r="ADE44" s="4"/>
      <c r="ADF44" s="4"/>
      <c r="ADG44" s="4"/>
      <c r="ADH44" s="4"/>
      <c r="ADI44" s="4"/>
      <c r="ADJ44" s="4"/>
      <c r="ADK44" s="4"/>
      <c r="ADL44" s="4"/>
      <c r="ADM44" s="4"/>
      <c r="ADN44" s="4"/>
      <c r="ADO44" s="4"/>
      <c r="ADP44" s="4"/>
      <c r="ADQ44" s="4"/>
      <c r="ADR44" s="4"/>
      <c r="ADS44" s="4"/>
      <c r="ADT44" s="4"/>
      <c r="ADU44" s="4"/>
      <c r="ADV44" s="4"/>
      <c r="ADW44" s="4"/>
      <c r="ADX44" s="4"/>
      <c r="ADY44" s="4"/>
      <c r="ADZ44" s="4"/>
      <c r="AEA44" s="4"/>
      <c r="AEB44" s="4"/>
      <c r="AEC44" s="4"/>
      <c r="AED44" s="4"/>
      <c r="AEE44" s="4"/>
      <c r="AEF44" s="4"/>
      <c r="AEG44" s="4"/>
      <c r="AEH44" s="4"/>
      <c r="AEI44" s="4"/>
      <c r="AEJ44" s="4"/>
      <c r="AEK44" s="4"/>
      <c r="AEL44" s="4"/>
      <c r="AEM44" s="4"/>
      <c r="AEN44" s="4"/>
      <c r="AEO44" s="4"/>
      <c r="AEP44" s="4"/>
      <c r="AEQ44" s="4"/>
      <c r="AER44" s="4"/>
      <c r="AES44" s="4"/>
      <c r="AET44" s="4"/>
      <c r="AEU44" s="4"/>
      <c r="AEV44" s="4"/>
      <c r="AEW44" s="4"/>
      <c r="AEX44" s="4"/>
      <c r="AEY44" s="4"/>
      <c r="AEZ44" s="4"/>
      <c r="AFA44" s="4"/>
      <c r="AFB44" s="4"/>
      <c r="AFC44" s="4"/>
      <c r="AFD44" s="4"/>
      <c r="AFE44" s="4"/>
      <c r="AFF44" s="4"/>
      <c r="AFG44" s="4"/>
      <c r="AFH44" s="4"/>
      <c r="AFI44" s="4"/>
      <c r="AFJ44" s="4"/>
      <c r="AFK44" s="4"/>
      <c r="AFL44" s="4"/>
      <c r="AFM44" s="4"/>
      <c r="AFN44" s="4"/>
      <c r="AFO44" s="4"/>
      <c r="AFP44" s="4"/>
      <c r="AFQ44" s="4"/>
      <c r="AFR44" s="4"/>
      <c r="AFS44" s="4"/>
      <c r="AFT44" s="4"/>
      <c r="AFU44" s="4"/>
      <c r="AFV44" s="4"/>
      <c r="AFW44" s="4"/>
      <c r="AFX44" s="4"/>
      <c r="AFY44" s="4"/>
      <c r="AFZ44" s="4"/>
      <c r="AGA44" s="4"/>
      <c r="AGB44" s="4"/>
      <c r="AGC44" s="4"/>
      <c r="AGD44" s="4"/>
      <c r="AGE44" s="4"/>
      <c r="AGF44" s="4"/>
      <c r="AGG44" s="4"/>
      <c r="AGH44" s="4"/>
      <c r="AGI44" s="4"/>
      <c r="AGJ44" s="4"/>
      <c r="AGK44" s="4"/>
      <c r="AGL44" s="4"/>
      <c r="AGM44" s="4"/>
      <c r="AGN44" s="4"/>
      <c r="AGO44" s="4"/>
      <c r="AGP44" s="4"/>
      <c r="AGQ44" s="4"/>
      <c r="AGR44" s="4"/>
      <c r="AGS44" s="4"/>
      <c r="AGT44" s="4"/>
      <c r="AGU44" s="4"/>
      <c r="AGV44" s="4"/>
      <c r="AGW44" s="4"/>
      <c r="AGX44" s="4"/>
      <c r="AGY44" s="4"/>
      <c r="AGZ44" s="4"/>
      <c r="AHA44" s="4"/>
      <c r="AHB44" s="4"/>
      <c r="AHC44" s="4"/>
      <c r="AHD44" s="4"/>
      <c r="AHE44" s="4"/>
      <c r="AHF44" s="4"/>
      <c r="AHG44" s="4"/>
      <c r="AHH44" s="4"/>
      <c r="AHI44" s="4"/>
      <c r="AHJ44" s="4"/>
      <c r="AHK44" s="4"/>
      <c r="AHL44" s="4"/>
      <c r="AHM44" s="4"/>
      <c r="AHN44" s="4"/>
      <c r="AHO44" s="4"/>
      <c r="AHP44" s="4"/>
      <c r="AHQ44" s="4"/>
      <c r="AHR44" s="4"/>
      <c r="AHS44" s="4"/>
      <c r="AHT44" s="4"/>
      <c r="AHU44" s="4"/>
      <c r="AHV44" s="4"/>
      <c r="AHW44" s="4"/>
      <c r="AHX44" s="4"/>
      <c r="AHY44" s="4"/>
      <c r="AHZ44" s="4"/>
      <c r="AIA44" s="4"/>
      <c r="AIB44" s="4"/>
      <c r="AIC44" s="4"/>
      <c r="AID44" s="4"/>
      <c r="AIE44" s="4"/>
      <c r="AIF44" s="4"/>
      <c r="AIG44" s="4"/>
      <c r="AIH44" s="4"/>
      <c r="AII44" s="4"/>
      <c r="AIJ44" s="4"/>
      <c r="AIK44" s="4"/>
      <c r="AIL44" s="4"/>
      <c r="AIM44" s="4"/>
      <c r="AIN44" s="4"/>
      <c r="AIO44" s="4"/>
      <c r="AIP44" s="4"/>
      <c r="AIQ44" s="4"/>
      <c r="AIR44" s="4"/>
      <c r="AIS44" s="4"/>
      <c r="AIT44" s="4"/>
      <c r="AIU44" s="4"/>
      <c r="AIV44" s="4"/>
      <c r="AIW44" s="4"/>
      <c r="AIX44" s="4"/>
      <c r="AIY44" s="4"/>
      <c r="AIZ44" s="4"/>
      <c r="AJA44" s="4"/>
      <c r="AJB44" s="4"/>
      <c r="AJC44" s="4"/>
      <c r="AJD44" s="4"/>
      <c r="AJE44" s="4"/>
      <c r="AJF44" s="4"/>
      <c r="AJG44" s="4"/>
      <c r="AJH44" s="4"/>
      <c r="AJI44" s="4"/>
      <c r="AJJ44" s="4"/>
      <c r="AJK44" s="4"/>
      <c r="AJL44" s="4"/>
      <c r="AJM44" s="4"/>
      <c r="AJN44" s="4"/>
      <c r="AJO44" s="4"/>
      <c r="AJP44" s="4"/>
      <c r="AJQ44" s="4"/>
      <c r="AJR44" s="4"/>
      <c r="AJS44" s="4"/>
      <c r="AJT44" s="4"/>
      <c r="AJU44" s="4"/>
      <c r="AJV44" s="4"/>
      <c r="AJW44" s="4"/>
      <c r="AJX44" s="4"/>
      <c r="AJY44" s="4"/>
      <c r="AJZ44" s="4"/>
      <c r="AKA44" s="4"/>
      <c r="AKB44" s="4"/>
      <c r="AKC44" s="4"/>
      <c r="AKD44" s="4"/>
      <c r="AKE44" s="4"/>
      <c r="AKF44" s="4"/>
      <c r="AKG44" s="4"/>
      <c r="AKH44" s="4"/>
      <c r="AKI44" s="4"/>
      <c r="AKJ44" s="4"/>
      <c r="AKK44" s="4"/>
      <c r="AKL44" s="4"/>
      <c r="AKM44" s="4"/>
      <c r="AKN44" s="4"/>
      <c r="AKO44" s="4"/>
      <c r="AKP44" s="4"/>
      <c r="AKQ44" s="4"/>
      <c r="AKR44" s="4"/>
      <c r="AKS44" s="4"/>
      <c r="AKT44" s="4"/>
      <c r="AKU44" s="4"/>
      <c r="AKV44" s="4"/>
      <c r="AKW44" s="4"/>
      <c r="AKX44" s="4"/>
      <c r="AKY44" s="4"/>
      <c r="AKZ44" s="4"/>
      <c r="ALA44" s="4"/>
      <c r="ALB44" s="4"/>
      <c r="ALC44" s="4"/>
      <c r="ALD44" s="4"/>
      <c r="ALE44" s="4"/>
      <c r="ALF44" s="4"/>
      <c r="ALG44" s="4"/>
      <c r="ALH44" s="4"/>
      <c r="ALI44" s="4"/>
      <c r="ALJ44" s="4"/>
      <c r="ALK44" s="4"/>
      <c r="ALL44" s="4"/>
      <c r="ALM44" s="4"/>
      <c r="ALN44" s="4"/>
      <c r="ALO44" s="4"/>
      <c r="ALP44" s="4"/>
      <c r="ALQ44" s="4"/>
      <c r="ALR44" s="4"/>
      <c r="ALS44" s="4"/>
      <c r="ALT44" s="4"/>
      <c r="ALU44" s="4"/>
      <c r="ALV44" s="4"/>
      <c r="ALW44" s="4"/>
      <c r="ALX44" s="4"/>
      <c r="ALY44" s="4"/>
      <c r="ALZ44" s="4"/>
      <c r="AMA44" s="4"/>
      <c r="AMB44" s="4"/>
      <c r="AMC44" s="4"/>
      <c r="AMD44" s="4"/>
      <c r="AME44" s="4"/>
      <c r="AMF44" s="4"/>
      <c r="AMG44" s="4"/>
      <c r="AMH44" s="4"/>
      <c r="AMI44" s="4"/>
      <c r="AMJ44" s="4"/>
      <c r="AMK44" s="4"/>
      <c r="AML44" s="4"/>
      <c r="AMM44" s="4"/>
      <c r="AMN44" s="4"/>
      <c r="AMO44" s="4"/>
      <c r="AMP44" s="4"/>
      <c r="AMQ44" s="4"/>
      <c r="AMR44" s="4"/>
      <c r="AMS44" s="4"/>
      <c r="AMT44" s="4"/>
      <c r="AMU44" s="4"/>
      <c r="AMV44" s="4"/>
      <c r="AMW44" s="4"/>
      <c r="AMX44" s="4"/>
      <c r="AMY44" s="4"/>
      <c r="AMZ44" s="4"/>
      <c r="ANA44" s="4"/>
      <c r="ANB44" s="4"/>
      <c r="ANC44" s="4"/>
      <c r="AND44" s="4"/>
      <c r="ANE44" s="4"/>
      <c r="ANF44" s="4"/>
      <c r="ANG44" s="4"/>
      <c r="ANH44" s="4"/>
      <c r="ANI44" s="4"/>
      <c r="ANJ44" s="4"/>
      <c r="ANK44" s="4"/>
      <c r="ANL44" s="4"/>
      <c r="ANM44" s="4"/>
      <c r="ANN44" s="4"/>
      <c r="ANO44" s="4"/>
      <c r="ANP44" s="4"/>
      <c r="ANQ44" s="4"/>
      <c r="ANR44" s="4"/>
      <c r="ANS44" s="4"/>
      <c r="ANT44" s="4"/>
      <c r="ANU44" s="4"/>
      <c r="ANV44" s="4"/>
      <c r="ANW44" s="4"/>
      <c r="ANX44" s="4"/>
      <c r="ANY44" s="4"/>
      <c r="ANZ44" s="4"/>
      <c r="AOA44" s="4"/>
      <c r="AOB44" s="4"/>
      <c r="AOC44" s="4"/>
      <c r="AOD44" s="4"/>
      <c r="AOE44" s="4"/>
      <c r="AOF44" s="4"/>
      <c r="AOG44" s="4"/>
      <c r="AOH44" s="4"/>
      <c r="AOI44" s="4"/>
      <c r="AOJ44" s="4"/>
      <c r="AOK44" s="4"/>
      <c r="AOL44" s="4"/>
      <c r="AOM44" s="4"/>
      <c r="AON44" s="4"/>
      <c r="AOO44" s="4"/>
      <c r="AOP44" s="4"/>
      <c r="AOQ44" s="4"/>
      <c r="AOR44" s="4"/>
      <c r="AOS44" s="4"/>
      <c r="AOT44" s="4"/>
      <c r="AOU44" s="4"/>
      <c r="AOV44" s="4"/>
      <c r="AOW44" s="4"/>
      <c r="AOX44" s="4"/>
      <c r="AOY44" s="4"/>
      <c r="AOZ44" s="4"/>
      <c r="APA44" s="4"/>
      <c r="APB44" s="4"/>
      <c r="APC44" s="4"/>
      <c r="APD44" s="4"/>
      <c r="APE44" s="4"/>
      <c r="APF44" s="4"/>
      <c r="APG44" s="4"/>
      <c r="APH44" s="4"/>
      <c r="API44" s="4"/>
      <c r="APJ44" s="4"/>
      <c r="APK44" s="4"/>
      <c r="APL44" s="4"/>
      <c r="APM44" s="4"/>
      <c r="APN44" s="4"/>
      <c r="APO44" s="4"/>
      <c r="APP44" s="4"/>
      <c r="APQ44" s="4"/>
      <c r="APR44" s="4"/>
      <c r="APS44" s="4"/>
      <c r="APT44" s="4"/>
      <c r="APU44" s="4"/>
      <c r="APV44" s="4"/>
      <c r="APW44" s="4"/>
      <c r="APX44" s="4"/>
      <c r="APY44" s="4"/>
      <c r="APZ44" s="4"/>
      <c r="AQA44" s="4"/>
      <c r="AQB44" s="4"/>
      <c r="AQC44" s="4"/>
      <c r="AQD44" s="4"/>
      <c r="AQE44" s="4"/>
      <c r="AQF44" s="4"/>
      <c r="AQG44" s="4"/>
      <c r="AQH44" s="4"/>
      <c r="AQI44" s="4"/>
      <c r="AQJ44" s="4"/>
      <c r="AQK44" s="4"/>
      <c r="AQL44" s="4"/>
      <c r="AQM44" s="4"/>
      <c r="AQN44" s="4"/>
      <c r="AQO44" s="4"/>
      <c r="AQP44" s="4"/>
      <c r="AQQ44" s="4"/>
      <c r="AQR44" s="4"/>
      <c r="AQS44" s="4"/>
      <c r="AQT44" s="4"/>
      <c r="AQU44" s="4"/>
      <c r="AQV44" s="4"/>
      <c r="AQW44" s="4"/>
      <c r="AQX44" s="4"/>
      <c r="AQY44" s="4"/>
      <c r="AQZ44" s="4"/>
      <c r="ARA44" s="4"/>
      <c r="ARB44" s="4"/>
      <c r="ARC44" s="4"/>
      <c r="ARD44" s="4"/>
      <c r="ARE44" s="4"/>
      <c r="ARF44" s="4"/>
      <c r="ARG44" s="4"/>
      <c r="ARH44" s="4"/>
      <c r="ARI44" s="4"/>
      <c r="ARJ44" s="4"/>
      <c r="ARK44" s="4"/>
      <c r="ARL44" s="4"/>
      <c r="ARM44" s="4"/>
      <c r="ARN44" s="4"/>
      <c r="ARO44" s="4"/>
      <c r="ARP44" s="4"/>
      <c r="ARQ44" s="4"/>
      <c r="ARR44" s="4"/>
      <c r="ARS44" s="4"/>
      <c r="ART44" s="4"/>
      <c r="ARU44" s="4"/>
      <c r="ARV44" s="4"/>
      <c r="ARW44" s="4"/>
      <c r="ARX44" s="4"/>
      <c r="ARY44" s="4"/>
      <c r="ARZ44" s="4"/>
      <c r="ASA44" s="4"/>
      <c r="ASB44" s="4"/>
      <c r="ASC44" s="4"/>
      <c r="ASD44" s="4"/>
      <c r="ASE44" s="4"/>
      <c r="ASF44" s="4"/>
      <c r="ASG44" s="4"/>
      <c r="ASH44" s="4"/>
      <c r="ASI44" s="4"/>
      <c r="ASJ44" s="4"/>
      <c r="ASK44" s="4"/>
      <c r="ASL44" s="4"/>
      <c r="ASM44" s="4"/>
      <c r="ASN44" s="4"/>
      <c r="ASO44" s="4"/>
      <c r="ASP44" s="4"/>
      <c r="ASQ44" s="4"/>
      <c r="ASR44" s="4"/>
      <c r="ASS44" s="4"/>
      <c r="AST44" s="4"/>
      <c r="ASU44" s="4"/>
      <c r="ASV44" s="4"/>
      <c r="ASW44" s="4"/>
      <c r="ASX44" s="4"/>
      <c r="ASY44" s="4"/>
      <c r="ASZ44" s="4"/>
      <c r="ATA44" s="4"/>
      <c r="ATB44" s="4"/>
      <c r="ATC44" s="4"/>
      <c r="ATD44" s="4"/>
      <c r="ATE44" s="4"/>
      <c r="ATF44" s="4"/>
      <c r="ATG44" s="4"/>
      <c r="ATH44" s="4"/>
      <c r="ATI44" s="4"/>
      <c r="ATJ44" s="4"/>
      <c r="ATK44" s="4"/>
      <c r="ATL44" s="4"/>
      <c r="ATM44" s="4"/>
      <c r="ATN44" s="4"/>
      <c r="ATO44" s="4"/>
      <c r="ATP44" s="4"/>
      <c r="ATQ44" s="4"/>
      <c r="ATR44" s="4"/>
      <c r="ATS44" s="4"/>
      <c r="ATT44" s="4"/>
      <c r="ATU44" s="4"/>
      <c r="ATV44" s="4"/>
      <c r="ATW44" s="4"/>
      <c r="ATX44" s="4"/>
      <c r="ATY44" s="4"/>
      <c r="ATZ44" s="4"/>
      <c r="AUA44" s="4"/>
      <c r="AUB44" s="4"/>
      <c r="AUC44" s="4"/>
      <c r="AUD44" s="4"/>
      <c r="AUE44" s="4"/>
      <c r="AUF44" s="4"/>
      <c r="AUG44" s="4"/>
      <c r="AUH44" s="4"/>
      <c r="AUI44" s="4"/>
      <c r="AUJ44" s="4"/>
      <c r="AUK44" s="4"/>
      <c r="AUL44" s="4"/>
      <c r="AUM44" s="4"/>
      <c r="AUN44" s="4"/>
      <c r="AUO44" s="4"/>
      <c r="AUP44" s="4"/>
      <c r="AUQ44" s="4"/>
      <c r="AUR44" s="4"/>
      <c r="AUS44" s="4"/>
      <c r="AUT44" s="4"/>
      <c r="AUU44" s="4"/>
      <c r="AUV44" s="4"/>
      <c r="AUW44" s="4"/>
      <c r="AUX44" s="4"/>
      <c r="AUY44" s="4"/>
      <c r="AUZ44" s="4"/>
      <c r="AVA44" s="4"/>
      <c r="AVB44" s="4"/>
      <c r="AVC44" s="4"/>
      <c r="AVD44" s="4"/>
      <c r="AVE44" s="4"/>
      <c r="AVF44" s="4"/>
      <c r="AVG44" s="4"/>
      <c r="AVH44" s="4"/>
      <c r="AVI44" s="4"/>
      <c r="AVJ44" s="4"/>
      <c r="AVK44" s="4"/>
      <c r="AVL44" s="4"/>
      <c r="AVM44" s="4"/>
      <c r="AVN44" s="4"/>
      <c r="AVO44" s="4"/>
      <c r="AVP44" s="4"/>
      <c r="AVQ44" s="4"/>
      <c r="AVR44" s="4"/>
      <c r="AVS44" s="4"/>
      <c r="AVT44" s="4"/>
      <c r="AVU44" s="4"/>
      <c r="AVV44" s="4"/>
      <c r="AVW44" s="4"/>
      <c r="AVX44" s="4"/>
      <c r="AVY44" s="4"/>
      <c r="AVZ44" s="4"/>
      <c r="AWA44" s="4"/>
      <c r="AWB44" s="4"/>
      <c r="AWC44" s="4"/>
      <c r="AWD44" s="4"/>
      <c r="AWE44" s="4"/>
      <c r="AWF44" s="4"/>
      <c r="AWG44" s="4"/>
      <c r="AWH44" s="4"/>
      <c r="AWI44" s="4"/>
      <c r="AWJ44" s="4"/>
      <c r="AWK44" s="4"/>
      <c r="AWL44" s="4"/>
      <c r="AWM44" s="4"/>
      <c r="AWN44" s="4"/>
      <c r="AWO44" s="4"/>
      <c r="AWP44" s="4"/>
      <c r="AWQ44" s="4"/>
      <c r="AWR44" s="4"/>
      <c r="AWS44" s="4"/>
      <c r="AWT44" s="4"/>
      <c r="AWU44" s="4"/>
      <c r="AWV44" s="4"/>
      <c r="AWW44" s="4"/>
      <c r="AWX44" s="4"/>
      <c r="AWY44" s="4"/>
      <c r="AWZ44" s="4"/>
      <c r="AXA44" s="4"/>
      <c r="AXB44" s="4"/>
      <c r="AXC44" s="4"/>
      <c r="AXD44" s="4"/>
      <c r="AXE44" s="4"/>
      <c r="AXF44" s="4"/>
      <c r="AXG44" s="4"/>
      <c r="AXH44" s="4"/>
      <c r="AXI44" s="4"/>
      <c r="AXJ44" s="4"/>
      <c r="AXK44" s="4"/>
      <c r="AXL44" s="4"/>
      <c r="AXM44" s="4"/>
      <c r="AXN44" s="4"/>
      <c r="AXO44" s="4"/>
      <c r="AXP44" s="4"/>
      <c r="AXQ44" s="4"/>
      <c r="AXR44" s="4"/>
      <c r="AXS44" s="4"/>
      <c r="AXT44" s="4"/>
      <c r="AXU44" s="4"/>
      <c r="AXV44" s="4"/>
      <c r="AXW44" s="4"/>
      <c r="AXX44" s="4"/>
      <c r="AXY44" s="4"/>
      <c r="AXZ44" s="4"/>
      <c r="AYA44" s="4"/>
      <c r="AYB44" s="4"/>
      <c r="AYC44" s="4"/>
      <c r="AYD44" s="4"/>
      <c r="AYE44" s="4"/>
      <c r="AYF44" s="4"/>
      <c r="AYG44" s="4"/>
      <c r="AYH44" s="4"/>
      <c r="AYI44" s="4"/>
      <c r="AYJ44" s="4"/>
      <c r="AYK44" s="4"/>
      <c r="AYL44" s="4"/>
      <c r="AYM44" s="4"/>
      <c r="AYN44" s="4"/>
      <c r="AYO44" s="4"/>
      <c r="AYP44" s="4"/>
      <c r="AYQ44" s="4"/>
      <c r="AYR44" s="4"/>
      <c r="AYS44" s="4"/>
      <c r="AYT44" s="4"/>
      <c r="AYU44" s="4"/>
      <c r="AYV44" s="4"/>
      <c r="AYW44" s="4"/>
      <c r="AYX44" s="4"/>
      <c r="AYY44" s="4"/>
      <c r="AYZ44" s="4"/>
      <c r="AZA44" s="4"/>
      <c r="AZB44" s="4"/>
      <c r="AZC44" s="4"/>
      <c r="AZD44" s="4"/>
      <c r="AZE44" s="4"/>
      <c r="AZF44" s="4"/>
      <c r="AZG44" s="4"/>
      <c r="AZH44" s="4"/>
      <c r="AZI44" s="4"/>
      <c r="AZJ44" s="4"/>
      <c r="AZK44" s="4"/>
      <c r="AZL44" s="4"/>
      <c r="AZM44" s="4"/>
      <c r="AZN44" s="4"/>
      <c r="AZO44" s="4"/>
      <c r="AZP44" s="4"/>
      <c r="AZQ44" s="4"/>
      <c r="AZR44" s="4"/>
      <c r="AZS44" s="4"/>
      <c r="AZT44" s="4"/>
      <c r="AZU44" s="4"/>
      <c r="AZV44" s="4"/>
      <c r="AZW44" s="4"/>
      <c r="AZX44" s="4"/>
      <c r="AZY44" s="4"/>
      <c r="AZZ44" s="4"/>
      <c r="BAA44" s="4"/>
      <c r="BAB44" s="4"/>
      <c r="BAC44" s="4"/>
      <c r="BAD44" s="4"/>
      <c r="BAE44" s="4"/>
      <c r="BAF44" s="4"/>
      <c r="BAG44" s="4"/>
      <c r="BAH44" s="4"/>
      <c r="BAI44" s="4"/>
      <c r="BAJ44" s="4"/>
      <c r="BAK44" s="4"/>
      <c r="BAL44" s="4"/>
      <c r="BAM44" s="4"/>
      <c r="BAN44" s="4"/>
      <c r="BAO44" s="4"/>
      <c r="BAP44" s="4"/>
      <c r="BAQ44" s="4"/>
      <c r="BAR44" s="4"/>
      <c r="BAS44" s="4"/>
      <c r="BAT44" s="4"/>
      <c r="BAU44" s="4"/>
      <c r="BAV44" s="4"/>
      <c r="BAW44" s="4"/>
      <c r="BAX44" s="4"/>
      <c r="BAY44" s="4"/>
      <c r="BAZ44" s="4"/>
      <c r="BBA44" s="4"/>
      <c r="BBB44" s="4"/>
      <c r="BBC44" s="4"/>
      <c r="BBD44" s="4"/>
      <c r="BBE44" s="4"/>
      <c r="BBF44" s="4"/>
      <c r="BBG44" s="4"/>
      <c r="BBH44" s="4"/>
      <c r="BBI44" s="4"/>
      <c r="BBJ44" s="4"/>
      <c r="BBK44" s="4"/>
      <c r="BBL44" s="4"/>
      <c r="BBM44" s="4"/>
      <c r="BBN44" s="4"/>
      <c r="BBO44" s="4"/>
      <c r="BBP44" s="4"/>
      <c r="BBQ44" s="4"/>
      <c r="BBR44" s="4"/>
      <c r="BBS44" s="4"/>
      <c r="BBT44" s="4"/>
      <c r="BBU44" s="4"/>
      <c r="BBV44" s="4"/>
      <c r="BBW44" s="4"/>
      <c r="BBX44" s="4"/>
      <c r="BBY44" s="4"/>
      <c r="BBZ44" s="4"/>
      <c r="BCA44" s="4"/>
      <c r="BCB44" s="4"/>
      <c r="BCC44" s="4"/>
      <c r="BCD44" s="4"/>
      <c r="BCE44" s="4"/>
      <c r="BCF44" s="4"/>
      <c r="BCG44" s="4"/>
      <c r="BCH44" s="4"/>
      <c r="BCI44" s="4"/>
      <c r="BCJ44" s="4"/>
      <c r="BCK44" s="4"/>
      <c r="BCL44" s="4"/>
      <c r="BCM44" s="4"/>
      <c r="BCN44" s="4"/>
      <c r="BCO44" s="4"/>
      <c r="BCP44" s="4"/>
      <c r="BCQ44" s="4"/>
      <c r="BCR44" s="4"/>
      <c r="BCS44" s="4"/>
      <c r="BCT44" s="4"/>
      <c r="BCU44" s="4"/>
      <c r="BCV44" s="4"/>
      <c r="BCW44" s="4"/>
      <c r="BCX44" s="4"/>
      <c r="BCY44" s="4"/>
      <c r="BCZ44" s="4"/>
      <c r="BDA44" s="4"/>
      <c r="BDB44" s="4"/>
      <c r="BDC44" s="4"/>
      <c r="BDD44" s="4"/>
      <c r="BDE44" s="4"/>
      <c r="BDF44" s="4"/>
      <c r="BDG44" s="4"/>
      <c r="BDH44" s="4"/>
      <c r="BDI44" s="4"/>
      <c r="BDJ44" s="4"/>
      <c r="BDK44" s="4"/>
      <c r="BDL44" s="4"/>
      <c r="BDM44" s="4"/>
      <c r="BDN44" s="4"/>
      <c r="BDO44" s="4"/>
      <c r="BDP44" s="4"/>
      <c r="BDQ44" s="4"/>
      <c r="BDR44" s="4"/>
      <c r="BDS44" s="4"/>
      <c r="BDT44" s="4"/>
      <c r="BDU44" s="4"/>
      <c r="BDV44" s="4"/>
      <c r="BDW44" s="4"/>
      <c r="BDX44" s="4"/>
      <c r="BDY44" s="4"/>
      <c r="BDZ44" s="4"/>
      <c r="BEA44" s="4"/>
      <c r="BEB44" s="4"/>
      <c r="BEC44" s="4"/>
      <c r="BED44" s="4"/>
      <c r="BEE44" s="4"/>
      <c r="BEF44" s="4"/>
      <c r="BEG44" s="4"/>
      <c r="BEH44" s="4"/>
      <c r="BEI44" s="4"/>
      <c r="BEJ44" s="4"/>
      <c r="BEK44" s="4"/>
      <c r="BEL44" s="4"/>
      <c r="BEM44" s="4"/>
      <c r="BEN44" s="4"/>
      <c r="BEO44" s="4"/>
      <c r="BEP44" s="4"/>
      <c r="BEQ44" s="4"/>
      <c r="BER44" s="4"/>
      <c r="BES44" s="4"/>
      <c r="BET44" s="4"/>
      <c r="BEU44" s="4"/>
      <c r="BEV44" s="4"/>
      <c r="BEW44" s="4"/>
      <c r="BEX44" s="4"/>
      <c r="BEY44" s="4"/>
      <c r="BEZ44" s="4"/>
      <c r="BFA44" s="4"/>
      <c r="BFB44" s="4"/>
      <c r="BFC44" s="4"/>
      <c r="BFD44" s="4"/>
      <c r="BFE44" s="4"/>
      <c r="BFF44" s="4"/>
      <c r="BFG44" s="4"/>
      <c r="BFH44" s="4"/>
      <c r="BFI44" s="4"/>
      <c r="BFJ44" s="4"/>
      <c r="BFK44" s="4"/>
      <c r="BFL44" s="4"/>
      <c r="BFM44" s="4"/>
      <c r="BFN44" s="4"/>
      <c r="BFO44" s="4"/>
      <c r="BFP44" s="4"/>
      <c r="BFQ44" s="4"/>
      <c r="BFR44" s="4"/>
      <c r="BFS44" s="4"/>
      <c r="BFT44" s="4"/>
      <c r="BFU44" s="4"/>
      <c r="BFV44" s="4"/>
      <c r="BFW44" s="4"/>
      <c r="BFX44" s="4"/>
      <c r="BFY44" s="4"/>
      <c r="BFZ44" s="4"/>
      <c r="BGA44" s="4"/>
      <c r="BGB44" s="4"/>
      <c r="BGC44" s="4"/>
      <c r="BGD44" s="4"/>
      <c r="BGE44" s="4"/>
      <c r="BGF44" s="4"/>
      <c r="BGG44" s="4"/>
      <c r="BGH44" s="4"/>
      <c r="BGI44" s="4"/>
      <c r="BGJ44" s="4"/>
      <c r="BGK44" s="4"/>
      <c r="BGL44" s="4"/>
      <c r="BGM44" s="4"/>
      <c r="BGN44" s="4"/>
      <c r="BGO44" s="4"/>
      <c r="BGP44" s="4"/>
      <c r="BGQ44" s="4"/>
      <c r="BGR44" s="4"/>
      <c r="BGS44" s="4"/>
      <c r="BGT44" s="4"/>
      <c r="BGU44" s="4"/>
      <c r="BGV44" s="4"/>
      <c r="BGW44" s="4"/>
      <c r="BGX44" s="4"/>
      <c r="BGY44" s="4"/>
      <c r="BGZ44" s="4"/>
      <c r="BHA44" s="4"/>
      <c r="BHB44" s="4"/>
      <c r="BHC44" s="4"/>
      <c r="BHD44" s="4"/>
      <c r="BHE44" s="4"/>
      <c r="BHF44" s="4"/>
      <c r="BHG44" s="4"/>
      <c r="BHH44" s="4"/>
      <c r="BHI44" s="4"/>
      <c r="BHJ44" s="4"/>
      <c r="BHK44" s="4"/>
      <c r="BHL44" s="4"/>
      <c r="BHM44" s="4"/>
      <c r="BHN44" s="4"/>
      <c r="BHO44" s="4"/>
      <c r="BHP44" s="4"/>
      <c r="BHQ44" s="4"/>
      <c r="BHR44" s="4"/>
      <c r="BHS44" s="4"/>
      <c r="BHT44" s="4"/>
      <c r="BHU44" s="4"/>
      <c r="BHV44" s="4"/>
      <c r="BHW44" s="4"/>
      <c r="BHX44" s="4"/>
      <c r="BHY44" s="4"/>
      <c r="BHZ44" s="4"/>
      <c r="BIA44" s="4"/>
      <c r="BIB44" s="4"/>
      <c r="BIC44" s="4"/>
      <c r="BID44" s="4"/>
      <c r="BIE44" s="4"/>
      <c r="BIF44" s="4"/>
      <c r="BIG44" s="4"/>
      <c r="BIH44" s="4"/>
      <c r="BII44" s="4"/>
      <c r="BIJ44" s="4"/>
      <c r="BIK44" s="4"/>
      <c r="BIL44" s="4"/>
      <c r="BIM44" s="4"/>
      <c r="BIN44" s="4"/>
      <c r="BIO44" s="4"/>
      <c r="BIP44" s="4"/>
      <c r="BIQ44" s="4"/>
      <c r="BIR44" s="4"/>
      <c r="BIS44" s="4"/>
      <c r="BIT44" s="4"/>
      <c r="BIU44" s="4"/>
      <c r="BIV44" s="4"/>
      <c r="BIW44" s="4"/>
      <c r="BIX44" s="4"/>
      <c r="BIY44" s="4"/>
      <c r="BIZ44" s="4"/>
      <c r="BJA44" s="4"/>
      <c r="BJB44" s="4"/>
      <c r="BJC44" s="4"/>
      <c r="BJD44" s="4"/>
      <c r="BJE44" s="4"/>
      <c r="BJF44" s="4"/>
      <c r="BJG44" s="4"/>
      <c r="BJH44" s="4"/>
      <c r="BJI44" s="4"/>
      <c r="BJJ44" s="4"/>
      <c r="BJK44" s="4"/>
      <c r="BJL44" s="4"/>
      <c r="BJM44" s="4"/>
      <c r="BJN44" s="4"/>
      <c r="BJO44" s="4"/>
      <c r="BJP44" s="4"/>
      <c r="BJQ44" s="4"/>
      <c r="BJR44" s="4"/>
      <c r="BJS44" s="4"/>
      <c r="BJT44" s="4"/>
      <c r="BJU44" s="4"/>
      <c r="BJV44" s="4"/>
      <c r="BJW44" s="4"/>
      <c r="BJX44" s="4"/>
      <c r="BJY44" s="4"/>
      <c r="BJZ44" s="4"/>
      <c r="BKA44" s="4"/>
      <c r="BKB44" s="4"/>
      <c r="BKC44" s="4"/>
      <c r="BKD44" s="4"/>
      <c r="BKE44" s="4"/>
      <c r="BKF44" s="4"/>
      <c r="BKG44" s="4"/>
      <c r="BKH44" s="4"/>
      <c r="BKI44" s="4"/>
      <c r="BKJ44" s="4"/>
      <c r="BKK44" s="4"/>
      <c r="BKL44" s="4"/>
      <c r="BKM44" s="4"/>
      <c r="BKN44" s="4"/>
      <c r="BKO44" s="4"/>
      <c r="BKP44" s="4"/>
      <c r="BKQ44" s="4"/>
      <c r="BKR44" s="4"/>
      <c r="BKS44" s="4"/>
      <c r="BKT44" s="4"/>
      <c r="BKU44" s="4"/>
      <c r="BKV44" s="4"/>
      <c r="BKW44" s="4"/>
      <c r="BKX44" s="4"/>
      <c r="BKY44" s="4"/>
      <c r="BKZ44" s="4"/>
      <c r="BLA44" s="4"/>
      <c r="BLB44" s="4"/>
      <c r="BLC44" s="4"/>
      <c r="BLD44" s="4"/>
      <c r="BLE44" s="4"/>
      <c r="BLF44" s="4"/>
      <c r="BLG44" s="4"/>
      <c r="BLH44" s="4"/>
      <c r="BLI44" s="4"/>
      <c r="BLJ44" s="4"/>
      <c r="BLK44" s="4"/>
      <c r="BLL44" s="4"/>
      <c r="BLM44" s="4"/>
      <c r="BLN44" s="4"/>
      <c r="BLO44" s="4"/>
      <c r="BLP44" s="4"/>
      <c r="BLQ44" s="4"/>
      <c r="BLR44" s="4"/>
      <c r="BLS44" s="4"/>
      <c r="BLT44" s="4"/>
      <c r="BLU44" s="4"/>
      <c r="BLV44" s="4"/>
      <c r="BLW44" s="4"/>
      <c r="BLX44" s="4"/>
      <c r="BLY44" s="4"/>
      <c r="BLZ44" s="4"/>
      <c r="BMA44" s="4"/>
      <c r="BMB44" s="4"/>
      <c r="BMC44" s="4"/>
      <c r="BMD44" s="4"/>
      <c r="BME44" s="4"/>
      <c r="BMF44" s="4"/>
      <c r="BMG44" s="4"/>
      <c r="BMH44" s="4"/>
      <c r="BMI44" s="4"/>
      <c r="BMJ44" s="4"/>
      <c r="BMK44" s="4"/>
      <c r="BML44" s="4"/>
      <c r="BMM44" s="4"/>
      <c r="BMN44" s="4"/>
      <c r="BMO44" s="4"/>
      <c r="BMP44" s="4"/>
      <c r="BMQ44" s="4"/>
      <c r="BMR44" s="4"/>
      <c r="BMS44" s="4"/>
      <c r="BMT44" s="4"/>
      <c r="BMU44" s="4"/>
      <c r="BMV44" s="4"/>
      <c r="BMW44" s="4"/>
      <c r="BMX44" s="4"/>
      <c r="BMY44" s="4"/>
      <c r="BMZ44" s="4"/>
      <c r="BNA44" s="4"/>
      <c r="BNB44" s="4"/>
      <c r="BNC44" s="4"/>
      <c r="BND44" s="4"/>
      <c r="BNE44" s="4"/>
      <c r="BNF44" s="4"/>
      <c r="BNG44" s="4"/>
      <c r="BNH44" s="4"/>
      <c r="BNI44" s="4"/>
      <c r="BNJ44" s="4"/>
      <c r="BNK44" s="4"/>
      <c r="BNL44" s="4"/>
      <c r="BNM44" s="4"/>
      <c r="BNN44" s="4"/>
      <c r="BNO44" s="4"/>
      <c r="BNP44" s="4"/>
      <c r="BNQ44" s="4"/>
      <c r="BNR44" s="4"/>
      <c r="BNS44" s="4"/>
      <c r="BNT44" s="4"/>
      <c r="BNU44" s="4"/>
      <c r="BNV44" s="4"/>
      <c r="BNW44" s="4"/>
      <c r="BNX44" s="4"/>
      <c r="BNY44" s="4"/>
      <c r="BNZ44" s="4"/>
      <c r="BOA44" s="4"/>
      <c r="BOB44" s="4"/>
      <c r="BOC44" s="4"/>
      <c r="BOD44" s="4"/>
      <c r="BOE44" s="4"/>
      <c r="BOF44" s="4"/>
      <c r="BOG44" s="4"/>
      <c r="BOH44" s="4"/>
      <c r="BOI44" s="4"/>
      <c r="BOJ44" s="4"/>
      <c r="BOK44" s="4"/>
      <c r="BOL44" s="4"/>
      <c r="BOM44" s="4"/>
      <c r="BON44" s="4"/>
      <c r="BOO44" s="4"/>
      <c r="BOP44" s="4"/>
      <c r="BOQ44" s="4"/>
      <c r="BOR44" s="4"/>
      <c r="BOS44" s="4"/>
      <c r="BOT44" s="4"/>
      <c r="BOU44" s="4"/>
      <c r="BOV44" s="4"/>
      <c r="BOW44" s="4"/>
      <c r="BOX44" s="4"/>
      <c r="BOY44" s="4"/>
      <c r="BOZ44" s="4"/>
      <c r="BPA44" s="4"/>
      <c r="BPB44" s="4"/>
      <c r="BPC44" s="4"/>
      <c r="BPD44" s="4"/>
      <c r="BPE44" s="4"/>
      <c r="BPF44" s="4"/>
      <c r="BPG44" s="4"/>
      <c r="BPH44" s="4"/>
      <c r="BPI44" s="4"/>
      <c r="BPJ44" s="4"/>
      <c r="BPK44" s="4"/>
      <c r="BPL44" s="4"/>
      <c r="BPM44" s="4"/>
      <c r="BPN44" s="4"/>
      <c r="BPO44" s="4"/>
      <c r="BPP44" s="4"/>
      <c r="BPQ44" s="4"/>
      <c r="BPR44" s="4"/>
      <c r="BPS44" s="4"/>
      <c r="BPT44" s="4"/>
      <c r="BPU44" s="4"/>
      <c r="BPV44" s="4"/>
      <c r="BPW44" s="4"/>
      <c r="BPX44" s="4"/>
      <c r="BPY44" s="4"/>
      <c r="BPZ44" s="4"/>
      <c r="BQA44" s="4"/>
      <c r="BQB44" s="4"/>
      <c r="BQC44" s="4"/>
      <c r="BQD44" s="4"/>
      <c r="BQE44" s="4"/>
      <c r="BQF44" s="4"/>
      <c r="BQG44" s="4"/>
      <c r="BQH44" s="4"/>
      <c r="BQI44" s="4"/>
      <c r="BQJ44" s="4"/>
      <c r="BQK44" s="4"/>
      <c r="BQL44" s="4"/>
      <c r="BQM44" s="4"/>
      <c r="BQN44" s="4"/>
      <c r="BQO44" s="4"/>
      <c r="BQP44" s="4"/>
      <c r="BQQ44" s="4"/>
      <c r="BQR44" s="4"/>
      <c r="BQS44" s="4"/>
      <c r="BQT44" s="4"/>
      <c r="BQU44" s="4"/>
      <c r="BQV44" s="4"/>
      <c r="BQW44" s="4"/>
      <c r="BQX44" s="4"/>
      <c r="BQY44" s="4"/>
      <c r="BQZ44" s="4"/>
      <c r="BRA44" s="4"/>
      <c r="BRB44" s="4"/>
      <c r="BRC44" s="4"/>
      <c r="BRD44" s="4"/>
      <c r="BRE44" s="4"/>
      <c r="BRF44" s="4"/>
      <c r="BRG44" s="4"/>
      <c r="BRH44" s="4"/>
      <c r="BRI44" s="4"/>
      <c r="BRJ44" s="4"/>
      <c r="BRK44" s="4"/>
      <c r="BRL44" s="4"/>
      <c r="BRM44" s="4"/>
      <c r="BRN44" s="4"/>
      <c r="BRO44" s="4"/>
      <c r="BRP44" s="4"/>
      <c r="BRQ44" s="4"/>
      <c r="BRR44" s="4"/>
      <c r="BRS44" s="4"/>
      <c r="BRT44" s="4"/>
      <c r="BRU44" s="4"/>
      <c r="BRV44" s="4"/>
      <c r="BRW44" s="4"/>
      <c r="BRX44" s="4"/>
      <c r="BRY44" s="4"/>
      <c r="BRZ44" s="4"/>
      <c r="BSA44" s="4"/>
      <c r="BSB44" s="4"/>
      <c r="BSC44" s="4"/>
      <c r="BSD44" s="4"/>
      <c r="BSE44" s="4"/>
      <c r="BSF44" s="4"/>
      <c r="BSG44" s="4"/>
      <c r="BSH44" s="4"/>
      <c r="BSI44" s="4"/>
      <c r="BSJ44" s="4"/>
      <c r="BSK44" s="4"/>
      <c r="BSL44" s="4"/>
      <c r="BSM44" s="4"/>
      <c r="BSN44" s="4"/>
      <c r="BSO44" s="4"/>
      <c r="BSP44" s="4"/>
      <c r="BSQ44" s="4"/>
      <c r="BSR44" s="4"/>
      <c r="BSS44" s="4"/>
      <c r="BST44" s="4"/>
      <c r="BSU44" s="4"/>
      <c r="BSV44" s="4"/>
      <c r="BSW44" s="4"/>
      <c r="BSX44" s="4"/>
      <c r="BSY44" s="4"/>
      <c r="BSZ44" s="4"/>
      <c r="BTA44" s="4"/>
      <c r="BTB44" s="4"/>
      <c r="BTC44" s="4"/>
      <c r="BTD44" s="4"/>
      <c r="BTE44" s="4"/>
      <c r="BTF44" s="4"/>
      <c r="BTG44" s="4"/>
      <c r="BTH44" s="4"/>
      <c r="BTI44" s="4"/>
      <c r="BTJ44" s="4"/>
      <c r="BTK44" s="4"/>
      <c r="BTL44" s="4"/>
      <c r="BTM44" s="4"/>
      <c r="BTN44" s="4"/>
      <c r="BTO44" s="4"/>
      <c r="BTP44" s="4"/>
      <c r="BTQ44" s="4"/>
      <c r="BTR44" s="4"/>
      <c r="BTS44" s="4"/>
      <c r="BTT44" s="4"/>
      <c r="BTU44" s="4"/>
      <c r="BTV44" s="4"/>
      <c r="BTW44" s="4"/>
      <c r="BTX44" s="4"/>
      <c r="BTY44" s="4"/>
      <c r="BTZ44" s="4"/>
      <c r="BUA44" s="4"/>
      <c r="BUB44" s="4"/>
      <c r="BUC44" s="4"/>
      <c r="BUD44" s="4"/>
      <c r="BUE44" s="4"/>
      <c r="BUF44" s="4"/>
      <c r="BUG44" s="4"/>
      <c r="BUH44" s="4"/>
      <c r="BUI44" s="4"/>
      <c r="BUJ44" s="4"/>
      <c r="BUK44" s="4"/>
      <c r="BUL44" s="4"/>
      <c r="BUM44" s="4"/>
      <c r="BUN44" s="4"/>
      <c r="BUO44" s="4"/>
      <c r="BUP44" s="4"/>
      <c r="BUQ44" s="4"/>
      <c r="BUR44" s="4"/>
      <c r="BUS44" s="4"/>
      <c r="BUT44" s="4"/>
      <c r="BUU44" s="4"/>
      <c r="BUV44" s="4"/>
      <c r="BUW44" s="4"/>
      <c r="BUX44" s="4"/>
      <c r="BUY44" s="4"/>
      <c r="BUZ44" s="4"/>
      <c r="BVA44" s="4"/>
      <c r="BVB44" s="4"/>
      <c r="BVC44" s="4"/>
      <c r="BVD44" s="4"/>
      <c r="BVE44" s="4"/>
      <c r="BVF44" s="4"/>
      <c r="BVG44" s="4"/>
      <c r="BVH44" s="4"/>
      <c r="BVI44" s="4"/>
      <c r="BVJ44" s="4"/>
      <c r="BVK44" s="4"/>
      <c r="BVL44" s="4"/>
      <c r="BVM44" s="4"/>
      <c r="BVN44" s="4"/>
      <c r="BVO44" s="4"/>
      <c r="BVP44" s="4"/>
      <c r="BVQ44" s="4"/>
      <c r="BVR44" s="4"/>
      <c r="BVS44" s="4"/>
      <c r="BVT44" s="4"/>
      <c r="BVU44" s="4"/>
      <c r="BVV44" s="4"/>
      <c r="BVW44" s="4"/>
      <c r="BVX44" s="4"/>
      <c r="BVY44" s="4"/>
      <c r="BVZ44" s="4"/>
      <c r="BWA44" s="4"/>
      <c r="BWB44" s="4"/>
      <c r="BWC44" s="4"/>
      <c r="BWD44" s="4"/>
      <c r="BWE44" s="4"/>
      <c r="BWF44" s="4"/>
      <c r="BWG44" s="4"/>
      <c r="BWH44" s="4"/>
      <c r="BWI44" s="4"/>
      <c r="BWJ44" s="4"/>
      <c r="BWK44" s="4"/>
      <c r="BWL44" s="4"/>
      <c r="BWM44" s="4"/>
      <c r="BWN44" s="4"/>
      <c r="BWO44" s="4"/>
      <c r="BWP44" s="4"/>
      <c r="BWQ44" s="4"/>
      <c r="BWR44" s="4"/>
      <c r="BWS44" s="4"/>
      <c r="BWT44" s="4"/>
      <c r="BWU44" s="4"/>
      <c r="BWV44" s="4"/>
      <c r="BWW44" s="4"/>
      <c r="BWX44" s="4"/>
      <c r="BWY44" s="4"/>
      <c r="BWZ44" s="4"/>
      <c r="BXA44" s="4"/>
      <c r="BXB44" s="4"/>
      <c r="BXC44" s="4"/>
      <c r="BXD44" s="4"/>
      <c r="BXE44" s="4"/>
      <c r="BXF44" s="4"/>
      <c r="BXG44" s="4"/>
      <c r="BXH44" s="4"/>
      <c r="BXI44" s="4"/>
      <c r="BXJ44" s="4"/>
      <c r="BXK44" s="4"/>
      <c r="BXL44" s="4"/>
      <c r="BXM44" s="4"/>
      <c r="BXN44" s="4"/>
      <c r="BXO44" s="4"/>
      <c r="BXP44" s="4"/>
      <c r="BXQ44" s="4"/>
      <c r="BXR44" s="4"/>
      <c r="BXS44" s="4"/>
      <c r="BXT44" s="4"/>
      <c r="BXU44" s="4"/>
      <c r="BXV44" s="4"/>
      <c r="BXW44" s="4"/>
      <c r="BXX44" s="4"/>
      <c r="BXY44" s="4"/>
      <c r="BXZ44" s="4"/>
      <c r="BYA44" s="4"/>
      <c r="BYB44" s="4"/>
      <c r="BYC44" s="4"/>
      <c r="BYD44" s="4"/>
      <c r="BYE44" s="4"/>
      <c r="BYF44" s="4"/>
      <c r="BYG44" s="4"/>
      <c r="BYH44" s="4"/>
      <c r="BYI44" s="4"/>
      <c r="BYJ44" s="4"/>
      <c r="BYK44" s="4"/>
      <c r="BYL44" s="4"/>
      <c r="BYM44" s="4"/>
      <c r="BYN44" s="4"/>
      <c r="BYO44" s="4"/>
      <c r="BYP44" s="4"/>
      <c r="BYQ44" s="4"/>
      <c r="BYR44" s="4"/>
      <c r="BYS44" s="4"/>
      <c r="BYT44" s="4"/>
      <c r="BYU44" s="4"/>
      <c r="BYV44" s="4"/>
      <c r="BYW44" s="4"/>
      <c r="BYX44" s="4"/>
      <c r="BYY44" s="4"/>
      <c r="BYZ44" s="4"/>
      <c r="BZA44" s="4"/>
      <c r="BZB44" s="4"/>
      <c r="BZC44" s="4"/>
      <c r="BZD44" s="4"/>
      <c r="BZE44" s="4"/>
      <c r="BZF44" s="4"/>
      <c r="BZG44" s="4"/>
      <c r="BZH44" s="4"/>
      <c r="BZI44" s="4"/>
      <c r="BZJ44" s="4"/>
      <c r="BZK44" s="4"/>
      <c r="BZL44" s="4"/>
      <c r="BZM44" s="4"/>
      <c r="BZN44" s="4"/>
      <c r="BZO44" s="4"/>
      <c r="BZP44" s="4"/>
      <c r="BZQ44" s="4"/>
      <c r="BZR44" s="4"/>
      <c r="BZS44" s="4"/>
      <c r="BZT44" s="4"/>
      <c r="BZU44" s="4"/>
      <c r="BZV44" s="4"/>
      <c r="BZW44" s="4"/>
      <c r="BZX44" s="4"/>
      <c r="BZY44" s="4"/>
      <c r="BZZ44" s="4"/>
      <c r="CAA44" s="4"/>
      <c r="CAB44" s="4"/>
      <c r="CAC44" s="4"/>
      <c r="CAD44" s="4"/>
      <c r="CAE44" s="4"/>
      <c r="CAF44" s="4"/>
      <c r="CAG44" s="4"/>
      <c r="CAH44" s="4"/>
      <c r="CAI44" s="4"/>
      <c r="CAJ44" s="4"/>
      <c r="CAK44" s="4"/>
      <c r="CAL44" s="4"/>
      <c r="CAM44" s="4"/>
      <c r="CAN44" s="4"/>
      <c r="CAO44" s="4"/>
      <c r="CAP44" s="4"/>
      <c r="CAQ44" s="4"/>
      <c r="CAR44" s="4"/>
      <c r="CAS44" s="4"/>
      <c r="CAT44" s="4"/>
      <c r="CAU44" s="4"/>
      <c r="CAV44" s="4"/>
      <c r="CAW44" s="4"/>
      <c r="CAX44" s="4"/>
      <c r="CAY44" s="4"/>
      <c r="CAZ44" s="4"/>
      <c r="CBA44" s="4"/>
      <c r="CBB44" s="4"/>
      <c r="CBC44" s="4"/>
      <c r="CBD44" s="4"/>
      <c r="CBE44" s="4"/>
      <c r="CBF44" s="4"/>
      <c r="CBG44" s="4"/>
      <c r="CBH44" s="4"/>
      <c r="CBI44" s="4"/>
      <c r="CBJ44" s="4"/>
      <c r="CBK44" s="4"/>
      <c r="CBL44" s="4"/>
      <c r="CBM44" s="4"/>
      <c r="CBN44" s="4"/>
      <c r="CBO44" s="4"/>
      <c r="CBP44" s="4"/>
      <c r="CBQ44" s="4"/>
      <c r="CBR44" s="4"/>
      <c r="CBS44" s="4"/>
      <c r="CBT44" s="4"/>
      <c r="CBU44" s="4"/>
      <c r="CBV44" s="4"/>
      <c r="CBW44" s="4"/>
      <c r="CBX44" s="4"/>
      <c r="CBY44" s="4"/>
      <c r="CBZ44" s="4"/>
      <c r="CCA44" s="4"/>
      <c r="CCB44" s="4"/>
      <c r="CCC44" s="4"/>
      <c r="CCD44" s="4"/>
      <c r="CCE44" s="4"/>
      <c r="CCF44" s="4"/>
      <c r="CCG44" s="4"/>
      <c r="CCH44" s="4"/>
      <c r="CCI44" s="4"/>
      <c r="CCJ44" s="4"/>
      <c r="CCK44" s="4"/>
      <c r="CCL44" s="4"/>
      <c r="CCM44" s="4"/>
      <c r="CCN44" s="4"/>
      <c r="CCO44" s="4"/>
      <c r="CCP44" s="4"/>
      <c r="CCQ44" s="4"/>
      <c r="CCR44" s="4"/>
      <c r="CCS44" s="4"/>
      <c r="CCT44" s="4"/>
      <c r="CCU44" s="4"/>
      <c r="CCV44" s="4"/>
      <c r="CCW44" s="4"/>
      <c r="CCX44" s="4"/>
      <c r="CCY44" s="4"/>
      <c r="CCZ44" s="4"/>
      <c r="CDA44" s="4"/>
      <c r="CDB44" s="4"/>
      <c r="CDC44" s="4"/>
      <c r="CDD44" s="4"/>
      <c r="CDE44" s="4"/>
      <c r="CDF44" s="4"/>
      <c r="CDG44" s="4"/>
      <c r="CDH44" s="4"/>
      <c r="CDI44" s="4"/>
      <c r="CDJ44" s="4"/>
      <c r="CDK44" s="4"/>
      <c r="CDL44" s="4"/>
      <c r="CDM44" s="4"/>
      <c r="CDN44" s="4"/>
      <c r="CDO44" s="4"/>
      <c r="CDP44" s="4"/>
      <c r="CDQ44" s="4"/>
      <c r="CDR44" s="4"/>
      <c r="CDS44" s="4"/>
      <c r="CDT44" s="4"/>
      <c r="CDU44" s="4"/>
      <c r="CDV44" s="4"/>
      <c r="CDW44" s="4"/>
      <c r="CDX44" s="4"/>
      <c r="CDY44" s="4"/>
      <c r="CDZ44" s="4"/>
      <c r="CEA44" s="4"/>
      <c r="CEB44" s="4"/>
      <c r="CEC44" s="4"/>
      <c r="CED44" s="4"/>
      <c r="CEE44" s="4"/>
      <c r="CEF44" s="4"/>
      <c r="CEG44" s="4"/>
      <c r="CEH44" s="4"/>
      <c r="CEI44" s="4"/>
      <c r="CEJ44" s="4"/>
      <c r="CEK44" s="4"/>
      <c r="CEL44" s="4"/>
      <c r="CEM44" s="4"/>
      <c r="CEN44" s="4"/>
      <c r="CEO44" s="4"/>
      <c r="CEP44" s="4"/>
      <c r="CEQ44" s="4"/>
      <c r="CER44" s="4"/>
      <c r="CES44" s="4"/>
      <c r="CET44" s="4"/>
      <c r="CEU44" s="4"/>
      <c r="CEV44" s="4"/>
      <c r="CEW44" s="4"/>
      <c r="CEX44" s="4"/>
      <c r="CEY44" s="4"/>
      <c r="CEZ44" s="4"/>
      <c r="CFA44" s="4"/>
      <c r="CFB44" s="4"/>
      <c r="CFC44" s="4"/>
      <c r="CFD44" s="4"/>
      <c r="CFE44" s="4"/>
      <c r="CFF44" s="4"/>
      <c r="CFG44" s="4"/>
      <c r="CFH44" s="4"/>
      <c r="CFI44" s="4"/>
      <c r="CFJ44" s="4"/>
      <c r="CFK44" s="4"/>
      <c r="CFL44" s="4"/>
      <c r="CFM44" s="4"/>
      <c r="CFN44" s="4"/>
      <c r="CFO44" s="4"/>
      <c r="CFP44" s="4"/>
      <c r="CFQ44" s="4"/>
      <c r="CFR44" s="4"/>
      <c r="CFS44" s="4"/>
      <c r="CFT44" s="4"/>
      <c r="CFU44" s="4"/>
      <c r="CFV44" s="4"/>
      <c r="CFW44" s="4"/>
      <c r="CFX44" s="4"/>
      <c r="CFY44" s="4"/>
      <c r="CFZ44" s="4"/>
      <c r="CGA44" s="4"/>
      <c r="CGB44" s="4"/>
      <c r="CGC44" s="4"/>
      <c r="CGD44" s="4"/>
      <c r="CGE44" s="4"/>
      <c r="CGF44" s="4"/>
      <c r="CGG44" s="4"/>
      <c r="CGH44" s="4"/>
      <c r="CGI44" s="4"/>
      <c r="CGJ44" s="4"/>
      <c r="CGK44" s="4"/>
      <c r="CGL44" s="4"/>
      <c r="CGM44" s="4"/>
      <c r="CGN44" s="4"/>
      <c r="CGO44" s="4"/>
      <c r="CGP44" s="4"/>
      <c r="CGQ44" s="4"/>
      <c r="CGR44" s="4"/>
      <c r="CGS44" s="4"/>
      <c r="CGT44" s="4"/>
      <c r="CGU44" s="4"/>
      <c r="CGV44" s="4"/>
      <c r="CGW44" s="4"/>
      <c r="CGX44" s="4"/>
      <c r="CGY44" s="4"/>
      <c r="CGZ44" s="4"/>
      <c r="CHA44" s="4"/>
      <c r="CHB44" s="4"/>
      <c r="CHC44" s="4"/>
      <c r="CHD44" s="4"/>
      <c r="CHE44" s="4"/>
      <c r="CHF44" s="4"/>
      <c r="CHG44" s="4"/>
      <c r="CHH44" s="4"/>
      <c r="CHI44" s="4"/>
      <c r="CHJ44" s="4"/>
      <c r="CHK44" s="4"/>
      <c r="CHL44" s="4"/>
      <c r="CHM44" s="4"/>
      <c r="CHN44" s="4"/>
      <c r="CHO44" s="4"/>
      <c r="CHP44" s="4"/>
      <c r="CHQ44" s="4"/>
      <c r="CHR44" s="4"/>
      <c r="CHS44" s="4"/>
      <c r="CHT44" s="4"/>
      <c r="CHU44" s="4"/>
      <c r="CHV44" s="4"/>
      <c r="CHW44" s="4"/>
      <c r="CHX44" s="4"/>
      <c r="CHY44" s="4"/>
      <c r="CHZ44" s="4"/>
      <c r="CIA44" s="4"/>
      <c r="CIB44" s="4"/>
      <c r="CIC44" s="4"/>
      <c r="CID44" s="4"/>
      <c r="CIE44" s="4"/>
      <c r="CIF44" s="4"/>
      <c r="CIG44" s="4"/>
      <c r="CIH44" s="4"/>
      <c r="CII44" s="4"/>
      <c r="CIJ44" s="4"/>
      <c r="CIK44" s="4"/>
      <c r="CIL44" s="4"/>
      <c r="CIM44" s="4"/>
      <c r="CIN44" s="4"/>
      <c r="CIO44" s="4"/>
      <c r="CIP44" s="4"/>
      <c r="CIQ44" s="4"/>
      <c r="CIR44" s="4"/>
      <c r="CIS44" s="4"/>
      <c r="CIT44" s="4"/>
      <c r="CIU44" s="4"/>
      <c r="CIV44" s="4"/>
      <c r="CIW44" s="4"/>
      <c r="CIX44" s="4"/>
      <c r="CIY44" s="4"/>
      <c r="CIZ44" s="4"/>
      <c r="CJA44" s="4"/>
      <c r="CJB44" s="4"/>
      <c r="CJC44" s="4"/>
      <c r="CJD44" s="4"/>
      <c r="CJE44" s="4"/>
      <c r="CJF44" s="4"/>
      <c r="CJG44" s="4"/>
      <c r="CJH44" s="4"/>
      <c r="CJI44" s="4"/>
      <c r="CJJ44" s="4"/>
      <c r="CJK44" s="4"/>
      <c r="CJL44" s="4"/>
      <c r="CJM44" s="4"/>
      <c r="CJN44" s="4"/>
      <c r="CJO44" s="4"/>
      <c r="CJP44" s="4"/>
      <c r="CJQ44" s="4"/>
      <c r="CJR44" s="4"/>
      <c r="CJS44" s="4"/>
      <c r="CJT44" s="4"/>
      <c r="CJU44" s="4"/>
      <c r="CJV44" s="4"/>
      <c r="CJW44" s="4"/>
      <c r="CJX44" s="4"/>
      <c r="CJY44" s="4"/>
      <c r="CJZ44" s="4"/>
      <c r="CKA44" s="4"/>
      <c r="CKB44" s="4"/>
      <c r="CKC44" s="4"/>
      <c r="CKD44" s="4"/>
      <c r="CKE44" s="4"/>
      <c r="CKF44" s="4"/>
      <c r="CKG44" s="4"/>
      <c r="CKH44" s="4"/>
      <c r="CKI44" s="4"/>
      <c r="CKJ44" s="4"/>
      <c r="CKK44" s="4"/>
      <c r="CKL44" s="4"/>
      <c r="CKM44" s="4"/>
      <c r="CKN44" s="4"/>
      <c r="CKO44" s="4"/>
      <c r="CKP44" s="4"/>
      <c r="CKQ44" s="4"/>
      <c r="CKR44" s="4"/>
      <c r="CKS44" s="4"/>
      <c r="CKT44" s="4"/>
      <c r="CKU44" s="4"/>
      <c r="CKV44" s="4"/>
      <c r="CKW44" s="4"/>
      <c r="CKX44" s="4"/>
      <c r="CKY44" s="4"/>
      <c r="CKZ44" s="4"/>
      <c r="CLA44" s="4"/>
      <c r="CLB44" s="4"/>
      <c r="CLC44" s="4"/>
      <c r="CLD44" s="4"/>
      <c r="CLE44" s="4"/>
      <c r="CLF44" s="4"/>
      <c r="CLG44" s="4"/>
      <c r="CLH44" s="4"/>
      <c r="CLI44" s="4"/>
      <c r="CLJ44" s="4"/>
      <c r="CLK44" s="4"/>
      <c r="CLL44" s="4"/>
      <c r="CLM44" s="4"/>
      <c r="CLN44" s="4"/>
      <c r="CLO44" s="4"/>
      <c r="CLP44" s="4"/>
      <c r="CLQ44" s="4"/>
      <c r="CLR44" s="4"/>
      <c r="CLS44" s="4"/>
      <c r="CLT44" s="4"/>
      <c r="CLU44" s="4"/>
      <c r="CLV44" s="4"/>
      <c r="CLW44" s="4"/>
      <c r="CLX44" s="4"/>
      <c r="CLY44" s="4"/>
      <c r="CLZ44" s="4"/>
      <c r="CMA44" s="4"/>
      <c r="CMB44" s="4"/>
      <c r="CMC44" s="4"/>
      <c r="CMD44" s="4"/>
      <c r="CME44" s="4"/>
      <c r="CMF44" s="4"/>
      <c r="CMG44" s="4"/>
      <c r="CMH44" s="4"/>
      <c r="CMI44" s="4"/>
      <c r="CMJ44" s="4"/>
      <c r="CMK44" s="4"/>
      <c r="CML44" s="4"/>
      <c r="CMM44" s="4"/>
      <c r="CMN44" s="4"/>
      <c r="CMO44" s="4"/>
      <c r="CMP44" s="4"/>
      <c r="CMQ44" s="4"/>
      <c r="CMR44" s="4"/>
      <c r="CMS44" s="4"/>
      <c r="CMT44" s="4"/>
      <c r="CMU44" s="4"/>
      <c r="CMV44" s="4"/>
      <c r="CMW44" s="4"/>
      <c r="CMX44" s="4"/>
      <c r="CMY44" s="4"/>
      <c r="CMZ44" s="4"/>
      <c r="CNA44" s="4"/>
      <c r="CNB44" s="4"/>
      <c r="CNC44" s="4"/>
      <c r="CND44" s="4"/>
      <c r="CNE44" s="4"/>
      <c r="CNF44" s="4"/>
      <c r="CNG44" s="4"/>
      <c r="CNH44" s="4"/>
      <c r="CNI44" s="4"/>
      <c r="CNJ44" s="4"/>
      <c r="CNK44" s="4"/>
      <c r="CNL44" s="4"/>
      <c r="CNM44" s="4"/>
      <c r="CNN44" s="4"/>
      <c r="CNO44" s="4"/>
      <c r="CNP44" s="4"/>
      <c r="CNQ44" s="4"/>
      <c r="CNR44" s="4"/>
      <c r="CNS44" s="4"/>
      <c r="CNT44" s="4"/>
      <c r="CNU44" s="4"/>
      <c r="CNV44" s="4"/>
      <c r="CNW44" s="4"/>
      <c r="CNX44" s="4"/>
      <c r="CNY44" s="4"/>
      <c r="CNZ44" s="4"/>
      <c r="COA44" s="4"/>
      <c r="COB44" s="4"/>
      <c r="COC44" s="4"/>
      <c r="COD44" s="4"/>
      <c r="COE44" s="4"/>
      <c r="COF44" s="4"/>
      <c r="COG44" s="4"/>
      <c r="COH44" s="4"/>
      <c r="COI44" s="4"/>
      <c r="COJ44" s="4"/>
      <c r="COK44" s="4"/>
      <c r="COL44" s="4"/>
      <c r="COM44" s="4"/>
      <c r="CON44" s="4"/>
      <c r="COO44" s="4"/>
      <c r="COP44" s="4"/>
      <c r="COQ44" s="4"/>
      <c r="COR44" s="4"/>
      <c r="COS44" s="4"/>
      <c r="COT44" s="4"/>
      <c r="COU44" s="4"/>
      <c r="COV44" s="4"/>
      <c r="COW44" s="4"/>
      <c r="COX44" s="4"/>
      <c r="COY44" s="4"/>
      <c r="COZ44" s="4"/>
      <c r="CPA44" s="4"/>
      <c r="CPB44" s="4"/>
      <c r="CPC44" s="4"/>
      <c r="CPD44" s="4"/>
      <c r="CPE44" s="4"/>
      <c r="CPF44" s="4"/>
      <c r="CPG44" s="4"/>
      <c r="CPH44" s="4"/>
      <c r="CPI44" s="4"/>
      <c r="CPJ44" s="4"/>
      <c r="CPK44" s="4"/>
      <c r="CPL44" s="4"/>
      <c r="CPM44" s="4"/>
      <c r="CPN44" s="4"/>
      <c r="CPO44" s="4"/>
      <c r="CPP44" s="4"/>
      <c r="CPQ44" s="4"/>
      <c r="CPR44" s="4"/>
      <c r="CPS44" s="4"/>
      <c r="CPT44" s="4"/>
      <c r="CPU44" s="4"/>
      <c r="CPV44" s="4"/>
      <c r="CPW44" s="4"/>
      <c r="CPX44" s="4"/>
      <c r="CPY44" s="4"/>
      <c r="CPZ44" s="4"/>
      <c r="CQA44" s="4"/>
      <c r="CQB44" s="4"/>
      <c r="CQC44" s="4"/>
      <c r="CQD44" s="4"/>
      <c r="CQE44" s="4"/>
      <c r="CQF44" s="4"/>
      <c r="CQG44" s="4"/>
      <c r="CQH44" s="4"/>
      <c r="CQI44" s="4"/>
      <c r="CQJ44" s="4"/>
      <c r="CQK44" s="4"/>
      <c r="CQL44" s="4"/>
      <c r="CQM44" s="4"/>
      <c r="CQN44" s="4"/>
      <c r="CQO44" s="4"/>
      <c r="CQP44" s="4"/>
      <c r="CQQ44" s="4"/>
      <c r="CQR44" s="4"/>
      <c r="CQS44" s="4"/>
      <c r="CQT44" s="4"/>
      <c r="CQU44" s="4"/>
      <c r="CQV44" s="4"/>
      <c r="CQW44" s="4"/>
      <c r="CQX44" s="4"/>
      <c r="CQY44" s="4"/>
      <c r="CQZ44" s="4"/>
      <c r="CRA44" s="4"/>
      <c r="CRB44" s="4"/>
      <c r="CRC44" s="4"/>
      <c r="CRD44" s="4"/>
      <c r="CRE44" s="4"/>
      <c r="CRF44" s="4"/>
      <c r="CRG44" s="4"/>
      <c r="CRH44" s="4"/>
      <c r="CRI44" s="4"/>
      <c r="CRJ44" s="4"/>
      <c r="CRK44" s="4"/>
      <c r="CRL44" s="4"/>
      <c r="CRM44" s="4"/>
      <c r="CRN44" s="4"/>
      <c r="CRO44" s="4"/>
      <c r="CRP44" s="4"/>
      <c r="CRQ44" s="4"/>
      <c r="CRR44" s="4"/>
      <c r="CRS44" s="4"/>
      <c r="CRT44" s="4"/>
      <c r="CRU44" s="4"/>
      <c r="CRV44" s="4"/>
      <c r="CRW44" s="4"/>
      <c r="CRX44" s="4"/>
      <c r="CRY44" s="4"/>
      <c r="CRZ44" s="4"/>
      <c r="CSA44" s="4"/>
      <c r="CSB44" s="4"/>
      <c r="CSC44" s="4"/>
      <c r="CSD44" s="4"/>
      <c r="CSE44" s="4"/>
      <c r="CSF44" s="4"/>
      <c r="CSG44" s="4"/>
      <c r="CSH44" s="4"/>
      <c r="CSI44" s="4"/>
      <c r="CSJ44" s="4"/>
      <c r="CSK44" s="4"/>
      <c r="CSL44" s="4"/>
      <c r="CSM44" s="4"/>
      <c r="CSN44" s="4"/>
      <c r="CSO44" s="4"/>
      <c r="CSP44" s="4"/>
      <c r="CSQ44" s="4"/>
      <c r="CSR44" s="4"/>
      <c r="CSS44" s="4"/>
      <c r="CST44" s="4"/>
      <c r="CSU44" s="4"/>
      <c r="CSV44" s="4"/>
      <c r="CSW44" s="4"/>
      <c r="CSX44" s="4"/>
      <c r="CSY44" s="4"/>
      <c r="CSZ44" s="4"/>
      <c r="CTA44" s="4"/>
      <c r="CTB44" s="4"/>
      <c r="CTC44" s="4"/>
      <c r="CTD44" s="4"/>
      <c r="CTE44" s="4"/>
      <c r="CTF44" s="4"/>
      <c r="CTG44" s="4"/>
      <c r="CTH44" s="4"/>
      <c r="CTI44" s="4"/>
      <c r="CTJ44" s="4"/>
      <c r="CTK44" s="4"/>
      <c r="CTL44" s="4"/>
      <c r="CTM44" s="4"/>
      <c r="CTN44" s="4"/>
      <c r="CTO44" s="4"/>
      <c r="CTP44" s="4"/>
      <c r="CTQ44" s="4"/>
      <c r="CTR44" s="4"/>
      <c r="CTS44" s="4"/>
      <c r="CTT44" s="4"/>
      <c r="CTU44" s="4"/>
      <c r="CTV44" s="4"/>
      <c r="CTW44" s="4"/>
      <c r="CTX44" s="4"/>
      <c r="CTY44" s="4"/>
      <c r="CTZ44" s="4"/>
      <c r="CUA44" s="4"/>
      <c r="CUB44" s="4"/>
      <c r="CUC44" s="4"/>
      <c r="CUD44" s="4"/>
      <c r="CUE44" s="4"/>
      <c r="CUF44" s="4"/>
      <c r="CUG44" s="4"/>
      <c r="CUH44" s="4"/>
      <c r="CUI44" s="4"/>
      <c r="CUJ44" s="4"/>
      <c r="CUK44" s="4"/>
      <c r="CUL44" s="4"/>
      <c r="CUM44" s="4"/>
      <c r="CUN44" s="4"/>
      <c r="CUO44" s="4"/>
      <c r="CUP44" s="4"/>
      <c r="CUQ44" s="4"/>
      <c r="CUR44" s="4"/>
      <c r="CUS44" s="4"/>
      <c r="CUT44" s="4"/>
      <c r="CUU44" s="4"/>
      <c r="CUV44" s="4"/>
      <c r="CUW44" s="4"/>
      <c r="CUX44" s="4"/>
      <c r="CUY44" s="4"/>
      <c r="CUZ44" s="4"/>
      <c r="CVA44" s="4"/>
      <c r="CVB44" s="4"/>
      <c r="CVC44" s="4"/>
      <c r="CVD44" s="4"/>
      <c r="CVE44" s="4"/>
      <c r="CVF44" s="4"/>
      <c r="CVG44" s="4"/>
      <c r="CVH44" s="4"/>
      <c r="CVI44" s="4"/>
      <c r="CVJ44" s="4"/>
      <c r="CVK44" s="4"/>
      <c r="CVL44" s="4"/>
      <c r="CVM44" s="4"/>
      <c r="CVN44" s="4"/>
      <c r="CVO44" s="4"/>
      <c r="CVP44" s="4"/>
      <c r="CVQ44" s="4"/>
      <c r="CVR44" s="4"/>
      <c r="CVS44" s="4"/>
      <c r="CVT44" s="4"/>
      <c r="CVU44" s="4"/>
      <c r="CVV44" s="4"/>
      <c r="CVW44" s="4"/>
      <c r="CVX44" s="4"/>
      <c r="CVY44" s="4"/>
      <c r="CVZ44" s="4"/>
      <c r="CWA44" s="4"/>
      <c r="CWB44" s="4"/>
      <c r="CWC44" s="4"/>
      <c r="CWD44" s="4"/>
      <c r="CWE44" s="4"/>
      <c r="CWF44" s="4"/>
      <c r="CWG44" s="4"/>
      <c r="CWH44" s="4"/>
      <c r="CWI44" s="4"/>
      <c r="CWJ44" s="4"/>
      <c r="CWK44" s="4"/>
      <c r="CWL44" s="4"/>
      <c r="CWM44" s="4"/>
      <c r="CWN44" s="4"/>
      <c r="CWO44" s="4"/>
      <c r="CWP44" s="4"/>
      <c r="CWQ44" s="4"/>
      <c r="CWR44" s="4"/>
      <c r="CWS44" s="4"/>
      <c r="CWT44" s="4"/>
      <c r="CWU44" s="4"/>
      <c r="CWV44" s="4"/>
      <c r="CWW44" s="4"/>
      <c r="CWX44" s="4"/>
      <c r="CWY44" s="4"/>
      <c r="CWZ44" s="4"/>
      <c r="CXA44" s="4"/>
      <c r="CXB44" s="4"/>
      <c r="CXC44" s="4"/>
      <c r="CXD44" s="4"/>
      <c r="CXE44" s="4"/>
      <c r="CXF44" s="4"/>
      <c r="CXG44" s="4"/>
      <c r="CXH44" s="4"/>
      <c r="CXI44" s="4"/>
      <c r="CXJ44" s="4"/>
      <c r="CXK44" s="4"/>
      <c r="CXL44" s="4"/>
      <c r="CXM44" s="4"/>
      <c r="CXN44" s="4"/>
      <c r="CXO44" s="4"/>
      <c r="CXP44" s="4"/>
      <c r="CXQ44" s="4"/>
      <c r="CXR44" s="4"/>
      <c r="CXS44" s="4"/>
      <c r="CXT44" s="4"/>
      <c r="CXU44" s="4"/>
      <c r="CXV44" s="4"/>
      <c r="CXW44" s="4"/>
      <c r="CXX44" s="4"/>
      <c r="CXY44" s="4"/>
      <c r="CXZ44" s="4"/>
      <c r="CYA44" s="4"/>
      <c r="CYB44" s="4"/>
      <c r="CYC44" s="4"/>
      <c r="CYD44" s="4"/>
      <c r="CYE44" s="4"/>
      <c r="CYF44" s="4"/>
      <c r="CYG44" s="4"/>
      <c r="CYH44" s="4"/>
      <c r="CYI44" s="4"/>
      <c r="CYJ44" s="4"/>
      <c r="CYK44" s="4"/>
      <c r="CYL44" s="4"/>
      <c r="CYM44" s="4"/>
      <c r="CYN44" s="4"/>
      <c r="CYO44" s="4"/>
      <c r="CYP44" s="4"/>
      <c r="CYQ44" s="4"/>
      <c r="CYR44" s="4"/>
      <c r="CYS44" s="4"/>
      <c r="CYT44" s="4"/>
      <c r="CYU44" s="4"/>
      <c r="CYV44" s="4"/>
      <c r="CYW44" s="4"/>
      <c r="CYX44" s="4"/>
      <c r="CYY44" s="4"/>
      <c r="CYZ44" s="4"/>
      <c r="CZA44" s="4"/>
      <c r="CZB44" s="4"/>
      <c r="CZC44" s="4"/>
      <c r="CZD44" s="4"/>
      <c r="CZE44" s="4"/>
      <c r="CZF44" s="4"/>
      <c r="CZG44" s="4"/>
      <c r="CZH44" s="4"/>
      <c r="CZI44" s="4"/>
      <c r="CZJ44" s="4"/>
      <c r="CZK44" s="4"/>
      <c r="CZL44" s="4"/>
      <c r="CZM44" s="4"/>
      <c r="CZN44" s="4"/>
      <c r="CZO44" s="4"/>
      <c r="CZP44" s="4"/>
      <c r="CZQ44" s="4"/>
      <c r="CZR44" s="4"/>
      <c r="CZS44" s="4"/>
      <c r="CZT44" s="4"/>
      <c r="CZU44" s="4"/>
      <c r="CZV44" s="4"/>
      <c r="CZW44" s="4"/>
      <c r="CZX44" s="4"/>
      <c r="CZY44" s="4"/>
      <c r="CZZ44" s="4"/>
      <c r="DAA44" s="4"/>
      <c r="DAB44" s="4"/>
      <c r="DAC44" s="4"/>
      <c r="DAD44" s="4"/>
      <c r="DAE44" s="4"/>
      <c r="DAF44" s="4"/>
      <c r="DAG44" s="4"/>
      <c r="DAH44" s="4"/>
      <c r="DAI44" s="4"/>
      <c r="DAJ44" s="4"/>
      <c r="DAK44" s="4"/>
      <c r="DAL44" s="4"/>
      <c r="DAM44" s="4"/>
      <c r="DAN44" s="4"/>
      <c r="DAO44" s="4"/>
      <c r="DAP44" s="4"/>
      <c r="DAQ44" s="4"/>
      <c r="DAR44" s="4"/>
      <c r="DAS44" s="4"/>
      <c r="DAT44" s="4"/>
      <c r="DAU44" s="4"/>
      <c r="DAV44" s="4"/>
      <c r="DAW44" s="4"/>
      <c r="DAX44" s="4"/>
      <c r="DAY44" s="4"/>
      <c r="DAZ44" s="4"/>
      <c r="DBA44" s="4"/>
      <c r="DBB44" s="4"/>
      <c r="DBC44" s="4"/>
      <c r="DBD44" s="4"/>
      <c r="DBE44" s="4"/>
      <c r="DBF44" s="4"/>
      <c r="DBG44" s="4"/>
      <c r="DBH44" s="4"/>
      <c r="DBI44" s="4"/>
      <c r="DBJ44" s="4"/>
      <c r="DBK44" s="4"/>
      <c r="DBL44" s="4"/>
      <c r="DBM44" s="4"/>
      <c r="DBN44" s="4"/>
      <c r="DBO44" s="4"/>
      <c r="DBP44" s="4"/>
      <c r="DBQ44" s="4"/>
      <c r="DBR44" s="4"/>
      <c r="DBS44" s="4"/>
      <c r="DBT44" s="4"/>
      <c r="DBU44" s="4"/>
      <c r="DBV44" s="4"/>
      <c r="DBW44" s="4"/>
      <c r="DBX44" s="4"/>
      <c r="DBY44" s="4"/>
      <c r="DBZ44" s="4"/>
      <c r="DCA44" s="4"/>
      <c r="DCB44" s="4"/>
      <c r="DCC44" s="4"/>
      <c r="DCD44" s="4"/>
      <c r="DCE44" s="4"/>
      <c r="DCF44" s="4"/>
      <c r="DCG44" s="4"/>
      <c r="DCH44" s="4"/>
      <c r="DCI44" s="4"/>
      <c r="DCJ44" s="4"/>
      <c r="DCK44" s="4"/>
      <c r="DCL44" s="4"/>
      <c r="DCM44" s="4"/>
      <c r="DCN44" s="4"/>
      <c r="DCO44" s="4"/>
      <c r="DCP44" s="4"/>
      <c r="DCQ44" s="4"/>
      <c r="DCR44" s="4"/>
      <c r="DCS44" s="4"/>
      <c r="DCT44" s="4"/>
      <c r="DCU44" s="4"/>
      <c r="DCV44" s="4"/>
      <c r="DCW44" s="4"/>
      <c r="DCX44" s="4"/>
      <c r="DCY44" s="4"/>
      <c r="DCZ44" s="4"/>
      <c r="DDA44" s="4"/>
      <c r="DDB44" s="4"/>
      <c r="DDC44" s="4"/>
      <c r="DDD44" s="4"/>
      <c r="DDE44" s="4"/>
      <c r="DDF44" s="4"/>
      <c r="DDG44" s="4"/>
      <c r="DDH44" s="4"/>
      <c r="DDI44" s="4"/>
      <c r="DDJ44" s="4"/>
      <c r="DDK44" s="4"/>
      <c r="DDL44" s="4"/>
      <c r="DDM44" s="4"/>
      <c r="DDN44" s="4"/>
      <c r="DDO44" s="4"/>
      <c r="DDP44" s="4"/>
      <c r="DDQ44" s="4"/>
      <c r="DDR44" s="4"/>
      <c r="DDS44" s="4"/>
      <c r="DDT44" s="4"/>
      <c r="DDU44" s="4"/>
      <c r="DDV44" s="4"/>
      <c r="DDW44" s="4"/>
      <c r="DDX44" s="4"/>
      <c r="DDY44" s="4"/>
      <c r="DDZ44" s="4"/>
      <c r="DEA44" s="4"/>
      <c r="DEB44" s="4"/>
      <c r="DEC44" s="4"/>
      <c r="DED44" s="4"/>
      <c r="DEE44" s="4"/>
      <c r="DEF44" s="4"/>
      <c r="DEG44" s="4"/>
      <c r="DEH44" s="4"/>
      <c r="DEI44" s="4"/>
      <c r="DEJ44" s="4"/>
      <c r="DEK44" s="4"/>
      <c r="DEL44" s="4"/>
      <c r="DEM44" s="4"/>
      <c r="DEN44" s="4"/>
      <c r="DEO44" s="4"/>
      <c r="DEP44" s="4"/>
      <c r="DEQ44" s="4"/>
      <c r="DER44" s="4"/>
      <c r="DES44" s="4"/>
      <c r="DET44" s="4"/>
      <c r="DEU44" s="4"/>
      <c r="DEV44" s="4"/>
      <c r="DEW44" s="4"/>
      <c r="DEX44" s="4"/>
      <c r="DEY44" s="4"/>
      <c r="DEZ44" s="4"/>
      <c r="DFA44" s="4"/>
      <c r="DFB44" s="4"/>
      <c r="DFC44" s="4"/>
      <c r="DFD44" s="4"/>
      <c r="DFE44" s="4"/>
      <c r="DFF44" s="4"/>
      <c r="DFG44" s="4"/>
      <c r="DFH44" s="4"/>
      <c r="DFI44" s="4"/>
      <c r="DFJ44" s="4"/>
      <c r="DFK44" s="4"/>
      <c r="DFL44" s="4"/>
      <c r="DFM44" s="4"/>
      <c r="DFN44" s="4"/>
      <c r="DFO44" s="4"/>
      <c r="DFP44" s="4"/>
      <c r="DFQ44" s="4"/>
      <c r="DFR44" s="4"/>
      <c r="DFS44" s="4"/>
      <c r="DFT44" s="4"/>
      <c r="DFU44" s="4"/>
      <c r="DFV44" s="4"/>
      <c r="DFW44" s="4"/>
      <c r="DFX44" s="4"/>
      <c r="DFY44" s="4"/>
      <c r="DFZ44" s="4"/>
      <c r="DGA44" s="4"/>
      <c r="DGB44" s="4"/>
      <c r="DGC44" s="4"/>
      <c r="DGD44" s="4"/>
      <c r="DGE44" s="4"/>
      <c r="DGF44" s="4"/>
      <c r="DGG44" s="4"/>
      <c r="DGH44" s="4"/>
      <c r="DGI44" s="4"/>
      <c r="DGJ44" s="4"/>
      <c r="DGK44" s="4"/>
      <c r="DGL44" s="4"/>
      <c r="DGM44" s="4"/>
      <c r="DGN44" s="4"/>
      <c r="DGO44" s="4"/>
      <c r="DGP44" s="4"/>
      <c r="DGQ44" s="4"/>
      <c r="DGR44" s="4"/>
      <c r="DGS44" s="4"/>
      <c r="DGT44" s="4"/>
      <c r="DGU44" s="4"/>
      <c r="DGV44" s="4"/>
      <c r="DGW44" s="4"/>
      <c r="DGX44" s="4"/>
      <c r="DGY44" s="4"/>
      <c r="DGZ44" s="4"/>
      <c r="DHA44" s="4"/>
      <c r="DHB44" s="4"/>
      <c r="DHC44" s="4"/>
      <c r="DHD44" s="4"/>
      <c r="DHE44" s="4"/>
      <c r="DHF44" s="4"/>
      <c r="DHG44" s="4"/>
      <c r="DHH44" s="4"/>
      <c r="DHI44" s="4"/>
      <c r="DHJ44" s="4"/>
      <c r="DHK44" s="4"/>
      <c r="DHL44" s="4"/>
      <c r="DHM44" s="4"/>
      <c r="DHN44" s="4"/>
      <c r="DHO44" s="4"/>
      <c r="DHP44" s="4"/>
      <c r="DHQ44" s="4"/>
      <c r="DHR44" s="4"/>
      <c r="DHS44" s="4"/>
      <c r="DHT44" s="4"/>
      <c r="DHU44" s="4"/>
      <c r="DHV44" s="4"/>
      <c r="DHW44" s="4"/>
      <c r="DHX44" s="4"/>
      <c r="DHY44" s="4"/>
      <c r="DHZ44" s="4"/>
      <c r="DIA44" s="4"/>
      <c r="DIB44" s="4"/>
      <c r="DIC44" s="4"/>
      <c r="DID44" s="4"/>
      <c r="DIE44" s="4"/>
      <c r="DIF44" s="4"/>
      <c r="DIG44" s="4"/>
      <c r="DIH44" s="4"/>
      <c r="DII44" s="4"/>
      <c r="DIJ44" s="4"/>
      <c r="DIK44" s="4"/>
      <c r="DIL44" s="4"/>
      <c r="DIM44" s="4"/>
      <c r="DIN44" s="4"/>
      <c r="DIO44" s="4"/>
      <c r="DIP44" s="4"/>
      <c r="DIQ44" s="4"/>
      <c r="DIR44" s="4"/>
      <c r="DIS44" s="4"/>
      <c r="DIT44" s="4"/>
      <c r="DIU44" s="4"/>
      <c r="DIV44" s="4"/>
      <c r="DIW44" s="4"/>
      <c r="DIX44" s="4"/>
      <c r="DIY44" s="4"/>
      <c r="DIZ44" s="4"/>
      <c r="DJA44" s="4"/>
      <c r="DJB44" s="4"/>
      <c r="DJC44" s="4"/>
      <c r="DJD44" s="4"/>
      <c r="DJE44" s="4"/>
      <c r="DJF44" s="4"/>
      <c r="DJG44" s="4"/>
      <c r="DJH44" s="4"/>
      <c r="DJI44" s="4"/>
      <c r="DJJ44" s="4"/>
      <c r="DJK44" s="4"/>
      <c r="DJL44" s="4"/>
      <c r="DJM44" s="4"/>
      <c r="DJN44" s="4"/>
      <c r="DJO44" s="4"/>
      <c r="DJP44" s="4"/>
      <c r="DJQ44" s="4"/>
      <c r="DJR44" s="4"/>
      <c r="DJS44" s="4"/>
      <c r="DJT44" s="4"/>
      <c r="DJU44" s="4"/>
      <c r="DJV44" s="4"/>
      <c r="DJW44" s="4"/>
      <c r="DJX44" s="4"/>
      <c r="DJY44" s="4"/>
      <c r="DJZ44" s="4"/>
      <c r="DKA44" s="4"/>
      <c r="DKB44" s="4"/>
      <c r="DKC44" s="4"/>
      <c r="DKD44" s="4"/>
      <c r="DKE44" s="4"/>
      <c r="DKF44" s="4"/>
      <c r="DKG44" s="4"/>
      <c r="DKH44" s="4"/>
      <c r="DKI44" s="4"/>
      <c r="DKJ44" s="4"/>
      <c r="DKK44" s="4"/>
      <c r="DKL44" s="4"/>
      <c r="DKM44" s="4"/>
      <c r="DKN44" s="4"/>
      <c r="DKO44" s="4"/>
      <c r="DKP44" s="4"/>
      <c r="DKQ44" s="4"/>
      <c r="DKR44" s="4"/>
      <c r="DKS44" s="4"/>
      <c r="DKT44" s="4"/>
      <c r="DKU44" s="4"/>
      <c r="DKV44" s="4"/>
      <c r="DKW44" s="4"/>
      <c r="DKX44" s="4"/>
      <c r="DKY44" s="4"/>
      <c r="DKZ44" s="4"/>
      <c r="DLA44" s="4"/>
      <c r="DLB44" s="4"/>
      <c r="DLC44" s="4"/>
      <c r="DLD44" s="4"/>
      <c r="DLE44" s="4"/>
      <c r="DLF44" s="4"/>
      <c r="DLG44" s="4"/>
      <c r="DLH44" s="4"/>
      <c r="DLI44" s="4"/>
      <c r="DLJ44" s="4"/>
      <c r="DLK44" s="4"/>
      <c r="DLL44" s="4"/>
      <c r="DLM44" s="4"/>
      <c r="DLN44" s="4"/>
      <c r="DLO44" s="4"/>
      <c r="DLP44" s="4"/>
      <c r="DLQ44" s="4"/>
      <c r="DLR44" s="4"/>
      <c r="DLS44" s="4"/>
      <c r="DLT44" s="4"/>
      <c r="DLU44" s="4"/>
      <c r="DLV44" s="4"/>
      <c r="DLW44" s="4"/>
      <c r="DLX44" s="4"/>
      <c r="DLY44" s="4"/>
      <c r="DLZ44" s="4"/>
      <c r="DMA44" s="4"/>
      <c r="DMB44" s="4"/>
      <c r="DMC44" s="4"/>
      <c r="DMD44" s="4"/>
      <c r="DME44" s="4"/>
      <c r="DMF44" s="4"/>
      <c r="DMG44" s="4"/>
      <c r="DMH44" s="4"/>
      <c r="DMI44" s="4"/>
      <c r="DMJ44" s="4"/>
      <c r="DMK44" s="4"/>
      <c r="DML44" s="4"/>
      <c r="DMM44" s="4"/>
      <c r="DMN44" s="4"/>
      <c r="DMO44" s="4"/>
      <c r="DMP44" s="4"/>
      <c r="DMQ44" s="4"/>
      <c r="DMR44" s="4"/>
      <c r="DMS44" s="4"/>
      <c r="DMT44" s="4"/>
      <c r="DMU44" s="4"/>
      <c r="DMV44" s="4"/>
      <c r="DMW44" s="4"/>
      <c r="DMX44" s="4"/>
      <c r="DMY44" s="4"/>
      <c r="DMZ44" s="4"/>
      <c r="DNA44" s="4"/>
      <c r="DNB44" s="4"/>
      <c r="DNC44" s="4"/>
      <c r="DND44" s="4"/>
      <c r="DNE44" s="4"/>
      <c r="DNF44" s="4"/>
      <c r="DNG44" s="4"/>
      <c r="DNH44" s="4"/>
      <c r="DNI44" s="4"/>
      <c r="DNJ44" s="4"/>
      <c r="DNK44" s="4"/>
      <c r="DNL44" s="4"/>
      <c r="DNM44" s="4"/>
      <c r="DNN44" s="4"/>
      <c r="DNO44" s="4"/>
      <c r="DNP44" s="4"/>
      <c r="DNQ44" s="4"/>
      <c r="DNR44" s="4"/>
      <c r="DNS44" s="4"/>
      <c r="DNT44" s="4"/>
      <c r="DNU44" s="4"/>
      <c r="DNV44" s="4"/>
      <c r="DNW44" s="4"/>
      <c r="DNX44" s="4"/>
      <c r="DNY44" s="4"/>
      <c r="DNZ44" s="4"/>
      <c r="DOA44" s="4"/>
      <c r="DOB44" s="4"/>
      <c r="DOC44" s="4"/>
      <c r="DOD44" s="4"/>
      <c r="DOE44" s="4"/>
      <c r="DOF44" s="4"/>
      <c r="DOG44" s="4"/>
      <c r="DOH44" s="4"/>
      <c r="DOI44" s="4"/>
      <c r="DOJ44" s="4"/>
      <c r="DOK44" s="4"/>
      <c r="DOL44" s="4"/>
      <c r="DOM44" s="4"/>
      <c r="DON44" s="4"/>
      <c r="DOO44" s="4"/>
      <c r="DOP44" s="4"/>
      <c r="DOQ44" s="4"/>
      <c r="DOR44" s="4"/>
      <c r="DOS44" s="4"/>
      <c r="DOT44" s="4"/>
      <c r="DOU44" s="4"/>
      <c r="DOV44" s="4"/>
      <c r="DOW44" s="4"/>
      <c r="DOX44" s="4"/>
      <c r="DOY44" s="4"/>
      <c r="DOZ44" s="4"/>
      <c r="DPA44" s="4"/>
      <c r="DPB44" s="4"/>
      <c r="DPC44" s="4"/>
      <c r="DPD44" s="4"/>
      <c r="DPE44" s="4"/>
      <c r="DPF44" s="4"/>
      <c r="DPG44" s="4"/>
      <c r="DPH44" s="4"/>
      <c r="DPI44" s="4"/>
      <c r="DPJ44" s="4"/>
      <c r="DPK44" s="4"/>
      <c r="DPL44" s="4"/>
      <c r="DPM44" s="4"/>
      <c r="DPN44" s="4"/>
      <c r="DPO44" s="4"/>
      <c r="DPP44" s="4"/>
      <c r="DPQ44" s="4"/>
      <c r="DPR44" s="4"/>
      <c r="DPS44" s="4"/>
      <c r="DPT44" s="4"/>
      <c r="DPU44" s="4"/>
      <c r="DPV44" s="4"/>
      <c r="DPW44" s="4"/>
      <c r="DPX44" s="4"/>
      <c r="DPY44" s="4"/>
      <c r="DPZ44" s="4"/>
      <c r="DQA44" s="4"/>
      <c r="DQB44" s="4"/>
      <c r="DQC44" s="4"/>
      <c r="DQD44" s="4"/>
      <c r="DQE44" s="4"/>
      <c r="DQF44" s="4"/>
      <c r="DQG44" s="4"/>
      <c r="DQH44" s="4"/>
      <c r="DQI44" s="4"/>
      <c r="DQJ44" s="4"/>
      <c r="DQK44" s="4"/>
      <c r="DQL44" s="4"/>
      <c r="DQM44" s="4"/>
      <c r="DQN44" s="4"/>
      <c r="DQO44" s="4"/>
      <c r="DQP44" s="4"/>
      <c r="DQQ44" s="4"/>
      <c r="DQR44" s="4"/>
      <c r="DQS44" s="4"/>
      <c r="DQT44" s="4"/>
      <c r="DQU44" s="4"/>
      <c r="DQV44" s="4"/>
      <c r="DQW44" s="4"/>
      <c r="DQX44" s="4"/>
      <c r="DQY44" s="4"/>
      <c r="DQZ44" s="4"/>
      <c r="DRA44" s="4"/>
      <c r="DRB44" s="4"/>
      <c r="DRC44" s="4"/>
      <c r="DRD44" s="4"/>
      <c r="DRE44" s="4"/>
      <c r="DRF44" s="4"/>
      <c r="DRG44" s="4"/>
      <c r="DRH44" s="4"/>
      <c r="DRI44" s="4"/>
      <c r="DRJ44" s="4"/>
      <c r="DRK44" s="4"/>
      <c r="DRL44" s="4"/>
      <c r="DRM44" s="4"/>
      <c r="DRN44" s="4"/>
      <c r="DRO44" s="4"/>
      <c r="DRP44" s="4"/>
      <c r="DRQ44" s="4"/>
      <c r="DRR44" s="4"/>
      <c r="DRS44" s="4"/>
      <c r="DRT44" s="4"/>
      <c r="DRU44" s="4"/>
      <c r="DRV44" s="4"/>
      <c r="DRW44" s="4"/>
      <c r="DRX44" s="4"/>
      <c r="DRY44" s="4"/>
      <c r="DRZ44" s="4"/>
      <c r="DSA44" s="4"/>
      <c r="DSB44" s="4"/>
      <c r="DSC44" s="4"/>
      <c r="DSD44" s="4"/>
      <c r="DSE44" s="4"/>
      <c r="DSF44" s="4"/>
      <c r="DSG44" s="4"/>
      <c r="DSH44" s="4"/>
      <c r="DSI44" s="4"/>
      <c r="DSJ44" s="4"/>
      <c r="DSK44" s="4"/>
      <c r="DSL44" s="4"/>
      <c r="DSM44" s="4"/>
      <c r="DSN44" s="4"/>
      <c r="DSO44" s="4"/>
      <c r="DSP44" s="4"/>
      <c r="DSQ44" s="4"/>
      <c r="DSR44" s="4"/>
      <c r="DSS44" s="4"/>
      <c r="DST44" s="4"/>
      <c r="DSU44" s="4"/>
      <c r="DSV44" s="4"/>
      <c r="DSW44" s="4"/>
      <c r="DSX44" s="4"/>
      <c r="DSY44" s="4"/>
      <c r="DSZ44" s="4"/>
      <c r="DTA44" s="4"/>
      <c r="DTB44" s="4"/>
      <c r="DTC44" s="4"/>
      <c r="DTD44" s="4"/>
      <c r="DTE44" s="4"/>
      <c r="DTF44" s="4"/>
      <c r="DTG44" s="4"/>
      <c r="DTH44" s="4"/>
      <c r="DTI44" s="4"/>
      <c r="DTJ44" s="4"/>
      <c r="DTK44" s="4"/>
      <c r="DTL44" s="4"/>
      <c r="DTM44" s="4"/>
      <c r="DTN44" s="4"/>
      <c r="DTO44" s="4"/>
      <c r="DTP44" s="4"/>
      <c r="DTQ44" s="4"/>
      <c r="DTR44" s="4"/>
      <c r="DTS44" s="4"/>
      <c r="DTT44" s="4"/>
      <c r="DTU44" s="4"/>
      <c r="DTV44" s="4"/>
      <c r="DTW44" s="4"/>
      <c r="DTX44" s="4"/>
      <c r="DTY44" s="4"/>
      <c r="DTZ44" s="4"/>
      <c r="DUA44" s="4"/>
      <c r="DUB44" s="4"/>
      <c r="DUC44" s="4"/>
      <c r="DUD44" s="4"/>
      <c r="DUE44" s="4"/>
      <c r="DUF44" s="4"/>
      <c r="DUG44" s="4"/>
      <c r="DUH44" s="4"/>
      <c r="DUI44" s="4"/>
      <c r="DUJ44" s="4"/>
      <c r="DUK44" s="4"/>
      <c r="DUL44" s="4"/>
      <c r="DUM44" s="4"/>
      <c r="DUN44" s="4"/>
      <c r="DUO44" s="4"/>
      <c r="DUP44" s="4"/>
      <c r="DUQ44" s="4"/>
      <c r="DUR44" s="4"/>
      <c r="DUS44" s="4"/>
      <c r="DUT44" s="4"/>
      <c r="DUU44" s="4"/>
      <c r="DUV44" s="4"/>
      <c r="DUW44" s="4"/>
      <c r="DUX44" s="4"/>
      <c r="DUY44" s="4"/>
      <c r="DUZ44" s="4"/>
      <c r="DVA44" s="4"/>
      <c r="DVB44" s="4"/>
      <c r="DVC44" s="4"/>
      <c r="DVD44" s="4"/>
      <c r="DVE44" s="4"/>
      <c r="DVF44" s="4"/>
      <c r="DVG44" s="4"/>
      <c r="DVH44" s="4"/>
      <c r="DVI44" s="4"/>
      <c r="DVJ44" s="4"/>
      <c r="DVK44" s="4"/>
      <c r="DVL44" s="4"/>
      <c r="DVM44" s="4"/>
      <c r="DVN44" s="4"/>
      <c r="DVO44" s="4"/>
      <c r="DVP44" s="4"/>
      <c r="DVQ44" s="4"/>
      <c r="DVR44" s="4"/>
      <c r="DVS44" s="4"/>
      <c r="DVT44" s="4"/>
      <c r="DVU44" s="4"/>
      <c r="DVV44" s="4"/>
      <c r="DVW44" s="4"/>
      <c r="DVX44" s="4"/>
      <c r="DVY44" s="4"/>
      <c r="DVZ44" s="4"/>
      <c r="DWA44" s="4"/>
      <c r="DWB44" s="4"/>
      <c r="DWC44" s="4"/>
      <c r="DWD44" s="4"/>
      <c r="DWE44" s="4"/>
      <c r="DWF44" s="4"/>
      <c r="DWG44" s="4"/>
      <c r="DWH44" s="4"/>
      <c r="DWI44" s="4"/>
      <c r="DWJ44" s="4"/>
      <c r="DWK44" s="4"/>
      <c r="DWL44" s="4"/>
      <c r="DWM44" s="4"/>
      <c r="DWN44" s="4"/>
      <c r="DWO44" s="4"/>
      <c r="DWP44" s="4"/>
      <c r="DWQ44" s="4"/>
      <c r="DWR44" s="4"/>
      <c r="DWS44" s="4"/>
      <c r="DWT44" s="4"/>
      <c r="DWU44" s="4"/>
      <c r="DWV44" s="4"/>
      <c r="DWW44" s="4"/>
      <c r="DWX44" s="4"/>
      <c r="DWY44" s="4"/>
      <c r="DWZ44" s="4"/>
      <c r="DXA44" s="4"/>
      <c r="DXB44" s="4"/>
      <c r="DXC44" s="4"/>
      <c r="DXD44" s="4"/>
      <c r="DXE44" s="4"/>
      <c r="DXF44" s="4"/>
      <c r="DXG44" s="4"/>
      <c r="DXH44" s="4"/>
      <c r="DXI44" s="4"/>
      <c r="DXJ44" s="4"/>
      <c r="DXK44" s="4"/>
      <c r="DXL44" s="4"/>
      <c r="DXM44" s="4"/>
      <c r="DXN44" s="4"/>
      <c r="DXO44" s="4"/>
      <c r="DXP44" s="4"/>
      <c r="DXQ44" s="4"/>
      <c r="DXR44" s="4"/>
      <c r="DXS44" s="4"/>
      <c r="DXT44" s="4"/>
      <c r="DXU44" s="4"/>
      <c r="DXV44" s="4"/>
      <c r="DXW44" s="4"/>
      <c r="DXX44" s="4"/>
      <c r="DXY44" s="4"/>
      <c r="DXZ44" s="4"/>
      <c r="DYA44" s="4"/>
      <c r="DYB44" s="4"/>
      <c r="DYC44" s="4"/>
      <c r="DYD44" s="4"/>
      <c r="DYE44" s="4"/>
      <c r="DYF44" s="4"/>
      <c r="DYG44" s="4"/>
      <c r="DYH44" s="4"/>
      <c r="DYI44" s="4"/>
      <c r="DYJ44" s="4"/>
      <c r="DYK44" s="4"/>
      <c r="DYL44" s="4"/>
      <c r="DYM44" s="4"/>
      <c r="DYN44" s="4"/>
      <c r="DYO44" s="4"/>
      <c r="DYP44" s="4"/>
      <c r="DYQ44" s="4"/>
      <c r="DYR44" s="4"/>
      <c r="DYS44" s="4"/>
      <c r="DYT44" s="4"/>
      <c r="DYU44" s="4"/>
      <c r="DYV44" s="4"/>
      <c r="DYW44" s="4"/>
      <c r="DYX44" s="4"/>
      <c r="DYY44" s="4"/>
      <c r="DYZ44" s="4"/>
      <c r="DZA44" s="4"/>
      <c r="DZB44" s="4"/>
      <c r="DZC44" s="4"/>
      <c r="DZD44" s="4"/>
      <c r="DZE44" s="4"/>
      <c r="DZF44" s="4"/>
      <c r="DZG44" s="4"/>
      <c r="DZH44" s="4"/>
      <c r="DZI44" s="4"/>
      <c r="DZJ44" s="4"/>
      <c r="DZK44" s="4"/>
      <c r="DZL44" s="4"/>
      <c r="DZM44" s="4"/>
      <c r="DZN44" s="4"/>
      <c r="DZO44" s="4"/>
      <c r="DZP44" s="4"/>
      <c r="DZQ44" s="4"/>
      <c r="DZR44" s="4"/>
      <c r="DZS44" s="4"/>
      <c r="DZT44" s="4"/>
      <c r="DZU44" s="4"/>
      <c r="DZV44" s="4"/>
      <c r="DZW44" s="4"/>
      <c r="DZX44" s="4"/>
      <c r="DZY44" s="4"/>
      <c r="DZZ44" s="4"/>
      <c r="EAA44" s="4"/>
      <c r="EAB44" s="4"/>
      <c r="EAC44" s="4"/>
      <c r="EAD44" s="4"/>
      <c r="EAE44" s="4"/>
      <c r="EAF44" s="4"/>
      <c r="EAG44" s="4"/>
      <c r="EAH44" s="4"/>
      <c r="EAI44" s="4"/>
      <c r="EAJ44" s="4"/>
      <c r="EAK44" s="4"/>
      <c r="EAL44" s="4"/>
      <c r="EAM44" s="4"/>
      <c r="EAN44" s="4"/>
      <c r="EAO44" s="4"/>
      <c r="EAP44" s="4"/>
      <c r="EAQ44" s="4"/>
      <c r="EAR44" s="4"/>
      <c r="EAS44" s="4"/>
      <c r="EAT44" s="4"/>
      <c r="EAU44" s="4"/>
      <c r="EAV44" s="4"/>
      <c r="EAW44" s="4"/>
      <c r="EAX44" s="4"/>
      <c r="EAY44" s="4"/>
      <c r="EAZ44" s="4"/>
      <c r="EBA44" s="4"/>
      <c r="EBB44" s="4"/>
      <c r="EBC44" s="4"/>
      <c r="EBD44" s="4"/>
      <c r="EBE44" s="4"/>
      <c r="EBF44" s="4"/>
      <c r="EBG44" s="4"/>
      <c r="EBH44" s="4"/>
      <c r="EBI44" s="4"/>
      <c r="EBJ44" s="4"/>
      <c r="EBK44" s="4"/>
      <c r="EBL44" s="4"/>
      <c r="EBM44" s="4"/>
      <c r="EBN44" s="4"/>
      <c r="EBO44" s="4"/>
      <c r="EBP44" s="4"/>
      <c r="EBQ44" s="4"/>
      <c r="EBR44" s="4"/>
      <c r="EBS44" s="4"/>
      <c r="EBT44" s="4"/>
      <c r="EBU44" s="4"/>
      <c r="EBV44" s="4"/>
      <c r="EBW44" s="4"/>
      <c r="EBX44" s="4"/>
      <c r="EBY44" s="4"/>
      <c r="EBZ44" s="4"/>
      <c r="ECA44" s="4"/>
      <c r="ECB44" s="4"/>
      <c r="ECC44" s="4"/>
      <c r="ECD44" s="4"/>
      <c r="ECE44" s="4"/>
      <c r="ECF44" s="4"/>
      <c r="ECG44" s="4"/>
      <c r="ECH44" s="4"/>
      <c r="ECI44" s="4"/>
      <c r="ECJ44" s="4"/>
      <c r="ECK44" s="4"/>
      <c r="ECL44" s="4"/>
      <c r="ECM44" s="4"/>
      <c r="ECN44" s="4"/>
      <c r="ECO44" s="4"/>
      <c r="ECP44" s="4"/>
      <c r="ECQ44" s="4"/>
      <c r="ECR44" s="4"/>
      <c r="ECS44" s="4"/>
      <c r="ECT44" s="4"/>
      <c r="ECU44" s="4"/>
      <c r="ECV44" s="4"/>
      <c r="ECW44" s="4"/>
      <c r="ECX44" s="4"/>
      <c r="ECY44" s="4"/>
      <c r="ECZ44" s="4"/>
      <c r="EDA44" s="4"/>
      <c r="EDB44" s="4"/>
      <c r="EDC44" s="4"/>
      <c r="EDD44" s="4"/>
      <c r="EDE44" s="4"/>
      <c r="EDF44" s="4"/>
      <c r="EDG44" s="4"/>
      <c r="EDH44" s="4"/>
      <c r="EDI44" s="4"/>
      <c r="EDJ44" s="4"/>
      <c r="EDK44" s="4"/>
      <c r="EDL44" s="4"/>
      <c r="EDM44" s="4"/>
      <c r="EDN44" s="4"/>
      <c r="EDO44" s="4"/>
      <c r="EDP44" s="4"/>
      <c r="EDQ44" s="4"/>
      <c r="EDR44" s="4"/>
      <c r="EDS44" s="4"/>
      <c r="EDT44" s="4"/>
      <c r="EDU44" s="4"/>
      <c r="EDV44" s="4"/>
      <c r="EDW44" s="4"/>
      <c r="EDX44" s="4"/>
      <c r="EDY44" s="4"/>
      <c r="EDZ44" s="4"/>
      <c r="EEA44" s="4"/>
      <c r="EEB44" s="4"/>
      <c r="EEC44" s="4"/>
      <c r="EED44" s="4"/>
      <c r="EEE44" s="4"/>
      <c r="EEF44" s="4"/>
      <c r="EEG44" s="4"/>
      <c r="EEH44" s="4"/>
      <c r="EEI44" s="4"/>
      <c r="EEJ44" s="4"/>
      <c r="EEK44" s="4"/>
      <c r="EEL44" s="4"/>
      <c r="EEM44" s="4"/>
      <c r="EEN44" s="4"/>
      <c r="EEO44" s="4"/>
      <c r="EEP44" s="4"/>
      <c r="EEQ44" s="4"/>
      <c r="EER44" s="4"/>
      <c r="EES44" s="4"/>
      <c r="EET44" s="4"/>
      <c r="EEU44" s="4"/>
      <c r="EEV44" s="4"/>
      <c r="EEW44" s="4"/>
      <c r="EEX44" s="4"/>
      <c r="EEY44" s="4"/>
      <c r="EEZ44" s="4"/>
      <c r="EFA44" s="4"/>
      <c r="EFB44" s="4"/>
      <c r="EFC44" s="4"/>
      <c r="EFD44" s="4"/>
      <c r="EFE44" s="4"/>
      <c r="EFF44" s="4"/>
      <c r="EFG44" s="4"/>
      <c r="EFH44" s="4"/>
      <c r="EFI44" s="4"/>
      <c r="EFJ44" s="4"/>
      <c r="EFK44" s="4"/>
      <c r="EFL44" s="4"/>
      <c r="EFM44" s="4"/>
      <c r="EFN44" s="4"/>
      <c r="EFO44" s="4"/>
      <c r="EFP44" s="4"/>
      <c r="EFQ44" s="4"/>
      <c r="EFR44" s="4"/>
      <c r="EFS44" s="4"/>
      <c r="EFT44" s="4"/>
      <c r="EFU44" s="4"/>
      <c r="EFV44" s="4"/>
      <c r="EFW44" s="4"/>
      <c r="EFX44" s="4"/>
      <c r="EFY44" s="4"/>
      <c r="EFZ44" s="4"/>
      <c r="EGA44" s="4"/>
      <c r="EGB44" s="4"/>
      <c r="EGC44" s="4"/>
      <c r="EGD44" s="4"/>
      <c r="EGE44" s="4"/>
      <c r="EGF44" s="4"/>
      <c r="EGG44" s="4"/>
      <c r="EGH44" s="4"/>
      <c r="EGI44" s="4"/>
      <c r="EGJ44" s="4"/>
      <c r="EGK44" s="4"/>
      <c r="EGL44" s="4"/>
      <c r="EGM44" s="4"/>
      <c r="EGN44" s="4"/>
      <c r="EGO44" s="4"/>
      <c r="EGP44" s="4"/>
      <c r="EGQ44" s="4"/>
      <c r="EGR44" s="4"/>
      <c r="EGS44" s="4"/>
      <c r="EGT44" s="4"/>
      <c r="EGU44" s="4"/>
      <c r="EGV44" s="4"/>
      <c r="EGW44" s="4"/>
      <c r="EGX44" s="4"/>
      <c r="EGY44" s="4"/>
      <c r="EGZ44" s="4"/>
      <c r="EHA44" s="4"/>
      <c r="EHB44" s="4"/>
      <c r="EHC44" s="4"/>
      <c r="EHD44" s="4"/>
      <c r="EHE44" s="4"/>
      <c r="EHF44" s="4"/>
      <c r="EHG44" s="4"/>
      <c r="EHH44" s="4"/>
      <c r="EHI44" s="4"/>
      <c r="EHJ44" s="4"/>
      <c r="EHK44" s="4"/>
      <c r="EHL44" s="4"/>
      <c r="EHM44" s="4"/>
      <c r="EHN44" s="4"/>
      <c r="EHO44" s="4"/>
      <c r="EHP44" s="4"/>
      <c r="EHQ44" s="4"/>
      <c r="EHR44" s="4"/>
      <c r="EHS44" s="4"/>
      <c r="EHT44" s="4"/>
      <c r="EHU44" s="4"/>
      <c r="EHV44" s="4"/>
      <c r="EHW44" s="4"/>
      <c r="EHX44" s="4"/>
      <c r="EHY44" s="4"/>
      <c r="EHZ44" s="4"/>
      <c r="EIA44" s="4"/>
      <c r="EIB44" s="4"/>
      <c r="EIC44" s="4"/>
      <c r="EID44" s="4"/>
      <c r="EIE44" s="4"/>
      <c r="EIF44" s="4"/>
      <c r="EIG44" s="4"/>
      <c r="EIH44" s="4"/>
      <c r="EII44" s="4"/>
      <c r="EIJ44" s="4"/>
      <c r="EIK44" s="4"/>
      <c r="EIL44" s="4"/>
      <c r="EIM44" s="4"/>
      <c r="EIN44" s="4"/>
      <c r="EIO44" s="4"/>
      <c r="EIP44" s="4"/>
      <c r="EIQ44" s="4"/>
      <c r="EIR44" s="4"/>
      <c r="EIS44" s="4"/>
      <c r="EIT44" s="4"/>
      <c r="EIU44" s="4"/>
      <c r="EIV44" s="4"/>
      <c r="EIW44" s="4"/>
      <c r="EIX44" s="4"/>
      <c r="EIY44" s="4"/>
      <c r="EIZ44" s="4"/>
      <c r="EJA44" s="4"/>
      <c r="EJB44" s="4"/>
      <c r="EJC44" s="4"/>
      <c r="EJD44" s="4"/>
      <c r="EJE44" s="4"/>
      <c r="EJF44" s="4"/>
      <c r="EJG44" s="4"/>
      <c r="EJH44" s="4"/>
      <c r="EJI44" s="4"/>
      <c r="EJJ44" s="4"/>
      <c r="EJK44" s="4"/>
      <c r="EJL44" s="4"/>
      <c r="EJM44" s="4"/>
      <c r="EJN44" s="4"/>
      <c r="EJO44" s="4"/>
      <c r="EJP44" s="4"/>
      <c r="EJQ44" s="4"/>
      <c r="EJR44" s="4"/>
      <c r="EJS44" s="4"/>
      <c r="EJT44" s="4"/>
      <c r="EJU44" s="4"/>
      <c r="EJV44" s="4"/>
      <c r="EJW44" s="4"/>
      <c r="EJX44" s="4"/>
      <c r="EJY44" s="4"/>
      <c r="EJZ44" s="4"/>
      <c r="EKA44" s="4"/>
      <c r="EKB44" s="4"/>
      <c r="EKC44" s="4"/>
      <c r="EKD44" s="4"/>
      <c r="EKE44" s="4"/>
      <c r="EKF44" s="4"/>
      <c r="EKG44" s="4"/>
      <c r="EKH44" s="4"/>
      <c r="EKI44" s="4"/>
      <c r="EKJ44" s="4"/>
      <c r="EKK44" s="4"/>
      <c r="EKL44" s="4"/>
      <c r="EKM44" s="4"/>
      <c r="EKN44" s="4"/>
      <c r="EKO44" s="4"/>
      <c r="EKP44" s="4"/>
      <c r="EKQ44" s="4"/>
      <c r="EKR44" s="4"/>
      <c r="EKS44" s="4"/>
      <c r="EKT44" s="4"/>
      <c r="EKU44" s="4"/>
      <c r="EKV44" s="4"/>
      <c r="EKW44" s="4"/>
      <c r="EKX44" s="4"/>
      <c r="EKY44" s="4"/>
      <c r="EKZ44" s="4"/>
      <c r="ELA44" s="4"/>
      <c r="ELB44" s="4"/>
      <c r="ELC44" s="4"/>
      <c r="ELD44" s="4"/>
      <c r="ELE44" s="4"/>
      <c r="ELF44" s="4"/>
      <c r="ELG44" s="4"/>
      <c r="ELH44" s="4"/>
      <c r="ELI44" s="4"/>
      <c r="ELJ44" s="4"/>
      <c r="ELK44" s="4"/>
      <c r="ELL44" s="4"/>
      <c r="ELM44" s="4"/>
      <c r="ELN44" s="4"/>
      <c r="ELO44" s="4"/>
      <c r="ELP44" s="4"/>
      <c r="ELQ44" s="4"/>
      <c r="ELR44" s="4"/>
      <c r="ELS44" s="4"/>
      <c r="ELT44" s="4"/>
      <c r="ELU44" s="4"/>
      <c r="ELV44" s="4"/>
      <c r="ELW44" s="4"/>
      <c r="ELX44" s="4"/>
      <c r="ELY44" s="4"/>
      <c r="ELZ44" s="4"/>
      <c r="EMA44" s="4"/>
      <c r="EMB44" s="4"/>
      <c r="EMC44" s="4"/>
      <c r="EMD44" s="4"/>
      <c r="EME44" s="4"/>
      <c r="EMF44" s="4"/>
      <c r="EMG44" s="4"/>
      <c r="EMH44" s="4"/>
      <c r="EMI44" s="4"/>
      <c r="EMJ44" s="4"/>
      <c r="EMK44" s="4"/>
      <c r="EML44" s="4"/>
      <c r="EMM44" s="4"/>
      <c r="EMN44" s="4"/>
      <c r="EMO44" s="4"/>
      <c r="EMP44" s="4"/>
      <c r="EMQ44" s="4"/>
      <c r="EMR44" s="4"/>
      <c r="EMS44" s="4"/>
      <c r="EMT44" s="4"/>
      <c r="EMU44" s="4"/>
      <c r="EMV44" s="4"/>
      <c r="EMW44" s="4"/>
      <c r="EMX44" s="4"/>
      <c r="EMY44" s="4"/>
      <c r="EMZ44" s="4"/>
      <c r="ENA44" s="4"/>
      <c r="ENB44" s="4"/>
      <c r="ENC44" s="4"/>
      <c r="END44" s="4"/>
      <c r="ENE44" s="4"/>
      <c r="ENF44" s="4"/>
      <c r="ENG44" s="4"/>
      <c r="ENH44" s="4"/>
      <c r="ENI44" s="4"/>
      <c r="ENJ44" s="4"/>
      <c r="ENK44" s="4"/>
      <c r="ENL44" s="4"/>
      <c r="ENM44" s="4"/>
      <c r="ENN44" s="4"/>
      <c r="ENO44" s="4"/>
      <c r="ENP44" s="4"/>
      <c r="ENQ44" s="4"/>
      <c r="ENR44" s="4"/>
      <c r="ENS44" s="4"/>
      <c r="ENT44" s="4"/>
      <c r="ENU44" s="4"/>
      <c r="ENV44" s="4"/>
      <c r="ENW44" s="4"/>
      <c r="ENX44" s="4"/>
      <c r="ENY44" s="4"/>
      <c r="ENZ44" s="4"/>
      <c r="EOA44" s="4"/>
      <c r="EOB44" s="4"/>
      <c r="EOC44" s="4"/>
      <c r="EOD44" s="4"/>
      <c r="EOE44" s="4"/>
      <c r="EOF44" s="4"/>
      <c r="EOG44" s="4"/>
      <c r="EOH44" s="4"/>
      <c r="EOI44" s="4"/>
      <c r="EOJ44" s="4"/>
      <c r="EOK44" s="4"/>
      <c r="EOL44" s="4"/>
      <c r="EOM44" s="4"/>
      <c r="EON44" s="4"/>
      <c r="EOO44" s="4"/>
      <c r="EOP44" s="4"/>
      <c r="EOQ44" s="4"/>
      <c r="EOR44" s="4"/>
      <c r="EOS44" s="4"/>
      <c r="EOT44" s="4"/>
      <c r="EOU44" s="4"/>
      <c r="EOV44" s="4"/>
      <c r="EOW44" s="4"/>
      <c r="EOX44" s="4"/>
      <c r="EOY44" s="4"/>
      <c r="EOZ44" s="4"/>
      <c r="EPA44" s="4"/>
      <c r="EPB44" s="4"/>
      <c r="EPC44" s="4"/>
      <c r="EPD44" s="4"/>
      <c r="EPE44" s="4"/>
      <c r="EPF44" s="4"/>
      <c r="EPG44" s="4"/>
      <c r="EPH44" s="4"/>
      <c r="EPI44" s="4"/>
      <c r="EPJ44" s="4"/>
      <c r="EPK44" s="4"/>
      <c r="EPL44" s="4"/>
      <c r="EPM44" s="4"/>
      <c r="EPN44" s="4"/>
      <c r="EPO44" s="4"/>
      <c r="EPP44" s="4"/>
      <c r="EPQ44" s="4"/>
      <c r="EPR44" s="4"/>
      <c r="EPS44" s="4"/>
      <c r="EPT44" s="4"/>
      <c r="EPU44" s="4"/>
      <c r="EPV44" s="4"/>
      <c r="EPW44" s="4"/>
      <c r="EPX44" s="4"/>
      <c r="EPY44" s="4"/>
      <c r="EPZ44" s="4"/>
      <c r="EQA44" s="4"/>
      <c r="EQB44" s="4"/>
      <c r="EQC44" s="4"/>
      <c r="EQD44" s="4"/>
      <c r="EQE44" s="4"/>
      <c r="EQF44" s="4"/>
      <c r="EQG44" s="4"/>
      <c r="EQH44" s="4"/>
      <c r="EQI44" s="4"/>
      <c r="EQJ44" s="4"/>
      <c r="EQK44" s="4"/>
      <c r="EQL44" s="4"/>
      <c r="EQM44" s="4"/>
      <c r="EQN44" s="4"/>
      <c r="EQO44" s="4"/>
      <c r="EQP44" s="4"/>
      <c r="EQQ44" s="4"/>
      <c r="EQR44" s="4"/>
      <c r="EQS44" s="4"/>
      <c r="EQT44" s="4"/>
      <c r="EQU44" s="4"/>
      <c r="EQV44" s="4"/>
      <c r="EQW44" s="4"/>
      <c r="EQX44" s="4"/>
      <c r="EQY44" s="4"/>
      <c r="EQZ44" s="4"/>
      <c r="ERA44" s="4"/>
      <c r="ERB44" s="4"/>
      <c r="ERC44" s="4"/>
      <c r="ERD44" s="4"/>
      <c r="ERE44" s="4"/>
      <c r="ERF44" s="4"/>
      <c r="ERG44" s="4"/>
      <c r="ERH44" s="4"/>
      <c r="ERI44" s="4"/>
      <c r="ERJ44" s="4"/>
      <c r="ERK44" s="4"/>
      <c r="ERL44" s="4"/>
      <c r="ERM44" s="4"/>
      <c r="ERN44" s="4"/>
      <c r="ERO44" s="4"/>
      <c r="ERP44" s="4"/>
      <c r="ERQ44" s="4"/>
      <c r="ERR44" s="4"/>
      <c r="ERS44" s="4"/>
      <c r="ERT44" s="4"/>
      <c r="ERU44" s="4"/>
      <c r="ERV44" s="4"/>
      <c r="ERW44" s="4"/>
      <c r="ERX44" s="4"/>
      <c r="ERY44" s="4"/>
      <c r="ERZ44" s="4"/>
      <c r="ESA44" s="4"/>
      <c r="ESB44" s="4"/>
      <c r="ESC44" s="4"/>
      <c r="ESD44" s="4"/>
      <c r="ESE44" s="4"/>
      <c r="ESF44" s="4"/>
      <c r="ESG44" s="4"/>
      <c r="ESH44" s="4"/>
      <c r="ESI44" s="4"/>
      <c r="ESJ44" s="4"/>
      <c r="ESK44" s="4"/>
      <c r="ESL44" s="4"/>
      <c r="ESM44" s="4"/>
      <c r="ESN44" s="4"/>
      <c r="ESO44" s="4"/>
      <c r="ESP44" s="4"/>
      <c r="ESQ44" s="4"/>
      <c r="ESR44" s="4"/>
      <c r="ESS44" s="4"/>
      <c r="EST44" s="4"/>
      <c r="ESU44" s="4"/>
      <c r="ESV44" s="4"/>
      <c r="ESW44" s="4"/>
      <c r="ESX44" s="4"/>
      <c r="ESY44" s="4"/>
      <c r="ESZ44" s="4"/>
      <c r="ETA44" s="4"/>
      <c r="ETB44" s="4"/>
      <c r="ETC44" s="4"/>
      <c r="ETD44" s="4"/>
      <c r="ETE44" s="4"/>
      <c r="ETF44" s="4"/>
      <c r="ETG44" s="4"/>
      <c r="ETH44" s="4"/>
      <c r="ETI44" s="4"/>
      <c r="ETJ44" s="4"/>
      <c r="ETK44" s="4"/>
      <c r="ETL44" s="4"/>
      <c r="ETM44" s="4"/>
      <c r="ETN44" s="4"/>
      <c r="ETO44" s="4"/>
      <c r="ETP44" s="4"/>
      <c r="ETQ44" s="4"/>
      <c r="ETR44" s="4"/>
      <c r="ETS44" s="4"/>
      <c r="ETT44" s="4"/>
      <c r="ETU44" s="4"/>
      <c r="ETV44" s="4"/>
      <c r="ETW44" s="4"/>
      <c r="ETX44" s="4"/>
      <c r="ETY44" s="4"/>
      <c r="ETZ44" s="4"/>
      <c r="EUA44" s="4"/>
      <c r="EUB44" s="4"/>
      <c r="EUC44" s="4"/>
      <c r="EUD44" s="4"/>
      <c r="EUE44" s="4"/>
      <c r="EUF44" s="4"/>
      <c r="EUG44" s="4"/>
      <c r="EUH44" s="4"/>
      <c r="EUI44" s="4"/>
      <c r="EUJ44" s="4"/>
      <c r="EUK44" s="4"/>
      <c r="EUL44" s="4"/>
      <c r="EUM44" s="4"/>
      <c r="EUN44" s="4"/>
      <c r="EUO44" s="4"/>
      <c r="EUP44" s="4"/>
      <c r="EUQ44" s="4"/>
      <c r="EUR44" s="4"/>
      <c r="EUS44" s="4"/>
      <c r="EUT44" s="4"/>
      <c r="EUU44" s="4"/>
      <c r="EUV44" s="4"/>
      <c r="EUW44" s="4"/>
      <c r="EUX44" s="4"/>
      <c r="EUY44" s="4"/>
      <c r="EUZ44" s="4"/>
      <c r="EVA44" s="4"/>
      <c r="EVB44" s="4"/>
      <c r="EVC44" s="4"/>
      <c r="EVD44" s="4"/>
      <c r="EVE44" s="4"/>
      <c r="EVF44" s="4"/>
      <c r="EVG44" s="4"/>
      <c r="EVH44" s="4"/>
      <c r="EVI44" s="4"/>
      <c r="EVJ44" s="4"/>
      <c r="EVK44" s="4"/>
      <c r="EVL44" s="4"/>
      <c r="EVM44" s="4"/>
      <c r="EVN44" s="4"/>
      <c r="EVO44" s="4"/>
      <c r="EVP44" s="4"/>
      <c r="EVQ44" s="4"/>
      <c r="EVR44" s="4"/>
      <c r="EVS44" s="4"/>
      <c r="EVT44" s="4"/>
      <c r="EVU44" s="4"/>
      <c r="EVV44" s="4"/>
      <c r="EVW44" s="4"/>
      <c r="EVX44" s="4"/>
      <c r="EVY44" s="4"/>
      <c r="EVZ44" s="4"/>
      <c r="EWA44" s="4"/>
      <c r="EWB44" s="4"/>
      <c r="EWC44" s="4"/>
      <c r="EWD44" s="4"/>
      <c r="EWE44" s="4"/>
      <c r="EWF44" s="4"/>
      <c r="EWG44" s="4"/>
      <c r="EWH44" s="4"/>
      <c r="EWI44" s="4"/>
      <c r="EWJ44" s="4"/>
      <c r="EWK44" s="4"/>
      <c r="EWL44" s="4"/>
      <c r="EWM44" s="4"/>
      <c r="EWN44" s="4"/>
      <c r="EWO44" s="4"/>
      <c r="EWP44" s="4"/>
      <c r="EWQ44" s="4"/>
      <c r="EWR44" s="4"/>
      <c r="EWS44" s="4"/>
      <c r="EWT44" s="4"/>
      <c r="EWU44" s="4"/>
      <c r="EWV44" s="4"/>
      <c r="EWW44" s="4"/>
      <c r="EWX44" s="4"/>
      <c r="EWY44" s="4"/>
      <c r="EWZ44" s="4"/>
      <c r="EXA44" s="4"/>
      <c r="EXB44" s="4"/>
      <c r="EXC44" s="4"/>
      <c r="EXD44" s="4"/>
      <c r="EXE44" s="4"/>
      <c r="EXF44" s="4"/>
      <c r="EXG44" s="4"/>
      <c r="EXH44" s="4"/>
      <c r="EXI44" s="4"/>
      <c r="EXJ44" s="4"/>
      <c r="EXK44" s="4"/>
      <c r="EXL44" s="4"/>
      <c r="EXM44" s="4"/>
      <c r="EXN44" s="4"/>
      <c r="EXO44" s="4"/>
      <c r="EXP44" s="4"/>
      <c r="EXQ44" s="4"/>
      <c r="EXR44" s="4"/>
      <c r="EXS44" s="4"/>
      <c r="EXT44" s="4"/>
      <c r="EXU44" s="4"/>
      <c r="EXV44" s="4"/>
      <c r="EXW44" s="4"/>
      <c r="EXX44" s="4"/>
      <c r="EXY44" s="4"/>
      <c r="EXZ44" s="4"/>
      <c r="EYA44" s="4"/>
      <c r="EYB44" s="4"/>
      <c r="EYC44" s="4"/>
      <c r="EYD44" s="4"/>
      <c r="EYE44" s="4"/>
      <c r="EYF44" s="4"/>
      <c r="EYG44" s="4"/>
      <c r="EYH44" s="4"/>
      <c r="EYI44" s="4"/>
      <c r="EYJ44" s="4"/>
      <c r="EYK44" s="4"/>
      <c r="EYL44" s="4"/>
      <c r="EYM44" s="4"/>
      <c r="EYN44" s="4"/>
      <c r="EYO44" s="4"/>
      <c r="EYP44" s="4"/>
      <c r="EYQ44" s="4"/>
      <c r="EYR44" s="4"/>
      <c r="EYS44" s="4"/>
      <c r="EYT44" s="4"/>
      <c r="EYU44" s="4"/>
      <c r="EYV44" s="4"/>
      <c r="EYW44" s="4"/>
      <c r="EYX44" s="4"/>
      <c r="EYY44" s="4"/>
      <c r="EYZ44" s="4"/>
      <c r="EZA44" s="4"/>
      <c r="EZB44" s="4"/>
      <c r="EZC44" s="4"/>
      <c r="EZD44" s="4"/>
      <c r="EZE44" s="4"/>
      <c r="EZF44" s="4"/>
      <c r="EZG44" s="4"/>
      <c r="EZH44" s="4"/>
      <c r="EZI44" s="4"/>
      <c r="EZJ44" s="4"/>
      <c r="EZK44" s="4"/>
      <c r="EZL44" s="4"/>
      <c r="EZM44" s="4"/>
      <c r="EZN44" s="4"/>
      <c r="EZO44" s="4"/>
      <c r="EZP44" s="4"/>
      <c r="EZQ44" s="4"/>
      <c r="EZR44" s="4"/>
      <c r="EZS44" s="4"/>
      <c r="EZT44" s="4"/>
      <c r="EZU44" s="4"/>
      <c r="EZV44" s="4"/>
      <c r="EZW44" s="4"/>
      <c r="EZX44" s="4"/>
      <c r="EZY44" s="4"/>
      <c r="EZZ44" s="4"/>
      <c r="FAA44" s="4"/>
      <c r="FAB44" s="4"/>
      <c r="FAC44" s="4"/>
      <c r="FAD44" s="4"/>
      <c r="FAE44" s="4"/>
      <c r="FAF44" s="4"/>
      <c r="FAG44" s="4"/>
      <c r="FAH44" s="4"/>
      <c r="FAI44" s="4"/>
      <c r="FAJ44" s="4"/>
      <c r="FAK44" s="4"/>
      <c r="FAL44" s="4"/>
      <c r="FAM44" s="4"/>
      <c r="FAN44" s="4"/>
      <c r="FAO44" s="4"/>
      <c r="FAP44" s="4"/>
      <c r="FAQ44" s="4"/>
      <c r="FAR44" s="4"/>
      <c r="FAS44" s="4"/>
      <c r="FAT44" s="4"/>
      <c r="FAU44" s="4"/>
      <c r="FAV44" s="4"/>
      <c r="FAW44" s="4"/>
      <c r="FAX44" s="4"/>
      <c r="FAY44" s="4"/>
      <c r="FAZ44" s="4"/>
      <c r="FBA44" s="4"/>
      <c r="FBB44" s="4"/>
      <c r="FBC44" s="4"/>
      <c r="FBD44" s="4"/>
      <c r="FBE44" s="4"/>
      <c r="FBF44" s="4"/>
      <c r="FBG44" s="4"/>
      <c r="FBH44" s="4"/>
      <c r="FBI44" s="4"/>
      <c r="FBJ44" s="4"/>
      <c r="FBK44" s="4"/>
      <c r="FBL44" s="4"/>
      <c r="FBM44" s="4"/>
      <c r="FBN44" s="4"/>
      <c r="FBO44" s="4"/>
      <c r="FBP44" s="4"/>
      <c r="FBQ44" s="4"/>
      <c r="FBR44" s="4"/>
      <c r="FBS44" s="4"/>
      <c r="FBT44" s="4"/>
      <c r="FBU44" s="4"/>
      <c r="FBV44" s="4"/>
      <c r="FBW44" s="4"/>
      <c r="FBX44" s="4"/>
      <c r="FBY44" s="4"/>
      <c r="FBZ44" s="4"/>
      <c r="FCA44" s="4"/>
      <c r="FCB44" s="4"/>
      <c r="FCC44" s="4"/>
      <c r="FCD44" s="4"/>
      <c r="FCE44" s="4"/>
      <c r="FCF44" s="4"/>
      <c r="FCG44" s="4"/>
      <c r="FCH44" s="4"/>
      <c r="FCI44" s="4"/>
      <c r="FCJ44" s="4"/>
      <c r="FCK44" s="4"/>
      <c r="FCL44" s="4"/>
      <c r="FCM44" s="4"/>
      <c r="FCN44" s="4"/>
      <c r="FCO44" s="4"/>
      <c r="FCP44" s="4"/>
      <c r="FCQ44" s="4"/>
      <c r="FCR44" s="4"/>
      <c r="FCS44" s="4"/>
      <c r="FCT44" s="4"/>
      <c r="FCU44" s="4"/>
      <c r="FCV44" s="4"/>
      <c r="FCW44" s="4"/>
      <c r="FCX44" s="4"/>
      <c r="FCY44" s="4"/>
      <c r="FCZ44" s="4"/>
      <c r="FDA44" s="4"/>
      <c r="FDB44" s="4"/>
      <c r="FDC44" s="4"/>
      <c r="FDD44" s="4"/>
      <c r="FDE44" s="4"/>
      <c r="FDF44" s="4"/>
      <c r="FDG44" s="4"/>
      <c r="FDH44" s="4"/>
      <c r="FDI44" s="4"/>
      <c r="FDJ44" s="4"/>
      <c r="FDK44" s="4"/>
      <c r="FDL44" s="4"/>
      <c r="FDM44" s="4"/>
      <c r="FDN44" s="4"/>
      <c r="FDO44" s="4"/>
      <c r="FDP44" s="4"/>
      <c r="FDQ44" s="4"/>
      <c r="FDR44" s="4"/>
      <c r="FDS44" s="4"/>
      <c r="FDT44" s="4"/>
      <c r="FDU44" s="4"/>
      <c r="FDV44" s="4"/>
      <c r="FDW44" s="4"/>
      <c r="FDX44" s="4"/>
      <c r="FDY44" s="4"/>
      <c r="FDZ44" s="4"/>
      <c r="FEA44" s="4"/>
      <c r="FEB44" s="4"/>
      <c r="FEC44" s="4"/>
      <c r="FED44" s="4"/>
      <c r="FEE44" s="4"/>
      <c r="FEF44" s="4"/>
      <c r="FEG44" s="4"/>
      <c r="FEH44" s="4"/>
      <c r="FEI44" s="4"/>
      <c r="FEJ44" s="4"/>
      <c r="FEK44" s="4"/>
      <c r="FEL44" s="4"/>
      <c r="FEM44" s="4"/>
      <c r="FEN44" s="4"/>
      <c r="FEO44" s="4"/>
      <c r="FEP44" s="4"/>
      <c r="FEQ44" s="4"/>
      <c r="FER44" s="4"/>
      <c r="FES44" s="4"/>
      <c r="FET44" s="4"/>
      <c r="FEU44" s="4"/>
      <c r="FEV44" s="4"/>
      <c r="FEW44" s="4"/>
      <c r="FEX44" s="4"/>
      <c r="FEY44" s="4"/>
      <c r="FEZ44" s="4"/>
      <c r="FFA44" s="4"/>
      <c r="FFB44" s="4"/>
      <c r="FFC44" s="4"/>
      <c r="FFD44" s="4"/>
      <c r="FFE44" s="4"/>
      <c r="FFF44" s="4"/>
      <c r="FFG44" s="4"/>
      <c r="FFH44" s="4"/>
      <c r="FFI44" s="4"/>
      <c r="FFJ44" s="4"/>
      <c r="FFK44" s="4"/>
      <c r="FFL44" s="4"/>
      <c r="FFM44" s="4"/>
      <c r="FFN44" s="4"/>
      <c r="FFO44" s="4"/>
      <c r="FFP44" s="4"/>
      <c r="FFQ44" s="4"/>
      <c r="FFR44" s="4"/>
      <c r="FFS44" s="4"/>
      <c r="FFT44" s="4"/>
      <c r="FFU44" s="4"/>
      <c r="FFV44" s="4"/>
      <c r="FFW44" s="4"/>
      <c r="FFX44" s="4"/>
      <c r="FFY44" s="4"/>
      <c r="FFZ44" s="4"/>
      <c r="FGA44" s="4"/>
      <c r="FGB44" s="4"/>
      <c r="FGC44" s="4"/>
      <c r="FGD44" s="4"/>
      <c r="FGE44" s="4"/>
      <c r="FGF44" s="4"/>
      <c r="FGG44" s="4"/>
      <c r="FGH44" s="4"/>
      <c r="FGI44" s="4"/>
      <c r="FGJ44" s="4"/>
      <c r="FGK44" s="4"/>
      <c r="FGL44" s="4"/>
      <c r="FGM44" s="4"/>
      <c r="FGN44" s="4"/>
      <c r="FGO44" s="4"/>
      <c r="FGP44" s="4"/>
      <c r="FGQ44" s="4"/>
      <c r="FGR44" s="4"/>
      <c r="FGS44" s="4"/>
      <c r="FGT44" s="4"/>
      <c r="FGU44" s="4"/>
      <c r="FGV44" s="4"/>
      <c r="FGW44" s="4"/>
      <c r="FGX44" s="4"/>
      <c r="FGY44" s="4"/>
      <c r="FGZ44" s="4"/>
      <c r="FHA44" s="4"/>
      <c r="FHB44" s="4"/>
      <c r="FHC44" s="4"/>
      <c r="FHD44" s="4"/>
      <c r="FHE44" s="4"/>
      <c r="FHF44" s="4"/>
      <c r="FHG44" s="4"/>
      <c r="FHH44" s="4"/>
      <c r="FHI44" s="4"/>
      <c r="FHJ44" s="4"/>
      <c r="FHK44" s="4"/>
      <c r="FHL44" s="4"/>
      <c r="FHM44" s="4"/>
      <c r="FHN44" s="4"/>
      <c r="FHO44" s="4"/>
      <c r="FHP44" s="4"/>
      <c r="FHQ44" s="4"/>
      <c r="FHR44" s="4"/>
      <c r="FHS44" s="4"/>
      <c r="FHT44" s="4"/>
      <c r="FHU44" s="4"/>
      <c r="FHV44" s="4"/>
      <c r="FHW44" s="4"/>
      <c r="FHX44" s="4"/>
      <c r="FHY44" s="4"/>
      <c r="FHZ44" s="4"/>
      <c r="FIA44" s="4"/>
      <c r="FIB44" s="4"/>
      <c r="FIC44" s="4"/>
      <c r="FID44" s="4"/>
      <c r="FIE44" s="4"/>
      <c r="FIF44" s="4"/>
      <c r="FIG44" s="4"/>
      <c r="FIH44" s="4"/>
      <c r="FII44" s="4"/>
      <c r="FIJ44" s="4"/>
      <c r="FIK44" s="4"/>
      <c r="FIL44" s="4"/>
      <c r="FIM44" s="4"/>
      <c r="FIN44" s="4"/>
      <c r="FIO44" s="4"/>
      <c r="FIP44" s="4"/>
      <c r="FIQ44" s="4"/>
      <c r="FIR44" s="4"/>
      <c r="FIS44" s="4"/>
      <c r="FIT44" s="4"/>
      <c r="FIU44" s="4"/>
      <c r="FIV44" s="4"/>
      <c r="FIW44" s="4"/>
      <c r="FIX44" s="4"/>
      <c r="FIY44" s="4"/>
      <c r="FIZ44" s="4"/>
      <c r="FJA44" s="4"/>
      <c r="FJB44" s="4"/>
      <c r="FJC44" s="4"/>
      <c r="FJD44" s="4"/>
      <c r="FJE44" s="4"/>
      <c r="FJF44" s="4"/>
      <c r="FJG44" s="4"/>
      <c r="FJH44" s="4"/>
      <c r="FJI44" s="4"/>
      <c r="FJJ44" s="4"/>
      <c r="FJK44" s="4"/>
      <c r="FJL44" s="4"/>
      <c r="FJM44" s="4"/>
      <c r="FJN44" s="4"/>
      <c r="FJO44" s="4"/>
      <c r="FJP44" s="4"/>
      <c r="FJQ44" s="4"/>
      <c r="FJR44" s="4"/>
      <c r="FJS44" s="4"/>
      <c r="FJT44" s="4"/>
      <c r="FJU44" s="4"/>
      <c r="FJV44" s="4"/>
      <c r="FJW44" s="4"/>
      <c r="FJX44" s="4"/>
      <c r="FJY44" s="4"/>
      <c r="FJZ44" s="4"/>
      <c r="FKA44" s="4"/>
      <c r="FKB44" s="4"/>
      <c r="FKC44" s="4"/>
      <c r="FKD44" s="4"/>
      <c r="FKE44" s="4"/>
      <c r="FKF44" s="4"/>
      <c r="FKG44" s="4"/>
      <c r="FKH44" s="4"/>
      <c r="FKI44" s="4"/>
      <c r="FKJ44" s="4"/>
      <c r="FKK44" s="4"/>
      <c r="FKL44" s="4"/>
      <c r="FKM44" s="4"/>
      <c r="FKN44" s="4"/>
      <c r="FKO44" s="4"/>
      <c r="FKP44" s="4"/>
      <c r="FKQ44" s="4"/>
      <c r="FKR44" s="4"/>
      <c r="FKS44" s="4"/>
      <c r="FKT44" s="4"/>
      <c r="FKU44" s="4"/>
      <c r="FKV44" s="4"/>
      <c r="FKW44" s="4"/>
      <c r="FKX44" s="4"/>
      <c r="FKY44" s="4"/>
      <c r="FKZ44" s="4"/>
      <c r="FLA44" s="4"/>
      <c r="FLB44" s="4"/>
      <c r="FLC44" s="4"/>
      <c r="FLD44" s="4"/>
      <c r="FLE44" s="4"/>
      <c r="FLF44" s="4"/>
      <c r="FLG44" s="4"/>
      <c r="FLH44" s="4"/>
      <c r="FLI44" s="4"/>
      <c r="FLJ44" s="4"/>
      <c r="FLK44" s="4"/>
      <c r="FLL44" s="4"/>
      <c r="FLM44" s="4"/>
      <c r="FLN44" s="4"/>
      <c r="FLO44" s="4"/>
      <c r="FLP44" s="4"/>
      <c r="FLQ44" s="4"/>
      <c r="FLR44" s="4"/>
      <c r="FLS44" s="4"/>
      <c r="FLT44" s="4"/>
      <c r="FLU44" s="4"/>
      <c r="FLV44" s="4"/>
      <c r="FLW44" s="4"/>
      <c r="FLX44" s="4"/>
      <c r="FLY44" s="4"/>
      <c r="FLZ44" s="4"/>
      <c r="FMA44" s="4"/>
      <c r="FMB44" s="4"/>
      <c r="FMC44" s="4"/>
      <c r="FMD44" s="4"/>
      <c r="FME44" s="4"/>
      <c r="FMF44" s="4"/>
      <c r="FMG44" s="4"/>
      <c r="FMH44" s="4"/>
      <c r="FMI44" s="4"/>
      <c r="FMJ44" s="4"/>
      <c r="FMK44" s="4"/>
      <c r="FML44" s="4"/>
      <c r="FMM44" s="4"/>
      <c r="FMN44" s="4"/>
      <c r="FMO44" s="4"/>
      <c r="FMP44" s="4"/>
      <c r="FMQ44" s="4"/>
      <c r="FMR44" s="4"/>
      <c r="FMS44" s="4"/>
      <c r="FMT44" s="4"/>
      <c r="FMU44" s="4"/>
      <c r="FMV44" s="4"/>
      <c r="FMW44" s="4"/>
      <c r="FMX44" s="4"/>
      <c r="FMY44" s="4"/>
      <c r="FMZ44" s="4"/>
      <c r="FNA44" s="4"/>
      <c r="FNB44" s="4"/>
      <c r="FNC44" s="4"/>
      <c r="FND44" s="4"/>
      <c r="FNE44" s="4"/>
      <c r="FNF44" s="4"/>
      <c r="FNG44" s="4"/>
      <c r="FNH44" s="4"/>
      <c r="FNI44" s="4"/>
      <c r="FNJ44" s="4"/>
      <c r="FNK44" s="4"/>
      <c r="FNL44" s="4"/>
      <c r="FNM44" s="4"/>
      <c r="FNN44" s="4"/>
      <c r="FNO44" s="4"/>
      <c r="FNP44" s="4"/>
      <c r="FNQ44" s="4"/>
      <c r="FNR44" s="4"/>
      <c r="FNS44" s="4"/>
      <c r="FNT44" s="4"/>
      <c r="FNU44" s="4"/>
      <c r="FNV44" s="4"/>
      <c r="FNW44" s="4"/>
      <c r="FNX44" s="4"/>
      <c r="FNY44" s="4"/>
      <c r="FNZ44" s="4"/>
      <c r="FOA44" s="4"/>
      <c r="FOB44" s="4"/>
      <c r="FOC44" s="4"/>
      <c r="FOD44" s="4"/>
      <c r="FOE44" s="4"/>
      <c r="FOF44" s="4"/>
      <c r="FOG44" s="4"/>
      <c r="FOH44" s="4"/>
      <c r="FOI44" s="4"/>
      <c r="FOJ44" s="4"/>
      <c r="FOK44" s="4"/>
      <c r="FOL44" s="4"/>
      <c r="FOM44" s="4"/>
      <c r="FON44" s="4"/>
      <c r="FOO44" s="4"/>
      <c r="FOP44" s="4"/>
      <c r="FOQ44" s="4"/>
      <c r="FOR44" s="4"/>
      <c r="FOS44" s="4"/>
      <c r="FOT44" s="4"/>
      <c r="FOU44" s="4"/>
      <c r="FOV44" s="4"/>
      <c r="FOW44" s="4"/>
      <c r="FOX44" s="4"/>
      <c r="FOY44" s="4"/>
      <c r="FOZ44" s="4"/>
      <c r="FPA44" s="4"/>
      <c r="FPB44" s="4"/>
      <c r="FPC44" s="4"/>
      <c r="FPD44" s="4"/>
      <c r="FPE44" s="4"/>
      <c r="FPF44" s="4"/>
      <c r="FPG44" s="4"/>
      <c r="FPH44" s="4"/>
      <c r="FPI44" s="4"/>
      <c r="FPJ44" s="4"/>
      <c r="FPK44" s="4"/>
      <c r="FPL44" s="4"/>
      <c r="FPM44" s="4"/>
      <c r="FPN44" s="4"/>
      <c r="FPO44" s="4"/>
      <c r="FPP44" s="4"/>
      <c r="FPQ44" s="4"/>
      <c r="FPR44" s="4"/>
      <c r="FPS44" s="4"/>
      <c r="FPT44" s="4"/>
      <c r="FPU44" s="4"/>
      <c r="FPV44" s="4"/>
      <c r="FPW44" s="4"/>
      <c r="FPX44" s="4"/>
      <c r="FPY44" s="4"/>
      <c r="FPZ44" s="4"/>
      <c r="FQA44" s="4"/>
      <c r="FQB44" s="4"/>
      <c r="FQC44" s="4"/>
      <c r="FQD44" s="4"/>
      <c r="FQE44" s="4"/>
      <c r="FQF44" s="4"/>
      <c r="FQG44" s="4"/>
      <c r="FQH44" s="4"/>
      <c r="FQI44" s="4"/>
      <c r="FQJ44" s="4"/>
      <c r="FQK44" s="4"/>
      <c r="FQL44" s="4"/>
      <c r="FQM44" s="4"/>
      <c r="FQN44" s="4"/>
      <c r="FQO44" s="4"/>
      <c r="FQP44" s="4"/>
      <c r="FQQ44" s="4"/>
      <c r="FQR44" s="4"/>
      <c r="FQS44" s="4"/>
      <c r="FQT44" s="4"/>
      <c r="FQU44" s="4"/>
      <c r="FQV44" s="4"/>
      <c r="FQW44" s="4"/>
      <c r="FQX44" s="4"/>
      <c r="FQY44" s="4"/>
      <c r="FQZ44" s="4"/>
      <c r="FRA44" s="4"/>
      <c r="FRB44" s="4"/>
      <c r="FRC44" s="4"/>
      <c r="FRD44" s="4"/>
      <c r="FRE44" s="4"/>
      <c r="FRF44" s="4"/>
      <c r="FRG44" s="4"/>
      <c r="FRH44" s="4"/>
      <c r="FRI44" s="4"/>
      <c r="FRJ44" s="4"/>
      <c r="FRK44" s="4"/>
      <c r="FRL44" s="4"/>
      <c r="FRM44" s="4"/>
      <c r="FRN44" s="4"/>
      <c r="FRO44" s="4"/>
      <c r="FRP44" s="4"/>
      <c r="FRQ44" s="4"/>
      <c r="FRR44" s="4"/>
      <c r="FRS44" s="4"/>
      <c r="FRT44" s="4"/>
      <c r="FRU44" s="4"/>
      <c r="FRV44" s="4"/>
      <c r="FRW44" s="4"/>
      <c r="FRX44" s="4"/>
      <c r="FRY44" s="4"/>
      <c r="FRZ44" s="4"/>
      <c r="FSA44" s="4"/>
      <c r="FSB44" s="4"/>
      <c r="FSC44" s="4"/>
      <c r="FSD44" s="4"/>
      <c r="FSE44" s="4"/>
      <c r="FSF44" s="4"/>
      <c r="FSG44" s="4"/>
      <c r="FSH44" s="4"/>
      <c r="FSI44" s="4"/>
      <c r="FSJ44" s="4"/>
      <c r="FSK44" s="4"/>
      <c r="FSL44" s="4"/>
      <c r="FSM44" s="4"/>
      <c r="FSN44" s="4"/>
      <c r="FSO44" s="4"/>
      <c r="FSP44" s="4"/>
      <c r="FSQ44" s="4"/>
      <c r="FSR44" s="4"/>
      <c r="FSS44" s="4"/>
      <c r="FST44" s="4"/>
      <c r="FSU44" s="4"/>
      <c r="FSV44" s="4"/>
      <c r="FSW44" s="4"/>
      <c r="FSX44" s="4"/>
      <c r="FSY44" s="4"/>
      <c r="FSZ44" s="4"/>
      <c r="FTA44" s="4"/>
      <c r="FTB44" s="4"/>
      <c r="FTC44" s="4"/>
      <c r="FTD44" s="4"/>
      <c r="FTE44" s="4"/>
      <c r="FTF44" s="4"/>
      <c r="FTG44" s="4"/>
      <c r="FTH44" s="4"/>
      <c r="FTI44" s="4"/>
      <c r="FTJ44" s="4"/>
      <c r="FTK44" s="4"/>
      <c r="FTL44" s="4"/>
      <c r="FTM44" s="4"/>
      <c r="FTN44" s="4"/>
      <c r="FTO44" s="4"/>
      <c r="FTP44" s="4"/>
      <c r="FTQ44" s="4"/>
      <c r="FTR44" s="4"/>
      <c r="FTS44" s="4"/>
      <c r="FTT44" s="4"/>
      <c r="FTU44" s="4"/>
      <c r="FTV44" s="4"/>
      <c r="FTW44" s="4"/>
      <c r="FTX44" s="4"/>
      <c r="FTY44" s="4"/>
      <c r="FTZ44" s="4"/>
      <c r="FUA44" s="4"/>
      <c r="FUB44" s="4"/>
      <c r="FUC44" s="4"/>
      <c r="FUD44" s="4"/>
      <c r="FUE44" s="4"/>
      <c r="FUF44" s="4"/>
      <c r="FUG44" s="4"/>
      <c r="FUH44" s="4"/>
      <c r="FUI44" s="4"/>
      <c r="FUJ44" s="4"/>
      <c r="FUK44" s="4"/>
      <c r="FUL44" s="4"/>
      <c r="FUM44" s="4"/>
      <c r="FUN44" s="4"/>
      <c r="FUO44" s="4"/>
      <c r="FUP44" s="4"/>
      <c r="FUQ44" s="4"/>
      <c r="FUR44" s="4"/>
      <c r="FUS44" s="4"/>
      <c r="FUT44" s="4"/>
      <c r="FUU44" s="4"/>
      <c r="FUV44" s="4"/>
      <c r="FUW44" s="4"/>
      <c r="FUX44" s="4"/>
      <c r="FUY44" s="4"/>
      <c r="FUZ44" s="4"/>
      <c r="FVA44" s="4"/>
      <c r="FVB44" s="4"/>
      <c r="FVC44" s="4"/>
      <c r="FVD44" s="4"/>
      <c r="FVE44" s="4"/>
      <c r="FVF44" s="4"/>
      <c r="FVG44" s="4"/>
      <c r="FVH44" s="4"/>
      <c r="FVI44" s="4"/>
      <c r="FVJ44" s="4"/>
      <c r="FVK44" s="4"/>
      <c r="FVL44" s="4"/>
      <c r="FVM44" s="4"/>
      <c r="FVN44" s="4"/>
      <c r="FVO44" s="4"/>
      <c r="FVP44" s="4"/>
      <c r="FVQ44" s="4"/>
      <c r="FVR44" s="4"/>
      <c r="FVS44" s="4"/>
      <c r="FVT44" s="4"/>
      <c r="FVU44" s="4"/>
      <c r="FVV44" s="4"/>
      <c r="FVW44" s="4"/>
      <c r="FVX44" s="4"/>
      <c r="FVY44" s="4"/>
      <c r="FVZ44" s="4"/>
      <c r="FWA44" s="4"/>
      <c r="FWB44" s="4"/>
      <c r="FWC44" s="4"/>
      <c r="FWD44" s="4"/>
      <c r="FWE44" s="4"/>
      <c r="FWF44" s="4"/>
      <c r="FWG44" s="4"/>
      <c r="FWH44" s="4"/>
      <c r="FWI44" s="4"/>
      <c r="FWJ44" s="4"/>
      <c r="FWK44" s="4"/>
      <c r="FWL44" s="4"/>
      <c r="FWM44" s="4"/>
      <c r="FWN44" s="4"/>
      <c r="FWO44" s="4"/>
      <c r="FWP44" s="4"/>
      <c r="FWQ44" s="4"/>
      <c r="FWR44" s="4"/>
      <c r="FWS44" s="4"/>
      <c r="FWT44" s="4"/>
      <c r="FWU44" s="4"/>
      <c r="FWV44" s="4"/>
      <c r="FWW44" s="4"/>
      <c r="FWX44" s="4"/>
      <c r="FWY44" s="4"/>
      <c r="FWZ44" s="4"/>
      <c r="FXA44" s="4"/>
      <c r="FXB44" s="4"/>
      <c r="FXC44" s="4"/>
      <c r="FXD44" s="4"/>
      <c r="FXE44" s="4"/>
      <c r="FXF44" s="4"/>
      <c r="FXG44" s="4"/>
      <c r="FXH44" s="4"/>
      <c r="FXI44" s="4"/>
      <c r="FXJ44" s="4"/>
      <c r="FXK44" s="4"/>
      <c r="FXL44" s="4"/>
      <c r="FXM44" s="4"/>
      <c r="FXN44" s="4"/>
      <c r="FXO44" s="4"/>
      <c r="FXP44" s="4"/>
      <c r="FXQ44" s="4"/>
      <c r="FXR44" s="4"/>
      <c r="FXS44" s="4"/>
      <c r="FXT44" s="4"/>
      <c r="FXU44" s="4"/>
      <c r="FXV44" s="4"/>
      <c r="FXW44" s="4"/>
      <c r="FXX44" s="4"/>
      <c r="FXY44" s="4"/>
      <c r="FXZ44" s="4"/>
      <c r="FYA44" s="4"/>
      <c r="FYB44" s="4"/>
      <c r="FYC44" s="4"/>
      <c r="FYD44" s="4"/>
      <c r="FYE44" s="4"/>
      <c r="FYF44" s="4"/>
      <c r="FYG44" s="4"/>
      <c r="FYH44" s="4"/>
      <c r="FYI44" s="4"/>
      <c r="FYJ44" s="4"/>
      <c r="FYK44" s="4"/>
      <c r="FYL44" s="4"/>
      <c r="FYM44" s="4"/>
      <c r="FYN44" s="4"/>
      <c r="FYO44" s="4"/>
      <c r="FYP44" s="4"/>
      <c r="FYQ44" s="4"/>
      <c r="FYR44" s="4"/>
      <c r="FYS44" s="4"/>
      <c r="FYT44" s="4"/>
      <c r="FYU44" s="4"/>
      <c r="FYV44" s="4"/>
      <c r="FYW44" s="4"/>
      <c r="FYX44" s="4"/>
      <c r="FYY44" s="4"/>
      <c r="FYZ44" s="4"/>
      <c r="FZA44" s="4"/>
      <c r="FZB44" s="4"/>
      <c r="FZC44" s="4"/>
      <c r="FZD44" s="4"/>
      <c r="FZE44" s="4"/>
      <c r="FZF44" s="4"/>
      <c r="FZG44" s="4"/>
      <c r="FZH44" s="4"/>
      <c r="FZI44" s="4"/>
      <c r="FZJ44" s="4"/>
      <c r="FZK44" s="4"/>
      <c r="FZL44" s="4"/>
      <c r="FZM44" s="4"/>
      <c r="FZN44" s="4"/>
      <c r="FZO44" s="4"/>
      <c r="FZP44" s="4"/>
      <c r="FZQ44" s="4"/>
      <c r="FZR44" s="4"/>
      <c r="FZS44" s="4"/>
      <c r="FZT44" s="4"/>
      <c r="FZU44" s="4"/>
      <c r="FZV44" s="4"/>
      <c r="FZW44" s="4"/>
      <c r="FZX44" s="4"/>
      <c r="FZY44" s="4"/>
      <c r="FZZ44" s="4"/>
      <c r="GAA44" s="4"/>
      <c r="GAB44" s="4"/>
      <c r="GAC44" s="4"/>
      <c r="GAD44" s="4"/>
      <c r="GAE44" s="4"/>
      <c r="GAF44" s="4"/>
      <c r="GAG44" s="4"/>
      <c r="GAH44" s="4"/>
      <c r="GAI44" s="4"/>
      <c r="GAJ44" s="4"/>
      <c r="GAK44" s="4"/>
      <c r="GAL44" s="4"/>
      <c r="GAM44" s="4"/>
      <c r="GAN44" s="4"/>
      <c r="GAO44" s="4"/>
      <c r="GAP44" s="4"/>
      <c r="GAQ44" s="4"/>
      <c r="GAR44" s="4"/>
      <c r="GAS44" s="4"/>
      <c r="GAT44" s="4"/>
      <c r="GAU44" s="4"/>
      <c r="GAV44" s="4"/>
      <c r="GAW44" s="4"/>
      <c r="GAX44" s="4"/>
      <c r="GAY44" s="4"/>
      <c r="GAZ44" s="4"/>
      <c r="GBA44" s="4"/>
      <c r="GBB44" s="4"/>
      <c r="GBC44" s="4"/>
      <c r="GBD44" s="4"/>
      <c r="GBE44" s="4"/>
      <c r="GBF44" s="4"/>
      <c r="GBG44" s="4"/>
      <c r="GBH44" s="4"/>
      <c r="GBI44" s="4"/>
      <c r="GBJ44" s="4"/>
      <c r="GBK44" s="4"/>
      <c r="GBL44" s="4"/>
      <c r="GBM44" s="4"/>
      <c r="GBN44" s="4"/>
      <c r="GBO44" s="4"/>
      <c r="GBP44" s="4"/>
      <c r="GBQ44" s="4"/>
      <c r="GBR44" s="4"/>
      <c r="GBS44" s="4"/>
      <c r="GBT44" s="4"/>
      <c r="GBU44" s="4"/>
      <c r="GBV44" s="4"/>
      <c r="GBW44" s="4"/>
      <c r="GBX44" s="4"/>
      <c r="GBY44" s="4"/>
      <c r="GBZ44" s="4"/>
      <c r="GCA44" s="4"/>
      <c r="GCB44" s="4"/>
      <c r="GCC44" s="4"/>
      <c r="GCD44" s="4"/>
      <c r="GCE44" s="4"/>
      <c r="GCF44" s="4"/>
      <c r="GCG44" s="4"/>
      <c r="GCH44" s="4"/>
      <c r="GCI44" s="4"/>
      <c r="GCJ44" s="4"/>
      <c r="GCK44" s="4"/>
      <c r="GCL44" s="4"/>
      <c r="GCM44" s="4"/>
      <c r="GCN44" s="4"/>
      <c r="GCO44" s="4"/>
      <c r="GCP44" s="4"/>
      <c r="GCQ44" s="4"/>
      <c r="GCR44" s="4"/>
      <c r="GCS44" s="4"/>
      <c r="GCT44" s="4"/>
      <c r="GCU44" s="4"/>
      <c r="GCV44" s="4"/>
      <c r="GCW44" s="4"/>
      <c r="GCX44" s="4"/>
      <c r="GCY44" s="4"/>
      <c r="GCZ44" s="4"/>
      <c r="GDA44" s="4"/>
      <c r="GDB44" s="4"/>
      <c r="GDC44" s="4"/>
      <c r="GDD44" s="4"/>
      <c r="GDE44" s="4"/>
      <c r="GDF44" s="4"/>
      <c r="GDG44" s="4"/>
      <c r="GDH44" s="4"/>
      <c r="GDI44" s="4"/>
      <c r="GDJ44" s="4"/>
      <c r="GDK44" s="4"/>
      <c r="GDL44" s="4"/>
      <c r="GDM44" s="4"/>
      <c r="GDN44" s="4"/>
      <c r="GDO44" s="4"/>
      <c r="GDP44" s="4"/>
      <c r="GDQ44" s="4"/>
      <c r="GDR44" s="4"/>
      <c r="GDS44" s="4"/>
      <c r="GDT44" s="4"/>
      <c r="GDU44" s="4"/>
      <c r="GDV44" s="4"/>
      <c r="GDW44" s="4"/>
      <c r="GDX44" s="4"/>
      <c r="GDY44" s="4"/>
      <c r="GDZ44" s="4"/>
      <c r="GEA44" s="4"/>
      <c r="GEB44" s="4"/>
      <c r="GEC44" s="4"/>
      <c r="GED44" s="4"/>
      <c r="GEE44" s="4"/>
      <c r="GEF44" s="4"/>
      <c r="GEG44" s="4"/>
      <c r="GEH44" s="4"/>
      <c r="GEI44" s="4"/>
      <c r="GEJ44" s="4"/>
      <c r="GEK44" s="4"/>
      <c r="GEL44" s="4"/>
      <c r="GEM44" s="4"/>
      <c r="GEN44" s="4"/>
      <c r="GEO44" s="4"/>
      <c r="GEP44" s="4"/>
      <c r="GEQ44" s="4"/>
      <c r="GER44" s="4"/>
      <c r="GES44" s="4"/>
      <c r="GET44" s="4"/>
      <c r="GEU44" s="4"/>
      <c r="GEV44" s="4"/>
      <c r="GEW44" s="4"/>
      <c r="GEX44" s="4"/>
      <c r="GEY44" s="4"/>
      <c r="GEZ44" s="4"/>
      <c r="GFA44" s="4"/>
      <c r="GFB44" s="4"/>
      <c r="GFC44" s="4"/>
      <c r="GFD44" s="4"/>
      <c r="GFE44" s="4"/>
      <c r="GFF44" s="4"/>
      <c r="GFG44" s="4"/>
      <c r="GFH44" s="4"/>
      <c r="GFI44" s="4"/>
      <c r="GFJ44" s="4"/>
      <c r="GFK44" s="4"/>
      <c r="GFL44" s="4"/>
      <c r="GFM44" s="4"/>
      <c r="GFN44" s="4"/>
      <c r="GFO44" s="4"/>
      <c r="GFP44" s="4"/>
      <c r="GFQ44" s="4"/>
      <c r="GFR44" s="4"/>
      <c r="GFS44" s="4"/>
      <c r="GFT44" s="4"/>
      <c r="GFU44" s="4"/>
      <c r="GFV44" s="4"/>
      <c r="GFW44" s="4"/>
      <c r="GFX44" s="4"/>
      <c r="GFY44" s="4"/>
      <c r="GFZ44" s="4"/>
      <c r="GGA44" s="4"/>
      <c r="GGB44" s="4"/>
      <c r="GGC44" s="4"/>
      <c r="GGD44" s="4"/>
      <c r="GGE44" s="4"/>
      <c r="GGF44" s="4"/>
      <c r="GGG44" s="4"/>
      <c r="GGH44" s="4"/>
      <c r="GGI44" s="4"/>
      <c r="GGJ44" s="4"/>
      <c r="GGK44" s="4"/>
      <c r="GGL44" s="4"/>
      <c r="GGM44" s="4"/>
      <c r="GGN44" s="4"/>
      <c r="GGO44" s="4"/>
      <c r="GGP44" s="4"/>
      <c r="GGQ44" s="4"/>
      <c r="GGR44" s="4"/>
      <c r="GGS44" s="4"/>
      <c r="GGT44" s="4"/>
      <c r="GGU44" s="4"/>
      <c r="GGV44" s="4"/>
      <c r="GGW44" s="4"/>
      <c r="GGX44" s="4"/>
      <c r="GGY44" s="4"/>
      <c r="GGZ44" s="4"/>
      <c r="GHA44" s="4"/>
      <c r="GHB44" s="4"/>
      <c r="GHC44" s="4"/>
      <c r="GHD44" s="4"/>
      <c r="GHE44" s="4"/>
      <c r="GHF44" s="4"/>
      <c r="GHG44" s="4"/>
      <c r="GHH44" s="4"/>
      <c r="GHI44" s="4"/>
      <c r="GHJ44" s="4"/>
      <c r="GHK44" s="4"/>
      <c r="GHL44" s="4"/>
      <c r="GHM44" s="4"/>
      <c r="GHN44" s="4"/>
      <c r="GHO44" s="4"/>
      <c r="GHP44" s="4"/>
      <c r="GHQ44" s="4"/>
      <c r="GHR44" s="4"/>
      <c r="GHS44" s="4"/>
      <c r="GHT44" s="4"/>
      <c r="GHU44" s="4"/>
      <c r="GHV44" s="4"/>
      <c r="GHW44" s="4"/>
      <c r="GHX44" s="4"/>
      <c r="GHY44" s="4"/>
      <c r="GHZ44" s="4"/>
      <c r="GIA44" s="4"/>
      <c r="GIB44" s="4"/>
      <c r="GIC44" s="4"/>
      <c r="GID44" s="4"/>
      <c r="GIE44" s="4"/>
      <c r="GIF44" s="4"/>
      <c r="GIG44" s="4"/>
      <c r="GIH44" s="4"/>
      <c r="GII44" s="4"/>
      <c r="GIJ44" s="4"/>
      <c r="GIK44" s="4"/>
      <c r="GIL44" s="4"/>
      <c r="GIM44" s="4"/>
      <c r="GIN44" s="4"/>
      <c r="GIO44" s="4"/>
      <c r="GIP44" s="4"/>
      <c r="GIQ44" s="4"/>
      <c r="GIR44" s="4"/>
      <c r="GIS44" s="4"/>
      <c r="GIT44" s="4"/>
      <c r="GIU44" s="4"/>
      <c r="GIV44" s="4"/>
      <c r="GIW44" s="4"/>
      <c r="GIX44" s="4"/>
      <c r="GIY44" s="4"/>
      <c r="GIZ44" s="4"/>
      <c r="GJA44" s="4"/>
      <c r="GJB44" s="4"/>
      <c r="GJC44" s="4"/>
      <c r="GJD44" s="4"/>
      <c r="GJE44" s="4"/>
      <c r="GJF44" s="4"/>
      <c r="GJG44" s="4"/>
      <c r="GJH44" s="4"/>
      <c r="GJI44" s="4"/>
      <c r="GJJ44" s="4"/>
      <c r="GJK44" s="4"/>
      <c r="GJL44" s="4"/>
      <c r="GJM44" s="4"/>
      <c r="GJN44" s="4"/>
      <c r="GJO44" s="4"/>
      <c r="GJP44" s="4"/>
      <c r="GJQ44" s="4"/>
      <c r="GJR44" s="4"/>
      <c r="GJS44" s="4"/>
      <c r="GJT44" s="4"/>
      <c r="GJU44" s="4"/>
      <c r="GJV44" s="4"/>
      <c r="GJW44" s="4"/>
      <c r="GJX44" s="4"/>
      <c r="GJY44" s="4"/>
      <c r="GJZ44" s="4"/>
      <c r="GKA44" s="4"/>
      <c r="GKB44" s="4"/>
      <c r="GKC44" s="4"/>
      <c r="GKD44" s="4"/>
      <c r="GKE44" s="4"/>
      <c r="GKF44" s="4"/>
      <c r="GKG44" s="4"/>
      <c r="GKH44" s="4"/>
      <c r="GKI44" s="4"/>
      <c r="GKJ44" s="4"/>
      <c r="GKK44" s="4"/>
      <c r="GKL44" s="4"/>
      <c r="GKM44" s="4"/>
      <c r="GKN44" s="4"/>
      <c r="GKO44" s="4"/>
      <c r="GKP44" s="4"/>
      <c r="GKQ44" s="4"/>
      <c r="GKR44" s="4"/>
      <c r="GKS44" s="4"/>
      <c r="GKT44" s="4"/>
      <c r="GKU44" s="4"/>
      <c r="GKV44" s="4"/>
      <c r="GKW44" s="4"/>
      <c r="GKX44" s="4"/>
      <c r="GKY44" s="4"/>
      <c r="GKZ44" s="4"/>
      <c r="GLA44" s="4"/>
      <c r="GLB44" s="4"/>
      <c r="GLC44" s="4"/>
      <c r="GLD44" s="4"/>
      <c r="GLE44" s="4"/>
      <c r="GLF44" s="4"/>
      <c r="GLG44" s="4"/>
      <c r="GLH44" s="4"/>
      <c r="GLI44" s="4"/>
      <c r="GLJ44" s="4"/>
      <c r="GLK44" s="4"/>
      <c r="GLL44" s="4"/>
      <c r="GLM44" s="4"/>
      <c r="GLN44" s="4"/>
      <c r="GLO44" s="4"/>
      <c r="GLP44" s="4"/>
      <c r="GLQ44" s="4"/>
      <c r="GLR44" s="4"/>
      <c r="GLS44" s="4"/>
      <c r="GLT44" s="4"/>
      <c r="GLU44" s="4"/>
      <c r="GLV44" s="4"/>
      <c r="GLW44" s="4"/>
      <c r="GLX44" s="4"/>
      <c r="GLY44" s="4"/>
      <c r="GLZ44" s="4"/>
      <c r="GMA44" s="4"/>
      <c r="GMB44" s="4"/>
      <c r="GMC44" s="4"/>
      <c r="GMD44" s="4"/>
      <c r="GME44" s="4"/>
      <c r="GMF44" s="4"/>
      <c r="GMG44" s="4"/>
      <c r="GMH44" s="4"/>
      <c r="GMI44" s="4"/>
      <c r="GMJ44" s="4"/>
      <c r="GMK44" s="4"/>
      <c r="GML44" s="4"/>
      <c r="GMM44" s="4"/>
      <c r="GMN44" s="4"/>
      <c r="GMO44" s="4"/>
      <c r="GMP44" s="4"/>
      <c r="GMQ44" s="4"/>
      <c r="GMR44" s="4"/>
      <c r="GMS44" s="4"/>
      <c r="GMT44" s="4"/>
      <c r="GMU44" s="4"/>
      <c r="GMV44" s="4"/>
      <c r="GMW44" s="4"/>
      <c r="GMX44" s="4"/>
      <c r="GMY44" s="4"/>
      <c r="GMZ44" s="4"/>
      <c r="GNA44" s="4"/>
      <c r="GNB44" s="4"/>
      <c r="GNC44" s="4"/>
      <c r="GND44" s="4"/>
      <c r="GNE44" s="4"/>
      <c r="GNF44" s="4"/>
      <c r="GNG44" s="4"/>
      <c r="GNH44" s="4"/>
      <c r="GNI44" s="4"/>
      <c r="GNJ44" s="4"/>
      <c r="GNK44" s="4"/>
      <c r="GNL44" s="4"/>
      <c r="GNM44" s="4"/>
      <c r="GNN44" s="4"/>
      <c r="GNO44" s="4"/>
      <c r="GNP44" s="4"/>
      <c r="GNQ44" s="4"/>
      <c r="GNR44" s="4"/>
      <c r="GNS44" s="4"/>
      <c r="GNT44" s="4"/>
      <c r="GNU44" s="4"/>
      <c r="GNV44" s="4"/>
      <c r="GNW44" s="4"/>
      <c r="GNX44" s="4"/>
      <c r="GNY44" s="4"/>
      <c r="GNZ44" s="4"/>
      <c r="GOA44" s="4"/>
      <c r="GOB44" s="4"/>
      <c r="GOC44" s="4"/>
      <c r="GOD44" s="4"/>
      <c r="GOE44" s="4"/>
      <c r="GOF44" s="4"/>
      <c r="GOG44" s="4"/>
      <c r="GOH44" s="4"/>
      <c r="GOI44" s="4"/>
      <c r="GOJ44" s="4"/>
      <c r="GOK44" s="4"/>
      <c r="GOL44" s="4"/>
      <c r="GOM44" s="4"/>
      <c r="GON44" s="4"/>
      <c r="GOO44" s="4"/>
      <c r="GOP44" s="4"/>
      <c r="GOQ44" s="4"/>
      <c r="GOR44" s="4"/>
      <c r="GOS44" s="4"/>
      <c r="GOT44" s="4"/>
      <c r="GOU44" s="4"/>
      <c r="GOV44" s="4"/>
      <c r="GOW44" s="4"/>
      <c r="GOX44" s="4"/>
      <c r="GOY44" s="4"/>
      <c r="GOZ44" s="4"/>
      <c r="GPA44" s="4"/>
      <c r="GPB44" s="4"/>
      <c r="GPC44" s="4"/>
      <c r="GPD44" s="4"/>
      <c r="GPE44" s="4"/>
      <c r="GPF44" s="4"/>
      <c r="GPG44" s="4"/>
      <c r="GPH44" s="4"/>
      <c r="GPI44" s="4"/>
      <c r="GPJ44" s="4"/>
      <c r="GPK44" s="4"/>
      <c r="GPL44" s="4"/>
      <c r="GPM44" s="4"/>
      <c r="GPN44" s="4"/>
      <c r="GPO44" s="4"/>
      <c r="GPP44" s="4"/>
      <c r="GPQ44" s="4"/>
      <c r="GPR44" s="4"/>
      <c r="GPS44" s="4"/>
      <c r="GPT44" s="4"/>
      <c r="GPU44" s="4"/>
      <c r="GPV44" s="4"/>
      <c r="GPW44" s="4"/>
      <c r="GPX44" s="4"/>
      <c r="GPY44" s="4"/>
      <c r="GPZ44" s="4"/>
      <c r="GQA44" s="4"/>
      <c r="GQB44" s="4"/>
      <c r="GQC44" s="4"/>
      <c r="GQD44" s="4"/>
      <c r="GQE44" s="4"/>
      <c r="GQF44" s="4"/>
      <c r="GQG44" s="4"/>
      <c r="GQH44" s="4"/>
      <c r="GQI44" s="4"/>
      <c r="GQJ44" s="4"/>
      <c r="GQK44" s="4"/>
      <c r="GQL44" s="4"/>
      <c r="GQM44" s="4"/>
      <c r="GQN44" s="4"/>
      <c r="GQO44" s="4"/>
      <c r="GQP44" s="4"/>
      <c r="GQQ44" s="4"/>
      <c r="GQR44" s="4"/>
      <c r="GQS44" s="4"/>
      <c r="GQT44" s="4"/>
      <c r="GQU44" s="4"/>
      <c r="GQV44" s="4"/>
      <c r="GQW44" s="4"/>
      <c r="GQX44" s="4"/>
      <c r="GQY44" s="4"/>
      <c r="GQZ44" s="4"/>
      <c r="GRA44" s="4"/>
      <c r="GRB44" s="4"/>
      <c r="GRC44" s="4"/>
      <c r="GRD44" s="4"/>
      <c r="GRE44" s="4"/>
      <c r="GRF44" s="4"/>
      <c r="GRG44" s="4"/>
      <c r="GRH44" s="4"/>
      <c r="GRI44" s="4"/>
      <c r="GRJ44" s="4"/>
      <c r="GRK44" s="4"/>
      <c r="GRL44" s="4"/>
      <c r="GRM44" s="4"/>
      <c r="GRN44" s="4"/>
      <c r="GRO44" s="4"/>
      <c r="GRP44" s="4"/>
      <c r="GRQ44" s="4"/>
      <c r="GRR44" s="4"/>
      <c r="GRS44" s="4"/>
      <c r="GRT44" s="4"/>
      <c r="GRU44" s="4"/>
      <c r="GRV44" s="4"/>
      <c r="GRW44" s="4"/>
      <c r="GRX44" s="4"/>
      <c r="GRY44" s="4"/>
      <c r="GRZ44" s="4"/>
      <c r="GSA44" s="4"/>
      <c r="GSB44" s="4"/>
      <c r="GSC44" s="4"/>
      <c r="GSD44" s="4"/>
      <c r="GSE44" s="4"/>
      <c r="GSF44" s="4"/>
      <c r="GSG44" s="4"/>
      <c r="GSH44" s="4"/>
      <c r="GSI44" s="4"/>
      <c r="GSJ44" s="4"/>
      <c r="GSK44" s="4"/>
      <c r="GSL44" s="4"/>
      <c r="GSM44" s="4"/>
      <c r="GSN44" s="4"/>
      <c r="GSO44" s="4"/>
      <c r="GSP44" s="4"/>
      <c r="GSQ44" s="4"/>
      <c r="GSR44" s="4"/>
      <c r="GSS44" s="4"/>
      <c r="GST44" s="4"/>
      <c r="GSU44" s="4"/>
      <c r="GSV44" s="4"/>
      <c r="GSW44" s="4"/>
      <c r="GSX44" s="4"/>
      <c r="GSY44" s="4"/>
      <c r="GSZ44" s="4"/>
      <c r="GTA44" s="4"/>
      <c r="GTB44" s="4"/>
      <c r="GTC44" s="4"/>
      <c r="GTD44" s="4"/>
      <c r="GTE44" s="4"/>
      <c r="GTF44" s="4"/>
      <c r="GTG44" s="4"/>
      <c r="GTH44" s="4"/>
      <c r="GTI44" s="4"/>
      <c r="GTJ44" s="4"/>
      <c r="GTK44" s="4"/>
      <c r="GTL44" s="4"/>
      <c r="GTM44" s="4"/>
      <c r="GTN44" s="4"/>
      <c r="GTO44" s="4"/>
      <c r="GTP44" s="4"/>
      <c r="GTQ44" s="4"/>
      <c r="GTR44" s="4"/>
      <c r="GTS44" s="4"/>
      <c r="GTT44" s="4"/>
      <c r="GTU44" s="4"/>
      <c r="GTV44" s="4"/>
      <c r="GTW44" s="4"/>
      <c r="GTX44" s="4"/>
      <c r="GTY44" s="4"/>
      <c r="GTZ44" s="4"/>
      <c r="GUA44" s="4"/>
      <c r="GUB44" s="4"/>
      <c r="GUC44" s="4"/>
      <c r="GUD44" s="4"/>
      <c r="GUE44" s="4"/>
      <c r="GUF44" s="4"/>
      <c r="GUG44" s="4"/>
      <c r="GUH44" s="4"/>
      <c r="GUI44" s="4"/>
      <c r="GUJ44" s="4"/>
      <c r="GUK44" s="4"/>
      <c r="GUL44" s="4"/>
      <c r="GUM44" s="4"/>
      <c r="GUN44" s="4"/>
      <c r="GUO44" s="4"/>
      <c r="GUP44" s="4"/>
      <c r="GUQ44" s="4"/>
      <c r="GUR44" s="4"/>
      <c r="GUS44" s="4"/>
      <c r="GUT44" s="4"/>
      <c r="GUU44" s="4"/>
      <c r="GUV44" s="4"/>
      <c r="GUW44" s="4"/>
      <c r="GUX44" s="4"/>
      <c r="GUY44" s="4"/>
      <c r="GUZ44" s="4"/>
      <c r="GVA44" s="4"/>
      <c r="GVB44" s="4"/>
      <c r="GVC44" s="4"/>
      <c r="GVD44" s="4"/>
      <c r="GVE44" s="4"/>
      <c r="GVF44" s="4"/>
      <c r="GVG44" s="4"/>
      <c r="GVH44" s="4"/>
      <c r="GVI44" s="4"/>
      <c r="GVJ44" s="4"/>
      <c r="GVK44" s="4"/>
      <c r="GVL44" s="4"/>
      <c r="GVM44" s="4"/>
      <c r="GVN44" s="4"/>
      <c r="GVO44" s="4"/>
      <c r="GVP44" s="4"/>
      <c r="GVQ44" s="4"/>
      <c r="GVR44" s="4"/>
      <c r="GVS44" s="4"/>
      <c r="GVT44" s="4"/>
      <c r="GVU44" s="4"/>
      <c r="GVV44" s="4"/>
      <c r="GVW44" s="4"/>
      <c r="GVX44" s="4"/>
      <c r="GVY44" s="4"/>
      <c r="GVZ44" s="4"/>
      <c r="GWA44" s="4"/>
      <c r="GWB44" s="4"/>
      <c r="GWC44" s="4"/>
      <c r="GWD44" s="4"/>
      <c r="GWE44" s="4"/>
      <c r="GWF44" s="4"/>
      <c r="GWG44" s="4"/>
      <c r="GWH44" s="4"/>
      <c r="GWI44" s="4"/>
      <c r="GWJ44" s="4"/>
      <c r="GWK44" s="4"/>
      <c r="GWL44" s="4"/>
      <c r="GWM44" s="4"/>
      <c r="GWN44" s="4"/>
      <c r="GWO44" s="4"/>
      <c r="GWP44" s="4"/>
      <c r="GWQ44" s="4"/>
      <c r="GWR44" s="4"/>
      <c r="GWS44" s="4"/>
      <c r="GWT44" s="4"/>
      <c r="GWU44" s="4"/>
      <c r="GWV44" s="4"/>
      <c r="GWW44" s="4"/>
      <c r="GWX44" s="4"/>
      <c r="GWY44" s="4"/>
      <c r="GWZ44" s="4"/>
      <c r="GXA44" s="4"/>
      <c r="GXB44" s="4"/>
      <c r="GXC44" s="4"/>
      <c r="GXD44" s="4"/>
      <c r="GXE44" s="4"/>
      <c r="GXF44" s="4"/>
      <c r="GXG44" s="4"/>
      <c r="GXH44" s="4"/>
      <c r="GXI44" s="4"/>
      <c r="GXJ44" s="4"/>
      <c r="GXK44" s="4"/>
      <c r="GXL44" s="4"/>
      <c r="GXM44" s="4"/>
      <c r="GXN44" s="4"/>
      <c r="GXO44" s="4"/>
      <c r="GXP44" s="4"/>
      <c r="GXQ44" s="4"/>
      <c r="GXR44" s="4"/>
      <c r="GXS44" s="4"/>
      <c r="GXT44" s="4"/>
      <c r="GXU44" s="4"/>
      <c r="GXV44" s="4"/>
      <c r="GXW44" s="4"/>
      <c r="GXX44" s="4"/>
      <c r="GXY44" s="4"/>
      <c r="GXZ44" s="4"/>
      <c r="GYA44" s="4"/>
      <c r="GYB44" s="4"/>
      <c r="GYC44" s="4"/>
      <c r="GYD44" s="4"/>
      <c r="GYE44" s="4"/>
      <c r="GYF44" s="4"/>
      <c r="GYG44" s="4"/>
      <c r="GYH44" s="4"/>
      <c r="GYI44" s="4"/>
      <c r="GYJ44" s="4"/>
      <c r="GYK44" s="4"/>
      <c r="GYL44" s="4"/>
      <c r="GYM44" s="4"/>
      <c r="GYN44" s="4"/>
      <c r="GYO44" s="4"/>
      <c r="GYP44" s="4"/>
      <c r="GYQ44" s="4"/>
      <c r="GYR44" s="4"/>
      <c r="GYS44" s="4"/>
      <c r="GYT44" s="4"/>
      <c r="GYU44" s="4"/>
      <c r="GYV44" s="4"/>
      <c r="GYW44" s="4"/>
      <c r="GYX44" s="4"/>
      <c r="GYY44" s="4"/>
      <c r="GYZ44" s="4"/>
      <c r="GZA44" s="4"/>
      <c r="GZB44" s="4"/>
      <c r="GZC44" s="4"/>
      <c r="GZD44" s="4"/>
      <c r="GZE44" s="4"/>
      <c r="GZF44" s="4"/>
      <c r="GZG44" s="4"/>
      <c r="GZH44" s="4"/>
      <c r="GZI44" s="4"/>
      <c r="GZJ44" s="4"/>
      <c r="GZK44" s="4"/>
      <c r="GZL44" s="4"/>
      <c r="GZM44" s="4"/>
      <c r="GZN44" s="4"/>
      <c r="GZO44" s="4"/>
      <c r="GZP44" s="4"/>
      <c r="GZQ44" s="4"/>
      <c r="GZR44" s="4"/>
      <c r="GZS44" s="4"/>
      <c r="GZT44" s="4"/>
      <c r="GZU44" s="4"/>
      <c r="GZV44" s="4"/>
      <c r="GZW44" s="4"/>
      <c r="GZX44" s="4"/>
      <c r="GZY44" s="4"/>
      <c r="GZZ44" s="4"/>
      <c r="HAA44" s="4"/>
      <c r="HAB44" s="4"/>
      <c r="HAC44" s="4"/>
      <c r="HAD44" s="4"/>
      <c r="HAE44" s="4"/>
      <c r="HAF44" s="4"/>
      <c r="HAG44" s="4"/>
      <c r="HAH44" s="4"/>
      <c r="HAI44" s="4"/>
      <c r="HAJ44" s="4"/>
      <c r="HAK44" s="4"/>
      <c r="HAL44" s="4"/>
      <c r="HAM44" s="4"/>
      <c r="HAN44" s="4"/>
      <c r="HAO44" s="4"/>
      <c r="HAP44" s="4"/>
      <c r="HAQ44" s="4"/>
      <c r="HAR44" s="4"/>
      <c r="HAS44" s="4"/>
      <c r="HAT44" s="4"/>
      <c r="HAU44" s="4"/>
      <c r="HAV44" s="4"/>
      <c r="HAW44" s="4"/>
      <c r="HAX44" s="4"/>
      <c r="HAY44" s="4"/>
      <c r="HAZ44" s="4"/>
      <c r="HBA44" s="4"/>
      <c r="HBB44" s="4"/>
      <c r="HBC44" s="4"/>
      <c r="HBD44" s="4"/>
      <c r="HBE44" s="4"/>
      <c r="HBF44" s="4"/>
      <c r="HBG44" s="4"/>
      <c r="HBH44" s="4"/>
      <c r="HBI44" s="4"/>
      <c r="HBJ44" s="4"/>
      <c r="HBK44" s="4"/>
      <c r="HBL44" s="4"/>
      <c r="HBM44" s="4"/>
      <c r="HBN44" s="4"/>
      <c r="HBO44" s="4"/>
      <c r="HBP44" s="4"/>
      <c r="HBQ44" s="4"/>
      <c r="HBR44" s="4"/>
      <c r="HBS44" s="4"/>
      <c r="HBT44" s="4"/>
      <c r="HBU44" s="4"/>
      <c r="HBV44" s="4"/>
      <c r="HBW44" s="4"/>
      <c r="HBX44" s="4"/>
      <c r="HBY44" s="4"/>
      <c r="HBZ44" s="4"/>
      <c r="HCA44" s="4"/>
      <c r="HCB44" s="4"/>
      <c r="HCC44" s="4"/>
      <c r="HCD44" s="4"/>
      <c r="HCE44" s="4"/>
      <c r="HCF44" s="4"/>
      <c r="HCG44" s="4"/>
      <c r="HCH44" s="4"/>
      <c r="HCI44" s="4"/>
      <c r="HCJ44" s="4"/>
      <c r="HCK44" s="4"/>
      <c r="HCL44" s="4"/>
      <c r="HCM44" s="4"/>
      <c r="HCN44" s="4"/>
      <c r="HCO44" s="4"/>
      <c r="HCP44" s="4"/>
      <c r="HCQ44" s="4"/>
      <c r="HCR44" s="4"/>
      <c r="HCS44" s="4"/>
      <c r="HCT44" s="4"/>
      <c r="HCU44" s="4"/>
      <c r="HCV44" s="4"/>
      <c r="HCW44" s="4"/>
      <c r="HCX44" s="4"/>
      <c r="HCY44" s="4"/>
      <c r="HCZ44" s="4"/>
      <c r="HDA44" s="4"/>
      <c r="HDB44" s="4"/>
      <c r="HDC44" s="4"/>
      <c r="HDD44" s="4"/>
      <c r="HDE44" s="4"/>
      <c r="HDF44" s="4"/>
      <c r="HDG44" s="4"/>
      <c r="HDH44" s="4"/>
      <c r="HDI44" s="4"/>
      <c r="HDJ44" s="4"/>
      <c r="HDK44" s="4"/>
      <c r="HDL44" s="4"/>
      <c r="HDM44" s="4"/>
      <c r="HDN44" s="4"/>
      <c r="HDO44" s="4"/>
      <c r="HDP44" s="4"/>
      <c r="HDQ44" s="4"/>
      <c r="HDR44" s="4"/>
      <c r="HDS44" s="4"/>
      <c r="HDT44" s="4"/>
      <c r="HDU44" s="4"/>
      <c r="HDV44" s="4"/>
      <c r="HDW44" s="4"/>
      <c r="HDX44" s="4"/>
      <c r="HDY44" s="4"/>
      <c r="HDZ44" s="4"/>
      <c r="HEA44" s="4"/>
      <c r="HEB44" s="4"/>
      <c r="HEC44" s="4"/>
      <c r="HED44" s="4"/>
      <c r="HEE44" s="4"/>
      <c r="HEF44" s="4"/>
      <c r="HEG44" s="4"/>
      <c r="HEH44" s="4"/>
      <c r="HEI44" s="4"/>
      <c r="HEJ44" s="4"/>
      <c r="HEK44" s="4"/>
      <c r="HEL44" s="4"/>
      <c r="HEM44" s="4"/>
      <c r="HEN44" s="4"/>
      <c r="HEO44" s="4"/>
      <c r="HEP44" s="4"/>
      <c r="HEQ44" s="4"/>
      <c r="HER44" s="4"/>
      <c r="HES44" s="4"/>
      <c r="HET44" s="4"/>
      <c r="HEU44" s="4"/>
      <c r="HEV44" s="4"/>
      <c r="HEW44" s="4"/>
      <c r="HEX44" s="4"/>
      <c r="HEY44" s="4"/>
      <c r="HEZ44" s="4"/>
      <c r="HFA44" s="4"/>
      <c r="HFB44" s="4"/>
      <c r="HFC44" s="4"/>
      <c r="HFD44" s="4"/>
      <c r="HFE44" s="4"/>
      <c r="HFF44" s="4"/>
      <c r="HFG44" s="4"/>
      <c r="HFH44" s="4"/>
      <c r="HFI44" s="4"/>
      <c r="HFJ44" s="4"/>
      <c r="HFK44" s="4"/>
      <c r="HFL44" s="4"/>
      <c r="HFM44" s="4"/>
      <c r="HFN44" s="4"/>
      <c r="HFO44" s="4"/>
      <c r="HFP44" s="4"/>
      <c r="HFQ44" s="4"/>
      <c r="HFR44" s="4"/>
      <c r="HFS44" s="4"/>
      <c r="HFT44" s="4"/>
      <c r="HFU44" s="4"/>
      <c r="HFV44" s="4"/>
      <c r="HFW44" s="4"/>
      <c r="HFX44" s="4"/>
      <c r="HFY44" s="4"/>
      <c r="HFZ44" s="4"/>
      <c r="HGA44" s="4"/>
      <c r="HGB44" s="4"/>
      <c r="HGC44" s="4"/>
      <c r="HGD44" s="4"/>
      <c r="HGE44" s="4"/>
      <c r="HGF44" s="4"/>
      <c r="HGG44" s="4"/>
      <c r="HGH44" s="4"/>
      <c r="HGI44" s="4"/>
      <c r="HGJ44" s="4"/>
      <c r="HGK44" s="4"/>
      <c r="HGL44" s="4"/>
      <c r="HGM44" s="4"/>
      <c r="HGN44" s="4"/>
      <c r="HGO44" s="4"/>
      <c r="HGP44" s="4"/>
      <c r="HGQ44" s="4"/>
      <c r="HGR44" s="4"/>
      <c r="HGS44" s="4"/>
      <c r="HGT44" s="4"/>
      <c r="HGU44" s="4"/>
      <c r="HGV44" s="4"/>
      <c r="HGW44" s="4"/>
      <c r="HGX44" s="4"/>
      <c r="HGY44" s="4"/>
      <c r="HGZ44" s="4"/>
      <c r="HHA44" s="4"/>
      <c r="HHB44" s="4"/>
      <c r="HHC44" s="4"/>
      <c r="HHD44" s="4"/>
      <c r="HHE44" s="4"/>
      <c r="HHF44" s="4"/>
      <c r="HHG44" s="4"/>
      <c r="HHH44" s="4"/>
      <c r="HHI44" s="4"/>
      <c r="HHJ44" s="4"/>
      <c r="HHK44" s="4"/>
      <c r="HHL44" s="4"/>
      <c r="HHM44" s="4"/>
      <c r="HHN44" s="4"/>
      <c r="HHO44" s="4"/>
      <c r="HHP44" s="4"/>
      <c r="HHQ44" s="4"/>
      <c r="HHR44" s="4"/>
      <c r="HHS44" s="4"/>
      <c r="HHT44" s="4"/>
      <c r="HHU44" s="4"/>
      <c r="HHV44" s="4"/>
      <c r="HHW44" s="4"/>
      <c r="HHX44" s="4"/>
      <c r="HHY44" s="4"/>
      <c r="HHZ44" s="4"/>
      <c r="HIA44" s="4"/>
      <c r="HIB44" s="4"/>
      <c r="HIC44" s="4"/>
      <c r="HID44" s="4"/>
      <c r="HIE44" s="4"/>
      <c r="HIF44" s="4"/>
      <c r="HIG44" s="4"/>
      <c r="HIH44" s="4"/>
      <c r="HII44" s="4"/>
      <c r="HIJ44" s="4"/>
      <c r="HIK44" s="4"/>
      <c r="HIL44" s="4"/>
      <c r="HIM44" s="4"/>
      <c r="HIN44" s="4"/>
      <c r="HIO44" s="4"/>
      <c r="HIP44" s="4"/>
      <c r="HIQ44" s="4"/>
      <c r="HIR44" s="4"/>
      <c r="HIS44" s="4"/>
      <c r="HIT44" s="4"/>
      <c r="HIU44" s="4"/>
      <c r="HIV44" s="4"/>
      <c r="HIW44" s="4"/>
      <c r="HIX44" s="4"/>
      <c r="HIY44" s="4"/>
      <c r="HIZ44" s="4"/>
      <c r="HJA44" s="4"/>
      <c r="HJB44" s="4"/>
      <c r="HJC44" s="4"/>
      <c r="HJD44" s="4"/>
      <c r="HJE44" s="4"/>
      <c r="HJF44" s="4"/>
      <c r="HJG44" s="4"/>
      <c r="HJH44" s="4"/>
      <c r="HJI44" s="4"/>
      <c r="HJJ44" s="4"/>
      <c r="HJK44" s="4"/>
      <c r="HJL44" s="4"/>
      <c r="HJM44" s="4"/>
      <c r="HJN44" s="4"/>
      <c r="HJO44" s="4"/>
      <c r="HJP44" s="4"/>
      <c r="HJQ44" s="4"/>
      <c r="HJR44" s="4"/>
      <c r="HJS44" s="4"/>
      <c r="HJT44" s="4"/>
      <c r="HJU44" s="4"/>
      <c r="HJV44" s="4"/>
      <c r="HJW44" s="4"/>
      <c r="HJX44" s="4"/>
      <c r="HJY44" s="4"/>
      <c r="HJZ44" s="4"/>
      <c r="HKA44" s="4"/>
      <c r="HKB44" s="4"/>
      <c r="HKC44" s="4"/>
      <c r="HKD44" s="4"/>
      <c r="HKE44" s="4"/>
      <c r="HKF44" s="4"/>
      <c r="HKG44" s="4"/>
      <c r="HKH44" s="4"/>
      <c r="HKI44" s="4"/>
      <c r="HKJ44" s="4"/>
      <c r="HKK44" s="4"/>
      <c r="HKL44" s="4"/>
      <c r="HKM44" s="4"/>
      <c r="HKN44" s="4"/>
      <c r="HKO44" s="4"/>
      <c r="HKP44" s="4"/>
      <c r="HKQ44" s="4"/>
      <c r="HKR44" s="4"/>
      <c r="HKS44" s="4"/>
      <c r="HKT44" s="4"/>
      <c r="HKU44" s="4"/>
      <c r="HKV44" s="4"/>
      <c r="HKW44" s="4"/>
      <c r="HKX44" s="4"/>
      <c r="HKY44" s="4"/>
      <c r="HKZ44" s="4"/>
      <c r="HLA44" s="4"/>
      <c r="HLB44" s="4"/>
      <c r="HLC44" s="4"/>
      <c r="HLD44" s="4"/>
      <c r="HLE44" s="4"/>
      <c r="HLF44" s="4"/>
      <c r="HLG44" s="4"/>
      <c r="HLH44" s="4"/>
      <c r="HLI44" s="4"/>
      <c r="HLJ44" s="4"/>
      <c r="HLK44" s="4"/>
      <c r="HLL44" s="4"/>
      <c r="HLM44" s="4"/>
      <c r="HLN44" s="4"/>
      <c r="HLO44" s="4"/>
      <c r="HLP44" s="4"/>
      <c r="HLQ44" s="4"/>
      <c r="HLR44" s="4"/>
      <c r="HLS44" s="4"/>
      <c r="HLT44" s="4"/>
      <c r="HLU44" s="4"/>
      <c r="HLV44" s="4"/>
      <c r="HLW44" s="4"/>
      <c r="HLX44" s="4"/>
      <c r="HLY44" s="4"/>
      <c r="HLZ44" s="4"/>
      <c r="HMA44" s="4"/>
      <c r="HMB44" s="4"/>
      <c r="HMC44" s="4"/>
      <c r="HMD44" s="4"/>
      <c r="HME44" s="4"/>
      <c r="HMF44" s="4"/>
      <c r="HMG44" s="4"/>
      <c r="HMH44" s="4"/>
      <c r="HMI44" s="4"/>
      <c r="HMJ44" s="4"/>
      <c r="HMK44" s="4"/>
      <c r="HML44" s="4"/>
      <c r="HMM44" s="4"/>
      <c r="HMN44" s="4"/>
      <c r="HMO44" s="4"/>
      <c r="HMP44" s="4"/>
      <c r="HMQ44" s="4"/>
      <c r="HMR44" s="4"/>
      <c r="HMS44" s="4"/>
      <c r="HMT44" s="4"/>
      <c r="HMU44" s="4"/>
      <c r="HMV44" s="4"/>
      <c r="HMW44" s="4"/>
      <c r="HMX44" s="4"/>
      <c r="HMY44" s="4"/>
      <c r="HMZ44" s="4"/>
      <c r="HNA44" s="4"/>
      <c r="HNB44" s="4"/>
      <c r="HNC44" s="4"/>
      <c r="HND44" s="4"/>
      <c r="HNE44" s="4"/>
      <c r="HNF44" s="4"/>
      <c r="HNG44" s="4"/>
      <c r="HNH44" s="4"/>
      <c r="HNI44" s="4"/>
      <c r="HNJ44" s="4"/>
      <c r="HNK44" s="4"/>
      <c r="HNL44" s="4"/>
      <c r="HNM44" s="4"/>
      <c r="HNN44" s="4"/>
      <c r="HNO44" s="4"/>
      <c r="HNP44" s="4"/>
      <c r="HNQ44" s="4"/>
      <c r="HNR44" s="4"/>
      <c r="HNS44" s="4"/>
      <c r="HNT44" s="4"/>
      <c r="HNU44" s="4"/>
      <c r="HNV44" s="4"/>
      <c r="HNW44" s="4"/>
      <c r="HNX44" s="4"/>
      <c r="HNY44" s="4"/>
      <c r="HNZ44" s="4"/>
      <c r="HOA44" s="4"/>
      <c r="HOB44" s="4"/>
      <c r="HOC44" s="4"/>
      <c r="HOD44" s="4"/>
      <c r="HOE44" s="4"/>
      <c r="HOF44" s="4"/>
      <c r="HOG44" s="4"/>
      <c r="HOH44" s="4"/>
      <c r="HOI44" s="4"/>
      <c r="HOJ44" s="4"/>
      <c r="HOK44" s="4"/>
      <c r="HOL44" s="4"/>
      <c r="HOM44" s="4"/>
      <c r="HON44" s="4"/>
      <c r="HOO44" s="4"/>
      <c r="HOP44" s="4"/>
      <c r="HOQ44" s="4"/>
      <c r="HOR44" s="4"/>
      <c r="HOS44" s="4"/>
      <c r="HOT44" s="4"/>
      <c r="HOU44" s="4"/>
      <c r="HOV44" s="4"/>
      <c r="HOW44" s="4"/>
      <c r="HOX44" s="4"/>
      <c r="HOY44" s="4"/>
      <c r="HOZ44" s="4"/>
      <c r="HPA44" s="4"/>
      <c r="HPB44" s="4"/>
      <c r="HPC44" s="4"/>
      <c r="HPD44" s="4"/>
      <c r="HPE44" s="4"/>
      <c r="HPF44" s="4"/>
      <c r="HPG44" s="4"/>
      <c r="HPH44" s="4"/>
      <c r="HPI44" s="4"/>
      <c r="HPJ44" s="4"/>
      <c r="HPK44" s="4"/>
      <c r="HPL44" s="4"/>
      <c r="HPM44" s="4"/>
      <c r="HPN44" s="4"/>
      <c r="HPO44" s="4"/>
      <c r="HPP44" s="4"/>
      <c r="HPQ44" s="4"/>
      <c r="HPR44" s="4"/>
      <c r="HPS44" s="4"/>
      <c r="HPT44" s="4"/>
      <c r="HPU44" s="4"/>
      <c r="HPV44" s="4"/>
      <c r="HPW44" s="4"/>
      <c r="HPX44" s="4"/>
      <c r="HPY44" s="4"/>
      <c r="HPZ44" s="4"/>
      <c r="HQA44" s="4"/>
      <c r="HQB44" s="4"/>
      <c r="HQC44" s="4"/>
      <c r="HQD44" s="4"/>
      <c r="HQE44" s="4"/>
      <c r="HQF44" s="4"/>
      <c r="HQG44" s="4"/>
      <c r="HQH44" s="4"/>
      <c r="HQI44" s="4"/>
      <c r="HQJ44" s="4"/>
      <c r="HQK44" s="4"/>
      <c r="HQL44" s="4"/>
      <c r="HQM44" s="4"/>
      <c r="HQN44" s="4"/>
      <c r="HQO44" s="4"/>
      <c r="HQP44" s="4"/>
      <c r="HQQ44" s="4"/>
      <c r="HQR44" s="4"/>
      <c r="HQS44" s="4"/>
      <c r="HQT44" s="4"/>
      <c r="HQU44" s="4"/>
      <c r="HQV44" s="4"/>
      <c r="HQW44" s="4"/>
      <c r="HQX44" s="4"/>
      <c r="HQY44" s="4"/>
      <c r="HQZ44" s="4"/>
      <c r="HRA44" s="4"/>
      <c r="HRB44" s="4"/>
      <c r="HRC44" s="4"/>
      <c r="HRD44" s="4"/>
      <c r="HRE44" s="4"/>
      <c r="HRF44" s="4"/>
      <c r="HRG44" s="4"/>
      <c r="HRH44" s="4"/>
      <c r="HRI44" s="4"/>
      <c r="HRJ44" s="4"/>
      <c r="HRK44" s="4"/>
      <c r="HRL44" s="4"/>
      <c r="HRM44" s="4"/>
      <c r="HRN44" s="4"/>
      <c r="HRO44" s="4"/>
      <c r="HRP44" s="4"/>
      <c r="HRQ44" s="4"/>
      <c r="HRR44" s="4"/>
      <c r="HRS44" s="4"/>
      <c r="HRT44" s="4"/>
      <c r="HRU44" s="4"/>
      <c r="HRV44" s="4"/>
      <c r="HRW44" s="4"/>
      <c r="HRX44" s="4"/>
      <c r="HRY44" s="4"/>
      <c r="HRZ44" s="4"/>
      <c r="HSA44" s="4"/>
      <c r="HSB44" s="4"/>
      <c r="HSC44" s="4"/>
      <c r="HSD44" s="4"/>
      <c r="HSE44" s="4"/>
      <c r="HSF44" s="4"/>
      <c r="HSG44" s="4"/>
      <c r="HSH44" s="4"/>
      <c r="HSI44" s="4"/>
      <c r="HSJ44" s="4"/>
      <c r="HSK44" s="4"/>
      <c r="HSL44" s="4"/>
      <c r="HSM44" s="4"/>
      <c r="HSN44" s="4"/>
      <c r="HSO44" s="4"/>
      <c r="HSP44" s="4"/>
      <c r="HSQ44" s="4"/>
      <c r="HSR44" s="4"/>
      <c r="HSS44" s="4"/>
      <c r="HST44" s="4"/>
      <c r="HSU44" s="4"/>
      <c r="HSV44" s="4"/>
      <c r="HSW44" s="4"/>
      <c r="HSX44" s="4"/>
      <c r="HSY44" s="4"/>
      <c r="HSZ44" s="4"/>
      <c r="HTA44" s="4"/>
      <c r="HTB44" s="4"/>
      <c r="HTC44" s="4"/>
      <c r="HTD44" s="4"/>
      <c r="HTE44" s="4"/>
      <c r="HTF44" s="4"/>
      <c r="HTG44" s="4"/>
      <c r="HTH44" s="4"/>
      <c r="HTI44" s="4"/>
      <c r="HTJ44" s="4"/>
      <c r="HTK44" s="4"/>
      <c r="HTL44" s="4"/>
      <c r="HTM44" s="4"/>
      <c r="HTN44" s="4"/>
      <c r="HTO44" s="4"/>
      <c r="HTP44" s="4"/>
      <c r="HTQ44" s="4"/>
      <c r="HTR44" s="4"/>
      <c r="HTS44" s="4"/>
      <c r="HTT44" s="4"/>
      <c r="HTU44" s="4"/>
      <c r="HTV44" s="4"/>
      <c r="HTW44" s="4"/>
      <c r="HTX44" s="4"/>
      <c r="HTY44" s="4"/>
      <c r="HTZ44" s="4"/>
      <c r="HUA44" s="4"/>
      <c r="HUB44" s="4"/>
      <c r="HUC44" s="4"/>
      <c r="HUD44" s="4"/>
      <c r="HUE44" s="4"/>
      <c r="HUF44" s="4"/>
      <c r="HUG44" s="4"/>
      <c r="HUH44" s="4"/>
      <c r="HUI44" s="4"/>
      <c r="HUJ44" s="4"/>
      <c r="HUK44" s="4"/>
      <c r="HUL44" s="4"/>
      <c r="HUM44" s="4"/>
      <c r="HUN44" s="4"/>
      <c r="HUO44" s="4"/>
      <c r="HUP44" s="4"/>
      <c r="HUQ44" s="4"/>
      <c r="HUR44" s="4"/>
      <c r="HUS44" s="4"/>
      <c r="HUT44" s="4"/>
      <c r="HUU44" s="4"/>
      <c r="HUV44" s="4"/>
      <c r="HUW44" s="4"/>
      <c r="HUX44" s="4"/>
      <c r="HUY44" s="4"/>
      <c r="HUZ44" s="4"/>
      <c r="HVA44" s="4"/>
      <c r="HVB44" s="4"/>
      <c r="HVC44" s="4"/>
      <c r="HVD44" s="4"/>
      <c r="HVE44" s="4"/>
      <c r="HVF44" s="4"/>
      <c r="HVG44" s="4"/>
      <c r="HVH44" s="4"/>
      <c r="HVI44" s="4"/>
      <c r="HVJ44" s="4"/>
      <c r="HVK44" s="4"/>
      <c r="HVL44" s="4"/>
      <c r="HVM44" s="4"/>
      <c r="HVN44" s="4"/>
      <c r="HVO44" s="4"/>
      <c r="HVP44" s="4"/>
      <c r="HVQ44" s="4"/>
      <c r="HVR44" s="4"/>
      <c r="HVS44" s="4"/>
      <c r="HVT44" s="4"/>
      <c r="HVU44" s="4"/>
      <c r="HVV44" s="4"/>
      <c r="HVW44" s="4"/>
      <c r="HVX44" s="4"/>
      <c r="HVY44" s="4"/>
      <c r="HVZ44" s="4"/>
      <c r="HWA44" s="4"/>
      <c r="HWB44" s="4"/>
      <c r="HWC44" s="4"/>
      <c r="HWD44" s="4"/>
      <c r="HWE44" s="4"/>
      <c r="HWF44" s="4"/>
      <c r="HWG44" s="4"/>
      <c r="HWH44" s="4"/>
      <c r="HWI44" s="4"/>
      <c r="HWJ44" s="4"/>
      <c r="HWK44" s="4"/>
      <c r="HWL44" s="4"/>
      <c r="HWM44" s="4"/>
      <c r="HWN44" s="4"/>
      <c r="HWO44" s="4"/>
      <c r="HWP44" s="4"/>
      <c r="HWQ44" s="4"/>
      <c r="HWR44" s="4"/>
      <c r="HWS44" s="4"/>
      <c r="HWT44" s="4"/>
      <c r="HWU44" s="4"/>
      <c r="HWV44" s="4"/>
      <c r="HWW44" s="4"/>
      <c r="HWX44" s="4"/>
      <c r="HWY44" s="4"/>
      <c r="HWZ44" s="4"/>
      <c r="HXA44" s="4"/>
      <c r="HXB44" s="4"/>
      <c r="HXC44" s="4"/>
      <c r="HXD44" s="4"/>
      <c r="HXE44" s="4"/>
      <c r="HXF44" s="4"/>
      <c r="HXG44" s="4"/>
      <c r="HXH44" s="4"/>
      <c r="HXI44" s="4"/>
      <c r="HXJ44" s="4"/>
      <c r="HXK44" s="4"/>
      <c r="HXL44" s="4"/>
      <c r="HXM44" s="4"/>
      <c r="HXN44" s="4"/>
      <c r="HXO44" s="4"/>
      <c r="HXP44" s="4"/>
      <c r="HXQ44" s="4"/>
      <c r="HXR44" s="4"/>
      <c r="HXS44" s="4"/>
      <c r="HXT44" s="4"/>
      <c r="HXU44" s="4"/>
      <c r="HXV44" s="4"/>
      <c r="HXW44" s="4"/>
      <c r="HXX44" s="4"/>
      <c r="HXY44" s="4"/>
      <c r="HXZ44" s="4"/>
      <c r="HYA44" s="4"/>
      <c r="HYB44" s="4"/>
      <c r="HYC44" s="4"/>
      <c r="HYD44" s="4"/>
      <c r="HYE44" s="4"/>
      <c r="HYF44" s="4"/>
      <c r="HYG44" s="4"/>
      <c r="HYH44" s="4"/>
      <c r="HYI44" s="4"/>
      <c r="HYJ44" s="4"/>
      <c r="HYK44" s="4"/>
      <c r="HYL44" s="4"/>
      <c r="HYM44" s="4"/>
      <c r="HYN44" s="4"/>
      <c r="HYO44" s="4"/>
      <c r="HYP44" s="4"/>
      <c r="HYQ44" s="4"/>
      <c r="HYR44" s="4"/>
      <c r="HYS44" s="4"/>
      <c r="HYT44" s="4"/>
      <c r="HYU44" s="4"/>
      <c r="HYV44" s="4"/>
      <c r="HYW44" s="4"/>
      <c r="HYX44" s="4"/>
      <c r="HYY44" s="4"/>
      <c r="HYZ44" s="4"/>
      <c r="HZA44" s="4"/>
      <c r="HZB44" s="4"/>
      <c r="HZC44" s="4"/>
      <c r="HZD44" s="4"/>
      <c r="HZE44" s="4"/>
      <c r="HZF44" s="4"/>
      <c r="HZG44" s="4"/>
      <c r="HZH44" s="4"/>
      <c r="HZI44" s="4"/>
      <c r="HZJ44" s="4"/>
      <c r="HZK44" s="4"/>
      <c r="HZL44" s="4"/>
      <c r="HZM44" s="4"/>
      <c r="HZN44" s="4"/>
      <c r="HZO44" s="4"/>
      <c r="HZP44" s="4"/>
      <c r="HZQ44" s="4"/>
      <c r="HZR44" s="4"/>
      <c r="HZS44" s="4"/>
      <c r="HZT44" s="4"/>
      <c r="HZU44" s="4"/>
      <c r="HZV44" s="4"/>
      <c r="HZW44" s="4"/>
      <c r="HZX44" s="4"/>
      <c r="HZY44" s="4"/>
      <c r="HZZ44" s="4"/>
      <c r="IAA44" s="4"/>
      <c r="IAB44" s="4"/>
      <c r="IAC44" s="4"/>
      <c r="IAD44" s="4"/>
      <c r="IAE44" s="4"/>
      <c r="IAF44" s="4"/>
      <c r="IAG44" s="4"/>
      <c r="IAH44" s="4"/>
      <c r="IAI44" s="4"/>
      <c r="IAJ44" s="4"/>
      <c r="IAK44" s="4"/>
      <c r="IAL44" s="4"/>
      <c r="IAM44" s="4"/>
      <c r="IAN44" s="4"/>
      <c r="IAO44" s="4"/>
      <c r="IAP44" s="4"/>
      <c r="IAQ44" s="4"/>
      <c r="IAR44" s="4"/>
      <c r="IAS44" s="4"/>
      <c r="IAT44" s="4"/>
      <c r="IAU44" s="4"/>
      <c r="IAV44" s="4"/>
      <c r="IAW44" s="4"/>
      <c r="IAX44" s="4"/>
      <c r="IAY44" s="4"/>
      <c r="IAZ44" s="4"/>
      <c r="IBA44" s="4"/>
      <c r="IBB44" s="4"/>
      <c r="IBC44" s="4"/>
      <c r="IBD44" s="4"/>
      <c r="IBE44" s="4"/>
      <c r="IBF44" s="4"/>
      <c r="IBG44" s="4"/>
      <c r="IBH44" s="4"/>
      <c r="IBI44" s="4"/>
      <c r="IBJ44" s="4"/>
      <c r="IBK44" s="4"/>
      <c r="IBL44" s="4"/>
      <c r="IBM44" s="4"/>
      <c r="IBN44" s="4"/>
      <c r="IBO44" s="4"/>
      <c r="IBP44" s="4"/>
      <c r="IBQ44" s="4"/>
      <c r="IBR44" s="4"/>
      <c r="IBS44" s="4"/>
      <c r="IBT44" s="4"/>
      <c r="IBU44" s="4"/>
      <c r="IBV44" s="4"/>
      <c r="IBW44" s="4"/>
      <c r="IBX44" s="4"/>
      <c r="IBY44" s="4"/>
      <c r="IBZ44" s="4"/>
      <c r="ICA44" s="4"/>
      <c r="ICB44" s="4"/>
      <c r="ICC44" s="4"/>
      <c r="ICD44" s="4"/>
      <c r="ICE44" s="4"/>
      <c r="ICF44" s="4"/>
      <c r="ICG44" s="4"/>
      <c r="ICH44" s="4"/>
      <c r="ICI44" s="4"/>
      <c r="ICJ44" s="4"/>
      <c r="ICK44" s="4"/>
      <c r="ICL44" s="4"/>
      <c r="ICM44" s="4"/>
      <c r="ICN44" s="4"/>
      <c r="ICO44" s="4"/>
      <c r="ICP44" s="4"/>
      <c r="ICQ44" s="4"/>
      <c r="ICR44" s="4"/>
      <c r="ICS44" s="4"/>
      <c r="ICT44" s="4"/>
      <c r="ICU44" s="4"/>
      <c r="ICV44" s="4"/>
      <c r="ICW44" s="4"/>
      <c r="ICX44" s="4"/>
      <c r="ICY44" s="4"/>
      <c r="ICZ44" s="4"/>
      <c r="IDA44" s="4"/>
      <c r="IDB44" s="4"/>
      <c r="IDC44" s="4"/>
      <c r="IDD44" s="4"/>
      <c r="IDE44" s="4"/>
      <c r="IDF44" s="4"/>
      <c r="IDG44" s="4"/>
      <c r="IDH44" s="4"/>
      <c r="IDI44" s="4"/>
      <c r="IDJ44" s="4"/>
      <c r="IDK44" s="4"/>
      <c r="IDL44" s="4"/>
      <c r="IDM44" s="4"/>
      <c r="IDN44" s="4"/>
      <c r="IDO44" s="4"/>
      <c r="IDP44" s="4"/>
      <c r="IDQ44" s="4"/>
      <c r="IDR44" s="4"/>
      <c r="IDS44" s="4"/>
      <c r="IDT44" s="4"/>
      <c r="IDU44" s="4"/>
      <c r="IDV44" s="4"/>
      <c r="IDW44" s="4"/>
      <c r="IDX44" s="4"/>
      <c r="IDY44" s="4"/>
      <c r="IDZ44" s="4"/>
      <c r="IEA44" s="4"/>
      <c r="IEB44" s="4"/>
      <c r="IEC44" s="4"/>
      <c r="IED44" s="4"/>
      <c r="IEE44" s="4"/>
      <c r="IEF44" s="4"/>
      <c r="IEG44" s="4"/>
      <c r="IEH44" s="4"/>
      <c r="IEI44" s="4"/>
      <c r="IEJ44" s="4"/>
      <c r="IEK44" s="4"/>
      <c r="IEL44" s="4"/>
      <c r="IEM44" s="4"/>
      <c r="IEN44" s="4"/>
      <c r="IEO44" s="4"/>
      <c r="IEP44" s="4"/>
      <c r="IEQ44" s="4"/>
      <c r="IER44" s="4"/>
      <c r="IES44" s="4"/>
      <c r="IET44" s="4"/>
      <c r="IEU44" s="4"/>
      <c r="IEV44" s="4"/>
      <c r="IEW44" s="4"/>
      <c r="IEX44" s="4"/>
      <c r="IEY44" s="4"/>
      <c r="IEZ44" s="4"/>
      <c r="IFA44" s="4"/>
      <c r="IFB44" s="4"/>
      <c r="IFC44" s="4"/>
      <c r="IFD44" s="4"/>
      <c r="IFE44" s="4"/>
      <c r="IFF44" s="4"/>
      <c r="IFG44" s="4"/>
      <c r="IFH44" s="4"/>
      <c r="IFI44" s="4"/>
      <c r="IFJ44" s="4"/>
      <c r="IFK44" s="4"/>
      <c r="IFL44" s="4"/>
      <c r="IFM44" s="4"/>
      <c r="IFN44" s="4"/>
      <c r="IFO44" s="4"/>
      <c r="IFP44" s="4"/>
      <c r="IFQ44" s="4"/>
      <c r="IFR44" s="4"/>
      <c r="IFS44" s="4"/>
      <c r="IFT44" s="4"/>
      <c r="IFU44" s="4"/>
      <c r="IFV44" s="4"/>
      <c r="IFW44" s="4"/>
      <c r="IFX44" s="4"/>
      <c r="IFY44" s="4"/>
      <c r="IFZ44" s="4"/>
      <c r="IGA44" s="4"/>
      <c r="IGB44" s="4"/>
      <c r="IGC44" s="4"/>
      <c r="IGD44" s="4"/>
      <c r="IGE44" s="4"/>
      <c r="IGF44" s="4"/>
      <c r="IGG44" s="4"/>
      <c r="IGH44" s="4"/>
      <c r="IGI44" s="4"/>
      <c r="IGJ44" s="4"/>
      <c r="IGK44" s="4"/>
      <c r="IGL44" s="4"/>
      <c r="IGM44" s="4"/>
      <c r="IGN44" s="4"/>
      <c r="IGO44" s="4"/>
      <c r="IGP44" s="4"/>
      <c r="IGQ44" s="4"/>
      <c r="IGR44" s="4"/>
      <c r="IGS44" s="4"/>
      <c r="IGT44" s="4"/>
      <c r="IGU44" s="4"/>
      <c r="IGV44" s="4"/>
      <c r="IGW44" s="4"/>
      <c r="IGX44" s="4"/>
      <c r="IGY44" s="4"/>
      <c r="IGZ44" s="4"/>
      <c r="IHA44" s="4"/>
      <c r="IHB44" s="4"/>
      <c r="IHC44" s="4"/>
      <c r="IHD44" s="4"/>
      <c r="IHE44" s="4"/>
      <c r="IHF44" s="4"/>
      <c r="IHG44" s="4"/>
      <c r="IHH44" s="4"/>
      <c r="IHI44" s="4"/>
      <c r="IHJ44" s="4"/>
      <c r="IHK44" s="4"/>
      <c r="IHL44" s="4"/>
      <c r="IHM44" s="4"/>
      <c r="IHN44" s="4"/>
      <c r="IHO44" s="4"/>
      <c r="IHP44" s="4"/>
      <c r="IHQ44" s="4"/>
      <c r="IHR44" s="4"/>
      <c r="IHS44" s="4"/>
      <c r="IHT44" s="4"/>
      <c r="IHU44" s="4"/>
      <c r="IHV44" s="4"/>
      <c r="IHW44" s="4"/>
      <c r="IHX44" s="4"/>
      <c r="IHY44" s="4"/>
      <c r="IHZ44" s="4"/>
      <c r="IIA44" s="4"/>
      <c r="IIB44" s="4"/>
      <c r="IIC44" s="4"/>
      <c r="IID44" s="4"/>
      <c r="IIE44" s="4"/>
      <c r="IIF44" s="4"/>
      <c r="IIG44" s="4"/>
      <c r="IIH44" s="4"/>
      <c r="III44" s="4"/>
      <c r="IIJ44" s="4"/>
      <c r="IIK44" s="4"/>
      <c r="IIL44" s="4"/>
      <c r="IIM44" s="4"/>
      <c r="IIN44" s="4"/>
      <c r="IIO44" s="4"/>
      <c r="IIP44" s="4"/>
      <c r="IIQ44" s="4"/>
      <c r="IIR44" s="4"/>
      <c r="IIS44" s="4"/>
      <c r="IIT44" s="4"/>
      <c r="IIU44" s="4"/>
      <c r="IIV44" s="4"/>
      <c r="IIW44" s="4"/>
      <c r="IIX44" s="4"/>
      <c r="IIY44" s="4"/>
      <c r="IIZ44" s="4"/>
      <c r="IJA44" s="4"/>
      <c r="IJB44" s="4"/>
      <c r="IJC44" s="4"/>
      <c r="IJD44" s="4"/>
      <c r="IJE44" s="4"/>
      <c r="IJF44" s="4"/>
      <c r="IJG44" s="4"/>
      <c r="IJH44" s="4"/>
      <c r="IJI44" s="4"/>
      <c r="IJJ44" s="4"/>
      <c r="IJK44" s="4"/>
      <c r="IJL44" s="4"/>
      <c r="IJM44" s="4"/>
      <c r="IJN44" s="4"/>
      <c r="IJO44" s="4"/>
      <c r="IJP44" s="4"/>
      <c r="IJQ44" s="4"/>
      <c r="IJR44" s="4"/>
      <c r="IJS44" s="4"/>
      <c r="IJT44" s="4"/>
      <c r="IJU44" s="4"/>
      <c r="IJV44" s="4"/>
      <c r="IJW44" s="4"/>
      <c r="IJX44" s="4"/>
      <c r="IJY44" s="4"/>
      <c r="IJZ44" s="4"/>
      <c r="IKA44" s="4"/>
      <c r="IKB44" s="4"/>
      <c r="IKC44" s="4"/>
      <c r="IKD44" s="4"/>
      <c r="IKE44" s="4"/>
      <c r="IKF44" s="4"/>
      <c r="IKG44" s="4"/>
      <c r="IKH44" s="4"/>
      <c r="IKI44" s="4"/>
      <c r="IKJ44" s="4"/>
      <c r="IKK44" s="4"/>
      <c r="IKL44" s="4"/>
      <c r="IKM44" s="4"/>
      <c r="IKN44" s="4"/>
      <c r="IKO44" s="4"/>
      <c r="IKP44" s="4"/>
      <c r="IKQ44" s="4"/>
      <c r="IKR44" s="4"/>
      <c r="IKS44" s="4"/>
      <c r="IKT44" s="4"/>
      <c r="IKU44" s="4"/>
      <c r="IKV44" s="4"/>
      <c r="IKW44" s="4"/>
      <c r="IKX44" s="4"/>
      <c r="IKY44" s="4"/>
      <c r="IKZ44" s="4"/>
      <c r="ILA44" s="4"/>
      <c r="ILB44" s="4"/>
      <c r="ILC44" s="4"/>
      <c r="ILD44" s="4"/>
      <c r="ILE44" s="4"/>
      <c r="ILF44" s="4"/>
      <c r="ILG44" s="4"/>
      <c r="ILH44" s="4"/>
      <c r="ILI44" s="4"/>
      <c r="ILJ44" s="4"/>
      <c r="ILK44" s="4"/>
      <c r="ILL44" s="4"/>
      <c r="ILM44" s="4"/>
      <c r="ILN44" s="4"/>
      <c r="ILO44" s="4"/>
      <c r="ILP44" s="4"/>
      <c r="ILQ44" s="4"/>
      <c r="ILR44" s="4"/>
      <c r="ILS44" s="4"/>
      <c r="ILT44" s="4"/>
      <c r="ILU44" s="4"/>
      <c r="ILV44" s="4"/>
      <c r="ILW44" s="4"/>
      <c r="ILX44" s="4"/>
      <c r="ILY44" s="4"/>
      <c r="ILZ44" s="4"/>
      <c r="IMA44" s="4"/>
      <c r="IMB44" s="4"/>
      <c r="IMC44" s="4"/>
      <c r="IMD44" s="4"/>
      <c r="IME44" s="4"/>
      <c r="IMF44" s="4"/>
      <c r="IMG44" s="4"/>
      <c r="IMH44" s="4"/>
      <c r="IMI44" s="4"/>
      <c r="IMJ44" s="4"/>
      <c r="IMK44" s="4"/>
      <c r="IML44" s="4"/>
      <c r="IMM44" s="4"/>
      <c r="IMN44" s="4"/>
      <c r="IMO44" s="4"/>
      <c r="IMP44" s="4"/>
      <c r="IMQ44" s="4"/>
      <c r="IMR44" s="4"/>
      <c r="IMS44" s="4"/>
      <c r="IMT44" s="4"/>
      <c r="IMU44" s="4"/>
      <c r="IMV44" s="4"/>
      <c r="IMW44" s="4"/>
      <c r="IMX44" s="4"/>
      <c r="IMY44" s="4"/>
      <c r="IMZ44" s="4"/>
      <c r="INA44" s="4"/>
      <c r="INB44" s="4"/>
      <c r="INC44" s="4"/>
      <c r="IND44" s="4"/>
      <c r="INE44" s="4"/>
      <c r="INF44" s="4"/>
      <c r="ING44" s="4"/>
      <c r="INH44" s="4"/>
      <c r="INI44" s="4"/>
      <c r="INJ44" s="4"/>
      <c r="INK44" s="4"/>
      <c r="INL44" s="4"/>
      <c r="INM44" s="4"/>
      <c r="INN44" s="4"/>
      <c r="INO44" s="4"/>
      <c r="INP44" s="4"/>
      <c r="INQ44" s="4"/>
      <c r="INR44" s="4"/>
      <c r="INS44" s="4"/>
      <c r="INT44" s="4"/>
      <c r="INU44" s="4"/>
      <c r="INV44" s="4"/>
      <c r="INW44" s="4"/>
      <c r="INX44" s="4"/>
      <c r="INY44" s="4"/>
      <c r="INZ44" s="4"/>
      <c r="IOA44" s="4"/>
      <c r="IOB44" s="4"/>
      <c r="IOC44" s="4"/>
      <c r="IOD44" s="4"/>
      <c r="IOE44" s="4"/>
      <c r="IOF44" s="4"/>
      <c r="IOG44" s="4"/>
      <c r="IOH44" s="4"/>
      <c r="IOI44" s="4"/>
      <c r="IOJ44" s="4"/>
      <c r="IOK44" s="4"/>
      <c r="IOL44" s="4"/>
      <c r="IOM44" s="4"/>
      <c r="ION44" s="4"/>
      <c r="IOO44" s="4"/>
      <c r="IOP44" s="4"/>
      <c r="IOQ44" s="4"/>
      <c r="IOR44" s="4"/>
      <c r="IOS44" s="4"/>
      <c r="IOT44" s="4"/>
      <c r="IOU44" s="4"/>
      <c r="IOV44" s="4"/>
      <c r="IOW44" s="4"/>
      <c r="IOX44" s="4"/>
      <c r="IOY44" s="4"/>
      <c r="IOZ44" s="4"/>
      <c r="IPA44" s="4"/>
      <c r="IPB44" s="4"/>
      <c r="IPC44" s="4"/>
      <c r="IPD44" s="4"/>
      <c r="IPE44" s="4"/>
      <c r="IPF44" s="4"/>
      <c r="IPG44" s="4"/>
      <c r="IPH44" s="4"/>
      <c r="IPI44" s="4"/>
      <c r="IPJ44" s="4"/>
      <c r="IPK44" s="4"/>
      <c r="IPL44" s="4"/>
      <c r="IPM44" s="4"/>
      <c r="IPN44" s="4"/>
      <c r="IPO44" s="4"/>
      <c r="IPP44" s="4"/>
      <c r="IPQ44" s="4"/>
      <c r="IPR44" s="4"/>
      <c r="IPS44" s="4"/>
      <c r="IPT44" s="4"/>
      <c r="IPU44" s="4"/>
      <c r="IPV44" s="4"/>
      <c r="IPW44" s="4"/>
      <c r="IPX44" s="4"/>
      <c r="IPY44" s="4"/>
      <c r="IPZ44" s="4"/>
      <c r="IQA44" s="4"/>
      <c r="IQB44" s="4"/>
      <c r="IQC44" s="4"/>
      <c r="IQD44" s="4"/>
      <c r="IQE44" s="4"/>
      <c r="IQF44" s="4"/>
      <c r="IQG44" s="4"/>
      <c r="IQH44" s="4"/>
      <c r="IQI44" s="4"/>
      <c r="IQJ44" s="4"/>
      <c r="IQK44" s="4"/>
      <c r="IQL44" s="4"/>
      <c r="IQM44" s="4"/>
      <c r="IQN44" s="4"/>
      <c r="IQO44" s="4"/>
      <c r="IQP44" s="4"/>
      <c r="IQQ44" s="4"/>
      <c r="IQR44" s="4"/>
      <c r="IQS44" s="4"/>
      <c r="IQT44" s="4"/>
      <c r="IQU44" s="4"/>
      <c r="IQV44" s="4"/>
      <c r="IQW44" s="4"/>
      <c r="IQX44" s="4"/>
      <c r="IQY44" s="4"/>
      <c r="IQZ44" s="4"/>
      <c r="IRA44" s="4"/>
      <c r="IRB44" s="4"/>
      <c r="IRC44" s="4"/>
      <c r="IRD44" s="4"/>
      <c r="IRE44" s="4"/>
      <c r="IRF44" s="4"/>
      <c r="IRG44" s="4"/>
      <c r="IRH44" s="4"/>
      <c r="IRI44" s="4"/>
      <c r="IRJ44" s="4"/>
      <c r="IRK44" s="4"/>
      <c r="IRL44" s="4"/>
      <c r="IRM44" s="4"/>
      <c r="IRN44" s="4"/>
      <c r="IRO44" s="4"/>
      <c r="IRP44" s="4"/>
      <c r="IRQ44" s="4"/>
      <c r="IRR44" s="4"/>
      <c r="IRS44" s="4"/>
      <c r="IRT44" s="4"/>
      <c r="IRU44" s="4"/>
      <c r="IRV44" s="4"/>
      <c r="IRW44" s="4"/>
      <c r="IRX44" s="4"/>
      <c r="IRY44" s="4"/>
      <c r="IRZ44" s="4"/>
      <c r="ISA44" s="4"/>
      <c r="ISB44" s="4"/>
      <c r="ISC44" s="4"/>
      <c r="ISD44" s="4"/>
      <c r="ISE44" s="4"/>
      <c r="ISF44" s="4"/>
      <c r="ISG44" s="4"/>
      <c r="ISH44" s="4"/>
      <c r="ISI44" s="4"/>
      <c r="ISJ44" s="4"/>
      <c r="ISK44" s="4"/>
      <c r="ISL44" s="4"/>
      <c r="ISM44" s="4"/>
      <c r="ISN44" s="4"/>
      <c r="ISO44" s="4"/>
      <c r="ISP44" s="4"/>
      <c r="ISQ44" s="4"/>
      <c r="ISR44" s="4"/>
      <c r="ISS44" s="4"/>
      <c r="IST44" s="4"/>
      <c r="ISU44" s="4"/>
      <c r="ISV44" s="4"/>
      <c r="ISW44" s="4"/>
      <c r="ISX44" s="4"/>
      <c r="ISY44" s="4"/>
      <c r="ISZ44" s="4"/>
      <c r="ITA44" s="4"/>
      <c r="ITB44" s="4"/>
      <c r="ITC44" s="4"/>
      <c r="ITD44" s="4"/>
      <c r="ITE44" s="4"/>
      <c r="ITF44" s="4"/>
      <c r="ITG44" s="4"/>
      <c r="ITH44" s="4"/>
      <c r="ITI44" s="4"/>
      <c r="ITJ44" s="4"/>
      <c r="ITK44" s="4"/>
      <c r="ITL44" s="4"/>
      <c r="ITM44" s="4"/>
      <c r="ITN44" s="4"/>
      <c r="ITO44" s="4"/>
      <c r="ITP44" s="4"/>
      <c r="ITQ44" s="4"/>
      <c r="ITR44" s="4"/>
      <c r="ITS44" s="4"/>
      <c r="ITT44" s="4"/>
      <c r="ITU44" s="4"/>
      <c r="ITV44" s="4"/>
      <c r="ITW44" s="4"/>
      <c r="ITX44" s="4"/>
      <c r="ITY44" s="4"/>
      <c r="ITZ44" s="4"/>
      <c r="IUA44" s="4"/>
      <c r="IUB44" s="4"/>
      <c r="IUC44" s="4"/>
      <c r="IUD44" s="4"/>
      <c r="IUE44" s="4"/>
      <c r="IUF44" s="4"/>
      <c r="IUG44" s="4"/>
      <c r="IUH44" s="4"/>
      <c r="IUI44" s="4"/>
      <c r="IUJ44" s="4"/>
      <c r="IUK44" s="4"/>
      <c r="IUL44" s="4"/>
      <c r="IUM44" s="4"/>
      <c r="IUN44" s="4"/>
      <c r="IUO44" s="4"/>
      <c r="IUP44" s="4"/>
      <c r="IUQ44" s="4"/>
      <c r="IUR44" s="4"/>
      <c r="IUS44" s="4"/>
      <c r="IUT44" s="4"/>
      <c r="IUU44" s="4"/>
      <c r="IUV44" s="4"/>
      <c r="IUW44" s="4"/>
      <c r="IUX44" s="4"/>
      <c r="IUY44" s="4"/>
      <c r="IUZ44" s="4"/>
      <c r="IVA44" s="4"/>
      <c r="IVB44" s="4"/>
      <c r="IVC44" s="4"/>
      <c r="IVD44" s="4"/>
      <c r="IVE44" s="4"/>
      <c r="IVF44" s="4"/>
      <c r="IVG44" s="4"/>
      <c r="IVH44" s="4"/>
      <c r="IVI44" s="4"/>
      <c r="IVJ44" s="4"/>
      <c r="IVK44" s="4"/>
      <c r="IVL44" s="4"/>
      <c r="IVM44" s="4"/>
      <c r="IVN44" s="4"/>
      <c r="IVO44" s="4"/>
      <c r="IVP44" s="4"/>
      <c r="IVQ44" s="4"/>
      <c r="IVR44" s="4"/>
      <c r="IVS44" s="4"/>
      <c r="IVT44" s="4"/>
      <c r="IVU44" s="4"/>
      <c r="IVV44" s="4"/>
      <c r="IVW44" s="4"/>
      <c r="IVX44" s="4"/>
      <c r="IVY44" s="4"/>
      <c r="IVZ44" s="4"/>
      <c r="IWA44" s="4"/>
      <c r="IWB44" s="4"/>
      <c r="IWC44" s="4"/>
      <c r="IWD44" s="4"/>
      <c r="IWE44" s="4"/>
      <c r="IWF44" s="4"/>
      <c r="IWG44" s="4"/>
      <c r="IWH44" s="4"/>
      <c r="IWI44" s="4"/>
      <c r="IWJ44" s="4"/>
      <c r="IWK44" s="4"/>
      <c r="IWL44" s="4"/>
      <c r="IWM44" s="4"/>
      <c r="IWN44" s="4"/>
      <c r="IWO44" s="4"/>
      <c r="IWP44" s="4"/>
      <c r="IWQ44" s="4"/>
      <c r="IWR44" s="4"/>
      <c r="IWS44" s="4"/>
      <c r="IWT44" s="4"/>
      <c r="IWU44" s="4"/>
      <c r="IWV44" s="4"/>
      <c r="IWW44" s="4"/>
      <c r="IWX44" s="4"/>
      <c r="IWY44" s="4"/>
      <c r="IWZ44" s="4"/>
      <c r="IXA44" s="4"/>
      <c r="IXB44" s="4"/>
      <c r="IXC44" s="4"/>
      <c r="IXD44" s="4"/>
      <c r="IXE44" s="4"/>
      <c r="IXF44" s="4"/>
      <c r="IXG44" s="4"/>
      <c r="IXH44" s="4"/>
      <c r="IXI44" s="4"/>
      <c r="IXJ44" s="4"/>
      <c r="IXK44" s="4"/>
      <c r="IXL44" s="4"/>
      <c r="IXM44" s="4"/>
      <c r="IXN44" s="4"/>
      <c r="IXO44" s="4"/>
      <c r="IXP44" s="4"/>
      <c r="IXQ44" s="4"/>
      <c r="IXR44" s="4"/>
      <c r="IXS44" s="4"/>
      <c r="IXT44" s="4"/>
      <c r="IXU44" s="4"/>
      <c r="IXV44" s="4"/>
      <c r="IXW44" s="4"/>
      <c r="IXX44" s="4"/>
      <c r="IXY44" s="4"/>
      <c r="IXZ44" s="4"/>
      <c r="IYA44" s="4"/>
      <c r="IYB44" s="4"/>
      <c r="IYC44" s="4"/>
      <c r="IYD44" s="4"/>
      <c r="IYE44" s="4"/>
      <c r="IYF44" s="4"/>
      <c r="IYG44" s="4"/>
      <c r="IYH44" s="4"/>
      <c r="IYI44" s="4"/>
      <c r="IYJ44" s="4"/>
      <c r="IYK44" s="4"/>
      <c r="IYL44" s="4"/>
      <c r="IYM44" s="4"/>
      <c r="IYN44" s="4"/>
      <c r="IYO44" s="4"/>
      <c r="IYP44" s="4"/>
      <c r="IYQ44" s="4"/>
      <c r="IYR44" s="4"/>
      <c r="IYS44" s="4"/>
      <c r="IYT44" s="4"/>
      <c r="IYU44" s="4"/>
      <c r="IYV44" s="4"/>
      <c r="IYW44" s="4"/>
      <c r="IYX44" s="4"/>
      <c r="IYY44" s="4"/>
      <c r="IYZ44" s="4"/>
      <c r="IZA44" s="4"/>
      <c r="IZB44" s="4"/>
      <c r="IZC44" s="4"/>
      <c r="IZD44" s="4"/>
      <c r="IZE44" s="4"/>
      <c r="IZF44" s="4"/>
      <c r="IZG44" s="4"/>
      <c r="IZH44" s="4"/>
      <c r="IZI44" s="4"/>
      <c r="IZJ44" s="4"/>
      <c r="IZK44" s="4"/>
      <c r="IZL44" s="4"/>
      <c r="IZM44" s="4"/>
      <c r="IZN44" s="4"/>
      <c r="IZO44" s="4"/>
      <c r="IZP44" s="4"/>
      <c r="IZQ44" s="4"/>
      <c r="IZR44" s="4"/>
      <c r="IZS44" s="4"/>
      <c r="IZT44" s="4"/>
      <c r="IZU44" s="4"/>
      <c r="IZV44" s="4"/>
      <c r="IZW44" s="4"/>
      <c r="IZX44" s="4"/>
      <c r="IZY44" s="4"/>
      <c r="IZZ44" s="4"/>
      <c r="JAA44" s="4"/>
      <c r="JAB44" s="4"/>
      <c r="JAC44" s="4"/>
      <c r="JAD44" s="4"/>
      <c r="JAE44" s="4"/>
      <c r="JAF44" s="4"/>
      <c r="JAG44" s="4"/>
      <c r="JAH44" s="4"/>
      <c r="JAI44" s="4"/>
      <c r="JAJ44" s="4"/>
      <c r="JAK44" s="4"/>
      <c r="JAL44" s="4"/>
      <c r="JAM44" s="4"/>
      <c r="JAN44" s="4"/>
      <c r="JAO44" s="4"/>
      <c r="JAP44" s="4"/>
      <c r="JAQ44" s="4"/>
      <c r="JAR44" s="4"/>
      <c r="JAS44" s="4"/>
      <c r="JAT44" s="4"/>
      <c r="JAU44" s="4"/>
      <c r="JAV44" s="4"/>
      <c r="JAW44" s="4"/>
      <c r="JAX44" s="4"/>
      <c r="JAY44" s="4"/>
      <c r="JAZ44" s="4"/>
      <c r="JBA44" s="4"/>
      <c r="JBB44" s="4"/>
      <c r="JBC44" s="4"/>
      <c r="JBD44" s="4"/>
      <c r="JBE44" s="4"/>
      <c r="JBF44" s="4"/>
      <c r="JBG44" s="4"/>
      <c r="JBH44" s="4"/>
      <c r="JBI44" s="4"/>
      <c r="JBJ44" s="4"/>
      <c r="JBK44" s="4"/>
      <c r="JBL44" s="4"/>
      <c r="JBM44" s="4"/>
      <c r="JBN44" s="4"/>
      <c r="JBO44" s="4"/>
      <c r="JBP44" s="4"/>
      <c r="JBQ44" s="4"/>
      <c r="JBR44" s="4"/>
      <c r="JBS44" s="4"/>
      <c r="JBT44" s="4"/>
      <c r="JBU44" s="4"/>
      <c r="JBV44" s="4"/>
      <c r="JBW44" s="4"/>
      <c r="JBX44" s="4"/>
      <c r="JBY44" s="4"/>
      <c r="JBZ44" s="4"/>
      <c r="JCA44" s="4"/>
      <c r="JCB44" s="4"/>
      <c r="JCC44" s="4"/>
      <c r="JCD44" s="4"/>
      <c r="JCE44" s="4"/>
      <c r="JCF44" s="4"/>
      <c r="JCG44" s="4"/>
      <c r="JCH44" s="4"/>
      <c r="JCI44" s="4"/>
      <c r="JCJ44" s="4"/>
      <c r="JCK44" s="4"/>
      <c r="JCL44" s="4"/>
      <c r="JCM44" s="4"/>
      <c r="JCN44" s="4"/>
      <c r="JCO44" s="4"/>
      <c r="JCP44" s="4"/>
      <c r="JCQ44" s="4"/>
      <c r="JCR44" s="4"/>
      <c r="JCS44" s="4"/>
      <c r="JCT44" s="4"/>
      <c r="JCU44" s="4"/>
      <c r="JCV44" s="4"/>
      <c r="JCW44" s="4"/>
      <c r="JCX44" s="4"/>
      <c r="JCY44" s="4"/>
      <c r="JCZ44" s="4"/>
      <c r="JDA44" s="4"/>
      <c r="JDB44" s="4"/>
      <c r="JDC44" s="4"/>
      <c r="JDD44" s="4"/>
      <c r="JDE44" s="4"/>
      <c r="JDF44" s="4"/>
      <c r="JDG44" s="4"/>
      <c r="JDH44" s="4"/>
      <c r="JDI44" s="4"/>
      <c r="JDJ44" s="4"/>
      <c r="JDK44" s="4"/>
      <c r="JDL44" s="4"/>
      <c r="JDM44" s="4"/>
      <c r="JDN44" s="4"/>
      <c r="JDO44" s="4"/>
      <c r="JDP44" s="4"/>
      <c r="JDQ44" s="4"/>
      <c r="JDR44" s="4"/>
      <c r="JDS44" s="4"/>
      <c r="JDT44" s="4"/>
      <c r="JDU44" s="4"/>
      <c r="JDV44" s="4"/>
      <c r="JDW44" s="4"/>
      <c r="JDX44" s="4"/>
      <c r="JDY44" s="4"/>
      <c r="JDZ44" s="4"/>
      <c r="JEA44" s="4"/>
      <c r="JEB44" s="4"/>
      <c r="JEC44" s="4"/>
      <c r="JED44" s="4"/>
      <c r="JEE44" s="4"/>
      <c r="JEF44" s="4"/>
      <c r="JEG44" s="4"/>
      <c r="JEH44" s="4"/>
      <c r="JEI44" s="4"/>
      <c r="JEJ44" s="4"/>
      <c r="JEK44" s="4"/>
      <c r="JEL44" s="4"/>
      <c r="JEM44" s="4"/>
      <c r="JEN44" s="4"/>
      <c r="JEO44" s="4"/>
      <c r="JEP44" s="4"/>
      <c r="JEQ44" s="4"/>
      <c r="JER44" s="4"/>
      <c r="JES44" s="4"/>
      <c r="JET44" s="4"/>
      <c r="JEU44" s="4"/>
      <c r="JEV44" s="4"/>
      <c r="JEW44" s="4"/>
      <c r="JEX44" s="4"/>
      <c r="JEY44" s="4"/>
      <c r="JEZ44" s="4"/>
      <c r="JFA44" s="4"/>
      <c r="JFB44" s="4"/>
      <c r="JFC44" s="4"/>
      <c r="JFD44" s="4"/>
      <c r="JFE44" s="4"/>
      <c r="JFF44" s="4"/>
      <c r="JFG44" s="4"/>
      <c r="JFH44" s="4"/>
      <c r="JFI44" s="4"/>
      <c r="JFJ44" s="4"/>
      <c r="JFK44" s="4"/>
      <c r="JFL44" s="4"/>
      <c r="JFM44" s="4"/>
      <c r="JFN44" s="4"/>
      <c r="JFO44" s="4"/>
      <c r="JFP44" s="4"/>
      <c r="JFQ44" s="4"/>
      <c r="JFR44" s="4"/>
      <c r="JFS44" s="4"/>
      <c r="JFT44" s="4"/>
      <c r="JFU44" s="4"/>
      <c r="JFV44" s="4"/>
      <c r="JFW44" s="4"/>
      <c r="JFX44" s="4"/>
      <c r="JFY44" s="4"/>
      <c r="JFZ44" s="4"/>
      <c r="JGA44" s="4"/>
      <c r="JGB44" s="4"/>
      <c r="JGC44" s="4"/>
      <c r="JGD44" s="4"/>
      <c r="JGE44" s="4"/>
      <c r="JGF44" s="4"/>
      <c r="JGG44" s="4"/>
      <c r="JGH44" s="4"/>
      <c r="JGI44" s="4"/>
      <c r="JGJ44" s="4"/>
      <c r="JGK44" s="4"/>
      <c r="JGL44" s="4"/>
      <c r="JGM44" s="4"/>
      <c r="JGN44" s="4"/>
      <c r="JGO44" s="4"/>
      <c r="JGP44" s="4"/>
      <c r="JGQ44" s="4"/>
      <c r="JGR44" s="4"/>
      <c r="JGS44" s="4"/>
      <c r="JGT44" s="4"/>
      <c r="JGU44" s="4"/>
      <c r="JGV44" s="4"/>
      <c r="JGW44" s="4"/>
      <c r="JGX44" s="4"/>
      <c r="JGY44" s="4"/>
      <c r="JGZ44" s="4"/>
      <c r="JHA44" s="4"/>
      <c r="JHB44" s="4"/>
      <c r="JHC44" s="4"/>
      <c r="JHD44" s="4"/>
      <c r="JHE44" s="4"/>
      <c r="JHF44" s="4"/>
      <c r="JHG44" s="4"/>
      <c r="JHH44" s="4"/>
      <c r="JHI44" s="4"/>
      <c r="JHJ44" s="4"/>
      <c r="JHK44" s="4"/>
      <c r="JHL44" s="4"/>
      <c r="JHM44" s="4"/>
      <c r="JHN44" s="4"/>
      <c r="JHO44" s="4"/>
      <c r="JHP44" s="4"/>
      <c r="JHQ44" s="4"/>
      <c r="JHR44" s="4"/>
      <c r="JHS44" s="4"/>
      <c r="JHT44" s="4"/>
      <c r="JHU44" s="4"/>
      <c r="JHV44" s="4"/>
      <c r="JHW44" s="4"/>
      <c r="JHX44" s="4"/>
      <c r="JHY44" s="4"/>
      <c r="JHZ44" s="4"/>
      <c r="JIA44" s="4"/>
      <c r="JIB44" s="4"/>
      <c r="JIC44" s="4"/>
      <c r="JID44" s="4"/>
      <c r="JIE44" s="4"/>
      <c r="JIF44" s="4"/>
      <c r="JIG44" s="4"/>
      <c r="JIH44" s="4"/>
      <c r="JII44" s="4"/>
      <c r="JIJ44" s="4"/>
      <c r="JIK44" s="4"/>
      <c r="JIL44" s="4"/>
      <c r="JIM44" s="4"/>
      <c r="JIN44" s="4"/>
      <c r="JIO44" s="4"/>
      <c r="JIP44" s="4"/>
      <c r="JIQ44" s="4"/>
      <c r="JIR44" s="4"/>
      <c r="JIS44" s="4"/>
      <c r="JIT44" s="4"/>
      <c r="JIU44" s="4"/>
      <c r="JIV44" s="4"/>
      <c r="JIW44" s="4"/>
      <c r="JIX44" s="4"/>
      <c r="JIY44" s="4"/>
      <c r="JIZ44" s="4"/>
      <c r="JJA44" s="4"/>
      <c r="JJB44" s="4"/>
      <c r="JJC44" s="4"/>
      <c r="JJD44" s="4"/>
      <c r="JJE44" s="4"/>
      <c r="JJF44" s="4"/>
      <c r="JJG44" s="4"/>
      <c r="JJH44" s="4"/>
      <c r="JJI44" s="4"/>
      <c r="JJJ44" s="4"/>
      <c r="JJK44" s="4"/>
      <c r="JJL44" s="4"/>
      <c r="JJM44" s="4"/>
      <c r="JJN44" s="4"/>
      <c r="JJO44" s="4"/>
      <c r="JJP44" s="4"/>
      <c r="JJQ44" s="4"/>
      <c r="JJR44" s="4"/>
      <c r="JJS44" s="4"/>
      <c r="JJT44" s="4"/>
      <c r="JJU44" s="4"/>
      <c r="JJV44" s="4"/>
      <c r="JJW44" s="4"/>
      <c r="JJX44" s="4"/>
      <c r="JJY44" s="4"/>
      <c r="JJZ44" s="4"/>
      <c r="JKA44" s="4"/>
      <c r="JKB44" s="4"/>
      <c r="JKC44" s="4"/>
      <c r="JKD44" s="4"/>
      <c r="JKE44" s="4"/>
      <c r="JKF44" s="4"/>
      <c r="JKG44" s="4"/>
      <c r="JKH44" s="4"/>
      <c r="JKI44" s="4"/>
      <c r="JKJ44" s="4"/>
      <c r="JKK44" s="4"/>
      <c r="JKL44" s="4"/>
      <c r="JKM44" s="4"/>
      <c r="JKN44" s="4"/>
      <c r="JKO44" s="4"/>
      <c r="JKP44" s="4"/>
      <c r="JKQ44" s="4"/>
      <c r="JKR44" s="4"/>
      <c r="JKS44" s="4"/>
      <c r="JKT44" s="4"/>
      <c r="JKU44" s="4"/>
      <c r="JKV44" s="4"/>
      <c r="JKW44" s="4"/>
      <c r="JKX44" s="4"/>
      <c r="JKY44" s="4"/>
      <c r="JKZ44" s="4"/>
      <c r="JLA44" s="4"/>
      <c r="JLB44" s="4"/>
      <c r="JLC44" s="4"/>
      <c r="JLD44" s="4"/>
      <c r="JLE44" s="4"/>
      <c r="JLF44" s="4"/>
      <c r="JLG44" s="4"/>
      <c r="JLH44" s="4"/>
      <c r="JLI44" s="4"/>
      <c r="JLJ44" s="4"/>
      <c r="JLK44" s="4"/>
      <c r="JLL44" s="4"/>
      <c r="JLM44" s="4"/>
      <c r="JLN44" s="4"/>
      <c r="JLO44" s="4"/>
      <c r="JLP44" s="4"/>
      <c r="JLQ44" s="4"/>
      <c r="JLR44" s="4"/>
      <c r="JLS44" s="4"/>
      <c r="JLT44" s="4"/>
      <c r="JLU44" s="4"/>
      <c r="JLV44" s="4"/>
      <c r="JLW44" s="4"/>
      <c r="JLX44" s="4"/>
      <c r="JLY44" s="4"/>
      <c r="JLZ44" s="4"/>
      <c r="JMA44" s="4"/>
      <c r="JMB44" s="4"/>
      <c r="JMC44" s="4"/>
      <c r="JMD44" s="4"/>
      <c r="JME44" s="4"/>
      <c r="JMF44" s="4"/>
      <c r="JMG44" s="4"/>
      <c r="JMH44" s="4"/>
      <c r="JMI44" s="4"/>
      <c r="JMJ44" s="4"/>
      <c r="JMK44" s="4"/>
      <c r="JML44" s="4"/>
      <c r="JMM44" s="4"/>
      <c r="JMN44" s="4"/>
      <c r="JMO44" s="4"/>
      <c r="JMP44" s="4"/>
      <c r="JMQ44" s="4"/>
      <c r="JMR44" s="4"/>
      <c r="JMS44" s="4"/>
      <c r="JMT44" s="4"/>
      <c r="JMU44" s="4"/>
      <c r="JMV44" s="4"/>
      <c r="JMW44" s="4"/>
      <c r="JMX44" s="4"/>
      <c r="JMY44" s="4"/>
      <c r="JMZ44" s="4"/>
      <c r="JNA44" s="4"/>
      <c r="JNB44" s="4"/>
      <c r="JNC44" s="4"/>
      <c r="JND44" s="4"/>
      <c r="JNE44" s="4"/>
      <c r="JNF44" s="4"/>
      <c r="JNG44" s="4"/>
      <c r="JNH44" s="4"/>
      <c r="JNI44" s="4"/>
      <c r="JNJ44" s="4"/>
      <c r="JNK44" s="4"/>
      <c r="JNL44" s="4"/>
      <c r="JNM44" s="4"/>
      <c r="JNN44" s="4"/>
      <c r="JNO44" s="4"/>
      <c r="JNP44" s="4"/>
      <c r="JNQ44" s="4"/>
      <c r="JNR44" s="4"/>
      <c r="JNS44" s="4"/>
      <c r="JNT44" s="4"/>
      <c r="JNU44" s="4"/>
      <c r="JNV44" s="4"/>
      <c r="JNW44" s="4"/>
      <c r="JNX44" s="4"/>
      <c r="JNY44" s="4"/>
      <c r="JNZ44" s="4"/>
      <c r="JOA44" s="4"/>
      <c r="JOB44" s="4"/>
      <c r="JOC44" s="4"/>
      <c r="JOD44" s="4"/>
      <c r="JOE44" s="4"/>
      <c r="JOF44" s="4"/>
      <c r="JOG44" s="4"/>
      <c r="JOH44" s="4"/>
      <c r="JOI44" s="4"/>
      <c r="JOJ44" s="4"/>
      <c r="JOK44" s="4"/>
      <c r="JOL44" s="4"/>
      <c r="JOM44" s="4"/>
      <c r="JON44" s="4"/>
      <c r="JOO44" s="4"/>
      <c r="JOP44" s="4"/>
      <c r="JOQ44" s="4"/>
      <c r="JOR44" s="4"/>
      <c r="JOS44" s="4"/>
      <c r="JOT44" s="4"/>
      <c r="JOU44" s="4"/>
      <c r="JOV44" s="4"/>
      <c r="JOW44" s="4"/>
      <c r="JOX44" s="4"/>
      <c r="JOY44" s="4"/>
      <c r="JOZ44" s="4"/>
      <c r="JPA44" s="4"/>
      <c r="JPB44" s="4"/>
      <c r="JPC44" s="4"/>
      <c r="JPD44" s="4"/>
      <c r="JPE44" s="4"/>
      <c r="JPF44" s="4"/>
      <c r="JPG44" s="4"/>
      <c r="JPH44" s="4"/>
      <c r="JPI44" s="4"/>
      <c r="JPJ44" s="4"/>
      <c r="JPK44" s="4"/>
      <c r="JPL44" s="4"/>
      <c r="JPM44" s="4"/>
      <c r="JPN44" s="4"/>
      <c r="JPO44" s="4"/>
      <c r="JPP44" s="4"/>
      <c r="JPQ44" s="4"/>
      <c r="JPR44" s="4"/>
      <c r="JPS44" s="4"/>
      <c r="JPT44" s="4"/>
      <c r="JPU44" s="4"/>
      <c r="JPV44" s="4"/>
      <c r="JPW44" s="4"/>
      <c r="JPX44" s="4"/>
      <c r="JPY44" s="4"/>
      <c r="JPZ44" s="4"/>
      <c r="JQA44" s="4"/>
      <c r="JQB44" s="4"/>
      <c r="JQC44" s="4"/>
      <c r="JQD44" s="4"/>
      <c r="JQE44" s="4"/>
      <c r="JQF44" s="4"/>
      <c r="JQG44" s="4"/>
      <c r="JQH44" s="4"/>
      <c r="JQI44" s="4"/>
      <c r="JQJ44" s="4"/>
      <c r="JQK44" s="4"/>
      <c r="JQL44" s="4"/>
      <c r="JQM44" s="4"/>
      <c r="JQN44" s="4"/>
      <c r="JQO44" s="4"/>
      <c r="JQP44" s="4"/>
      <c r="JQQ44" s="4"/>
      <c r="JQR44" s="4"/>
      <c r="JQS44" s="4"/>
      <c r="JQT44" s="4"/>
      <c r="JQU44" s="4"/>
      <c r="JQV44" s="4"/>
      <c r="JQW44" s="4"/>
      <c r="JQX44" s="4"/>
      <c r="JQY44" s="4"/>
      <c r="JQZ44" s="4"/>
      <c r="JRA44" s="4"/>
      <c r="JRB44" s="4"/>
      <c r="JRC44" s="4"/>
      <c r="JRD44" s="4"/>
      <c r="JRE44" s="4"/>
      <c r="JRF44" s="4"/>
      <c r="JRG44" s="4"/>
      <c r="JRH44" s="4"/>
      <c r="JRI44" s="4"/>
      <c r="JRJ44" s="4"/>
      <c r="JRK44" s="4"/>
      <c r="JRL44" s="4"/>
      <c r="JRM44" s="4"/>
      <c r="JRN44" s="4"/>
      <c r="JRO44" s="4"/>
      <c r="JRP44" s="4"/>
      <c r="JRQ44" s="4"/>
      <c r="JRR44" s="4"/>
      <c r="JRS44" s="4"/>
      <c r="JRT44" s="4"/>
      <c r="JRU44" s="4"/>
      <c r="JRV44" s="4"/>
      <c r="JRW44" s="4"/>
      <c r="JRX44" s="4"/>
      <c r="JRY44" s="4"/>
      <c r="JRZ44" s="4"/>
      <c r="JSA44" s="4"/>
      <c r="JSB44" s="4"/>
      <c r="JSC44" s="4"/>
      <c r="JSD44" s="4"/>
      <c r="JSE44" s="4"/>
      <c r="JSF44" s="4"/>
      <c r="JSG44" s="4"/>
      <c r="JSH44" s="4"/>
      <c r="JSI44" s="4"/>
      <c r="JSJ44" s="4"/>
      <c r="JSK44" s="4"/>
      <c r="JSL44" s="4"/>
      <c r="JSM44" s="4"/>
      <c r="JSN44" s="4"/>
      <c r="JSO44" s="4"/>
      <c r="JSP44" s="4"/>
      <c r="JSQ44" s="4"/>
      <c r="JSR44" s="4"/>
      <c r="JSS44" s="4"/>
      <c r="JST44" s="4"/>
      <c r="JSU44" s="4"/>
      <c r="JSV44" s="4"/>
      <c r="JSW44" s="4"/>
      <c r="JSX44" s="4"/>
      <c r="JSY44" s="4"/>
      <c r="JSZ44" s="4"/>
      <c r="JTA44" s="4"/>
      <c r="JTB44" s="4"/>
      <c r="JTC44" s="4"/>
      <c r="JTD44" s="4"/>
      <c r="JTE44" s="4"/>
      <c r="JTF44" s="4"/>
      <c r="JTG44" s="4"/>
      <c r="JTH44" s="4"/>
      <c r="JTI44" s="4"/>
      <c r="JTJ44" s="4"/>
      <c r="JTK44" s="4"/>
      <c r="JTL44" s="4"/>
      <c r="JTM44" s="4"/>
      <c r="JTN44" s="4"/>
      <c r="JTO44" s="4"/>
      <c r="JTP44" s="4"/>
      <c r="JTQ44" s="4"/>
      <c r="JTR44" s="4"/>
      <c r="JTS44" s="4"/>
      <c r="JTT44" s="4"/>
      <c r="JTU44" s="4"/>
      <c r="JTV44" s="4"/>
      <c r="JTW44" s="4"/>
      <c r="JTX44" s="4"/>
      <c r="JTY44" s="4"/>
      <c r="JTZ44" s="4"/>
      <c r="JUA44" s="4"/>
      <c r="JUB44" s="4"/>
      <c r="JUC44" s="4"/>
      <c r="JUD44" s="4"/>
      <c r="JUE44" s="4"/>
      <c r="JUF44" s="4"/>
      <c r="JUG44" s="4"/>
      <c r="JUH44" s="4"/>
      <c r="JUI44" s="4"/>
      <c r="JUJ44" s="4"/>
      <c r="JUK44" s="4"/>
      <c r="JUL44" s="4"/>
      <c r="JUM44" s="4"/>
      <c r="JUN44" s="4"/>
      <c r="JUO44" s="4"/>
      <c r="JUP44" s="4"/>
      <c r="JUQ44" s="4"/>
      <c r="JUR44" s="4"/>
      <c r="JUS44" s="4"/>
      <c r="JUT44" s="4"/>
      <c r="JUU44" s="4"/>
      <c r="JUV44" s="4"/>
      <c r="JUW44" s="4"/>
      <c r="JUX44" s="4"/>
      <c r="JUY44" s="4"/>
      <c r="JUZ44" s="4"/>
      <c r="JVA44" s="4"/>
      <c r="JVB44" s="4"/>
      <c r="JVC44" s="4"/>
      <c r="JVD44" s="4"/>
      <c r="JVE44" s="4"/>
      <c r="JVF44" s="4"/>
      <c r="JVG44" s="4"/>
      <c r="JVH44" s="4"/>
      <c r="JVI44" s="4"/>
      <c r="JVJ44" s="4"/>
      <c r="JVK44" s="4"/>
      <c r="JVL44" s="4"/>
      <c r="JVM44" s="4"/>
      <c r="JVN44" s="4"/>
      <c r="JVO44" s="4"/>
      <c r="JVP44" s="4"/>
      <c r="JVQ44" s="4"/>
      <c r="JVR44" s="4"/>
      <c r="JVS44" s="4"/>
      <c r="JVT44" s="4"/>
      <c r="JVU44" s="4"/>
      <c r="JVV44" s="4"/>
      <c r="JVW44" s="4"/>
      <c r="JVX44" s="4"/>
      <c r="JVY44" s="4"/>
      <c r="JVZ44" s="4"/>
      <c r="JWA44" s="4"/>
      <c r="JWB44" s="4"/>
      <c r="JWC44" s="4"/>
      <c r="JWD44" s="4"/>
      <c r="JWE44" s="4"/>
      <c r="JWF44" s="4"/>
      <c r="JWG44" s="4"/>
      <c r="JWH44" s="4"/>
      <c r="JWI44" s="4"/>
      <c r="JWJ44" s="4"/>
      <c r="JWK44" s="4"/>
      <c r="JWL44" s="4"/>
      <c r="JWM44" s="4"/>
      <c r="JWN44" s="4"/>
      <c r="JWO44" s="4"/>
      <c r="JWP44" s="4"/>
      <c r="JWQ44" s="4"/>
      <c r="JWR44" s="4"/>
      <c r="JWS44" s="4"/>
      <c r="JWT44" s="4"/>
      <c r="JWU44" s="4"/>
      <c r="JWV44" s="4"/>
      <c r="JWW44" s="4"/>
      <c r="JWX44" s="4"/>
      <c r="JWY44" s="4"/>
      <c r="JWZ44" s="4"/>
      <c r="JXA44" s="4"/>
      <c r="JXB44" s="4"/>
      <c r="JXC44" s="4"/>
      <c r="JXD44" s="4"/>
      <c r="JXE44" s="4"/>
      <c r="JXF44" s="4"/>
      <c r="JXG44" s="4"/>
      <c r="JXH44" s="4"/>
      <c r="JXI44" s="4"/>
      <c r="JXJ44" s="4"/>
      <c r="JXK44" s="4"/>
      <c r="JXL44" s="4"/>
      <c r="JXM44" s="4"/>
      <c r="JXN44" s="4"/>
      <c r="JXO44" s="4"/>
      <c r="JXP44" s="4"/>
      <c r="JXQ44" s="4"/>
      <c r="JXR44" s="4"/>
      <c r="JXS44" s="4"/>
      <c r="JXT44" s="4"/>
      <c r="JXU44" s="4"/>
      <c r="JXV44" s="4"/>
      <c r="JXW44" s="4"/>
      <c r="JXX44" s="4"/>
      <c r="JXY44" s="4"/>
      <c r="JXZ44" s="4"/>
      <c r="JYA44" s="4"/>
      <c r="JYB44" s="4"/>
      <c r="JYC44" s="4"/>
      <c r="JYD44" s="4"/>
      <c r="JYE44" s="4"/>
      <c r="JYF44" s="4"/>
      <c r="JYG44" s="4"/>
      <c r="JYH44" s="4"/>
      <c r="JYI44" s="4"/>
      <c r="JYJ44" s="4"/>
      <c r="JYK44" s="4"/>
      <c r="JYL44" s="4"/>
      <c r="JYM44" s="4"/>
      <c r="JYN44" s="4"/>
      <c r="JYO44" s="4"/>
      <c r="JYP44" s="4"/>
      <c r="JYQ44" s="4"/>
      <c r="JYR44" s="4"/>
      <c r="JYS44" s="4"/>
      <c r="JYT44" s="4"/>
      <c r="JYU44" s="4"/>
      <c r="JYV44" s="4"/>
      <c r="JYW44" s="4"/>
      <c r="JYX44" s="4"/>
      <c r="JYY44" s="4"/>
      <c r="JYZ44" s="4"/>
      <c r="JZA44" s="4"/>
      <c r="JZB44" s="4"/>
      <c r="JZC44" s="4"/>
      <c r="JZD44" s="4"/>
      <c r="JZE44" s="4"/>
      <c r="JZF44" s="4"/>
      <c r="JZG44" s="4"/>
      <c r="JZH44" s="4"/>
      <c r="JZI44" s="4"/>
      <c r="JZJ44" s="4"/>
      <c r="JZK44" s="4"/>
      <c r="JZL44" s="4"/>
      <c r="JZM44" s="4"/>
      <c r="JZN44" s="4"/>
      <c r="JZO44" s="4"/>
      <c r="JZP44" s="4"/>
      <c r="JZQ44" s="4"/>
      <c r="JZR44" s="4"/>
      <c r="JZS44" s="4"/>
      <c r="JZT44" s="4"/>
      <c r="JZU44" s="4"/>
      <c r="JZV44" s="4"/>
      <c r="JZW44" s="4"/>
      <c r="JZX44" s="4"/>
      <c r="JZY44" s="4"/>
      <c r="JZZ44" s="4"/>
      <c r="KAA44" s="4"/>
      <c r="KAB44" s="4"/>
      <c r="KAC44" s="4"/>
      <c r="KAD44" s="4"/>
      <c r="KAE44" s="4"/>
      <c r="KAF44" s="4"/>
      <c r="KAG44" s="4"/>
      <c r="KAH44" s="4"/>
      <c r="KAI44" s="4"/>
      <c r="KAJ44" s="4"/>
      <c r="KAK44" s="4"/>
      <c r="KAL44" s="4"/>
      <c r="KAM44" s="4"/>
      <c r="KAN44" s="4"/>
      <c r="KAO44" s="4"/>
      <c r="KAP44" s="4"/>
      <c r="KAQ44" s="4"/>
      <c r="KAR44" s="4"/>
      <c r="KAS44" s="4"/>
      <c r="KAT44" s="4"/>
      <c r="KAU44" s="4"/>
      <c r="KAV44" s="4"/>
      <c r="KAW44" s="4"/>
      <c r="KAX44" s="4"/>
      <c r="KAY44" s="4"/>
      <c r="KAZ44" s="4"/>
      <c r="KBA44" s="4"/>
      <c r="KBB44" s="4"/>
      <c r="KBC44" s="4"/>
      <c r="KBD44" s="4"/>
      <c r="KBE44" s="4"/>
      <c r="KBF44" s="4"/>
      <c r="KBG44" s="4"/>
      <c r="KBH44" s="4"/>
      <c r="KBI44" s="4"/>
      <c r="KBJ44" s="4"/>
      <c r="KBK44" s="4"/>
      <c r="KBL44" s="4"/>
      <c r="KBM44" s="4"/>
      <c r="KBN44" s="4"/>
      <c r="KBO44" s="4"/>
      <c r="KBP44" s="4"/>
      <c r="KBQ44" s="4"/>
      <c r="KBR44" s="4"/>
      <c r="KBS44" s="4"/>
      <c r="KBT44" s="4"/>
      <c r="KBU44" s="4"/>
      <c r="KBV44" s="4"/>
      <c r="KBW44" s="4"/>
      <c r="KBX44" s="4"/>
      <c r="KBY44" s="4"/>
      <c r="KBZ44" s="4"/>
      <c r="KCA44" s="4"/>
      <c r="KCB44" s="4"/>
      <c r="KCC44" s="4"/>
      <c r="KCD44" s="4"/>
      <c r="KCE44" s="4"/>
      <c r="KCF44" s="4"/>
      <c r="KCG44" s="4"/>
      <c r="KCH44" s="4"/>
      <c r="KCI44" s="4"/>
      <c r="KCJ44" s="4"/>
      <c r="KCK44" s="4"/>
      <c r="KCL44" s="4"/>
      <c r="KCM44" s="4"/>
      <c r="KCN44" s="4"/>
      <c r="KCO44" s="4"/>
      <c r="KCP44" s="4"/>
      <c r="KCQ44" s="4"/>
      <c r="KCR44" s="4"/>
      <c r="KCS44" s="4"/>
      <c r="KCT44" s="4"/>
      <c r="KCU44" s="4"/>
      <c r="KCV44" s="4"/>
      <c r="KCW44" s="4"/>
      <c r="KCX44" s="4"/>
      <c r="KCY44" s="4"/>
      <c r="KCZ44" s="4"/>
      <c r="KDA44" s="4"/>
      <c r="KDB44" s="4"/>
      <c r="KDC44" s="4"/>
      <c r="KDD44" s="4"/>
      <c r="KDE44" s="4"/>
      <c r="KDF44" s="4"/>
      <c r="KDG44" s="4"/>
      <c r="KDH44" s="4"/>
      <c r="KDI44" s="4"/>
      <c r="KDJ44" s="4"/>
      <c r="KDK44" s="4"/>
      <c r="KDL44" s="4"/>
      <c r="KDM44" s="4"/>
      <c r="KDN44" s="4"/>
      <c r="KDO44" s="4"/>
      <c r="KDP44" s="4"/>
      <c r="KDQ44" s="4"/>
      <c r="KDR44" s="4"/>
      <c r="KDS44" s="4"/>
      <c r="KDT44" s="4"/>
      <c r="KDU44" s="4"/>
      <c r="KDV44" s="4"/>
      <c r="KDW44" s="4"/>
      <c r="KDX44" s="4"/>
      <c r="KDY44" s="4"/>
      <c r="KDZ44" s="4"/>
      <c r="KEA44" s="4"/>
      <c r="KEB44" s="4"/>
      <c r="KEC44" s="4"/>
      <c r="KED44" s="4"/>
      <c r="KEE44" s="4"/>
      <c r="KEF44" s="4"/>
      <c r="KEG44" s="4"/>
      <c r="KEH44" s="4"/>
      <c r="KEI44" s="4"/>
      <c r="KEJ44" s="4"/>
      <c r="KEK44" s="4"/>
      <c r="KEL44" s="4"/>
      <c r="KEM44" s="4"/>
      <c r="KEN44" s="4"/>
      <c r="KEO44" s="4"/>
      <c r="KEP44" s="4"/>
      <c r="KEQ44" s="4"/>
      <c r="KER44" s="4"/>
      <c r="KES44" s="4"/>
      <c r="KET44" s="4"/>
      <c r="KEU44" s="4"/>
      <c r="KEV44" s="4"/>
      <c r="KEW44" s="4"/>
      <c r="KEX44" s="4"/>
      <c r="KEY44" s="4"/>
      <c r="KEZ44" s="4"/>
      <c r="KFA44" s="4"/>
      <c r="KFB44" s="4"/>
      <c r="KFC44" s="4"/>
      <c r="KFD44" s="4"/>
      <c r="KFE44" s="4"/>
      <c r="KFF44" s="4"/>
      <c r="KFG44" s="4"/>
      <c r="KFH44" s="4"/>
      <c r="KFI44" s="4"/>
      <c r="KFJ44" s="4"/>
      <c r="KFK44" s="4"/>
      <c r="KFL44" s="4"/>
      <c r="KFM44" s="4"/>
      <c r="KFN44" s="4"/>
      <c r="KFO44" s="4"/>
      <c r="KFP44" s="4"/>
      <c r="KFQ44" s="4"/>
      <c r="KFR44" s="4"/>
      <c r="KFS44" s="4"/>
      <c r="KFT44" s="4"/>
      <c r="KFU44" s="4"/>
      <c r="KFV44" s="4"/>
      <c r="KFW44" s="4"/>
      <c r="KFX44" s="4"/>
      <c r="KFY44" s="4"/>
      <c r="KFZ44" s="4"/>
      <c r="KGA44" s="4"/>
      <c r="KGB44" s="4"/>
      <c r="KGC44" s="4"/>
      <c r="KGD44" s="4"/>
      <c r="KGE44" s="4"/>
      <c r="KGF44" s="4"/>
      <c r="KGG44" s="4"/>
      <c r="KGH44" s="4"/>
      <c r="KGI44" s="4"/>
      <c r="KGJ44" s="4"/>
      <c r="KGK44" s="4"/>
      <c r="KGL44" s="4"/>
      <c r="KGM44" s="4"/>
      <c r="KGN44" s="4"/>
      <c r="KGO44" s="4"/>
      <c r="KGP44" s="4"/>
      <c r="KGQ44" s="4"/>
      <c r="KGR44" s="4"/>
      <c r="KGS44" s="4"/>
      <c r="KGT44" s="4"/>
      <c r="KGU44" s="4"/>
      <c r="KGV44" s="4"/>
      <c r="KGW44" s="4"/>
      <c r="KGX44" s="4"/>
      <c r="KGY44" s="4"/>
      <c r="KGZ44" s="4"/>
      <c r="KHA44" s="4"/>
      <c r="KHB44" s="4"/>
      <c r="KHC44" s="4"/>
      <c r="KHD44" s="4"/>
      <c r="KHE44" s="4"/>
      <c r="KHF44" s="4"/>
      <c r="KHG44" s="4"/>
      <c r="KHH44" s="4"/>
      <c r="KHI44" s="4"/>
      <c r="KHJ44" s="4"/>
      <c r="KHK44" s="4"/>
      <c r="KHL44" s="4"/>
      <c r="KHM44" s="4"/>
      <c r="KHN44" s="4"/>
      <c r="KHO44" s="4"/>
      <c r="KHP44" s="4"/>
      <c r="KHQ44" s="4"/>
      <c r="KHR44" s="4"/>
      <c r="KHS44" s="4"/>
      <c r="KHT44" s="4"/>
      <c r="KHU44" s="4"/>
      <c r="KHV44" s="4"/>
      <c r="KHW44" s="4"/>
      <c r="KHX44" s="4"/>
      <c r="KHY44" s="4"/>
      <c r="KHZ44" s="4"/>
      <c r="KIA44" s="4"/>
      <c r="KIB44" s="4"/>
      <c r="KIC44" s="4"/>
      <c r="KID44" s="4"/>
      <c r="KIE44" s="4"/>
      <c r="KIF44" s="4"/>
      <c r="KIG44" s="4"/>
      <c r="KIH44" s="4"/>
      <c r="KII44" s="4"/>
      <c r="KIJ44" s="4"/>
      <c r="KIK44" s="4"/>
      <c r="KIL44" s="4"/>
      <c r="KIM44" s="4"/>
      <c r="KIN44" s="4"/>
      <c r="KIO44" s="4"/>
      <c r="KIP44" s="4"/>
      <c r="KIQ44" s="4"/>
      <c r="KIR44" s="4"/>
      <c r="KIS44" s="4"/>
      <c r="KIT44" s="4"/>
      <c r="KIU44" s="4"/>
      <c r="KIV44" s="4"/>
      <c r="KIW44" s="4"/>
      <c r="KIX44" s="4"/>
      <c r="KIY44" s="4"/>
      <c r="KIZ44" s="4"/>
      <c r="KJA44" s="4"/>
      <c r="KJB44" s="4"/>
      <c r="KJC44" s="4"/>
      <c r="KJD44" s="4"/>
      <c r="KJE44" s="4"/>
      <c r="KJF44" s="4"/>
      <c r="KJG44" s="4"/>
      <c r="KJH44" s="4"/>
      <c r="KJI44" s="4"/>
      <c r="KJJ44" s="4"/>
      <c r="KJK44" s="4"/>
      <c r="KJL44" s="4"/>
      <c r="KJM44" s="4"/>
      <c r="KJN44" s="4"/>
      <c r="KJO44" s="4"/>
      <c r="KJP44" s="4"/>
      <c r="KJQ44" s="4"/>
      <c r="KJR44" s="4"/>
      <c r="KJS44" s="4"/>
      <c r="KJT44" s="4"/>
      <c r="KJU44" s="4"/>
      <c r="KJV44" s="4"/>
      <c r="KJW44" s="4"/>
      <c r="KJX44" s="4"/>
      <c r="KJY44" s="4"/>
      <c r="KJZ44" s="4"/>
      <c r="KKA44" s="4"/>
      <c r="KKB44" s="4"/>
      <c r="KKC44" s="4"/>
      <c r="KKD44" s="4"/>
      <c r="KKE44" s="4"/>
      <c r="KKF44" s="4"/>
      <c r="KKG44" s="4"/>
      <c r="KKH44" s="4"/>
      <c r="KKI44" s="4"/>
      <c r="KKJ44" s="4"/>
      <c r="KKK44" s="4"/>
      <c r="KKL44" s="4"/>
      <c r="KKM44" s="4"/>
      <c r="KKN44" s="4"/>
      <c r="KKO44" s="4"/>
      <c r="KKP44" s="4"/>
      <c r="KKQ44" s="4"/>
      <c r="KKR44" s="4"/>
      <c r="KKS44" s="4"/>
      <c r="KKT44" s="4"/>
      <c r="KKU44" s="4"/>
      <c r="KKV44" s="4"/>
      <c r="KKW44" s="4"/>
      <c r="KKX44" s="4"/>
      <c r="KKY44" s="4"/>
      <c r="KKZ44" s="4"/>
      <c r="KLA44" s="4"/>
      <c r="KLB44" s="4"/>
      <c r="KLC44" s="4"/>
      <c r="KLD44" s="4"/>
      <c r="KLE44" s="4"/>
      <c r="KLF44" s="4"/>
      <c r="KLG44" s="4"/>
      <c r="KLH44" s="4"/>
      <c r="KLI44" s="4"/>
      <c r="KLJ44" s="4"/>
      <c r="KLK44" s="4"/>
      <c r="KLL44" s="4"/>
      <c r="KLM44" s="4"/>
      <c r="KLN44" s="4"/>
      <c r="KLO44" s="4"/>
      <c r="KLP44" s="4"/>
      <c r="KLQ44" s="4"/>
      <c r="KLR44" s="4"/>
      <c r="KLS44" s="4"/>
      <c r="KLT44" s="4"/>
      <c r="KLU44" s="4"/>
      <c r="KLV44" s="4"/>
      <c r="KLW44" s="4"/>
      <c r="KLX44" s="4"/>
      <c r="KLY44" s="4"/>
      <c r="KLZ44" s="4"/>
      <c r="KMA44" s="4"/>
      <c r="KMB44" s="4"/>
      <c r="KMC44" s="4"/>
      <c r="KMD44" s="4"/>
      <c r="KME44" s="4"/>
      <c r="KMF44" s="4"/>
      <c r="KMG44" s="4"/>
      <c r="KMH44" s="4"/>
      <c r="KMI44" s="4"/>
      <c r="KMJ44" s="4"/>
      <c r="KMK44" s="4"/>
      <c r="KML44" s="4"/>
      <c r="KMM44" s="4"/>
      <c r="KMN44" s="4"/>
      <c r="KMO44" s="4"/>
      <c r="KMP44" s="4"/>
      <c r="KMQ44" s="4"/>
      <c r="KMR44" s="4"/>
      <c r="KMS44" s="4"/>
      <c r="KMT44" s="4"/>
      <c r="KMU44" s="4"/>
      <c r="KMV44" s="4"/>
      <c r="KMW44" s="4"/>
      <c r="KMX44" s="4"/>
      <c r="KMY44" s="4"/>
      <c r="KMZ44" s="4"/>
      <c r="KNA44" s="4"/>
      <c r="KNB44" s="4"/>
      <c r="KNC44" s="4"/>
      <c r="KND44" s="4"/>
      <c r="KNE44" s="4"/>
      <c r="KNF44" s="4"/>
      <c r="KNG44" s="4"/>
      <c r="KNH44" s="4"/>
      <c r="KNI44" s="4"/>
      <c r="KNJ44" s="4"/>
      <c r="KNK44" s="4"/>
      <c r="KNL44" s="4"/>
      <c r="KNM44" s="4"/>
      <c r="KNN44" s="4"/>
      <c r="KNO44" s="4"/>
      <c r="KNP44" s="4"/>
      <c r="KNQ44" s="4"/>
      <c r="KNR44" s="4"/>
      <c r="KNS44" s="4"/>
      <c r="KNT44" s="4"/>
      <c r="KNU44" s="4"/>
      <c r="KNV44" s="4"/>
      <c r="KNW44" s="4"/>
      <c r="KNX44" s="4"/>
      <c r="KNY44" s="4"/>
      <c r="KNZ44" s="4"/>
      <c r="KOA44" s="4"/>
      <c r="KOB44" s="4"/>
      <c r="KOC44" s="4"/>
      <c r="KOD44" s="4"/>
      <c r="KOE44" s="4"/>
      <c r="KOF44" s="4"/>
      <c r="KOG44" s="4"/>
      <c r="KOH44" s="4"/>
      <c r="KOI44" s="4"/>
      <c r="KOJ44" s="4"/>
      <c r="KOK44" s="4"/>
      <c r="KOL44" s="4"/>
      <c r="KOM44" s="4"/>
      <c r="KON44" s="4"/>
      <c r="KOO44" s="4"/>
      <c r="KOP44" s="4"/>
      <c r="KOQ44" s="4"/>
      <c r="KOR44" s="4"/>
      <c r="KOS44" s="4"/>
      <c r="KOT44" s="4"/>
      <c r="KOU44" s="4"/>
      <c r="KOV44" s="4"/>
      <c r="KOW44" s="4"/>
      <c r="KOX44" s="4"/>
      <c r="KOY44" s="4"/>
      <c r="KOZ44" s="4"/>
      <c r="KPA44" s="4"/>
      <c r="KPB44" s="4"/>
      <c r="KPC44" s="4"/>
      <c r="KPD44" s="4"/>
      <c r="KPE44" s="4"/>
      <c r="KPF44" s="4"/>
      <c r="KPG44" s="4"/>
      <c r="KPH44" s="4"/>
      <c r="KPI44" s="4"/>
      <c r="KPJ44" s="4"/>
      <c r="KPK44" s="4"/>
      <c r="KPL44" s="4"/>
      <c r="KPM44" s="4"/>
      <c r="KPN44" s="4"/>
      <c r="KPO44" s="4"/>
      <c r="KPP44" s="4"/>
      <c r="KPQ44" s="4"/>
      <c r="KPR44" s="4"/>
      <c r="KPS44" s="4"/>
      <c r="KPT44" s="4"/>
      <c r="KPU44" s="4"/>
      <c r="KPV44" s="4"/>
      <c r="KPW44" s="4"/>
      <c r="KPX44" s="4"/>
      <c r="KPY44" s="4"/>
      <c r="KPZ44" s="4"/>
      <c r="KQA44" s="4"/>
      <c r="KQB44" s="4"/>
      <c r="KQC44" s="4"/>
      <c r="KQD44" s="4"/>
      <c r="KQE44" s="4"/>
      <c r="KQF44" s="4"/>
      <c r="KQG44" s="4"/>
      <c r="KQH44" s="4"/>
      <c r="KQI44" s="4"/>
      <c r="KQJ44" s="4"/>
      <c r="KQK44" s="4"/>
      <c r="KQL44" s="4"/>
      <c r="KQM44" s="4"/>
      <c r="KQN44" s="4"/>
      <c r="KQO44" s="4"/>
      <c r="KQP44" s="4"/>
      <c r="KQQ44" s="4"/>
      <c r="KQR44" s="4"/>
      <c r="KQS44" s="4"/>
      <c r="KQT44" s="4"/>
      <c r="KQU44" s="4"/>
      <c r="KQV44" s="4"/>
      <c r="KQW44" s="4"/>
      <c r="KQX44" s="4"/>
      <c r="KQY44" s="4"/>
      <c r="KQZ44" s="4"/>
      <c r="KRA44" s="4"/>
      <c r="KRB44" s="4"/>
      <c r="KRC44" s="4"/>
      <c r="KRD44" s="4"/>
      <c r="KRE44" s="4"/>
      <c r="KRF44" s="4"/>
      <c r="KRG44" s="4"/>
      <c r="KRH44" s="4"/>
      <c r="KRI44" s="4"/>
      <c r="KRJ44" s="4"/>
      <c r="KRK44" s="4"/>
      <c r="KRL44" s="4"/>
      <c r="KRM44" s="4"/>
      <c r="KRN44" s="4"/>
      <c r="KRO44" s="4"/>
      <c r="KRP44" s="4"/>
      <c r="KRQ44" s="4"/>
      <c r="KRR44" s="4"/>
      <c r="KRS44" s="4"/>
      <c r="KRT44" s="4"/>
      <c r="KRU44" s="4"/>
      <c r="KRV44" s="4"/>
      <c r="KRW44" s="4"/>
      <c r="KRX44" s="4"/>
      <c r="KRY44" s="4"/>
      <c r="KRZ44" s="4"/>
      <c r="KSA44" s="4"/>
      <c r="KSB44" s="4"/>
      <c r="KSC44" s="4"/>
      <c r="KSD44" s="4"/>
      <c r="KSE44" s="4"/>
      <c r="KSF44" s="4"/>
      <c r="KSG44" s="4"/>
      <c r="KSH44" s="4"/>
      <c r="KSI44" s="4"/>
      <c r="KSJ44" s="4"/>
      <c r="KSK44" s="4"/>
      <c r="KSL44" s="4"/>
      <c r="KSM44" s="4"/>
      <c r="KSN44" s="4"/>
      <c r="KSO44" s="4"/>
      <c r="KSP44" s="4"/>
      <c r="KSQ44" s="4"/>
      <c r="KSR44" s="4"/>
      <c r="KSS44" s="4"/>
      <c r="KST44" s="4"/>
      <c r="KSU44" s="4"/>
      <c r="KSV44" s="4"/>
      <c r="KSW44" s="4"/>
      <c r="KSX44" s="4"/>
      <c r="KSY44" s="4"/>
      <c r="KSZ44" s="4"/>
      <c r="KTA44" s="4"/>
      <c r="KTB44" s="4"/>
      <c r="KTC44" s="4"/>
      <c r="KTD44" s="4"/>
      <c r="KTE44" s="4"/>
      <c r="KTF44" s="4"/>
      <c r="KTG44" s="4"/>
      <c r="KTH44" s="4"/>
      <c r="KTI44" s="4"/>
      <c r="KTJ44" s="4"/>
      <c r="KTK44" s="4"/>
      <c r="KTL44" s="4"/>
      <c r="KTM44" s="4"/>
      <c r="KTN44" s="4"/>
      <c r="KTO44" s="4"/>
      <c r="KTP44" s="4"/>
      <c r="KTQ44" s="4"/>
      <c r="KTR44" s="4"/>
      <c r="KTS44" s="4"/>
      <c r="KTT44" s="4"/>
      <c r="KTU44" s="4"/>
      <c r="KTV44" s="4"/>
      <c r="KTW44" s="4"/>
      <c r="KTX44" s="4"/>
      <c r="KTY44" s="4"/>
      <c r="KTZ44" s="4"/>
      <c r="KUA44" s="4"/>
      <c r="KUB44" s="4"/>
      <c r="KUC44" s="4"/>
      <c r="KUD44" s="4"/>
      <c r="KUE44" s="4"/>
      <c r="KUF44" s="4"/>
      <c r="KUG44" s="4"/>
      <c r="KUH44" s="4"/>
      <c r="KUI44" s="4"/>
      <c r="KUJ44" s="4"/>
      <c r="KUK44" s="4"/>
      <c r="KUL44" s="4"/>
      <c r="KUM44" s="4"/>
      <c r="KUN44" s="4"/>
      <c r="KUO44" s="4"/>
      <c r="KUP44" s="4"/>
      <c r="KUQ44" s="4"/>
      <c r="KUR44" s="4"/>
      <c r="KUS44" s="4"/>
      <c r="KUT44" s="4"/>
      <c r="KUU44" s="4"/>
      <c r="KUV44" s="4"/>
      <c r="KUW44" s="4"/>
      <c r="KUX44" s="4"/>
      <c r="KUY44" s="4"/>
      <c r="KUZ44" s="4"/>
      <c r="KVA44" s="4"/>
      <c r="KVB44" s="4"/>
      <c r="KVC44" s="4"/>
      <c r="KVD44" s="4"/>
      <c r="KVE44" s="4"/>
      <c r="KVF44" s="4"/>
      <c r="KVG44" s="4"/>
      <c r="KVH44" s="4"/>
      <c r="KVI44" s="4"/>
      <c r="KVJ44" s="4"/>
      <c r="KVK44" s="4"/>
      <c r="KVL44" s="4"/>
      <c r="KVM44" s="4"/>
      <c r="KVN44" s="4"/>
      <c r="KVO44" s="4"/>
      <c r="KVP44" s="4"/>
      <c r="KVQ44" s="4"/>
      <c r="KVR44" s="4"/>
      <c r="KVS44" s="4"/>
      <c r="KVT44" s="4"/>
      <c r="KVU44" s="4"/>
      <c r="KVV44" s="4"/>
      <c r="KVW44" s="4"/>
      <c r="KVX44" s="4"/>
      <c r="KVY44" s="4"/>
      <c r="KVZ44" s="4"/>
      <c r="KWA44" s="4"/>
      <c r="KWB44" s="4"/>
      <c r="KWC44" s="4"/>
      <c r="KWD44" s="4"/>
      <c r="KWE44" s="4"/>
      <c r="KWF44" s="4"/>
      <c r="KWG44" s="4"/>
      <c r="KWH44" s="4"/>
      <c r="KWI44" s="4"/>
      <c r="KWJ44" s="4"/>
      <c r="KWK44" s="4"/>
      <c r="KWL44" s="4"/>
      <c r="KWM44" s="4"/>
      <c r="KWN44" s="4"/>
      <c r="KWO44" s="4"/>
      <c r="KWP44" s="4"/>
      <c r="KWQ44" s="4"/>
      <c r="KWR44" s="4"/>
      <c r="KWS44" s="4"/>
      <c r="KWT44" s="4"/>
      <c r="KWU44" s="4"/>
      <c r="KWV44" s="4"/>
      <c r="KWW44" s="4"/>
      <c r="KWX44" s="4"/>
      <c r="KWY44" s="4"/>
      <c r="KWZ44" s="4"/>
      <c r="KXA44" s="4"/>
      <c r="KXB44" s="4"/>
      <c r="KXC44" s="4"/>
      <c r="KXD44" s="4"/>
      <c r="KXE44" s="4"/>
      <c r="KXF44" s="4"/>
      <c r="KXG44" s="4"/>
      <c r="KXH44" s="4"/>
      <c r="KXI44" s="4"/>
      <c r="KXJ44" s="4"/>
      <c r="KXK44" s="4"/>
      <c r="KXL44" s="4"/>
      <c r="KXM44" s="4"/>
      <c r="KXN44" s="4"/>
      <c r="KXO44" s="4"/>
      <c r="KXP44" s="4"/>
      <c r="KXQ44" s="4"/>
      <c r="KXR44" s="4"/>
      <c r="KXS44" s="4"/>
      <c r="KXT44" s="4"/>
      <c r="KXU44" s="4"/>
      <c r="KXV44" s="4"/>
      <c r="KXW44" s="4"/>
      <c r="KXX44" s="4"/>
      <c r="KXY44" s="4"/>
      <c r="KXZ44" s="4"/>
      <c r="KYA44" s="4"/>
      <c r="KYB44" s="4"/>
      <c r="KYC44" s="4"/>
      <c r="KYD44" s="4"/>
      <c r="KYE44" s="4"/>
      <c r="KYF44" s="4"/>
      <c r="KYG44" s="4"/>
      <c r="KYH44" s="4"/>
      <c r="KYI44" s="4"/>
      <c r="KYJ44" s="4"/>
      <c r="KYK44" s="4"/>
      <c r="KYL44" s="4"/>
      <c r="KYM44" s="4"/>
      <c r="KYN44" s="4"/>
      <c r="KYO44" s="4"/>
      <c r="KYP44" s="4"/>
      <c r="KYQ44" s="4"/>
      <c r="KYR44" s="4"/>
      <c r="KYS44" s="4"/>
      <c r="KYT44" s="4"/>
      <c r="KYU44" s="4"/>
      <c r="KYV44" s="4"/>
      <c r="KYW44" s="4"/>
      <c r="KYX44" s="4"/>
      <c r="KYY44" s="4"/>
      <c r="KYZ44" s="4"/>
      <c r="KZA44" s="4"/>
      <c r="KZB44" s="4"/>
      <c r="KZC44" s="4"/>
      <c r="KZD44" s="4"/>
      <c r="KZE44" s="4"/>
      <c r="KZF44" s="4"/>
      <c r="KZG44" s="4"/>
      <c r="KZH44" s="4"/>
      <c r="KZI44" s="4"/>
      <c r="KZJ44" s="4"/>
      <c r="KZK44" s="4"/>
      <c r="KZL44" s="4"/>
      <c r="KZM44" s="4"/>
      <c r="KZN44" s="4"/>
      <c r="KZO44" s="4"/>
      <c r="KZP44" s="4"/>
      <c r="KZQ44" s="4"/>
      <c r="KZR44" s="4"/>
      <c r="KZS44" s="4"/>
      <c r="KZT44" s="4"/>
      <c r="KZU44" s="4"/>
      <c r="KZV44" s="4"/>
      <c r="KZW44" s="4"/>
      <c r="KZX44" s="4"/>
      <c r="KZY44" s="4"/>
      <c r="KZZ44" s="4"/>
      <c r="LAA44" s="4"/>
      <c r="LAB44" s="4"/>
      <c r="LAC44" s="4"/>
      <c r="LAD44" s="4"/>
      <c r="LAE44" s="4"/>
      <c r="LAF44" s="4"/>
      <c r="LAG44" s="4"/>
      <c r="LAH44" s="4"/>
      <c r="LAI44" s="4"/>
      <c r="LAJ44" s="4"/>
      <c r="LAK44" s="4"/>
      <c r="LAL44" s="4"/>
      <c r="LAM44" s="4"/>
      <c r="LAN44" s="4"/>
      <c r="LAO44" s="4"/>
      <c r="LAP44" s="4"/>
      <c r="LAQ44" s="4"/>
      <c r="LAR44" s="4"/>
      <c r="LAS44" s="4"/>
      <c r="LAT44" s="4"/>
      <c r="LAU44" s="4"/>
      <c r="LAV44" s="4"/>
      <c r="LAW44" s="4"/>
      <c r="LAX44" s="4"/>
      <c r="LAY44" s="4"/>
      <c r="LAZ44" s="4"/>
      <c r="LBA44" s="4"/>
      <c r="LBB44" s="4"/>
      <c r="LBC44" s="4"/>
      <c r="LBD44" s="4"/>
      <c r="LBE44" s="4"/>
      <c r="LBF44" s="4"/>
      <c r="LBG44" s="4"/>
      <c r="LBH44" s="4"/>
      <c r="LBI44" s="4"/>
      <c r="LBJ44" s="4"/>
      <c r="LBK44" s="4"/>
      <c r="LBL44" s="4"/>
      <c r="LBM44" s="4"/>
      <c r="LBN44" s="4"/>
      <c r="LBO44" s="4"/>
      <c r="LBP44" s="4"/>
      <c r="LBQ44" s="4"/>
      <c r="LBR44" s="4"/>
      <c r="LBS44" s="4"/>
      <c r="LBT44" s="4"/>
      <c r="LBU44" s="4"/>
      <c r="LBV44" s="4"/>
      <c r="LBW44" s="4"/>
      <c r="LBX44" s="4"/>
      <c r="LBY44" s="4"/>
      <c r="LBZ44" s="4"/>
      <c r="LCA44" s="4"/>
      <c r="LCB44" s="4"/>
      <c r="LCC44" s="4"/>
      <c r="LCD44" s="4"/>
      <c r="LCE44" s="4"/>
      <c r="LCF44" s="4"/>
      <c r="LCG44" s="4"/>
      <c r="LCH44" s="4"/>
      <c r="LCI44" s="4"/>
      <c r="LCJ44" s="4"/>
      <c r="LCK44" s="4"/>
      <c r="LCL44" s="4"/>
      <c r="LCM44" s="4"/>
      <c r="LCN44" s="4"/>
      <c r="LCO44" s="4"/>
      <c r="LCP44" s="4"/>
      <c r="LCQ44" s="4"/>
      <c r="LCR44" s="4"/>
      <c r="LCS44" s="4"/>
      <c r="LCT44" s="4"/>
      <c r="LCU44" s="4"/>
      <c r="LCV44" s="4"/>
      <c r="LCW44" s="4"/>
      <c r="LCX44" s="4"/>
      <c r="LCY44" s="4"/>
      <c r="LCZ44" s="4"/>
      <c r="LDA44" s="4"/>
      <c r="LDB44" s="4"/>
      <c r="LDC44" s="4"/>
      <c r="LDD44" s="4"/>
      <c r="LDE44" s="4"/>
      <c r="LDF44" s="4"/>
      <c r="LDG44" s="4"/>
      <c r="LDH44" s="4"/>
      <c r="LDI44" s="4"/>
      <c r="LDJ44" s="4"/>
      <c r="LDK44" s="4"/>
      <c r="LDL44" s="4"/>
      <c r="LDM44" s="4"/>
      <c r="LDN44" s="4"/>
      <c r="LDO44" s="4"/>
      <c r="LDP44" s="4"/>
      <c r="LDQ44" s="4"/>
      <c r="LDR44" s="4"/>
      <c r="LDS44" s="4"/>
      <c r="LDT44" s="4"/>
      <c r="LDU44" s="4"/>
      <c r="LDV44" s="4"/>
      <c r="LDW44" s="4"/>
      <c r="LDX44" s="4"/>
      <c r="LDY44" s="4"/>
      <c r="LDZ44" s="4"/>
      <c r="LEA44" s="4"/>
      <c r="LEB44" s="4"/>
      <c r="LEC44" s="4"/>
      <c r="LED44" s="4"/>
      <c r="LEE44" s="4"/>
      <c r="LEF44" s="4"/>
      <c r="LEG44" s="4"/>
      <c r="LEH44" s="4"/>
      <c r="LEI44" s="4"/>
      <c r="LEJ44" s="4"/>
      <c r="LEK44" s="4"/>
      <c r="LEL44" s="4"/>
      <c r="LEM44" s="4"/>
      <c r="LEN44" s="4"/>
      <c r="LEO44" s="4"/>
      <c r="LEP44" s="4"/>
      <c r="LEQ44" s="4"/>
      <c r="LER44" s="4"/>
      <c r="LES44" s="4"/>
      <c r="LET44" s="4"/>
      <c r="LEU44" s="4"/>
      <c r="LEV44" s="4"/>
      <c r="LEW44" s="4"/>
      <c r="LEX44" s="4"/>
      <c r="LEY44" s="4"/>
      <c r="LEZ44" s="4"/>
      <c r="LFA44" s="4"/>
      <c r="LFB44" s="4"/>
      <c r="LFC44" s="4"/>
      <c r="LFD44" s="4"/>
      <c r="LFE44" s="4"/>
      <c r="LFF44" s="4"/>
      <c r="LFG44" s="4"/>
      <c r="LFH44" s="4"/>
      <c r="LFI44" s="4"/>
      <c r="LFJ44" s="4"/>
      <c r="LFK44" s="4"/>
      <c r="LFL44" s="4"/>
      <c r="LFM44" s="4"/>
      <c r="LFN44" s="4"/>
      <c r="LFO44" s="4"/>
      <c r="LFP44" s="4"/>
      <c r="LFQ44" s="4"/>
      <c r="LFR44" s="4"/>
      <c r="LFS44" s="4"/>
      <c r="LFT44" s="4"/>
      <c r="LFU44" s="4"/>
      <c r="LFV44" s="4"/>
      <c r="LFW44" s="4"/>
      <c r="LFX44" s="4"/>
      <c r="LFY44" s="4"/>
      <c r="LFZ44" s="4"/>
      <c r="LGA44" s="4"/>
      <c r="LGB44" s="4"/>
      <c r="LGC44" s="4"/>
      <c r="LGD44" s="4"/>
      <c r="LGE44" s="4"/>
      <c r="LGF44" s="4"/>
      <c r="LGG44" s="4"/>
      <c r="LGH44" s="4"/>
      <c r="LGI44" s="4"/>
      <c r="LGJ44" s="4"/>
      <c r="LGK44" s="4"/>
      <c r="LGL44" s="4"/>
      <c r="LGM44" s="4"/>
      <c r="LGN44" s="4"/>
      <c r="LGO44" s="4"/>
      <c r="LGP44" s="4"/>
      <c r="LGQ44" s="4"/>
      <c r="LGR44" s="4"/>
      <c r="LGS44" s="4"/>
      <c r="LGT44" s="4"/>
      <c r="LGU44" s="4"/>
      <c r="LGV44" s="4"/>
      <c r="LGW44" s="4"/>
      <c r="LGX44" s="4"/>
      <c r="LGY44" s="4"/>
      <c r="LGZ44" s="4"/>
      <c r="LHA44" s="4"/>
      <c r="LHB44" s="4"/>
      <c r="LHC44" s="4"/>
      <c r="LHD44" s="4"/>
      <c r="LHE44" s="4"/>
      <c r="LHF44" s="4"/>
      <c r="LHG44" s="4"/>
      <c r="LHH44" s="4"/>
      <c r="LHI44" s="4"/>
      <c r="LHJ44" s="4"/>
      <c r="LHK44" s="4"/>
      <c r="LHL44" s="4"/>
      <c r="LHM44" s="4"/>
      <c r="LHN44" s="4"/>
      <c r="LHO44" s="4"/>
      <c r="LHP44" s="4"/>
      <c r="LHQ44" s="4"/>
      <c r="LHR44" s="4"/>
      <c r="LHS44" s="4"/>
      <c r="LHT44" s="4"/>
      <c r="LHU44" s="4"/>
      <c r="LHV44" s="4"/>
      <c r="LHW44" s="4"/>
      <c r="LHX44" s="4"/>
      <c r="LHY44" s="4"/>
      <c r="LHZ44" s="4"/>
      <c r="LIA44" s="4"/>
      <c r="LIB44" s="4"/>
      <c r="LIC44" s="4"/>
      <c r="LID44" s="4"/>
      <c r="LIE44" s="4"/>
      <c r="LIF44" s="4"/>
      <c r="LIG44" s="4"/>
      <c r="LIH44" s="4"/>
      <c r="LII44" s="4"/>
      <c r="LIJ44" s="4"/>
      <c r="LIK44" s="4"/>
      <c r="LIL44" s="4"/>
      <c r="LIM44" s="4"/>
      <c r="LIN44" s="4"/>
      <c r="LIO44" s="4"/>
      <c r="LIP44" s="4"/>
      <c r="LIQ44" s="4"/>
      <c r="LIR44" s="4"/>
      <c r="LIS44" s="4"/>
      <c r="LIT44" s="4"/>
      <c r="LIU44" s="4"/>
      <c r="LIV44" s="4"/>
      <c r="LIW44" s="4"/>
      <c r="LIX44" s="4"/>
      <c r="LIY44" s="4"/>
      <c r="LIZ44" s="4"/>
      <c r="LJA44" s="4"/>
      <c r="LJB44" s="4"/>
      <c r="LJC44" s="4"/>
      <c r="LJD44" s="4"/>
      <c r="LJE44" s="4"/>
      <c r="LJF44" s="4"/>
      <c r="LJG44" s="4"/>
      <c r="LJH44" s="4"/>
      <c r="LJI44" s="4"/>
      <c r="LJJ44" s="4"/>
      <c r="LJK44" s="4"/>
      <c r="LJL44" s="4"/>
      <c r="LJM44" s="4"/>
      <c r="LJN44" s="4"/>
      <c r="LJO44" s="4"/>
      <c r="LJP44" s="4"/>
      <c r="LJQ44" s="4"/>
      <c r="LJR44" s="4"/>
      <c r="LJS44" s="4"/>
      <c r="LJT44" s="4"/>
      <c r="LJU44" s="4"/>
      <c r="LJV44" s="4"/>
      <c r="LJW44" s="4"/>
      <c r="LJX44" s="4"/>
      <c r="LJY44" s="4"/>
      <c r="LJZ44" s="4"/>
      <c r="LKA44" s="4"/>
      <c r="LKB44" s="4"/>
      <c r="LKC44" s="4"/>
      <c r="LKD44" s="4"/>
      <c r="LKE44" s="4"/>
      <c r="LKF44" s="4"/>
      <c r="LKG44" s="4"/>
      <c r="LKH44" s="4"/>
      <c r="LKI44" s="4"/>
      <c r="LKJ44" s="4"/>
      <c r="LKK44" s="4"/>
      <c r="LKL44" s="4"/>
      <c r="LKM44" s="4"/>
      <c r="LKN44" s="4"/>
      <c r="LKO44" s="4"/>
      <c r="LKP44" s="4"/>
      <c r="LKQ44" s="4"/>
      <c r="LKR44" s="4"/>
      <c r="LKS44" s="4"/>
      <c r="LKT44" s="4"/>
      <c r="LKU44" s="4"/>
      <c r="LKV44" s="4"/>
      <c r="LKW44" s="4"/>
      <c r="LKX44" s="4"/>
      <c r="LKY44" s="4"/>
      <c r="LKZ44" s="4"/>
      <c r="LLA44" s="4"/>
      <c r="LLB44" s="4"/>
      <c r="LLC44" s="4"/>
      <c r="LLD44" s="4"/>
      <c r="LLE44" s="4"/>
      <c r="LLF44" s="4"/>
      <c r="LLG44" s="4"/>
      <c r="LLH44" s="4"/>
      <c r="LLI44" s="4"/>
      <c r="LLJ44" s="4"/>
      <c r="LLK44" s="4"/>
      <c r="LLL44" s="4"/>
      <c r="LLM44" s="4"/>
      <c r="LLN44" s="4"/>
      <c r="LLO44" s="4"/>
      <c r="LLP44" s="4"/>
      <c r="LLQ44" s="4"/>
      <c r="LLR44" s="4"/>
      <c r="LLS44" s="4"/>
      <c r="LLT44" s="4"/>
      <c r="LLU44" s="4"/>
      <c r="LLV44" s="4"/>
      <c r="LLW44" s="4"/>
      <c r="LLX44" s="4"/>
      <c r="LLY44" s="4"/>
      <c r="LLZ44" s="4"/>
      <c r="LMA44" s="4"/>
      <c r="LMB44" s="4"/>
      <c r="LMC44" s="4"/>
      <c r="LMD44" s="4"/>
      <c r="LME44" s="4"/>
      <c r="LMF44" s="4"/>
      <c r="LMG44" s="4"/>
      <c r="LMH44" s="4"/>
      <c r="LMI44" s="4"/>
      <c r="LMJ44" s="4"/>
      <c r="LMK44" s="4"/>
      <c r="LML44" s="4"/>
      <c r="LMM44" s="4"/>
      <c r="LMN44" s="4"/>
      <c r="LMO44" s="4"/>
      <c r="LMP44" s="4"/>
      <c r="LMQ44" s="4"/>
      <c r="LMR44" s="4"/>
      <c r="LMS44" s="4"/>
      <c r="LMT44" s="4"/>
      <c r="LMU44" s="4"/>
      <c r="LMV44" s="4"/>
      <c r="LMW44" s="4"/>
      <c r="LMX44" s="4"/>
      <c r="LMY44" s="4"/>
      <c r="LMZ44" s="4"/>
      <c r="LNA44" s="4"/>
      <c r="LNB44" s="4"/>
      <c r="LNC44" s="4"/>
      <c r="LND44" s="4"/>
      <c r="LNE44" s="4"/>
      <c r="LNF44" s="4"/>
      <c r="LNG44" s="4"/>
      <c r="LNH44" s="4"/>
      <c r="LNI44" s="4"/>
      <c r="LNJ44" s="4"/>
      <c r="LNK44" s="4"/>
      <c r="LNL44" s="4"/>
      <c r="LNM44" s="4"/>
      <c r="LNN44" s="4"/>
      <c r="LNO44" s="4"/>
      <c r="LNP44" s="4"/>
      <c r="LNQ44" s="4"/>
      <c r="LNR44" s="4"/>
      <c r="LNS44" s="4"/>
      <c r="LNT44" s="4"/>
      <c r="LNU44" s="4"/>
      <c r="LNV44" s="4"/>
      <c r="LNW44" s="4"/>
      <c r="LNX44" s="4"/>
      <c r="LNY44" s="4"/>
      <c r="LNZ44" s="4"/>
      <c r="LOA44" s="4"/>
      <c r="LOB44" s="4"/>
      <c r="LOC44" s="4"/>
      <c r="LOD44" s="4"/>
      <c r="LOE44" s="4"/>
      <c r="LOF44" s="4"/>
      <c r="LOG44" s="4"/>
      <c r="LOH44" s="4"/>
      <c r="LOI44" s="4"/>
      <c r="LOJ44" s="4"/>
      <c r="LOK44" s="4"/>
      <c r="LOL44" s="4"/>
      <c r="LOM44" s="4"/>
      <c r="LON44" s="4"/>
      <c r="LOO44" s="4"/>
      <c r="LOP44" s="4"/>
      <c r="LOQ44" s="4"/>
      <c r="LOR44" s="4"/>
      <c r="LOS44" s="4"/>
      <c r="LOT44" s="4"/>
      <c r="LOU44" s="4"/>
      <c r="LOV44" s="4"/>
      <c r="LOW44" s="4"/>
      <c r="LOX44" s="4"/>
      <c r="LOY44" s="4"/>
      <c r="LOZ44" s="4"/>
      <c r="LPA44" s="4"/>
      <c r="LPB44" s="4"/>
      <c r="LPC44" s="4"/>
      <c r="LPD44" s="4"/>
      <c r="LPE44" s="4"/>
      <c r="LPF44" s="4"/>
      <c r="LPG44" s="4"/>
      <c r="LPH44" s="4"/>
      <c r="LPI44" s="4"/>
      <c r="LPJ44" s="4"/>
      <c r="LPK44" s="4"/>
      <c r="LPL44" s="4"/>
      <c r="LPM44" s="4"/>
      <c r="LPN44" s="4"/>
      <c r="LPO44" s="4"/>
      <c r="LPP44" s="4"/>
      <c r="LPQ44" s="4"/>
      <c r="LPR44" s="4"/>
      <c r="LPS44" s="4"/>
      <c r="LPT44" s="4"/>
      <c r="LPU44" s="4"/>
      <c r="LPV44" s="4"/>
      <c r="LPW44" s="4"/>
      <c r="LPX44" s="4"/>
      <c r="LPY44" s="4"/>
      <c r="LPZ44" s="4"/>
      <c r="LQA44" s="4"/>
      <c r="LQB44" s="4"/>
      <c r="LQC44" s="4"/>
      <c r="LQD44" s="4"/>
      <c r="LQE44" s="4"/>
      <c r="LQF44" s="4"/>
      <c r="LQG44" s="4"/>
      <c r="LQH44" s="4"/>
      <c r="LQI44" s="4"/>
      <c r="LQJ44" s="4"/>
      <c r="LQK44" s="4"/>
      <c r="LQL44" s="4"/>
      <c r="LQM44" s="4"/>
      <c r="LQN44" s="4"/>
      <c r="LQO44" s="4"/>
      <c r="LQP44" s="4"/>
      <c r="LQQ44" s="4"/>
      <c r="LQR44" s="4"/>
      <c r="LQS44" s="4"/>
      <c r="LQT44" s="4"/>
      <c r="LQU44" s="4"/>
      <c r="LQV44" s="4"/>
      <c r="LQW44" s="4"/>
      <c r="LQX44" s="4"/>
      <c r="LQY44" s="4"/>
      <c r="LQZ44" s="4"/>
      <c r="LRA44" s="4"/>
      <c r="LRB44" s="4"/>
      <c r="LRC44" s="4"/>
      <c r="LRD44" s="4"/>
      <c r="LRE44" s="4"/>
      <c r="LRF44" s="4"/>
      <c r="LRG44" s="4"/>
      <c r="LRH44" s="4"/>
      <c r="LRI44" s="4"/>
      <c r="LRJ44" s="4"/>
      <c r="LRK44" s="4"/>
      <c r="LRL44" s="4"/>
      <c r="LRM44" s="4"/>
      <c r="LRN44" s="4"/>
      <c r="LRO44" s="4"/>
      <c r="LRP44" s="4"/>
      <c r="LRQ44" s="4"/>
      <c r="LRR44" s="4"/>
      <c r="LRS44" s="4"/>
      <c r="LRT44" s="4"/>
      <c r="LRU44" s="4"/>
      <c r="LRV44" s="4"/>
      <c r="LRW44" s="4"/>
      <c r="LRX44" s="4"/>
      <c r="LRY44" s="4"/>
      <c r="LRZ44" s="4"/>
      <c r="LSA44" s="4"/>
      <c r="LSB44" s="4"/>
      <c r="LSC44" s="4"/>
      <c r="LSD44" s="4"/>
      <c r="LSE44" s="4"/>
      <c r="LSF44" s="4"/>
      <c r="LSG44" s="4"/>
      <c r="LSH44" s="4"/>
      <c r="LSI44" s="4"/>
      <c r="LSJ44" s="4"/>
      <c r="LSK44" s="4"/>
      <c r="LSL44" s="4"/>
      <c r="LSM44" s="4"/>
      <c r="LSN44" s="4"/>
      <c r="LSO44" s="4"/>
      <c r="LSP44" s="4"/>
      <c r="LSQ44" s="4"/>
      <c r="LSR44" s="4"/>
      <c r="LSS44" s="4"/>
      <c r="LST44" s="4"/>
      <c r="LSU44" s="4"/>
      <c r="LSV44" s="4"/>
      <c r="LSW44" s="4"/>
      <c r="LSX44" s="4"/>
      <c r="LSY44" s="4"/>
      <c r="LSZ44" s="4"/>
      <c r="LTA44" s="4"/>
      <c r="LTB44" s="4"/>
      <c r="LTC44" s="4"/>
      <c r="LTD44" s="4"/>
      <c r="LTE44" s="4"/>
      <c r="LTF44" s="4"/>
      <c r="LTG44" s="4"/>
      <c r="LTH44" s="4"/>
      <c r="LTI44" s="4"/>
      <c r="LTJ44" s="4"/>
      <c r="LTK44" s="4"/>
      <c r="LTL44" s="4"/>
      <c r="LTM44" s="4"/>
      <c r="LTN44" s="4"/>
      <c r="LTO44" s="4"/>
      <c r="LTP44" s="4"/>
      <c r="LTQ44" s="4"/>
      <c r="LTR44" s="4"/>
      <c r="LTS44" s="4"/>
      <c r="LTT44" s="4"/>
      <c r="LTU44" s="4"/>
      <c r="LTV44" s="4"/>
      <c r="LTW44" s="4"/>
      <c r="LTX44" s="4"/>
      <c r="LTY44" s="4"/>
      <c r="LTZ44" s="4"/>
      <c r="LUA44" s="4"/>
      <c r="LUB44" s="4"/>
      <c r="LUC44" s="4"/>
      <c r="LUD44" s="4"/>
      <c r="LUE44" s="4"/>
      <c r="LUF44" s="4"/>
      <c r="LUG44" s="4"/>
      <c r="LUH44" s="4"/>
      <c r="LUI44" s="4"/>
      <c r="LUJ44" s="4"/>
      <c r="LUK44" s="4"/>
      <c r="LUL44" s="4"/>
      <c r="LUM44" s="4"/>
      <c r="LUN44" s="4"/>
      <c r="LUO44" s="4"/>
      <c r="LUP44" s="4"/>
      <c r="LUQ44" s="4"/>
      <c r="LUR44" s="4"/>
      <c r="LUS44" s="4"/>
      <c r="LUT44" s="4"/>
      <c r="LUU44" s="4"/>
      <c r="LUV44" s="4"/>
      <c r="LUW44" s="4"/>
      <c r="LUX44" s="4"/>
      <c r="LUY44" s="4"/>
      <c r="LUZ44" s="4"/>
      <c r="LVA44" s="4"/>
      <c r="LVB44" s="4"/>
      <c r="LVC44" s="4"/>
      <c r="LVD44" s="4"/>
      <c r="LVE44" s="4"/>
      <c r="LVF44" s="4"/>
      <c r="LVG44" s="4"/>
      <c r="LVH44" s="4"/>
      <c r="LVI44" s="4"/>
      <c r="LVJ44" s="4"/>
      <c r="LVK44" s="4"/>
      <c r="LVL44" s="4"/>
      <c r="LVM44" s="4"/>
      <c r="LVN44" s="4"/>
      <c r="LVO44" s="4"/>
      <c r="LVP44" s="4"/>
      <c r="LVQ44" s="4"/>
      <c r="LVR44" s="4"/>
      <c r="LVS44" s="4"/>
      <c r="LVT44" s="4"/>
      <c r="LVU44" s="4"/>
      <c r="LVV44" s="4"/>
      <c r="LVW44" s="4"/>
      <c r="LVX44" s="4"/>
      <c r="LVY44" s="4"/>
      <c r="LVZ44" s="4"/>
      <c r="LWA44" s="4"/>
      <c r="LWB44" s="4"/>
      <c r="LWC44" s="4"/>
      <c r="LWD44" s="4"/>
      <c r="LWE44" s="4"/>
      <c r="LWF44" s="4"/>
      <c r="LWG44" s="4"/>
      <c r="LWH44" s="4"/>
      <c r="LWI44" s="4"/>
      <c r="LWJ44" s="4"/>
      <c r="LWK44" s="4"/>
      <c r="LWL44" s="4"/>
      <c r="LWM44" s="4"/>
      <c r="LWN44" s="4"/>
      <c r="LWO44" s="4"/>
      <c r="LWP44" s="4"/>
      <c r="LWQ44" s="4"/>
      <c r="LWR44" s="4"/>
      <c r="LWS44" s="4"/>
      <c r="LWT44" s="4"/>
      <c r="LWU44" s="4"/>
      <c r="LWV44" s="4"/>
      <c r="LWW44" s="4"/>
      <c r="LWX44" s="4"/>
      <c r="LWY44" s="4"/>
      <c r="LWZ44" s="4"/>
      <c r="LXA44" s="4"/>
      <c r="LXB44" s="4"/>
      <c r="LXC44" s="4"/>
      <c r="LXD44" s="4"/>
      <c r="LXE44" s="4"/>
      <c r="LXF44" s="4"/>
      <c r="LXG44" s="4"/>
      <c r="LXH44" s="4"/>
      <c r="LXI44" s="4"/>
      <c r="LXJ44" s="4"/>
      <c r="LXK44" s="4"/>
      <c r="LXL44" s="4"/>
      <c r="LXM44" s="4"/>
      <c r="LXN44" s="4"/>
      <c r="LXO44" s="4"/>
      <c r="LXP44" s="4"/>
      <c r="LXQ44" s="4"/>
      <c r="LXR44" s="4"/>
      <c r="LXS44" s="4"/>
      <c r="LXT44" s="4"/>
      <c r="LXU44" s="4"/>
      <c r="LXV44" s="4"/>
      <c r="LXW44" s="4"/>
      <c r="LXX44" s="4"/>
      <c r="LXY44" s="4"/>
      <c r="LXZ44" s="4"/>
      <c r="LYA44" s="4"/>
      <c r="LYB44" s="4"/>
      <c r="LYC44" s="4"/>
      <c r="LYD44" s="4"/>
      <c r="LYE44" s="4"/>
      <c r="LYF44" s="4"/>
      <c r="LYG44" s="4"/>
      <c r="LYH44" s="4"/>
      <c r="LYI44" s="4"/>
      <c r="LYJ44" s="4"/>
      <c r="LYK44" s="4"/>
      <c r="LYL44" s="4"/>
      <c r="LYM44" s="4"/>
      <c r="LYN44" s="4"/>
      <c r="LYO44" s="4"/>
      <c r="LYP44" s="4"/>
      <c r="LYQ44" s="4"/>
      <c r="LYR44" s="4"/>
      <c r="LYS44" s="4"/>
      <c r="LYT44" s="4"/>
      <c r="LYU44" s="4"/>
      <c r="LYV44" s="4"/>
      <c r="LYW44" s="4"/>
      <c r="LYX44" s="4"/>
      <c r="LYY44" s="4"/>
      <c r="LYZ44" s="4"/>
      <c r="LZA44" s="4"/>
      <c r="LZB44" s="4"/>
      <c r="LZC44" s="4"/>
      <c r="LZD44" s="4"/>
      <c r="LZE44" s="4"/>
      <c r="LZF44" s="4"/>
      <c r="LZG44" s="4"/>
      <c r="LZH44" s="4"/>
      <c r="LZI44" s="4"/>
      <c r="LZJ44" s="4"/>
      <c r="LZK44" s="4"/>
      <c r="LZL44" s="4"/>
      <c r="LZM44" s="4"/>
      <c r="LZN44" s="4"/>
      <c r="LZO44" s="4"/>
      <c r="LZP44" s="4"/>
      <c r="LZQ44" s="4"/>
      <c r="LZR44" s="4"/>
      <c r="LZS44" s="4"/>
      <c r="LZT44" s="4"/>
      <c r="LZU44" s="4"/>
      <c r="LZV44" s="4"/>
      <c r="LZW44" s="4"/>
      <c r="LZX44" s="4"/>
      <c r="LZY44" s="4"/>
      <c r="LZZ44" s="4"/>
      <c r="MAA44" s="4"/>
      <c r="MAB44" s="4"/>
      <c r="MAC44" s="4"/>
      <c r="MAD44" s="4"/>
      <c r="MAE44" s="4"/>
      <c r="MAF44" s="4"/>
      <c r="MAG44" s="4"/>
      <c r="MAH44" s="4"/>
      <c r="MAI44" s="4"/>
      <c r="MAJ44" s="4"/>
      <c r="MAK44" s="4"/>
      <c r="MAL44" s="4"/>
      <c r="MAM44" s="4"/>
      <c r="MAN44" s="4"/>
      <c r="MAO44" s="4"/>
      <c r="MAP44" s="4"/>
      <c r="MAQ44" s="4"/>
      <c r="MAR44" s="4"/>
      <c r="MAS44" s="4"/>
      <c r="MAT44" s="4"/>
      <c r="MAU44" s="4"/>
      <c r="MAV44" s="4"/>
      <c r="MAW44" s="4"/>
      <c r="MAX44" s="4"/>
      <c r="MAY44" s="4"/>
      <c r="MAZ44" s="4"/>
      <c r="MBA44" s="4"/>
      <c r="MBB44" s="4"/>
      <c r="MBC44" s="4"/>
      <c r="MBD44" s="4"/>
      <c r="MBE44" s="4"/>
      <c r="MBF44" s="4"/>
      <c r="MBG44" s="4"/>
      <c r="MBH44" s="4"/>
      <c r="MBI44" s="4"/>
      <c r="MBJ44" s="4"/>
      <c r="MBK44" s="4"/>
      <c r="MBL44" s="4"/>
      <c r="MBM44" s="4"/>
      <c r="MBN44" s="4"/>
      <c r="MBO44" s="4"/>
      <c r="MBP44" s="4"/>
      <c r="MBQ44" s="4"/>
      <c r="MBR44" s="4"/>
      <c r="MBS44" s="4"/>
      <c r="MBT44" s="4"/>
      <c r="MBU44" s="4"/>
      <c r="MBV44" s="4"/>
      <c r="MBW44" s="4"/>
      <c r="MBX44" s="4"/>
      <c r="MBY44" s="4"/>
      <c r="MBZ44" s="4"/>
      <c r="MCA44" s="4"/>
      <c r="MCB44" s="4"/>
      <c r="MCC44" s="4"/>
      <c r="MCD44" s="4"/>
      <c r="MCE44" s="4"/>
      <c r="MCF44" s="4"/>
      <c r="MCG44" s="4"/>
      <c r="MCH44" s="4"/>
      <c r="MCI44" s="4"/>
      <c r="MCJ44" s="4"/>
      <c r="MCK44" s="4"/>
      <c r="MCL44" s="4"/>
      <c r="MCM44" s="4"/>
      <c r="MCN44" s="4"/>
      <c r="MCO44" s="4"/>
      <c r="MCP44" s="4"/>
      <c r="MCQ44" s="4"/>
      <c r="MCR44" s="4"/>
      <c r="MCS44" s="4"/>
      <c r="MCT44" s="4"/>
      <c r="MCU44" s="4"/>
      <c r="MCV44" s="4"/>
      <c r="MCW44" s="4"/>
      <c r="MCX44" s="4"/>
      <c r="MCY44" s="4"/>
      <c r="MCZ44" s="4"/>
      <c r="MDA44" s="4"/>
      <c r="MDB44" s="4"/>
      <c r="MDC44" s="4"/>
      <c r="MDD44" s="4"/>
      <c r="MDE44" s="4"/>
      <c r="MDF44" s="4"/>
      <c r="MDG44" s="4"/>
      <c r="MDH44" s="4"/>
      <c r="MDI44" s="4"/>
      <c r="MDJ44" s="4"/>
      <c r="MDK44" s="4"/>
      <c r="MDL44" s="4"/>
      <c r="MDM44" s="4"/>
      <c r="MDN44" s="4"/>
      <c r="MDO44" s="4"/>
      <c r="MDP44" s="4"/>
      <c r="MDQ44" s="4"/>
      <c r="MDR44" s="4"/>
      <c r="MDS44" s="4"/>
      <c r="MDT44" s="4"/>
      <c r="MDU44" s="4"/>
      <c r="MDV44" s="4"/>
      <c r="MDW44" s="4"/>
      <c r="MDX44" s="4"/>
      <c r="MDY44" s="4"/>
      <c r="MDZ44" s="4"/>
      <c r="MEA44" s="4"/>
      <c r="MEB44" s="4"/>
      <c r="MEC44" s="4"/>
      <c r="MED44" s="4"/>
      <c r="MEE44" s="4"/>
      <c r="MEF44" s="4"/>
      <c r="MEG44" s="4"/>
      <c r="MEH44" s="4"/>
      <c r="MEI44" s="4"/>
      <c r="MEJ44" s="4"/>
      <c r="MEK44" s="4"/>
      <c r="MEL44" s="4"/>
      <c r="MEM44" s="4"/>
      <c r="MEN44" s="4"/>
      <c r="MEO44" s="4"/>
      <c r="MEP44" s="4"/>
      <c r="MEQ44" s="4"/>
      <c r="MER44" s="4"/>
      <c r="MES44" s="4"/>
      <c r="MET44" s="4"/>
      <c r="MEU44" s="4"/>
      <c r="MEV44" s="4"/>
      <c r="MEW44" s="4"/>
      <c r="MEX44" s="4"/>
      <c r="MEY44" s="4"/>
      <c r="MEZ44" s="4"/>
      <c r="MFA44" s="4"/>
      <c r="MFB44" s="4"/>
      <c r="MFC44" s="4"/>
      <c r="MFD44" s="4"/>
      <c r="MFE44" s="4"/>
      <c r="MFF44" s="4"/>
      <c r="MFG44" s="4"/>
      <c r="MFH44" s="4"/>
      <c r="MFI44" s="4"/>
      <c r="MFJ44" s="4"/>
      <c r="MFK44" s="4"/>
      <c r="MFL44" s="4"/>
      <c r="MFM44" s="4"/>
      <c r="MFN44" s="4"/>
      <c r="MFO44" s="4"/>
      <c r="MFP44" s="4"/>
      <c r="MFQ44" s="4"/>
      <c r="MFR44" s="4"/>
      <c r="MFS44" s="4"/>
      <c r="MFT44" s="4"/>
      <c r="MFU44" s="4"/>
      <c r="MFV44" s="4"/>
      <c r="MFW44" s="4"/>
      <c r="MFX44" s="4"/>
      <c r="MFY44" s="4"/>
      <c r="MFZ44" s="4"/>
      <c r="MGA44" s="4"/>
      <c r="MGB44" s="4"/>
      <c r="MGC44" s="4"/>
      <c r="MGD44" s="4"/>
      <c r="MGE44" s="4"/>
      <c r="MGF44" s="4"/>
      <c r="MGG44" s="4"/>
      <c r="MGH44" s="4"/>
      <c r="MGI44" s="4"/>
      <c r="MGJ44" s="4"/>
      <c r="MGK44" s="4"/>
      <c r="MGL44" s="4"/>
      <c r="MGM44" s="4"/>
      <c r="MGN44" s="4"/>
      <c r="MGO44" s="4"/>
      <c r="MGP44" s="4"/>
      <c r="MGQ44" s="4"/>
      <c r="MGR44" s="4"/>
      <c r="MGS44" s="4"/>
      <c r="MGT44" s="4"/>
      <c r="MGU44" s="4"/>
      <c r="MGV44" s="4"/>
      <c r="MGW44" s="4"/>
      <c r="MGX44" s="4"/>
      <c r="MGY44" s="4"/>
      <c r="MGZ44" s="4"/>
      <c r="MHA44" s="4"/>
      <c r="MHB44" s="4"/>
      <c r="MHC44" s="4"/>
      <c r="MHD44" s="4"/>
      <c r="MHE44" s="4"/>
      <c r="MHF44" s="4"/>
      <c r="MHG44" s="4"/>
      <c r="MHH44" s="4"/>
      <c r="MHI44" s="4"/>
      <c r="MHJ44" s="4"/>
      <c r="MHK44" s="4"/>
      <c r="MHL44" s="4"/>
      <c r="MHM44" s="4"/>
      <c r="MHN44" s="4"/>
      <c r="MHO44" s="4"/>
      <c r="MHP44" s="4"/>
      <c r="MHQ44" s="4"/>
      <c r="MHR44" s="4"/>
      <c r="MHS44" s="4"/>
      <c r="MHT44" s="4"/>
      <c r="MHU44" s="4"/>
      <c r="MHV44" s="4"/>
      <c r="MHW44" s="4"/>
      <c r="MHX44" s="4"/>
      <c r="MHY44" s="4"/>
      <c r="MHZ44" s="4"/>
      <c r="MIA44" s="4"/>
      <c r="MIB44" s="4"/>
      <c r="MIC44" s="4"/>
      <c r="MID44" s="4"/>
      <c r="MIE44" s="4"/>
      <c r="MIF44" s="4"/>
      <c r="MIG44" s="4"/>
      <c r="MIH44" s="4"/>
      <c r="MII44" s="4"/>
      <c r="MIJ44" s="4"/>
      <c r="MIK44" s="4"/>
      <c r="MIL44" s="4"/>
      <c r="MIM44" s="4"/>
      <c r="MIN44" s="4"/>
      <c r="MIO44" s="4"/>
      <c r="MIP44" s="4"/>
      <c r="MIQ44" s="4"/>
      <c r="MIR44" s="4"/>
      <c r="MIS44" s="4"/>
      <c r="MIT44" s="4"/>
      <c r="MIU44" s="4"/>
      <c r="MIV44" s="4"/>
      <c r="MIW44" s="4"/>
      <c r="MIX44" s="4"/>
      <c r="MIY44" s="4"/>
      <c r="MIZ44" s="4"/>
      <c r="MJA44" s="4"/>
      <c r="MJB44" s="4"/>
      <c r="MJC44" s="4"/>
      <c r="MJD44" s="4"/>
      <c r="MJE44" s="4"/>
      <c r="MJF44" s="4"/>
      <c r="MJG44" s="4"/>
      <c r="MJH44" s="4"/>
      <c r="MJI44" s="4"/>
      <c r="MJJ44" s="4"/>
      <c r="MJK44" s="4"/>
      <c r="MJL44" s="4"/>
      <c r="MJM44" s="4"/>
      <c r="MJN44" s="4"/>
      <c r="MJO44" s="4"/>
      <c r="MJP44" s="4"/>
      <c r="MJQ44" s="4"/>
      <c r="MJR44" s="4"/>
      <c r="MJS44" s="4"/>
      <c r="MJT44" s="4"/>
      <c r="MJU44" s="4"/>
      <c r="MJV44" s="4"/>
      <c r="MJW44" s="4"/>
      <c r="MJX44" s="4"/>
      <c r="MJY44" s="4"/>
      <c r="MJZ44" s="4"/>
      <c r="MKA44" s="4"/>
      <c r="MKB44" s="4"/>
      <c r="MKC44" s="4"/>
      <c r="MKD44" s="4"/>
      <c r="MKE44" s="4"/>
      <c r="MKF44" s="4"/>
      <c r="MKG44" s="4"/>
      <c r="MKH44" s="4"/>
      <c r="MKI44" s="4"/>
      <c r="MKJ44" s="4"/>
      <c r="MKK44" s="4"/>
      <c r="MKL44" s="4"/>
      <c r="MKM44" s="4"/>
      <c r="MKN44" s="4"/>
      <c r="MKO44" s="4"/>
      <c r="MKP44" s="4"/>
      <c r="MKQ44" s="4"/>
      <c r="MKR44" s="4"/>
      <c r="MKS44" s="4"/>
      <c r="MKT44" s="4"/>
      <c r="MKU44" s="4"/>
      <c r="MKV44" s="4"/>
      <c r="MKW44" s="4"/>
      <c r="MKX44" s="4"/>
      <c r="MKY44" s="4"/>
      <c r="MKZ44" s="4"/>
      <c r="MLA44" s="4"/>
      <c r="MLB44" s="4"/>
      <c r="MLC44" s="4"/>
      <c r="MLD44" s="4"/>
      <c r="MLE44" s="4"/>
      <c r="MLF44" s="4"/>
      <c r="MLG44" s="4"/>
      <c r="MLH44" s="4"/>
      <c r="MLI44" s="4"/>
      <c r="MLJ44" s="4"/>
      <c r="MLK44" s="4"/>
      <c r="MLL44" s="4"/>
      <c r="MLM44" s="4"/>
      <c r="MLN44" s="4"/>
      <c r="MLO44" s="4"/>
      <c r="MLP44" s="4"/>
      <c r="MLQ44" s="4"/>
      <c r="MLR44" s="4"/>
      <c r="MLS44" s="4"/>
      <c r="MLT44" s="4"/>
      <c r="MLU44" s="4"/>
      <c r="MLV44" s="4"/>
      <c r="MLW44" s="4"/>
      <c r="MLX44" s="4"/>
      <c r="MLY44" s="4"/>
      <c r="MLZ44" s="4"/>
      <c r="MMA44" s="4"/>
      <c r="MMB44" s="4"/>
      <c r="MMC44" s="4"/>
      <c r="MMD44" s="4"/>
      <c r="MME44" s="4"/>
      <c r="MMF44" s="4"/>
      <c r="MMG44" s="4"/>
      <c r="MMH44" s="4"/>
      <c r="MMI44" s="4"/>
      <c r="MMJ44" s="4"/>
      <c r="MMK44" s="4"/>
      <c r="MML44" s="4"/>
      <c r="MMM44" s="4"/>
      <c r="MMN44" s="4"/>
      <c r="MMO44" s="4"/>
      <c r="MMP44" s="4"/>
      <c r="MMQ44" s="4"/>
      <c r="MMR44" s="4"/>
      <c r="MMS44" s="4"/>
      <c r="MMT44" s="4"/>
      <c r="MMU44" s="4"/>
      <c r="MMV44" s="4"/>
      <c r="MMW44" s="4"/>
      <c r="MMX44" s="4"/>
      <c r="MMY44" s="4"/>
      <c r="MMZ44" s="4"/>
      <c r="MNA44" s="4"/>
      <c r="MNB44" s="4"/>
      <c r="MNC44" s="4"/>
      <c r="MND44" s="4"/>
      <c r="MNE44" s="4"/>
      <c r="MNF44" s="4"/>
      <c r="MNG44" s="4"/>
      <c r="MNH44" s="4"/>
      <c r="MNI44" s="4"/>
      <c r="MNJ44" s="4"/>
      <c r="MNK44" s="4"/>
      <c r="MNL44" s="4"/>
      <c r="MNM44" s="4"/>
      <c r="MNN44" s="4"/>
      <c r="MNO44" s="4"/>
      <c r="MNP44" s="4"/>
      <c r="MNQ44" s="4"/>
      <c r="MNR44" s="4"/>
      <c r="MNS44" s="4"/>
      <c r="MNT44" s="4"/>
      <c r="MNU44" s="4"/>
      <c r="MNV44" s="4"/>
      <c r="MNW44" s="4"/>
      <c r="MNX44" s="4"/>
      <c r="MNY44" s="4"/>
      <c r="MNZ44" s="4"/>
      <c r="MOA44" s="4"/>
      <c r="MOB44" s="4"/>
      <c r="MOC44" s="4"/>
      <c r="MOD44" s="4"/>
      <c r="MOE44" s="4"/>
      <c r="MOF44" s="4"/>
      <c r="MOG44" s="4"/>
      <c r="MOH44" s="4"/>
      <c r="MOI44" s="4"/>
      <c r="MOJ44" s="4"/>
      <c r="MOK44" s="4"/>
      <c r="MOL44" s="4"/>
      <c r="MOM44" s="4"/>
      <c r="MON44" s="4"/>
      <c r="MOO44" s="4"/>
      <c r="MOP44" s="4"/>
      <c r="MOQ44" s="4"/>
      <c r="MOR44" s="4"/>
      <c r="MOS44" s="4"/>
      <c r="MOT44" s="4"/>
      <c r="MOU44" s="4"/>
      <c r="MOV44" s="4"/>
      <c r="MOW44" s="4"/>
      <c r="MOX44" s="4"/>
      <c r="MOY44" s="4"/>
      <c r="MOZ44" s="4"/>
      <c r="MPA44" s="4"/>
      <c r="MPB44" s="4"/>
      <c r="MPC44" s="4"/>
      <c r="MPD44" s="4"/>
      <c r="MPE44" s="4"/>
      <c r="MPF44" s="4"/>
      <c r="MPG44" s="4"/>
      <c r="MPH44" s="4"/>
      <c r="MPI44" s="4"/>
      <c r="MPJ44" s="4"/>
      <c r="MPK44" s="4"/>
      <c r="MPL44" s="4"/>
      <c r="MPM44" s="4"/>
      <c r="MPN44" s="4"/>
      <c r="MPO44" s="4"/>
      <c r="MPP44" s="4"/>
      <c r="MPQ44" s="4"/>
      <c r="MPR44" s="4"/>
      <c r="MPS44" s="4"/>
      <c r="MPT44" s="4"/>
      <c r="MPU44" s="4"/>
      <c r="MPV44" s="4"/>
      <c r="MPW44" s="4"/>
      <c r="MPX44" s="4"/>
      <c r="MPY44" s="4"/>
      <c r="MPZ44" s="4"/>
      <c r="MQA44" s="4"/>
      <c r="MQB44" s="4"/>
      <c r="MQC44" s="4"/>
      <c r="MQD44" s="4"/>
      <c r="MQE44" s="4"/>
      <c r="MQF44" s="4"/>
      <c r="MQG44" s="4"/>
      <c r="MQH44" s="4"/>
      <c r="MQI44" s="4"/>
      <c r="MQJ44" s="4"/>
      <c r="MQK44" s="4"/>
      <c r="MQL44" s="4"/>
      <c r="MQM44" s="4"/>
      <c r="MQN44" s="4"/>
      <c r="MQO44" s="4"/>
      <c r="MQP44" s="4"/>
      <c r="MQQ44" s="4"/>
      <c r="MQR44" s="4"/>
      <c r="MQS44" s="4"/>
      <c r="MQT44" s="4"/>
      <c r="MQU44" s="4"/>
      <c r="MQV44" s="4"/>
      <c r="MQW44" s="4"/>
      <c r="MQX44" s="4"/>
      <c r="MQY44" s="4"/>
      <c r="MQZ44" s="4"/>
      <c r="MRA44" s="4"/>
      <c r="MRB44" s="4"/>
      <c r="MRC44" s="4"/>
      <c r="MRD44" s="4"/>
      <c r="MRE44" s="4"/>
      <c r="MRF44" s="4"/>
      <c r="MRG44" s="4"/>
      <c r="MRH44" s="4"/>
      <c r="MRI44" s="4"/>
      <c r="MRJ44" s="4"/>
      <c r="MRK44" s="4"/>
      <c r="MRL44" s="4"/>
      <c r="MRM44" s="4"/>
      <c r="MRN44" s="4"/>
      <c r="MRO44" s="4"/>
      <c r="MRP44" s="4"/>
      <c r="MRQ44" s="4"/>
      <c r="MRR44" s="4"/>
      <c r="MRS44" s="4"/>
      <c r="MRT44" s="4"/>
      <c r="MRU44" s="4"/>
      <c r="MRV44" s="4"/>
      <c r="MRW44" s="4"/>
      <c r="MRX44" s="4"/>
      <c r="MRY44" s="4"/>
      <c r="MRZ44" s="4"/>
      <c r="MSA44" s="4"/>
      <c r="MSB44" s="4"/>
      <c r="MSC44" s="4"/>
      <c r="MSD44" s="4"/>
      <c r="MSE44" s="4"/>
      <c r="MSF44" s="4"/>
      <c r="MSG44" s="4"/>
      <c r="MSH44" s="4"/>
      <c r="MSI44" s="4"/>
      <c r="MSJ44" s="4"/>
      <c r="MSK44" s="4"/>
      <c r="MSL44" s="4"/>
      <c r="MSM44" s="4"/>
      <c r="MSN44" s="4"/>
      <c r="MSO44" s="4"/>
      <c r="MSP44" s="4"/>
      <c r="MSQ44" s="4"/>
      <c r="MSR44" s="4"/>
      <c r="MSS44" s="4"/>
      <c r="MST44" s="4"/>
      <c r="MSU44" s="4"/>
      <c r="MSV44" s="4"/>
      <c r="MSW44" s="4"/>
      <c r="MSX44" s="4"/>
      <c r="MSY44" s="4"/>
      <c r="MSZ44" s="4"/>
      <c r="MTA44" s="4"/>
      <c r="MTB44" s="4"/>
      <c r="MTC44" s="4"/>
      <c r="MTD44" s="4"/>
      <c r="MTE44" s="4"/>
      <c r="MTF44" s="4"/>
      <c r="MTG44" s="4"/>
      <c r="MTH44" s="4"/>
      <c r="MTI44" s="4"/>
      <c r="MTJ44" s="4"/>
      <c r="MTK44" s="4"/>
      <c r="MTL44" s="4"/>
      <c r="MTM44" s="4"/>
      <c r="MTN44" s="4"/>
      <c r="MTO44" s="4"/>
      <c r="MTP44" s="4"/>
      <c r="MTQ44" s="4"/>
      <c r="MTR44" s="4"/>
      <c r="MTS44" s="4"/>
      <c r="MTT44" s="4"/>
      <c r="MTU44" s="4"/>
      <c r="MTV44" s="4"/>
      <c r="MTW44" s="4"/>
      <c r="MTX44" s="4"/>
      <c r="MTY44" s="4"/>
      <c r="MTZ44" s="4"/>
      <c r="MUA44" s="4"/>
      <c r="MUB44" s="4"/>
      <c r="MUC44" s="4"/>
      <c r="MUD44" s="4"/>
      <c r="MUE44" s="4"/>
      <c r="MUF44" s="4"/>
      <c r="MUG44" s="4"/>
      <c r="MUH44" s="4"/>
      <c r="MUI44" s="4"/>
      <c r="MUJ44" s="4"/>
      <c r="MUK44" s="4"/>
      <c r="MUL44" s="4"/>
      <c r="MUM44" s="4"/>
      <c r="MUN44" s="4"/>
      <c r="MUO44" s="4"/>
      <c r="MUP44" s="4"/>
      <c r="MUQ44" s="4"/>
      <c r="MUR44" s="4"/>
      <c r="MUS44" s="4"/>
      <c r="MUT44" s="4"/>
      <c r="MUU44" s="4"/>
      <c r="MUV44" s="4"/>
      <c r="MUW44" s="4"/>
      <c r="MUX44" s="4"/>
      <c r="MUY44" s="4"/>
      <c r="MUZ44" s="4"/>
      <c r="MVA44" s="4"/>
      <c r="MVB44" s="4"/>
      <c r="MVC44" s="4"/>
      <c r="MVD44" s="4"/>
      <c r="MVE44" s="4"/>
      <c r="MVF44" s="4"/>
      <c r="MVG44" s="4"/>
      <c r="MVH44" s="4"/>
      <c r="MVI44" s="4"/>
      <c r="MVJ44" s="4"/>
      <c r="MVK44" s="4"/>
      <c r="MVL44" s="4"/>
      <c r="MVM44" s="4"/>
      <c r="MVN44" s="4"/>
      <c r="MVO44" s="4"/>
      <c r="MVP44" s="4"/>
      <c r="MVQ44" s="4"/>
      <c r="MVR44" s="4"/>
      <c r="MVS44" s="4"/>
      <c r="MVT44" s="4"/>
      <c r="MVU44" s="4"/>
      <c r="MVV44" s="4"/>
      <c r="MVW44" s="4"/>
      <c r="MVX44" s="4"/>
      <c r="MVY44" s="4"/>
      <c r="MVZ44" s="4"/>
      <c r="MWA44" s="4"/>
      <c r="MWB44" s="4"/>
      <c r="MWC44" s="4"/>
      <c r="MWD44" s="4"/>
      <c r="MWE44" s="4"/>
      <c r="MWF44" s="4"/>
      <c r="MWG44" s="4"/>
      <c r="MWH44" s="4"/>
      <c r="MWI44" s="4"/>
      <c r="MWJ44" s="4"/>
      <c r="MWK44" s="4"/>
      <c r="MWL44" s="4"/>
      <c r="MWM44" s="4"/>
      <c r="MWN44" s="4"/>
      <c r="MWO44" s="4"/>
      <c r="MWP44" s="4"/>
      <c r="MWQ44" s="4"/>
      <c r="MWR44" s="4"/>
      <c r="MWS44" s="4"/>
      <c r="MWT44" s="4"/>
      <c r="MWU44" s="4"/>
      <c r="MWV44" s="4"/>
      <c r="MWW44" s="4"/>
      <c r="MWX44" s="4"/>
      <c r="MWY44" s="4"/>
      <c r="MWZ44" s="4"/>
      <c r="MXA44" s="4"/>
      <c r="MXB44" s="4"/>
      <c r="MXC44" s="4"/>
      <c r="MXD44" s="4"/>
      <c r="MXE44" s="4"/>
      <c r="MXF44" s="4"/>
      <c r="MXG44" s="4"/>
      <c r="MXH44" s="4"/>
      <c r="MXI44" s="4"/>
      <c r="MXJ44" s="4"/>
      <c r="MXK44" s="4"/>
      <c r="MXL44" s="4"/>
      <c r="MXM44" s="4"/>
      <c r="MXN44" s="4"/>
      <c r="MXO44" s="4"/>
      <c r="MXP44" s="4"/>
      <c r="MXQ44" s="4"/>
      <c r="MXR44" s="4"/>
      <c r="MXS44" s="4"/>
      <c r="MXT44" s="4"/>
      <c r="MXU44" s="4"/>
      <c r="MXV44" s="4"/>
      <c r="MXW44" s="4"/>
      <c r="MXX44" s="4"/>
      <c r="MXY44" s="4"/>
      <c r="MXZ44" s="4"/>
      <c r="MYA44" s="4"/>
      <c r="MYB44" s="4"/>
      <c r="MYC44" s="4"/>
      <c r="MYD44" s="4"/>
      <c r="MYE44" s="4"/>
      <c r="MYF44" s="4"/>
      <c r="MYG44" s="4"/>
      <c r="MYH44" s="4"/>
      <c r="MYI44" s="4"/>
      <c r="MYJ44" s="4"/>
      <c r="MYK44" s="4"/>
      <c r="MYL44" s="4"/>
      <c r="MYM44" s="4"/>
      <c r="MYN44" s="4"/>
      <c r="MYO44" s="4"/>
      <c r="MYP44" s="4"/>
      <c r="MYQ44" s="4"/>
      <c r="MYR44" s="4"/>
      <c r="MYS44" s="4"/>
      <c r="MYT44" s="4"/>
      <c r="MYU44" s="4"/>
      <c r="MYV44" s="4"/>
      <c r="MYW44" s="4"/>
      <c r="MYX44" s="4"/>
      <c r="MYY44" s="4"/>
      <c r="MYZ44" s="4"/>
      <c r="MZA44" s="4"/>
      <c r="MZB44" s="4"/>
      <c r="MZC44" s="4"/>
      <c r="MZD44" s="4"/>
      <c r="MZE44" s="4"/>
      <c r="MZF44" s="4"/>
      <c r="MZG44" s="4"/>
      <c r="MZH44" s="4"/>
      <c r="MZI44" s="4"/>
      <c r="MZJ44" s="4"/>
      <c r="MZK44" s="4"/>
      <c r="MZL44" s="4"/>
      <c r="MZM44" s="4"/>
      <c r="MZN44" s="4"/>
      <c r="MZO44" s="4"/>
      <c r="MZP44" s="4"/>
      <c r="MZQ44" s="4"/>
      <c r="MZR44" s="4"/>
      <c r="MZS44" s="4"/>
      <c r="MZT44" s="4"/>
      <c r="MZU44" s="4"/>
      <c r="MZV44" s="4"/>
      <c r="MZW44" s="4"/>
      <c r="MZX44" s="4"/>
      <c r="MZY44" s="4"/>
      <c r="MZZ44" s="4"/>
      <c r="NAA44" s="4"/>
      <c r="NAB44" s="4"/>
      <c r="NAC44" s="4"/>
      <c r="NAD44" s="4"/>
      <c r="NAE44" s="4"/>
      <c r="NAF44" s="4"/>
      <c r="NAG44" s="4"/>
      <c r="NAH44" s="4"/>
      <c r="NAI44" s="4"/>
      <c r="NAJ44" s="4"/>
      <c r="NAK44" s="4"/>
      <c r="NAL44" s="4"/>
      <c r="NAM44" s="4"/>
      <c r="NAN44" s="4"/>
      <c r="NAO44" s="4"/>
      <c r="NAP44" s="4"/>
      <c r="NAQ44" s="4"/>
      <c r="NAR44" s="4"/>
      <c r="NAS44" s="4"/>
      <c r="NAT44" s="4"/>
      <c r="NAU44" s="4"/>
      <c r="NAV44" s="4"/>
      <c r="NAW44" s="4"/>
      <c r="NAX44" s="4"/>
      <c r="NAY44" s="4"/>
      <c r="NAZ44" s="4"/>
      <c r="NBA44" s="4"/>
      <c r="NBB44" s="4"/>
      <c r="NBC44" s="4"/>
      <c r="NBD44" s="4"/>
      <c r="NBE44" s="4"/>
      <c r="NBF44" s="4"/>
      <c r="NBG44" s="4"/>
      <c r="NBH44" s="4"/>
      <c r="NBI44" s="4"/>
      <c r="NBJ44" s="4"/>
      <c r="NBK44" s="4"/>
      <c r="NBL44" s="4"/>
      <c r="NBM44" s="4"/>
      <c r="NBN44" s="4"/>
      <c r="NBO44" s="4"/>
      <c r="NBP44" s="4"/>
      <c r="NBQ44" s="4"/>
      <c r="NBR44" s="4"/>
      <c r="NBS44" s="4"/>
      <c r="NBT44" s="4"/>
      <c r="NBU44" s="4"/>
      <c r="NBV44" s="4"/>
      <c r="NBW44" s="4"/>
      <c r="NBX44" s="4"/>
      <c r="NBY44" s="4"/>
      <c r="NBZ44" s="4"/>
      <c r="NCA44" s="4"/>
      <c r="NCB44" s="4"/>
      <c r="NCC44" s="4"/>
      <c r="NCD44" s="4"/>
      <c r="NCE44" s="4"/>
      <c r="NCF44" s="4"/>
      <c r="NCG44" s="4"/>
      <c r="NCH44" s="4"/>
      <c r="NCI44" s="4"/>
      <c r="NCJ44" s="4"/>
      <c r="NCK44" s="4"/>
      <c r="NCL44" s="4"/>
      <c r="NCM44" s="4"/>
      <c r="NCN44" s="4"/>
      <c r="NCO44" s="4"/>
      <c r="NCP44" s="4"/>
      <c r="NCQ44" s="4"/>
      <c r="NCR44" s="4"/>
      <c r="NCS44" s="4"/>
      <c r="NCT44" s="4"/>
      <c r="NCU44" s="4"/>
      <c r="NCV44" s="4"/>
      <c r="NCW44" s="4"/>
      <c r="NCX44" s="4"/>
      <c r="NCY44" s="4"/>
      <c r="NCZ44" s="4"/>
      <c r="NDA44" s="4"/>
      <c r="NDB44" s="4"/>
      <c r="NDC44" s="4"/>
      <c r="NDD44" s="4"/>
      <c r="NDE44" s="4"/>
      <c r="NDF44" s="4"/>
      <c r="NDG44" s="4"/>
      <c r="NDH44" s="4"/>
      <c r="NDI44" s="4"/>
      <c r="NDJ44" s="4"/>
      <c r="NDK44" s="4"/>
      <c r="NDL44" s="4"/>
      <c r="NDM44" s="4"/>
      <c r="NDN44" s="4"/>
      <c r="NDO44" s="4"/>
      <c r="NDP44" s="4"/>
      <c r="NDQ44" s="4"/>
      <c r="NDR44" s="4"/>
      <c r="NDS44" s="4"/>
      <c r="NDT44" s="4"/>
      <c r="NDU44" s="4"/>
      <c r="NDV44" s="4"/>
      <c r="NDW44" s="4"/>
      <c r="NDX44" s="4"/>
      <c r="NDY44" s="4"/>
      <c r="NDZ44" s="4"/>
      <c r="NEA44" s="4"/>
      <c r="NEB44" s="4"/>
      <c r="NEC44" s="4"/>
      <c r="NED44" s="4"/>
      <c r="NEE44" s="4"/>
      <c r="NEF44" s="4"/>
      <c r="NEG44" s="4"/>
      <c r="NEH44" s="4"/>
      <c r="NEI44" s="4"/>
      <c r="NEJ44" s="4"/>
      <c r="NEK44" s="4"/>
      <c r="NEL44" s="4"/>
      <c r="NEM44" s="4"/>
      <c r="NEN44" s="4"/>
      <c r="NEO44" s="4"/>
      <c r="NEP44" s="4"/>
      <c r="NEQ44" s="4"/>
      <c r="NER44" s="4"/>
      <c r="NES44" s="4"/>
      <c r="NET44" s="4"/>
      <c r="NEU44" s="4"/>
      <c r="NEV44" s="4"/>
      <c r="NEW44" s="4"/>
      <c r="NEX44" s="4"/>
      <c r="NEY44" s="4"/>
      <c r="NEZ44" s="4"/>
      <c r="NFA44" s="4"/>
      <c r="NFB44" s="4"/>
      <c r="NFC44" s="4"/>
      <c r="NFD44" s="4"/>
      <c r="NFE44" s="4"/>
      <c r="NFF44" s="4"/>
      <c r="NFG44" s="4"/>
      <c r="NFH44" s="4"/>
      <c r="NFI44" s="4"/>
      <c r="NFJ44" s="4"/>
      <c r="NFK44" s="4"/>
      <c r="NFL44" s="4"/>
      <c r="NFM44" s="4"/>
      <c r="NFN44" s="4"/>
      <c r="NFO44" s="4"/>
      <c r="NFP44" s="4"/>
      <c r="NFQ44" s="4"/>
      <c r="NFR44" s="4"/>
      <c r="NFS44" s="4"/>
      <c r="NFT44" s="4"/>
      <c r="NFU44" s="4"/>
      <c r="NFV44" s="4"/>
      <c r="NFW44" s="4"/>
      <c r="NFX44" s="4"/>
      <c r="NFY44" s="4"/>
      <c r="NFZ44" s="4"/>
      <c r="NGA44" s="4"/>
      <c r="NGB44" s="4"/>
      <c r="NGC44" s="4"/>
      <c r="NGD44" s="4"/>
      <c r="NGE44" s="4"/>
      <c r="NGF44" s="4"/>
      <c r="NGG44" s="4"/>
      <c r="NGH44" s="4"/>
      <c r="NGI44" s="4"/>
      <c r="NGJ44" s="4"/>
      <c r="NGK44" s="4"/>
      <c r="NGL44" s="4"/>
      <c r="NGM44" s="4"/>
      <c r="NGN44" s="4"/>
      <c r="NGO44" s="4"/>
      <c r="NGP44" s="4"/>
      <c r="NGQ44" s="4"/>
      <c r="NGR44" s="4"/>
      <c r="NGS44" s="4"/>
      <c r="NGT44" s="4"/>
      <c r="NGU44" s="4"/>
      <c r="NGV44" s="4"/>
      <c r="NGW44" s="4"/>
      <c r="NGX44" s="4"/>
      <c r="NGY44" s="4"/>
      <c r="NGZ44" s="4"/>
      <c r="NHA44" s="4"/>
      <c r="NHB44" s="4"/>
      <c r="NHC44" s="4"/>
      <c r="NHD44" s="4"/>
      <c r="NHE44" s="4"/>
      <c r="NHF44" s="4"/>
      <c r="NHG44" s="4"/>
      <c r="NHH44" s="4"/>
      <c r="NHI44" s="4"/>
      <c r="NHJ44" s="4"/>
      <c r="NHK44" s="4"/>
      <c r="NHL44" s="4"/>
      <c r="NHM44" s="4"/>
      <c r="NHN44" s="4"/>
      <c r="NHO44" s="4"/>
      <c r="NHP44" s="4"/>
      <c r="NHQ44" s="4"/>
      <c r="NHR44" s="4"/>
      <c r="NHS44" s="4"/>
      <c r="NHT44" s="4"/>
      <c r="NHU44" s="4"/>
      <c r="NHV44" s="4"/>
      <c r="NHW44" s="4"/>
      <c r="NHX44" s="4"/>
      <c r="NHY44" s="4"/>
      <c r="NHZ44" s="4"/>
      <c r="NIA44" s="4"/>
      <c r="NIB44" s="4"/>
      <c r="NIC44" s="4"/>
      <c r="NID44" s="4"/>
      <c r="NIE44" s="4"/>
      <c r="NIF44" s="4"/>
      <c r="NIG44" s="4"/>
      <c r="NIH44" s="4"/>
      <c r="NII44" s="4"/>
      <c r="NIJ44" s="4"/>
      <c r="NIK44" s="4"/>
      <c r="NIL44" s="4"/>
      <c r="NIM44" s="4"/>
      <c r="NIN44" s="4"/>
      <c r="NIO44" s="4"/>
      <c r="NIP44" s="4"/>
      <c r="NIQ44" s="4"/>
      <c r="NIR44" s="4"/>
      <c r="NIS44" s="4"/>
      <c r="NIT44" s="4"/>
      <c r="NIU44" s="4"/>
      <c r="NIV44" s="4"/>
      <c r="NIW44" s="4"/>
      <c r="NIX44" s="4"/>
      <c r="NIY44" s="4"/>
      <c r="NIZ44" s="4"/>
      <c r="NJA44" s="4"/>
      <c r="NJB44" s="4"/>
      <c r="NJC44" s="4"/>
      <c r="NJD44" s="4"/>
      <c r="NJE44" s="4"/>
      <c r="NJF44" s="4"/>
      <c r="NJG44" s="4"/>
      <c r="NJH44" s="4"/>
      <c r="NJI44" s="4"/>
      <c r="NJJ44" s="4"/>
      <c r="NJK44" s="4"/>
      <c r="NJL44" s="4"/>
      <c r="NJM44" s="4"/>
      <c r="NJN44" s="4"/>
      <c r="NJO44" s="4"/>
      <c r="NJP44" s="4"/>
      <c r="NJQ44" s="4"/>
      <c r="NJR44" s="4"/>
      <c r="NJS44" s="4"/>
      <c r="NJT44" s="4"/>
      <c r="NJU44" s="4"/>
      <c r="NJV44" s="4"/>
      <c r="NJW44" s="4"/>
      <c r="NJX44" s="4"/>
      <c r="NJY44" s="4"/>
      <c r="NJZ44" s="4"/>
      <c r="NKA44" s="4"/>
      <c r="NKB44" s="4"/>
      <c r="NKC44" s="4"/>
      <c r="NKD44" s="4"/>
      <c r="NKE44" s="4"/>
      <c r="NKF44" s="4"/>
      <c r="NKG44" s="4"/>
      <c r="NKH44" s="4"/>
      <c r="NKI44" s="4"/>
      <c r="NKJ44" s="4"/>
      <c r="NKK44" s="4"/>
      <c r="NKL44" s="4"/>
      <c r="NKM44" s="4"/>
      <c r="NKN44" s="4"/>
      <c r="NKO44" s="4"/>
      <c r="NKP44" s="4"/>
      <c r="NKQ44" s="4"/>
      <c r="NKR44" s="4"/>
      <c r="NKS44" s="4"/>
      <c r="NKT44" s="4"/>
      <c r="NKU44" s="4"/>
      <c r="NKV44" s="4"/>
      <c r="NKW44" s="4"/>
      <c r="NKX44" s="4"/>
      <c r="NKY44" s="4"/>
      <c r="NKZ44" s="4"/>
      <c r="NLA44" s="4"/>
      <c r="NLB44" s="4"/>
      <c r="NLC44" s="4"/>
      <c r="NLD44" s="4"/>
      <c r="NLE44" s="4"/>
      <c r="NLF44" s="4"/>
      <c r="NLG44" s="4"/>
      <c r="NLH44" s="4"/>
      <c r="NLI44" s="4"/>
      <c r="NLJ44" s="4"/>
      <c r="NLK44" s="4"/>
      <c r="NLL44" s="4"/>
      <c r="NLM44" s="4"/>
      <c r="NLN44" s="4"/>
      <c r="NLO44" s="4"/>
      <c r="NLP44" s="4"/>
      <c r="NLQ44" s="4"/>
      <c r="NLR44" s="4"/>
      <c r="NLS44" s="4"/>
      <c r="NLT44" s="4"/>
      <c r="NLU44" s="4"/>
      <c r="NLV44" s="4"/>
      <c r="NLW44" s="4"/>
      <c r="NLX44" s="4"/>
      <c r="NLY44" s="4"/>
      <c r="NLZ44" s="4"/>
      <c r="NMA44" s="4"/>
      <c r="NMB44" s="4"/>
      <c r="NMC44" s="4"/>
      <c r="NMD44" s="4"/>
      <c r="NME44" s="4"/>
      <c r="NMF44" s="4"/>
      <c r="NMG44" s="4"/>
      <c r="NMH44" s="4"/>
      <c r="NMI44" s="4"/>
      <c r="NMJ44" s="4"/>
      <c r="NMK44" s="4"/>
      <c r="NML44" s="4"/>
      <c r="NMM44" s="4"/>
      <c r="NMN44" s="4"/>
      <c r="NMO44" s="4"/>
      <c r="NMP44" s="4"/>
      <c r="NMQ44" s="4"/>
      <c r="NMR44" s="4"/>
      <c r="NMS44" s="4"/>
      <c r="NMT44" s="4"/>
      <c r="NMU44" s="4"/>
      <c r="NMV44" s="4"/>
      <c r="NMW44" s="4"/>
      <c r="NMX44" s="4"/>
      <c r="NMY44" s="4"/>
      <c r="NMZ44" s="4"/>
      <c r="NNA44" s="4"/>
      <c r="NNB44" s="4"/>
      <c r="NNC44" s="4"/>
      <c r="NND44" s="4"/>
      <c r="NNE44" s="4"/>
      <c r="NNF44" s="4"/>
      <c r="NNG44" s="4"/>
      <c r="NNH44" s="4"/>
      <c r="NNI44" s="4"/>
      <c r="NNJ44" s="4"/>
      <c r="NNK44" s="4"/>
      <c r="NNL44" s="4"/>
      <c r="NNM44" s="4"/>
      <c r="NNN44" s="4"/>
      <c r="NNO44" s="4"/>
      <c r="NNP44" s="4"/>
      <c r="NNQ44" s="4"/>
      <c r="NNR44" s="4"/>
      <c r="NNS44" s="4"/>
      <c r="NNT44" s="4"/>
      <c r="NNU44" s="4"/>
      <c r="NNV44" s="4"/>
      <c r="NNW44" s="4"/>
      <c r="NNX44" s="4"/>
      <c r="NNY44" s="4"/>
      <c r="NNZ44" s="4"/>
      <c r="NOA44" s="4"/>
      <c r="NOB44" s="4"/>
      <c r="NOC44" s="4"/>
      <c r="NOD44" s="4"/>
      <c r="NOE44" s="4"/>
      <c r="NOF44" s="4"/>
      <c r="NOG44" s="4"/>
      <c r="NOH44" s="4"/>
      <c r="NOI44" s="4"/>
      <c r="NOJ44" s="4"/>
      <c r="NOK44" s="4"/>
      <c r="NOL44" s="4"/>
      <c r="NOM44" s="4"/>
      <c r="NON44" s="4"/>
      <c r="NOO44" s="4"/>
      <c r="NOP44" s="4"/>
      <c r="NOQ44" s="4"/>
      <c r="NOR44" s="4"/>
      <c r="NOS44" s="4"/>
      <c r="NOT44" s="4"/>
      <c r="NOU44" s="4"/>
      <c r="NOV44" s="4"/>
      <c r="NOW44" s="4"/>
      <c r="NOX44" s="4"/>
      <c r="NOY44" s="4"/>
      <c r="NOZ44" s="4"/>
      <c r="NPA44" s="4"/>
      <c r="NPB44" s="4"/>
      <c r="NPC44" s="4"/>
      <c r="NPD44" s="4"/>
      <c r="NPE44" s="4"/>
      <c r="NPF44" s="4"/>
      <c r="NPG44" s="4"/>
      <c r="NPH44" s="4"/>
      <c r="NPI44" s="4"/>
      <c r="NPJ44" s="4"/>
      <c r="NPK44" s="4"/>
      <c r="NPL44" s="4"/>
      <c r="NPM44" s="4"/>
      <c r="NPN44" s="4"/>
      <c r="NPO44" s="4"/>
      <c r="NPP44" s="4"/>
      <c r="NPQ44" s="4"/>
      <c r="NPR44" s="4"/>
      <c r="NPS44" s="4"/>
      <c r="NPT44" s="4"/>
      <c r="NPU44" s="4"/>
      <c r="NPV44" s="4"/>
      <c r="NPW44" s="4"/>
      <c r="NPX44" s="4"/>
      <c r="NPY44" s="4"/>
      <c r="NPZ44" s="4"/>
      <c r="NQA44" s="4"/>
      <c r="NQB44" s="4"/>
      <c r="NQC44" s="4"/>
      <c r="NQD44" s="4"/>
      <c r="NQE44" s="4"/>
      <c r="NQF44" s="4"/>
      <c r="NQG44" s="4"/>
      <c r="NQH44" s="4"/>
      <c r="NQI44" s="4"/>
      <c r="NQJ44" s="4"/>
      <c r="NQK44" s="4"/>
      <c r="NQL44" s="4"/>
      <c r="NQM44" s="4"/>
      <c r="NQN44" s="4"/>
      <c r="NQO44" s="4"/>
      <c r="NQP44" s="4"/>
      <c r="NQQ44" s="4"/>
      <c r="NQR44" s="4"/>
      <c r="NQS44" s="4"/>
      <c r="NQT44" s="4"/>
      <c r="NQU44" s="4"/>
      <c r="NQV44" s="4"/>
      <c r="NQW44" s="4"/>
      <c r="NQX44" s="4"/>
      <c r="NQY44" s="4"/>
      <c r="NQZ44" s="4"/>
      <c r="NRA44" s="4"/>
      <c r="NRB44" s="4"/>
      <c r="NRC44" s="4"/>
      <c r="NRD44" s="4"/>
      <c r="NRE44" s="4"/>
      <c r="NRF44" s="4"/>
      <c r="NRG44" s="4"/>
      <c r="NRH44" s="4"/>
      <c r="NRI44" s="4"/>
      <c r="NRJ44" s="4"/>
      <c r="NRK44" s="4"/>
      <c r="NRL44" s="4"/>
      <c r="NRM44" s="4"/>
      <c r="NRN44" s="4"/>
      <c r="NRO44" s="4"/>
      <c r="NRP44" s="4"/>
      <c r="NRQ44" s="4"/>
      <c r="NRR44" s="4"/>
      <c r="NRS44" s="4"/>
      <c r="NRT44" s="4"/>
      <c r="NRU44" s="4"/>
      <c r="NRV44" s="4"/>
      <c r="NRW44" s="4"/>
      <c r="NRX44" s="4"/>
      <c r="NRY44" s="4"/>
      <c r="NRZ44" s="4"/>
      <c r="NSA44" s="4"/>
      <c r="NSB44" s="4"/>
      <c r="NSC44" s="4"/>
      <c r="NSD44" s="4"/>
      <c r="NSE44" s="4"/>
      <c r="NSF44" s="4"/>
      <c r="NSG44" s="4"/>
      <c r="NSH44" s="4"/>
      <c r="NSI44" s="4"/>
      <c r="NSJ44" s="4"/>
      <c r="NSK44" s="4"/>
      <c r="NSL44" s="4"/>
      <c r="NSM44" s="4"/>
      <c r="NSN44" s="4"/>
      <c r="NSO44" s="4"/>
      <c r="NSP44" s="4"/>
      <c r="NSQ44" s="4"/>
      <c r="NSR44" s="4"/>
      <c r="NSS44" s="4"/>
      <c r="NST44" s="4"/>
      <c r="NSU44" s="4"/>
      <c r="NSV44" s="4"/>
      <c r="NSW44" s="4"/>
      <c r="NSX44" s="4"/>
      <c r="NSY44" s="4"/>
      <c r="NSZ44" s="4"/>
      <c r="NTA44" s="4"/>
      <c r="NTB44" s="4"/>
      <c r="NTC44" s="4"/>
      <c r="NTD44" s="4"/>
      <c r="NTE44" s="4"/>
      <c r="NTF44" s="4"/>
      <c r="NTG44" s="4"/>
      <c r="NTH44" s="4"/>
      <c r="NTI44" s="4"/>
      <c r="NTJ44" s="4"/>
      <c r="NTK44" s="4"/>
      <c r="NTL44" s="4"/>
      <c r="NTM44" s="4"/>
      <c r="NTN44" s="4"/>
      <c r="NTO44" s="4"/>
      <c r="NTP44" s="4"/>
      <c r="NTQ44" s="4"/>
      <c r="NTR44" s="4"/>
      <c r="NTS44" s="4"/>
      <c r="NTT44" s="4"/>
      <c r="NTU44" s="4"/>
      <c r="NTV44" s="4"/>
      <c r="NTW44" s="4"/>
      <c r="NTX44" s="4"/>
      <c r="NTY44" s="4"/>
      <c r="NTZ44" s="4"/>
      <c r="NUA44" s="4"/>
      <c r="NUB44" s="4"/>
      <c r="NUC44" s="4"/>
      <c r="NUD44" s="4"/>
      <c r="NUE44" s="4"/>
      <c r="NUF44" s="4"/>
      <c r="NUG44" s="4"/>
      <c r="NUH44" s="4"/>
      <c r="NUI44" s="4"/>
      <c r="NUJ44" s="4"/>
      <c r="NUK44" s="4"/>
      <c r="NUL44" s="4"/>
      <c r="NUM44" s="4"/>
      <c r="NUN44" s="4"/>
      <c r="NUO44" s="4"/>
      <c r="NUP44" s="4"/>
      <c r="NUQ44" s="4"/>
      <c r="NUR44" s="4"/>
      <c r="NUS44" s="4"/>
      <c r="NUT44" s="4"/>
      <c r="NUU44" s="4"/>
      <c r="NUV44" s="4"/>
      <c r="NUW44" s="4"/>
      <c r="NUX44" s="4"/>
      <c r="NUY44" s="4"/>
      <c r="NUZ44" s="4"/>
      <c r="NVA44" s="4"/>
      <c r="NVB44" s="4"/>
      <c r="NVC44" s="4"/>
      <c r="NVD44" s="4"/>
      <c r="NVE44" s="4"/>
      <c r="NVF44" s="4"/>
      <c r="NVG44" s="4"/>
      <c r="NVH44" s="4"/>
      <c r="NVI44" s="4"/>
      <c r="NVJ44" s="4"/>
      <c r="NVK44" s="4"/>
      <c r="NVL44" s="4"/>
      <c r="NVM44" s="4"/>
      <c r="NVN44" s="4"/>
      <c r="NVO44" s="4"/>
      <c r="NVP44" s="4"/>
      <c r="NVQ44" s="4"/>
      <c r="NVR44" s="4"/>
      <c r="NVS44" s="4"/>
      <c r="NVT44" s="4"/>
      <c r="NVU44" s="4"/>
      <c r="NVV44" s="4"/>
      <c r="NVW44" s="4"/>
      <c r="NVX44" s="4"/>
      <c r="NVY44" s="4"/>
      <c r="NVZ44" s="4"/>
      <c r="NWA44" s="4"/>
      <c r="NWB44" s="4"/>
      <c r="NWC44" s="4"/>
      <c r="NWD44" s="4"/>
      <c r="NWE44" s="4"/>
      <c r="NWF44" s="4"/>
      <c r="NWG44" s="4"/>
      <c r="NWH44" s="4"/>
      <c r="NWI44" s="4"/>
      <c r="NWJ44" s="4"/>
      <c r="NWK44" s="4"/>
      <c r="NWL44" s="4"/>
      <c r="NWM44" s="4"/>
      <c r="NWN44" s="4"/>
      <c r="NWO44" s="4"/>
      <c r="NWP44" s="4"/>
      <c r="NWQ44" s="4"/>
      <c r="NWR44" s="4"/>
      <c r="NWS44" s="4"/>
      <c r="NWT44" s="4"/>
      <c r="NWU44" s="4"/>
      <c r="NWV44" s="4"/>
      <c r="NWW44" s="4"/>
      <c r="NWX44" s="4"/>
      <c r="NWY44" s="4"/>
      <c r="NWZ44" s="4"/>
      <c r="NXA44" s="4"/>
      <c r="NXB44" s="4"/>
      <c r="NXC44" s="4"/>
      <c r="NXD44" s="4"/>
      <c r="NXE44" s="4"/>
      <c r="NXF44" s="4"/>
      <c r="NXG44" s="4"/>
      <c r="NXH44" s="4"/>
      <c r="NXI44" s="4"/>
      <c r="NXJ44" s="4"/>
      <c r="NXK44" s="4"/>
      <c r="NXL44" s="4"/>
      <c r="NXM44" s="4"/>
      <c r="NXN44" s="4"/>
      <c r="NXO44" s="4"/>
      <c r="NXP44" s="4"/>
      <c r="NXQ44" s="4"/>
      <c r="NXR44" s="4"/>
      <c r="NXS44" s="4"/>
      <c r="NXT44" s="4"/>
      <c r="NXU44" s="4"/>
      <c r="NXV44" s="4"/>
      <c r="NXW44" s="4"/>
      <c r="NXX44" s="4"/>
      <c r="NXY44" s="4"/>
      <c r="NXZ44" s="4"/>
      <c r="NYA44" s="4"/>
      <c r="NYB44" s="4"/>
      <c r="NYC44" s="4"/>
      <c r="NYD44" s="4"/>
      <c r="NYE44" s="4"/>
      <c r="NYF44" s="4"/>
      <c r="NYG44" s="4"/>
      <c r="NYH44" s="4"/>
      <c r="NYI44" s="4"/>
      <c r="NYJ44" s="4"/>
      <c r="NYK44" s="4"/>
      <c r="NYL44" s="4"/>
      <c r="NYM44" s="4"/>
      <c r="NYN44" s="4"/>
      <c r="NYO44" s="4"/>
      <c r="NYP44" s="4"/>
      <c r="NYQ44" s="4"/>
      <c r="NYR44" s="4"/>
      <c r="NYS44" s="4"/>
      <c r="NYT44" s="4"/>
      <c r="NYU44" s="4"/>
      <c r="NYV44" s="4"/>
      <c r="NYW44" s="4"/>
      <c r="NYX44" s="4"/>
      <c r="NYY44" s="4"/>
      <c r="NYZ44" s="4"/>
      <c r="NZA44" s="4"/>
      <c r="NZB44" s="4"/>
      <c r="NZC44" s="4"/>
      <c r="NZD44" s="4"/>
      <c r="NZE44" s="4"/>
      <c r="NZF44" s="4"/>
      <c r="NZG44" s="4"/>
      <c r="NZH44" s="4"/>
      <c r="NZI44" s="4"/>
      <c r="NZJ44" s="4"/>
      <c r="NZK44" s="4"/>
      <c r="NZL44" s="4"/>
      <c r="NZM44" s="4"/>
      <c r="NZN44" s="4"/>
      <c r="NZO44" s="4"/>
      <c r="NZP44" s="4"/>
      <c r="NZQ44" s="4"/>
      <c r="NZR44" s="4"/>
      <c r="NZS44" s="4"/>
      <c r="NZT44" s="4"/>
      <c r="NZU44" s="4"/>
      <c r="NZV44" s="4"/>
      <c r="NZW44" s="4"/>
      <c r="NZX44" s="4"/>
      <c r="NZY44" s="4"/>
      <c r="NZZ44" s="4"/>
      <c r="OAA44" s="4"/>
      <c r="OAB44" s="4"/>
      <c r="OAC44" s="4"/>
      <c r="OAD44" s="4"/>
      <c r="OAE44" s="4"/>
      <c r="OAF44" s="4"/>
      <c r="OAG44" s="4"/>
      <c r="OAH44" s="4"/>
      <c r="OAI44" s="4"/>
      <c r="OAJ44" s="4"/>
      <c r="OAK44" s="4"/>
      <c r="OAL44" s="4"/>
      <c r="OAM44" s="4"/>
      <c r="OAN44" s="4"/>
      <c r="OAO44" s="4"/>
      <c r="OAP44" s="4"/>
      <c r="OAQ44" s="4"/>
      <c r="OAR44" s="4"/>
      <c r="OAS44" s="4"/>
      <c r="OAT44" s="4"/>
      <c r="OAU44" s="4"/>
      <c r="OAV44" s="4"/>
      <c r="OAW44" s="4"/>
      <c r="OAX44" s="4"/>
      <c r="OAY44" s="4"/>
      <c r="OAZ44" s="4"/>
      <c r="OBA44" s="4"/>
      <c r="OBB44" s="4"/>
      <c r="OBC44" s="4"/>
      <c r="OBD44" s="4"/>
      <c r="OBE44" s="4"/>
      <c r="OBF44" s="4"/>
      <c r="OBG44" s="4"/>
      <c r="OBH44" s="4"/>
      <c r="OBI44" s="4"/>
      <c r="OBJ44" s="4"/>
      <c r="OBK44" s="4"/>
      <c r="OBL44" s="4"/>
      <c r="OBM44" s="4"/>
      <c r="OBN44" s="4"/>
      <c r="OBO44" s="4"/>
      <c r="OBP44" s="4"/>
      <c r="OBQ44" s="4"/>
      <c r="OBR44" s="4"/>
      <c r="OBS44" s="4"/>
      <c r="OBT44" s="4"/>
      <c r="OBU44" s="4"/>
      <c r="OBV44" s="4"/>
      <c r="OBW44" s="4"/>
      <c r="OBX44" s="4"/>
      <c r="OBY44" s="4"/>
      <c r="OBZ44" s="4"/>
      <c r="OCA44" s="4"/>
      <c r="OCB44" s="4"/>
      <c r="OCC44" s="4"/>
      <c r="OCD44" s="4"/>
      <c r="OCE44" s="4"/>
      <c r="OCF44" s="4"/>
      <c r="OCG44" s="4"/>
      <c r="OCH44" s="4"/>
      <c r="OCI44" s="4"/>
      <c r="OCJ44" s="4"/>
      <c r="OCK44" s="4"/>
      <c r="OCL44" s="4"/>
      <c r="OCM44" s="4"/>
      <c r="OCN44" s="4"/>
      <c r="OCO44" s="4"/>
      <c r="OCP44" s="4"/>
      <c r="OCQ44" s="4"/>
      <c r="OCR44" s="4"/>
      <c r="OCS44" s="4"/>
      <c r="OCT44" s="4"/>
      <c r="OCU44" s="4"/>
      <c r="OCV44" s="4"/>
      <c r="OCW44" s="4"/>
      <c r="OCX44" s="4"/>
      <c r="OCY44" s="4"/>
      <c r="OCZ44" s="4"/>
      <c r="ODA44" s="4"/>
      <c r="ODB44" s="4"/>
      <c r="ODC44" s="4"/>
      <c r="ODD44" s="4"/>
      <c r="ODE44" s="4"/>
      <c r="ODF44" s="4"/>
      <c r="ODG44" s="4"/>
      <c r="ODH44" s="4"/>
      <c r="ODI44" s="4"/>
      <c r="ODJ44" s="4"/>
      <c r="ODK44" s="4"/>
      <c r="ODL44" s="4"/>
      <c r="ODM44" s="4"/>
      <c r="ODN44" s="4"/>
      <c r="ODO44" s="4"/>
      <c r="ODP44" s="4"/>
      <c r="ODQ44" s="4"/>
      <c r="ODR44" s="4"/>
      <c r="ODS44" s="4"/>
      <c r="ODT44" s="4"/>
      <c r="ODU44" s="4"/>
      <c r="ODV44" s="4"/>
      <c r="ODW44" s="4"/>
      <c r="ODX44" s="4"/>
      <c r="ODY44" s="4"/>
      <c r="ODZ44" s="4"/>
      <c r="OEA44" s="4"/>
      <c r="OEB44" s="4"/>
      <c r="OEC44" s="4"/>
      <c r="OED44" s="4"/>
      <c r="OEE44" s="4"/>
      <c r="OEF44" s="4"/>
      <c r="OEG44" s="4"/>
      <c r="OEH44" s="4"/>
      <c r="OEI44" s="4"/>
      <c r="OEJ44" s="4"/>
      <c r="OEK44" s="4"/>
      <c r="OEL44" s="4"/>
      <c r="OEM44" s="4"/>
      <c r="OEN44" s="4"/>
      <c r="OEO44" s="4"/>
      <c r="OEP44" s="4"/>
      <c r="OEQ44" s="4"/>
      <c r="OER44" s="4"/>
      <c r="OES44" s="4"/>
      <c r="OET44" s="4"/>
      <c r="OEU44" s="4"/>
      <c r="OEV44" s="4"/>
      <c r="OEW44" s="4"/>
      <c r="OEX44" s="4"/>
      <c r="OEY44" s="4"/>
      <c r="OEZ44" s="4"/>
      <c r="OFA44" s="4"/>
      <c r="OFB44" s="4"/>
      <c r="OFC44" s="4"/>
      <c r="OFD44" s="4"/>
      <c r="OFE44" s="4"/>
      <c r="OFF44" s="4"/>
      <c r="OFG44" s="4"/>
      <c r="OFH44" s="4"/>
      <c r="OFI44" s="4"/>
      <c r="OFJ44" s="4"/>
      <c r="OFK44" s="4"/>
      <c r="OFL44" s="4"/>
      <c r="OFM44" s="4"/>
      <c r="OFN44" s="4"/>
      <c r="OFO44" s="4"/>
      <c r="OFP44" s="4"/>
      <c r="OFQ44" s="4"/>
      <c r="OFR44" s="4"/>
      <c r="OFS44" s="4"/>
      <c r="OFT44" s="4"/>
      <c r="OFU44" s="4"/>
      <c r="OFV44" s="4"/>
      <c r="OFW44" s="4"/>
      <c r="OFX44" s="4"/>
      <c r="OFY44" s="4"/>
      <c r="OFZ44" s="4"/>
      <c r="OGA44" s="4"/>
      <c r="OGB44" s="4"/>
      <c r="OGC44" s="4"/>
      <c r="OGD44" s="4"/>
      <c r="OGE44" s="4"/>
      <c r="OGF44" s="4"/>
      <c r="OGG44" s="4"/>
      <c r="OGH44" s="4"/>
      <c r="OGI44" s="4"/>
      <c r="OGJ44" s="4"/>
      <c r="OGK44" s="4"/>
      <c r="OGL44" s="4"/>
      <c r="OGM44" s="4"/>
      <c r="OGN44" s="4"/>
      <c r="OGO44" s="4"/>
      <c r="OGP44" s="4"/>
      <c r="OGQ44" s="4"/>
      <c r="OGR44" s="4"/>
      <c r="OGS44" s="4"/>
      <c r="OGT44" s="4"/>
      <c r="OGU44" s="4"/>
      <c r="OGV44" s="4"/>
      <c r="OGW44" s="4"/>
      <c r="OGX44" s="4"/>
      <c r="OGY44" s="4"/>
      <c r="OGZ44" s="4"/>
      <c r="OHA44" s="4"/>
      <c r="OHB44" s="4"/>
      <c r="OHC44" s="4"/>
      <c r="OHD44" s="4"/>
      <c r="OHE44" s="4"/>
      <c r="OHF44" s="4"/>
      <c r="OHG44" s="4"/>
      <c r="OHH44" s="4"/>
      <c r="OHI44" s="4"/>
      <c r="OHJ44" s="4"/>
      <c r="OHK44" s="4"/>
      <c r="OHL44" s="4"/>
      <c r="OHM44" s="4"/>
      <c r="OHN44" s="4"/>
      <c r="OHO44" s="4"/>
      <c r="OHP44" s="4"/>
      <c r="OHQ44" s="4"/>
      <c r="OHR44" s="4"/>
      <c r="OHS44" s="4"/>
      <c r="OHT44" s="4"/>
      <c r="OHU44" s="4"/>
      <c r="OHV44" s="4"/>
      <c r="OHW44" s="4"/>
      <c r="OHX44" s="4"/>
      <c r="OHY44" s="4"/>
      <c r="OHZ44" s="4"/>
      <c r="OIA44" s="4"/>
      <c r="OIB44" s="4"/>
      <c r="OIC44" s="4"/>
      <c r="OID44" s="4"/>
      <c r="OIE44" s="4"/>
      <c r="OIF44" s="4"/>
      <c r="OIG44" s="4"/>
      <c r="OIH44" s="4"/>
      <c r="OII44" s="4"/>
      <c r="OIJ44" s="4"/>
      <c r="OIK44" s="4"/>
      <c r="OIL44" s="4"/>
      <c r="OIM44" s="4"/>
      <c r="OIN44" s="4"/>
      <c r="OIO44" s="4"/>
      <c r="OIP44" s="4"/>
      <c r="OIQ44" s="4"/>
      <c r="OIR44" s="4"/>
      <c r="OIS44" s="4"/>
      <c r="OIT44" s="4"/>
      <c r="OIU44" s="4"/>
      <c r="OIV44" s="4"/>
      <c r="OIW44" s="4"/>
      <c r="OIX44" s="4"/>
      <c r="OIY44" s="4"/>
      <c r="OIZ44" s="4"/>
      <c r="OJA44" s="4"/>
      <c r="OJB44" s="4"/>
      <c r="OJC44" s="4"/>
      <c r="OJD44" s="4"/>
      <c r="OJE44" s="4"/>
      <c r="OJF44" s="4"/>
      <c r="OJG44" s="4"/>
      <c r="OJH44" s="4"/>
      <c r="OJI44" s="4"/>
      <c r="OJJ44" s="4"/>
      <c r="OJK44" s="4"/>
      <c r="OJL44" s="4"/>
      <c r="OJM44" s="4"/>
      <c r="OJN44" s="4"/>
      <c r="OJO44" s="4"/>
      <c r="OJP44" s="4"/>
      <c r="OJQ44" s="4"/>
      <c r="OJR44" s="4"/>
      <c r="OJS44" s="4"/>
      <c r="OJT44" s="4"/>
      <c r="OJU44" s="4"/>
      <c r="OJV44" s="4"/>
      <c r="OJW44" s="4"/>
      <c r="OJX44" s="4"/>
      <c r="OJY44" s="4"/>
      <c r="OJZ44" s="4"/>
      <c r="OKA44" s="4"/>
      <c r="OKB44" s="4"/>
      <c r="OKC44" s="4"/>
      <c r="OKD44" s="4"/>
      <c r="OKE44" s="4"/>
      <c r="OKF44" s="4"/>
      <c r="OKG44" s="4"/>
      <c r="OKH44" s="4"/>
      <c r="OKI44" s="4"/>
      <c r="OKJ44" s="4"/>
      <c r="OKK44" s="4"/>
      <c r="OKL44" s="4"/>
      <c r="OKM44" s="4"/>
      <c r="OKN44" s="4"/>
      <c r="OKO44" s="4"/>
      <c r="OKP44" s="4"/>
      <c r="OKQ44" s="4"/>
      <c r="OKR44" s="4"/>
      <c r="OKS44" s="4"/>
      <c r="OKT44" s="4"/>
      <c r="OKU44" s="4"/>
      <c r="OKV44" s="4"/>
      <c r="OKW44" s="4"/>
      <c r="OKX44" s="4"/>
      <c r="OKY44" s="4"/>
      <c r="OKZ44" s="4"/>
      <c r="OLA44" s="4"/>
      <c r="OLB44" s="4"/>
      <c r="OLC44" s="4"/>
      <c r="OLD44" s="4"/>
      <c r="OLE44" s="4"/>
      <c r="OLF44" s="4"/>
      <c r="OLG44" s="4"/>
      <c r="OLH44" s="4"/>
      <c r="OLI44" s="4"/>
      <c r="OLJ44" s="4"/>
      <c r="OLK44" s="4"/>
      <c r="OLL44" s="4"/>
      <c r="OLM44" s="4"/>
      <c r="OLN44" s="4"/>
      <c r="OLO44" s="4"/>
      <c r="OLP44" s="4"/>
      <c r="OLQ44" s="4"/>
      <c r="OLR44" s="4"/>
      <c r="OLS44" s="4"/>
      <c r="OLT44" s="4"/>
      <c r="OLU44" s="4"/>
      <c r="OLV44" s="4"/>
      <c r="OLW44" s="4"/>
      <c r="OLX44" s="4"/>
      <c r="OLY44" s="4"/>
      <c r="OLZ44" s="4"/>
      <c r="OMA44" s="4"/>
      <c r="OMB44" s="4"/>
      <c r="OMC44" s="4"/>
      <c r="OMD44" s="4"/>
      <c r="OME44" s="4"/>
      <c r="OMF44" s="4"/>
      <c r="OMG44" s="4"/>
      <c r="OMH44" s="4"/>
      <c r="OMI44" s="4"/>
      <c r="OMJ44" s="4"/>
      <c r="OMK44" s="4"/>
      <c r="OML44" s="4"/>
      <c r="OMM44" s="4"/>
      <c r="OMN44" s="4"/>
      <c r="OMO44" s="4"/>
      <c r="OMP44" s="4"/>
      <c r="OMQ44" s="4"/>
      <c r="OMR44" s="4"/>
      <c r="OMS44" s="4"/>
      <c r="OMT44" s="4"/>
      <c r="OMU44" s="4"/>
      <c r="OMV44" s="4"/>
      <c r="OMW44" s="4"/>
      <c r="OMX44" s="4"/>
      <c r="OMY44" s="4"/>
      <c r="OMZ44" s="4"/>
      <c r="ONA44" s="4"/>
      <c r="ONB44" s="4"/>
      <c r="ONC44" s="4"/>
      <c r="OND44" s="4"/>
      <c r="ONE44" s="4"/>
      <c r="ONF44" s="4"/>
      <c r="ONG44" s="4"/>
      <c r="ONH44" s="4"/>
      <c r="ONI44" s="4"/>
      <c r="ONJ44" s="4"/>
      <c r="ONK44" s="4"/>
      <c r="ONL44" s="4"/>
      <c r="ONM44" s="4"/>
      <c r="ONN44" s="4"/>
      <c r="ONO44" s="4"/>
      <c r="ONP44" s="4"/>
      <c r="ONQ44" s="4"/>
      <c r="ONR44" s="4"/>
      <c r="ONS44" s="4"/>
      <c r="ONT44" s="4"/>
      <c r="ONU44" s="4"/>
      <c r="ONV44" s="4"/>
      <c r="ONW44" s="4"/>
      <c r="ONX44" s="4"/>
      <c r="ONY44" s="4"/>
      <c r="ONZ44" s="4"/>
      <c r="OOA44" s="4"/>
      <c r="OOB44" s="4"/>
      <c r="OOC44" s="4"/>
      <c r="OOD44" s="4"/>
      <c r="OOE44" s="4"/>
      <c r="OOF44" s="4"/>
      <c r="OOG44" s="4"/>
      <c r="OOH44" s="4"/>
      <c r="OOI44" s="4"/>
      <c r="OOJ44" s="4"/>
      <c r="OOK44" s="4"/>
      <c r="OOL44" s="4"/>
      <c r="OOM44" s="4"/>
      <c r="OON44" s="4"/>
      <c r="OOO44" s="4"/>
      <c r="OOP44" s="4"/>
      <c r="OOQ44" s="4"/>
      <c r="OOR44" s="4"/>
      <c r="OOS44" s="4"/>
      <c r="OOT44" s="4"/>
      <c r="OOU44" s="4"/>
      <c r="OOV44" s="4"/>
      <c r="OOW44" s="4"/>
      <c r="OOX44" s="4"/>
      <c r="OOY44" s="4"/>
      <c r="OOZ44" s="4"/>
      <c r="OPA44" s="4"/>
      <c r="OPB44" s="4"/>
      <c r="OPC44" s="4"/>
      <c r="OPD44" s="4"/>
      <c r="OPE44" s="4"/>
      <c r="OPF44" s="4"/>
      <c r="OPG44" s="4"/>
      <c r="OPH44" s="4"/>
      <c r="OPI44" s="4"/>
      <c r="OPJ44" s="4"/>
      <c r="OPK44" s="4"/>
      <c r="OPL44" s="4"/>
      <c r="OPM44" s="4"/>
      <c r="OPN44" s="4"/>
      <c r="OPO44" s="4"/>
      <c r="OPP44" s="4"/>
      <c r="OPQ44" s="4"/>
      <c r="OPR44" s="4"/>
      <c r="OPS44" s="4"/>
      <c r="OPT44" s="4"/>
      <c r="OPU44" s="4"/>
      <c r="OPV44" s="4"/>
      <c r="OPW44" s="4"/>
      <c r="OPX44" s="4"/>
      <c r="OPY44" s="4"/>
      <c r="OPZ44" s="4"/>
      <c r="OQA44" s="4"/>
      <c r="OQB44" s="4"/>
      <c r="OQC44" s="4"/>
      <c r="OQD44" s="4"/>
      <c r="OQE44" s="4"/>
      <c r="OQF44" s="4"/>
      <c r="OQG44" s="4"/>
      <c r="OQH44" s="4"/>
      <c r="OQI44" s="4"/>
      <c r="OQJ44" s="4"/>
      <c r="OQK44" s="4"/>
      <c r="OQL44" s="4"/>
      <c r="OQM44" s="4"/>
      <c r="OQN44" s="4"/>
      <c r="OQO44" s="4"/>
      <c r="OQP44" s="4"/>
      <c r="OQQ44" s="4"/>
      <c r="OQR44" s="4"/>
      <c r="OQS44" s="4"/>
      <c r="OQT44" s="4"/>
      <c r="OQU44" s="4"/>
      <c r="OQV44" s="4"/>
      <c r="OQW44" s="4"/>
      <c r="OQX44" s="4"/>
      <c r="OQY44" s="4"/>
      <c r="OQZ44" s="4"/>
      <c r="ORA44" s="4"/>
      <c r="ORB44" s="4"/>
      <c r="ORC44" s="4"/>
      <c r="ORD44" s="4"/>
      <c r="ORE44" s="4"/>
      <c r="ORF44" s="4"/>
      <c r="ORG44" s="4"/>
      <c r="ORH44" s="4"/>
      <c r="ORI44" s="4"/>
      <c r="ORJ44" s="4"/>
      <c r="ORK44" s="4"/>
      <c r="ORL44" s="4"/>
      <c r="ORM44" s="4"/>
      <c r="ORN44" s="4"/>
      <c r="ORO44" s="4"/>
      <c r="ORP44" s="4"/>
      <c r="ORQ44" s="4"/>
      <c r="ORR44" s="4"/>
      <c r="ORS44" s="4"/>
      <c r="ORT44" s="4"/>
      <c r="ORU44" s="4"/>
      <c r="ORV44" s="4"/>
      <c r="ORW44" s="4"/>
      <c r="ORX44" s="4"/>
      <c r="ORY44" s="4"/>
      <c r="ORZ44" s="4"/>
      <c r="OSA44" s="4"/>
      <c r="OSB44" s="4"/>
      <c r="OSC44" s="4"/>
      <c r="OSD44" s="4"/>
      <c r="OSE44" s="4"/>
      <c r="OSF44" s="4"/>
      <c r="OSG44" s="4"/>
      <c r="OSH44" s="4"/>
      <c r="OSI44" s="4"/>
      <c r="OSJ44" s="4"/>
      <c r="OSK44" s="4"/>
      <c r="OSL44" s="4"/>
      <c r="OSM44" s="4"/>
      <c r="OSN44" s="4"/>
      <c r="OSO44" s="4"/>
      <c r="OSP44" s="4"/>
      <c r="OSQ44" s="4"/>
      <c r="OSR44" s="4"/>
      <c r="OSS44" s="4"/>
      <c r="OST44" s="4"/>
      <c r="OSU44" s="4"/>
      <c r="OSV44" s="4"/>
      <c r="OSW44" s="4"/>
      <c r="OSX44" s="4"/>
      <c r="OSY44" s="4"/>
      <c r="OSZ44" s="4"/>
      <c r="OTA44" s="4"/>
      <c r="OTB44" s="4"/>
      <c r="OTC44" s="4"/>
      <c r="OTD44" s="4"/>
      <c r="OTE44" s="4"/>
      <c r="OTF44" s="4"/>
      <c r="OTG44" s="4"/>
      <c r="OTH44" s="4"/>
      <c r="OTI44" s="4"/>
      <c r="OTJ44" s="4"/>
      <c r="OTK44" s="4"/>
      <c r="OTL44" s="4"/>
      <c r="OTM44" s="4"/>
      <c r="OTN44" s="4"/>
      <c r="OTO44" s="4"/>
      <c r="OTP44" s="4"/>
      <c r="OTQ44" s="4"/>
      <c r="OTR44" s="4"/>
      <c r="OTS44" s="4"/>
      <c r="OTT44" s="4"/>
      <c r="OTU44" s="4"/>
      <c r="OTV44" s="4"/>
      <c r="OTW44" s="4"/>
      <c r="OTX44" s="4"/>
      <c r="OTY44" s="4"/>
      <c r="OTZ44" s="4"/>
      <c r="OUA44" s="4"/>
      <c r="OUB44" s="4"/>
      <c r="OUC44" s="4"/>
      <c r="OUD44" s="4"/>
      <c r="OUE44" s="4"/>
      <c r="OUF44" s="4"/>
      <c r="OUG44" s="4"/>
      <c r="OUH44" s="4"/>
      <c r="OUI44" s="4"/>
      <c r="OUJ44" s="4"/>
      <c r="OUK44" s="4"/>
      <c r="OUL44" s="4"/>
      <c r="OUM44" s="4"/>
      <c r="OUN44" s="4"/>
      <c r="OUO44" s="4"/>
      <c r="OUP44" s="4"/>
      <c r="OUQ44" s="4"/>
      <c r="OUR44" s="4"/>
      <c r="OUS44" s="4"/>
      <c r="OUT44" s="4"/>
      <c r="OUU44" s="4"/>
      <c r="OUV44" s="4"/>
      <c r="OUW44" s="4"/>
      <c r="OUX44" s="4"/>
      <c r="OUY44" s="4"/>
      <c r="OUZ44" s="4"/>
      <c r="OVA44" s="4"/>
      <c r="OVB44" s="4"/>
      <c r="OVC44" s="4"/>
      <c r="OVD44" s="4"/>
      <c r="OVE44" s="4"/>
      <c r="OVF44" s="4"/>
      <c r="OVG44" s="4"/>
      <c r="OVH44" s="4"/>
      <c r="OVI44" s="4"/>
      <c r="OVJ44" s="4"/>
      <c r="OVK44" s="4"/>
      <c r="OVL44" s="4"/>
      <c r="OVM44" s="4"/>
      <c r="OVN44" s="4"/>
      <c r="OVO44" s="4"/>
      <c r="OVP44" s="4"/>
      <c r="OVQ44" s="4"/>
      <c r="OVR44" s="4"/>
      <c r="OVS44" s="4"/>
      <c r="OVT44" s="4"/>
      <c r="OVU44" s="4"/>
      <c r="OVV44" s="4"/>
      <c r="OVW44" s="4"/>
      <c r="OVX44" s="4"/>
      <c r="OVY44" s="4"/>
      <c r="OVZ44" s="4"/>
      <c r="OWA44" s="4"/>
      <c r="OWB44" s="4"/>
      <c r="OWC44" s="4"/>
      <c r="OWD44" s="4"/>
      <c r="OWE44" s="4"/>
      <c r="OWF44" s="4"/>
      <c r="OWG44" s="4"/>
      <c r="OWH44" s="4"/>
      <c r="OWI44" s="4"/>
      <c r="OWJ44" s="4"/>
      <c r="OWK44" s="4"/>
      <c r="OWL44" s="4"/>
      <c r="OWM44" s="4"/>
      <c r="OWN44" s="4"/>
      <c r="OWO44" s="4"/>
      <c r="OWP44" s="4"/>
      <c r="OWQ44" s="4"/>
      <c r="OWR44" s="4"/>
      <c r="OWS44" s="4"/>
      <c r="OWT44" s="4"/>
      <c r="OWU44" s="4"/>
      <c r="OWV44" s="4"/>
      <c r="OWW44" s="4"/>
      <c r="OWX44" s="4"/>
      <c r="OWY44" s="4"/>
      <c r="OWZ44" s="4"/>
      <c r="OXA44" s="4"/>
      <c r="OXB44" s="4"/>
      <c r="OXC44" s="4"/>
      <c r="OXD44" s="4"/>
      <c r="OXE44" s="4"/>
      <c r="OXF44" s="4"/>
      <c r="OXG44" s="4"/>
      <c r="OXH44" s="4"/>
      <c r="OXI44" s="4"/>
      <c r="OXJ44" s="4"/>
      <c r="OXK44" s="4"/>
      <c r="OXL44" s="4"/>
      <c r="OXM44" s="4"/>
      <c r="OXN44" s="4"/>
      <c r="OXO44" s="4"/>
      <c r="OXP44" s="4"/>
      <c r="OXQ44" s="4"/>
      <c r="OXR44" s="4"/>
      <c r="OXS44" s="4"/>
      <c r="OXT44" s="4"/>
      <c r="OXU44" s="4"/>
      <c r="OXV44" s="4"/>
      <c r="OXW44" s="4"/>
      <c r="OXX44" s="4"/>
      <c r="OXY44" s="4"/>
      <c r="OXZ44" s="4"/>
      <c r="OYA44" s="4"/>
      <c r="OYB44" s="4"/>
      <c r="OYC44" s="4"/>
      <c r="OYD44" s="4"/>
      <c r="OYE44" s="4"/>
      <c r="OYF44" s="4"/>
      <c r="OYG44" s="4"/>
      <c r="OYH44" s="4"/>
      <c r="OYI44" s="4"/>
      <c r="OYJ44" s="4"/>
      <c r="OYK44" s="4"/>
      <c r="OYL44" s="4"/>
      <c r="OYM44" s="4"/>
      <c r="OYN44" s="4"/>
      <c r="OYO44" s="4"/>
      <c r="OYP44" s="4"/>
      <c r="OYQ44" s="4"/>
      <c r="OYR44" s="4"/>
      <c r="OYS44" s="4"/>
      <c r="OYT44" s="4"/>
      <c r="OYU44" s="4"/>
      <c r="OYV44" s="4"/>
      <c r="OYW44" s="4"/>
      <c r="OYX44" s="4"/>
      <c r="OYY44" s="4"/>
      <c r="OYZ44" s="4"/>
      <c r="OZA44" s="4"/>
      <c r="OZB44" s="4"/>
      <c r="OZC44" s="4"/>
      <c r="OZD44" s="4"/>
      <c r="OZE44" s="4"/>
      <c r="OZF44" s="4"/>
      <c r="OZG44" s="4"/>
      <c r="OZH44" s="4"/>
      <c r="OZI44" s="4"/>
      <c r="OZJ44" s="4"/>
      <c r="OZK44" s="4"/>
      <c r="OZL44" s="4"/>
      <c r="OZM44" s="4"/>
      <c r="OZN44" s="4"/>
      <c r="OZO44" s="4"/>
      <c r="OZP44" s="4"/>
      <c r="OZQ44" s="4"/>
      <c r="OZR44" s="4"/>
      <c r="OZS44" s="4"/>
      <c r="OZT44" s="4"/>
      <c r="OZU44" s="4"/>
      <c r="OZV44" s="4"/>
      <c r="OZW44" s="4"/>
      <c r="OZX44" s="4"/>
      <c r="OZY44" s="4"/>
      <c r="OZZ44" s="4"/>
      <c r="PAA44" s="4"/>
      <c r="PAB44" s="4"/>
      <c r="PAC44" s="4"/>
      <c r="PAD44" s="4"/>
      <c r="PAE44" s="4"/>
      <c r="PAF44" s="4"/>
      <c r="PAG44" s="4"/>
      <c r="PAH44" s="4"/>
      <c r="PAI44" s="4"/>
      <c r="PAJ44" s="4"/>
      <c r="PAK44" s="4"/>
      <c r="PAL44" s="4"/>
      <c r="PAM44" s="4"/>
      <c r="PAN44" s="4"/>
      <c r="PAO44" s="4"/>
      <c r="PAP44" s="4"/>
      <c r="PAQ44" s="4"/>
      <c r="PAR44" s="4"/>
      <c r="PAS44" s="4"/>
      <c r="PAT44" s="4"/>
      <c r="PAU44" s="4"/>
      <c r="PAV44" s="4"/>
      <c r="PAW44" s="4"/>
      <c r="PAX44" s="4"/>
      <c r="PAY44" s="4"/>
      <c r="PAZ44" s="4"/>
      <c r="PBA44" s="4"/>
      <c r="PBB44" s="4"/>
      <c r="PBC44" s="4"/>
      <c r="PBD44" s="4"/>
      <c r="PBE44" s="4"/>
      <c r="PBF44" s="4"/>
      <c r="PBG44" s="4"/>
      <c r="PBH44" s="4"/>
      <c r="PBI44" s="4"/>
      <c r="PBJ44" s="4"/>
      <c r="PBK44" s="4"/>
      <c r="PBL44" s="4"/>
      <c r="PBM44" s="4"/>
      <c r="PBN44" s="4"/>
      <c r="PBO44" s="4"/>
      <c r="PBP44" s="4"/>
      <c r="PBQ44" s="4"/>
      <c r="PBR44" s="4"/>
      <c r="PBS44" s="4"/>
      <c r="PBT44" s="4"/>
      <c r="PBU44" s="4"/>
      <c r="PBV44" s="4"/>
      <c r="PBW44" s="4"/>
      <c r="PBX44" s="4"/>
      <c r="PBY44" s="4"/>
      <c r="PBZ44" s="4"/>
      <c r="PCA44" s="4"/>
      <c r="PCB44" s="4"/>
      <c r="PCC44" s="4"/>
      <c r="PCD44" s="4"/>
      <c r="PCE44" s="4"/>
      <c r="PCF44" s="4"/>
      <c r="PCG44" s="4"/>
      <c r="PCH44" s="4"/>
      <c r="PCI44" s="4"/>
      <c r="PCJ44" s="4"/>
      <c r="PCK44" s="4"/>
      <c r="PCL44" s="4"/>
      <c r="PCM44" s="4"/>
      <c r="PCN44" s="4"/>
      <c r="PCO44" s="4"/>
      <c r="PCP44" s="4"/>
      <c r="PCQ44" s="4"/>
      <c r="PCR44" s="4"/>
      <c r="PCS44" s="4"/>
      <c r="PCT44" s="4"/>
      <c r="PCU44" s="4"/>
      <c r="PCV44" s="4"/>
      <c r="PCW44" s="4"/>
      <c r="PCX44" s="4"/>
      <c r="PCY44" s="4"/>
      <c r="PCZ44" s="4"/>
      <c r="PDA44" s="4"/>
      <c r="PDB44" s="4"/>
      <c r="PDC44" s="4"/>
      <c r="PDD44" s="4"/>
      <c r="PDE44" s="4"/>
      <c r="PDF44" s="4"/>
      <c r="PDG44" s="4"/>
      <c r="PDH44" s="4"/>
      <c r="PDI44" s="4"/>
      <c r="PDJ44" s="4"/>
      <c r="PDK44" s="4"/>
      <c r="PDL44" s="4"/>
      <c r="PDM44" s="4"/>
      <c r="PDN44" s="4"/>
      <c r="PDO44" s="4"/>
      <c r="PDP44" s="4"/>
      <c r="PDQ44" s="4"/>
      <c r="PDR44" s="4"/>
      <c r="PDS44" s="4"/>
      <c r="PDT44" s="4"/>
      <c r="PDU44" s="4"/>
      <c r="PDV44" s="4"/>
      <c r="PDW44" s="4"/>
      <c r="PDX44" s="4"/>
      <c r="PDY44" s="4"/>
      <c r="PDZ44" s="4"/>
      <c r="PEA44" s="4"/>
      <c r="PEB44" s="4"/>
      <c r="PEC44" s="4"/>
      <c r="PED44" s="4"/>
      <c r="PEE44" s="4"/>
      <c r="PEF44" s="4"/>
      <c r="PEG44" s="4"/>
      <c r="PEH44" s="4"/>
      <c r="PEI44" s="4"/>
      <c r="PEJ44" s="4"/>
      <c r="PEK44" s="4"/>
      <c r="PEL44" s="4"/>
      <c r="PEM44" s="4"/>
      <c r="PEN44" s="4"/>
      <c r="PEO44" s="4"/>
      <c r="PEP44" s="4"/>
      <c r="PEQ44" s="4"/>
      <c r="PER44" s="4"/>
      <c r="PES44" s="4"/>
      <c r="PET44" s="4"/>
      <c r="PEU44" s="4"/>
      <c r="PEV44" s="4"/>
      <c r="PEW44" s="4"/>
      <c r="PEX44" s="4"/>
      <c r="PEY44" s="4"/>
      <c r="PEZ44" s="4"/>
      <c r="PFA44" s="4"/>
      <c r="PFB44" s="4"/>
      <c r="PFC44" s="4"/>
      <c r="PFD44" s="4"/>
      <c r="PFE44" s="4"/>
      <c r="PFF44" s="4"/>
      <c r="PFG44" s="4"/>
      <c r="PFH44" s="4"/>
      <c r="PFI44" s="4"/>
      <c r="PFJ44" s="4"/>
      <c r="PFK44" s="4"/>
      <c r="PFL44" s="4"/>
      <c r="PFM44" s="4"/>
      <c r="PFN44" s="4"/>
      <c r="PFO44" s="4"/>
      <c r="PFP44" s="4"/>
      <c r="PFQ44" s="4"/>
      <c r="PFR44" s="4"/>
      <c r="PFS44" s="4"/>
      <c r="PFT44" s="4"/>
      <c r="PFU44" s="4"/>
      <c r="PFV44" s="4"/>
      <c r="PFW44" s="4"/>
      <c r="PFX44" s="4"/>
      <c r="PFY44" s="4"/>
      <c r="PFZ44" s="4"/>
      <c r="PGA44" s="4"/>
      <c r="PGB44" s="4"/>
      <c r="PGC44" s="4"/>
      <c r="PGD44" s="4"/>
      <c r="PGE44" s="4"/>
      <c r="PGF44" s="4"/>
      <c r="PGG44" s="4"/>
      <c r="PGH44" s="4"/>
      <c r="PGI44" s="4"/>
      <c r="PGJ44" s="4"/>
      <c r="PGK44" s="4"/>
      <c r="PGL44" s="4"/>
      <c r="PGM44" s="4"/>
      <c r="PGN44" s="4"/>
      <c r="PGO44" s="4"/>
      <c r="PGP44" s="4"/>
      <c r="PGQ44" s="4"/>
      <c r="PGR44" s="4"/>
      <c r="PGS44" s="4"/>
      <c r="PGT44" s="4"/>
      <c r="PGU44" s="4"/>
      <c r="PGV44" s="4"/>
      <c r="PGW44" s="4"/>
      <c r="PGX44" s="4"/>
      <c r="PGY44" s="4"/>
      <c r="PGZ44" s="4"/>
      <c r="PHA44" s="4"/>
      <c r="PHB44" s="4"/>
      <c r="PHC44" s="4"/>
      <c r="PHD44" s="4"/>
      <c r="PHE44" s="4"/>
      <c r="PHF44" s="4"/>
      <c r="PHG44" s="4"/>
      <c r="PHH44" s="4"/>
      <c r="PHI44" s="4"/>
      <c r="PHJ44" s="4"/>
      <c r="PHK44" s="4"/>
      <c r="PHL44" s="4"/>
      <c r="PHM44" s="4"/>
      <c r="PHN44" s="4"/>
      <c r="PHO44" s="4"/>
      <c r="PHP44" s="4"/>
      <c r="PHQ44" s="4"/>
      <c r="PHR44" s="4"/>
      <c r="PHS44" s="4"/>
      <c r="PHT44" s="4"/>
      <c r="PHU44" s="4"/>
      <c r="PHV44" s="4"/>
      <c r="PHW44" s="4"/>
      <c r="PHX44" s="4"/>
      <c r="PHY44" s="4"/>
      <c r="PHZ44" s="4"/>
      <c r="PIA44" s="4"/>
      <c r="PIB44" s="4"/>
      <c r="PIC44" s="4"/>
      <c r="PID44" s="4"/>
      <c r="PIE44" s="4"/>
      <c r="PIF44" s="4"/>
      <c r="PIG44" s="4"/>
      <c r="PIH44" s="4"/>
      <c r="PII44" s="4"/>
      <c r="PIJ44" s="4"/>
      <c r="PIK44" s="4"/>
      <c r="PIL44" s="4"/>
      <c r="PIM44" s="4"/>
      <c r="PIN44" s="4"/>
      <c r="PIO44" s="4"/>
      <c r="PIP44" s="4"/>
      <c r="PIQ44" s="4"/>
      <c r="PIR44" s="4"/>
      <c r="PIS44" s="4"/>
      <c r="PIT44" s="4"/>
      <c r="PIU44" s="4"/>
      <c r="PIV44" s="4"/>
      <c r="PIW44" s="4"/>
      <c r="PIX44" s="4"/>
      <c r="PIY44" s="4"/>
      <c r="PIZ44" s="4"/>
      <c r="PJA44" s="4"/>
      <c r="PJB44" s="4"/>
      <c r="PJC44" s="4"/>
      <c r="PJD44" s="4"/>
      <c r="PJE44" s="4"/>
      <c r="PJF44" s="4"/>
      <c r="PJG44" s="4"/>
      <c r="PJH44" s="4"/>
      <c r="PJI44" s="4"/>
      <c r="PJJ44" s="4"/>
      <c r="PJK44" s="4"/>
      <c r="PJL44" s="4"/>
      <c r="PJM44" s="4"/>
      <c r="PJN44" s="4"/>
      <c r="PJO44" s="4"/>
      <c r="PJP44" s="4"/>
      <c r="PJQ44" s="4"/>
      <c r="PJR44" s="4"/>
      <c r="PJS44" s="4"/>
      <c r="PJT44" s="4"/>
      <c r="PJU44" s="4"/>
      <c r="PJV44" s="4"/>
      <c r="PJW44" s="4"/>
      <c r="PJX44" s="4"/>
      <c r="PJY44" s="4"/>
      <c r="PJZ44" s="4"/>
      <c r="PKA44" s="4"/>
      <c r="PKB44" s="4"/>
      <c r="PKC44" s="4"/>
      <c r="PKD44" s="4"/>
      <c r="PKE44" s="4"/>
      <c r="PKF44" s="4"/>
      <c r="PKG44" s="4"/>
      <c r="PKH44" s="4"/>
      <c r="PKI44" s="4"/>
      <c r="PKJ44" s="4"/>
      <c r="PKK44" s="4"/>
      <c r="PKL44" s="4"/>
      <c r="PKM44" s="4"/>
      <c r="PKN44" s="4"/>
      <c r="PKO44" s="4"/>
      <c r="PKP44" s="4"/>
      <c r="PKQ44" s="4"/>
      <c r="PKR44" s="4"/>
      <c r="PKS44" s="4"/>
      <c r="PKT44" s="4"/>
      <c r="PKU44" s="4"/>
      <c r="PKV44" s="4"/>
      <c r="PKW44" s="4"/>
      <c r="PKX44" s="4"/>
      <c r="PKY44" s="4"/>
      <c r="PKZ44" s="4"/>
      <c r="PLA44" s="4"/>
      <c r="PLB44" s="4"/>
      <c r="PLC44" s="4"/>
      <c r="PLD44" s="4"/>
      <c r="PLE44" s="4"/>
      <c r="PLF44" s="4"/>
      <c r="PLG44" s="4"/>
      <c r="PLH44" s="4"/>
      <c r="PLI44" s="4"/>
      <c r="PLJ44" s="4"/>
      <c r="PLK44" s="4"/>
      <c r="PLL44" s="4"/>
      <c r="PLM44" s="4"/>
      <c r="PLN44" s="4"/>
      <c r="PLO44" s="4"/>
      <c r="PLP44" s="4"/>
      <c r="PLQ44" s="4"/>
      <c r="PLR44" s="4"/>
      <c r="PLS44" s="4"/>
      <c r="PLT44" s="4"/>
      <c r="PLU44" s="4"/>
      <c r="PLV44" s="4"/>
      <c r="PLW44" s="4"/>
      <c r="PLX44" s="4"/>
      <c r="PLY44" s="4"/>
      <c r="PLZ44" s="4"/>
      <c r="PMA44" s="4"/>
      <c r="PMB44" s="4"/>
      <c r="PMC44" s="4"/>
      <c r="PMD44" s="4"/>
      <c r="PME44" s="4"/>
      <c r="PMF44" s="4"/>
      <c r="PMG44" s="4"/>
      <c r="PMH44" s="4"/>
      <c r="PMI44" s="4"/>
      <c r="PMJ44" s="4"/>
      <c r="PMK44" s="4"/>
      <c r="PML44" s="4"/>
      <c r="PMM44" s="4"/>
      <c r="PMN44" s="4"/>
      <c r="PMO44" s="4"/>
      <c r="PMP44" s="4"/>
      <c r="PMQ44" s="4"/>
      <c r="PMR44" s="4"/>
      <c r="PMS44" s="4"/>
      <c r="PMT44" s="4"/>
      <c r="PMU44" s="4"/>
      <c r="PMV44" s="4"/>
      <c r="PMW44" s="4"/>
      <c r="PMX44" s="4"/>
      <c r="PMY44" s="4"/>
      <c r="PMZ44" s="4"/>
      <c r="PNA44" s="4"/>
      <c r="PNB44" s="4"/>
      <c r="PNC44" s="4"/>
      <c r="PND44" s="4"/>
      <c r="PNE44" s="4"/>
      <c r="PNF44" s="4"/>
      <c r="PNG44" s="4"/>
      <c r="PNH44" s="4"/>
      <c r="PNI44" s="4"/>
      <c r="PNJ44" s="4"/>
      <c r="PNK44" s="4"/>
      <c r="PNL44" s="4"/>
      <c r="PNM44" s="4"/>
      <c r="PNN44" s="4"/>
      <c r="PNO44" s="4"/>
      <c r="PNP44" s="4"/>
      <c r="PNQ44" s="4"/>
      <c r="PNR44" s="4"/>
      <c r="PNS44" s="4"/>
      <c r="PNT44" s="4"/>
      <c r="PNU44" s="4"/>
      <c r="PNV44" s="4"/>
      <c r="PNW44" s="4"/>
      <c r="PNX44" s="4"/>
      <c r="PNY44" s="4"/>
      <c r="PNZ44" s="4"/>
      <c r="POA44" s="4"/>
      <c r="POB44" s="4"/>
      <c r="POC44" s="4"/>
      <c r="POD44" s="4"/>
      <c r="POE44" s="4"/>
      <c r="POF44" s="4"/>
      <c r="POG44" s="4"/>
      <c r="POH44" s="4"/>
      <c r="POI44" s="4"/>
      <c r="POJ44" s="4"/>
      <c r="POK44" s="4"/>
      <c r="POL44" s="4"/>
      <c r="POM44" s="4"/>
      <c r="PON44" s="4"/>
      <c r="POO44" s="4"/>
      <c r="POP44" s="4"/>
      <c r="POQ44" s="4"/>
      <c r="POR44" s="4"/>
      <c r="POS44" s="4"/>
      <c r="POT44" s="4"/>
      <c r="POU44" s="4"/>
      <c r="POV44" s="4"/>
      <c r="POW44" s="4"/>
      <c r="POX44" s="4"/>
      <c r="POY44" s="4"/>
      <c r="POZ44" s="4"/>
      <c r="PPA44" s="4"/>
      <c r="PPB44" s="4"/>
      <c r="PPC44" s="4"/>
      <c r="PPD44" s="4"/>
      <c r="PPE44" s="4"/>
      <c r="PPF44" s="4"/>
      <c r="PPG44" s="4"/>
      <c r="PPH44" s="4"/>
      <c r="PPI44" s="4"/>
      <c r="PPJ44" s="4"/>
      <c r="PPK44" s="4"/>
      <c r="PPL44" s="4"/>
      <c r="PPM44" s="4"/>
      <c r="PPN44" s="4"/>
      <c r="PPO44" s="4"/>
      <c r="PPP44" s="4"/>
      <c r="PPQ44" s="4"/>
      <c r="PPR44" s="4"/>
      <c r="PPS44" s="4"/>
      <c r="PPT44" s="4"/>
      <c r="PPU44" s="4"/>
      <c r="PPV44" s="4"/>
      <c r="PPW44" s="4"/>
      <c r="PPX44" s="4"/>
      <c r="PPY44" s="4"/>
      <c r="PPZ44" s="4"/>
      <c r="PQA44" s="4"/>
      <c r="PQB44" s="4"/>
      <c r="PQC44" s="4"/>
      <c r="PQD44" s="4"/>
      <c r="PQE44" s="4"/>
      <c r="PQF44" s="4"/>
      <c r="PQG44" s="4"/>
      <c r="PQH44" s="4"/>
      <c r="PQI44" s="4"/>
      <c r="PQJ44" s="4"/>
      <c r="PQK44" s="4"/>
      <c r="PQL44" s="4"/>
      <c r="PQM44" s="4"/>
      <c r="PQN44" s="4"/>
      <c r="PQO44" s="4"/>
      <c r="PQP44" s="4"/>
      <c r="PQQ44" s="4"/>
      <c r="PQR44" s="4"/>
      <c r="PQS44" s="4"/>
      <c r="PQT44" s="4"/>
      <c r="PQU44" s="4"/>
      <c r="PQV44" s="4"/>
      <c r="PQW44" s="4"/>
      <c r="PQX44" s="4"/>
      <c r="PQY44" s="4"/>
      <c r="PQZ44" s="4"/>
      <c r="PRA44" s="4"/>
      <c r="PRB44" s="4"/>
      <c r="PRC44" s="4"/>
      <c r="PRD44" s="4"/>
      <c r="PRE44" s="4"/>
      <c r="PRF44" s="4"/>
      <c r="PRG44" s="4"/>
      <c r="PRH44" s="4"/>
      <c r="PRI44" s="4"/>
      <c r="PRJ44" s="4"/>
      <c r="PRK44" s="4"/>
      <c r="PRL44" s="4"/>
      <c r="PRM44" s="4"/>
      <c r="PRN44" s="4"/>
      <c r="PRO44" s="4"/>
      <c r="PRP44" s="4"/>
      <c r="PRQ44" s="4"/>
      <c r="PRR44" s="4"/>
      <c r="PRS44" s="4"/>
      <c r="PRT44" s="4"/>
      <c r="PRU44" s="4"/>
      <c r="PRV44" s="4"/>
      <c r="PRW44" s="4"/>
      <c r="PRX44" s="4"/>
      <c r="PRY44" s="4"/>
      <c r="PRZ44" s="4"/>
      <c r="PSA44" s="4"/>
      <c r="PSB44" s="4"/>
      <c r="PSC44" s="4"/>
      <c r="PSD44" s="4"/>
      <c r="PSE44" s="4"/>
      <c r="PSF44" s="4"/>
      <c r="PSG44" s="4"/>
      <c r="PSH44" s="4"/>
      <c r="PSI44" s="4"/>
      <c r="PSJ44" s="4"/>
      <c r="PSK44" s="4"/>
      <c r="PSL44" s="4"/>
      <c r="PSM44" s="4"/>
      <c r="PSN44" s="4"/>
      <c r="PSO44" s="4"/>
      <c r="PSP44" s="4"/>
      <c r="PSQ44" s="4"/>
      <c r="PSR44" s="4"/>
      <c r="PSS44" s="4"/>
      <c r="PST44" s="4"/>
      <c r="PSU44" s="4"/>
      <c r="PSV44" s="4"/>
      <c r="PSW44" s="4"/>
      <c r="PSX44" s="4"/>
      <c r="PSY44" s="4"/>
      <c r="PSZ44" s="4"/>
      <c r="PTA44" s="4"/>
      <c r="PTB44" s="4"/>
      <c r="PTC44" s="4"/>
      <c r="PTD44" s="4"/>
      <c r="PTE44" s="4"/>
      <c r="PTF44" s="4"/>
      <c r="PTG44" s="4"/>
      <c r="PTH44" s="4"/>
      <c r="PTI44" s="4"/>
      <c r="PTJ44" s="4"/>
      <c r="PTK44" s="4"/>
      <c r="PTL44" s="4"/>
      <c r="PTM44" s="4"/>
      <c r="PTN44" s="4"/>
      <c r="PTO44" s="4"/>
      <c r="PTP44" s="4"/>
      <c r="PTQ44" s="4"/>
      <c r="PTR44" s="4"/>
      <c r="PTS44" s="4"/>
      <c r="PTT44" s="4"/>
      <c r="PTU44" s="4"/>
      <c r="PTV44" s="4"/>
      <c r="PTW44" s="4"/>
      <c r="PTX44" s="4"/>
      <c r="PTY44" s="4"/>
      <c r="PTZ44" s="4"/>
      <c r="PUA44" s="4"/>
      <c r="PUB44" s="4"/>
      <c r="PUC44" s="4"/>
      <c r="PUD44" s="4"/>
      <c r="PUE44" s="4"/>
      <c r="PUF44" s="4"/>
      <c r="PUG44" s="4"/>
      <c r="PUH44" s="4"/>
      <c r="PUI44" s="4"/>
      <c r="PUJ44" s="4"/>
      <c r="PUK44" s="4"/>
      <c r="PUL44" s="4"/>
      <c r="PUM44" s="4"/>
      <c r="PUN44" s="4"/>
      <c r="PUO44" s="4"/>
      <c r="PUP44" s="4"/>
      <c r="PUQ44" s="4"/>
      <c r="PUR44" s="4"/>
      <c r="PUS44" s="4"/>
      <c r="PUT44" s="4"/>
      <c r="PUU44" s="4"/>
      <c r="PUV44" s="4"/>
      <c r="PUW44" s="4"/>
      <c r="PUX44" s="4"/>
      <c r="PUY44" s="4"/>
      <c r="PUZ44" s="4"/>
      <c r="PVA44" s="4"/>
      <c r="PVB44" s="4"/>
      <c r="PVC44" s="4"/>
      <c r="PVD44" s="4"/>
      <c r="PVE44" s="4"/>
      <c r="PVF44" s="4"/>
      <c r="PVG44" s="4"/>
      <c r="PVH44" s="4"/>
      <c r="PVI44" s="4"/>
      <c r="PVJ44" s="4"/>
      <c r="PVK44" s="4"/>
      <c r="PVL44" s="4"/>
      <c r="PVM44" s="4"/>
      <c r="PVN44" s="4"/>
      <c r="PVO44" s="4"/>
      <c r="PVP44" s="4"/>
      <c r="PVQ44" s="4"/>
      <c r="PVR44" s="4"/>
      <c r="PVS44" s="4"/>
      <c r="PVT44" s="4"/>
      <c r="PVU44" s="4"/>
      <c r="PVV44" s="4"/>
      <c r="PVW44" s="4"/>
      <c r="PVX44" s="4"/>
      <c r="PVY44" s="4"/>
      <c r="PVZ44" s="4"/>
      <c r="PWA44" s="4"/>
      <c r="PWB44" s="4"/>
      <c r="PWC44" s="4"/>
      <c r="PWD44" s="4"/>
      <c r="PWE44" s="4"/>
      <c r="PWF44" s="4"/>
      <c r="PWG44" s="4"/>
      <c r="PWH44" s="4"/>
      <c r="PWI44" s="4"/>
      <c r="PWJ44" s="4"/>
      <c r="PWK44" s="4"/>
      <c r="PWL44" s="4"/>
      <c r="PWM44" s="4"/>
      <c r="PWN44" s="4"/>
      <c r="PWO44" s="4"/>
      <c r="PWP44" s="4"/>
      <c r="PWQ44" s="4"/>
      <c r="PWR44" s="4"/>
      <c r="PWS44" s="4"/>
      <c r="PWT44" s="4"/>
      <c r="PWU44" s="4"/>
      <c r="PWV44" s="4"/>
      <c r="PWW44" s="4"/>
      <c r="PWX44" s="4"/>
      <c r="PWY44" s="4"/>
      <c r="PWZ44" s="4"/>
      <c r="PXA44" s="4"/>
      <c r="PXB44" s="4"/>
      <c r="PXC44" s="4"/>
      <c r="PXD44" s="4"/>
      <c r="PXE44" s="4"/>
      <c r="PXF44" s="4"/>
      <c r="PXG44" s="4"/>
      <c r="PXH44" s="4"/>
      <c r="PXI44" s="4"/>
      <c r="PXJ44" s="4"/>
      <c r="PXK44" s="4"/>
      <c r="PXL44" s="4"/>
      <c r="PXM44" s="4"/>
      <c r="PXN44" s="4"/>
      <c r="PXO44" s="4"/>
      <c r="PXP44" s="4"/>
      <c r="PXQ44" s="4"/>
      <c r="PXR44" s="4"/>
      <c r="PXS44" s="4"/>
      <c r="PXT44" s="4"/>
      <c r="PXU44" s="4"/>
      <c r="PXV44" s="4"/>
      <c r="PXW44" s="4"/>
      <c r="PXX44" s="4"/>
      <c r="PXY44" s="4"/>
      <c r="PXZ44" s="4"/>
      <c r="PYA44" s="4"/>
      <c r="PYB44" s="4"/>
      <c r="PYC44" s="4"/>
      <c r="PYD44" s="4"/>
      <c r="PYE44" s="4"/>
      <c r="PYF44" s="4"/>
      <c r="PYG44" s="4"/>
      <c r="PYH44" s="4"/>
      <c r="PYI44" s="4"/>
      <c r="PYJ44" s="4"/>
      <c r="PYK44" s="4"/>
      <c r="PYL44" s="4"/>
      <c r="PYM44" s="4"/>
      <c r="PYN44" s="4"/>
      <c r="PYO44" s="4"/>
      <c r="PYP44" s="4"/>
      <c r="PYQ44" s="4"/>
      <c r="PYR44" s="4"/>
      <c r="PYS44" s="4"/>
      <c r="PYT44" s="4"/>
      <c r="PYU44" s="4"/>
      <c r="PYV44" s="4"/>
      <c r="PYW44" s="4"/>
      <c r="PYX44" s="4"/>
      <c r="PYY44" s="4"/>
      <c r="PYZ44" s="4"/>
      <c r="PZA44" s="4"/>
      <c r="PZB44" s="4"/>
      <c r="PZC44" s="4"/>
      <c r="PZD44" s="4"/>
      <c r="PZE44" s="4"/>
      <c r="PZF44" s="4"/>
      <c r="PZG44" s="4"/>
      <c r="PZH44" s="4"/>
      <c r="PZI44" s="4"/>
      <c r="PZJ44" s="4"/>
      <c r="PZK44" s="4"/>
      <c r="PZL44" s="4"/>
      <c r="PZM44" s="4"/>
      <c r="PZN44" s="4"/>
      <c r="PZO44" s="4"/>
      <c r="PZP44" s="4"/>
      <c r="PZQ44" s="4"/>
      <c r="PZR44" s="4"/>
      <c r="PZS44" s="4"/>
      <c r="PZT44" s="4"/>
      <c r="PZU44" s="4"/>
      <c r="PZV44" s="4"/>
      <c r="PZW44" s="4"/>
      <c r="PZX44" s="4"/>
      <c r="PZY44" s="4"/>
      <c r="PZZ44" s="4"/>
      <c r="QAA44" s="4"/>
      <c r="QAB44" s="4"/>
      <c r="QAC44" s="4"/>
      <c r="QAD44" s="4"/>
      <c r="QAE44" s="4"/>
      <c r="QAF44" s="4"/>
      <c r="QAG44" s="4"/>
      <c r="QAH44" s="4"/>
      <c r="QAI44" s="4"/>
      <c r="QAJ44" s="4"/>
      <c r="QAK44" s="4"/>
      <c r="QAL44" s="4"/>
      <c r="QAM44" s="4"/>
      <c r="QAN44" s="4"/>
      <c r="QAO44" s="4"/>
      <c r="QAP44" s="4"/>
      <c r="QAQ44" s="4"/>
      <c r="QAR44" s="4"/>
      <c r="QAS44" s="4"/>
      <c r="QAT44" s="4"/>
      <c r="QAU44" s="4"/>
      <c r="QAV44" s="4"/>
      <c r="QAW44" s="4"/>
      <c r="QAX44" s="4"/>
      <c r="QAY44" s="4"/>
      <c r="QAZ44" s="4"/>
      <c r="QBA44" s="4"/>
      <c r="QBB44" s="4"/>
      <c r="QBC44" s="4"/>
      <c r="QBD44" s="4"/>
      <c r="QBE44" s="4"/>
      <c r="QBF44" s="4"/>
      <c r="QBG44" s="4"/>
      <c r="QBH44" s="4"/>
      <c r="QBI44" s="4"/>
      <c r="QBJ44" s="4"/>
      <c r="QBK44" s="4"/>
      <c r="QBL44" s="4"/>
      <c r="QBM44" s="4"/>
      <c r="QBN44" s="4"/>
      <c r="QBO44" s="4"/>
      <c r="QBP44" s="4"/>
      <c r="QBQ44" s="4"/>
      <c r="QBR44" s="4"/>
      <c r="QBS44" s="4"/>
      <c r="QBT44" s="4"/>
      <c r="QBU44" s="4"/>
      <c r="QBV44" s="4"/>
      <c r="QBW44" s="4"/>
      <c r="QBX44" s="4"/>
      <c r="QBY44" s="4"/>
      <c r="QBZ44" s="4"/>
      <c r="QCA44" s="4"/>
      <c r="QCB44" s="4"/>
      <c r="QCC44" s="4"/>
      <c r="QCD44" s="4"/>
      <c r="QCE44" s="4"/>
      <c r="QCF44" s="4"/>
      <c r="QCG44" s="4"/>
      <c r="QCH44" s="4"/>
      <c r="QCI44" s="4"/>
      <c r="QCJ44" s="4"/>
      <c r="QCK44" s="4"/>
      <c r="QCL44" s="4"/>
      <c r="QCM44" s="4"/>
      <c r="QCN44" s="4"/>
      <c r="QCO44" s="4"/>
      <c r="QCP44" s="4"/>
      <c r="QCQ44" s="4"/>
      <c r="QCR44" s="4"/>
      <c r="QCS44" s="4"/>
      <c r="QCT44" s="4"/>
      <c r="QCU44" s="4"/>
      <c r="QCV44" s="4"/>
      <c r="QCW44" s="4"/>
      <c r="QCX44" s="4"/>
      <c r="QCY44" s="4"/>
      <c r="QCZ44" s="4"/>
      <c r="QDA44" s="4"/>
      <c r="QDB44" s="4"/>
      <c r="QDC44" s="4"/>
      <c r="QDD44" s="4"/>
      <c r="QDE44" s="4"/>
      <c r="QDF44" s="4"/>
      <c r="QDG44" s="4"/>
      <c r="QDH44" s="4"/>
      <c r="QDI44" s="4"/>
      <c r="QDJ44" s="4"/>
      <c r="QDK44" s="4"/>
      <c r="QDL44" s="4"/>
      <c r="QDM44" s="4"/>
      <c r="QDN44" s="4"/>
      <c r="QDO44" s="4"/>
      <c r="QDP44" s="4"/>
      <c r="QDQ44" s="4"/>
      <c r="QDR44" s="4"/>
      <c r="QDS44" s="4"/>
      <c r="QDT44" s="4"/>
      <c r="QDU44" s="4"/>
      <c r="QDV44" s="4"/>
      <c r="QDW44" s="4"/>
      <c r="QDX44" s="4"/>
      <c r="QDY44" s="4"/>
      <c r="QDZ44" s="4"/>
      <c r="QEA44" s="4"/>
      <c r="QEB44" s="4"/>
      <c r="QEC44" s="4"/>
      <c r="QED44" s="4"/>
      <c r="QEE44" s="4"/>
      <c r="QEF44" s="4"/>
      <c r="QEG44" s="4"/>
      <c r="QEH44" s="4"/>
      <c r="QEI44" s="4"/>
      <c r="QEJ44" s="4"/>
      <c r="QEK44" s="4"/>
      <c r="QEL44" s="4"/>
      <c r="QEM44" s="4"/>
      <c r="QEN44" s="4"/>
      <c r="QEO44" s="4"/>
      <c r="QEP44" s="4"/>
      <c r="QEQ44" s="4"/>
      <c r="QER44" s="4"/>
      <c r="QES44" s="4"/>
      <c r="QET44" s="4"/>
      <c r="QEU44" s="4"/>
      <c r="QEV44" s="4"/>
      <c r="QEW44" s="4"/>
      <c r="QEX44" s="4"/>
      <c r="QEY44" s="4"/>
      <c r="QEZ44" s="4"/>
      <c r="QFA44" s="4"/>
      <c r="QFB44" s="4"/>
      <c r="QFC44" s="4"/>
      <c r="QFD44" s="4"/>
      <c r="QFE44" s="4"/>
      <c r="QFF44" s="4"/>
      <c r="QFG44" s="4"/>
      <c r="QFH44" s="4"/>
      <c r="QFI44" s="4"/>
      <c r="QFJ44" s="4"/>
      <c r="QFK44" s="4"/>
      <c r="QFL44" s="4"/>
      <c r="QFM44" s="4"/>
      <c r="QFN44" s="4"/>
      <c r="QFO44" s="4"/>
      <c r="QFP44" s="4"/>
      <c r="QFQ44" s="4"/>
      <c r="QFR44" s="4"/>
      <c r="QFS44" s="4"/>
      <c r="QFT44" s="4"/>
      <c r="QFU44" s="4"/>
      <c r="QFV44" s="4"/>
      <c r="QFW44" s="4"/>
      <c r="QFX44" s="4"/>
      <c r="QFY44" s="4"/>
      <c r="QFZ44" s="4"/>
      <c r="QGA44" s="4"/>
      <c r="QGB44" s="4"/>
      <c r="QGC44" s="4"/>
      <c r="QGD44" s="4"/>
      <c r="QGE44" s="4"/>
      <c r="QGF44" s="4"/>
      <c r="QGG44" s="4"/>
      <c r="QGH44" s="4"/>
      <c r="QGI44" s="4"/>
      <c r="QGJ44" s="4"/>
      <c r="QGK44" s="4"/>
      <c r="QGL44" s="4"/>
      <c r="QGM44" s="4"/>
      <c r="QGN44" s="4"/>
      <c r="QGO44" s="4"/>
      <c r="QGP44" s="4"/>
      <c r="QGQ44" s="4"/>
      <c r="QGR44" s="4"/>
      <c r="QGS44" s="4"/>
      <c r="QGT44" s="4"/>
      <c r="QGU44" s="4"/>
      <c r="QGV44" s="4"/>
      <c r="QGW44" s="4"/>
      <c r="QGX44" s="4"/>
      <c r="QGY44" s="4"/>
      <c r="QGZ44" s="4"/>
      <c r="QHA44" s="4"/>
      <c r="QHB44" s="4"/>
      <c r="QHC44" s="4"/>
      <c r="QHD44" s="4"/>
      <c r="QHE44" s="4"/>
      <c r="QHF44" s="4"/>
      <c r="QHG44" s="4"/>
      <c r="QHH44" s="4"/>
      <c r="QHI44" s="4"/>
      <c r="QHJ44" s="4"/>
      <c r="QHK44" s="4"/>
      <c r="QHL44" s="4"/>
      <c r="QHM44" s="4"/>
      <c r="QHN44" s="4"/>
      <c r="QHO44" s="4"/>
      <c r="QHP44" s="4"/>
      <c r="QHQ44" s="4"/>
      <c r="QHR44" s="4"/>
      <c r="QHS44" s="4"/>
      <c r="QHT44" s="4"/>
      <c r="QHU44" s="4"/>
      <c r="QHV44" s="4"/>
      <c r="QHW44" s="4"/>
      <c r="QHX44" s="4"/>
      <c r="QHY44" s="4"/>
      <c r="QHZ44" s="4"/>
      <c r="QIA44" s="4"/>
      <c r="QIB44" s="4"/>
      <c r="QIC44" s="4"/>
      <c r="QID44" s="4"/>
      <c r="QIE44" s="4"/>
      <c r="QIF44" s="4"/>
      <c r="QIG44" s="4"/>
      <c r="QIH44" s="4"/>
      <c r="QII44" s="4"/>
      <c r="QIJ44" s="4"/>
      <c r="QIK44" s="4"/>
      <c r="QIL44" s="4"/>
      <c r="QIM44" s="4"/>
      <c r="QIN44" s="4"/>
      <c r="QIO44" s="4"/>
      <c r="QIP44" s="4"/>
      <c r="QIQ44" s="4"/>
      <c r="QIR44" s="4"/>
      <c r="QIS44" s="4"/>
      <c r="QIT44" s="4"/>
      <c r="QIU44" s="4"/>
      <c r="QIV44" s="4"/>
      <c r="QIW44" s="4"/>
      <c r="QIX44" s="4"/>
      <c r="QIY44" s="4"/>
      <c r="QIZ44" s="4"/>
      <c r="QJA44" s="4"/>
      <c r="QJB44" s="4"/>
      <c r="QJC44" s="4"/>
      <c r="QJD44" s="4"/>
      <c r="QJE44" s="4"/>
      <c r="QJF44" s="4"/>
      <c r="QJG44" s="4"/>
      <c r="QJH44" s="4"/>
      <c r="QJI44" s="4"/>
      <c r="QJJ44" s="4"/>
      <c r="QJK44" s="4"/>
      <c r="QJL44" s="4"/>
      <c r="QJM44" s="4"/>
      <c r="QJN44" s="4"/>
      <c r="QJO44" s="4"/>
      <c r="QJP44" s="4"/>
      <c r="QJQ44" s="4"/>
      <c r="QJR44" s="4"/>
      <c r="QJS44" s="4"/>
      <c r="QJT44" s="4"/>
      <c r="QJU44" s="4"/>
      <c r="QJV44" s="4"/>
      <c r="QJW44" s="4"/>
      <c r="QJX44" s="4"/>
      <c r="QJY44" s="4"/>
      <c r="QJZ44" s="4"/>
      <c r="QKA44" s="4"/>
      <c r="QKB44" s="4"/>
      <c r="QKC44" s="4"/>
      <c r="QKD44" s="4"/>
      <c r="QKE44" s="4"/>
      <c r="QKF44" s="4"/>
      <c r="QKG44" s="4"/>
      <c r="QKH44" s="4"/>
      <c r="QKI44" s="4"/>
      <c r="QKJ44" s="4"/>
      <c r="QKK44" s="4"/>
      <c r="QKL44" s="4"/>
      <c r="QKM44" s="4"/>
      <c r="QKN44" s="4"/>
      <c r="QKO44" s="4"/>
      <c r="QKP44" s="4"/>
      <c r="QKQ44" s="4"/>
      <c r="QKR44" s="4"/>
      <c r="QKS44" s="4"/>
      <c r="QKT44" s="4"/>
      <c r="QKU44" s="4"/>
      <c r="QKV44" s="4"/>
      <c r="QKW44" s="4"/>
      <c r="QKX44" s="4"/>
      <c r="QKY44" s="4"/>
      <c r="QKZ44" s="4"/>
      <c r="QLA44" s="4"/>
      <c r="QLB44" s="4"/>
      <c r="QLC44" s="4"/>
      <c r="QLD44" s="4"/>
      <c r="QLE44" s="4"/>
      <c r="QLF44" s="4"/>
      <c r="QLG44" s="4"/>
      <c r="QLH44" s="4"/>
      <c r="QLI44" s="4"/>
      <c r="QLJ44" s="4"/>
      <c r="QLK44" s="4"/>
      <c r="QLL44" s="4"/>
      <c r="QLM44" s="4"/>
      <c r="QLN44" s="4"/>
      <c r="QLO44" s="4"/>
      <c r="QLP44" s="4"/>
      <c r="QLQ44" s="4"/>
      <c r="QLR44" s="4"/>
      <c r="QLS44" s="4"/>
      <c r="QLT44" s="4"/>
      <c r="QLU44" s="4"/>
      <c r="QLV44" s="4"/>
      <c r="QLW44" s="4"/>
      <c r="QLX44" s="4"/>
      <c r="QLY44" s="4"/>
      <c r="QLZ44" s="4"/>
      <c r="QMA44" s="4"/>
      <c r="QMB44" s="4"/>
      <c r="QMC44" s="4"/>
      <c r="QMD44" s="4"/>
      <c r="QME44" s="4"/>
      <c r="QMF44" s="4"/>
      <c r="QMG44" s="4"/>
      <c r="QMH44" s="4"/>
      <c r="QMI44" s="4"/>
      <c r="QMJ44" s="4"/>
      <c r="QMK44" s="4"/>
      <c r="QML44" s="4"/>
      <c r="QMM44" s="4"/>
      <c r="QMN44" s="4"/>
      <c r="QMO44" s="4"/>
      <c r="QMP44" s="4"/>
      <c r="QMQ44" s="4"/>
      <c r="QMR44" s="4"/>
      <c r="QMS44" s="4"/>
      <c r="QMT44" s="4"/>
      <c r="QMU44" s="4"/>
      <c r="QMV44" s="4"/>
      <c r="QMW44" s="4"/>
      <c r="QMX44" s="4"/>
      <c r="QMY44" s="4"/>
      <c r="QMZ44" s="4"/>
      <c r="QNA44" s="4"/>
      <c r="QNB44" s="4"/>
      <c r="QNC44" s="4"/>
      <c r="QND44" s="4"/>
      <c r="QNE44" s="4"/>
      <c r="QNF44" s="4"/>
      <c r="QNG44" s="4"/>
      <c r="QNH44" s="4"/>
      <c r="QNI44" s="4"/>
      <c r="QNJ44" s="4"/>
      <c r="QNK44" s="4"/>
      <c r="QNL44" s="4"/>
      <c r="QNM44" s="4"/>
      <c r="QNN44" s="4"/>
      <c r="QNO44" s="4"/>
      <c r="QNP44" s="4"/>
      <c r="QNQ44" s="4"/>
      <c r="QNR44" s="4"/>
      <c r="QNS44" s="4"/>
      <c r="QNT44" s="4"/>
      <c r="QNU44" s="4"/>
      <c r="QNV44" s="4"/>
      <c r="QNW44" s="4"/>
      <c r="QNX44" s="4"/>
      <c r="QNY44" s="4"/>
      <c r="QNZ44" s="4"/>
      <c r="QOA44" s="4"/>
      <c r="QOB44" s="4"/>
      <c r="QOC44" s="4"/>
      <c r="QOD44" s="4"/>
      <c r="QOE44" s="4"/>
      <c r="QOF44" s="4"/>
      <c r="QOG44" s="4"/>
      <c r="QOH44" s="4"/>
      <c r="QOI44" s="4"/>
      <c r="QOJ44" s="4"/>
      <c r="QOK44" s="4"/>
      <c r="QOL44" s="4"/>
      <c r="QOM44" s="4"/>
      <c r="QON44" s="4"/>
      <c r="QOO44" s="4"/>
      <c r="QOP44" s="4"/>
      <c r="QOQ44" s="4"/>
      <c r="QOR44" s="4"/>
      <c r="QOS44" s="4"/>
      <c r="QOT44" s="4"/>
      <c r="QOU44" s="4"/>
      <c r="QOV44" s="4"/>
      <c r="QOW44" s="4"/>
      <c r="QOX44" s="4"/>
      <c r="QOY44" s="4"/>
      <c r="QOZ44" s="4"/>
      <c r="QPA44" s="4"/>
      <c r="QPB44" s="4"/>
      <c r="QPC44" s="4"/>
      <c r="QPD44" s="4"/>
      <c r="QPE44" s="4"/>
      <c r="QPF44" s="4"/>
      <c r="QPG44" s="4"/>
      <c r="QPH44" s="4"/>
      <c r="QPI44" s="4"/>
      <c r="QPJ44" s="4"/>
      <c r="QPK44" s="4"/>
      <c r="QPL44" s="4"/>
      <c r="QPM44" s="4"/>
      <c r="QPN44" s="4"/>
      <c r="QPO44" s="4"/>
      <c r="QPP44" s="4"/>
      <c r="QPQ44" s="4"/>
      <c r="QPR44" s="4"/>
      <c r="QPS44" s="4"/>
      <c r="QPT44" s="4"/>
      <c r="QPU44" s="4"/>
      <c r="QPV44" s="4"/>
      <c r="QPW44" s="4"/>
      <c r="QPX44" s="4"/>
      <c r="QPY44" s="4"/>
      <c r="QPZ44" s="4"/>
      <c r="QQA44" s="4"/>
      <c r="QQB44" s="4"/>
      <c r="QQC44" s="4"/>
      <c r="QQD44" s="4"/>
      <c r="QQE44" s="4"/>
      <c r="QQF44" s="4"/>
      <c r="QQG44" s="4"/>
      <c r="QQH44" s="4"/>
      <c r="QQI44" s="4"/>
      <c r="QQJ44" s="4"/>
      <c r="QQK44" s="4"/>
      <c r="QQL44" s="4"/>
      <c r="QQM44" s="4"/>
      <c r="QQN44" s="4"/>
      <c r="QQO44" s="4"/>
      <c r="QQP44" s="4"/>
      <c r="QQQ44" s="4"/>
      <c r="QQR44" s="4"/>
      <c r="QQS44" s="4"/>
      <c r="QQT44" s="4"/>
      <c r="QQU44" s="4"/>
      <c r="QQV44" s="4"/>
      <c r="QQW44" s="4"/>
      <c r="QQX44" s="4"/>
      <c r="QQY44" s="4"/>
      <c r="QQZ44" s="4"/>
      <c r="QRA44" s="4"/>
      <c r="QRB44" s="4"/>
      <c r="QRC44" s="4"/>
      <c r="QRD44" s="4"/>
      <c r="QRE44" s="4"/>
      <c r="QRF44" s="4"/>
      <c r="QRG44" s="4"/>
      <c r="QRH44" s="4"/>
      <c r="QRI44" s="4"/>
      <c r="QRJ44" s="4"/>
      <c r="QRK44" s="4"/>
      <c r="QRL44" s="4"/>
      <c r="QRM44" s="4"/>
      <c r="QRN44" s="4"/>
      <c r="QRO44" s="4"/>
      <c r="QRP44" s="4"/>
      <c r="QRQ44" s="4"/>
      <c r="QRR44" s="4"/>
      <c r="QRS44" s="4"/>
      <c r="QRT44" s="4"/>
      <c r="QRU44" s="4"/>
      <c r="QRV44" s="4"/>
      <c r="QRW44" s="4"/>
      <c r="QRX44" s="4"/>
      <c r="QRY44" s="4"/>
      <c r="QRZ44" s="4"/>
      <c r="QSA44" s="4"/>
      <c r="QSB44" s="4"/>
      <c r="QSC44" s="4"/>
      <c r="QSD44" s="4"/>
      <c r="QSE44" s="4"/>
      <c r="QSF44" s="4"/>
      <c r="QSG44" s="4"/>
      <c r="QSH44" s="4"/>
      <c r="QSI44" s="4"/>
      <c r="QSJ44" s="4"/>
      <c r="QSK44" s="4"/>
      <c r="QSL44" s="4"/>
      <c r="QSM44" s="4"/>
      <c r="QSN44" s="4"/>
      <c r="QSO44" s="4"/>
      <c r="QSP44" s="4"/>
      <c r="QSQ44" s="4"/>
      <c r="QSR44" s="4"/>
      <c r="QSS44" s="4"/>
      <c r="QST44" s="4"/>
      <c r="QSU44" s="4"/>
      <c r="QSV44" s="4"/>
      <c r="QSW44" s="4"/>
      <c r="QSX44" s="4"/>
      <c r="QSY44" s="4"/>
      <c r="QSZ44" s="4"/>
      <c r="QTA44" s="4"/>
      <c r="QTB44" s="4"/>
      <c r="QTC44" s="4"/>
      <c r="QTD44" s="4"/>
      <c r="QTE44" s="4"/>
      <c r="QTF44" s="4"/>
      <c r="QTG44" s="4"/>
      <c r="QTH44" s="4"/>
      <c r="QTI44" s="4"/>
      <c r="QTJ44" s="4"/>
      <c r="QTK44" s="4"/>
      <c r="QTL44" s="4"/>
      <c r="QTM44" s="4"/>
      <c r="QTN44" s="4"/>
      <c r="QTO44" s="4"/>
      <c r="QTP44" s="4"/>
      <c r="QTQ44" s="4"/>
      <c r="QTR44" s="4"/>
      <c r="QTS44" s="4"/>
      <c r="QTT44" s="4"/>
      <c r="QTU44" s="4"/>
      <c r="QTV44" s="4"/>
      <c r="QTW44" s="4"/>
      <c r="QTX44" s="4"/>
      <c r="QTY44" s="4"/>
      <c r="QTZ44" s="4"/>
      <c r="QUA44" s="4"/>
      <c r="QUB44" s="4"/>
      <c r="QUC44" s="4"/>
      <c r="QUD44" s="4"/>
      <c r="QUE44" s="4"/>
      <c r="QUF44" s="4"/>
      <c r="QUG44" s="4"/>
      <c r="QUH44" s="4"/>
      <c r="QUI44" s="4"/>
      <c r="QUJ44" s="4"/>
      <c r="QUK44" s="4"/>
      <c r="QUL44" s="4"/>
      <c r="QUM44" s="4"/>
      <c r="QUN44" s="4"/>
      <c r="QUO44" s="4"/>
      <c r="QUP44" s="4"/>
      <c r="QUQ44" s="4"/>
      <c r="QUR44" s="4"/>
      <c r="QUS44" s="4"/>
      <c r="QUT44" s="4"/>
      <c r="QUU44" s="4"/>
      <c r="QUV44" s="4"/>
      <c r="QUW44" s="4"/>
      <c r="QUX44" s="4"/>
      <c r="QUY44" s="4"/>
      <c r="QUZ44" s="4"/>
      <c r="QVA44" s="4"/>
      <c r="QVB44" s="4"/>
      <c r="QVC44" s="4"/>
      <c r="QVD44" s="4"/>
      <c r="QVE44" s="4"/>
      <c r="QVF44" s="4"/>
      <c r="QVG44" s="4"/>
      <c r="QVH44" s="4"/>
      <c r="QVI44" s="4"/>
      <c r="QVJ44" s="4"/>
      <c r="QVK44" s="4"/>
      <c r="QVL44" s="4"/>
      <c r="QVM44" s="4"/>
      <c r="QVN44" s="4"/>
      <c r="QVO44" s="4"/>
      <c r="QVP44" s="4"/>
      <c r="QVQ44" s="4"/>
      <c r="QVR44" s="4"/>
      <c r="QVS44" s="4"/>
      <c r="QVT44" s="4"/>
      <c r="QVU44" s="4"/>
      <c r="QVV44" s="4"/>
      <c r="QVW44" s="4"/>
      <c r="QVX44" s="4"/>
      <c r="QVY44" s="4"/>
      <c r="QVZ44" s="4"/>
      <c r="QWA44" s="4"/>
      <c r="QWB44" s="4"/>
      <c r="QWC44" s="4"/>
      <c r="QWD44" s="4"/>
      <c r="QWE44" s="4"/>
      <c r="QWF44" s="4"/>
      <c r="QWG44" s="4"/>
      <c r="QWH44" s="4"/>
      <c r="QWI44" s="4"/>
      <c r="QWJ44" s="4"/>
      <c r="QWK44" s="4"/>
      <c r="QWL44" s="4"/>
      <c r="QWM44" s="4"/>
      <c r="QWN44" s="4"/>
      <c r="QWO44" s="4"/>
      <c r="QWP44" s="4"/>
      <c r="QWQ44" s="4"/>
      <c r="QWR44" s="4"/>
      <c r="QWS44" s="4"/>
      <c r="QWT44" s="4"/>
      <c r="QWU44" s="4"/>
      <c r="QWV44" s="4"/>
      <c r="QWW44" s="4"/>
      <c r="QWX44" s="4"/>
      <c r="QWY44" s="4"/>
      <c r="QWZ44" s="4"/>
      <c r="QXA44" s="4"/>
      <c r="QXB44" s="4"/>
      <c r="QXC44" s="4"/>
      <c r="QXD44" s="4"/>
      <c r="QXE44" s="4"/>
      <c r="QXF44" s="4"/>
      <c r="QXG44" s="4"/>
      <c r="QXH44" s="4"/>
      <c r="QXI44" s="4"/>
      <c r="QXJ44" s="4"/>
      <c r="QXK44" s="4"/>
      <c r="QXL44" s="4"/>
      <c r="QXM44" s="4"/>
      <c r="QXN44" s="4"/>
      <c r="QXO44" s="4"/>
      <c r="QXP44" s="4"/>
      <c r="QXQ44" s="4"/>
      <c r="QXR44" s="4"/>
      <c r="QXS44" s="4"/>
      <c r="QXT44" s="4"/>
      <c r="QXU44" s="4"/>
      <c r="QXV44" s="4"/>
      <c r="QXW44" s="4"/>
      <c r="QXX44" s="4"/>
      <c r="QXY44" s="4"/>
      <c r="QXZ44" s="4"/>
      <c r="QYA44" s="4"/>
      <c r="QYB44" s="4"/>
      <c r="QYC44" s="4"/>
      <c r="QYD44" s="4"/>
      <c r="QYE44" s="4"/>
      <c r="QYF44" s="4"/>
      <c r="QYG44" s="4"/>
      <c r="QYH44" s="4"/>
      <c r="QYI44" s="4"/>
      <c r="QYJ44" s="4"/>
      <c r="QYK44" s="4"/>
      <c r="QYL44" s="4"/>
      <c r="QYM44" s="4"/>
      <c r="QYN44" s="4"/>
      <c r="QYO44" s="4"/>
      <c r="QYP44" s="4"/>
      <c r="QYQ44" s="4"/>
      <c r="QYR44" s="4"/>
      <c r="QYS44" s="4"/>
      <c r="QYT44" s="4"/>
      <c r="QYU44" s="4"/>
      <c r="QYV44" s="4"/>
      <c r="QYW44" s="4"/>
      <c r="QYX44" s="4"/>
      <c r="QYY44" s="4"/>
      <c r="QYZ44" s="4"/>
      <c r="QZA44" s="4"/>
      <c r="QZB44" s="4"/>
      <c r="QZC44" s="4"/>
      <c r="QZD44" s="4"/>
      <c r="QZE44" s="4"/>
      <c r="QZF44" s="4"/>
      <c r="QZG44" s="4"/>
      <c r="QZH44" s="4"/>
      <c r="QZI44" s="4"/>
      <c r="QZJ44" s="4"/>
      <c r="QZK44" s="4"/>
      <c r="QZL44" s="4"/>
      <c r="QZM44" s="4"/>
      <c r="QZN44" s="4"/>
      <c r="QZO44" s="4"/>
      <c r="QZP44" s="4"/>
      <c r="QZQ44" s="4"/>
      <c r="QZR44" s="4"/>
      <c r="QZS44" s="4"/>
      <c r="QZT44" s="4"/>
      <c r="QZU44" s="4"/>
      <c r="QZV44" s="4"/>
      <c r="QZW44" s="4"/>
      <c r="QZX44" s="4"/>
      <c r="QZY44" s="4"/>
      <c r="QZZ44" s="4"/>
      <c r="RAA44" s="4"/>
      <c r="RAB44" s="4"/>
      <c r="RAC44" s="4"/>
      <c r="RAD44" s="4"/>
      <c r="RAE44" s="4"/>
      <c r="RAF44" s="4"/>
      <c r="RAG44" s="4"/>
      <c r="RAH44" s="4"/>
      <c r="RAI44" s="4"/>
      <c r="RAJ44" s="4"/>
      <c r="RAK44" s="4"/>
      <c r="RAL44" s="4"/>
      <c r="RAM44" s="4"/>
      <c r="RAN44" s="4"/>
      <c r="RAO44" s="4"/>
      <c r="RAP44" s="4"/>
      <c r="RAQ44" s="4"/>
      <c r="RAR44" s="4"/>
      <c r="RAS44" s="4"/>
      <c r="RAT44" s="4"/>
      <c r="RAU44" s="4"/>
      <c r="RAV44" s="4"/>
      <c r="RAW44" s="4"/>
      <c r="RAX44" s="4"/>
      <c r="RAY44" s="4"/>
      <c r="RAZ44" s="4"/>
      <c r="RBA44" s="4"/>
      <c r="RBB44" s="4"/>
      <c r="RBC44" s="4"/>
      <c r="RBD44" s="4"/>
      <c r="RBE44" s="4"/>
      <c r="RBF44" s="4"/>
      <c r="RBG44" s="4"/>
      <c r="RBH44" s="4"/>
      <c r="RBI44" s="4"/>
      <c r="RBJ44" s="4"/>
      <c r="RBK44" s="4"/>
      <c r="RBL44" s="4"/>
      <c r="RBM44" s="4"/>
      <c r="RBN44" s="4"/>
      <c r="RBO44" s="4"/>
      <c r="RBP44" s="4"/>
      <c r="RBQ44" s="4"/>
      <c r="RBR44" s="4"/>
      <c r="RBS44" s="4"/>
      <c r="RBT44" s="4"/>
      <c r="RBU44" s="4"/>
      <c r="RBV44" s="4"/>
      <c r="RBW44" s="4"/>
      <c r="RBX44" s="4"/>
      <c r="RBY44" s="4"/>
      <c r="RBZ44" s="4"/>
      <c r="RCA44" s="4"/>
      <c r="RCB44" s="4"/>
      <c r="RCC44" s="4"/>
      <c r="RCD44" s="4"/>
      <c r="RCE44" s="4"/>
      <c r="RCF44" s="4"/>
      <c r="RCG44" s="4"/>
      <c r="RCH44" s="4"/>
      <c r="RCI44" s="4"/>
      <c r="RCJ44" s="4"/>
      <c r="RCK44" s="4"/>
      <c r="RCL44" s="4"/>
      <c r="RCM44" s="4"/>
      <c r="RCN44" s="4"/>
      <c r="RCO44" s="4"/>
      <c r="RCP44" s="4"/>
      <c r="RCQ44" s="4"/>
      <c r="RCR44" s="4"/>
      <c r="RCS44" s="4"/>
      <c r="RCT44" s="4"/>
      <c r="RCU44" s="4"/>
      <c r="RCV44" s="4"/>
      <c r="RCW44" s="4"/>
      <c r="RCX44" s="4"/>
      <c r="RCY44" s="4"/>
      <c r="RCZ44" s="4"/>
      <c r="RDA44" s="4"/>
      <c r="RDB44" s="4"/>
      <c r="RDC44" s="4"/>
      <c r="RDD44" s="4"/>
      <c r="RDE44" s="4"/>
      <c r="RDF44" s="4"/>
      <c r="RDG44" s="4"/>
      <c r="RDH44" s="4"/>
      <c r="RDI44" s="4"/>
      <c r="RDJ44" s="4"/>
      <c r="RDK44" s="4"/>
      <c r="RDL44" s="4"/>
      <c r="RDM44" s="4"/>
      <c r="RDN44" s="4"/>
      <c r="RDO44" s="4"/>
      <c r="RDP44" s="4"/>
      <c r="RDQ44" s="4"/>
      <c r="RDR44" s="4"/>
      <c r="RDS44" s="4"/>
      <c r="RDT44" s="4"/>
      <c r="RDU44" s="4"/>
      <c r="RDV44" s="4"/>
      <c r="RDW44" s="4"/>
      <c r="RDX44" s="4"/>
      <c r="RDY44" s="4"/>
      <c r="RDZ44" s="4"/>
      <c r="REA44" s="4"/>
      <c r="REB44" s="4"/>
      <c r="REC44" s="4"/>
      <c r="RED44" s="4"/>
      <c r="REE44" s="4"/>
      <c r="REF44" s="4"/>
      <c r="REG44" s="4"/>
      <c r="REH44" s="4"/>
      <c r="REI44" s="4"/>
      <c r="REJ44" s="4"/>
      <c r="REK44" s="4"/>
      <c r="REL44" s="4"/>
      <c r="REM44" s="4"/>
      <c r="REN44" s="4"/>
      <c r="REO44" s="4"/>
      <c r="REP44" s="4"/>
      <c r="REQ44" s="4"/>
      <c r="RER44" s="4"/>
      <c r="RES44" s="4"/>
      <c r="RET44" s="4"/>
      <c r="REU44" s="4"/>
      <c r="REV44" s="4"/>
      <c r="REW44" s="4"/>
      <c r="REX44" s="4"/>
      <c r="REY44" s="4"/>
      <c r="REZ44" s="4"/>
      <c r="RFA44" s="4"/>
      <c r="RFB44" s="4"/>
      <c r="RFC44" s="4"/>
      <c r="RFD44" s="4"/>
      <c r="RFE44" s="4"/>
      <c r="RFF44" s="4"/>
      <c r="RFG44" s="4"/>
      <c r="RFH44" s="4"/>
      <c r="RFI44" s="4"/>
      <c r="RFJ44" s="4"/>
      <c r="RFK44" s="4"/>
      <c r="RFL44" s="4"/>
      <c r="RFM44" s="4"/>
      <c r="RFN44" s="4"/>
      <c r="RFO44" s="4"/>
      <c r="RFP44" s="4"/>
      <c r="RFQ44" s="4"/>
      <c r="RFR44" s="4"/>
      <c r="RFS44" s="4"/>
      <c r="RFT44" s="4"/>
      <c r="RFU44" s="4"/>
      <c r="RFV44" s="4"/>
      <c r="RFW44" s="4"/>
      <c r="RFX44" s="4"/>
      <c r="RFY44" s="4"/>
      <c r="RFZ44" s="4"/>
      <c r="RGA44" s="4"/>
      <c r="RGB44" s="4"/>
      <c r="RGC44" s="4"/>
      <c r="RGD44" s="4"/>
      <c r="RGE44" s="4"/>
      <c r="RGF44" s="4"/>
      <c r="RGG44" s="4"/>
      <c r="RGH44" s="4"/>
      <c r="RGI44" s="4"/>
      <c r="RGJ44" s="4"/>
      <c r="RGK44" s="4"/>
      <c r="RGL44" s="4"/>
      <c r="RGM44" s="4"/>
      <c r="RGN44" s="4"/>
      <c r="RGO44" s="4"/>
      <c r="RGP44" s="4"/>
      <c r="RGQ44" s="4"/>
      <c r="RGR44" s="4"/>
      <c r="RGS44" s="4"/>
      <c r="RGT44" s="4"/>
      <c r="RGU44" s="4"/>
      <c r="RGV44" s="4"/>
      <c r="RGW44" s="4"/>
      <c r="RGX44" s="4"/>
      <c r="RGY44" s="4"/>
      <c r="RGZ44" s="4"/>
      <c r="RHA44" s="4"/>
      <c r="RHB44" s="4"/>
      <c r="RHC44" s="4"/>
      <c r="RHD44" s="4"/>
      <c r="RHE44" s="4"/>
      <c r="RHF44" s="4"/>
      <c r="RHG44" s="4"/>
      <c r="RHH44" s="4"/>
      <c r="RHI44" s="4"/>
      <c r="RHJ44" s="4"/>
      <c r="RHK44" s="4"/>
      <c r="RHL44" s="4"/>
      <c r="RHM44" s="4"/>
      <c r="RHN44" s="4"/>
      <c r="RHO44" s="4"/>
      <c r="RHP44" s="4"/>
      <c r="RHQ44" s="4"/>
      <c r="RHR44" s="4"/>
      <c r="RHS44" s="4"/>
      <c r="RHT44" s="4"/>
      <c r="RHU44" s="4"/>
      <c r="RHV44" s="4"/>
      <c r="RHW44" s="4"/>
      <c r="RHX44" s="4"/>
      <c r="RHY44" s="4"/>
      <c r="RHZ44" s="4"/>
      <c r="RIA44" s="4"/>
      <c r="RIB44" s="4"/>
      <c r="RIC44" s="4"/>
      <c r="RID44" s="4"/>
      <c r="RIE44" s="4"/>
      <c r="RIF44" s="4"/>
      <c r="RIG44" s="4"/>
      <c r="RIH44" s="4"/>
      <c r="RII44" s="4"/>
      <c r="RIJ44" s="4"/>
      <c r="RIK44" s="4"/>
      <c r="RIL44" s="4"/>
      <c r="RIM44" s="4"/>
      <c r="RIN44" s="4"/>
      <c r="RIO44" s="4"/>
      <c r="RIP44" s="4"/>
      <c r="RIQ44" s="4"/>
      <c r="RIR44" s="4"/>
      <c r="RIS44" s="4"/>
      <c r="RIT44" s="4"/>
      <c r="RIU44" s="4"/>
      <c r="RIV44" s="4"/>
      <c r="RIW44" s="4"/>
      <c r="RIX44" s="4"/>
      <c r="RIY44" s="4"/>
      <c r="RIZ44" s="4"/>
      <c r="RJA44" s="4"/>
      <c r="RJB44" s="4"/>
      <c r="RJC44" s="4"/>
      <c r="RJD44" s="4"/>
      <c r="RJE44" s="4"/>
      <c r="RJF44" s="4"/>
      <c r="RJG44" s="4"/>
      <c r="RJH44" s="4"/>
      <c r="RJI44" s="4"/>
      <c r="RJJ44" s="4"/>
      <c r="RJK44" s="4"/>
      <c r="RJL44" s="4"/>
      <c r="RJM44" s="4"/>
      <c r="RJN44" s="4"/>
      <c r="RJO44" s="4"/>
      <c r="RJP44" s="4"/>
      <c r="RJQ44" s="4"/>
      <c r="RJR44" s="4"/>
      <c r="RJS44" s="4"/>
      <c r="RJT44" s="4"/>
      <c r="RJU44" s="4"/>
      <c r="RJV44" s="4"/>
      <c r="RJW44" s="4"/>
      <c r="RJX44" s="4"/>
      <c r="RJY44" s="4"/>
      <c r="RJZ44" s="4"/>
      <c r="RKA44" s="4"/>
      <c r="RKB44" s="4"/>
      <c r="RKC44" s="4"/>
      <c r="RKD44" s="4"/>
      <c r="RKE44" s="4"/>
      <c r="RKF44" s="4"/>
      <c r="RKG44" s="4"/>
      <c r="RKH44" s="4"/>
      <c r="RKI44" s="4"/>
      <c r="RKJ44" s="4"/>
      <c r="RKK44" s="4"/>
      <c r="RKL44" s="4"/>
      <c r="RKM44" s="4"/>
      <c r="RKN44" s="4"/>
      <c r="RKO44" s="4"/>
      <c r="RKP44" s="4"/>
      <c r="RKQ44" s="4"/>
      <c r="RKR44" s="4"/>
      <c r="RKS44" s="4"/>
      <c r="RKT44" s="4"/>
      <c r="RKU44" s="4"/>
      <c r="RKV44" s="4"/>
      <c r="RKW44" s="4"/>
      <c r="RKX44" s="4"/>
      <c r="RKY44" s="4"/>
      <c r="RKZ44" s="4"/>
      <c r="RLA44" s="4"/>
      <c r="RLB44" s="4"/>
      <c r="RLC44" s="4"/>
      <c r="RLD44" s="4"/>
      <c r="RLE44" s="4"/>
      <c r="RLF44" s="4"/>
      <c r="RLG44" s="4"/>
      <c r="RLH44" s="4"/>
      <c r="RLI44" s="4"/>
      <c r="RLJ44" s="4"/>
      <c r="RLK44" s="4"/>
      <c r="RLL44" s="4"/>
      <c r="RLM44" s="4"/>
      <c r="RLN44" s="4"/>
      <c r="RLO44" s="4"/>
      <c r="RLP44" s="4"/>
      <c r="RLQ44" s="4"/>
      <c r="RLR44" s="4"/>
      <c r="RLS44" s="4"/>
      <c r="RLT44" s="4"/>
      <c r="RLU44" s="4"/>
      <c r="RLV44" s="4"/>
      <c r="RLW44" s="4"/>
      <c r="RLX44" s="4"/>
      <c r="RLY44" s="4"/>
      <c r="RLZ44" s="4"/>
      <c r="RMA44" s="4"/>
      <c r="RMB44" s="4"/>
      <c r="RMC44" s="4"/>
      <c r="RMD44" s="4"/>
      <c r="RME44" s="4"/>
      <c r="RMF44" s="4"/>
      <c r="RMG44" s="4"/>
      <c r="RMH44" s="4"/>
      <c r="RMI44" s="4"/>
      <c r="RMJ44" s="4"/>
      <c r="RMK44" s="4"/>
      <c r="RML44" s="4"/>
      <c r="RMM44" s="4"/>
      <c r="RMN44" s="4"/>
      <c r="RMO44" s="4"/>
      <c r="RMP44" s="4"/>
      <c r="RMQ44" s="4"/>
      <c r="RMR44" s="4"/>
      <c r="RMS44" s="4"/>
      <c r="RMT44" s="4"/>
      <c r="RMU44" s="4"/>
      <c r="RMV44" s="4"/>
      <c r="RMW44" s="4"/>
      <c r="RMX44" s="4"/>
      <c r="RMY44" s="4"/>
      <c r="RMZ44" s="4"/>
      <c r="RNA44" s="4"/>
      <c r="RNB44" s="4"/>
      <c r="RNC44" s="4"/>
      <c r="RND44" s="4"/>
      <c r="RNE44" s="4"/>
      <c r="RNF44" s="4"/>
      <c r="RNG44" s="4"/>
      <c r="RNH44" s="4"/>
      <c r="RNI44" s="4"/>
      <c r="RNJ44" s="4"/>
      <c r="RNK44" s="4"/>
      <c r="RNL44" s="4"/>
      <c r="RNM44" s="4"/>
      <c r="RNN44" s="4"/>
      <c r="RNO44" s="4"/>
      <c r="RNP44" s="4"/>
      <c r="RNQ44" s="4"/>
      <c r="RNR44" s="4"/>
      <c r="RNS44" s="4"/>
      <c r="RNT44" s="4"/>
      <c r="RNU44" s="4"/>
      <c r="RNV44" s="4"/>
      <c r="RNW44" s="4"/>
      <c r="RNX44" s="4"/>
      <c r="RNY44" s="4"/>
      <c r="RNZ44" s="4"/>
      <c r="ROA44" s="4"/>
      <c r="ROB44" s="4"/>
      <c r="ROC44" s="4"/>
      <c r="ROD44" s="4"/>
      <c r="ROE44" s="4"/>
      <c r="ROF44" s="4"/>
      <c r="ROG44" s="4"/>
      <c r="ROH44" s="4"/>
      <c r="ROI44" s="4"/>
      <c r="ROJ44" s="4"/>
      <c r="ROK44" s="4"/>
      <c r="ROL44" s="4"/>
      <c r="ROM44" s="4"/>
      <c r="RON44" s="4"/>
      <c r="ROO44" s="4"/>
      <c r="ROP44" s="4"/>
      <c r="ROQ44" s="4"/>
      <c r="ROR44" s="4"/>
      <c r="ROS44" s="4"/>
      <c r="ROT44" s="4"/>
      <c r="ROU44" s="4"/>
      <c r="ROV44" s="4"/>
      <c r="ROW44" s="4"/>
      <c r="ROX44" s="4"/>
      <c r="ROY44" s="4"/>
      <c r="ROZ44" s="4"/>
      <c r="RPA44" s="4"/>
      <c r="RPB44" s="4"/>
      <c r="RPC44" s="4"/>
      <c r="RPD44" s="4"/>
      <c r="RPE44" s="4"/>
      <c r="RPF44" s="4"/>
      <c r="RPG44" s="4"/>
      <c r="RPH44" s="4"/>
      <c r="RPI44" s="4"/>
      <c r="RPJ44" s="4"/>
      <c r="RPK44" s="4"/>
      <c r="RPL44" s="4"/>
      <c r="RPM44" s="4"/>
      <c r="RPN44" s="4"/>
      <c r="RPO44" s="4"/>
      <c r="RPP44" s="4"/>
      <c r="RPQ44" s="4"/>
      <c r="RPR44" s="4"/>
      <c r="RPS44" s="4"/>
      <c r="RPT44" s="4"/>
      <c r="RPU44" s="4"/>
      <c r="RPV44" s="4"/>
      <c r="RPW44" s="4"/>
      <c r="RPX44" s="4"/>
      <c r="RPY44" s="4"/>
      <c r="RPZ44" s="4"/>
      <c r="RQA44" s="4"/>
      <c r="RQB44" s="4"/>
      <c r="RQC44" s="4"/>
      <c r="RQD44" s="4"/>
      <c r="RQE44" s="4"/>
      <c r="RQF44" s="4"/>
      <c r="RQG44" s="4"/>
      <c r="RQH44" s="4"/>
      <c r="RQI44" s="4"/>
      <c r="RQJ44" s="4"/>
      <c r="RQK44" s="4"/>
      <c r="RQL44" s="4"/>
      <c r="RQM44" s="4"/>
      <c r="RQN44" s="4"/>
      <c r="RQO44" s="4"/>
      <c r="RQP44" s="4"/>
      <c r="RQQ44" s="4"/>
      <c r="RQR44" s="4"/>
      <c r="RQS44" s="4"/>
      <c r="RQT44" s="4"/>
      <c r="RQU44" s="4"/>
      <c r="RQV44" s="4"/>
      <c r="RQW44" s="4"/>
      <c r="RQX44" s="4"/>
      <c r="RQY44" s="4"/>
      <c r="RQZ44" s="4"/>
      <c r="RRA44" s="4"/>
      <c r="RRB44" s="4"/>
      <c r="RRC44" s="4"/>
      <c r="RRD44" s="4"/>
      <c r="RRE44" s="4"/>
      <c r="RRF44" s="4"/>
      <c r="RRG44" s="4"/>
      <c r="RRH44" s="4"/>
      <c r="RRI44" s="4"/>
      <c r="RRJ44" s="4"/>
      <c r="RRK44" s="4"/>
      <c r="RRL44" s="4"/>
      <c r="RRM44" s="4"/>
      <c r="RRN44" s="4"/>
      <c r="RRO44" s="4"/>
      <c r="RRP44" s="4"/>
      <c r="RRQ44" s="4"/>
      <c r="RRR44" s="4"/>
      <c r="RRS44" s="4"/>
      <c r="RRT44" s="4"/>
      <c r="RRU44" s="4"/>
      <c r="RRV44" s="4"/>
      <c r="RRW44" s="4"/>
      <c r="RRX44" s="4"/>
      <c r="RRY44" s="4"/>
      <c r="RRZ44" s="4"/>
      <c r="RSA44" s="4"/>
      <c r="RSB44" s="4"/>
      <c r="RSC44" s="4"/>
      <c r="RSD44" s="4"/>
      <c r="RSE44" s="4"/>
      <c r="RSF44" s="4"/>
      <c r="RSG44" s="4"/>
      <c r="RSH44" s="4"/>
      <c r="RSI44" s="4"/>
      <c r="RSJ44" s="4"/>
      <c r="RSK44" s="4"/>
      <c r="RSL44" s="4"/>
      <c r="RSM44" s="4"/>
      <c r="RSN44" s="4"/>
      <c r="RSO44" s="4"/>
      <c r="RSP44" s="4"/>
      <c r="RSQ44" s="4"/>
      <c r="RSR44" s="4"/>
      <c r="RSS44" s="4"/>
      <c r="RST44" s="4"/>
      <c r="RSU44" s="4"/>
      <c r="RSV44" s="4"/>
      <c r="RSW44" s="4"/>
      <c r="RSX44" s="4"/>
      <c r="RSY44" s="4"/>
      <c r="RSZ44" s="4"/>
      <c r="RTA44" s="4"/>
      <c r="RTB44" s="4"/>
      <c r="RTC44" s="4"/>
      <c r="RTD44" s="4"/>
      <c r="RTE44" s="4"/>
      <c r="RTF44" s="4"/>
      <c r="RTG44" s="4"/>
      <c r="RTH44" s="4"/>
      <c r="RTI44" s="4"/>
      <c r="RTJ44" s="4"/>
      <c r="RTK44" s="4"/>
      <c r="RTL44" s="4"/>
      <c r="RTM44" s="4"/>
      <c r="RTN44" s="4"/>
      <c r="RTO44" s="4"/>
      <c r="RTP44" s="4"/>
      <c r="RTQ44" s="4"/>
      <c r="RTR44" s="4"/>
      <c r="RTS44" s="4"/>
      <c r="RTT44" s="4"/>
      <c r="RTU44" s="4"/>
      <c r="RTV44" s="4"/>
      <c r="RTW44" s="4"/>
      <c r="RTX44" s="4"/>
      <c r="RTY44" s="4"/>
      <c r="RTZ44" s="4"/>
      <c r="RUA44" s="4"/>
      <c r="RUB44" s="4"/>
      <c r="RUC44" s="4"/>
      <c r="RUD44" s="4"/>
      <c r="RUE44" s="4"/>
      <c r="RUF44" s="4"/>
      <c r="RUG44" s="4"/>
      <c r="RUH44" s="4"/>
      <c r="RUI44" s="4"/>
      <c r="RUJ44" s="4"/>
      <c r="RUK44" s="4"/>
      <c r="RUL44" s="4"/>
      <c r="RUM44" s="4"/>
      <c r="RUN44" s="4"/>
      <c r="RUO44" s="4"/>
      <c r="RUP44" s="4"/>
      <c r="RUQ44" s="4"/>
      <c r="RUR44" s="4"/>
      <c r="RUS44" s="4"/>
      <c r="RUT44" s="4"/>
      <c r="RUU44" s="4"/>
      <c r="RUV44" s="4"/>
      <c r="RUW44" s="4"/>
      <c r="RUX44" s="4"/>
      <c r="RUY44" s="4"/>
      <c r="RUZ44" s="4"/>
      <c r="RVA44" s="4"/>
      <c r="RVB44" s="4"/>
      <c r="RVC44" s="4"/>
      <c r="RVD44" s="4"/>
      <c r="RVE44" s="4"/>
      <c r="RVF44" s="4"/>
      <c r="RVG44" s="4"/>
      <c r="RVH44" s="4"/>
      <c r="RVI44" s="4"/>
      <c r="RVJ44" s="4"/>
      <c r="RVK44" s="4"/>
      <c r="RVL44" s="4"/>
      <c r="RVM44" s="4"/>
      <c r="RVN44" s="4"/>
      <c r="RVO44" s="4"/>
      <c r="RVP44" s="4"/>
      <c r="RVQ44" s="4"/>
      <c r="RVR44" s="4"/>
      <c r="RVS44" s="4"/>
      <c r="RVT44" s="4"/>
      <c r="RVU44" s="4"/>
      <c r="RVV44" s="4"/>
      <c r="RVW44" s="4"/>
      <c r="RVX44" s="4"/>
      <c r="RVY44" s="4"/>
      <c r="RVZ44" s="4"/>
      <c r="RWA44" s="4"/>
      <c r="RWB44" s="4"/>
      <c r="RWC44" s="4"/>
      <c r="RWD44" s="4"/>
      <c r="RWE44" s="4"/>
      <c r="RWF44" s="4"/>
      <c r="RWG44" s="4"/>
      <c r="RWH44" s="4"/>
      <c r="RWI44" s="4"/>
      <c r="RWJ44" s="4"/>
      <c r="RWK44" s="4"/>
      <c r="RWL44" s="4"/>
      <c r="RWM44" s="4"/>
      <c r="RWN44" s="4"/>
      <c r="RWO44" s="4"/>
      <c r="RWP44" s="4"/>
      <c r="RWQ44" s="4"/>
      <c r="RWR44" s="4"/>
      <c r="RWS44" s="4"/>
      <c r="RWT44" s="4"/>
      <c r="RWU44" s="4"/>
      <c r="RWV44" s="4"/>
      <c r="RWW44" s="4"/>
      <c r="RWX44" s="4"/>
      <c r="RWY44" s="4"/>
      <c r="RWZ44" s="4"/>
      <c r="RXA44" s="4"/>
      <c r="RXB44" s="4"/>
      <c r="RXC44" s="4"/>
      <c r="RXD44" s="4"/>
      <c r="RXE44" s="4"/>
      <c r="RXF44" s="4"/>
      <c r="RXG44" s="4"/>
      <c r="RXH44" s="4"/>
      <c r="RXI44" s="4"/>
      <c r="RXJ44" s="4"/>
      <c r="RXK44" s="4"/>
      <c r="RXL44" s="4"/>
      <c r="RXM44" s="4"/>
      <c r="RXN44" s="4"/>
      <c r="RXO44" s="4"/>
      <c r="RXP44" s="4"/>
      <c r="RXQ44" s="4"/>
      <c r="RXR44" s="4"/>
      <c r="RXS44" s="4"/>
      <c r="RXT44" s="4"/>
      <c r="RXU44" s="4"/>
      <c r="RXV44" s="4"/>
      <c r="RXW44" s="4"/>
      <c r="RXX44" s="4"/>
      <c r="RXY44" s="4"/>
      <c r="RXZ44" s="4"/>
      <c r="RYA44" s="4"/>
      <c r="RYB44" s="4"/>
      <c r="RYC44" s="4"/>
      <c r="RYD44" s="4"/>
      <c r="RYE44" s="4"/>
      <c r="RYF44" s="4"/>
      <c r="RYG44" s="4"/>
      <c r="RYH44" s="4"/>
      <c r="RYI44" s="4"/>
      <c r="RYJ44" s="4"/>
      <c r="RYK44" s="4"/>
      <c r="RYL44" s="4"/>
      <c r="RYM44" s="4"/>
      <c r="RYN44" s="4"/>
      <c r="RYO44" s="4"/>
      <c r="RYP44" s="4"/>
      <c r="RYQ44" s="4"/>
      <c r="RYR44" s="4"/>
      <c r="RYS44" s="4"/>
      <c r="RYT44" s="4"/>
      <c r="RYU44" s="4"/>
      <c r="RYV44" s="4"/>
      <c r="RYW44" s="4"/>
      <c r="RYX44" s="4"/>
      <c r="RYY44" s="4"/>
      <c r="RYZ44" s="4"/>
      <c r="RZA44" s="4"/>
      <c r="RZB44" s="4"/>
      <c r="RZC44" s="4"/>
      <c r="RZD44" s="4"/>
      <c r="RZE44" s="4"/>
      <c r="RZF44" s="4"/>
      <c r="RZG44" s="4"/>
      <c r="RZH44" s="4"/>
      <c r="RZI44" s="4"/>
      <c r="RZJ44" s="4"/>
      <c r="RZK44" s="4"/>
      <c r="RZL44" s="4"/>
      <c r="RZM44" s="4"/>
      <c r="RZN44" s="4"/>
      <c r="RZO44" s="4"/>
      <c r="RZP44" s="4"/>
      <c r="RZQ44" s="4"/>
      <c r="RZR44" s="4"/>
      <c r="RZS44" s="4"/>
      <c r="RZT44" s="4"/>
      <c r="RZU44" s="4"/>
      <c r="RZV44" s="4"/>
      <c r="RZW44" s="4"/>
      <c r="RZX44" s="4"/>
      <c r="RZY44" s="4"/>
      <c r="RZZ44" s="4"/>
      <c r="SAA44" s="4"/>
      <c r="SAB44" s="4"/>
      <c r="SAC44" s="4"/>
      <c r="SAD44" s="4"/>
      <c r="SAE44" s="4"/>
      <c r="SAF44" s="4"/>
      <c r="SAG44" s="4"/>
      <c r="SAH44" s="4"/>
      <c r="SAI44" s="4"/>
      <c r="SAJ44" s="4"/>
      <c r="SAK44" s="4"/>
      <c r="SAL44" s="4"/>
      <c r="SAM44" s="4"/>
      <c r="SAN44" s="4"/>
      <c r="SAO44" s="4"/>
      <c r="SAP44" s="4"/>
      <c r="SAQ44" s="4"/>
      <c r="SAR44" s="4"/>
      <c r="SAS44" s="4"/>
      <c r="SAT44" s="4"/>
      <c r="SAU44" s="4"/>
      <c r="SAV44" s="4"/>
      <c r="SAW44" s="4"/>
      <c r="SAX44" s="4"/>
      <c r="SAY44" s="4"/>
      <c r="SAZ44" s="4"/>
      <c r="SBA44" s="4"/>
      <c r="SBB44" s="4"/>
      <c r="SBC44" s="4"/>
      <c r="SBD44" s="4"/>
      <c r="SBE44" s="4"/>
      <c r="SBF44" s="4"/>
      <c r="SBG44" s="4"/>
      <c r="SBH44" s="4"/>
      <c r="SBI44" s="4"/>
      <c r="SBJ44" s="4"/>
      <c r="SBK44" s="4"/>
      <c r="SBL44" s="4"/>
      <c r="SBM44" s="4"/>
      <c r="SBN44" s="4"/>
      <c r="SBO44" s="4"/>
      <c r="SBP44" s="4"/>
      <c r="SBQ44" s="4"/>
      <c r="SBR44" s="4"/>
      <c r="SBS44" s="4"/>
      <c r="SBT44" s="4"/>
      <c r="SBU44" s="4"/>
      <c r="SBV44" s="4"/>
      <c r="SBW44" s="4"/>
      <c r="SBX44" s="4"/>
      <c r="SBY44" s="4"/>
      <c r="SBZ44" s="4"/>
      <c r="SCA44" s="4"/>
      <c r="SCB44" s="4"/>
      <c r="SCC44" s="4"/>
      <c r="SCD44" s="4"/>
      <c r="SCE44" s="4"/>
      <c r="SCF44" s="4"/>
      <c r="SCG44" s="4"/>
      <c r="SCH44" s="4"/>
      <c r="SCI44" s="4"/>
      <c r="SCJ44" s="4"/>
      <c r="SCK44" s="4"/>
      <c r="SCL44" s="4"/>
      <c r="SCM44" s="4"/>
      <c r="SCN44" s="4"/>
      <c r="SCO44" s="4"/>
      <c r="SCP44" s="4"/>
      <c r="SCQ44" s="4"/>
      <c r="SCR44" s="4"/>
      <c r="SCS44" s="4"/>
      <c r="SCT44" s="4"/>
      <c r="SCU44" s="4"/>
      <c r="SCV44" s="4"/>
      <c r="SCW44" s="4"/>
      <c r="SCX44" s="4"/>
      <c r="SCY44" s="4"/>
      <c r="SCZ44" s="4"/>
      <c r="SDA44" s="4"/>
      <c r="SDB44" s="4"/>
      <c r="SDC44" s="4"/>
      <c r="SDD44" s="4"/>
      <c r="SDE44" s="4"/>
      <c r="SDF44" s="4"/>
      <c r="SDG44" s="4"/>
      <c r="SDH44" s="4"/>
      <c r="SDI44" s="4"/>
      <c r="SDJ44" s="4"/>
      <c r="SDK44" s="4"/>
      <c r="SDL44" s="4"/>
      <c r="SDM44" s="4"/>
      <c r="SDN44" s="4"/>
      <c r="SDO44" s="4"/>
      <c r="SDP44" s="4"/>
      <c r="SDQ44" s="4"/>
      <c r="SDR44" s="4"/>
      <c r="SDS44" s="4"/>
      <c r="SDT44" s="4"/>
      <c r="SDU44" s="4"/>
      <c r="SDV44" s="4"/>
      <c r="SDW44" s="4"/>
      <c r="SDX44" s="4"/>
      <c r="SDY44" s="4"/>
      <c r="SDZ44" s="4"/>
      <c r="SEA44" s="4"/>
      <c r="SEB44" s="4"/>
      <c r="SEC44" s="4"/>
      <c r="SED44" s="4"/>
      <c r="SEE44" s="4"/>
      <c r="SEF44" s="4"/>
      <c r="SEG44" s="4"/>
      <c r="SEH44" s="4"/>
      <c r="SEI44" s="4"/>
      <c r="SEJ44" s="4"/>
      <c r="SEK44" s="4"/>
      <c r="SEL44" s="4"/>
      <c r="SEM44" s="4"/>
      <c r="SEN44" s="4"/>
      <c r="SEO44" s="4"/>
      <c r="SEP44" s="4"/>
      <c r="SEQ44" s="4"/>
      <c r="SER44" s="4"/>
      <c r="SES44" s="4"/>
      <c r="SET44" s="4"/>
      <c r="SEU44" s="4"/>
      <c r="SEV44" s="4"/>
      <c r="SEW44" s="4"/>
      <c r="SEX44" s="4"/>
      <c r="SEY44" s="4"/>
      <c r="SEZ44" s="4"/>
      <c r="SFA44" s="4"/>
      <c r="SFB44" s="4"/>
      <c r="SFC44" s="4"/>
      <c r="SFD44" s="4"/>
      <c r="SFE44" s="4"/>
      <c r="SFF44" s="4"/>
      <c r="SFG44" s="4"/>
      <c r="SFH44" s="4"/>
      <c r="SFI44" s="4"/>
      <c r="SFJ44" s="4"/>
      <c r="SFK44" s="4"/>
      <c r="SFL44" s="4"/>
      <c r="SFM44" s="4"/>
      <c r="SFN44" s="4"/>
      <c r="SFO44" s="4"/>
      <c r="SFP44" s="4"/>
      <c r="SFQ44" s="4"/>
      <c r="SFR44" s="4"/>
      <c r="SFS44" s="4"/>
      <c r="SFT44" s="4"/>
      <c r="SFU44" s="4"/>
      <c r="SFV44" s="4"/>
      <c r="SFW44" s="4"/>
      <c r="SFX44" s="4"/>
      <c r="SFY44" s="4"/>
      <c r="SFZ44" s="4"/>
      <c r="SGA44" s="4"/>
      <c r="SGB44" s="4"/>
      <c r="SGC44" s="4"/>
      <c r="SGD44" s="4"/>
      <c r="SGE44" s="4"/>
      <c r="SGF44" s="4"/>
      <c r="SGG44" s="4"/>
      <c r="SGH44" s="4"/>
      <c r="SGI44" s="4"/>
      <c r="SGJ44" s="4"/>
      <c r="SGK44" s="4"/>
      <c r="SGL44" s="4"/>
      <c r="SGM44" s="4"/>
      <c r="SGN44" s="4"/>
      <c r="SGO44" s="4"/>
      <c r="SGP44" s="4"/>
      <c r="SGQ44" s="4"/>
      <c r="SGR44" s="4"/>
      <c r="SGS44" s="4"/>
      <c r="SGT44" s="4"/>
      <c r="SGU44" s="4"/>
      <c r="SGV44" s="4"/>
      <c r="SGW44" s="4"/>
      <c r="SGX44" s="4"/>
      <c r="SGY44" s="4"/>
      <c r="SGZ44" s="4"/>
      <c r="SHA44" s="4"/>
      <c r="SHB44" s="4"/>
      <c r="SHC44" s="4"/>
      <c r="SHD44" s="4"/>
      <c r="SHE44" s="4"/>
      <c r="SHF44" s="4"/>
      <c r="SHG44" s="4"/>
      <c r="SHH44" s="4"/>
      <c r="SHI44" s="4"/>
      <c r="SHJ44" s="4"/>
      <c r="SHK44" s="4"/>
      <c r="SHL44" s="4"/>
      <c r="SHM44" s="4"/>
      <c r="SHN44" s="4"/>
      <c r="SHO44" s="4"/>
      <c r="SHP44" s="4"/>
      <c r="SHQ44" s="4"/>
      <c r="SHR44" s="4"/>
      <c r="SHS44" s="4"/>
      <c r="SHT44" s="4"/>
      <c r="SHU44" s="4"/>
      <c r="SHV44" s="4"/>
      <c r="SHW44" s="4"/>
      <c r="SHX44" s="4"/>
      <c r="SHY44" s="4"/>
      <c r="SHZ44" s="4"/>
      <c r="SIA44" s="4"/>
      <c r="SIB44" s="4"/>
      <c r="SIC44" s="4"/>
      <c r="SID44" s="4"/>
      <c r="SIE44" s="4"/>
      <c r="SIF44" s="4"/>
      <c r="SIG44" s="4"/>
      <c r="SIH44" s="4"/>
      <c r="SII44" s="4"/>
      <c r="SIJ44" s="4"/>
      <c r="SIK44" s="4"/>
      <c r="SIL44" s="4"/>
      <c r="SIM44" s="4"/>
      <c r="SIN44" s="4"/>
      <c r="SIO44" s="4"/>
      <c r="SIP44" s="4"/>
      <c r="SIQ44" s="4"/>
      <c r="SIR44" s="4"/>
      <c r="SIS44" s="4"/>
      <c r="SIT44" s="4"/>
      <c r="SIU44" s="4"/>
      <c r="SIV44" s="4"/>
      <c r="SIW44" s="4"/>
      <c r="SIX44" s="4"/>
      <c r="SIY44" s="4"/>
      <c r="SIZ44" s="4"/>
      <c r="SJA44" s="4"/>
      <c r="SJB44" s="4"/>
      <c r="SJC44" s="4"/>
      <c r="SJD44" s="4"/>
      <c r="SJE44" s="4"/>
      <c r="SJF44" s="4"/>
      <c r="SJG44" s="4"/>
      <c r="SJH44" s="4"/>
      <c r="SJI44" s="4"/>
      <c r="SJJ44" s="4"/>
      <c r="SJK44" s="4"/>
      <c r="SJL44" s="4"/>
      <c r="SJM44" s="4"/>
      <c r="SJN44" s="4"/>
      <c r="SJO44" s="4"/>
      <c r="SJP44" s="4"/>
      <c r="SJQ44" s="4"/>
      <c r="SJR44" s="4"/>
      <c r="SJS44" s="4"/>
      <c r="SJT44" s="4"/>
      <c r="SJU44" s="4"/>
      <c r="SJV44" s="4"/>
      <c r="SJW44" s="4"/>
      <c r="SJX44" s="4"/>
      <c r="SJY44" s="4"/>
      <c r="SJZ44" s="4"/>
      <c r="SKA44" s="4"/>
      <c r="SKB44" s="4"/>
      <c r="SKC44" s="4"/>
      <c r="SKD44" s="4"/>
      <c r="SKE44" s="4"/>
      <c r="SKF44" s="4"/>
      <c r="SKG44" s="4"/>
      <c r="SKH44" s="4"/>
      <c r="SKI44" s="4"/>
      <c r="SKJ44" s="4"/>
      <c r="SKK44" s="4"/>
      <c r="SKL44" s="4"/>
      <c r="SKM44" s="4"/>
      <c r="SKN44" s="4"/>
      <c r="SKO44" s="4"/>
      <c r="SKP44" s="4"/>
      <c r="SKQ44" s="4"/>
      <c r="SKR44" s="4"/>
      <c r="SKS44" s="4"/>
      <c r="SKT44" s="4"/>
      <c r="SKU44" s="4"/>
      <c r="SKV44" s="4"/>
      <c r="SKW44" s="4"/>
      <c r="SKX44" s="4"/>
      <c r="SKY44" s="4"/>
      <c r="SKZ44" s="4"/>
      <c r="SLA44" s="4"/>
      <c r="SLB44" s="4"/>
      <c r="SLC44" s="4"/>
      <c r="SLD44" s="4"/>
      <c r="SLE44" s="4"/>
      <c r="SLF44" s="4"/>
      <c r="SLG44" s="4"/>
      <c r="SLH44" s="4"/>
      <c r="SLI44" s="4"/>
      <c r="SLJ44" s="4"/>
      <c r="SLK44" s="4"/>
      <c r="SLL44" s="4"/>
      <c r="SLM44" s="4"/>
      <c r="SLN44" s="4"/>
      <c r="SLO44" s="4"/>
      <c r="SLP44" s="4"/>
      <c r="SLQ44" s="4"/>
      <c r="SLR44" s="4"/>
      <c r="SLS44" s="4"/>
      <c r="SLT44" s="4"/>
      <c r="SLU44" s="4"/>
      <c r="SLV44" s="4"/>
      <c r="SLW44" s="4"/>
      <c r="SLX44" s="4"/>
      <c r="SLY44" s="4"/>
      <c r="SLZ44" s="4"/>
      <c r="SMA44" s="4"/>
      <c r="SMB44" s="4"/>
      <c r="SMC44" s="4"/>
      <c r="SMD44" s="4"/>
      <c r="SME44" s="4"/>
      <c r="SMF44" s="4"/>
      <c r="SMG44" s="4"/>
      <c r="SMH44" s="4"/>
      <c r="SMI44" s="4"/>
      <c r="SMJ44" s="4"/>
      <c r="SMK44" s="4"/>
      <c r="SML44" s="4"/>
      <c r="SMM44" s="4"/>
      <c r="SMN44" s="4"/>
      <c r="SMO44" s="4"/>
      <c r="SMP44" s="4"/>
      <c r="SMQ44" s="4"/>
      <c r="SMR44" s="4"/>
      <c r="SMS44" s="4"/>
      <c r="SMT44" s="4"/>
      <c r="SMU44" s="4"/>
      <c r="SMV44" s="4"/>
      <c r="SMW44" s="4"/>
      <c r="SMX44" s="4"/>
      <c r="SMY44" s="4"/>
      <c r="SMZ44" s="4"/>
      <c r="SNA44" s="4"/>
      <c r="SNB44" s="4"/>
      <c r="SNC44" s="4"/>
      <c r="SND44" s="4"/>
      <c r="SNE44" s="4"/>
      <c r="SNF44" s="4"/>
      <c r="SNG44" s="4"/>
      <c r="SNH44" s="4"/>
      <c r="SNI44" s="4"/>
      <c r="SNJ44" s="4"/>
      <c r="SNK44" s="4"/>
      <c r="SNL44" s="4"/>
      <c r="SNM44" s="4"/>
      <c r="SNN44" s="4"/>
      <c r="SNO44" s="4"/>
      <c r="SNP44" s="4"/>
      <c r="SNQ44" s="4"/>
      <c r="SNR44" s="4"/>
      <c r="SNS44" s="4"/>
      <c r="SNT44" s="4"/>
      <c r="SNU44" s="4"/>
      <c r="SNV44" s="4"/>
      <c r="SNW44" s="4"/>
      <c r="SNX44" s="4"/>
      <c r="SNY44" s="4"/>
      <c r="SNZ44" s="4"/>
      <c r="SOA44" s="4"/>
      <c r="SOB44" s="4"/>
      <c r="SOC44" s="4"/>
      <c r="SOD44" s="4"/>
      <c r="SOE44" s="4"/>
      <c r="SOF44" s="4"/>
      <c r="SOG44" s="4"/>
      <c r="SOH44" s="4"/>
      <c r="SOI44" s="4"/>
      <c r="SOJ44" s="4"/>
      <c r="SOK44" s="4"/>
      <c r="SOL44" s="4"/>
      <c r="SOM44" s="4"/>
      <c r="SON44" s="4"/>
      <c r="SOO44" s="4"/>
      <c r="SOP44" s="4"/>
      <c r="SOQ44" s="4"/>
      <c r="SOR44" s="4"/>
      <c r="SOS44" s="4"/>
      <c r="SOT44" s="4"/>
      <c r="SOU44" s="4"/>
      <c r="SOV44" s="4"/>
      <c r="SOW44" s="4"/>
      <c r="SOX44" s="4"/>
      <c r="SOY44" s="4"/>
      <c r="SOZ44" s="4"/>
      <c r="SPA44" s="4"/>
      <c r="SPB44" s="4"/>
      <c r="SPC44" s="4"/>
      <c r="SPD44" s="4"/>
      <c r="SPE44" s="4"/>
      <c r="SPF44" s="4"/>
      <c r="SPG44" s="4"/>
      <c r="SPH44" s="4"/>
      <c r="SPI44" s="4"/>
      <c r="SPJ44" s="4"/>
      <c r="SPK44" s="4"/>
      <c r="SPL44" s="4"/>
      <c r="SPM44" s="4"/>
      <c r="SPN44" s="4"/>
      <c r="SPO44" s="4"/>
      <c r="SPP44" s="4"/>
      <c r="SPQ44" s="4"/>
      <c r="SPR44" s="4"/>
      <c r="SPS44" s="4"/>
      <c r="SPT44" s="4"/>
      <c r="SPU44" s="4"/>
      <c r="SPV44" s="4"/>
      <c r="SPW44" s="4"/>
      <c r="SPX44" s="4"/>
      <c r="SPY44" s="4"/>
      <c r="SPZ44" s="4"/>
      <c r="SQA44" s="4"/>
      <c r="SQB44" s="4"/>
      <c r="SQC44" s="4"/>
      <c r="SQD44" s="4"/>
      <c r="SQE44" s="4"/>
      <c r="SQF44" s="4"/>
      <c r="SQG44" s="4"/>
      <c r="SQH44" s="4"/>
      <c r="SQI44" s="4"/>
      <c r="SQJ44" s="4"/>
      <c r="SQK44" s="4"/>
      <c r="SQL44" s="4"/>
      <c r="SQM44" s="4"/>
      <c r="SQN44" s="4"/>
      <c r="SQO44" s="4"/>
      <c r="SQP44" s="4"/>
      <c r="SQQ44" s="4"/>
      <c r="SQR44" s="4"/>
      <c r="SQS44" s="4"/>
      <c r="SQT44" s="4"/>
      <c r="SQU44" s="4"/>
      <c r="SQV44" s="4"/>
      <c r="SQW44" s="4"/>
      <c r="SQX44" s="4"/>
      <c r="SQY44" s="4"/>
      <c r="SQZ44" s="4"/>
      <c r="SRA44" s="4"/>
      <c r="SRB44" s="4"/>
      <c r="SRC44" s="4"/>
      <c r="SRD44" s="4"/>
      <c r="SRE44" s="4"/>
      <c r="SRF44" s="4"/>
      <c r="SRG44" s="4"/>
      <c r="SRH44" s="4"/>
      <c r="SRI44" s="4"/>
      <c r="SRJ44" s="4"/>
      <c r="SRK44" s="4"/>
      <c r="SRL44" s="4"/>
      <c r="SRM44" s="4"/>
      <c r="SRN44" s="4"/>
      <c r="SRO44" s="4"/>
      <c r="SRP44" s="4"/>
      <c r="SRQ44" s="4"/>
      <c r="SRR44" s="4"/>
      <c r="SRS44" s="4"/>
      <c r="SRT44" s="4"/>
      <c r="SRU44" s="4"/>
      <c r="SRV44" s="4"/>
      <c r="SRW44" s="4"/>
      <c r="SRX44" s="4"/>
      <c r="SRY44" s="4"/>
      <c r="SRZ44" s="4"/>
      <c r="SSA44" s="4"/>
      <c r="SSB44" s="4"/>
      <c r="SSC44" s="4"/>
      <c r="SSD44" s="4"/>
      <c r="SSE44" s="4"/>
      <c r="SSF44" s="4"/>
      <c r="SSG44" s="4"/>
      <c r="SSH44" s="4"/>
      <c r="SSI44" s="4"/>
      <c r="SSJ44" s="4"/>
      <c r="SSK44" s="4"/>
      <c r="SSL44" s="4"/>
      <c r="SSM44" s="4"/>
      <c r="SSN44" s="4"/>
      <c r="SSO44" s="4"/>
      <c r="SSP44" s="4"/>
      <c r="SSQ44" s="4"/>
      <c r="SSR44" s="4"/>
      <c r="SSS44" s="4"/>
      <c r="SST44" s="4"/>
      <c r="SSU44" s="4"/>
      <c r="SSV44" s="4"/>
      <c r="SSW44" s="4"/>
      <c r="SSX44" s="4"/>
      <c r="SSY44" s="4"/>
      <c r="SSZ44" s="4"/>
      <c r="STA44" s="4"/>
      <c r="STB44" s="4"/>
      <c r="STC44" s="4"/>
      <c r="STD44" s="4"/>
      <c r="STE44" s="4"/>
      <c r="STF44" s="4"/>
      <c r="STG44" s="4"/>
      <c r="STH44" s="4"/>
      <c r="STI44" s="4"/>
      <c r="STJ44" s="4"/>
      <c r="STK44" s="4"/>
      <c r="STL44" s="4"/>
      <c r="STM44" s="4"/>
      <c r="STN44" s="4"/>
      <c r="STO44" s="4"/>
      <c r="STP44" s="4"/>
      <c r="STQ44" s="4"/>
      <c r="STR44" s="4"/>
      <c r="STS44" s="4"/>
      <c r="STT44" s="4"/>
      <c r="STU44" s="4"/>
      <c r="STV44" s="4"/>
      <c r="STW44" s="4"/>
      <c r="STX44" s="4"/>
      <c r="STY44" s="4"/>
      <c r="STZ44" s="4"/>
      <c r="SUA44" s="4"/>
      <c r="SUB44" s="4"/>
      <c r="SUC44" s="4"/>
      <c r="SUD44" s="4"/>
      <c r="SUE44" s="4"/>
      <c r="SUF44" s="4"/>
      <c r="SUG44" s="4"/>
      <c r="SUH44" s="4"/>
      <c r="SUI44" s="4"/>
      <c r="SUJ44" s="4"/>
      <c r="SUK44" s="4"/>
      <c r="SUL44" s="4"/>
      <c r="SUM44" s="4"/>
      <c r="SUN44" s="4"/>
      <c r="SUO44" s="4"/>
      <c r="SUP44" s="4"/>
      <c r="SUQ44" s="4"/>
      <c r="SUR44" s="4"/>
      <c r="SUS44" s="4"/>
      <c r="SUT44" s="4"/>
      <c r="SUU44" s="4"/>
      <c r="SUV44" s="4"/>
      <c r="SUW44" s="4"/>
      <c r="SUX44" s="4"/>
      <c r="SUY44" s="4"/>
      <c r="SUZ44" s="4"/>
      <c r="SVA44" s="4"/>
      <c r="SVB44" s="4"/>
      <c r="SVC44" s="4"/>
      <c r="SVD44" s="4"/>
      <c r="SVE44" s="4"/>
      <c r="SVF44" s="4"/>
      <c r="SVG44" s="4"/>
      <c r="SVH44" s="4"/>
      <c r="SVI44" s="4"/>
      <c r="SVJ44" s="4"/>
      <c r="SVK44" s="4"/>
      <c r="SVL44" s="4"/>
      <c r="SVM44" s="4"/>
      <c r="SVN44" s="4"/>
      <c r="SVO44" s="4"/>
      <c r="SVP44" s="4"/>
      <c r="SVQ44" s="4"/>
      <c r="SVR44" s="4"/>
      <c r="SVS44" s="4"/>
      <c r="SVT44" s="4"/>
      <c r="SVU44" s="4"/>
      <c r="SVV44" s="4"/>
      <c r="SVW44" s="4"/>
      <c r="SVX44" s="4"/>
      <c r="SVY44" s="4"/>
      <c r="SVZ44" s="4"/>
      <c r="SWA44" s="4"/>
      <c r="SWB44" s="4"/>
      <c r="SWC44" s="4"/>
      <c r="SWD44" s="4"/>
      <c r="SWE44" s="4"/>
      <c r="SWF44" s="4"/>
      <c r="SWG44" s="4"/>
      <c r="SWH44" s="4"/>
      <c r="SWI44" s="4"/>
      <c r="SWJ44" s="4"/>
      <c r="SWK44" s="4"/>
      <c r="SWL44" s="4"/>
      <c r="SWM44" s="4"/>
      <c r="SWN44" s="4"/>
      <c r="SWO44" s="4"/>
      <c r="SWP44" s="4"/>
      <c r="SWQ44" s="4"/>
      <c r="SWR44" s="4"/>
      <c r="SWS44" s="4"/>
      <c r="SWT44" s="4"/>
      <c r="SWU44" s="4"/>
      <c r="SWV44" s="4"/>
      <c r="SWW44" s="4"/>
      <c r="SWX44" s="4"/>
      <c r="SWY44" s="4"/>
      <c r="SWZ44" s="4"/>
      <c r="SXA44" s="4"/>
      <c r="SXB44" s="4"/>
      <c r="SXC44" s="4"/>
      <c r="SXD44" s="4"/>
      <c r="SXE44" s="4"/>
      <c r="SXF44" s="4"/>
      <c r="SXG44" s="4"/>
      <c r="SXH44" s="4"/>
      <c r="SXI44" s="4"/>
      <c r="SXJ44" s="4"/>
      <c r="SXK44" s="4"/>
      <c r="SXL44" s="4"/>
      <c r="SXM44" s="4"/>
      <c r="SXN44" s="4"/>
      <c r="SXO44" s="4"/>
      <c r="SXP44" s="4"/>
      <c r="SXQ44" s="4"/>
      <c r="SXR44" s="4"/>
      <c r="SXS44" s="4"/>
      <c r="SXT44" s="4"/>
      <c r="SXU44" s="4"/>
      <c r="SXV44" s="4"/>
      <c r="SXW44" s="4"/>
      <c r="SXX44" s="4"/>
      <c r="SXY44" s="4"/>
      <c r="SXZ44" s="4"/>
      <c r="SYA44" s="4"/>
      <c r="SYB44" s="4"/>
      <c r="SYC44" s="4"/>
      <c r="SYD44" s="4"/>
      <c r="SYE44" s="4"/>
      <c r="SYF44" s="4"/>
      <c r="SYG44" s="4"/>
      <c r="SYH44" s="4"/>
      <c r="SYI44" s="4"/>
      <c r="SYJ44" s="4"/>
      <c r="SYK44" s="4"/>
      <c r="SYL44" s="4"/>
      <c r="SYM44" s="4"/>
      <c r="SYN44" s="4"/>
      <c r="SYO44" s="4"/>
      <c r="SYP44" s="4"/>
      <c r="SYQ44" s="4"/>
      <c r="SYR44" s="4"/>
      <c r="SYS44" s="4"/>
      <c r="SYT44" s="4"/>
      <c r="SYU44" s="4"/>
      <c r="SYV44" s="4"/>
      <c r="SYW44" s="4"/>
      <c r="SYX44" s="4"/>
      <c r="SYY44" s="4"/>
      <c r="SYZ44" s="4"/>
      <c r="SZA44" s="4"/>
      <c r="SZB44" s="4"/>
      <c r="SZC44" s="4"/>
      <c r="SZD44" s="4"/>
      <c r="SZE44" s="4"/>
      <c r="SZF44" s="4"/>
      <c r="SZG44" s="4"/>
      <c r="SZH44" s="4"/>
      <c r="SZI44" s="4"/>
      <c r="SZJ44" s="4"/>
      <c r="SZK44" s="4"/>
      <c r="SZL44" s="4"/>
      <c r="SZM44" s="4"/>
      <c r="SZN44" s="4"/>
      <c r="SZO44" s="4"/>
      <c r="SZP44" s="4"/>
      <c r="SZQ44" s="4"/>
      <c r="SZR44" s="4"/>
      <c r="SZS44" s="4"/>
      <c r="SZT44" s="4"/>
      <c r="SZU44" s="4"/>
      <c r="SZV44" s="4"/>
      <c r="SZW44" s="4"/>
      <c r="SZX44" s="4"/>
      <c r="SZY44" s="4"/>
      <c r="SZZ44" s="4"/>
      <c r="TAA44" s="4"/>
      <c r="TAB44" s="4"/>
      <c r="TAC44" s="4"/>
      <c r="TAD44" s="4"/>
      <c r="TAE44" s="4"/>
      <c r="TAF44" s="4"/>
      <c r="TAG44" s="4"/>
      <c r="TAH44" s="4"/>
      <c r="TAI44" s="4"/>
      <c r="TAJ44" s="4"/>
      <c r="TAK44" s="4"/>
      <c r="TAL44" s="4"/>
      <c r="TAM44" s="4"/>
      <c r="TAN44" s="4"/>
      <c r="TAO44" s="4"/>
      <c r="TAP44" s="4"/>
      <c r="TAQ44" s="4"/>
      <c r="TAR44" s="4"/>
      <c r="TAS44" s="4"/>
      <c r="TAT44" s="4"/>
      <c r="TAU44" s="4"/>
      <c r="TAV44" s="4"/>
      <c r="TAW44" s="4"/>
      <c r="TAX44" s="4"/>
      <c r="TAY44" s="4"/>
      <c r="TAZ44" s="4"/>
      <c r="TBA44" s="4"/>
      <c r="TBB44" s="4"/>
      <c r="TBC44" s="4"/>
      <c r="TBD44" s="4"/>
      <c r="TBE44" s="4"/>
      <c r="TBF44" s="4"/>
      <c r="TBG44" s="4"/>
      <c r="TBH44" s="4"/>
      <c r="TBI44" s="4"/>
      <c r="TBJ44" s="4"/>
      <c r="TBK44" s="4"/>
      <c r="TBL44" s="4"/>
      <c r="TBM44" s="4"/>
      <c r="TBN44" s="4"/>
      <c r="TBO44" s="4"/>
      <c r="TBP44" s="4"/>
      <c r="TBQ44" s="4"/>
      <c r="TBR44" s="4"/>
      <c r="TBS44" s="4"/>
      <c r="TBT44" s="4"/>
      <c r="TBU44" s="4"/>
      <c r="TBV44" s="4"/>
      <c r="TBW44" s="4"/>
      <c r="TBX44" s="4"/>
      <c r="TBY44" s="4"/>
      <c r="TBZ44" s="4"/>
      <c r="TCA44" s="4"/>
      <c r="TCB44" s="4"/>
      <c r="TCC44" s="4"/>
      <c r="TCD44" s="4"/>
      <c r="TCE44" s="4"/>
      <c r="TCF44" s="4"/>
      <c r="TCG44" s="4"/>
      <c r="TCH44" s="4"/>
      <c r="TCI44" s="4"/>
      <c r="TCJ44" s="4"/>
      <c r="TCK44" s="4"/>
      <c r="TCL44" s="4"/>
      <c r="TCM44" s="4"/>
      <c r="TCN44" s="4"/>
      <c r="TCO44" s="4"/>
      <c r="TCP44" s="4"/>
      <c r="TCQ44" s="4"/>
      <c r="TCR44" s="4"/>
      <c r="TCS44" s="4"/>
      <c r="TCT44" s="4"/>
      <c r="TCU44" s="4"/>
      <c r="TCV44" s="4"/>
      <c r="TCW44" s="4"/>
      <c r="TCX44" s="4"/>
      <c r="TCY44" s="4"/>
      <c r="TCZ44" s="4"/>
      <c r="TDA44" s="4"/>
      <c r="TDB44" s="4"/>
      <c r="TDC44" s="4"/>
      <c r="TDD44" s="4"/>
      <c r="TDE44" s="4"/>
      <c r="TDF44" s="4"/>
      <c r="TDG44" s="4"/>
      <c r="TDH44" s="4"/>
      <c r="TDI44" s="4"/>
      <c r="TDJ44" s="4"/>
      <c r="TDK44" s="4"/>
      <c r="TDL44" s="4"/>
      <c r="TDM44" s="4"/>
      <c r="TDN44" s="4"/>
      <c r="TDO44" s="4"/>
      <c r="TDP44" s="4"/>
      <c r="TDQ44" s="4"/>
      <c r="TDR44" s="4"/>
      <c r="TDS44" s="4"/>
      <c r="TDT44" s="4"/>
      <c r="TDU44" s="4"/>
      <c r="TDV44" s="4"/>
      <c r="TDW44" s="4"/>
      <c r="TDX44" s="4"/>
      <c r="TDY44" s="4"/>
      <c r="TDZ44" s="4"/>
      <c r="TEA44" s="4"/>
      <c r="TEB44" s="4"/>
      <c r="TEC44" s="4"/>
      <c r="TED44" s="4"/>
      <c r="TEE44" s="4"/>
      <c r="TEF44" s="4"/>
      <c r="TEG44" s="4"/>
      <c r="TEH44" s="4"/>
      <c r="TEI44" s="4"/>
      <c r="TEJ44" s="4"/>
      <c r="TEK44" s="4"/>
      <c r="TEL44" s="4"/>
      <c r="TEM44" s="4"/>
      <c r="TEN44" s="4"/>
      <c r="TEO44" s="4"/>
      <c r="TEP44" s="4"/>
      <c r="TEQ44" s="4"/>
      <c r="TER44" s="4"/>
      <c r="TES44" s="4"/>
      <c r="TET44" s="4"/>
      <c r="TEU44" s="4"/>
      <c r="TEV44" s="4"/>
      <c r="TEW44" s="4"/>
      <c r="TEX44" s="4"/>
      <c r="TEY44" s="4"/>
      <c r="TEZ44" s="4"/>
      <c r="TFA44" s="4"/>
      <c r="TFB44" s="4"/>
      <c r="TFC44" s="4"/>
      <c r="TFD44" s="4"/>
      <c r="TFE44" s="4"/>
      <c r="TFF44" s="4"/>
      <c r="TFG44" s="4"/>
      <c r="TFH44" s="4"/>
      <c r="TFI44" s="4"/>
      <c r="TFJ44" s="4"/>
      <c r="TFK44" s="4"/>
      <c r="TFL44" s="4"/>
      <c r="TFM44" s="4"/>
      <c r="TFN44" s="4"/>
      <c r="TFO44" s="4"/>
      <c r="TFP44" s="4"/>
      <c r="TFQ44" s="4"/>
      <c r="TFR44" s="4"/>
      <c r="TFS44" s="4"/>
      <c r="TFT44" s="4"/>
      <c r="TFU44" s="4"/>
      <c r="TFV44" s="4"/>
      <c r="TFW44" s="4"/>
      <c r="TFX44" s="4"/>
      <c r="TFY44" s="4"/>
      <c r="TFZ44" s="4"/>
      <c r="TGA44" s="4"/>
      <c r="TGB44" s="4"/>
      <c r="TGC44" s="4"/>
      <c r="TGD44" s="4"/>
      <c r="TGE44" s="4"/>
      <c r="TGF44" s="4"/>
      <c r="TGG44" s="4"/>
      <c r="TGH44" s="4"/>
      <c r="TGI44" s="4"/>
      <c r="TGJ44" s="4"/>
      <c r="TGK44" s="4"/>
      <c r="TGL44" s="4"/>
      <c r="TGM44" s="4"/>
      <c r="TGN44" s="4"/>
      <c r="TGO44" s="4"/>
      <c r="TGP44" s="4"/>
      <c r="TGQ44" s="4"/>
      <c r="TGR44" s="4"/>
      <c r="TGS44" s="4"/>
      <c r="TGT44" s="4"/>
      <c r="TGU44" s="4"/>
      <c r="TGV44" s="4"/>
      <c r="TGW44" s="4"/>
      <c r="TGX44" s="4"/>
      <c r="TGY44" s="4"/>
      <c r="TGZ44" s="4"/>
      <c r="THA44" s="4"/>
      <c r="THB44" s="4"/>
      <c r="THC44" s="4"/>
      <c r="THD44" s="4"/>
      <c r="THE44" s="4"/>
      <c r="THF44" s="4"/>
      <c r="THG44" s="4"/>
      <c r="THH44" s="4"/>
      <c r="THI44" s="4"/>
      <c r="THJ44" s="4"/>
      <c r="THK44" s="4"/>
      <c r="THL44" s="4"/>
      <c r="THM44" s="4"/>
      <c r="THN44" s="4"/>
      <c r="THO44" s="4"/>
      <c r="THP44" s="4"/>
      <c r="THQ44" s="4"/>
      <c r="THR44" s="4"/>
      <c r="THS44" s="4"/>
      <c r="THT44" s="4"/>
      <c r="THU44" s="4"/>
      <c r="THV44" s="4"/>
      <c r="THW44" s="4"/>
      <c r="THX44" s="4"/>
      <c r="THY44" s="4"/>
      <c r="THZ44" s="4"/>
      <c r="TIA44" s="4"/>
      <c r="TIB44" s="4"/>
      <c r="TIC44" s="4"/>
      <c r="TID44" s="4"/>
      <c r="TIE44" s="4"/>
      <c r="TIF44" s="4"/>
      <c r="TIG44" s="4"/>
      <c r="TIH44" s="4"/>
      <c r="TII44" s="4"/>
      <c r="TIJ44" s="4"/>
      <c r="TIK44" s="4"/>
      <c r="TIL44" s="4"/>
      <c r="TIM44" s="4"/>
      <c r="TIN44" s="4"/>
      <c r="TIO44" s="4"/>
      <c r="TIP44" s="4"/>
      <c r="TIQ44" s="4"/>
      <c r="TIR44" s="4"/>
      <c r="TIS44" s="4"/>
      <c r="TIT44" s="4"/>
      <c r="TIU44" s="4"/>
      <c r="TIV44" s="4"/>
      <c r="TIW44" s="4"/>
      <c r="TIX44" s="4"/>
      <c r="TIY44" s="4"/>
      <c r="TIZ44" s="4"/>
      <c r="TJA44" s="4"/>
      <c r="TJB44" s="4"/>
      <c r="TJC44" s="4"/>
      <c r="TJD44" s="4"/>
      <c r="TJE44" s="4"/>
      <c r="TJF44" s="4"/>
      <c r="TJG44" s="4"/>
      <c r="TJH44" s="4"/>
      <c r="TJI44" s="4"/>
      <c r="TJJ44" s="4"/>
      <c r="TJK44" s="4"/>
      <c r="TJL44" s="4"/>
      <c r="TJM44" s="4"/>
      <c r="TJN44" s="4"/>
      <c r="TJO44" s="4"/>
      <c r="TJP44" s="4"/>
      <c r="TJQ44" s="4"/>
      <c r="TJR44" s="4"/>
      <c r="TJS44" s="4"/>
      <c r="TJT44" s="4"/>
      <c r="TJU44" s="4"/>
      <c r="TJV44" s="4"/>
      <c r="TJW44" s="4"/>
      <c r="TJX44" s="4"/>
      <c r="TJY44" s="4"/>
      <c r="TJZ44" s="4"/>
      <c r="TKA44" s="4"/>
      <c r="TKB44" s="4"/>
      <c r="TKC44" s="4"/>
      <c r="TKD44" s="4"/>
      <c r="TKE44" s="4"/>
      <c r="TKF44" s="4"/>
      <c r="TKG44" s="4"/>
      <c r="TKH44" s="4"/>
      <c r="TKI44" s="4"/>
      <c r="TKJ44" s="4"/>
      <c r="TKK44" s="4"/>
      <c r="TKL44" s="4"/>
      <c r="TKM44" s="4"/>
      <c r="TKN44" s="4"/>
      <c r="TKO44" s="4"/>
      <c r="TKP44" s="4"/>
      <c r="TKQ44" s="4"/>
      <c r="TKR44" s="4"/>
      <c r="TKS44" s="4"/>
      <c r="TKT44" s="4"/>
      <c r="TKU44" s="4"/>
      <c r="TKV44" s="4"/>
      <c r="TKW44" s="4"/>
      <c r="TKX44" s="4"/>
      <c r="TKY44" s="4"/>
      <c r="TKZ44" s="4"/>
      <c r="TLA44" s="4"/>
      <c r="TLB44" s="4"/>
      <c r="TLC44" s="4"/>
      <c r="TLD44" s="4"/>
      <c r="TLE44" s="4"/>
      <c r="TLF44" s="4"/>
      <c r="TLG44" s="4"/>
      <c r="TLH44" s="4"/>
      <c r="TLI44" s="4"/>
      <c r="TLJ44" s="4"/>
      <c r="TLK44" s="4"/>
      <c r="TLL44" s="4"/>
      <c r="TLM44" s="4"/>
      <c r="TLN44" s="4"/>
      <c r="TLO44" s="4"/>
      <c r="TLP44" s="4"/>
      <c r="TLQ44" s="4"/>
      <c r="TLR44" s="4"/>
      <c r="TLS44" s="4"/>
      <c r="TLT44" s="4"/>
      <c r="TLU44" s="4"/>
      <c r="TLV44" s="4"/>
      <c r="TLW44" s="4"/>
      <c r="TLX44" s="4"/>
      <c r="TLY44" s="4"/>
      <c r="TLZ44" s="4"/>
      <c r="TMA44" s="4"/>
      <c r="TMB44" s="4"/>
      <c r="TMC44" s="4"/>
      <c r="TMD44" s="4"/>
      <c r="TME44" s="4"/>
      <c r="TMF44" s="4"/>
      <c r="TMG44" s="4"/>
      <c r="TMH44" s="4"/>
      <c r="TMI44" s="4"/>
      <c r="TMJ44" s="4"/>
      <c r="TMK44" s="4"/>
      <c r="TML44" s="4"/>
      <c r="TMM44" s="4"/>
      <c r="TMN44" s="4"/>
      <c r="TMO44" s="4"/>
      <c r="TMP44" s="4"/>
      <c r="TMQ44" s="4"/>
      <c r="TMR44" s="4"/>
      <c r="TMS44" s="4"/>
      <c r="TMT44" s="4"/>
      <c r="TMU44" s="4"/>
      <c r="TMV44" s="4"/>
      <c r="TMW44" s="4"/>
      <c r="TMX44" s="4"/>
      <c r="TMY44" s="4"/>
      <c r="TMZ44" s="4"/>
      <c r="TNA44" s="4"/>
      <c r="TNB44" s="4"/>
      <c r="TNC44" s="4"/>
      <c r="TND44" s="4"/>
      <c r="TNE44" s="4"/>
      <c r="TNF44" s="4"/>
      <c r="TNG44" s="4"/>
      <c r="TNH44" s="4"/>
      <c r="TNI44" s="4"/>
      <c r="TNJ44" s="4"/>
      <c r="TNK44" s="4"/>
      <c r="TNL44" s="4"/>
      <c r="TNM44" s="4"/>
      <c r="TNN44" s="4"/>
      <c r="TNO44" s="4"/>
      <c r="TNP44" s="4"/>
      <c r="TNQ44" s="4"/>
      <c r="TNR44" s="4"/>
      <c r="TNS44" s="4"/>
      <c r="TNT44" s="4"/>
      <c r="TNU44" s="4"/>
      <c r="TNV44" s="4"/>
      <c r="TNW44" s="4"/>
      <c r="TNX44" s="4"/>
      <c r="TNY44" s="4"/>
      <c r="TNZ44" s="4"/>
      <c r="TOA44" s="4"/>
      <c r="TOB44" s="4"/>
      <c r="TOC44" s="4"/>
      <c r="TOD44" s="4"/>
      <c r="TOE44" s="4"/>
      <c r="TOF44" s="4"/>
      <c r="TOG44" s="4"/>
      <c r="TOH44" s="4"/>
      <c r="TOI44" s="4"/>
      <c r="TOJ44" s="4"/>
      <c r="TOK44" s="4"/>
      <c r="TOL44" s="4"/>
      <c r="TOM44" s="4"/>
      <c r="TON44" s="4"/>
      <c r="TOO44" s="4"/>
      <c r="TOP44" s="4"/>
      <c r="TOQ44" s="4"/>
      <c r="TOR44" s="4"/>
      <c r="TOS44" s="4"/>
      <c r="TOT44" s="4"/>
      <c r="TOU44" s="4"/>
      <c r="TOV44" s="4"/>
      <c r="TOW44" s="4"/>
      <c r="TOX44" s="4"/>
      <c r="TOY44" s="4"/>
      <c r="TOZ44" s="4"/>
      <c r="TPA44" s="4"/>
      <c r="TPB44" s="4"/>
      <c r="TPC44" s="4"/>
      <c r="TPD44" s="4"/>
      <c r="TPE44" s="4"/>
      <c r="TPF44" s="4"/>
      <c r="TPG44" s="4"/>
      <c r="TPH44" s="4"/>
      <c r="TPI44" s="4"/>
      <c r="TPJ44" s="4"/>
      <c r="TPK44" s="4"/>
      <c r="TPL44" s="4"/>
      <c r="TPM44" s="4"/>
      <c r="TPN44" s="4"/>
      <c r="TPO44" s="4"/>
      <c r="TPP44" s="4"/>
      <c r="TPQ44" s="4"/>
      <c r="TPR44" s="4"/>
      <c r="TPS44" s="4"/>
      <c r="TPT44" s="4"/>
      <c r="TPU44" s="4"/>
      <c r="TPV44" s="4"/>
      <c r="TPW44" s="4"/>
      <c r="TPX44" s="4"/>
      <c r="TPY44" s="4"/>
      <c r="TPZ44" s="4"/>
      <c r="TQA44" s="4"/>
      <c r="TQB44" s="4"/>
      <c r="TQC44" s="4"/>
      <c r="TQD44" s="4"/>
      <c r="TQE44" s="4"/>
      <c r="TQF44" s="4"/>
      <c r="TQG44" s="4"/>
      <c r="TQH44" s="4"/>
      <c r="TQI44" s="4"/>
      <c r="TQJ44" s="4"/>
      <c r="TQK44" s="4"/>
      <c r="TQL44" s="4"/>
      <c r="TQM44" s="4"/>
      <c r="TQN44" s="4"/>
      <c r="TQO44" s="4"/>
      <c r="TQP44" s="4"/>
      <c r="TQQ44" s="4"/>
      <c r="TQR44" s="4"/>
      <c r="TQS44" s="4"/>
      <c r="TQT44" s="4"/>
      <c r="TQU44" s="4"/>
      <c r="TQV44" s="4"/>
      <c r="TQW44" s="4"/>
      <c r="TQX44" s="4"/>
      <c r="TQY44" s="4"/>
      <c r="TQZ44" s="4"/>
      <c r="TRA44" s="4"/>
      <c r="TRB44" s="4"/>
      <c r="TRC44" s="4"/>
      <c r="TRD44" s="4"/>
      <c r="TRE44" s="4"/>
      <c r="TRF44" s="4"/>
      <c r="TRG44" s="4"/>
      <c r="TRH44" s="4"/>
      <c r="TRI44" s="4"/>
      <c r="TRJ44" s="4"/>
      <c r="TRK44" s="4"/>
      <c r="TRL44" s="4"/>
      <c r="TRM44" s="4"/>
      <c r="TRN44" s="4"/>
      <c r="TRO44" s="4"/>
      <c r="TRP44" s="4"/>
      <c r="TRQ44" s="4"/>
      <c r="TRR44" s="4"/>
      <c r="TRS44" s="4"/>
      <c r="TRT44" s="4"/>
      <c r="TRU44" s="4"/>
      <c r="TRV44" s="4"/>
      <c r="TRW44" s="4"/>
      <c r="TRX44" s="4"/>
      <c r="TRY44" s="4"/>
      <c r="TRZ44" s="4"/>
      <c r="TSA44" s="4"/>
      <c r="TSB44" s="4"/>
      <c r="TSC44" s="4"/>
      <c r="TSD44" s="4"/>
      <c r="TSE44" s="4"/>
      <c r="TSF44" s="4"/>
      <c r="TSG44" s="4"/>
      <c r="TSH44" s="4"/>
      <c r="TSI44" s="4"/>
      <c r="TSJ44" s="4"/>
      <c r="TSK44" s="4"/>
      <c r="TSL44" s="4"/>
      <c r="TSM44" s="4"/>
      <c r="TSN44" s="4"/>
      <c r="TSO44" s="4"/>
      <c r="TSP44" s="4"/>
      <c r="TSQ44" s="4"/>
      <c r="TSR44" s="4"/>
      <c r="TSS44" s="4"/>
      <c r="TST44" s="4"/>
      <c r="TSU44" s="4"/>
      <c r="TSV44" s="4"/>
      <c r="TSW44" s="4"/>
      <c r="TSX44" s="4"/>
      <c r="TSY44" s="4"/>
      <c r="TSZ44" s="4"/>
      <c r="TTA44" s="4"/>
      <c r="TTB44" s="4"/>
      <c r="TTC44" s="4"/>
      <c r="TTD44" s="4"/>
      <c r="TTE44" s="4"/>
      <c r="TTF44" s="4"/>
      <c r="TTG44" s="4"/>
      <c r="TTH44" s="4"/>
      <c r="TTI44" s="4"/>
      <c r="TTJ44" s="4"/>
      <c r="TTK44" s="4"/>
      <c r="TTL44" s="4"/>
      <c r="TTM44" s="4"/>
      <c r="TTN44" s="4"/>
      <c r="TTO44" s="4"/>
      <c r="TTP44" s="4"/>
      <c r="TTQ44" s="4"/>
      <c r="TTR44" s="4"/>
      <c r="TTS44" s="4"/>
      <c r="TTT44" s="4"/>
      <c r="TTU44" s="4"/>
      <c r="TTV44" s="4"/>
      <c r="TTW44" s="4"/>
      <c r="TTX44" s="4"/>
      <c r="TTY44" s="4"/>
      <c r="TTZ44" s="4"/>
      <c r="TUA44" s="4"/>
      <c r="TUB44" s="4"/>
      <c r="TUC44" s="4"/>
      <c r="TUD44" s="4"/>
      <c r="TUE44" s="4"/>
      <c r="TUF44" s="4"/>
      <c r="TUG44" s="4"/>
      <c r="TUH44" s="4"/>
      <c r="TUI44" s="4"/>
      <c r="TUJ44" s="4"/>
      <c r="TUK44" s="4"/>
      <c r="TUL44" s="4"/>
      <c r="TUM44" s="4"/>
      <c r="TUN44" s="4"/>
      <c r="TUO44" s="4"/>
      <c r="TUP44" s="4"/>
      <c r="TUQ44" s="4"/>
      <c r="TUR44" s="4"/>
      <c r="TUS44" s="4"/>
      <c r="TUT44" s="4"/>
      <c r="TUU44" s="4"/>
      <c r="TUV44" s="4"/>
      <c r="TUW44" s="4"/>
      <c r="TUX44" s="4"/>
      <c r="TUY44" s="4"/>
      <c r="TUZ44" s="4"/>
      <c r="TVA44" s="4"/>
      <c r="TVB44" s="4"/>
      <c r="TVC44" s="4"/>
      <c r="TVD44" s="4"/>
      <c r="TVE44" s="4"/>
      <c r="TVF44" s="4"/>
      <c r="TVG44" s="4"/>
      <c r="TVH44" s="4"/>
      <c r="TVI44" s="4"/>
      <c r="TVJ44" s="4"/>
      <c r="TVK44" s="4"/>
      <c r="TVL44" s="4"/>
      <c r="TVM44" s="4"/>
      <c r="TVN44" s="4"/>
      <c r="TVO44" s="4"/>
      <c r="TVP44" s="4"/>
      <c r="TVQ44" s="4"/>
      <c r="TVR44" s="4"/>
      <c r="TVS44" s="4"/>
      <c r="TVT44" s="4"/>
      <c r="TVU44" s="4"/>
      <c r="TVV44" s="4"/>
      <c r="TVW44" s="4"/>
      <c r="TVX44" s="4"/>
      <c r="TVY44" s="4"/>
      <c r="TVZ44" s="4"/>
      <c r="TWA44" s="4"/>
      <c r="TWB44" s="4"/>
      <c r="TWC44" s="4"/>
      <c r="TWD44" s="4"/>
      <c r="TWE44" s="4"/>
      <c r="TWF44" s="4"/>
      <c r="TWG44" s="4"/>
      <c r="TWH44" s="4"/>
      <c r="TWI44" s="4"/>
      <c r="TWJ44" s="4"/>
      <c r="TWK44" s="4"/>
      <c r="TWL44" s="4"/>
      <c r="TWM44" s="4"/>
      <c r="TWN44" s="4"/>
      <c r="TWO44" s="4"/>
      <c r="TWP44" s="4"/>
      <c r="TWQ44" s="4"/>
      <c r="TWR44" s="4"/>
      <c r="TWS44" s="4"/>
      <c r="TWT44" s="4"/>
      <c r="TWU44" s="4"/>
      <c r="TWV44" s="4"/>
      <c r="TWW44" s="4"/>
      <c r="TWX44" s="4"/>
      <c r="TWY44" s="4"/>
      <c r="TWZ44" s="4"/>
      <c r="TXA44" s="4"/>
      <c r="TXB44" s="4"/>
      <c r="TXC44" s="4"/>
      <c r="TXD44" s="4"/>
      <c r="TXE44" s="4"/>
      <c r="TXF44" s="4"/>
      <c r="TXG44" s="4"/>
      <c r="TXH44" s="4"/>
      <c r="TXI44" s="4"/>
      <c r="TXJ44" s="4"/>
      <c r="TXK44" s="4"/>
      <c r="TXL44" s="4"/>
      <c r="TXM44" s="4"/>
      <c r="TXN44" s="4"/>
      <c r="TXO44" s="4"/>
      <c r="TXP44" s="4"/>
      <c r="TXQ44" s="4"/>
      <c r="TXR44" s="4"/>
      <c r="TXS44" s="4"/>
      <c r="TXT44" s="4"/>
      <c r="TXU44" s="4"/>
      <c r="TXV44" s="4"/>
      <c r="TXW44" s="4"/>
      <c r="TXX44" s="4"/>
      <c r="TXY44" s="4"/>
      <c r="TXZ44" s="4"/>
      <c r="TYA44" s="4"/>
      <c r="TYB44" s="4"/>
      <c r="TYC44" s="4"/>
      <c r="TYD44" s="4"/>
      <c r="TYE44" s="4"/>
      <c r="TYF44" s="4"/>
      <c r="TYG44" s="4"/>
      <c r="TYH44" s="4"/>
      <c r="TYI44" s="4"/>
      <c r="TYJ44" s="4"/>
      <c r="TYK44" s="4"/>
      <c r="TYL44" s="4"/>
      <c r="TYM44" s="4"/>
      <c r="TYN44" s="4"/>
      <c r="TYO44" s="4"/>
      <c r="TYP44" s="4"/>
      <c r="TYQ44" s="4"/>
      <c r="TYR44" s="4"/>
      <c r="TYS44" s="4"/>
      <c r="TYT44" s="4"/>
      <c r="TYU44" s="4"/>
      <c r="TYV44" s="4"/>
      <c r="TYW44" s="4"/>
      <c r="TYX44" s="4"/>
      <c r="TYY44" s="4"/>
      <c r="TYZ44" s="4"/>
      <c r="TZA44" s="4"/>
      <c r="TZB44" s="4"/>
      <c r="TZC44" s="4"/>
      <c r="TZD44" s="4"/>
      <c r="TZE44" s="4"/>
      <c r="TZF44" s="4"/>
      <c r="TZG44" s="4"/>
      <c r="TZH44" s="4"/>
      <c r="TZI44" s="4"/>
      <c r="TZJ44" s="4"/>
      <c r="TZK44" s="4"/>
      <c r="TZL44" s="4"/>
      <c r="TZM44" s="4"/>
      <c r="TZN44" s="4"/>
      <c r="TZO44" s="4"/>
      <c r="TZP44" s="4"/>
      <c r="TZQ44" s="4"/>
      <c r="TZR44" s="4"/>
      <c r="TZS44" s="4"/>
      <c r="TZT44" s="4"/>
      <c r="TZU44" s="4"/>
      <c r="TZV44" s="4"/>
      <c r="TZW44" s="4"/>
      <c r="TZX44" s="4"/>
      <c r="TZY44" s="4"/>
      <c r="TZZ44" s="4"/>
      <c r="UAA44" s="4"/>
      <c r="UAB44" s="4"/>
      <c r="UAC44" s="4"/>
      <c r="UAD44" s="4"/>
      <c r="UAE44" s="4"/>
      <c r="UAF44" s="4"/>
      <c r="UAG44" s="4"/>
      <c r="UAH44" s="4"/>
      <c r="UAI44" s="4"/>
      <c r="UAJ44" s="4"/>
      <c r="UAK44" s="4"/>
      <c r="UAL44" s="4"/>
      <c r="UAM44" s="4"/>
      <c r="UAN44" s="4"/>
      <c r="UAO44" s="4"/>
      <c r="UAP44" s="4"/>
      <c r="UAQ44" s="4"/>
      <c r="UAR44" s="4"/>
      <c r="UAS44" s="4"/>
      <c r="UAT44" s="4"/>
      <c r="UAU44" s="4"/>
      <c r="UAV44" s="4"/>
      <c r="UAW44" s="4"/>
      <c r="UAX44" s="4"/>
      <c r="UAY44" s="4"/>
      <c r="UAZ44" s="4"/>
      <c r="UBA44" s="4"/>
      <c r="UBB44" s="4"/>
      <c r="UBC44" s="4"/>
      <c r="UBD44" s="4"/>
      <c r="UBE44" s="4"/>
      <c r="UBF44" s="4"/>
      <c r="UBG44" s="4"/>
      <c r="UBH44" s="4"/>
      <c r="UBI44" s="4"/>
      <c r="UBJ44" s="4"/>
      <c r="UBK44" s="4"/>
      <c r="UBL44" s="4"/>
      <c r="UBM44" s="4"/>
      <c r="UBN44" s="4"/>
      <c r="UBO44" s="4"/>
      <c r="UBP44" s="4"/>
      <c r="UBQ44" s="4"/>
      <c r="UBR44" s="4"/>
      <c r="UBS44" s="4"/>
      <c r="UBT44" s="4"/>
      <c r="UBU44" s="4"/>
      <c r="UBV44" s="4"/>
      <c r="UBW44" s="4"/>
      <c r="UBX44" s="4"/>
      <c r="UBY44" s="4"/>
      <c r="UBZ44" s="4"/>
      <c r="UCA44" s="4"/>
      <c r="UCB44" s="4"/>
      <c r="UCC44" s="4"/>
      <c r="UCD44" s="4"/>
      <c r="UCE44" s="4"/>
      <c r="UCF44" s="4"/>
      <c r="UCG44" s="4"/>
      <c r="UCH44" s="4"/>
      <c r="UCI44" s="4"/>
      <c r="UCJ44" s="4"/>
      <c r="UCK44" s="4"/>
      <c r="UCL44" s="4"/>
      <c r="UCM44" s="4"/>
      <c r="UCN44" s="4"/>
      <c r="UCO44" s="4"/>
      <c r="UCP44" s="4"/>
      <c r="UCQ44" s="4"/>
      <c r="UCR44" s="4"/>
      <c r="UCS44" s="4"/>
      <c r="UCT44" s="4"/>
      <c r="UCU44" s="4"/>
      <c r="UCV44" s="4"/>
      <c r="UCW44" s="4"/>
      <c r="UCX44" s="4"/>
      <c r="UCY44" s="4"/>
      <c r="UCZ44" s="4"/>
      <c r="UDA44" s="4"/>
      <c r="UDB44" s="4"/>
      <c r="UDC44" s="4"/>
      <c r="UDD44" s="4"/>
      <c r="UDE44" s="4"/>
      <c r="UDF44" s="4"/>
      <c r="UDG44" s="4"/>
      <c r="UDH44" s="4"/>
      <c r="UDI44" s="4"/>
      <c r="UDJ44" s="4"/>
      <c r="UDK44" s="4"/>
      <c r="UDL44" s="4"/>
      <c r="UDM44" s="4"/>
      <c r="UDN44" s="4"/>
      <c r="UDO44" s="4"/>
      <c r="UDP44" s="4"/>
      <c r="UDQ44" s="4"/>
      <c r="UDR44" s="4"/>
      <c r="UDS44" s="4"/>
      <c r="UDT44" s="4"/>
      <c r="UDU44" s="4"/>
      <c r="UDV44" s="4"/>
      <c r="UDW44" s="4"/>
      <c r="UDX44" s="4"/>
      <c r="UDY44" s="4"/>
      <c r="UDZ44" s="4"/>
      <c r="UEA44" s="4"/>
      <c r="UEB44" s="4"/>
      <c r="UEC44" s="4"/>
      <c r="UED44" s="4"/>
      <c r="UEE44" s="4"/>
      <c r="UEF44" s="4"/>
      <c r="UEG44" s="4"/>
      <c r="UEH44" s="4"/>
      <c r="UEI44" s="4"/>
      <c r="UEJ44" s="4"/>
      <c r="UEK44" s="4"/>
      <c r="UEL44" s="4"/>
      <c r="UEM44" s="4"/>
      <c r="UEN44" s="4"/>
      <c r="UEO44" s="4"/>
      <c r="UEP44" s="4"/>
      <c r="UEQ44" s="4"/>
      <c r="UER44" s="4"/>
      <c r="UES44" s="4"/>
      <c r="UET44" s="4"/>
      <c r="UEU44" s="4"/>
      <c r="UEV44" s="4"/>
      <c r="UEW44" s="4"/>
      <c r="UEX44" s="4"/>
      <c r="UEY44" s="4"/>
      <c r="UEZ44" s="4"/>
      <c r="UFA44" s="4"/>
      <c r="UFB44" s="4"/>
      <c r="UFC44" s="4"/>
      <c r="UFD44" s="4"/>
      <c r="UFE44" s="4"/>
      <c r="UFF44" s="4"/>
      <c r="UFG44" s="4"/>
      <c r="UFH44" s="4"/>
      <c r="UFI44" s="4"/>
      <c r="UFJ44" s="4"/>
      <c r="UFK44" s="4"/>
      <c r="UFL44" s="4"/>
      <c r="UFM44" s="4"/>
      <c r="UFN44" s="4"/>
      <c r="UFO44" s="4"/>
      <c r="UFP44" s="4"/>
      <c r="UFQ44" s="4"/>
      <c r="UFR44" s="4"/>
      <c r="UFS44" s="4"/>
      <c r="UFT44" s="4"/>
      <c r="UFU44" s="4"/>
      <c r="UFV44" s="4"/>
      <c r="UFW44" s="4"/>
      <c r="UFX44" s="4"/>
      <c r="UFY44" s="4"/>
      <c r="UFZ44" s="4"/>
      <c r="UGA44" s="4"/>
      <c r="UGB44" s="4"/>
      <c r="UGC44" s="4"/>
      <c r="UGD44" s="4"/>
      <c r="UGE44" s="4"/>
      <c r="UGF44" s="4"/>
      <c r="UGG44" s="4"/>
      <c r="UGH44" s="4"/>
      <c r="UGI44" s="4"/>
      <c r="UGJ44" s="4"/>
      <c r="UGK44" s="4"/>
      <c r="UGL44" s="4"/>
      <c r="UGM44" s="4"/>
      <c r="UGN44" s="4"/>
      <c r="UGO44" s="4"/>
      <c r="UGP44" s="4"/>
      <c r="UGQ44" s="4"/>
      <c r="UGR44" s="4"/>
      <c r="UGS44" s="4"/>
      <c r="UGT44" s="4"/>
      <c r="UGU44" s="4"/>
      <c r="UGV44" s="4"/>
      <c r="UGW44" s="4"/>
      <c r="UGX44" s="4"/>
      <c r="UGY44" s="4"/>
      <c r="UGZ44" s="4"/>
      <c r="UHA44" s="4"/>
      <c r="UHB44" s="4"/>
      <c r="UHC44" s="4"/>
      <c r="UHD44" s="4"/>
      <c r="UHE44" s="4"/>
      <c r="UHF44" s="4"/>
      <c r="UHG44" s="4"/>
      <c r="UHH44" s="4"/>
      <c r="UHI44" s="4"/>
      <c r="UHJ44" s="4"/>
      <c r="UHK44" s="4"/>
      <c r="UHL44" s="4"/>
      <c r="UHM44" s="4"/>
      <c r="UHN44" s="4"/>
      <c r="UHO44" s="4"/>
      <c r="UHP44" s="4"/>
      <c r="UHQ44" s="4"/>
      <c r="UHR44" s="4"/>
      <c r="UHS44" s="4"/>
      <c r="UHT44" s="4"/>
      <c r="UHU44" s="4"/>
      <c r="UHV44" s="4"/>
      <c r="UHW44" s="4"/>
      <c r="UHX44" s="4"/>
      <c r="UHY44" s="4"/>
      <c r="UHZ44" s="4"/>
      <c r="UIA44" s="4"/>
      <c r="UIB44" s="4"/>
      <c r="UIC44" s="4"/>
      <c r="UID44" s="4"/>
      <c r="UIE44" s="4"/>
      <c r="UIF44" s="4"/>
      <c r="UIG44" s="4"/>
      <c r="UIH44" s="4"/>
      <c r="UII44" s="4"/>
      <c r="UIJ44" s="4"/>
      <c r="UIK44" s="4"/>
      <c r="UIL44" s="4"/>
      <c r="UIM44" s="4"/>
      <c r="UIN44" s="4"/>
      <c r="UIO44" s="4"/>
      <c r="UIP44" s="4"/>
      <c r="UIQ44" s="4"/>
      <c r="UIR44" s="4"/>
      <c r="UIS44" s="4"/>
      <c r="UIT44" s="4"/>
      <c r="UIU44" s="4"/>
      <c r="UIV44" s="4"/>
      <c r="UIW44" s="4"/>
      <c r="UIX44" s="4"/>
      <c r="UIY44" s="4"/>
      <c r="UIZ44" s="4"/>
      <c r="UJA44" s="4"/>
      <c r="UJB44" s="4"/>
      <c r="UJC44" s="4"/>
      <c r="UJD44" s="4"/>
      <c r="UJE44" s="4"/>
      <c r="UJF44" s="4"/>
      <c r="UJG44" s="4"/>
      <c r="UJH44" s="4"/>
      <c r="UJI44" s="4"/>
      <c r="UJJ44" s="4"/>
      <c r="UJK44" s="4"/>
      <c r="UJL44" s="4"/>
      <c r="UJM44" s="4"/>
      <c r="UJN44" s="4"/>
      <c r="UJO44" s="4"/>
      <c r="UJP44" s="4"/>
      <c r="UJQ44" s="4"/>
      <c r="UJR44" s="4"/>
      <c r="UJS44" s="4"/>
      <c r="UJT44" s="4"/>
      <c r="UJU44" s="4"/>
      <c r="UJV44" s="4"/>
      <c r="UJW44" s="4"/>
      <c r="UJX44" s="4"/>
      <c r="UJY44" s="4"/>
      <c r="UJZ44" s="4"/>
      <c r="UKA44" s="4"/>
      <c r="UKB44" s="4"/>
      <c r="UKC44" s="4"/>
      <c r="UKD44" s="4"/>
      <c r="UKE44" s="4"/>
      <c r="UKF44" s="4"/>
      <c r="UKG44" s="4"/>
      <c r="UKH44" s="4"/>
      <c r="UKI44" s="4"/>
      <c r="UKJ44" s="4"/>
      <c r="UKK44" s="4"/>
      <c r="UKL44" s="4"/>
      <c r="UKM44" s="4"/>
      <c r="UKN44" s="4"/>
      <c r="UKO44" s="4"/>
      <c r="UKP44" s="4"/>
      <c r="UKQ44" s="4"/>
      <c r="UKR44" s="4"/>
      <c r="UKS44" s="4"/>
      <c r="UKT44" s="4"/>
      <c r="UKU44" s="4"/>
      <c r="UKV44" s="4"/>
      <c r="UKW44" s="4"/>
      <c r="UKX44" s="4"/>
      <c r="UKY44" s="4"/>
      <c r="UKZ44" s="4"/>
      <c r="ULA44" s="4"/>
      <c r="ULB44" s="4"/>
      <c r="ULC44" s="4"/>
      <c r="ULD44" s="4"/>
      <c r="ULE44" s="4"/>
      <c r="ULF44" s="4"/>
      <c r="ULG44" s="4"/>
      <c r="ULH44" s="4"/>
      <c r="ULI44" s="4"/>
      <c r="ULJ44" s="4"/>
      <c r="ULK44" s="4"/>
      <c r="ULL44" s="4"/>
      <c r="ULM44" s="4"/>
      <c r="ULN44" s="4"/>
      <c r="ULO44" s="4"/>
      <c r="ULP44" s="4"/>
      <c r="ULQ44" s="4"/>
      <c r="ULR44" s="4"/>
      <c r="ULS44" s="4"/>
      <c r="ULT44" s="4"/>
      <c r="ULU44" s="4"/>
      <c r="ULV44" s="4"/>
      <c r="ULW44" s="4"/>
      <c r="ULX44" s="4"/>
      <c r="ULY44" s="4"/>
      <c r="ULZ44" s="4"/>
      <c r="UMA44" s="4"/>
      <c r="UMB44" s="4"/>
      <c r="UMC44" s="4"/>
      <c r="UMD44" s="4"/>
      <c r="UME44" s="4"/>
      <c r="UMF44" s="4"/>
      <c r="UMG44" s="4"/>
      <c r="UMH44" s="4"/>
      <c r="UMI44" s="4"/>
      <c r="UMJ44" s="4"/>
      <c r="UMK44" s="4"/>
      <c r="UML44" s="4"/>
      <c r="UMM44" s="4"/>
      <c r="UMN44" s="4"/>
      <c r="UMO44" s="4"/>
      <c r="UMP44" s="4"/>
      <c r="UMQ44" s="4"/>
      <c r="UMR44" s="4"/>
      <c r="UMS44" s="4"/>
      <c r="UMT44" s="4"/>
      <c r="UMU44" s="4"/>
      <c r="UMV44" s="4"/>
      <c r="UMW44" s="4"/>
      <c r="UMX44" s="4"/>
      <c r="UMY44" s="4"/>
      <c r="UMZ44" s="4"/>
      <c r="UNA44" s="4"/>
      <c r="UNB44" s="4"/>
      <c r="UNC44" s="4"/>
      <c r="UND44" s="4"/>
      <c r="UNE44" s="4"/>
      <c r="UNF44" s="4"/>
      <c r="UNG44" s="4"/>
      <c r="UNH44" s="4"/>
      <c r="UNI44" s="4"/>
      <c r="UNJ44" s="4"/>
      <c r="UNK44" s="4"/>
      <c r="UNL44" s="4"/>
      <c r="UNM44" s="4"/>
      <c r="UNN44" s="4"/>
      <c r="UNO44" s="4"/>
      <c r="UNP44" s="4"/>
      <c r="UNQ44" s="4"/>
      <c r="UNR44" s="4"/>
      <c r="UNS44" s="4"/>
      <c r="UNT44" s="4"/>
      <c r="UNU44" s="4"/>
      <c r="UNV44" s="4"/>
      <c r="UNW44" s="4"/>
      <c r="UNX44" s="4"/>
      <c r="UNY44" s="4"/>
      <c r="UNZ44" s="4"/>
      <c r="UOA44" s="4"/>
      <c r="UOB44" s="4"/>
      <c r="UOC44" s="4"/>
      <c r="UOD44" s="4"/>
      <c r="UOE44" s="4"/>
      <c r="UOF44" s="4"/>
      <c r="UOG44" s="4"/>
      <c r="UOH44" s="4"/>
      <c r="UOI44" s="4"/>
      <c r="UOJ44" s="4"/>
      <c r="UOK44" s="4"/>
      <c r="UOL44" s="4"/>
      <c r="UOM44" s="4"/>
      <c r="UON44" s="4"/>
      <c r="UOO44" s="4"/>
      <c r="UOP44" s="4"/>
      <c r="UOQ44" s="4"/>
      <c r="UOR44" s="4"/>
      <c r="UOS44" s="4"/>
      <c r="UOT44" s="4"/>
      <c r="UOU44" s="4"/>
      <c r="UOV44" s="4"/>
      <c r="UOW44" s="4"/>
      <c r="UOX44" s="4"/>
      <c r="UOY44" s="4"/>
      <c r="UOZ44" s="4"/>
      <c r="UPA44" s="4"/>
      <c r="UPB44" s="4"/>
      <c r="UPC44" s="4"/>
      <c r="UPD44" s="4"/>
      <c r="UPE44" s="4"/>
      <c r="UPF44" s="4"/>
      <c r="UPG44" s="4"/>
      <c r="UPH44" s="4"/>
      <c r="UPI44" s="4"/>
      <c r="UPJ44" s="4"/>
      <c r="UPK44" s="4"/>
      <c r="UPL44" s="4"/>
      <c r="UPM44" s="4"/>
      <c r="UPN44" s="4"/>
      <c r="UPO44" s="4"/>
      <c r="UPP44" s="4"/>
      <c r="UPQ44" s="4"/>
      <c r="UPR44" s="4"/>
      <c r="UPS44" s="4"/>
      <c r="UPT44" s="4"/>
      <c r="UPU44" s="4"/>
      <c r="UPV44" s="4"/>
      <c r="UPW44" s="4"/>
      <c r="UPX44" s="4"/>
      <c r="UPY44" s="4"/>
      <c r="UPZ44" s="4"/>
      <c r="UQA44" s="4"/>
      <c r="UQB44" s="4"/>
      <c r="UQC44" s="4"/>
      <c r="UQD44" s="4"/>
      <c r="UQE44" s="4"/>
      <c r="UQF44" s="4"/>
      <c r="UQG44" s="4"/>
      <c r="UQH44" s="4"/>
      <c r="UQI44" s="4"/>
      <c r="UQJ44" s="4"/>
      <c r="UQK44" s="4"/>
      <c r="UQL44" s="4"/>
      <c r="UQM44" s="4"/>
      <c r="UQN44" s="4"/>
      <c r="UQO44" s="4"/>
      <c r="UQP44" s="4"/>
      <c r="UQQ44" s="4"/>
      <c r="UQR44" s="4"/>
      <c r="UQS44" s="4"/>
      <c r="UQT44" s="4"/>
      <c r="UQU44" s="4"/>
      <c r="UQV44" s="4"/>
      <c r="UQW44" s="4"/>
      <c r="UQX44" s="4"/>
      <c r="UQY44" s="4"/>
      <c r="UQZ44" s="4"/>
      <c r="URA44" s="4"/>
      <c r="URB44" s="4"/>
      <c r="URC44" s="4"/>
      <c r="URD44" s="4"/>
      <c r="URE44" s="4"/>
      <c r="URF44" s="4"/>
      <c r="URG44" s="4"/>
      <c r="URH44" s="4"/>
      <c r="URI44" s="4"/>
      <c r="URJ44" s="4"/>
      <c r="URK44" s="4"/>
      <c r="URL44" s="4"/>
      <c r="URM44" s="4"/>
      <c r="URN44" s="4"/>
      <c r="URO44" s="4"/>
      <c r="URP44" s="4"/>
      <c r="URQ44" s="4"/>
      <c r="URR44" s="4"/>
      <c r="URS44" s="4"/>
      <c r="URT44" s="4"/>
      <c r="URU44" s="4"/>
      <c r="URV44" s="4"/>
      <c r="URW44" s="4"/>
      <c r="URX44" s="4"/>
      <c r="URY44" s="4"/>
      <c r="URZ44" s="4"/>
      <c r="USA44" s="4"/>
      <c r="USB44" s="4"/>
      <c r="USC44" s="4"/>
      <c r="USD44" s="4"/>
      <c r="USE44" s="4"/>
      <c r="USF44" s="4"/>
      <c r="USG44" s="4"/>
      <c r="USH44" s="4"/>
      <c r="USI44" s="4"/>
      <c r="USJ44" s="4"/>
      <c r="USK44" s="4"/>
      <c r="USL44" s="4"/>
      <c r="USM44" s="4"/>
      <c r="USN44" s="4"/>
      <c r="USO44" s="4"/>
      <c r="USP44" s="4"/>
      <c r="USQ44" s="4"/>
      <c r="USR44" s="4"/>
      <c r="USS44" s="4"/>
      <c r="UST44" s="4"/>
      <c r="USU44" s="4"/>
      <c r="USV44" s="4"/>
      <c r="USW44" s="4"/>
      <c r="USX44" s="4"/>
      <c r="USY44" s="4"/>
      <c r="USZ44" s="4"/>
      <c r="UTA44" s="4"/>
      <c r="UTB44" s="4"/>
      <c r="UTC44" s="4"/>
      <c r="UTD44" s="4"/>
      <c r="UTE44" s="4"/>
      <c r="UTF44" s="4"/>
      <c r="UTG44" s="4"/>
      <c r="UTH44" s="4"/>
      <c r="UTI44" s="4"/>
      <c r="UTJ44" s="4"/>
      <c r="UTK44" s="4"/>
      <c r="UTL44" s="4"/>
      <c r="UTM44" s="4"/>
      <c r="UTN44" s="4"/>
      <c r="UTO44" s="4"/>
      <c r="UTP44" s="4"/>
      <c r="UTQ44" s="4"/>
      <c r="UTR44" s="4"/>
      <c r="UTS44" s="4"/>
      <c r="UTT44" s="4"/>
      <c r="UTU44" s="4"/>
      <c r="UTV44" s="4"/>
      <c r="UTW44" s="4"/>
      <c r="UTX44" s="4"/>
      <c r="UTY44" s="4"/>
      <c r="UTZ44" s="4"/>
      <c r="UUA44" s="4"/>
      <c r="UUB44" s="4"/>
      <c r="UUC44" s="4"/>
      <c r="UUD44" s="4"/>
      <c r="UUE44" s="4"/>
      <c r="UUF44" s="4"/>
      <c r="UUG44" s="4"/>
      <c r="UUH44" s="4"/>
      <c r="UUI44" s="4"/>
      <c r="UUJ44" s="4"/>
      <c r="UUK44" s="4"/>
      <c r="UUL44" s="4"/>
      <c r="UUM44" s="4"/>
      <c r="UUN44" s="4"/>
      <c r="UUO44" s="4"/>
      <c r="UUP44" s="4"/>
      <c r="UUQ44" s="4"/>
      <c r="UUR44" s="4"/>
      <c r="UUS44" s="4"/>
      <c r="UUT44" s="4"/>
      <c r="UUU44" s="4"/>
      <c r="UUV44" s="4"/>
      <c r="UUW44" s="4"/>
      <c r="UUX44" s="4"/>
      <c r="UUY44" s="4"/>
      <c r="UUZ44" s="4"/>
      <c r="UVA44" s="4"/>
      <c r="UVB44" s="4"/>
      <c r="UVC44" s="4"/>
      <c r="UVD44" s="4"/>
      <c r="UVE44" s="4"/>
      <c r="UVF44" s="4"/>
      <c r="UVG44" s="4"/>
      <c r="UVH44" s="4"/>
      <c r="UVI44" s="4"/>
      <c r="UVJ44" s="4"/>
      <c r="UVK44" s="4"/>
      <c r="UVL44" s="4"/>
      <c r="UVM44" s="4"/>
      <c r="UVN44" s="4"/>
      <c r="UVO44" s="4"/>
      <c r="UVP44" s="4"/>
      <c r="UVQ44" s="4"/>
      <c r="UVR44" s="4"/>
      <c r="UVS44" s="4"/>
      <c r="UVT44" s="4"/>
      <c r="UVU44" s="4"/>
      <c r="UVV44" s="4"/>
      <c r="UVW44" s="4"/>
      <c r="UVX44" s="4"/>
      <c r="UVY44" s="4"/>
      <c r="UVZ44" s="4"/>
      <c r="UWA44" s="4"/>
      <c r="UWB44" s="4"/>
      <c r="UWC44" s="4"/>
      <c r="UWD44" s="4"/>
      <c r="UWE44" s="4"/>
      <c r="UWF44" s="4"/>
      <c r="UWG44" s="4"/>
      <c r="UWH44" s="4"/>
      <c r="UWI44" s="4"/>
      <c r="UWJ44" s="4"/>
      <c r="UWK44" s="4"/>
      <c r="UWL44" s="4"/>
      <c r="UWM44" s="4"/>
      <c r="UWN44" s="4"/>
      <c r="UWO44" s="4"/>
      <c r="UWP44" s="4"/>
      <c r="UWQ44" s="4"/>
      <c r="UWR44" s="4"/>
      <c r="UWS44" s="4"/>
      <c r="UWT44" s="4"/>
      <c r="UWU44" s="4"/>
      <c r="UWV44" s="4"/>
      <c r="UWW44" s="4"/>
      <c r="UWX44" s="4"/>
      <c r="UWY44" s="4"/>
      <c r="UWZ44" s="4"/>
      <c r="UXA44" s="4"/>
      <c r="UXB44" s="4"/>
      <c r="UXC44" s="4"/>
      <c r="UXD44" s="4"/>
      <c r="UXE44" s="4"/>
      <c r="UXF44" s="4"/>
      <c r="UXG44" s="4"/>
      <c r="UXH44" s="4"/>
      <c r="UXI44" s="4"/>
      <c r="UXJ44" s="4"/>
      <c r="UXK44" s="4"/>
      <c r="UXL44" s="4"/>
      <c r="UXM44" s="4"/>
      <c r="UXN44" s="4"/>
      <c r="UXO44" s="4"/>
      <c r="UXP44" s="4"/>
      <c r="UXQ44" s="4"/>
      <c r="UXR44" s="4"/>
      <c r="UXS44" s="4"/>
      <c r="UXT44" s="4"/>
      <c r="UXU44" s="4"/>
      <c r="UXV44" s="4"/>
      <c r="UXW44" s="4"/>
      <c r="UXX44" s="4"/>
      <c r="UXY44" s="4"/>
      <c r="UXZ44" s="4"/>
      <c r="UYA44" s="4"/>
      <c r="UYB44" s="4"/>
      <c r="UYC44" s="4"/>
      <c r="UYD44" s="4"/>
      <c r="UYE44" s="4"/>
      <c r="UYF44" s="4"/>
      <c r="UYG44" s="4"/>
      <c r="UYH44" s="4"/>
      <c r="UYI44" s="4"/>
      <c r="UYJ44" s="4"/>
      <c r="UYK44" s="4"/>
      <c r="UYL44" s="4"/>
      <c r="UYM44" s="4"/>
      <c r="UYN44" s="4"/>
      <c r="UYO44" s="4"/>
      <c r="UYP44" s="4"/>
      <c r="UYQ44" s="4"/>
      <c r="UYR44" s="4"/>
      <c r="UYS44" s="4"/>
      <c r="UYT44" s="4"/>
      <c r="UYU44" s="4"/>
      <c r="UYV44" s="4"/>
      <c r="UYW44" s="4"/>
      <c r="UYX44" s="4"/>
      <c r="UYY44" s="4"/>
      <c r="UYZ44" s="4"/>
      <c r="UZA44" s="4"/>
      <c r="UZB44" s="4"/>
      <c r="UZC44" s="4"/>
      <c r="UZD44" s="4"/>
      <c r="UZE44" s="4"/>
      <c r="UZF44" s="4"/>
      <c r="UZG44" s="4"/>
      <c r="UZH44" s="4"/>
      <c r="UZI44" s="4"/>
      <c r="UZJ44" s="4"/>
      <c r="UZK44" s="4"/>
      <c r="UZL44" s="4"/>
      <c r="UZM44" s="4"/>
      <c r="UZN44" s="4"/>
      <c r="UZO44" s="4"/>
      <c r="UZP44" s="4"/>
      <c r="UZQ44" s="4"/>
      <c r="UZR44" s="4"/>
      <c r="UZS44" s="4"/>
      <c r="UZT44" s="4"/>
      <c r="UZU44" s="4"/>
      <c r="UZV44" s="4"/>
      <c r="UZW44" s="4"/>
      <c r="UZX44" s="4"/>
      <c r="UZY44" s="4"/>
      <c r="UZZ44" s="4"/>
      <c r="VAA44" s="4"/>
      <c r="VAB44" s="4"/>
      <c r="VAC44" s="4"/>
      <c r="VAD44" s="4"/>
      <c r="VAE44" s="4"/>
      <c r="VAF44" s="4"/>
      <c r="VAG44" s="4"/>
      <c r="VAH44" s="4"/>
      <c r="VAI44" s="4"/>
      <c r="VAJ44" s="4"/>
      <c r="VAK44" s="4"/>
      <c r="VAL44" s="4"/>
      <c r="VAM44" s="4"/>
      <c r="VAN44" s="4"/>
      <c r="VAO44" s="4"/>
      <c r="VAP44" s="4"/>
      <c r="VAQ44" s="4"/>
      <c r="VAR44" s="4"/>
      <c r="VAS44" s="4"/>
      <c r="VAT44" s="4"/>
      <c r="VAU44" s="4"/>
      <c r="VAV44" s="4"/>
      <c r="VAW44" s="4"/>
      <c r="VAX44" s="4"/>
      <c r="VAY44" s="4"/>
      <c r="VAZ44" s="4"/>
      <c r="VBA44" s="4"/>
      <c r="VBB44" s="4"/>
      <c r="VBC44" s="4"/>
      <c r="VBD44" s="4"/>
      <c r="VBE44" s="4"/>
      <c r="VBF44" s="4"/>
      <c r="VBG44" s="4"/>
      <c r="VBH44" s="4"/>
      <c r="VBI44" s="4"/>
      <c r="VBJ44" s="4"/>
      <c r="VBK44" s="4"/>
      <c r="VBL44" s="4"/>
      <c r="VBM44" s="4"/>
      <c r="VBN44" s="4"/>
      <c r="VBO44" s="4"/>
      <c r="VBP44" s="4"/>
      <c r="VBQ44" s="4"/>
      <c r="VBR44" s="4"/>
      <c r="VBS44" s="4"/>
      <c r="VBT44" s="4"/>
      <c r="VBU44" s="4"/>
      <c r="VBV44" s="4"/>
      <c r="VBW44" s="4"/>
      <c r="VBX44" s="4"/>
      <c r="VBY44" s="4"/>
      <c r="VBZ44" s="4"/>
      <c r="VCA44" s="4"/>
      <c r="VCB44" s="4"/>
      <c r="VCC44" s="4"/>
      <c r="VCD44" s="4"/>
      <c r="VCE44" s="4"/>
      <c r="VCF44" s="4"/>
      <c r="VCG44" s="4"/>
      <c r="VCH44" s="4"/>
      <c r="VCI44" s="4"/>
      <c r="VCJ44" s="4"/>
      <c r="VCK44" s="4"/>
      <c r="VCL44" s="4"/>
      <c r="VCM44" s="4"/>
      <c r="VCN44" s="4"/>
      <c r="VCO44" s="4"/>
      <c r="VCP44" s="4"/>
      <c r="VCQ44" s="4"/>
      <c r="VCR44" s="4"/>
      <c r="VCS44" s="4"/>
      <c r="VCT44" s="4"/>
      <c r="VCU44" s="4"/>
      <c r="VCV44" s="4"/>
      <c r="VCW44" s="4"/>
      <c r="VCX44" s="4"/>
      <c r="VCY44" s="4"/>
      <c r="VCZ44" s="4"/>
      <c r="VDA44" s="4"/>
      <c r="VDB44" s="4"/>
      <c r="VDC44" s="4"/>
      <c r="VDD44" s="4"/>
      <c r="VDE44" s="4"/>
      <c r="VDF44" s="4"/>
      <c r="VDG44" s="4"/>
      <c r="VDH44" s="4"/>
      <c r="VDI44" s="4"/>
      <c r="VDJ44" s="4"/>
      <c r="VDK44" s="4"/>
      <c r="VDL44" s="4"/>
      <c r="VDM44" s="4"/>
      <c r="VDN44" s="4"/>
      <c r="VDO44" s="4"/>
      <c r="VDP44" s="4"/>
      <c r="VDQ44" s="4"/>
      <c r="VDR44" s="4"/>
      <c r="VDS44" s="4"/>
      <c r="VDT44" s="4"/>
      <c r="VDU44" s="4"/>
      <c r="VDV44" s="4"/>
      <c r="VDW44" s="4"/>
      <c r="VDX44" s="4"/>
      <c r="VDY44" s="4"/>
      <c r="VDZ44" s="4"/>
      <c r="VEA44" s="4"/>
      <c r="VEB44" s="4"/>
      <c r="VEC44" s="4"/>
      <c r="VED44" s="4"/>
      <c r="VEE44" s="4"/>
      <c r="VEF44" s="4"/>
      <c r="VEG44" s="4"/>
      <c r="VEH44" s="4"/>
      <c r="VEI44" s="4"/>
      <c r="VEJ44" s="4"/>
      <c r="VEK44" s="4"/>
      <c r="VEL44" s="4"/>
      <c r="VEM44" s="4"/>
      <c r="VEN44" s="4"/>
      <c r="VEO44" s="4"/>
      <c r="VEP44" s="4"/>
      <c r="VEQ44" s="4"/>
      <c r="VER44" s="4"/>
      <c r="VES44" s="4"/>
      <c r="VET44" s="4"/>
      <c r="VEU44" s="4"/>
      <c r="VEV44" s="4"/>
      <c r="VEW44" s="4"/>
      <c r="VEX44" s="4"/>
      <c r="VEY44" s="4"/>
      <c r="VEZ44" s="4"/>
      <c r="VFA44" s="4"/>
      <c r="VFB44" s="4"/>
      <c r="VFC44" s="4"/>
      <c r="VFD44" s="4"/>
      <c r="VFE44" s="4"/>
      <c r="VFF44" s="4"/>
      <c r="VFG44" s="4"/>
      <c r="VFH44" s="4"/>
      <c r="VFI44" s="4"/>
      <c r="VFJ44" s="4"/>
      <c r="VFK44" s="4"/>
      <c r="VFL44" s="4"/>
      <c r="VFM44" s="4"/>
      <c r="VFN44" s="4"/>
      <c r="VFO44" s="4"/>
      <c r="VFP44" s="4"/>
      <c r="VFQ44" s="4"/>
      <c r="VFR44" s="4"/>
      <c r="VFS44" s="4"/>
      <c r="VFT44" s="4"/>
      <c r="VFU44" s="4"/>
      <c r="VFV44" s="4"/>
      <c r="VFW44" s="4"/>
      <c r="VFX44" s="4"/>
      <c r="VFY44" s="4"/>
      <c r="VFZ44" s="4"/>
      <c r="VGA44" s="4"/>
      <c r="VGB44" s="4"/>
      <c r="VGC44" s="4"/>
      <c r="VGD44" s="4"/>
      <c r="VGE44" s="4"/>
      <c r="VGF44" s="4"/>
      <c r="VGG44" s="4"/>
      <c r="VGH44" s="4"/>
      <c r="VGI44" s="4"/>
      <c r="VGJ44" s="4"/>
      <c r="VGK44" s="4"/>
      <c r="VGL44" s="4"/>
      <c r="VGM44" s="4"/>
      <c r="VGN44" s="4"/>
      <c r="VGO44" s="4"/>
      <c r="VGP44" s="4"/>
      <c r="VGQ44" s="4"/>
      <c r="VGR44" s="4"/>
      <c r="VGS44" s="4"/>
      <c r="VGT44" s="4"/>
      <c r="VGU44" s="4"/>
      <c r="VGV44" s="4"/>
      <c r="VGW44" s="4"/>
      <c r="VGX44" s="4"/>
      <c r="VGY44" s="4"/>
      <c r="VGZ44" s="4"/>
      <c r="VHA44" s="4"/>
      <c r="VHB44" s="4"/>
      <c r="VHC44" s="4"/>
      <c r="VHD44" s="4"/>
      <c r="VHE44" s="4"/>
      <c r="VHF44" s="4"/>
      <c r="VHG44" s="4"/>
      <c r="VHH44" s="4"/>
      <c r="VHI44" s="4"/>
      <c r="VHJ44" s="4"/>
      <c r="VHK44" s="4"/>
      <c r="VHL44" s="4"/>
      <c r="VHM44" s="4"/>
      <c r="VHN44" s="4"/>
      <c r="VHO44" s="4"/>
      <c r="VHP44" s="4"/>
      <c r="VHQ44" s="4"/>
      <c r="VHR44" s="4"/>
      <c r="VHS44" s="4"/>
      <c r="VHT44" s="4"/>
      <c r="VHU44" s="4"/>
      <c r="VHV44" s="4"/>
      <c r="VHW44" s="4"/>
      <c r="VHX44" s="4"/>
      <c r="VHY44" s="4"/>
      <c r="VHZ44" s="4"/>
      <c r="VIA44" s="4"/>
      <c r="VIB44" s="4"/>
      <c r="VIC44" s="4"/>
      <c r="VID44" s="4"/>
      <c r="VIE44" s="4"/>
      <c r="VIF44" s="4"/>
      <c r="VIG44" s="4"/>
      <c r="VIH44" s="4"/>
      <c r="VII44" s="4"/>
      <c r="VIJ44" s="4"/>
      <c r="VIK44" s="4"/>
      <c r="VIL44" s="4"/>
      <c r="VIM44" s="4"/>
      <c r="VIN44" s="4"/>
      <c r="VIO44" s="4"/>
      <c r="VIP44" s="4"/>
      <c r="VIQ44" s="4"/>
      <c r="VIR44" s="4"/>
      <c r="VIS44" s="4"/>
      <c r="VIT44" s="4"/>
      <c r="VIU44" s="4"/>
      <c r="VIV44" s="4"/>
      <c r="VIW44" s="4"/>
      <c r="VIX44" s="4"/>
      <c r="VIY44" s="4"/>
      <c r="VIZ44" s="4"/>
      <c r="VJA44" s="4"/>
      <c r="VJB44" s="4"/>
      <c r="VJC44" s="4"/>
      <c r="VJD44" s="4"/>
      <c r="VJE44" s="4"/>
      <c r="VJF44" s="4"/>
      <c r="VJG44" s="4"/>
      <c r="VJH44" s="4"/>
      <c r="VJI44" s="4"/>
      <c r="VJJ44" s="4"/>
      <c r="VJK44" s="4"/>
      <c r="VJL44" s="4"/>
      <c r="VJM44" s="4"/>
      <c r="VJN44" s="4"/>
      <c r="VJO44" s="4"/>
      <c r="VJP44" s="4"/>
      <c r="VJQ44" s="4"/>
      <c r="VJR44" s="4"/>
      <c r="VJS44" s="4"/>
      <c r="VJT44" s="4"/>
      <c r="VJU44" s="4"/>
      <c r="VJV44" s="4"/>
      <c r="VJW44" s="4"/>
      <c r="VJX44" s="4"/>
      <c r="VJY44" s="4"/>
      <c r="VJZ44" s="4"/>
      <c r="VKA44" s="4"/>
      <c r="VKB44" s="4"/>
      <c r="VKC44" s="4"/>
      <c r="VKD44" s="4"/>
      <c r="VKE44" s="4"/>
      <c r="VKF44" s="4"/>
      <c r="VKG44" s="4"/>
      <c r="VKH44" s="4"/>
      <c r="VKI44" s="4"/>
      <c r="VKJ44" s="4"/>
      <c r="VKK44" s="4"/>
      <c r="VKL44" s="4"/>
      <c r="VKM44" s="4"/>
      <c r="VKN44" s="4"/>
      <c r="VKO44" s="4"/>
      <c r="VKP44" s="4"/>
      <c r="VKQ44" s="4"/>
      <c r="VKR44" s="4"/>
      <c r="VKS44" s="4"/>
      <c r="VKT44" s="4"/>
      <c r="VKU44" s="4"/>
      <c r="VKV44" s="4"/>
      <c r="VKW44" s="4"/>
      <c r="VKX44" s="4"/>
      <c r="VKY44" s="4"/>
      <c r="VKZ44" s="4"/>
      <c r="VLA44" s="4"/>
      <c r="VLB44" s="4"/>
      <c r="VLC44" s="4"/>
      <c r="VLD44" s="4"/>
      <c r="VLE44" s="4"/>
      <c r="VLF44" s="4"/>
      <c r="VLG44" s="4"/>
      <c r="VLH44" s="4"/>
      <c r="VLI44" s="4"/>
      <c r="VLJ44" s="4"/>
      <c r="VLK44" s="4"/>
      <c r="VLL44" s="4"/>
      <c r="VLM44" s="4"/>
      <c r="VLN44" s="4"/>
      <c r="VLO44" s="4"/>
      <c r="VLP44" s="4"/>
      <c r="VLQ44" s="4"/>
      <c r="VLR44" s="4"/>
      <c r="VLS44" s="4"/>
      <c r="VLT44" s="4"/>
      <c r="VLU44" s="4"/>
      <c r="VLV44" s="4"/>
      <c r="VLW44" s="4"/>
      <c r="VLX44" s="4"/>
      <c r="VLY44" s="4"/>
      <c r="VLZ44" s="4"/>
      <c r="VMA44" s="4"/>
      <c r="VMB44" s="4"/>
      <c r="VMC44" s="4"/>
      <c r="VMD44" s="4"/>
      <c r="VME44" s="4"/>
      <c r="VMF44" s="4"/>
      <c r="VMG44" s="4"/>
      <c r="VMH44" s="4"/>
      <c r="VMI44" s="4"/>
      <c r="VMJ44" s="4"/>
      <c r="VMK44" s="4"/>
      <c r="VML44" s="4"/>
      <c r="VMM44" s="4"/>
      <c r="VMN44" s="4"/>
      <c r="VMO44" s="4"/>
      <c r="VMP44" s="4"/>
      <c r="VMQ44" s="4"/>
      <c r="VMR44" s="4"/>
      <c r="VMS44" s="4"/>
      <c r="VMT44" s="4"/>
      <c r="VMU44" s="4"/>
      <c r="VMV44" s="4"/>
      <c r="VMW44" s="4"/>
      <c r="VMX44" s="4"/>
      <c r="VMY44" s="4"/>
      <c r="VMZ44" s="4"/>
      <c r="VNA44" s="4"/>
      <c r="VNB44" s="4"/>
      <c r="VNC44" s="4"/>
      <c r="VND44" s="4"/>
      <c r="VNE44" s="4"/>
      <c r="VNF44" s="4"/>
      <c r="VNG44" s="4"/>
      <c r="VNH44" s="4"/>
      <c r="VNI44" s="4"/>
      <c r="VNJ44" s="4"/>
      <c r="VNK44" s="4"/>
      <c r="VNL44" s="4"/>
      <c r="VNM44" s="4"/>
      <c r="VNN44" s="4"/>
      <c r="VNO44" s="4"/>
      <c r="VNP44" s="4"/>
      <c r="VNQ44" s="4"/>
      <c r="VNR44" s="4"/>
      <c r="VNS44" s="4"/>
      <c r="VNT44" s="4"/>
      <c r="VNU44" s="4"/>
      <c r="VNV44" s="4"/>
      <c r="VNW44" s="4"/>
      <c r="VNX44" s="4"/>
      <c r="VNY44" s="4"/>
      <c r="VNZ44" s="4"/>
      <c r="VOA44" s="4"/>
      <c r="VOB44" s="4"/>
      <c r="VOC44" s="4"/>
      <c r="VOD44" s="4"/>
      <c r="VOE44" s="4"/>
      <c r="VOF44" s="4"/>
      <c r="VOG44" s="4"/>
      <c r="VOH44" s="4"/>
      <c r="VOI44" s="4"/>
      <c r="VOJ44" s="4"/>
      <c r="VOK44" s="4"/>
      <c r="VOL44" s="4"/>
      <c r="VOM44" s="4"/>
      <c r="VON44" s="4"/>
      <c r="VOO44" s="4"/>
      <c r="VOP44" s="4"/>
      <c r="VOQ44" s="4"/>
      <c r="VOR44" s="4"/>
      <c r="VOS44" s="4"/>
      <c r="VOT44" s="4"/>
      <c r="VOU44" s="4"/>
      <c r="VOV44" s="4"/>
      <c r="VOW44" s="4"/>
      <c r="VOX44" s="4"/>
      <c r="VOY44" s="4"/>
      <c r="VOZ44" s="4"/>
      <c r="VPA44" s="4"/>
      <c r="VPB44" s="4"/>
      <c r="VPC44" s="4"/>
      <c r="VPD44" s="4"/>
      <c r="VPE44" s="4"/>
      <c r="VPF44" s="4"/>
      <c r="VPG44" s="4"/>
      <c r="VPH44" s="4"/>
      <c r="VPI44" s="4"/>
      <c r="VPJ44" s="4"/>
      <c r="VPK44" s="4"/>
      <c r="VPL44" s="4"/>
      <c r="VPM44" s="4"/>
      <c r="VPN44" s="4"/>
      <c r="VPO44" s="4"/>
      <c r="VPP44" s="4"/>
      <c r="VPQ44" s="4"/>
      <c r="VPR44" s="4"/>
      <c r="VPS44" s="4"/>
      <c r="VPT44" s="4"/>
      <c r="VPU44" s="4"/>
      <c r="VPV44" s="4"/>
      <c r="VPW44" s="4"/>
      <c r="VPX44" s="4"/>
    </row>
    <row r="45" spans="1:15312" s="3" customFormat="1">
      <c r="A45" s="313" t="s">
        <v>593</v>
      </c>
      <c r="B45" s="302"/>
      <c r="C45" s="302"/>
      <c r="D45" s="302"/>
      <c r="E45" s="302"/>
      <c r="G45" s="4"/>
      <c r="I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c r="IT45" s="4"/>
      <c r="IU45" s="4"/>
      <c r="IV45" s="4"/>
      <c r="IW45" s="4"/>
      <c r="IX45" s="4"/>
      <c r="IY45" s="4"/>
      <c r="IZ45" s="4"/>
      <c r="JA45" s="4"/>
      <c r="JB45" s="4"/>
      <c r="JC45" s="4"/>
      <c r="JD45" s="4"/>
      <c r="JE45" s="4"/>
      <c r="JF45" s="4"/>
      <c r="JG45" s="4"/>
      <c r="JH45" s="4"/>
      <c r="JI45" s="4"/>
      <c r="JJ45" s="4"/>
      <c r="JK45" s="4"/>
      <c r="JL45" s="4"/>
      <c r="JM45" s="4"/>
      <c r="JN45" s="4"/>
      <c r="JO45" s="4"/>
      <c r="JP45" s="4"/>
      <c r="JQ45" s="4"/>
      <c r="JR45" s="4"/>
      <c r="JS45" s="4"/>
      <c r="JT45" s="4"/>
      <c r="JU45" s="4"/>
      <c r="JV45" s="4"/>
      <c r="JW45" s="4"/>
      <c r="JX45" s="4"/>
      <c r="JY45" s="4"/>
      <c r="JZ45" s="4"/>
      <c r="KA45" s="4"/>
      <c r="KB45" s="4"/>
      <c r="KC45" s="4"/>
      <c r="KD45" s="4"/>
      <c r="KE45" s="4"/>
      <c r="KF45" s="4"/>
      <c r="KG45" s="4"/>
      <c r="KH45" s="4"/>
      <c r="KI45" s="4"/>
      <c r="KJ45" s="4"/>
      <c r="KK45" s="4"/>
      <c r="KL45" s="4"/>
      <c r="KM45" s="4"/>
      <c r="KN45" s="4"/>
      <c r="KO45" s="4"/>
      <c r="KP45" s="4"/>
      <c r="KQ45" s="4"/>
      <c r="KR45" s="4"/>
      <c r="KS45" s="4"/>
      <c r="KT45" s="4"/>
      <c r="KU45" s="4"/>
      <c r="KV45" s="4"/>
      <c r="KW45" s="4"/>
      <c r="KX45" s="4"/>
      <c r="KY45" s="4"/>
      <c r="KZ45" s="4"/>
      <c r="LA45" s="4"/>
      <c r="LB45" s="4"/>
      <c r="LC45" s="4"/>
      <c r="LD45" s="4"/>
      <c r="LE45" s="4"/>
      <c r="LF45" s="4"/>
      <c r="LG45" s="4"/>
      <c r="LH45" s="4"/>
      <c r="LI45" s="4"/>
      <c r="LJ45" s="4"/>
      <c r="LK45" s="4"/>
      <c r="LL45" s="4"/>
      <c r="LM45" s="4"/>
      <c r="LN45" s="4"/>
      <c r="LO45" s="4"/>
      <c r="LP45" s="4"/>
      <c r="LQ45" s="4"/>
      <c r="LR45" s="4"/>
      <c r="LS45" s="4"/>
      <c r="LT45" s="4"/>
      <c r="LU45" s="4"/>
      <c r="LV45" s="4"/>
      <c r="LW45" s="4"/>
      <c r="LX45" s="4"/>
      <c r="LY45" s="4"/>
      <c r="LZ45" s="4"/>
      <c r="MA45" s="4"/>
      <c r="MB45" s="4"/>
      <c r="MC45" s="4"/>
      <c r="MD45" s="4"/>
      <c r="ME45" s="4"/>
      <c r="MF45" s="4"/>
      <c r="MG45" s="4"/>
      <c r="MH45" s="4"/>
      <c r="MI45" s="4"/>
      <c r="MJ45" s="4"/>
      <c r="MK45" s="4"/>
      <c r="ML45" s="4"/>
      <c r="MM45" s="4"/>
      <c r="MN45" s="4"/>
      <c r="MO45" s="4"/>
      <c r="MP45" s="4"/>
      <c r="MQ45" s="4"/>
      <c r="MR45" s="4"/>
      <c r="MS45" s="4"/>
      <c r="MT45" s="4"/>
      <c r="MU45" s="4"/>
      <c r="MV45" s="4"/>
      <c r="MW45" s="4"/>
      <c r="MX45" s="4"/>
      <c r="MY45" s="4"/>
      <c r="MZ45" s="4"/>
      <c r="NA45" s="4"/>
      <c r="NB45" s="4"/>
      <c r="NC45" s="4"/>
      <c r="ND45" s="4"/>
      <c r="NE45" s="4"/>
      <c r="NF45" s="4"/>
      <c r="NG45" s="4"/>
      <c r="NH45" s="4"/>
      <c r="NI45" s="4"/>
      <c r="NJ45" s="4"/>
      <c r="NK45" s="4"/>
      <c r="NL45" s="4"/>
      <c r="NM45" s="4"/>
      <c r="NN45" s="4"/>
      <c r="NO45" s="4"/>
      <c r="NP45" s="4"/>
      <c r="NQ45" s="4"/>
      <c r="NR45" s="4"/>
      <c r="NS45" s="4"/>
      <c r="NT45" s="4"/>
      <c r="NU45" s="4"/>
      <c r="NV45" s="4"/>
      <c r="NW45" s="4"/>
      <c r="NX45" s="4"/>
      <c r="NY45" s="4"/>
      <c r="NZ45" s="4"/>
      <c r="OA45" s="4"/>
      <c r="OB45" s="4"/>
      <c r="OC45" s="4"/>
      <c r="OD45" s="4"/>
      <c r="OE45" s="4"/>
      <c r="OF45" s="4"/>
      <c r="OG45" s="4"/>
      <c r="OH45" s="4"/>
      <c r="OI45" s="4"/>
      <c r="OJ45" s="4"/>
      <c r="OK45" s="4"/>
      <c r="OL45" s="4"/>
      <c r="OM45" s="4"/>
      <c r="ON45" s="4"/>
      <c r="OO45" s="4"/>
      <c r="OP45" s="4"/>
      <c r="OQ45" s="4"/>
      <c r="OR45" s="4"/>
      <c r="OS45" s="4"/>
      <c r="OT45" s="4"/>
      <c r="OU45" s="4"/>
      <c r="OV45" s="4"/>
      <c r="OW45" s="4"/>
      <c r="OX45" s="4"/>
      <c r="OY45" s="4"/>
      <c r="OZ45" s="4"/>
      <c r="PA45" s="4"/>
      <c r="PB45" s="4"/>
      <c r="PC45" s="4"/>
      <c r="PD45" s="4"/>
      <c r="PE45" s="4"/>
      <c r="PF45" s="4"/>
      <c r="PG45" s="4"/>
      <c r="PH45" s="4"/>
      <c r="PI45" s="4"/>
      <c r="PJ45" s="4"/>
      <c r="PK45" s="4"/>
      <c r="PL45" s="4"/>
      <c r="PM45" s="4"/>
      <c r="PN45" s="4"/>
      <c r="PO45" s="4"/>
      <c r="PP45" s="4"/>
      <c r="PQ45" s="4"/>
      <c r="PR45" s="4"/>
      <c r="PS45" s="4"/>
      <c r="PT45" s="4"/>
      <c r="PU45" s="4"/>
      <c r="PV45" s="4"/>
      <c r="PW45" s="4"/>
      <c r="PX45" s="4"/>
      <c r="PY45" s="4"/>
      <c r="PZ45" s="4"/>
      <c r="QA45" s="4"/>
      <c r="QB45" s="4"/>
      <c r="QC45" s="4"/>
      <c r="QD45" s="4"/>
      <c r="QE45" s="4"/>
      <c r="QF45" s="4"/>
      <c r="QG45" s="4"/>
      <c r="QH45" s="4"/>
      <c r="QI45" s="4"/>
      <c r="QJ45" s="4"/>
      <c r="QK45" s="4"/>
      <c r="QL45" s="4"/>
      <c r="QM45" s="4"/>
      <c r="QN45" s="4"/>
      <c r="QO45" s="4"/>
      <c r="QP45" s="4"/>
      <c r="QQ45" s="4"/>
      <c r="QR45" s="4"/>
      <c r="QS45" s="4"/>
      <c r="QT45" s="4"/>
      <c r="QU45" s="4"/>
      <c r="QV45" s="4"/>
      <c r="QW45" s="4"/>
      <c r="QX45" s="4"/>
      <c r="QY45" s="4"/>
      <c r="QZ45" s="4"/>
      <c r="RA45" s="4"/>
      <c r="RB45" s="4"/>
      <c r="RC45" s="4"/>
      <c r="RD45" s="4"/>
      <c r="RE45" s="4"/>
      <c r="RF45" s="4"/>
      <c r="RG45" s="4"/>
      <c r="RH45" s="4"/>
      <c r="RI45" s="4"/>
      <c r="RJ45" s="4"/>
      <c r="RK45" s="4"/>
      <c r="RL45" s="4"/>
      <c r="RM45" s="4"/>
      <c r="RN45" s="4"/>
      <c r="RO45" s="4"/>
      <c r="RP45" s="4"/>
      <c r="RQ45" s="4"/>
      <c r="RR45" s="4"/>
      <c r="RS45" s="4"/>
      <c r="RT45" s="4"/>
      <c r="RU45" s="4"/>
      <c r="RV45" s="4"/>
      <c r="RW45" s="4"/>
      <c r="RX45" s="4"/>
      <c r="RY45" s="4"/>
      <c r="RZ45" s="4"/>
      <c r="SA45" s="4"/>
      <c r="SB45" s="4"/>
      <c r="SC45" s="4"/>
      <c r="SD45" s="4"/>
      <c r="SE45" s="4"/>
      <c r="SF45" s="4"/>
      <c r="SG45" s="4"/>
      <c r="SH45" s="4"/>
      <c r="SI45" s="4"/>
      <c r="SJ45" s="4"/>
      <c r="SK45" s="4"/>
      <c r="SL45" s="4"/>
      <c r="SM45" s="4"/>
      <c r="SN45" s="4"/>
      <c r="SO45" s="4"/>
      <c r="SP45" s="4"/>
      <c r="SQ45" s="4"/>
      <c r="SR45" s="4"/>
      <c r="SS45" s="4"/>
      <c r="ST45" s="4"/>
      <c r="SU45" s="4"/>
      <c r="SV45" s="4"/>
      <c r="SW45" s="4"/>
      <c r="SX45" s="4"/>
      <c r="SY45" s="4"/>
      <c r="SZ45" s="4"/>
      <c r="TA45" s="4"/>
      <c r="TB45" s="4"/>
      <c r="TC45" s="4"/>
      <c r="TD45" s="4"/>
      <c r="TE45" s="4"/>
      <c r="TF45" s="4"/>
      <c r="TG45" s="4"/>
      <c r="TH45" s="4"/>
      <c r="TI45" s="4"/>
      <c r="TJ45" s="4"/>
      <c r="TK45" s="4"/>
      <c r="TL45" s="4"/>
      <c r="TM45" s="4"/>
      <c r="TN45" s="4"/>
      <c r="TO45" s="4"/>
      <c r="TP45" s="4"/>
      <c r="TQ45" s="4"/>
      <c r="TR45" s="4"/>
      <c r="TS45" s="4"/>
      <c r="TT45" s="4"/>
      <c r="TU45" s="4"/>
      <c r="TV45" s="4"/>
      <c r="TW45" s="4"/>
      <c r="TX45" s="4"/>
      <c r="TY45" s="4"/>
      <c r="TZ45" s="4"/>
      <c r="UA45" s="4"/>
      <c r="UB45" s="4"/>
      <c r="UC45" s="4"/>
      <c r="UD45" s="4"/>
      <c r="UE45" s="4"/>
      <c r="UF45" s="4"/>
      <c r="UG45" s="4"/>
      <c r="UH45" s="4"/>
      <c r="UI45" s="4"/>
      <c r="UJ45" s="4"/>
      <c r="UK45" s="4"/>
      <c r="UL45" s="4"/>
      <c r="UM45" s="4"/>
      <c r="UN45" s="4"/>
      <c r="UO45" s="4"/>
      <c r="UP45" s="4"/>
      <c r="UQ45" s="4"/>
      <c r="UR45" s="4"/>
      <c r="US45" s="4"/>
      <c r="UT45" s="4"/>
      <c r="UU45" s="4"/>
      <c r="UV45" s="4"/>
      <c r="UW45" s="4"/>
      <c r="UX45" s="4"/>
      <c r="UY45" s="4"/>
      <c r="UZ45" s="4"/>
      <c r="VA45" s="4"/>
      <c r="VB45" s="4"/>
      <c r="VC45" s="4"/>
      <c r="VD45" s="4"/>
      <c r="VE45" s="4"/>
      <c r="VF45" s="4"/>
      <c r="VG45" s="4"/>
      <c r="VH45" s="4"/>
      <c r="VI45" s="4"/>
      <c r="VJ45" s="4"/>
      <c r="VK45" s="4"/>
      <c r="VL45" s="4"/>
      <c r="VM45" s="4"/>
      <c r="VN45" s="4"/>
      <c r="VO45" s="4"/>
      <c r="VP45" s="4"/>
      <c r="VQ45" s="4"/>
      <c r="VR45" s="4"/>
      <c r="VS45" s="4"/>
      <c r="VT45" s="4"/>
      <c r="VU45" s="4"/>
      <c r="VV45" s="4"/>
      <c r="VW45" s="4"/>
      <c r="VX45" s="4"/>
      <c r="VY45" s="4"/>
      <c r="VZ45" s="4"/>
      <c r="WA45" s="4"/>
      <c r="WB45" s="4"/>
      <c r="WC45" s="4"/>
      <c r="WD45" s="4"/>
      <c r="WE45" s="4"/>
      <c r="WF45" s="4"/>
      <c r="WG45" s="4"/>
      <c r="WH45" s="4"/>
      <c r="WI45" s="4"/>
      <c r="WJ45" s="4"/>
      <c r="WK45" s="4"/>
      <c r="WL45" s="4"/>
      <c r="WM45" s="4"/>
      <c r="WN45" s="4"/>
      <c r="WO45" s="4"/>
      <c r="WP45" s="4"/>
      <c r="WQ45" s="4"/>
      <c r="WR45" s="4"/>
      <c r="WS45" s="4"/>
      <c r="WT45" s="4"/>
      <c r="WU45" s="4"/>
      <c r="WV45" s="4"/>
      <c r="WW45" s="4"/>
      <c r="WX45" s="4"/>
      <c r="WY45" s="4"/>
      <c r="WZ45" s="4"/>
      <c r="XA45" s="4"/>
      <c r="XB45" s="4"/>
      <c r="XC45" s="4"/>
      <c r="XD45" s="4"/>
      <c r="XE45" s="4"/>
      <c r="XF45" s="4"/>
      <c r="XG45" s="4"/>
      <c r="XH45" s="4"/>
      <c r="XI45" s="4"/>
      <c r="XJ45" s="4"/>
      <c r="XK45" s="4"/>
      <c r="XL45" s="4"/>
      <c r="XM45" s="4"/>
      <c r="XN45" s="4"/>
      <c r="XO45" s="4"/>
      <c r="XP45" s="4"/>
      <c r="XQ45" s="4"/>
      <c r="XR45" s="4"/>
      <c r="XS45" s="4"/>
      <c r="XT45" s="4"/>
      <c r="XU45" s="4"/>
      <c r="XV45" s="4"/>
      <c r="XW45" s="4"/>
      <c r="XX45" s="4"/>
      <c r="XY45" s="4"/>
      <c r="XZ45" s="4"/>
      <c r="YA45" s="4"/>
      <c r="YB45" s="4"/>
      <c r="YC45" s="4"/>
      <c r="YD45" s="4"/>
      <c r="YE45" s="4"/>
      <c r="YF45" s="4"/>
      <c r="YG45" s="4"/>
      <c r="YH45" s="4"/>
      <c r="YI45" s="4"/>
      <c r="YJ45" s="4"/>
      <c r="YK45" s="4"/>
      <c r="YL45" s="4"/>
      <c r="YM45" s="4"/>
      <c r="YN45" s="4"/>
      <c r="YO45" s="4"/>
      <c r="YP45" s="4"/>
      <c r="YQ45" s="4"/>
      <c r="YR45" s="4"/>
      <c r="YS45" s="4"/>
      <c r="YT45" s="4"/>
      <c r="YU45" s="4"/>
      <c r="YV45" s="4"/>
      <c r="YW45" s="4"/>
      <c r="YX45" s="4"/>
      <c r="YY45" s="4"/>
      <c r="YZ45" s="4"/>
      <c r="ZA45" s="4"/>
      <c r="ZB45" s="4"/>
      <c r="ZC45" s="4"/>
      <c r="ZD45" s="4"/>
      <c r="ZE45" s="4"/>
      <c r="ZF45" s="4"/>
      <c r="ZG45" s="4"/>
      <c r="ZH45" s="4"/>
      <c r="ZI45" s="4"/>
      <c r="ZJ45" s="4"/>
      <c r="ZK45" s="4"/>
      <c r="ZL45" s="4"/>
      <c r="ZM45" s="4"/>
      <c r="ZN45" s="4"/>
      <c r="ZO45" s="4"/>
      <c r="ZP45" s="4"/>
      <c r="ZQ45" s="4"/>
      <c r="ZR45" s="4"/>
      <c r="ZS45" s="4"/>
      <c r="ZT45" s="4"/>
      <c r="ZU45" s="4"/>
      <c r="ZV45" s="4"/>
      <c r="ZW45" s="4"/>
      <c r="ZX45" s="4"/>
      <c r="ZY45" s="4"/>
      <c r="ZZ45" s="4"/>
      <c r="AAA45" s="4"/>
      <c r="AAB45" s="4"/>
      <c r="AAC45" s="4"/>
      <c r="AAD45" s="4"/>
      <c r="AAE45" s="4"/>
      <c r="AAF45" s="4"/>
      <c r="AAG45" s="4"/>
      <c r="AAH45" s="4"/>
      <c r="AAI45" s="4"/>
      <c r="AAJ45" s="4"/>
      <c r="AAK45" s="4"/>
      <c r="AAL45" s="4"/>
      <c r="AAM45" s="4"/>
      <c r="AAN45" s="4"/>
      <c r="AAO45" s="4"/>
      <c r="AAP45" s="4"/>
      <c r="AAQ45" s="4"/>
      <c r="AAR45" s="4"/>
      <c r="AAS45" s="4"/>
      <c r="AAT45" s="4"/>
      <c r="AAU45" s="4"/>
      <c r="AAV45" s="4"/>
      <c r="AAW45" s="4"/>
      <c r="AAX45" s="4"/>
      <c r="AAY45" s="4"/>
      <c r="AAZ45" s="4"/>
      <c r="ABA45" s="4"/>
      <c r="ABB45" s="4"/>
      <c r="ABC45" s="4"/>
      <c r="ABD45" s="4"/>
      <c r="ABE45" s="4"/>
      <c r="ABF45" s="4"/>
      <c r="ABG45" s="4"/>
      <c r="ABH45" s="4"/>
      <c r="ABI45" s="4"/>
      <c r="ABJ45" s="4"/>
      <c r="ABK45" s="4"/>
      <c r="ABL45" s="4"/>
      <c r="ABM45" s="4"/>
      <c r="ABN45" s="4"/>
      <c r="ABO45" s="4"/>
      <c r="ABP45" s="4"/>
      <c r="ABQ45" s="4"/>
      <c r="ABR45" s="4"/>
      <c r="ABS45" s="4"/>
      <c r="ABT45" s="4"/>
      <c r="ABU45" s="4"/>
      <c r="ABV45" s="4"/>
      <c r="ABW45" s="4"/>
      <c r="ABX45" s="4"/>
      <c r="ABY45" s="4"/>
      <c r="ABZ45" s="4"/>
      <c r="ACA45" s="4"/>
      <c r="ACB45" s="4"/>
      <c r="ACC45" s="4"/>
      <c r="ACD45" s="4"/>
      <c r="ACE45" s="4"/>
      <c r="ACF45" s="4"/>
      <c r="ACG45" s="4"/>
      <c r="ACH45" s="4"/>
      <c r="ACI45" s="4"/>
      <c r="ACJ45" s="4"/>
      <c r="ACK45" s="4"/>
      <c r="ACL45" s="4"/>
      <c r="ACM45" s="4"/>
      <c r="ACN45" s="4"/>
      <c r="ACO45" s="4"/>
      <c r="ACP45" s="4"/>
      <c r="ACQ45" s="4"/>
      <c r="ACR45" s="4"/>
      <c r="ACS45" s="4"/>
      <c r="ACT45" s="4"/>
      <c r="ACU45" s="4"/>
      <c r="ACV45" s="4"/>
      <c r="ACW45" s="4"/>
      <c r="ACX45" s="4"/>
      <c r="ACY45" s="4"/>
      <c r="ACZ45" s="4"/>
      <c r="ADA45" s="4"/>
      <c r="ADB45" s="4"/>
      <c r="ADC45" s="4"/>
      <c r="ADD45" s="4"/>
      <c r="ADE45" s="4"/>
      <c r="ADF45" s="4"/>
      <c r="ADG45" s="4"/>
      <c r="ADH45" s="4"/>
      <c r="ADI45" s="4"/>
      <c r="ADJ45" s="4"/>
      <c r="ADK45" s="4"/>
      <c r="ADL45" s="4"/>
      <c r="ADM45" s="4"/>
      <c r="ADN45" s="4"/>
      <c r="ADO45" s="4"/>
      <c r="ADP45" s="4"/>
      <c r="ADQ45" s="4"/>
      <c r="ADR45" s="4"/>
      <c r="ADS45" s="4"/>
      <c r="ADT45" s="4"/>
      <c r="ADU45" s="4"/>
      <c r="ADV45" s="4"/>
      <c r="ADW45" s="4"/>
      <c r="ADX45" s="4"/>
      <c r="ADY45" s="4"/>
      <c r="ADZ45" s="4"/>
      <c r="AEA45" s="4"/>
      <c r="AEB45" s="4"/>
      <c r="AEC45" s="4"/>
      <c r="AED45" s="4"/>
      <c r="AEE45" s="4"/>
      <c r="AEF45" s="4"/>
      <c r="AEG45" s="4"/>
      <c r="AEH45" s="4"/>
      <c r="AEI45" s="4"/>
      <c r="AEJ45" s="4"/>
      <c r="AEK45" s="4"/>
      <c r="AEL45" s="4"/>
      <c r="AEM45" s="4"/>
      <c r="AEN45" s="4"/>
      <c r="AEO45" s="4"/>
      <c r="AEP45" s="4"/>
      <c r="AEQ45" s="4"/>
      <c r="AER45" s="4"/>
      <c r="AES45" s="4"/>
      <c r="AET45" s="4"/>
      <c r="AEU45" s="4"/>
      <c r="AEV45" s="4"/>
      <c r="AEW45" s="4"/>
      <c r="AEX45" s="4"/>
      <c r="AEY45" s="4"/>
      <c r="AEZ45" s="4"/>
      <c r="AFA45" s="4"/>
      <c r="AFB45" s="4"/>
      <c r="AFC45" s="4"/>
      <c r="AFD45" s="4"/>
      <c r="AFE45" s="4"/>
      <c r="AFF45" s="4"/>
      <c r="AFG45" s="4"/>
      <c r="AFH45" s="4"/>
      <c r="AFI45" s="4"/>
      <c r="AFJ45" s="4"/>
      <c r="AFK45" s="4"/>
      <c r="AFL45" s="4"/>
      <c r="AFM45" s="4"/>
      <c r="AFN45" s="4"/>
      <c r="AFO45" s="4"/>
      <c r="AFP45" s="4"/>
      <c r="AFQ45" s="4"/>
      <c r="AFR45" s="4"/>
      <c r="AFS45" s="4"/>
      <c r="AFT45" s="4"/>
      <c r="AFU45" s="4"/>
      <c r="AFV45" s="4"/>
      <c r="AFW45" s="4"/>
      <c r="AFX45" s="4"/>
      <c r="AFY45" s="4"/>
      <c r="AFZ45" s="4"/>
      <c r="AGA45" s="4"/>
      <c r="AGB45" s="4"/>
      <c r="AGC45" s="4"/>
      <c r="AGD45" s="4"/>
      <c r="AGE45" s="4"/>
      <c r="AGF45" s="4"/>
      <c r="AGG45" s="4"/>
      <c r="AGH45" s="4"/>
      <c r="AGI45" s="4"/>
      <c r="AGJ45" s="4"/>
      <c r="AGK45" s="4"/>
      <c r="AGL45" s="4"/>
      <c r="AGM45" s="4"/>
      <c r="AGN45" s="4"/>
      <c r="AGO45" s="4"/>
      <c r="AGP45" s="4"/>
      <c r="AGQ45" s="4"/>
      <c r="AGR45" s="4"/>
      <c r="AGS45" s="4"/>
      <c r="AGT45" s="4"/>
      <c r="AGU45" s="4"/>
      <c r="AGV45" s="4"/>
      <c r="AGW45" s="4"/>
      <c r="AGX45" s="4"/>
      <c r="AGY45" s="4"/>
      <c r="AGZ45" s="4"/>
      <c r="AHA45" s="4"/>
      <c r="AHB45" s="4"/>
      <c r="AHC45" s="4"/>
      <c r="AHD45" s="4"/>
      <c r="AHE45" s="4"/>
      <c r="AHF45" s="4"/>
      <c r="AHG45" s="4"/>
      <c r="AHH45" s="4"/>
      <c r="AHI45" s="4"/>
      <c r="AHJ45" s="4"/>
      <c r="AHK45" s="4"/>
      <c r="AHL45" s="4"/>
      <c r="AHM45" s="4"/>
      <c r="AHN45" s="4"/>
      <c r="AHO45" s="4"/>
      <c r="AHP45" s="4"/>
      <c r="AHQ45" s="4"/>
      <c r="AHR45" s="4"/>
      <c r="AHS45" s="4"/>
      <c r="AHT45" s="4"/>
      <c r="AHU45" s="4"/>
      <c r="AHV45" s="4"/>
      <c r="AHW45" s="4"/>
      <c r="AHX45" s="4"/>
      <c r="AHY45" s="4"/>
      <c r="AHZ45" s="4"/>
      <c r="AIA45" s="4"/>
      <c r="AIB45" s="4"/>
      <c r="AIC45" s="4"/>
      <c r="AID45" s="4"/>
      <c r="AIE45" s="4"/>
      <c r="AIF45" s="4"/>
      <c r="AIG45" s="4"/>
      <c r="AIH45" s="4"/>
      <c r="AII45" s="4"/>
      <c r="AIJ45" s="4"/>
      <c r="AIK45" s="4"/>
      <c r="AIL45" s="4"/>
      <c r="AIM45" s="4"/>
      <c r="AIN45" s="4"/>
      <c r="AIO45" s="4"/>
      <c r="AIP45" s="4"/>
      <c r="AIQ45" s="4"/>
      <c r="AIR45" s="4"/>
      <c r="AIS45" s="4"/>
      <c r="AIT45" s="4"/>
      <c r="AIU45" s="4"/>
      <c r="AIV45" s="4"/>
      <c r="AIW45" s="4"/>
      <c r="AIX45" s="4"/>
      <c r="AIY45" s="4"/>
      <c r="AIZ45" s="4"/>
      <c r="AJA45" s="4"/>
      <c r="AJB45" s="4"/>
      <c r="AJC45" s="4"/>
      <c r="AJD45" s="4"/>
      <c r="AJE45" s="4"/>
      <c r="AJF45" s="4"/>
      <c r="AJG45" s="4"/>
      <c r="AJH45" s="4"/>
      <c r="AJI45" s="4"/>
      <c r="AJJ45" s="4"/>
      <c r="AJK45" s="4"/>
      <c r="AJL45" s="4"/>
      <c r="AJM45" s="4"/>
      <c r="AJN45" s="4"/>
      <c r="AJO45" s="4"/>
      <c r="AJP45" s="4"/>
      <c r="AJQ45" s="4"/>
      <c r="AJR45" s="4"/>
      <c r="AJS45" s="4"/>
      <c r="AJT45" s="4"/>
      <c r="AJU45" s="4"/>
      <c r="AJV45" s="4"/>
      <c r="AJW45" s="4"/>
      <c r="AJX45" s="4"/>
      <c r="AJY45" s="4"/>
      <c r="AJZ45" s="4"/>
      <c r="AKA45" s="4"/>
      <c r="AKB45" s="4"/>
      <c r="AKC45" s="4"/>
      <c r="AKD45" s="4"/>
      <c r="AKE45" s="4"/>
      <c r="AKF45" s="4"/>
      <c r="AKG45" s="4"/>
      <c r="AKH45" s="4"/>
      <c r="AKI45" s="4"/>
      <c r="AKJ45" s="4"/>
      <c r="AKK45" s="4"/>
      <c r="AKL45" s="4"/>
      <c r="AKM45" s="4"/>
      <c r="AKN45" s="4"/>
      <c r="AKO45" s="4"/>
      <c r="AKP45" s="4"/>
      <c r="AKQ45" s="4"/>
      <c r="AKR45" s="4"/>
      <c r="AKS45" s="4"/>
      <c r="AKT45" s="4"/>
      <c r="AKU45" s="4"/>
      <c r="AKV45" s="4"/>
      <c r="AKW45" s="4"/>
      <c r="AKX45" s="4"/>
      <c r="AKY45" s="4"/>
      <c r="AKZ45" s="4"/>
      <c r="ALA45" s="4"/>
      <c r="ALB45" s="4"/>
      <c r="ALC45" s="4"/>
      <c r="ALD45" s="4"/>
      <c r="ALE45" s="4"/>
      <c r="ALF45" s="4"/>
      <c r="ALG45" s="4"/>
      <c r="ALH45" s="4"/>
      <c r="ALI45" s="4"/>
      <c r="ALJ45" s="4"/>
      <c r="ALK45" s="4"/>
      <c r="ALL45" s="4"/>
      <c r="ALM45" s="4"/>
      <c r="ALN45" s="4"/>
      <c r="ALO45" s="4"/>
      <c r="ALP45" s="4"/>
      <c r="ALQ45" s="4"/>
      <c r="ALR45" s="4"/>
      <c r="ALS45" s="4"/>
      <c r="ALT45" s="4"/>
      <c r="ALU45" s="4"/>
      <c r="ALV45" s="4"/>
      <c r="ALW45" s="4"/>
      <c r="ALX45" s="4"/>
      <c r="ALY45" s="4"/>
      <c r="ALZ45" s="4"/>
      <c r="AMA45" s="4"/>
      <c r="AMB45" s="4"/>
      <c r="AMC45" s="4"/>
      <c r="AMD45" s="4"/>
      <c r="AME45" s="4"/>
      <c r="AMF45" s="4"/>
      <c r="AMG45" s="4"/>
      <c r="AMH45" s="4"/>
      <c r="AMI45" s="4"/>
      <c r="AMJ45" s="4"/>
      <c r="AMK45" s="4"/>
      <c r="AML45" s="4"/>
      <c r="AMM45" s="4"/>
      <c r="AMN45" s="4"/>
      <c r="AMO45" s="4"/>
      <c r="AMP45" s="4"/>
      <c r="AMQ45" s="4"/>
      <c r="AMR45" s="4"/>
      <c r="AMS45" s="4"/>
      <c r="AMT45" s="4"/>
      <c r="AMU45" s="4"/>
      <c r="AMV45" s="4"/>
      <c r="AMW45" s="4"/>
      <c r="AMX45" s="4"/>
      <c r="AMY45" s="4"/>
      <c r="AMZ45" s="4"/>
      <c r="ANA45" s="4"/>
      <c r="ANB45" s="4"/>
      <c r="ANC45" s="4"/>
      <c r="AND45" s="4"/>
      <c r="ANE45" s="4"/>
      <c r="ANF45" s="4"/>
      <c r="ANG45" s="4"/>
      <c r="ANH45" s="4"/>
      <c r="ANI45" s="4"/>
      <c r="ANJ45" s="4"/>
      <c r="ANK45" s="4"/>
      <c r="ANL45" s="4"/>
      <c r="ANM45" s="4"/>
      <c r="ANN45" s="4"/>
      <c r="ANO45" s="4"/>
      <c r="ANP45" s="4"/>
      <c r="ANQ45" s="4"/>
      <c r="ANR45" s="4"/>
      <c r="ANS45" s="4"/>
      <c r="ANT45" s="4"/>
      <c r="ANU45" s="4"/>
      <c r="ANV45" s="4"/>
      <c r="ANW45" s="4"/>
      <c r="ANX45" s="4"/>
      <c r="ANY45" s="4"/>
      <c r="ANZ45" s="4"/>
      <c r="AOA45" s="4"/>
      <c r="AOB45" s="4"/>
      <c r="AOC45" s="4"/>
      <c r="AOD45" s="4"/>
      <c r="AOE45" s="4"/>
      <c r="AOF45" s="4"/>
      <c r="AOG45" s="4"/>
      <c r="AOH45" s="4"/>
      <c r="AOI45" s="4"/>
      <c r="AOJ45" s="4"/>
      <c r="AOK45" s="4"/>
      <c r="AOL45" s="4"/>
      <c r="AOM45" s="4"/>
      <c r="AON45" s="4"/>
      <c r="AOO45" s="4"/>
      <c r="AOP45" s="4"/>
      <c r="AOQ45" s="4"/>
      <c r="AOR45" s="4"/>
      <c r="AOS45" s="4"/>
      <c r="AOT45" s="4"/>
      <c r="AOU45" s="4"/>
      <c r="AOV45" s="4"/>
      <c r="AOW45" s="4"/>
      <c r="AOX45" s="4"/>
      <c r="AOY45" s="4"/>
      <c r="AOZ45" s="4"/>
      <c r="APA45" s="4"/>
      <c r="APB45" s="4"/>
      <c r="APC45" s="4"/>
      <c r="APD45" s="4"/>
      <c r="APE45" s="4"/>
      <c r="APF45" s="4"/>
      <c r="APG45" s="4"/>
      <c r="APH45" s="4"/>
      <c r="API45" s="4"/>
      <c r="APJ45" s="4"/>
      <c r="APK45" s="4"/>
      <c r="APL45" s="4"/>
      <c r="APM45" s="4"/>
      <c r="APN45" s="4"/>
      <c r="APO45" s="4"/>
      <c r="APP45" s="4"/>
      <c r="APQ45" s="4"/>
      <c r="APR45" s="4"/>
      <c r="APS45" s="4"/>
      <c r="APT45" s="4"/>
      <c r="APU45" s="4"/>
      <c r="APV45" s="4"/>
      <c r="APW45" s="4"/>
      <c r="APX45" s="4"/>
      <c r="APY45" s="4"/>
      <c r="APZ45" s="4"/>
      <c r="AQA45" s="4"/>
      <c r="AQB45" s="4"/>
      <c r="AQC45" s="4"/>
      <c r="AQD45" s="4"/>
      <c r="AQE45" s="4"/>
      <c r="AQF45" s="4"/>
      <c r="AQG45" s="4"/>
      <c r="AQH45" s="4"/>
      <c r="AQI45" s="4"/>
      <c r="AQJ45" s="4"/>
      <c r="AQK45" s="4"/>
      <c r="AQL45" s="4"/>
      <c r="AQM45" s="4"/>
      <c r="AQN45" s="4"/>
      <c r="AQO45" s="4"/>
      <c r="AQP45" s="4"/>
      <c r="AQQ45" s="4"/>
      <c r="AQR45" s="4"/>
      <c r="AQS45" s="4"/>
      <c r="AQT45" s="4"/>
      <c r="AQU45" s="4"/>
      <c r="AQV45" s="4"/>
      <c r="AQW45" s="4"/>
      <c r="AQX45" s="4"/>
      <c r="AQY45" s="4"/>
      <c r="AQZ45" s="4"/>
      <c r="ARA45" s="4"/>
      <c r="ARB45" s="4"/>
      <c r="ARC45" s="4"/>
      <c r="ARD45" s="4"/>
      <c r="ARE45" s="4"/>
      <c r="ARF45" s="4"/>
      <c r="ARG45" s="4"/>
      <c r="ARH45" s="4"/>
      <c r="ARI45" s="4"/>
      <c r="ARJ45" s="4"/>
      <c r="ARK45" s="4"/>
      <c r="ARL45" s="4"/>
      <c r="ARM45" s="4"/>
      <c r="ARN45" s="4"/>
      <c r="ARO45" s="4"/>
      <c r="ARP45" s="4"/>
      <c r="ARQ45" s="4"/>
      <c r="ARR45" s="4"/>
      <c r="ARS45" s="4"/>
      <c r="ART45" s="4"/>
      <c r="ARU45" s="4"/>
      <c r="ARV45" s="4"/>
      <c r="ARW45" s="4"/>
      <c r="ARX45" s="4"/>
      <c r="ARY45" s="4"/>
      <c r="ARZ45" s="4"/>
      <c r="ASA45" s="4"/>
      <c r="ASB45" s="4"/>
      <c r="ASC45" s="4"/>
      <c r="ASD45" s="4"/>
      <c r="ASE45" s="4"/>
      <c r="ASF45" s="4"/>
      <c r="ASG45" s="4"/>
      <c r="ASH45" s="4"/>
      <c r="ASI45" s="4"/>
      <c r="ASJ45" s="4"/>
      <c r="ASK45" s="4"/>
      <c r="ASL45" s="4"/>
      <c r="ASM45" s="4"/>
      <c r="ASN45" s="4"/>
      <c r="ASO45" s="4"/>
      <c r="ASP45" s="4"/>
      <c r="ASQ45" s="4"/>
      <c r="ASR45" s="4"/>
      <c r="ASS45" s="4"/>
      <c r="AST45" s="4"/>
      <c r="ASU45" s="4"/>
      <c r="ASV45" s="4"/>
      <c r="ASW45" s="4"/>
      <c r="ASX45" s="4"/>
      <c r="ASY45" s="4"/>
      <c r="ASZ45" s="4"/>
      <c r="ATA45" s="4"/>
      <c r="ATB45" s="4"/>
      <c r="ATC45" s="4"/>
      <c r="ATD45" s="4"/>
      <c r="ATE45" s="4"/>
      <c r="ATF45" s="4"/>
      <c r="ATG45" s="4"/>
      <c r="ATH45" s="4"/>
      <c r="ATI45" s="4"/>
      <c r="ATJ45" s="4"/>
      <c r="ATK45" s="4"/>
      <c r="ATL45" s="4"/>
      <c r="ATM45" s="4"/>
      <c r="ATN45" s="4"/>
      <c r="ATO45" s="4"/>
      <c r="ATP45" s="4"/>
      <c r="ATQ45" s="4"/>
      <c r="ATR45" s="4"/>
      <c r="ATS45" s="4"/>
      <c r="ATT45" s="4"/>
      <c r="ATU45" s="4"/>
      <c r="ATV45" s="4"/>
      <c r="ATW45" s="4"/>
      <c r="ATX45" s="4"/>
      <c r="ATY45" s="4"/>
      <c r="ATZ45" s="4"/>
      <c r="AUA45" s="4"/>
      <c r="AUB45" s="4"/>
      <c r="AUC45" s="4"/>
      <c r="AUD45" s="4"/>
      <c r="AUE45" s="4"/>
      <c r="AUF45" s="4"/>
      <c r="AUG45" s="4"/>
      <c r="AUH45" s="4"/>
      <c r="AUI45" s="4"/>
      <c r="AUJ45" s="4"/>
      <c r="AUK45" s="4"/>
      <c r="AUL45" s="4"/>
      <c r="AUM45" s="4"/>
      <c r="AUN45" s="4"/>
      <c r="AUO45" s="4"/>
      <c r="AUP45" s="4"/>
      <c r="AUQ45" s="4"/>
      <c r="AUR45" s="4"/>
      <c r="AUS45" s="4"/>
      <c r="AUT45" s="4"/>
      <c r="AUU45" s="4"/>
      <c r="AUV45" s="4"/>
      <c r="AUW45" s="4"/>
      <c r="AUX45" s="4"/>
      <c r="AUY45" s="4"/>
      <c r="AUZ45" s="4"/>
      <c r="AVA45" s="4"/>
      <c r="AVB45" s="4"/>
      <c r="AVC45" s="4"/>
      <c r="AVD45" s="4"/>
      <c r="AVE45" s="4"/>
      <c r="AVF45" s="4"/>
      <c r="AVG45" s="4"/>
      <c r="AVH45" s="4"/>
      <c r="AVI45" s="4"/>
      <c r="AVJ45" s="4"/>
      <c r="AVK45" s="4"/>
      <c r="AVL45" s="4"/>
      <c r="AVM45" s="4"/>
      <c r="AVN45" s="4"/>
      <c r="AVO45" s="4"/>
      <c r="AVP45" s="4"/>
      <c r="AVQ45" s="4"/>
      <c r="AVR45" s="4"/>
      <c r="AVS45" s="4"/>
      <c r="AVT45" s="4"/>
      <c r="AVU45" s="4"/>
      <c r="AVV45" s="4"/>
      <c r="AVW45" s="4"/>
      <c r="AVX45" s="4"/>
      <c r="AVY45" s="4"/>
      <c r="AVZ45" s="4"/>
      <c r="AWA45" s="4"/>
      <c r="AWB45" s="4"/>
      <c r="AWC45" s="4"/>
      <c r="AWD45" s="4"/>
      <c r="AWE45" s="4"/>
      <c r="AWF45" s="4"/>
      <c r="AWG45" s="4"/>
      <c r="AWH45" s="4"/>
      <c r="AWI45" s="4"/>
      <c r="AWJ45" s="4"/>
      <c r="AWK45" s="4"/>
      <c r="AWL45" s="4"/>
      <c r="AWM45" s="4"/>
      <c r="AWN45" s="4"/>
      <c r="AWO45" s="4"/>
      <c r="AWP45" s="4"/>
      <c r="AWQ45" s="4"/>
      <c r="AWR45" s="4"/>
      <c r="AWS45" s="4"/>
      <c r="AWT45" s="4"/>
      <c r="AWU45" s="4"/>
      <c r="AWV45" s="4"/>
      <c r="AWW45" s="4"/>
      <c r="AWX45" s="4"/>
      <c r="AWY45" s="4"/>
      <c r="AWZ45" s="4"/>
      <c r="AXA45" s="4"/>
      <c r="AXB45" s="4"/>
      <c r="AXC45" s="4"/>
      <c r="AXD45" s="4"/>
      <c r="AXE45" s="4"/>
      <c r="AXF45" s="4"/>
      <c r="AXG45" s="4"/>
      <c r="AXH45" s="4"/>
      <c r="AXI45" s="4"/>
      <c r="AXJ45" s="4"/>
      <c r="AXK45" s="4"/>
      <c r="AXL45" s="4"/>
      <c r="AXM45" s="4"/>
      <c r="AXN45" s="4"/>
      <c r="AXO45" s="4"/>
      <c r="AXP45" s="4"/>
      <c r="AXQ45" s="4"/>
      <c r="AXR45" s="4"/>
      <c r="AXS45" s="4"/>
      <c r="AXT45" s="4"/>
      <c r="AXU45" s="4"/>
      <c r="AXV45" s="4"/>
      <c r="AXW45" s="4"/>
      <c r="AXX45" s="4"/>
      <c r="AXY45" s="4"/>
      <c r="AXZ45" s="4"/>
      <c r="AYA45" s="4"/>
      <c r="AYB45" s="4"/>
      <c r="AYC45" s="4"/>
      <c r="AYD45" s="4"/>
      <c r="AYE45" s="4"/>
      <c r="AYF45" s="4"/>
      <c r="AYG45" s="4"/>
      <c r="AYH45" s="4"/>
      <c r="AYI45" s="4"/>
      <c r="AYJ45" s="4"/>
      <c r="AYK45" s="4"/>
      <c r="AYL45" s="4"/>
      <c r="AYM45" s="4"/>
      <c r="AYN45" s="4"/>
      <c r="AYO45" s="4"/>
      <c r="AYP45" s="4"/>
      <c r="AYQ45" s="4"/>
      <c r="AYR45" s="4"/>
      <c r="AYS45" s="4"/>
      <c r="AYT45" s="4"/>
      <c r="AYU45" s="4"/>
      <c r="AYV45" s="4"/>
      <c r="AYW45" s="4"/>
      <c r="AYX45" s="4"/>
      <c r="AYY45" s="4"/>
      <c r="AYZ45" s="4"/>
      <c r="AZA45" s="4"/>
      <c r="AZB45" s="4"/>
      <c r="AZC45" s="4"/>
      <c r="AZD45" s="4"/>
      <c r="AZE45" s="4"/>
      <c r="AZF45" s="4"/>
      <c r="AZG45" s="4"/>
      <c r="AZH45" s="4"/>
      <c r="AZI45" s="4"/>
      <c r="AZJ45" s="4"/>
      <c r="AZK45" s="4"/>
      <c r="AZL45" s="4"/>
      <c r="AZM45" s="4"/>
      <c r="AZN45" s="4"/>
      <c r="AZO45" s="4"/>
      <c r="AZP45" s="4"/>
      <c r="AZQ45" s="4"/>
      <c r="AZR45" s="4"/>
      <c r="AZS45" s="4"/>
      <c r="AZT45" s="4"/>
      <c r="AZU45" s="4"/>
      <c r="AZV45" s="4"/>
      <c r="AZW45" s="4"/>
      <c r="AZX45" s="4"/>
      <c r="AZY45" s="4"/>
      <c r="AZZ45" s="4"/>
      <c r="BAA45" s="4"/>
      <c r="BAB45" s="4"/>
      <c r="BAC45" s="4"/>
      <c r="BAD45" s="4"/>
      <c r="BAE45" s="4"/>
      <c r="BAF45" s="4"/>
      <c r="BAG45" s="4"/>
      <c r="BAH45" s="4"/>
      <c r="BAI45" s="4"/>
      <c r="BAJ45" s="4"/>
      <c r="BAK45" s="4"/>
      <c r="BAL45" s="4"/>
      <c r="BAM45" s="4"/>
      <c r="BAN45" s="4"/>
      <c r="BAO45" s="4"/>
      <c r="BAP45" s="4"/>
      <c r="BAQ45" s="4"/>
      <c r="BAR45" s="4"/>
      <c r="BAS45" s="4"/>
      <c r="BAT45" s="4"/>
      <c r="BAU45" s="4"/>
      <c r="BAV45" s="4"/>
      <c r="BAW45" s="4"/>
      <c r="BAX45" s="4"/>
      <c r="BAY45" s="4"/>
      <c r="BAZ45" s="4"/>
      <c r="BBA45" s="4"/>
      <c r="BBB45" s="4"/>
      <c r="BBC45" s="4"/>
      <c r="BBD45" s="4"/>
      <c r="BBE45" s="4"/>
      <c r="BBF45" s="4"/>
      <c r="BBG45" s="4"/>
      <c r="BBH45" s="4"/>
      <c r="BBI45" s="4"/>
      <c r="BBJ45" s="4"/>
      <c r="BBK45" s="4"/>
      <c r="BBL45" s="4"/>
      <c r="BBM45" s="4"/>
      <c r="BBN45" s="4"/>
      <c r="BBO45" s="4"/>
      <c r="BBP45" s="4"/>
      <c r="BBQ45" s="4"/>
      <c r="BBR45" s="4"/>
      <c r="BBS45" s="4"/>
      <c r="BBT45" s="4"/>
      <c r="BBU45" s="4"/>
      <c r="BBV45" s="4"/>
      <c r="BBW45" s="4"/>
      <c r="BBX45" s="4"/>
      <c r="BBY45" s="4"/>
      <c r="BBZ45" s="4"/>
      <c r="BCA45" s="4"/>
      <c r="BCB45" s="4"/>
      <c r="BCC45" s="4"/>
      <c r="BCD45" s="4"/>
      <c r="BCE45" s="4"/>
      <c r="BCF45" s="4"/>
      <c r="BCG45" s="4"/>
      <c r="BCH45" s="4"/>
      <c r="BCI45" s="4"/>
      <c r="BCJ45" s="4"/>
      <c r="BCK45" s="4"/>
      <c r="BCL45" s="4"/>
      <c r="BCM45" s="4"/>
      <c r="BCN45" s="4"/>
      <c r="BCO45" s="4"/>
      <c r="BCP45" s="4"/>
      <c r="BCQ45" s="4"/>
      <c r="BCR45" s="4"/>
      <c r="BCS45" s="4"/>
      <c r="BCT45" s="4"/>
      <c r="BCU45" s="4"/>
      <c r="BCV45" s="4"/>
      <c r="BCW45" s="4"/>
      <c r="BCX45" s="4"/>
      <c r="BCY45" s="4"/>
      <c r="BCZ45" s="4"/>
      <c r="BDA45" s="4"/>
      <c r="BDB45" s="4"/>
      <c r="BDC45" s="4"/>
      <c r="BDD45" s="4"/>
      <c r="BDE45" s="4"/>
      <c r="BDF45" s="4"/>
      <c r="BDG45" s="4"/>
      <c r="BDH45" s="4"/>
      <c r="BDI45" s="4"/>
      <c r="BDJ45" s="4"/>
      <c r="BDK45" s="4"/>
      <c r="BDL45" s="4"/>
      <c r="BDM45" s="4"/>
      <c r="BDN45" s="4"/>
      <c r="BDO45" s="4"/>
      <c r="BDP45" s="4"/>
      <c r="BDQ45" s="4"/>
      <c r="BDR45" s="4"/>
      <c r="BDS45" s="4"/>
      <c r="BDT45" s="4"/>
      <c r="BDU45" s="4"/>
      <c r="BDV45" s="4"/>
      <c r="BDW45" s="4"/>
      <c r="BDX45" s="4"/>
      <c r="BDY45" s="4"/>
      <c r="BDZ45" s="4"/>
      <c r="BEA45" s="4"/>
      <c r="BEB45" s="4"/>
      <c r="BEC45" s="4"/>
      <c r="BED45" s="4"/>
      <c r="BEE45" s="4"/>
      <c r="BEF45" s="4"/>
      <c r="BEG45" s="4"/>
      <c r="BEH45" s="4"/>
      <c r="BEI45" s="4"/>
      <c r="BEJ45" s="4"/>
      <c r="BEK45" s="4"/>
      <c r="BEL45" s="4"/>
      <c r="BEM45" s="4"/>
      <c r="BEN45" s="4"/>
      <c r="BEO45" s="4"/>
      <c r="BEP45" s="4"/>
      <c r="BEQ45" s="4"/>
      <c r="BER45" s="4"/>
      <c r="BES45" s="4"/>
      <c r="BET45" s="4"/>
      <c r="BEU45" s="4"/>
      <c r="BEV45" s="4"/>
      <c r="BEW45" s="4"/>
      <c r="BEX45" s="4"/>
      <c r="BEY45" s="4"/>
      <c r="BEZ45" s="4"/>
      <c r="BFA45" s="4"/>
      <c r="BFB45" s="4"/>
      <c r="BFC45" s="4"/>
      <c r="BFD45" s="4"/>
      <c r="BFE45" s="4"/>
      <c r="BFF45" s="4"/>
      <c r="BFG45" s="4"/>
      <c r="BFH45" s="4"/>
      <c r="BFI45" s="4"/>
      <c r="BFJ45" s="4"/>
      <c r="BFK45" s="4"/>
      <c r="BFL45" s="4"/>
      <c r="BFM45" s="4"/>
      <c r="BFN45" s="4"/>
      <c r="BFO45" s="4"/>
      <c r="BFP45" s="4"/>
      <c r="BFQ45" s="4"/>
      <c r="BFR45" s="4"/>
      <c r="BFS45" s="4"/>
      <c r="BFT45" s="4"/>
      <c r="BFU45" s="4"/>
      <c r="BFV45" s="4"/>
      <c r="BFW45" s="4"/>
      <c r="BFX45" s="4"/>
      <c r="BFY45" s="4"/>
      <c r="BFZ45" s="4"/>
      <c r="BGA45" s="4"/>
      <c r="BGB45" s="4"/>
      <c r="BGC45" s="4"/>
      <c r="BGD45" s="4"/>
      <c r="BGE45" s="4"/>
      <c r="BGF45" s="4"/>
      <c r="BGG45" s="4"/>
      <c r="BGH45" s="4"/>
      <c r="BGI45" s="4"/>
      <c r="BGJ45" s="4"/>
      <c r="BGK45" s="4"/>
      <c r="BGL45" s="4"/>
      <c r="BGM45" s="4"/>
      <c r="BGN45" s="4"/>
      <c r="BGO45" s="4"/>
      <c r="BGP45" s="4"/>
      <c r="BGQ45" s="4"/>
      <c r="BGR45" s="4"/>
      <c r="BGS45" s="4"/>
      <c r="BGT45" s="4"/>
      <c r="BGU45" s="4"/>
      <c r="BGV45" s="4"/>
      <c r="BGW45" s="4"/>
      <c r="BGX45" s="4"/>
      <c r="BGY45" s="4"/>
      <c r="BGZ45" s="4"/>
      <c r="BHA45" s="4"/>
      <c r="BHB45" s="4"/>
      <c r="BHC45" s="4"/>
      <c r="BHD45" s="4"/>
      <c r="BHE45" s="4"/>
      <c r="BHF45" s="4"/>
      <c r="BHG45" s="4"/>
      <c r="BHH45" s="4"/>
      <c r="BHI45" s="4"/>
      <c r="BHJ45" s="4"/>
      <c r="BHK45" s="4"/>
      <c r="BHL45" s="4"/>
      <c r="BHM45" s="4"/>
      <c r="BHN45" s="4"/>
      <c r="BHO45" s="4"/>
      <c r="BHP45" s="4"/>
      <c r="BHQ45" s="4"/>
      <c r="BHR45" s="4"/>
      <c r="BHS45" s="4"/>
      <c r="BHT45" s="4"/>
      <c r="BHU45" s="4"/>
      <c r="BHV45" s="4"/>
      <c r="BHW45" s="4"/>
      <c r="BHX45" s="4"/>
      <c r="BHY45" s="4"/>
      <c r="BHZ45" s="4"/>
      <c r="BIA45" s="4"/>
      <c r="BIB45" s="4"/>
      <c r="BIC45" s="4"/>
      <c r="BID45" s="4"/>
      <c r="BIE45" s="4"/>
      <c r="BIF45" s="4"/>
      <c r="BIG45" s="4"/>
      <c r="BIH45" s="4"/>
      <c r="BII45" s="4"/>
      <c r="BIJ45" s="4"/>
      <c r="BIK45" s="4"/>
      <c r="BIL45" s="4"/>
      <c r="BIM45" s="4"/>
      <c r="BIN45" s="4"/>
      <c r="BIO45" s="4"/>
      <c r="BIP45" s="4"/>
      <c r="BIQ45" s="4"/>
      <c r="BIR45" s="4"/>
      <c r="BIS45" s="4"/>
      <c r="BIT45" s="4"/>
      <c r="BIU45" s="4"/>
      <c r="BIV45" s="4"/>
      <c r="BIW45" s="4"/>
      <c r="BIX45" s="4"/>
      <c r="BIY45" s="4"/>
      <c r="BIZ45" s="4"/>
      <c r="BJA45" s="4"/>
      <c r="BJB45" s="4"/>
      <c r="BJC45" s="4"/>
      <c r="BJD45" s="4"/>
      <c r="BJE45" s="4"/>
      <c r="BJF45" s="4"/>
      <c r="BJG45" s="4"/>
      <c r="BJH45" s="4"/>
      <c r="BJI45" s="4"/>
      <c r="BJJ45" s="4"/>
      <c r="BJK45" s="4"/>
      <c r="BJL45" s="4"/>
      <c r="BJM45" s="4"/>
      <c r="BJN45" s="4"/>
      <c r="BJO45" s="4"/>
      <c r="BJP45" s="4"/>
      <c r="BJQ45" s="4"/>
      <c r="BJR45" s="4"/>
      <c r="BJS45" s="4"/>
      <c r="BJT45" s="4"/>
      <c r="BJU45" s="4"/>
      <c r="BJV45" s="4"/>
      <c r="BJW45" s="4"/>
      <c r="BJX45" s="4"/>
      <c r="BJY45" s="4"/>
      <c r="BJZ45" s="4"/>
      <c r="BKA45" s="4"/>
      <c r="BKB45" s="4"/>
      <c r="BKC45" s="4"/>
      <c r="BKD45" s="4"/>
      <c r="BKE45" s="4"/>
      <c r="BKF45" s="4"/>
      <c r="BKG45" s="4"/>
      <c r="BKH45" s="4"/>
      <c r="BKI45" s="4"/>
      <c r="BKJ45" s="4"/>
      <c r="BKK45" s="4"/>
      <c r="BKL45" s="4"/>
      <c r="BKM45" s="4"/>
      <c r="BKN45" s="4"/>
      <c r="BKO45" s="4"/>
      <c r="BKP45" s="4"/>
      <c r="BKQ45" s="4"/>
      <c r="BKR45" s="4"/>
      <c r="BKS45" s="4"/>
      <c r="BKT45" s="4"/>
      <c r="BKU45" s="4"/>
      <c r="BKV45" s="4"/>
      <c r="BKW45" s="4"/>
      <c r="BKX45" s="4"/>
      <c r="BKY45" s="4"/>
      <c r="BKZ45" s="4"/>
      <c r="BLA45" s="4"/>
      <c r="BLB45" s="4"/>
      <c r="BLC45" s="4"/>
      <c r="BLD45" s="4"/>
      <c r="BLE45" s="4"/>
      <c r="BLF45" s="4"/>
      <c r="BLG45" s="4"/>
      <c r="BLH45" s="4"/>
      <c r="BLI45" s="4"/>
      <c r="BLJ45" s="4"/>
      <c r="BLK45" s="4"/>
      <c r="BLL45" s="4"/>
      <c r="BLM45" s="4"/>
      <c r="BLN45" s="4"/>
      <c r="BLO45" s="4"/>
      <c r="BLP45" s="4"/>
      <c r="BLQ45" s="4"/>
      <c r="BLR45" s="4"/>
      <c r="BLS45" s="4"/>
      <c r="BLT45" s="4"/>
      <c r="BLU45" s="4"/>
      <c r="BLV45" s="4"/>
      <c r="BLW45" s="4"/>
      <c r="BLX45" s="4"/>
      <c r="BLY45" s="4"/>
      <c r="BLZ45" s="4"/>
      <c r="BMA45" s="4"/>
      <c r="BMB45" s="4"/>
      <c r="BMC45" s="4"/>
      <c r="BMD45" s="4"/>
      <c r="BME45" s="4"/>
      <c r="BMF45" s="4"/>
      <c r="BMG45" s="4"/>
      <c r="BMH45" s="4"/>
      <c r="BMI45" s="4"/>
      <c r="BMJ45" s="4"/>
      <c r="BMK45" s="4"/>
      <c r="BML45" s="4"/>
      <c r="BMM45" s="4"/>
      <c r="BMN45" s="4"/>
      <c r="BMO45" s="4"/>
      <c r="BMP45" s="4"/>
      <c r="BMQ45" s="4"/>
      <c r="BMR45" s="4"/>
      <c r="BMS45" s="4"/>
      <c r="BMT45" s="4"/>
      <c r="BMU45" s="4"/>
      <c r="BMV45" s="4"/>
      <c r="BMW45" s="4"/>
      <c r="BMX45" s="4"/>
      <c r="BMY45" s="4"/>
      <c r="BMZ45" s="4"/>
      <c r="BNA45" s="4"/>
      <c r="BNB45" s="4"/>
      <c r="BNC45" s="4"/>
      <c r="BND45" s="4"/>
      <c r="BNE45" s="4"/>
      <c r="BNF45" s="4"/>
      <c r="BNG45" s="4"/>
      <c r="BNH45" s="4"/>
      <c r="BNI45" s="4"/>
      <c r="BNJ45" s="4"/>
      <c r="BNK45" s="4"/>
      <c r="BNL45" s="4"/>
      <c r="BNM45" s="4"/>
      <c r="BNN45" s="4"/>
      <c r="BNO45" s="4"/>
      <c r="BNP45" s="4"/>
      <c r="BNQ45" s="4"/>
      <c r="BNR45" s="4"/>
      <c r="BNS45" s="4"/>
      <c r="BNT45" s="4"/>
      <c r="BNU45" s="4"/>
      <c r="BNV45" s="4"/>
      <c r="BNW45" s="4"/>
      <c r="BNX45" s="4"/>
      <c r="BNY45" s="4"/>
      <c r="BNZ45" s="4"/>
      <c r="BOA45" s="4"/>
      <c r="BOB45" s="4"/>
      <c r="BOC45" s="4"/>
      <c r="BOD45" s="4"/>
      <c r="BOE45" s="4"/>
      <c r="BOF45" s="4"/>
      <c r="BOG45" s="4"/>
      <c r="BOH45" s="4"/>
      <c r="BOI45" s="4"/>
      <c r="BOJ45" s="4"/>
      <c r="BOK45" s="4"/>
      <c r="BOL45" s="4"/>
      <c r="BOM45" s="4"/>
      <c r="BON45" s="4"/>
      <c r="BOO45" s="4"/>
      <c r="BOP45" s="4"/>
      <c r="BOQ45" s="4"/>
      <c r="BOR45" s="4"/>
      <c r="BOS45" s="4"/>
      <c r="BOT45" s="4"/>
      <c r="BOU45" s="4"/>
      <c r="BOV45" s="4"/>
      <c r="BOW45" s="4"/>
      <c r="BOX45" s="4"/>
      <c r="BOY45" s="4"/>
      <c r="BOZ45" s="4"/>
      <c r="BPA45" s="4"/>
      <c r="BPB45" s="4"/>
      <c r="BPC45" s="4"/>
      <c r="BPD45" s="4"/>
      <c r="BPE45" s="4"/>
      <c r="BPF45" s="4"/>
      <c r="BPG45" s="4"/>
      <c r="BPH45" s="4"/>
      <c r="BPI45" s="4"/>
      <c r="BPJ45" s="4"/>
      <c r="BPK45" s="4"/>
      <c r="BPL45" s="4"/>
      <c r="BPM45" s="4"/>
      <c r="BPN45" s="4"/>
      <c r="BPO45" s="4"/>
      <c r="BPP45" s="4"/>
      <c r="BPQ45" s="4"/>
      <c r="BPR45" s="4"/>
      <c r="BPS45" s="4"/>
      <c r="BPT45" s="4"/>
      <c r="BPU45" s="4"/>
      <c r="BPV45" s="4"/>
      <c r="BPW45" s="4"/>
      <c r="BPX45" s="4"/>
      <c r="BPY45" s="4"/>
      <c r="BPZ45" s="4"/>
      <c r="BQA45" s="4"/>
      <c r="BQB45" s="4"/>
      <c r="BQC45" s="4"/>
      <c r="BQD45" s="4"/>
      <c r="BQE45" s="4"/>
      <c r="BQF45" s="4"/>
      <c r="BQG45" s="4"/>
      <c r="BQH45" s="4"/>
      <c r="BQI45" s="4"/>
      <c r="BQJ45" s="4"/>
      <c r="BQK45" s="4"/>
      <c r="BQL45" s="4"/>
      <c r="BQM45" s="4"/>
      <c r="BQN45" s="4"/>
      <c r="BQO45" s="4"/>
      <c r="BQP45" s="4"/>
      <c r="BQQ45" s="4"/>
      <c r="BQR45" s="4"/>
      <c r="BQS45" s="4"/>
      <c r="BQT45" s="4"/>
      <c r="BQU45" s="4"/>
      <c r="BQV45" s="4"/>
      <c r="BQW45" s="4"/>
      <c r="BQX45" s="4"/>
      <c r="BQY45" s="4"/>
      <c r="BQZ45" s="4"/>
      <c r="BRA45" s="4"/>
      <c r="BRB45" s="4"/>
      <c r="BRC45" s="4"/>
      <c r="BRD45" s="4"/>
      <c r="BRE45" s="4"/>
      <c r="BRF45" s="4"/>
      <c r="BRG45" s="4"/>
      <c r="BRH45" s="4"/>
      <c r="BRI45" s="4"/>
      <c r="BRJ45" s="4"/>
      <c r="BRK45" s="4"/>
      <c r="BRL45" s="4"/>
      <c r="BRM45" s="4"/>
      <c r="BRN45" s="4"/>
      <c r="BRO45" s="4"/>
      <c r="BRP45" s="4"/>
      <c r="BRQ45" s="4"/>
      <c r="BRR45" s="4"/>
      <c r="BRS45" s="4"/>
      <c r="BRT45" s="4"/>
      <c r="BRU45" s="4"/>
      <c r="BRV45" s="4"/>
      <c r="BRW45" s="4"/>
      <c r="BRX45" s="4"/>
      <c r="BRY45" s="4"/>
      <c r="BRZ45" s="4"/>
      <c r="BSA45" s="4"/>
      <c r="BSB45" s="4"/>
      <c r="BSC45" s="4"/>
      <c r="BSD45" s="4"/>
      <c r="BSE45" s="4"/>
      <c r="BSF45" s="4"/>
      <c r="BSG45" s="4"/>
      <c r="BSH45" s="4"/>
      <c r="BSI45" s="4"/>
      <c r="BSJ45" s="4"/>
      <c r="BSK45" s="4"/>
      <c r="BSL45" s="4"/>
      <c r="BSM45" s="4"/>
      <c r="BSN45" s="4"/>
      <c r="BSO45" s="4"/>
      <c r="BSP45" s="4"/>
      <c r="BSQ45" s="4"/>
      <c r="BSR45" s="4"/>
      <c r="BSS45" s="4"/>
      <c r="BST45" s="4"/>
      <c r="BSU45" s="4"/>
      <c r="BSV45" s="4"/>
      <c r="BSW45" s="4"/>
      <c r="BSX45" s="4"/>
      <c r="BSY45" s="4"/>
      <c r="BSZ45" s="4"/>
      <c r="BTA45" s="4"/>
      <c r="BTB45" s="4"/>
      <c r="BTC45" s="4"/>
      <c r="BTD45" s="4"/>
      <c r="BTE45" s="4"/>
      <c r="BTF45" s="4"/>
      <c r="BTG45" s="4"/>
      <c r="BTH45" s="4"/>
      <c r="BTI45" s="4"/>
      <c r="BTJ45" s="4"/>
      <c r="BTK45" s="4"/>
      <c r="BTL45" s="4"/>
      <c r="BTM45" s="4"/>
      <c r="BTN45" s="4"/>
      <c r="BTO45" s="4"/>
      <c r="BTP45" s="4"/>
      <c r="BTQ45" s="4"/>
      <c r="BTR45" s="4"/>
      <c r="BTS45" s="4"/>
      <c r="BTT45" s="4"/>
      <c r="BTU45" s="4"/>
      <c r="BTV45" s="4"/>
      <c r="BTW45" s="4"/>
      <c r="BTX45" s="4"/>
      <c r="BTY45" s="4"/>
      <c r="BTZ45" s="4"/>
      <c r="BUA45" s="4"/>
      <c r="BUB45" s="4"/>
      <c r="BUC45" s="4"/>
      <c r="BUD45" s="4"/>
      <c r="BUE45" s="4"/>
      <c r="BUF45" s="4"/>
      <c r="BUG45" s="4"/>
      <c r="BUH45" s="4"/>
      <c r="BUI45" s="4"/>
      <c r="BUJ45" s="4"/>
      <c r="BUK45" s="4"/>
      <c r="BUL45" s="4"/>
      <c r="BUM45" s="4"/>
      <c r="BUN45" s="4"/>
      <c r="BUO45" s="4"/>
      <c r="BUP45" s="4"/>
      <c r="BUQ45" s="4"/>
      <c r="BUR45" s="4"/>
      <c r="BUS45" s="4"/>
      <c r="BUT45" s="4"/>
      <c r="BUU45" s="4"/>
      <c r="BUV45" s="4"/>
      <c r="BUW45" s="4"/>
      <c r="BUX45" s="4"/>
      <c r="BUY45" s="4"/>
      <c r="BUZ45" s="4"/>
      <c r="BVA45" s="4"/>
      <c r="BVB45" s="4"/>
      <c r="BVC45" s="4"/>
      <c r="BVD45" s="4"/>
      <c r="BVE45" s="4"/>
      <c r="BVF45" s="4"/>
      <c r="BVG45" s="4"/>
      <c r="BVH45" s="4"/>
      <c r="BVI45" s="4"/>
      <c r="BVJ45" s="4"/>
      <c r="BVK45" s="4"/>
      <c r="BVL45" s="4"/>
      <c r="BVM45" s="4"/>
      <c r="BVN45" s="4"/>
      <c r="BVO45" s="4"/>
      <c r="BVP45" s="4"/>
      <c r="BVQ45" s="4"/>
      <c r="BVR45" s="4"/>
      <c r="BVS45" s="4"/>
      <c r="BVT45" s="4"/>
      <c r="BVU45" s="4"/>
      <c r="BVV45" s="4"/>
      <c r="BVW45" s="4"/>
      <c r="BVX45" s="4"/>
      <c r="BVY45" s="4"/>
      <c r="BVZ45" s="4"/>
      <c r="BWA45" s="4"/>
      <c r="BWB45" s="4"/>
      <c r="BWC45" s="4"/>
      <c r="BWD45" s="4"/>
      <c r="BWE45" s="4"/>
      <c r="BWF45" s="4"/>
      <c r="BWG45" s="4"/>
      <c r="BWH45" s="4"/>
      <c r="BWI45" s="4"/>
      <c r="BWJ45" s="4"/>
      <c r="BWK45" s="4"/>
      <c r="BWL45" s="4"/>
      <c r="BWM45" s="4"/>
      <c r="BWN45" s="4"/>
      <c r="BWO45" s="4"/>
      <c r="BWP45" s="4"/>
      <c r="BWQ45" s="4"/>
      <c r="BWR45" s="4"/>
      <c r="BWS45" s="4"/>
      <c r="BWT45" s="4"/>
      <c r="BWU45" s="4"/>
      <c r="BWV45" s="4"/>
      <c r="BWW45" s="4"/>
      <c r="BWX45" s="4"/>
      <c r="BWY45" s="4"/>
      <c r="BWZ45" s="4"/>
      <c r="BXA45" s="4"/>
      <c r="BXB45" s="4"/>
      <c r="BXC45" s="4"/>
      <c r="BXD45" s="4"/>
      <c r="BXE45" s="4"/>
      <c r="BXF45" s="4"/>
      <c r="BXG45" s="4"/>
      <c r="BXH45" s="4"/>
      <c r="BXI45" s="4"/>
      <c r="BXJ45" s="4"/>
      <c r="BXK45" s="4"/>
      <c r="BXL45" s="4"/>
      <c r="BXM45" s="4"/>
      <c r="BXN45" s="4"/>
      <c r="BXO45" s="4"/>
      <c r="BXP45" s="4"/>
      <c r="BXQ45" s="4"/>
      <c r="BXR45" s="4"/>
      <c r="BXS45" s="4"/>
      <c r="BXT45" s="4"/>
      <c r="BXU45" s="4"/>
      <c r="BXV45" s="4"/>
      <c r="BXW45" s="4"/>
      <c r="BXX45" s="4"/>
      <c r="BXY45" s="4"/>
      <c r="BXZ45" s="4"/>
      <c r="BYA45" s="4"/>
      <c r="BYB45" s="4"/>
      <c r="BYC45" s="4"/>
      <c r="BYD45" s="4"/>
      <c r="BYE45" s="4"/>
      <c r="BYF45" s="4"/>
      <c r="BYG45" s="4"/>
      <c r="BYH45" s="4"/>
      <c r="BYI45" s="4"/>
      <c r="BYJ45" s="4"/>
      <c r="BYK45" s="4"/>
      <c r="BYL45" s="4"/>
      <c r="BYM45" s="4"/>
      <c r="BYN45" s="4"/>
      <c r="BYO45" s="4"/>
      <c r="BYP45" s="4"/>
      <c r="BYQ45" s="4"/>
      <c r="BYR45" s="4"/>
      <c r="BYS45" s="4"/>
      <c r="BYT45" s="4"/>
      <c r="BYU45" s="4"/>
      <c r="BYV45" s="4"/>
      <c r="BYW45" s="4"/>
      <c r="BYX45" s="4"/>
      <c r="BYY45" s="4"/>
      <c r="BYZ45" s="4"/>
      <c r="BZA45" s="4"/>
      <c r="BZB45" s="4"/>
      <c r="BZC45" s="4"/>
      <c r="BZD45" s="4"/>
      <c r="BZE45" s="4"/>
      <c r="BZF45" s="4"/>
      <c r="BZG45" s="4"/>
      <c r="BZH45" s="4"/>
      <c r="BZI45" s="4"/>
      <c r="BZJ45" s="4"/>
      <c r="BZK45" s="4"/>
      <c r="BZL45" s="4"/>
      <c r="BZM45" s="4"/>
      <c r="BZN45" s="4"/>
      <c r="BZO45" s="4"/>
      <c r="BZP45" s="4"/>
      <c r="BZQ45" s="4"/>
      <c r="BZR45" s="4"/>
      <c r="BZS45" s="4"/>
      <c r="BZT45" s="4"/>
      <c r="BZU45" s="4"/>
      <c r="BZV45" s="4"/>
      <c r="BZW45" s="4"/>
      <c r="BZX45" s="4"/>
      <c r="BZY45" s="4"/>
      <c r="BZZ45" s="4"/>
      <c r="CAA45" s="4"/>
      <c r="CAB45" s="4"/>
      <c r="CAC45" s="4"/>
      <c r="CAD45" s="4"/>
      <c r="CAE45" s="4"/>
      <c r="CAF45" s="4"/>
      <c r="CAG45" s="4"/>
      <c r="CAH45" s="4"/>
      <c r="CAI45" s="4"/>
      <c r="CAJ45" s="4"/>
      <c r="CAK45" s="4"/>
      <c r="CAL45" s="4"/>
      <c r="CAM45" s="4"/>
      <c r="CAN45" s="4"/>
      <c r="CAO45" s="4"/>
      <c r="CAP45" s="4"/>
      <c r="CAQ45" s="4"/>
      <c r="CAR45" s="4"/>
      <c r="CAS45" s="4"/>
      <c r="CAT45" s="4"/>
      <c r="CAU45" s="4"/>
      <c r="CAV45" s="4"/>
      <c r="CAW45" s="4"/>
      <c r="CAX45" s="4"/>
      <c r="CAY45" s="4"/>
      <c r="CAZ45" s="4"/>
      <c r="CBA45" s="4"/>
      <c r="CBB45" s="4"/>
      <c r="CBC45" s="4"/>
      <c r="CBD45" s="4"/>
      <c r="CBE45" s="4"/>
      <c r="CBF45" s="4"/>
      <c r="CBG45" s="4"/>
      <c r="CBH45" s="4"/>
      <c r="CBI45" s="4"/>
      <c r="CBJ45" s="4"/>
      <c r="CBK45" s="4"/>
      <c r="CBL45" s="4"/>
      <c r="CBM45" s="4"/>
      <c r="CBN45" s="4"/>
      <c r="CBO45" s="4"/>
      <c r="CBP45" s="4"/>
      <c r="CBQ45" s="4"/>
      <c r="CBR45" s="4"/>
      <c r="CBS45" s="4"/>
      <c r="CBT45" s="4"/>
      <c r="CBU45" s="4"/>
      <c r="CBV45" s="4"/>
      <c r="CBW45" s="4"/>
      <c r="CBX45" s="4"/>
      <c r="CBY45" s="4"/>
      <c r="CBZ45" s="4"/>
      <c r="CCA45" s="4"/>
      <c r="CCB45" s="4"/>
      <c r="CCC45" s="4"/>
      <c r="CCD45" s="4"/>
      <c r="CCE45" s="4"/>
      <c r="CCF45" s="4"/>
      <c r="CCG45" s="4"/>
      <c r="CCH45" s="4"/>
      <c r="CCI45" s="4"/>
      <c r="CCJ45" s="4"/>
      <c r="CCK45" s="4"/>
      <c r="CCL45" s="4"/>
      <c r="CCM45" s="4"/>
      <c r="CCN45" s="4"/>
      <c r="CCO45" s="4"/>
      <c r="CCP45" s="4"/>
      <c r="CCQ45" s="4"/>
      <c r="CCR45" s="4"/>
      <c r="CCS45" s="4"/>
      <c r="CCT45" s="4"/>
      <c r="CCU45" s="4"/>
      <c r="CCV45" s="4"/>
      <c r="CCW45" s="4"/>
      <c r="CCX45" s="4"/>
      <c r="CCY45" s="4"/>
      <c r="CCZ45" s="4"/>
      <c r="CDA45" s="4"/>
      <c r="CDB45" s="4"/>
      <c r="CDC45" s="4"/>
      <c r="CDD45" s="4"/>
      <c r="CDE45" s="4"/>
      <c r="CDF45" s="4"/>
      <c r="CDG45" s="4"/>
      <c r="CDH45" s="4"/>
      <c r="CDI45" s="4"/>
      <c r="CDJ45" s="4"/>
      <c r="CDK45" s="4"/>
      <c r="CDL45" s="4"/>
      <c r="CDM45" s="4"/>
      <c r="CDN45" s="4"/>
      <c r="CDO45" s="4"/>
      <c r="CDP45" s="4"/>
      <c r="CDQ45" s="4"/>
      <c r="CDR45" s="4"/>
      <c r="CDS45" s="4"/>
      <c r="CDT45" s="4"/>
      <c r="CDU45" s="4"/>
      <c r="CDV45" s="4"/>
      <c r="CDW45" s="4"/>
      <c r="CDX45" s="4"/>
      <c r="CDY45" s="4"/>
      <c r="CDZ45" s="4"/>
      <c r="CEA45" s="4"/>
      <c r="CEB45" s="4"/>
      <c r="CEC45" s="4"/>
      <c r="CED45" s="4"/>
      <c r="CEE45" s="4"/>
      <c r="CEF45" s="4"/>
      <c r="CEG45" s="4"/>
      <c r="CEH45" s="4"/>
      <c r="CEI45" s="4"/>
      <c r="CEJ45" s="4"/>
      <c r="CEK45" s="4"/>
      <c r="CEL45" s="4"/>
      <c r="CEM45" s="4"/>
      <c r="CEN45" s="4"/>
      <c r="CEO45" s="4"/>
      <c r="CEP45" s="4"/>
      <c r="CEQ45" s="4"/>
      <c r="CER45" s="4"/>
      <c r="CES45" s="4"/>
      <c r="CET45" s="4"/>
      <c r="CEU45" s="4"/>
      <c r="CEV45" s="4"/>
      <c r="CEW45" s="4"/>
      <c r="CEX45" s="4"/>
      <c r="CEY45" s="4"/>
      <c r="CEZ45" s="4"/>
      <c r="CFA45" s="4"/>
      <c r="CFB45" s="4"/>
      <c r="CFC45" s="4"/>
      <c r="CFD45" s="4"/>
      <c r="CFE45" s="4"/>
      <c r="CFF45" s="4"/>
      <c r="CFG45" s="4"/>
      <c r="CFH45" s="4"/>
      <c r="CFI45" s="4"/>
      <c r="CFJ45" s="4"/>
      <c r="CFK45" s="4"/>
      <c r="CFL45" s="4"/>
      <c r="CFM45" s="4"/>
      <c r="CFN45" s="4"/>
      <c r="CFO45" s="4"/>
      <c r="CFP45" s="4"/>
      <c r="CFQ45" s="4"/>
      <c r="CFR45" s="4"/>
      <c r="CFS45" s="4"/>
      <c r="CFT45" s="4"/>
      <c r="CFU45" s="4"/>
      <c r="CFV45" s="4"/>
      <c r="CFW45" s="4"/>
      <c r="CFX45" s="4"/>
      <c r="CFY45" s="4"/>
      <c r="CFZ45" s="4"/>
      <c r="CGA45" s="4"/>
      <c r="CGB45" s="4"/>
      <c r="CGC45" s="4"/>
      <c r="CGD45" s="4"/>
      <c r="CGE45" s="4"/>
      <c r="CGF45" s="4"/>
      <c r="CGG45" s="4"/>
      <c r="CGH45" s="4"/>
      <c r="CGI45" s="4"/>
      <c r="CGJ45" s="4"/>
      <c r="CGK45" s="4"/>
      <c r="CGL45" s="4"/>
      <c r="CGM45" s="4"/>
      <c r="CGN45" s="4"/>
      <c r="CGO45" s="4"/>
      <c r="CGP45" s="4"/>
      <c r="CGQ45" s="4"/>
      <c r="CGR45" s="4"/>
      <c r="CGS45" s="4"/>
      <c r="CGT45" s="4"/>
      <c r="CGU45" s="4"/>
      <c r="CGV45" s="4"/>
      <c r="CGW45" s="4"/>
      <c r="CGX45" s="4"/>
      <c r="CGY45" s="4"/>
      <c r="CGZ45" s="4"/>
      <c r="CHA45" s="4"/>
      <c r="CHB45" s="4"/>
      <c r="CHC45" s="4"/>
      <c r="CHD45" s="4"/>
      <c r="CHE45" s="4"/>
      <c r="CHF45" s="4"/>
      <c r="CHG45" s="4"/>
      <c r="CHH45" s="4"/>
      <c r="CHI45" s="4"/>
      <c r="CHJ45" s="4"/>
      <c r="CHK45" s="4"/>
      <c r="CHL45" s="4"/>
      <c r="CHM45" s="4"/>
      <c r="CHN45" s="4"/>
      <c r="CHO45" s="4"/>
      <c r="CHP45" s="4"/>
      <c r="CHQ45" s="4"/>
      <c r="CHR45" s="4"/>
      <c r="CHS45" s="4"/>
      <c r="CHT45" s="4"/>
      <c r="CHU45" s="4"/>
      <c r="CHV45" s="4"/>
      <c r="CHW45" s="4"/>
      <c r="CHX45" s="4"/>
      <c r="CHY45" s="4"/>
      <c r="CHZ45" s="4"/>
      <c r="CIA45" s="4"/>
      <c r="CIB45" s="4"/>
      <c r="CIC45" s="4"/>
      <c r="CID45" s="4"/>
      <c r="CIE45" s="4"/>
      <c r="CIF45" s="4"/>
      <c r="CIG45" s="4"/>
      <c r="CIH45" s="4"/>
      <c r="CII45" s="4"/>
      <c r="CIJ45" s="4"/>
      <c r="CIK45" s="4"/>
      <c r="CIL45" s="4"/>
      <c r="CIM45" s="4"/>
      <c r="CIN45" s="4"/>
      <c r="CIO45" s="4"/>
      <c r="CIP45" s="4"/>
      <c r="CIQ45" s="4"/>
      <c r="CIR45" s="4"/>
      <c r="CIS45" s="4"/>
      <c r="CIT45" s="4"/>
      <c r="CIU45" s="4"/>
      <c r="CIV45" s="4"/>
      <c r="CIW45" s="4"/>
      <c r="CIX45" s="4"/>
      <c r="CIY45" s="4"/>
      <c r="CIZ45" s="4"/>
      <c r="CJA45" s="4"/>
      <c r="CJB45" s="4"/>
      <c r="CJC45" s="4"/>
      <c r="CJD45" s="4"/>
      <c r="CJE45" s="4"/>
      <c r="CJF45" s="4"/>
      <c r="CJG45" s="4"/>
      <c r="CJH45" s="4"/>
      <c r="CJI45" s="4"/>
      <c r="CJJ45" s="4"/>
      <c r="CJK45" s="4"/>
      <c r="CJL45" s="4"/>
      <c r="CJM45" s="4"/>
      <c r="CJN45" s="4"/>
      <c r="CJO45" s="4"/>
      <c r="CJP45" s="4"/>
      <c r="CJQ45" s="4"/>
      <c r="CJR45" s="4"/>
      <c r="CJS45" s="4"/>
      <c r="CJT45" s="4"/>
      <c r="CJU45" s="4"/>
      <c r="CJV45" s="4"/>
      <c r="CJW45" s="4"/>
      <c r="CJX45" s="4"/>
      <c r="CJY45" s="4"/>
      <c r="CJZ45" s="4"/>
      <c r="CKA45" s="4"/>
      <c r="CKB45" s="4"/>
      <c r="CKC45" s="4"/>
      <c r="CKD45" s="4"/>
      <c r="CKE45" s="4"/>
      <c r="CKF45" s="4"/>
      <c r="CKG45" s="4"/>
      <c r="CKH45" s="4"/>
      <c r="CKI45" s="4"/>
      <c r="CKJ45" s="4"/>
      <c r="CKK45" s="4"/>
      <c r="CKL45" s="4"/>
      <c r="CKM45" s="4"/>
      <c r="CKN45" s="4"/>
      <c r="CKO45" s="4"/>
      <c r="CKP45" s="4"/>
      <c r="CKQ45" s="4"/>
      <c r="CKR45" s="4"/>
      <c r="CKS45" s="4"/>
      <c r="CKT45" s="4"/>
      <c r="CKU45" s="4"/>
      <c r="CKV45" s="4"/>
      <c r="CKW45" s="4"/>
      <c r="CKX45" s="4"/>
      <c r="CKY45" s="4"/>
      <c r="CKZ45" s="4"/>
      <c r="CLA45" s="4"/>
      <c r="CLB45" s="4"/>
      <c r="CLC45" s="4"/>
      <c r="CLD45" s="4"/>
      <c r="CLE45" s="4"/>
      <c r="CLF45" s="4"/>
      <c r="CLG45" s="4"/>
      <c r="CLH45" s="4"/>
      <c r="CLI45" s="4"/>
      <c r="CLJ45" s="4"/>
      <c r="CLK45" s="4"/>
      <c r="CLL45" s="4"/>
      <c r="CLM45" s="4"/>
      <c r="CLN45" s="4"/>
      <c r="CLO45" s="4"/>
      <c r="CLP45" s="4"/>
      <c r="CLQ45" s="4"/>
      <c r="CLR45" s="4"/>
      <c r="CLS45" s="4"/>
      <c r="CLT45" s="4"/>
      <c r="CLU45" s="4"/>
      <c r="CLV45" s="4"/>
      <c r="CLW45" s="4"/>
      <c r="CLX45" s="4"/>
      <c r="CLY45" s="4"/>
      <c r="CLZ45" s="4"/>
      <c r="CMA45" s="4"/>
      <c r="CMB45" s="4"/>
      <c r="CMC45" s="4"/>
      <c r="CMD45" s="4"/>
      <c r="CME45" s="4"/>
      <c r="CMF45" s="4"/>
      <c r="CMG45" s="4"/>
      <c r="CMH45" s="4"/>
      <c r="CMI45" s="4"/>
      <c r="CMJ45" s="4"/>
      <c r="CMK45" s="4"/>
      <c r="CML45" s="4"/>
      <c r="CMM45" s="4"/>
      <c r="CMN45" s="4"/>
      <c r="CMO45" s="4"/>
      <c r="CMP45" s="4"/>
      <c r="CMQ45" s="4"/>
      <c r="CMR45" s="4"/>
      <c r="CMS45" s="4"/>
      <c r="CMT45" s="4"/>
      <c r="CMU45" s="4"/>
      <c r="CMV45" s="4"/>
      <c r="CMW45" s="4"/>
      <c r="CMX45" s="4"/>
      <c r="CMY45" s="4"/>
      <c r="CMZ45" s="4"/>
      <c r="CNA45" s="4"/>
      <c r="CNB45" s="4"/>
      <c r="CNC45" s="4"/>
      <c r="CND45" s="4"/>
      <c r="CNE45" s="4"/>
      <c r="CNF45" s="4"/>
      <c r="CNG45" s="4"/>
      <c r="CNH45" s="4"/>
      <c r="CNI45" s="4"/>
      <c r="CNJ45" s="4"/>
      <c r="CNK45" s="4"/>
      <c r="CNL45" s="4"/>
      <c r="CNM45" s="4"/>
      <c r="CNN45" s="4"/>
      <c r="CNO45" s="4"/>
      <c r="CNP45" s="4"/>
      <c r="CNQ45" s="4"/>
      <c r="CNR45" s="4"/>
      <c r="CNS45" s="4"/>
      <c r="CNT45" s="4"/>
      <c r="CNU45" s="4"/>
      <c r="CNV45" s="4"/>
      <c r="CNW45" s="4"/>
      <c r="CNX45" s="4"/>
      <c r="CNY45" s="4"/>
      <c r="CNZ45" s="4"/>
      <c r="COA45" s="4"/>
      <c r="COB45" s="4"/>
      <c r="COC45" s="4"/>
      <c r="COD45" s="4"/>
      <c r="COE45" s="4"/>
      <c r="COF45" s="4"/>
      <c r="COG45" s="4"/>
      <c r="COH45" s="4"/>
      <c r="COI45" s="4"/>
      <c r="COJ45" s="4"/>
      <c r="COK45" s="4"/>
      <c r="COL45" s="4"/>
      <c r="COM45" s="4"/>
      <c r="CON45" s="4"/>
      <c r="COO45" s="4"/>
      <c r="COP45" s="4"/>
      <c r="COQ45" s="4"/>
      <c r="COR45" s="4"/>
      <c r="COS45" s="4"/>
      <c r="COT45" s="4"/>
      <c r="COU45" s="4"/>
      <c r="COV45" s="4"/>
      <c r="COW45" s="4"/>
      <c r="COX45" s="4"/>
      <c r="COY45" s="4"/>
      <c r="COZ45" s="4"/>
      <c r="CPA45" s="4"/>
      <c r="CPB45" s="4"/>
      <c r="CPC45" s="4"/>
      <c r="CPD45" s="4"/>
      <c r="CPE45" s="4"/>
      <c r="CPF45" s="4"/>
      <c r="CPG45" s="4"/>
      <c r="CPH45" s="4"/>
      <c r="CPI45" s="4"/>
      <c r="CPJ45" s="4"/>
      <c r="CPK45" s="4"/>
      <c r="CPL45" s="4"/>
      <c r="CPM45" s="4"/>
      <c r="CPN45" s="4"/>
      <c r="CPO45" s="4"/>
      <c r="CPP45" s="4"/>
      <c r="CPQ45" s="4"/>
      <c r="CPR45" s="4"/>
      <c r="CPS45" s="4"/>
      <c r="CPT45" s="4"/>
      <c r="CPU45" s="4"/>
      <c r="CPV45" s="4"/>
      <c r="CPW45" s="4"/>
      <c r="CPX45" s="4"/>
      <c r="CPY45" s="4"/>
      <c r="CPZ45" s="4"/>
      <c r="CQA45" s="4"/>
      <c r="CQB45" s="4"/>
      <c r="CQC45" s="4"/>
      <c r="CQD45" s="4"/>
      <c r="CQE45" s="4"/>
      <c r="CQF45" s="4"/>
      <c r="CQG45" s="4"/>
      <c r="CQH45" s="4"/>
      <c r="CQI45" s="4"/>
      <c r="CQJ45" s="4"/>
      <c r="CQK45" s="4"/>
      <c r="CQL45" s="4"/>
      <c r="CQM45" s="4"/>
      <c r="CQN45" s="4"/>
      <c r="CQO45" s="4"/>
      <c r="CQP45" s="4"/>
      <c r="CQQ45" s="4"/>
      <c r="CQR45" s="4"/>
      <c r="CQS45" s="4"/>
      <c r="CQT45" s="4"/>
      <c r="CQU45" s="4"/>
      <c r="CQV45" s="4"/>
      <c r="CQW45" s="4"/>
      <c r="CQX45" s="4"/>
      <c r="CQY45" s="4"/>
      <c r="CQZ45" s="4"/>
      <c r="CRA45" s="4"/>
      <c r="CRB45" s="4"/>
      <c r="CRC45" s="4"/>
      <c r="CRD45" s="4"/>
      <c r="CRE45" s="4"/>
      <c r="CRF45" s="4"/>
      <c r="CRG45" s="4"/>
      <c r="CRH45" s="4"/>
      <c r="CRI45" s="4"/>
      <c r="CRJ45" s="4"/>
      <c r="CRK45" s="4"/>
      <c r="CRL45" s="4"/>
      <c r="CRM45" s="4"/>
      <c r="CRN45" s="4"/>
      <c r="CRO45" s="4"/>
      <c r="CRP45" s="4"/>
      <c r="CRQ45" s="4"/>
      <c r="CRR45" s="4"/>
      <c r="CRS45" s="4"/>
      <c r="CRT45" s="4"/>
      <c r="CRU45" s="4"/>
      <c r="CRV45" s="4"/>
      <c r="CRW45" s="4"/>
      <c r="CRX45" s="4"/>
      <c r="CRY45" s="4"/>
      <c r="CRZ45" s="4"/>
      <c r="CSA45" s="4"/>
      <c r="CSB45" s="4"/>
      <c r="CSC45" s="4"/>
      <c r="CSD45" s="4"/>
      <c r="CSE45" s="4"/>
      <c r="CSF45" s="4"/>
      <c r="CSG45" s="4"/>
      <c r="CSH45" s="4"/>
      <c r="CSI45" s="4"/>
      <c r="CSJ45" s="4"/>
      <c r="CSK45" s="4"/>
      <c r="CSL45" s="4"/>
      <c r="CSM45" s="4"/>
      <c r="CSN45" s="4"/>
      <c r="CSO45" s="4"/>
      <c r="CSP45" s="4"/>
      <c r="CSQ45" s="4"/>
      <c r="CSR45" s="4"/>
      <c r="CSS45" s="4"/>
      <c r="CST45" s="4"/>
      <c r="CSU45" s="4"/>
      <c r="CSV45" s="4"/>
      <c r="CSW45" s="4"/>
      <c r="CSX45" s="4"/>
      <c r="CSY45" s="4"/>
      <c r="CSZ45" s="4"/>
      <c r="CTA45" s="4"/>
      <c r="CTB45" s="4"/>
      <c r="CTC45" s="4"/>
      <c r="CTD45" s="4"/>
      <c r="CTE45" s="4"/>
      <c r="CTF45" s="4"/>
      <c r="CTG45" s="4"/>
      <c r="CTH45" s="4"/>
      <c r="CTI45" s="4"/>
      <c r="CTJ45" s="4"/>
      <c r="CTK45" s="4"/>
      <c r="CTL45" s="4"/>
      <c r="CTM45" s="4"/>
      <c r="CTN45" s="4"/>
      <c r="CTO45" s="4"/>
      <c r="CTP45" s="4"/>
      <c r="CTQ45" s="4"/>
      <c r="CTR45" s="4"/>
      <c r="CTS45" s="4"/>
      <c r="CTT45" s="4"/>
      <c r="CTU45" s="4"/>
      <c r="CTV45" s="4"/>
      <c r="CTW45" s="4"/>
      <c r="CTX45" s="4"/>
      <c r="CTY45" s="4"/>
      <c r="CTZ45" s="4"/>
      <c r="CUA45" s="4"/>
      <c r="CUB45" s="4"/>
      <c r="CUC45" s="4"/>
      <c r="CUD45" s="4"/>
      <c r="CUE45" s="4"/>
      <c r="CUF45" s="4"/>
      <c r="CUG45" s="4"/>
      <c r="CUH45" s="4"/>
      <c r="CUI45" s="4"/>
      <c r="CUJ45" s="4"/>
      <c r="CUK45" s="4"/>
      <c r="CUL45" s="4"/>
      <c r="CUM45" s="4"/>
      <c r="CUN45" s="4"/>
      <c r="CUO45" s="4"/>
      <c r="CUP45" s="4"/>
      <c r="CUQ45" s="4"/>
      <c r="CUR45" s="4"/>
      <c r="CUS45" s="4"/>
      <c r="CUT45" s="4"/>
      <c r="CUU45" s="4"/>
      <c r="CUV45" s="4"/>
      <c r="CUW45" s="4"/>
      <c r="CUX45" s="4"/>
      <c r="CUY45" s="4"/>
      <c r="CUZ45" s="4"/>
      <c r="CVA45" s="4"/>
      <c r="CVB45" s="4"/>
      <c r="CVC45" s="4"/>
      <c r="CVD45" s="4"/>
      <c r="CVE45" s="4"/>
      <c r="CVF45" s="4"/>
      <c r="CVG45" s="4"/>
      <c r="CVH45" s="4"/>
      <c r="CVI45" s="4"/>
      <c r="CVJ45" s="4"/>
      <c r="CVK45" s="4"/>
      <c r="CVL45" s="4"/>
      <c r="CVM45" s="4"/>
      <c r="CVN45" s="4"/>
      <c r="CVO45" s="4"/>
      <c r="CVP45" s="4"/>
      <c r="CVQ45" s="4"/>
      <c r="CVR45" s="4"/>
      <c r="CVS45" s="4"/>
      <c r="CVT45" s="4"/>
      <c r="CVU45" s="4"/>
      <c r="CVV45" s="4"/>
      <c r="CVW45" s="4"/>
      <c r="CVX45" s="4"/>
      <c r="CVY45" s="4"/>
      <c r="CVZ45" s="4"/>
      <c r="CWA45" s="4"/>
      <c r="CWB45" s="4"/>
      <c r="CWC45" s="4"/>
      <c r="CWD45" s="4"/>
      <c r="CWE45" s="4"/>
      <c r="CWF45" s="4"/>
      <c r="CWG45" s="4"/>
      <c r="CWH45" s="4"/>
      <c r="CWI45" s="4"/>
      <c r="CWJ45" s="4"/>
      <c r="CWK45" s="4"/>
      <c r="CWL45" s="4"/>
      <c r="CWM45" s="4"/>
      <c r="CWN45" s="4"/>
      <c r="CWO45" s="4"/>
      <c r="CWP45" s="4"/>
      <c r="CWQ45" s="4"/>
      <c r="CWR45" s="4"/>
      <c r="CWS45" s="4"/>
      <c r="CWT45" s="4"/>
      <c r="CWU45" s="4"/>
      <c r="CWV45" s="4"/>
      <c r="CWW45" s="4"/>
      <c r="CWX45" s="4"/>
      <c r="CWY45" s="4"/>
      <c r="CWZ45" s="4"/>
      <c r="CXA45" s="4"/>
      <c r="CXB45" s="4"/>
      <c r="CXC45" s="4"/>
      <c r="CXD45" s="4"/>
      <c r="CXE45" s="4"/>
      <c r="CXF45" s="4"/>
      <c r="CXG45" s="4"/>
      <c r="CXH45" s="4"/>
      <c r="CXI45" s="4"/>
      <c r="CXJ45" s="4"/>
      <c r="CXK45" s="4"/>
      <c r="CXL45" s="4"/>
      <c r="CXM45" s="4"/>
      <c r="CXN45" s="4"/>
      <c r="CXO45" s="4"/>
      <c r="CXP45" s="4"/>
      <c r="CXQ45" s="4"/>
      <c r="CXR45" s="4"/>
      <c r="CXS45" s="4"/>
      <c r="CXT45" s="4"/>
      <c r="CXU45" s="4"/>
      <c r="CXV45" s="4"/>
      <c r="CXW45" s="4"/>
      <c r="CXX45" s="4"/>
      <c r="CXY45" s="4"/>
      <c r="CXZ45" s="4"/>
      <c r="CYA45" s="4"/>
      <c r="CYB45" s="4"/>
      <c r="CYC45" s="4"/>
      <c r="CYD45" s="4"/>
      <c r="CYE45" s="4"/>
      <c r="CYF45" s="4"/>
      <c r="CYG45" s="4"/>
      <c r="CYH45" s="4"/>
      <c r="CYI45" s="4"/>
      <c r="CYJ45" s="4"/>
      <c r="CYK45" s="4"/>
      <c r="CYL45" s="4"/>
      <c r="CYM45" s="4"/>
      <c r="CYN45" s="4"/>
      <c r="CYO45" s="4"/>
      <c r="CYP45" s="4"/>
      <c r="CYQ45" s="4"/>
      <c r="CYR45" s="4"/>
      <c r="CYS45" s="4"/>
      <c r="CYT45" s="4"/>
      <c r="CYU45" s="4"/>
      <c r="CYV45" s="4"/>
      <c r="CYW45" s="4"/>
      <c r="CYX45" s="4"/>
      <c r="CYY45" s="4"/>
      <c r="CYZ45" s="4"/>
      <c r="CZA45" s="4"/>
      <c r="CZB45" s="4"/>
      <c r="CZC45" s="4"/>
      <c r="CZD45" s="4"/>
      <c r="CZE45" s="4"/>
      <c r="CZF45" s="4"/>
      <c r="CZG45" s="4"/>
      <c r="CZH45" s="4"/>
      <c r="CZI45" s="4"/>
      <c r="CZJ45" s="4"/>
      <c r="CZK45" s="4"/>
      <c r="CZL45" s="4"/>
      <c r="CZM45" s="4"/>
      <c r="CZN45" s="4"/>
      <c r="CZO45" s="4"/>
      <c r="CZP45" s="4"/>
      <c r="CZQ45" s="4"/>
      <c r="CZR45" s="4"/>
      <c r="CZS45" s="4"/>
      <c r="CZT45" s="4"/>
      <c r="CZU45" s="4"/>
      <c r="CZV45" s="4"/>
      <c r="CZW45" s="4"/>
      <c r="CZX45" s="4"/>
      <c r="CZY45" s="4"/>
      <c r="CZZ45" s="4"/>
      <c r="DAA45" s="4"/>
      <c r="DAB45" s="4"/>
      <c r="DAC45" s="4"/>
      <c r="DAD45" s="4"/>
      <c r="DAE45" s="4"/>
      <c r="DAF45" s="4"/>
      <c r="DAG45" s="4"/>
      <c r="DAH45" s="4"/>
      <c r="DAI45" s="4"/>
      <c r="DAJ45" s="4"/>
      <c r="DAK45" s="4"/>
      <c r="DAL45" s="4"/>
      <c r="DAM45" s="4"/>
      <c r="DAN45" s="4"/>
      <c r="DAO45" s="4"/>
      <c r="DAP45" s="4"/>
      <c r="DAQ45" s="4"/>
      <c r="DAR45" s="4"/>
      <c r="DAS45" s="4"/>
      <c r="DAT45" s="4"/>
      <c r="DAU45" s="4"/>
      <c r="DAV45" s="4"/>
      <c r="DAW45" s="4"/>
      <c r="DAX45" s="4"/>
      <c r="DAY45" s="4"/>
      <c r="DAZ45" s="4"/>
      <c r="DBA45" s="4"/>
      <c r="DBB45" s="4"/>
      <c r="DBC45" s="4"/>
      <c r="DBD45" s="4"/>
      <c r="DBE45" s="4"/>
      <c r="DBF45" s="4"/>
      <c r="DBG45" s="4"/>
      <c r="DBH45" s="4"/>
      <c r="DBI45" s="4"/>
      <c r="DBJ45" s="4"/>
      <c r="DBK45" s="4"/>
      <c r="DBL45" s="4"/>
      <c r="DBM45" s="4"/>
      <c r="DBN45" s="4"/>
      <c r="DBO45" s="4"/>
      <c r="DBP45" s="4"/>
      <c r="DBQ45" s="4"/>
      <c r="DBR45" s="4"/>
      <c r="DBS45" s="4"/>
      <c r="DBT45" s="4"/>
      <c r="DBU45" s="4"/>
      <c r="DBV45" s="4"/>
      <c r="DBW45" s="4"/>
      <c r="DBX45" s="4"/>
      <c r="DBY45" s="4"/>
      <c r="DBZ45" s="4"/>
      <c r="DCA45" s="4"/>
      <c r="DCB45" s="4"/>
      <c r="DCC45" s="4"/>
      <c r="DCD45" s="4"/>
      <c r="DCE45" s="4"/>
      <c r="DCF45" s="4"/>
      <c r="DCG45" s="4"/>
      <c r="DCH45" s="4"/>
      <c r="DCI45" s="4"/>
      <c r="DCJ45" s="4"/>
      <c r="DCK45" s="4"/>
      <c r="DCL45" s="4"/>
      <c r="DCM45" s="4"/>
      <c r="DCN45" s="4"/>
      <c r="DCO45" s="4"/>
      <c r="DCP45" s="4"/>
      <c r="DCQ45" s="4"/>
      <c r="DCR45" s="4"/>
      <c r="DCS45" s="4"/>
      <c r="DCT45" s="4"/>
      <c r="DCU45" s="4"/>
      <c r="DCV45" s="4"/>
      <c r="DCW45" s="4"/>
      <c r="DCX45" s="4"/>
      <c r="DCY45" s="4"/>
      <c r="DCZ45" s="4"/>
      <c r="DDA45" s="4"/>
      <c r="DDB45" s="4"/>
      <c r="DDC45" s="4"/>
      <c r="DDD45" s="4"/>
      <c r="DDE45" s="4"/>
      <c r="DDF45" s="4"/>
      <c r="DDG45" s="4"/>
      <c r="DDH45" s="4"/>
      <c r="DDI45" s="4"/>
      <c r="DDJ45" s="4"/>
      <c r="DDK45" s="4"/>
      <c r="DDL45" s="4"/>
      <c r="DDM45" s="4"/>
      <c r="DDN45" s="4"/>
      <c r="DDO45" s="4"/>
      <c r="DDP45" s="4"/>
      <c r="DDQ45" s="4"/>
      <c r="DDR45" s="4"/>
      <c r="DDS45" s="4"/>
      <c r="DDT45" s="4"/>
      <c r="DDU45" s="4"/>
      <c r="DDV45" s="4"/>
      <c r="DDW45" s="4"/>
      <c r="DDX45" s="4"/>
      <c r="DDY45" s="4"/>
      <c r="DDZ45" s="4"/>
      <c r="DEA45" s="4"/>
      <c r="DEB45" s="4"/>
      <c r="DEC45" s="4"/>
      <c r="DED45" s="4"/>
      <c r="DEE45" s="4"/>
      <c r="DEF45" s="4"/>
      <c r="DEG45" s="4"/>
      <c r="DEH45" s="4"/>
      <c r="DEI45" s="4"/>
      <c r="DEJ45" s="4"/>
      <c r="DEK45" s="4"/>
      <c r="DEL45" s="4"/>
      <c r="DEM45" s="4"/>
      <c r="DEN45" s="4"/>
      <c r="DEO45" s="4"/>
      <c r="DEP45" s="4"/>
      <c r="DEQ45" s="4"/>
      <c r="DER45" s="4"/>
      <c r="DES45" s="4"/>
      <c r="DET45" s="4"/>
      <c r="DEU45" s="4"/>
      <c r="DEV45" s="4"/>
      <c r="DEW45" s="4"/>
      <c r="DEX45" s="4"/>
      <c r="DEY45" s="4"/>
      <c r="DEZ45" s="4"/>
      <c r="DFA45" s="4"/>
      <c r="DFB45" s="4"/>
      <c r="DFC45" s="4"/>
      <c r="DFD45" s="4"/>
      <c r="DFE45" s="4"/>
      <c r="DFF45" s="4"/>
      <c r="DFG45" s="4"/>
      <c r="DFH45" s="4"/>
      <c r="DFI45" s="4"/>
      <c r="DFJ45" s="4"/>
      <c r="DFK45" s="4"/>
      <c r="DFL45" s="4"/>
      <c r="DFM45" s="4"/>
      <c r="DFN45" s="4"/>
      <c r="DFO45" s="4"/>
      <c r="DFP45" s="4"/>
      <c r="DFQ45" s="4"/>
      <c r="DFR45" s="4"/>
      <c r="DFS45" s="4"/>
      <c r="DFT45" s="4"/>
      <c r="DFU45" s="4"/>
      <c r="DFV45" s="4"/>
      <c r="DFW45" s="4"/>
      <c r="DFX45" s="4"/>
      <c r="DFY45" s="4"/>
      <c r="DFZ45" s="4"/>
      <c r="DGA45" s="4"/>
      <c r="DGB45" s="4"/>
      <c r="DGC45" s="4"/>
      <c r="DGD45" s="4"/>
      <c r="DGE45" s="4"/>
      <c r="DGF45" s="4"/>
      <c r="DGG45" s="4"/>
      <c r="DGH45" s="4"/>
      <c r="DGI45" s="4"/>
      <c r="DGJ45" s="4"/>
      <c r="DGK45" s="4"/>
      <c r="DGL45" s="4"/>
      <c r="DGM45" s="4"/>
      <c r="DGN45" s="4"/>
      <c r="DGO45" s="4"/>
      <c r="DGP45" s="4"/>
      <c r="DGQ45" s="4"/>
      <c r="DGR45" s="4"/>
      <c r="DGS45" s="4"/>
      <c r="DGT45" s="4"/>
      <c r="DGU45" s="4"/>
      <c r="DGV45" s="4"/>
      <c r="DGW45" s="4"/>
      <c r="DGX45" s="4"/>
      <c r="DGY45" s="4"/>
      <c r="DGZ45" s="4"/>
      <c r="DHA45" s="4"/>
      <c r="DHB45" s="4"/>
      <c r="DHC45" s="4"/>
      <c r="DHD45" s="4"/>
      <c r="DHE45" s="4"/>
      <c r="DHF45" s="4"/>
      <c r="DHG45" s="4"/>
      <c r="DHH45" s="4"/>
      <c r="DHI45" s="4"/>
      <c r="DHJ45" s="4"/>
      <c r="DHK45" s="4"/>
      <c r="DHL45" s="4"/>
      <c r="DHM45" s="4"/>
      <c r="DHN45" s="4"/>
      <c r="DHO45" s="4"/>
      <c r="DHP45" s="4"/>
      <c r="DHQ45" s="4"/>
      <c r="DHR45" s="4"/>
      <c r="DHS45" s="4"/>
      <c r="DHT45" s="4"/>
      <c r="DHU45" s="4"/>
      <c r="DHV45" s="4"/>
      <c r="DHW45" s="4"/>
      <c r="DHX45" s="4"/>
      <c r="DHY45" s="4"/>
      <c r="DHZ45" s="4"/>
      <c r="DIA45" s="4"/>
      <c r="DIB45" s="4"/>
      <c r="DIC45" s="4"/>
      <c r="DID45" s="4"/>
      <c r="DIE45" s="4"/>
      <c r="DIF45" s="4"/>
      <c r="DIG45" s="4"/>
      <c r="DIH45" s="4"/>
      <c r="DII45" s="4"/>
      <c r="DIJ45" s="4"/>
      <c r="DIK45" s="4"/>
      <c r="DIL45" s="4"/>
      <c r="DIM45" s="4"/>
      <c r="DIN45" s="4"/>
      <c r="DIO45" s="4"/>
      <c r="DIP45" s="4"/>
      <c r="DIQ45" s="4"/>
      <c r="DIR45" s="4"/>
      <c r="DIS45" s="4"/>
      <c r="DIT45" s="4"/>
      <c r="DIU45" s="4"/>
      <c r="DIV45" s="4"/>
      <c r="DIW45" s="4"/>
      <c r="DIX45" s="4"/>
      <c r="DIY45" s="4"/>
      <c r="DIZ45" s="4"/>
      <c r="DJA45" s="4"/>
      <c r="DJB45" s="4"/>
      <c r="DJC45" s="4"/>
      <c r="DJD45" s="4"/>
      <c r="DJE45" s="4"/>
      <c r="DJF45" s="4"/>
      <c r="DJG45" s="4"/>
      <c r="DJH45" s="4"/>
      <c r="DJI45" s="4"/>
      <c r="DJJ45" s="4"/>
      <c r="DJK45" s="4"/>
      <c r="DJL45" s="4"/>
      <c r="DJM45" s="4"/>
      <c r="DJN45" s="4"/>
      <c r="DJO45" s="4"/>
      <c r="DJP45" s="4"/>
      <c r="DJQ45" s="4"/>
      <c r="DJR45" s="4"/>
      <c r="DJS45" s="4"/>
      <c r="DJT45" s="4"/>
      <c r="DJU45" s="4"/>
      <c r="DJV45" s="4"/>
      <c r="DJW45" s="4"/>
      <c r="DJX45" s="4"/>
      <c r="DJY45" s="4"/>
      <c r="DJZ45" s="4"/>
      <c r="DKA45" s="4"/>
      <c r="DKB45" s="4"/>
      <c r="DKC45" s="4"/>
      <c r="DKD45" s="4"/>
      <c r="DKE45" s="4"/>
      <c r="DKF45" s="4"/>
      <c r="DKG45" s="4"/>
      <c r="DKH45" s="4"/>
      <c r="DKI45" s="4"/>
      <c r="DKJ45" s="4"/>
      <c r="DKK45" s="4"/>
      <c r="DKL45" s="4"/>
      <c r="DKM45" s="4"/>
      <c r="DKN45" s="4"/>
      <c r="DKO45" s="4"/>
      <c r="DKP45" s="4"/>
      <c r="DKQ45" s="4"/>
      <c r="DKR45" s="4"/>
      <c r="DKS45" s="4"/>
      <c r="DKT45" s="4"/>
      <c r="DKU45" s="4"/>
      <c r="DKV45" s="4"/>
      <c r="DKW45" s="4"/>
      <c r="DKX45" s="4"/>
      <c r="DKY45" s="4"/>
      <c r="DKZ45" s="4"/>
      <c r="DLA45" s="4"/>
      <c r="DLB45" s="4"/>
      <c r="DLC45" s="4"/>
      <c r="DLD45" s="4"/>
      <c r="DLE45" s="4"/>
      <c r="DLF45" s="4"/>
      <c r="DLG45" s="4"/>
      <c r="DLH45" s="4"/>
      <c r="DLI45" s="4"/>
      <c r="DLJ45" s="4"/>
      <c r="DLK45" s="4"/>
      <c r="DLL45" s="4"/>
      <c r="DLM45" s="4"/>
      <c r="DLN45" s="4"/>
      <c r="DLO45" s="4"/>
      <c r="DLP45" s="4"/>
      <c r="DLQ45" s="4"/>
      <c r="DLR45" s="4"/>
      <c r="DLS45" s="4"/>
      <c r="DLT45" s="4"/>
      <c r="DLU45" s="4"/>
      <c r="DLV45" s="4"/>
      <c r="DLW45" s="4"/>
      <c r="DLX45" s="4"/>
      <c r="DLY45" s="4"/>
      <c r="DLZ45" s="4"/>
      <c r="DMA45" s="4"/>
      <c r="DMB45" s="4"/>
      <c r="DMC45" s="4"/>
      <c r="DMD45" s="4"/>
      <c r="DME45" s="4"/>
      <c r="DMF45" s="4"/>
      <c r="DMG45" s="4"/>
      <c r="DMH45" s="4"/>
      <c r="DMI45" s="4"/>
      <c r="DMJ45" s="4"/>
      <c r="DMK45" s="4"/>
      <c r="DML45" s="4"/>
      <c r="DMM45" s="4"/>
      <c r="DMN45" s="4"/>
      <c r="DMO45" s="4"/>
      <c r="DMP45" s="4"/>
      <c r="DMQ45" s="4"/>
      <c r="DMR45" s="4"/>
      <c r="DMS45" s="4"/>
      <c r="DMT45" s="4"/>
      <c r="DMU45" s="4"/>
      <c r="DMV45" s="4"/>
      <c r="DMW45" s="4"/>
      <c r="DMX45" s="4"/>
      <c r="DMY45" s="4"/>
      <c r="DMZ45" s="4"/>
      <c r="DNA45" s="4"/>
      <c r="DNB45" s="4"/>
      <c r="DNC45" s="4"/>
      <c r="DND45" s="4"/>
      <c r="DNE45" s="4"/>
      <c r="DNF45" s="4"/>
      <c r="DNG45" s="4"/>
      <c r="DNH45" s="4"/>
      <c r="DNI45" s="4"/>
      <c r="DNJ45" s="4"/>
      <c r="DNK45" s="4"/>
      <c r="DNL45" s="4"/>
      <c r="DNM45" s="4"/>
      <c r="DNN45" s="4"/>
      <c r="DNO45" s="4"/>
      <c r="DNP45" s="4"/>
      <c r="DNQ45" s="4"/>
      <c r="DNR45" s="4"/>
      <c r="DNS45" s="4"/>
      <c r="DNT45" s="4"/>
      <c r="DNU45" s="4"/>
      <c r="DNV45" s="4"/>
      <c r="DNW45" s="4"/>
      <c r="DNX45" s="4"/>
      <c r="DNY45" s="4"/>
      <c r="DNZ45" s="4"/>
      <c r="DOA45" s="4"/>
      <c r="DOB45" s="4"/>
      <c r="DOC45" s="4"/>
      <c r="DOD45" s="4"/>
      <c r="DOE45" s="4"/>
      <c r="DOF45" s="4"/>
      <c r="DOG45" s="4"/>
      <c r="DOH45" s="4"/>
      <c r="DOI45" s="4"/>
      <c r="DOJ45" s="4"/>
      <c r="DOK45" s="4"/>
      <c r="DOL45" s="4"/>
      <c r="DOM45" s="4"/>
      <c r="DON45" s="4"/>
      <c r="DOO45" s="4"/>
      <c r="DOP45" s="4"/>
      <c r="DOQ45" s="4"/>
      <c r="DOR45" s="4"/>
      <c r="DOS45" s="4"/>
      <c r="DOT45" s="4"/>
      <c r="DOU45" s="4"/>
      <c r="DOV45" s="4"/>
      <c r="DOW45" s="4"/>
      <c r="DOX45" s="4"/>
      <c r="DOY45" s="4"/>
      <c r="DOZ45" s="4"/>
      <c r="DPA45" s="4"/>
      <c r="DPB45" s="4"/>
      <c r="DPC45" s="4"/>
      <c r="DPD45" s="4"/>
      <c r="DPE45" s="4"/>
      <c r="DPF45" s="4"/>
      <c r="DPG45" s="4"/>
      <c r="DPH45" s="4"/>
      <c r="DPI45" s="4"/>
      <c r="DPJ45" s="4"/>
      <c r="DPK45" s="4"/>
      <c r="DPL45" s="4"/>
      <c r="DPM45" s="4"/>
      <c r="DPN45" s="4"/>
      <c r="DPO45" s="4"/>
      <c r="DPP45" s="4"/>
      <c r="DPQ45" s="4"/>
      <c r="DPR45" s="4"/>
      <c r="DPS45" s="4"/>
      <c r="DPT45" s="4"/>
      <c r="DPU45" s="4"/>
      <c r="DPV45" s="4"/>
      <c r="DPW45" s="4"/>
      <c r="DPX45" s="4"/>
      <c r="DPY45" s="4"/>
      <c r="DPZ45" s="4"/>
      <c r="DQA45" s="4"/>
      <c r="DQB45" s="4"/>
      <c r="DQC45" s="4"/>
      <c r="DQD45" s="4"/>
      <c r="DQE45" s="4"/>
      <c r="DQF45" s="4"/>
      <c r="DQG45" s="4"/>
      <c r="DQH45" s="4"/>
      <c r="DQI45" s="4"/>
      <c r="DQJ45" s="4"/>
      <c r="DQK45" s="4"/>
      <c r="DQL45" s="4"/>
      <c r="DQM45" s="4"/>
      <c r="DQN45" s="4"/>
      <c r="DQO45" s="4"/>
      <c r="DQP45" s="4"/>
      <c r="DQQ45" s="4"/>
      <c r="DQR45" s="4"/>
      <c r="DQS45" s="4"/>
      <c r="DQT45" s="4"/>
      <c r="DQU45" s="4"/>
      <c r="DQV45" s="4"/>
      <c r="DQW45" s="4"/>
      <c r="DQX45" s="4"/>
      <c r="DQY45" s="4"/>
      <c r="DQZ45" s="4"/>
      <c r="DRA45" s="4"/>
      <c r="DRB45" s="4"/>
      <c r="DRC45" s="4"/>
      <c r="DRD45" s="4"/>
      <c r="DRE45" s="4"/>
      <c r="DRF45" s="4"/>
      <c r="DRG45" s="4"/>
      <c r="DRH45" s="4"/>
      <c r="DRI45" s="4"/>
      <c r="DRJ45" s="4"/>
      <c r="DRK45" s="4"/>
      <c r="DRL45" s="4"/>
      <c r="DRM45" s="4"/>
      <c r="DRN45" s="4"/>
      <c r="DRO45" s="4"/>
      <c r="DRP45" s="4"/>
      <c r="DRQ45" s="4"/>
      <c r="DRR45" s="4"/>
      <c r="DRS45" s="4"/>
      <c r="DRT45" s="4"/>
      <c r="DRU45" s="4"/>
      <c r="DRV45" s="4"/>
      <c r="DRW45" s="4"/>
      <c r="DRX45" s="4"/>
      <c r="DRY45" s="4"/>
      <c r="DRZ45" s="4"/>
      <c r="DSA45" s="4"/>
      <c r="DSB45" s="4"/>
      <c r="DSC45" s="4"/>
      <c r="DSD45" s="4"/>
      <c r="DSE45" s="4"/>
      <c r="DSF45" s="4"/>
      <c r="DSG45" s="4"/>
      <c r="DSH45" s="4"/>
      <c r="DSI45" s="4"/>
      <c r="DSJ45" s="4"/>
      <c r="DSK45" s="4"/>
      <c r="DSL45" s="4"/>
      <c r="DSM45" s="4"/>
      <c r="DSN45" s="4"/>
      <c r="DSO45" s="4"/>
      <c r="DSP45" s="4"/>
      <c r="DSQ45" s="4"/>
      <c r="DSR45" s="4"/>
      <c r="DSS45" s="4"/>
      <c r="DST45" s="4"/>
      <c r="DSU45" s="4"/>
      <c r="DSV45" s="4"/>
      <c r="DSW45" s="4"/>
      <c r="DSX45" s="4"/>
      <c r="DSY45" s="4"/>
      <c r="DSZ45" s="4"/>
      <c r="DTA45" s="4"/>
      <c r="DTB45" s="4"/>
      <c r="DTC45" s="4"/>
      <c r="DTD45" s="4"/>
      <c r="DTE45" s="4"/>
      <c r="DTF45" s="4"/>
      <c r="DTG45" s="4"/>
      <c r="DTH45" s="4"/>
      <c r="DTI45" s="4"/>
      <c r="DTJ45" s="4"/>
      <c r="DTK45" s="4"/>
      <c r="DTL45" s="4"/>
      <c r="DTM45" s="4"/>
      <c r="DTN45" s="4"/>
      <c r="DTO45" s="4"/>
      <c r="DTP45" s="4"/>
      <c r="DTQ45" s="4"/>
      <c r="DTR45" s="4"/>
      <c r="DTS45" s="4"/>
      <c r="DTT45" s="4"/>
      <c r="DTU45" s="4"/>
      <c r="DTV45" s="4"/>
      <c r="DTW45" s="4"/>
      <c r="DTX45" s="4"/>
      <c r="DTY45" s="4"/>
      <c r="DTZ45" s="4"/>
      <c r="DUA45" s="4"/>
      <c r="DUB45" s="4"/>
      <c r="DUC45" s="4"/>
      <c r="DUD45" s="4"/>
      <c r="DUE45" s="4"/>
      <c r="DUF45" s="4"/>
      <c r="DUG45" s="4"/>
      <c r="DUH45" s="4"/>
      <c r="DUI45" s="4"/>
      <c r="DUJ45" s="4"/>
      <c r="DUK45" s="4"/>
      <c r="DUL45" s="4"/>
      <c r="DUM45" s="4"/>
      <c r="DUN45" s="4"/>
      <c r="DUO45" s="4"/>
      <c r="DUP45" s="4"/>
      <c r="DUQ45" s="4"/>
      <c r="DUR45" s="4"/>
      <c r="DUS45" s="4"/>
      <c r="DUT45" s="4"/>
      <c r="DUU45" s="4"/>
      <c r="DUV45" s="4"/>
      <c r="DUW45" s="4"/>
      <c r="DUX45" s="4"/>
      <c r="DUY45" s="4"/>
      <c r="DUZ45" s="4"/>
      <c r="DVA45" s="4"/>
      <c r="DVB45" s="4"/>
      <c r="DVC45" s="4"/>
      <c r="DVD45" s="4"/>
      <c r="DVE45" s="4"/>
      <c r="DVF45" s="4"/>
      <c r="DVG45" s="4"/>
      <c r="DVH45" s="4"/>
      <c r="DVI45" s="4"/>
      <c r="DVJ45" s="4"/>
      <c r="DVK45" s="4"/>
      <c r="DVL45" s="4"/>
      <c r="DVM45" s="4"/>
      <c r="DVN45" s="4"/>
      <c r="DVO45" s="4"/>
      <c r="DVP45" s="4"/>
      <c r="DVQ45" s="4"/>
      <c r="DVR45" s="4"/>
      <c r="DVS45" s="4"/>
      <c r="DVT45" s="4"/>
      <c r="DVU45" s="4"/>
      <c r="DVV45" s="4"/>
      <c r="DVW45" s="4"/>
      <c r="DVX45" s="4"/>
      <c r="DVY45" s="4"/>
      <c r="DVZ45" s="4"/>
      <c r="DWA45" s="4"/>
      <c r="DWB45" s="4"/>
      <c r="DWC45" s="4"/>
      <c r="DWD45" s="4"/>
      <c r="DWE45" s="4"/>
      <c r="DWF45" s="4"/>
      <c r="DWG45" s="4"/>
      <c r="DWH45" s="4"/>
      <c r="DWI45" s="4"/>
      <c r="DWJ45" s="4"/>
      <c r="DWK45" s="4"/>
      <c r="DWL45" s="4"/>
      <c r="DWM45" s="4"/>
      <c r="DWN45" s="4"/>
      <c r="DWO45" s="4"/>
      <c r="DWP45" s="4"/>
      <c r="DWQ45" s="4"/>
      <c r="DWR45" s="4"/>
      <c r="DWS45" s="4"/>
      <c r="DWT45" s="4"/>
      <c r="DWU45" s="4"/>
      <c r="DWV45" s="4"/>
      <c r="DWW45" s="4"/>
      <c r="DWX45" s="4"/>
      <c r="DWY45" s="4"/>
      <c r="DWZ45" s="4"/>
      <c r="DXA45" s="4"/>
      <c r="DXB45" s="4"/>
      <c r="DXC45" s="4"/>
      <c r="DXD45" s="4"/>
      <c r="DXE45" s="4"/>
      <c r="DXF45" s="4"/>
      <c r="DXG45" s="4"/>
      <c r="DXH45" s="4"/>
      <c r="DXI45" s="4"/>
      <c r="DXJ45" s="4"/>
      <c r="DXK45" s="4"/>
      <c r="DXL45" s="4"/>
      <c r="DXM45" s="4"/>
      <c r="DXN45" s="4"/>
      <c r="DXO45" s="4"/>
      <c r="DXP45" s="4"/>
      <c r="DXQ45" s="4"/>
      <c r="DXR45" s="4"/>
      <c r="DXS45" s="4"/>
      <c r="DXT45" s="4"/>
      <c r="DXU45" s="4"/>
      <c r="DXV45" s="4"/>
      <c r="DXW45" s="4"/>
      <c r="DXX45" s="4"/>
      <c r="DXY45" s="4"/>
      <c r="DXZ45" s="4"/>
      <c r="DYA45" s="4"/>
      <c r="DYB45" s="4"/>
      <c r="DYC45" s="4"/>
      <c r="DYD45" s="4"/>
      <c r="DYE45" s="4"/>
      <c r="DYF45" s="4"/>
      <c r="DYG45" s="4"/>
      <c r="DYH45" s="4"/>
      <c r="DYI45" s="4"/>
      <c r="DYJ45" s="4"/>
      <c r="DYK45" s="4"/>
      <c r="DYL45" s="4"/>
      <c r="DYM45" s="4"/>
      <c r="DYN45" s="4"/>
      <c r="DYO45" s="4"/>
      <c r="DYP45" s="4"/>
      <c r="DYQ45" s="4"/>
      <c r="DYR45" s="4"/>
      <c r="DYS45" s="4"/>
      <c r="DYT45" s="4"/>
      <c r="DYU45" s="4"/>
      <c r="DYV45" s="4"/>
      <c r="DYW45" s="4"/>
      <c r="DYX45" s="4"/>
      <c r="DYY45" s="4"/>
      <c r="DYZ45" s="4"/>
      <c r="DZA45" s="4"/>
      <c r="DZB45" s="4"/>
      <c r="DZC45" s="4"/>
      <c r="DZD45" s="4"/>
      <c r="DZE45" s="4"/>
      <c r="DZF45" s="4"/>
      <c r="DZG45" s="4"/>
      <c r="DZH45" s="4"/>
      <c r="DZI45" s="4"/>
      <c r="DZJ45" s="4"/>
      <c r="DZK45" s="4"/>
      <c r="DZL45" s="4"/>
      <c r="DZM45" s="4"/>
      <c r="DZN45" s="4"/>
      <c r="DZO45" s="4"/>
      <c r="DZP45" s="4"/>
      <c r="DZQ45" s="4"/>
      <c r="DZR45" s="4"/>
      <c r="DZS45" s="4"/>
      <c r="DZT45" s="4"/>
      <c r="DZU45" s="4"/>
      <c r="DZV45" s="4"/>
      <c r="DZW45" s="4"/>
      <c r="DZX45" s="4"/>
      <c r="DZY45" s="4"/>
      <c r="DZZ45" s="4"/>
      <c r="EAA45" s="4"/>
      <c r="EAB45" s="4"/>
      <c r="EAC45" s="4"/>
      <c r="EAD45" s="4"/>
      <c r="EAE45" s="4"/>
      <c r="EAF45" s="4"/>
      <c r="EAG45" s="4"/>
      <c r="EAH45" s="4"/>
      <c r="EAI45" s="4"/>
      <c r="EAJ45" s="4"/>
      <c r="EAK45" s="4"/>
      <c r="EAL45" s="4"/>
      <c r="EAM45" s="4"/>
      <c r="EAN45" s="4"/>
      <c r="EAO45" s="4"/>
      <c r="EAP45" s="4"/>
      <c r="EAQ45" s="4"/>
      <c r="EAR45" s="4"/>
      <c r="EAS45" s="4"/>
      <c r="EAT45" s="4"/>
      <c r="EAU45" s="4"/>
      <c r="EAV45" s="4"/>
      <c r="EAW45" s="4"/>
      <c r="EAX45" s="4"/>
      <c r="EAY45" s="4"/>
      <c r="EAZ45" s="4"/>
      <c r="EBA45" s="4"/>
      <c r="EBB45" s="4"/>
      <c r="EBC45" s="4"/>
      <c r="EBD45" s="4"/>
      <c r="EBE45" s="4"/>
      <c r="EBF45" s="4"/>
      <c r="EBG45" s="4"/>
      <c r="EBH45" s="4"/>
      <c r="EBI45" s="4"/>
      <c r="EBJ45" s="4"/>
      <c r="EBK45" s="4"/>
      <c r="EBL45" s="4"/>
      <c r="EBM45" s="4"/>
      <c r="EBN45" s="4"/>
      <c r="EBO45" s="4"/>
      <c r="EBP45" s="4"/>
      <c r="EBQ45" s="4"/>
      <c r="EBR45" s="4"/>
      <c r="EBS45" s="4"/>
      <c r="EBT45" s="4"/>
      <c r="EBU45" s="4"/>
      <c r="EBV45" s="4"/>
      <c r="EBW45" s="4"/>
      <c r="EBX45" s="4"/>
      <c r="EBY45" s="4"/>
      <c r="EBZ45" s="4"/>
      <c r="ECA45" s="4"/>
      <c r="ECB45" s="4"/>
      <c r="ECC45" s="4"/>
      <c r="ECD45" s="4"/>
      <c r="ECE45" s="4"/>
      <c r="ECF45" s="4"/>
      <c r="ECG45" s="4"/>
      <c r="ECH45" s="4"/>
      <c r="ECI45" s="4"/>
      <c r="ECJ45" s="4"/>
      <c r="ECK45" s="4"/>
      <c r="ECL45" s="4"/>
      <c r="ECM45" s="4"/>
      <c r="ECN45" s="4"/>
      <c r="ECO45" s="4"/>
      <c r="ECP45" s="4"/>
      <c r="ECQ45" s="4"/>
      <c r="ECR45" s="4"/>
      <c r="ECS45" s="4"/>
      <c r="ECT45" s="4"/>
      <c r="ECU45" s="4"/>
      <c r="ECV45" s="4"/>
      <c r="ECW45" s="4"/>
      <c r="ECX45" s="4"/>
      <c r="ECY45" s="4"/>
      <c r="ECZ45" s="4"/>
      <c r="EDA45" s="4"/>
      <c r="EDB45" s="4"/>
      <c r="EDC45" s="4"/>
      <c r="EDD45" s="4"/>
      <c r="EDE45" s="4"/>
      <c r="EDF45" s="4"/>
      <c r="EDG45" s="4"/>
      <c r="EDH45" s="4"/>
      <c r="EDI45" s="4"/>
      <c r="EDJ45" s="4"/>
      <c r="EDK45" s="4"/>
      <c r="EDL45" s="4"/>
      <c r="EDM45" s="4"/>
      <c r="EDN45" s="4"/>
      <c r="EDO45" s="4"/>
      <c r="EDP45" s="4"/>
      <c r="EDQ45" s="4"/>
      <c r="EDR45" s="4"/>
      <c r="EDS45" s="4"/>
      <c r="EDT45" s="4"/>
      <c r="EDU45" s="4"/>
      <c r="EDV45" s="4"/>
      <c r="EDW45" s="4"/>
      <c r="EDX45" s="4"/>
      <c r="EDY45" s="4"/>
      <c r="EDZ45" s="4"/>
      <c r="EEA45" s="4"/>
      <c r="EEB45" s="4"/>
      <c r="EEC45" s="4"/>
      <c r="EED45" s="4"/>
      <c r="EEE45" s="4"/>
      <c r="EEF45" s="4"/>
      <c r="EEG45" s="4"/>
      <c r="EEH45" s="4"/>
      <c r="EEI45" s="4"/>
      <c r="EEJ45" s="4"/>
      <c r="EEK45" s="4"/>
      <c r="EEL45" s="4"/>
      <c r="EEM45" s="4"/>
      <c r="EEN45" s="4"/>
      <c r="EEO45" s="4"/>
      <c r="EEP45" s="4"/>
      <c r="EEQ45" s="4"/>
      <c r="EER45" s="4"/>
      <c r="EES45" s="4"/>
      <c r="EET45" s="4"/>
      <c r="EEU45" s="4"/>
      <c r="EEV45" s="4"/>
      <c r="EEW45" s="4"/>
      <c r="EEX45" s="4"/>
      <c r="EEY45" s="4"/>
      <c r="EEZ45" s="4"/>
      <c r="EFA45" s="4"/>
      <c r="EFB45" s="4"/>
      <c r="EFC45" s="4"/>
      <c r="EFD45" s="4"/>
      <c r="EFE45" s="4"/>
      <c r="EFF45" s="4"/>
      <c r="EFG45" s="4"/>
      <c r="EFH45" s="4"/>
      <c r="EFI45" s="4"/>
      <c r="EFJ45" s="4"/>
      <c r="EFK45" s="4"/>
      <c r="EFL45" s="4"/>
      <c r="EFM45" s="4"/>
      <c r="EFN45" s="4"/>
      <c r="EFO45" s="4"/>
      <c r="EFP45" s="4"/>
      <c r="EFQ45" s="4"/>
      <c r="EFR45" s="4"/>
      <c r="EFS45" s="4"/>
      <c r="EFT45" s="4"/>
      <c r="EFU45" s="4"/>
      <c r="EFV45" s="4"/>
      <c r="EFW45" s="4"/>
      <c r="EFX45" s="4"/>
      <c r="EFY45" s="4"/>
      <c r="EFZ45" s="4"/>
      <c r="EGA45" s="4"/>
      <c r="EGB45" s="4"/>
      <c r="EGC45" s="4"/>
      <c r="EGD45" s="4"/>
      <c r="EGE45" s="4"/>
      <c r="EGF45" s="4"/>
      <c r="EGG45" s="4"/>
      <c r="EGH45" s="4"/>
      <c r="EGI45" s="4"/>
      <c r="EGJ45" s="4"/>
      <c r="EGK45" s="4"/>
      <c r="EGL45" s="4"/>
      <c r="EGM45" s="4"/>
      <c r="EGN45" s="4"/>
      <c r="EGO45" s="4"/>
      <c r="EGP45" s="4"/>
      <c r="EGQ45" s="4"/>
      <c r="EGR45" s="4"/>
      <c r="EGS45" s="4"/>
      <c r="EGT45" s="4"/>
      <c r="EGU45" s="4"/>
      <c r="EGV45" s="4"/>
      <c r="EGW45" s="4"/>
      <c r="EGX45" s="4"/>
      <c r="EGY45" s="4"/>
      <c r="EGZ45" s="4"/>
      <c r="EHA45" s="4"/>
      <c r="EHB45" s="4"/>
      <c r="EHC45" s="4"/>
      <c r="EHD45" s="4"/>
      <c r="EHE45" s="4"/>
      <c r="EHF45" s="4"/>
      <c r="EHG45" s="4"/>
      <c r="EHH45" s="4"/>
      <c r="EHI45" s="4"/>
      <c r="EHJ45" s="4"/>
      <c r="EHK45" s="4"/>
      <c r="EHL45" s="4"/>
      <c r="EHM45" s="4"/>
      <c r="EHN45" s="4"/>
      <c r="EHO45" s="4"/>
      <c r="EHP45" s="4"/>
      <c r="EHQ45" s="4"/>
      <c r="EHR45" s="4"/>
      <c r="EHS45" s="4"/>
      <c r="EHT45" s="4"/>
      <c r="EHU45" s="4"/>
      <c r="EHV45" s="4"/>
      <c r="EHW45" s="4"/>
      <c r="EHX45" s="4"/>
      <c r="EHY45" s="4"/>
      <c r="EHZ45" s="4"/>
      <c r="EIA45" s="4"/>
      <c r="EIB45" s="4"/>
      <c r="EIC45" s="4"/>
      <c r="EID45" s="4"/>
      <c r="EIE45" s="4"/>
      <c r="EIF45" s="4"/>
      <c r="EIG45" s="4"/>
      <c r="EIH45" s="4"/>
      <c r="EII45" s="4"/>
      <c r="EIJ45" s="4"/>
      <c r="EIK45" s="4"/>
      <c r="EIL45" s="4"/>
      <c r="EIM45" s="4"/>
      <c r="EIN45" s="4"/>
      <c r="EIO45" s="4"/>
      <c r="EIP45" s="4"/>
      <c r="EIQ45" s="4"/>
      <c r="EIR45" s="4"/>
      <c r="EIS45" s="4"/>
      <c r="EIT45" s="4"/>
      <c r="EIU45" s="4"/>
      <c r="EIV45" s="4"/>
      <c r="EIW45" s="4"/>
      <c r="EIX45" s="4"/>
      <c r="EIY45" s="4"/>
      <c r="EIZ45" s="4"/>
      <c r="EJA45" s="4"/>
      <c r="EJB45" s="4"/>
      <c r="EJC45" s="4"/>
      <c r="EJD45" s="4"/>
      <c r="EJE45" s="4"/>
      <c r="EJF45" s="4"/>
      <c r="EJG45" s="4"/>
      <c r="EJH45" s="4"/>
      <c r="EJI45" s="4"/>
      <c r="EJJ45" s="4"/>
      <c r="EJK45" s="4"/>
      <c r="EJL45" s="4"/>
      <c r="EJM45" s="4"/>
      <c r="EJN45" s="4"/>
      <c r="EJO45" s="4"/>
      <c r="EJP45" s="4"/>
      <c r="EJQ45" s="4"/>
      <c r="EJR45" s="4"/>
      <c r="EJS45" s="4"/>
      <c r="EJT45" s="4"/>
      <c r="EJU45" s="4"/>
      <c r="EJV45" s="4"/>
      <c r="EJW45" s="4"/>
      <c r="EJX45" s="4"/>
      <c r="EJY45" s="4"/>
      <c r="EJZ45" s="4"/>
      <c r="EKA45" s="4"/>
      <c r="EKB45" s="4"/>
      <c r="EKC45" s="4"/>
      <c r="EKD45" s="4"/>
      <c r="EKE45" s="4"/>
      <c r="EKF45" s="4"/>
      <c r="EKG45" s="4"/>
      <c r="EKH45" s="4"/>
      <c r="EKI45" s="4"/>
      <c r="EKJ45" s="4"/>
      <c r="EKK45" s="4"/>
      <c r="EKL45" s="4"/>
      <c r="EKM45" s="4"/>
      <c r="EKN45" s="4"/>
      <c r="EKO45" s="4"/>
      <c r="EKP45" s="4"/>
      <c r="EKQ45" s="4"/>
      <c r="EKR45" s="4"/>
      <c r="EKS45" s="4"/>
      <c r="EKT45" s="4"/>
      <c r="EKU45" s="4"/>
      <c r="EKV45" s="4"/>
      <c r="EKW45" s="4"/>
      <c r="EKX45" s="4"/>
      <c r="EKY45" s="4"/>
      <c r="EKZ45" s="4"/>
      <c r="ELA45" s="4"/>
      <c r="ELB45" s="4"/>
      <c r="ELC45" s="4"/>
      <c r="ELD45" s="4"/>
      <c r="ELE45" s="4"/>
      <c r="ELF45" s="4"/>
      <c r="ELG45" s="4"/>
      <c r="ELH45" s="4"/>
      <c r="ELI45" s="4"/>
      <c r="ELJ45" s="4"/>
      <c r="ELK45" s="4"/>
      <c r="ELL45" s="4"/>
      <c r="ELM45" s="4"/>
      <c r="ELN45" s="4"/>
      <c r="ELO45" s="4"/>
      <c r="ELP45" s="4"/>
      <c r="ELQ45" s="4"/>
      <c r="ELR45" s="4"/>
      <c r="ELS45" s="4"/>
      <c r="ELT45" s="4"/>
      <c r="ELU45" s="4"/>
      <c r="ELV45" s="4"/>
      <c r="ELW45" s="4"/>
      <c r="ELX45" s="4"/>
      <c r="ELY45" s="4"/>
      <c r="ELZ45" s="4"/>
      <c r="EMA45" s="4"/>
      <c r="EMB45" s="4"/>
      <c r="EMC45" s="4"/>
      <c r="EMD45" s="4"/>
      <c r="EME45" s="4"/>
      <c r="EMF45" s="4"/>
      <c r="EMG45" s="4"/>
      <c r="EMH45" s="4"/>
      <c r="EMI45" s="4"/>
      <c r="EMJ45" s="4"/>
      <c r="EMK45" s="4"/>
      <c r="EML45" s="4"/>
      <c r="EMM45" s="4"/>
      <c r="EMN45" s="4"/>
      <c r="EMO45" s="4"/>
      <c r="EMP45" s="4"/>
      <c r="EMQ45" s="4"/>
      <c r="EMR45" s="4"/>
      <c r="EMS45" s="4"/>
      <c r="EMT45" s="4"/>
      <c r="EMU45" s="4"/>
      <c r="EMV45" s="4"/>
      <c r="EMW45" s="4"/>
      <c r="EMX45" s="4"/>
      <c r="EMY45" s="4"/>
      <c r="EMZ45" s="4"/>
      <c r="ENA45" s="4"/>
      <c r="ENB45" s="4"/>
      <c r="ENC45" s="4"/>
      <c r="END45" s="4"/>
      <c r="ENE45" s="4"/>
      <c r="ENF45" s="4"/>
      <c r="ENG45" s="4"/>
      <c r="ENH45" s="4"/>
      <c r="ENI45" s="4"/>
      <c r="ENJ45" s="4"/>
      <c r="ENK45" s="4"/>
      <c r="ENL45" s="4"/>
      <c r="ENM45" s="4"/>
      <c r="ENN45" s="4"/>
      <c r="ENO45" s="4"/>
      <c r="ENP45" s="4"/>
      <c r="ENQ45" s="4"/>
      <c r="ENR45" s="4"/>
      <c r="ENS45" s="4"/>
      <c r="ENT45" s="4"/>
      <c r="ENU45" s="4"/>
      <c r="ENV45" s="4"/>
      <c r="ENW45" s="4"/>
      <c r="ENX45" s="4"/>
      <c r="ENY45" s="4"/>
      <c r="ENZ45" s="4"/>
      <c r="EOA45" s="4"/>
      <c r="EOB45" s="4"/>
      <c r="EOC45" s="4"/>
      <c r="EOD45" s="4"/>
      <c r="EOE45" s="4"/>
      <c r="EOF45" s="4"/>
      <c r="EOG45" s="4"/>
      <c r="EOH45" s="4"/>
      <c r="EOI45" s="4"/>
      <c r="EOJ45" s="4"/>
      <c r="EOK45" s="4"/>
      <c r="EOL45" s="4"/>
      <c r="EOM45" s="4"/>
      <c r="EON45" s="4"/>
      <c r="EOO45" s="4"/>
      <c r="EOP45" s="4"/>
      <c r="EOQ45" s="4"/>
      <c r="EOR45" s="4"/>
      <c r="EOS45" s="4"/>
      <c r="EOT45" s="4"/>
      <c r="EOU45" s="4"/>
      <c r="EOV45" s="4"/>
      <c r="EOW45" s="4"/>
      <c r="EOX45" s="4"/>
      <c r="EOY45" s="4"/>
      <c r="EOZ45" s="4"/>
      <c r="EPA45" s="4"/>
      <c r="EPB45" s="4"/>
      <c r="EPC45" s="4"/>
      <c r="EPD45" s="4"/>
      <c r="EPE45" s="4"/>
      <c r="EPF45" s="4"/>
      <c r="EPG45" s="4"/>
      <c r="EPH45" s="4"/>
      <c r="EPI45" s="4"/>
      <c r="EPJ45" s="4"/>
      <c r="EPK45" s="4"/>
      <c r="EPL45" s="4"/>
      <c r="EPM45" s="4"/>
      <c r="EPN45" s="4"/>
      <c r="EPO45" s="4"/>
      <c r="EPP45" s="4"/>
      <c r="EPQ45" s="4"/>
      <c r="EPR45" s="4"/>
      <c r="EPS45" s="4"/>
      <c r="EPT45" s="4"/>
      <c r="EPU45" s="4"/>
      <c r="EPV45" s="4"/>
      <c r="EPW45" s="4"/>
      <c r="EPX45" s="4"/>
      <c r="EPY45" s="4"/>
      <c r="EPZ45" s="4"/>
      <c r="EQA45" s="4"/>
      <c r="EQB45" s="4"/>
      <c r="EQC45" s="4"/>
      <c r="EQD45" s="4"/>
      <c r="EQE45" s="4"/>
      <c r="EQF45" s="4"/>
      <c r="EQG45" s="4"/>
      <c r="EQH45" s="4"/>
      <c r="EQI45" s="4"/>
      <c r="EQJ45" s="4"/>
      <c r="EQK45" s="4"/>
      <c r="EQL45" s="4"/>
      <c r="EQM45" s="4"/>
      <c r="EQN45" s="4"/>
      <c r="EQO45" s="4"/>
      <c r="EQP45" s="4"/>
      <c r="EQQ45" s="4"/>
      <c r="EQR45" s="4"/>
      <c r="EQS45" s="4"/>
      <c r="EQT45" s="4"/>
      <c r="EQU45" s="4"/>
      <c r="EQV45" s="4"/>
      <c r="EQW45" s="4"/>
      <c r="EQX45" s="4"/>
      <c r="EQY45" s="4"/>
      <c r="EQZ45" s="4"/>
      <c r="ERA45" s="4"/>
      <c r="ERB45" s="4"/>
      <c r="ERC45" s="4"/>
      <c r="ERD45" s="4"/>
      <c r="ERE45" s="4"/>
      <c r="ERF45" s="4"/>
      <c r="ERG45" s="4"/>
      <c r="ERH45" s="4"/>
      <c r="ERI45" s="4"/>
      <c r="ERJ45" s="4"/>
      <c r="ERK45" s="4"/>
      <c r="ERL45" s="4"/>
      <c r="ERM45" s="4"/>
      <c r="ERN45" s="4"/>
      <c r="ERO45" s="4"/>
      <c r="ERP45" s="4"/>
      <c r="ERQ45" s="4"/>
      <c r="ERR45" s="4"/>
      <c r="ERS45" s="4"/>
      <c r="ERT45" s="4"/>
      <c r="ERU45" s="4"/>
      <c r="ERV45" s="4"/>
      <c r="ERW45" s="4"/>
      <c r="ERX45" s="4"/>
      <c r="ERY45" s="4"/>
      <c r="ERZ45" s="4"/>
      <c r="ESA45" s="4"/>
      <c r="ESB45" s="4"/>
      <c r="ESC45" s="4"/>
      <c r="ESD45" s="4"/>
      <c r="ESE45" s="4"/>
      <c r="ESF45" s="4"/>
      <c r="ESG45" s="4"/>
      <c r="ESH45" s="4"/>
      <c r="ESI45" s="4"/>
      <c r="ESJ45" s="4"/>
      <c r="ESK45" s="4"/>
      <c r="ESL45" s="4"/>
      <c r="ESM45" s="4"/>
      <c r="ESN45" s="4"/>
      <c r="ESO45" s="4"/>
      <c r="ESP45" s="4"/>
      <c r="ESQ45" s="4"/>
      <c r="ESR45" s="4"/>
      <c r="ESS45" s="4"/>
      <c r="EST45" s="4"/>
      <c r="ESU45" s="4"/>
      <c r="ESV45" s="4"/>
      <c r="ESW45" s="4"/>
      <c r="ESX45" s="4"/>
      <c r="ESY45" s="4"/>
      <c r="ESZ45" s="4"/>
      <c r="ETA45" s="4"/>
      <c r="ETB45" s="4"/>
      <c r="ETC45" s="4"/>
      <c r="ETD45" s="4"/>
      <c r="ETE45" s="4"/>
      <c r="ETF45" s="4"/>
      <c r="ETG45" s="4"/>
      <c r="ETH45" s="4"/>
      <c r="ETI45" s="4"/>
      <c r="ETJ45" s="4"/>
      <c r="ETK45" s="4"/>
      <c r="ETL45" s="4"/>
      <c r="ETM45" s="4"/>
      <c r="ETN45" s="4"/>
      <c r="ETO45" s="4"/>
      <c r="ETP45" s="4"/>
      <c r="ETQ45" s="4"/>
      <c r="ETR45" s="4"/>
      <c r="ETS45" s="4"/>
      <c r="ETT45" s="4"/>
      <c r="ETU45" s="4"/>
      <c r="ETV45" s="4"/>
      <c r="ETW45" s="4"/>
      <c r="ETX45" s="4"/>
      <c r="ETY45" s="4"/>
      <c r="ETZ45" s="4"/>
      <c r="EUA45" s="4"/>
      <c r="EUB45" s="4"/>
      <c r="EUC45" s="4"/>
      <c r="EUD45" s="4"/>
      <c r="EUE45" s="4"/>
      <c r="EUF45" s="4"/>
      <c r="EUG45" s="4"/>
      <c r="EUH45" s="4"/>
      <c r="EUI45" s="4"/>
      <c r="EUJ45" s="4"/>
      <c r="EUK45" s="4"/>
      <c r="EUL45" s="4"/>
      <c r="EUM45" s="4"/>
      <c r="EUN45" s="4"/>
      <c r="EUO45" s="4"/>
      <c r="EUP45" s="4"/>
      <c r="EUQ45" s="4"/>
      <c r="EUR45" s="4"/>
      <c r="EUS45" s="4"/>
      <c r="EUT45" s="4"/>
      <c r="EUU45" s="4"/>
      <c r="EUV45" s="4"/>
      <c r="EUW45" s="4"/>
      <c r="EUX45" s="4"/>
      <c r="EUY45" s="4"/>
      <c r="EUZ45" s="4"/>
      <c r="EVA45" s="4"/>
      <c r="EVB45" s="4"/>
      <c r="EVC45" s="4"/>
      <c r="EVD45" s="4"/>
      <c r="EVE45" s="4"/>
      <c r="EVF45" s="4"/>
      <c r="EVG45" s="4"/>
      <c r="EVH45" s="4"/>
      <c r="EVI45" s="4"/>
      <c r="EVJ45" s="4"/>
      <c r="EVK45" s="4"/>
      <c r="EVL45" s="4"/>
      <c r="EVM45" s="4"/>
      <c r="EVN45" s="4"/>
      <c r="EVO45" s="4"/>
      <c r="EVP45" s="4"/>
      <c r="EVQ45" s="4"/>
      <c r="EVR45" s="4"/>
      <c r="EVS45" s="4"/>
      <c r="EVT45" s="4"/>
      <c r="EVU45" s="4"/>
      <c r="EVV45" s="4"/>
      <c r="EVW45" s="4"/>
      <c r="EVX45" s="4"/>
      <c r="EVY45" s="4"/>
      <c r="EVZ45" s="4"/>
      <c r="EWA45" s="4"/>
      <c r="EWB45" s="4"/>
      <c r="EWC45" s="4"/>
      <c r="EWD45" s="4"/>
      <c r="EWE45" s="4"/>
      <c r="EWF45" s="4"/>
      <c r="EWG45" s="4"/>
      <c r="EWH45" s="4"/>
      <c r="EWI45" s="4"/>
      <c r="EWJ45" s="4"/>
      <c r="EWK45" s="4"/>
      <c r="EWL45" s="4"/>
      <c r="EWM45" s="4"/>
      <c r="EWN45" s="4"/>
      <c r="EWO45" s="4"/>
      <c r="EWP45" s="4"/>
      <c r="EWQ45" s="4"/>
      <c r="EWR45" s="4"/>
      <c r="EWS45" s="4"/>
      <c r="EWT45" s="4"/>
      <c r="EWU45" s="4"/>
      <c r="EWV45" s="4"/>
      <c r="EWW45" s="4"/>
      <c r="EWX45" s="4"/>
      <c r="EWY45" s="4"/>
      <c r="EWZ45" s="4"/>
      <c r="EXA45" s="4"/>
      <c r="EXB45" s="4"/>
      <c r="EXC45" s="4"/>
      <c r="EXD45" s="4"/>
      <c r="EXE45" s="4"/>
      <c r="EXF45" s="4"/>
      <c r="EXG45" s="4"/>
      <c r="EXH45" s="4"/>
      <c r="EXI45" s="4"/>
      <c r="EXJ45" s="4"/>
      <c r="EXK45" s="4"/>
      <c r="EXL45" s="4"/>
      <c r="EXM45" s="4"/>
      <c r="EXN45" s="4"/>
      <c r="EXO45" s="4"/>
      <c r="EXP45" s="4"/>
      <c r="EXQ45" s="4"/>
      <c r="EXR45" s="4"/>
      <c r="EXS45" s="4"/>
      <c r="EXT45" s="4"/>
      <c r="EXU45" s="4"/>
      <c r="EXV45" s="4"/>
      <c r="EXW45" s="4"/>
      <c r="EXX45" s="4"/>
      <c r="EXY45" s="4"/>
      <c r="EXZ45" s="4"/>
      <c r="EYA45" s="4"/>
      <c r="EYB45" s="4"/>
      <c r="EYC45" s="4"/>
      <c r="EYD45" s="4"/>
      <c r="EYE45" s="4"/>
      <c r="EYF45" s="4"/>
      <c r="EYG45" s="4"/>
      <c r="EYH45" s="4"/>
      <c r="EYI45" s="4"/>
      <c r="EYJ45" s="4"/>
      <c r="EYK45" s="4"/>
      <c r="EYL45" s="4"/>
      <c r="EYM45" s="4"/>
      <c r="EYN45" s="4"/>
      <c r="EYO45" s="4"/>
      <c r="EYP45" s="4"/>
      <c r="EYQ45" s="4"/>
      <c r="EYR45" s="4"/>
      <c r="EYS45" s="4"/>
      <c r="EYT45" s="4"/>
      <c r="EYU45" s="4"/>
      <c r="EYV45" s="4"/>
      <c r="EYW45" s="4"/>
      <c r="EYX45" s="4"/>
      <c r="EYY45" s="4"/>
      <c r="EYZ45" s="4"/>
      <c r="EZA45" s="4"/>
      <c r="EZB45" s="4"/>
      <c r="EZC45" s="4"/>
      <c r="EZD45" s="4"/>
      <c r="EZE45" s="4"/>
      <c r="EZF45" s="4"/>
      <c r="EZG45" s="4"/>
      <c r="EZH45" s="4"/>
      <c r="EZI45" s="4"/>
      <c r="EZJ45" s="4"/>
      <c r="EZK45" s="4"/>
      <c r="EZL45" s="4"/>
      <c r="EZM45" s="4"/>
      <c r="EZN45" s="4"/>
      <c r="EZO45" s="4"/>
      <c r="EZP45" s="4"/>
      <c r="EZQ45" s="4"/>
      <c r="EZR45" s="4"/>
      <c r="EZS45" s="4"/>
      <c r="EZT45" s="4"/>
      <c r="EZU45" s="4"/>
      <c r="EZV45" s="4"/>
      <c r="EZW45" s="4"/>
      <c r="EZX45" s="4"/>
      <c r="EZY45" s="4"/>
      <c r="EZZ45" s="4"/>
      <c r="FAA45" s="4"/>
      <c r="FAB45" s="4"/>
      <c r="FAC45" s="4"/>
      <c r="FAD45" s="4"/>
      <c r="FAE45" s="4"/>
      <c r="FAF45" s="4"/>
      <c r="FAG45" s="4"/>
      <c r="FAH45" s="4"/>
      <c r="FAI45" s="4"/>
      <c r="FAJ45" s="4"/>
      <c r="FAK45" s="4"/>
      <c r="FAL45" s="4"/>
      <c r="FAM45" s="4"/>
      <c r="FAN45" s="4"/>
      <c r="FAO45" s="4"/>
      <c r="FAP45" s="4"/>
      <c r="FAQ45" s="4"/>
      <c r="FAR45" s="4"/>
      <c r="FAS45" s="4"/>
      <c r="FAT45" s="4"/>
      <c r="FAU45" s="4"/>
      <c r="FAV45" s="4"/>
      <c r="FAW45" s="4"/>
      <c r="FAX45" s="4"/>
      <c r="FAY45" s="4"/>
      <c r="FAZ45" s="4"/>
      <c r="FBA45" s="4"/>
      <c r="FBB45" s="4"/>
      <c r="FBC45" s="4"/>
      <c r="FBD45" s="4"/>
      <c r="FBE45" s="4"/>
      <c r="FBF45" s="4"/>
      <c r="FBG45" s="4"/>
      <c r="FBH45" s="4"/>
      <c r="FBI45" s="4"/>
      <c r="FBJ45" s="4"/>
      <c r="FBK45" s="4"/>
      <c r="FBL45" s="4"/>
      <c r="FBM45" s="4"/>
      <c r="FBN45" s="4"/>
      <c r="FBO45" s="4"/>
      <c r="FBP45" s="4"/>
      <c r="FBQ45" s="4"/>
      <c r="FBR45" s="4"/>
      <c r="FBS45" s="4"/>
      <c r="FBT45" s="4"/>
      <c r="FBU45" s="4"/>
      <c r="FBV45" s="4"/>
      <c r="FBW45" s="4"/>
      <c r="FBX45" s="4"/>
      <c r="FBY45" s="4"/>
      <c r="FBZ45" s="4"/>
      <c r="FCA45" s="4"/>
      <c r="FCB45" s="4"/>
      <c r="FCC45" s="4"/>
      <c r="FCD45" s="4"/>
      <c r="FCE45" s="4"/>
      <c r="FCF45" s="4"/>
      <c r="FCG45" s="4"/>
      <c r="FCH45" s="4"/>
      <c r="FCI45" s="4"/>
      <c r="FCJ45" s="4"/>
      <c r="FCK45" s="4"/>
      <c r="FCL45" s="4"/>
      <c r="FCM45" s="4"/>
      <c r="FCN45" s="4"/>
      <c r="FCO45" s="4"/>
      <c r="FCP45" s="4"/>
      <c r="FCQ45" s="4"/>
      <c r="FCR45" s="4"/>
      <c r="FCS45" s="4"/>
      <c r="FCT45" s="4"/>
      <c r="FCU45" s="4"/>
      <c r="FCV45" s="4"/>
      <c r="FCW45" s="4"/>
      <c r="FCX45" s="4"/>
      <c r="FCY45" s="4"/>
      <c r="FCZ45" s="4"/>
      <c r="FDA45" s="4"/>
      <c r="FDB45" s="4"/>
      <c r="FDC45" s="4"/>
      <c r="FDD45" s="4"/>
      <c r="FDE45" s="4"/>
      <c r="FDF45" s="4"/>
      <c r="FDG45" s="4"/>
      <c r="FDH45" s="4"/>
      <c r="FDI45" s="4"/>
      <c r="FDJ45" s="4"/>
      <c r="FDK45" s="4"/>
      <c r="FDL45" s="4"/>
      <c r="FDM45" s="4"/>
      <c r="FDN45" s="4"/>
      <c r="FDO45" s="4"/>
      <c r="FDP45" s="4"/>
      <c r="FDQ45" s="4"/>
      <c r="FDR45" s="4"/>
      <c r="FDS45" s="4"/>
      <c r="FDT45" s="4"/>
      <c r="FDU45" s="4"/>
      <c r="FDV45" s="4"/>
      <c r="FDW45" s="4"/>
      <c r="FDX45" s="4"/>
      <c r="FDY45" s="4"/>
      <c r="FDZ45" s="4"/>
      <c r="FEA45" s="4"/>
      <c r="FEB45" s="4"/>
      <c r="FEC45" s="4"/>
      <c r="FED45" s="4"/>
      <c r="FEE45" s="4"/>
      <c r="FEF45" s="4"/>
      <c r="FEG45" s="4"/>
      <c r="FEH45" s="4"/>
      <c r="FEI45" s="4"/>
      <c r="FEJ45" s="4"/>
      <c r="FEK45" s="4"/>
      <c r="FEL45" s="4"/>
      <c r="FEM45" s="4"/>
      <c r="FEN45" s="4"/>
      <c r="FEO45" s="4"/>
      <c r="FEP45" s="4"/>
      <c r="FEQ45" s="4"/>
      <c r="FER45" s="4"/>
      <c r="FES45" s="4"/>
      <c r="FET45" s="4"/>
      <c r="FEU45" s="4"/>
      <c r="FEV45" s="4"/>
      <c r="FEW45" s="4"/>
      <c r="FEX45" s="4"/>
      <c r="FEY45" s="4"/>
      <c r="FEZ45" s="4"/>
      <c r="FFA45" s="4"/>
      <c r="FFB45" s="4"/>
      <c r="FFC45" s="4"/>
      <c r="FFD45" s="4"/>
      <c r="FFE45" s="4"/>
      <c r="FFF45" s="4"/>
      <c r="FFG45" s="4"/>
      <c r="FFH45" s="4"/>
      <c r="FFI45" s="4"/>
      <c r="FFJ45" s="4"/>
      <c r="FFK45" s="4"/>
      <c r="FFL45" s="4"/>
      <c r="FFM45" s="4"/>
      <c r="FFN45" s="4"/>
      <c r="FFO45" s="4"/>
      <c r="FFP45" s="4"/>
      <c r="FFQ45" s="4"/>
      <c r="FFR45" s="4"/>
      <c r="FFS45" s="4"/>
      <c r="FFT45" s="4"/>
      <c r="FFU45" s="4"/>
      <c r="FFV45" s="4"/>
      <c r="FFW45" s="4"/>
      <c r="FFX45" s="4"/>
      <c r="FFY45" s="4"/>
      <c r="FFZ45" s="4"/>
      <c r="FGA45" s="4"/>
      <c r="FGB45" s="4"/>
      <c r="FGC45" s="4"/>
      <c r="FGD45" s="4"/>
      <c r="FGE45" s="4"/>
      <c r="FGF45" s="4"/>
      <c r="FGG45" s="4"/>
      <c r="FGH45" s="4"/>
      <c r="FGI45" s="4"/>
      <c r="FGJ45" s="4"/>
      <c r="FGK45" s="4"/>
      <c r="FGL45" s="4"/>
      <c r="FGM45" s="4"/>
      <c r="FGN45" s="4"/>
      <c r="FGO45" s="4"/>
      <c r="FGP45" s="4"/>
      <c r="FGQ45" s="4"/>
      <c r="FGR45" s="4"/>
      <c r="FGS45" s="4"/>
      <c r="FGT45" s="4"/>
      <c r="FGU45" s="4"/>
      <c r="FGV45" s="4"/>
      <c r="FGW45" s="4"/>
      <c r="FGX45" s="4"/>
      <c r="FGY45" s="4"/>
      <c r="FGZ45" s="4"/>
      <c r="FHA45" s="4"/>
      <c r="FHB45" s="4"/>
      <c r="FHC45" s="4"/>
      <c r="FHD45" s="4"/>
      <c r="FHE45" s="4"/>
      <c r="FHF45" s="4"/>
      <c r="FHG45" s="4"/>
      <c r="FHH45" s="4"/>
      <c r="FHI45" s="4"/>
      <c r="FHJ45" s="4"/>
      <c r="FHK45" s="4"/>
      <c r="FHL45" s="4"/>
      <c r="FHM45" s="4"/>
      <c r="FHN45" s="4"/>
      <c r="FHO45" s="4"/>
      <c r="FHP45" s="4"/>
      <c r="FHQ45" s="4"/>
      <c r="FHR45" s="4"/>
      <c r="FHS45" s="4"/>
      <c r="FHT45" s="4"/>
      <c r="FHU45" s="4"/>
      <c r="FHV45" s="4"/>
      <c r="FHW45" s="4"/>
      <c r="FHX45" s="4"/>
      <c r="FHY45" s="4"/>
      <c r="FHZ45" s="4"/>
      <c r="FIA45" s="4"/>
      <c r="FIB45" s="4"/>
      <c r="FIC45" s="4"/>
      <c r="FID45" s="4"/>
      <c r="FIE45" s="4"/>
      <c r="FIF45" s="4"/>
      <c r="FIG45" s="4"/>
      <c r="FIH45" s="4"/>
      <c r="FII45" s="4"/>
      <c r="FIJ45" s="4"/>
      <c r="FIK45" s="4"/>
      <c r="FIL45" s="4"/>
      <c r="FIM45" s="4"/>
      <c r="FIN45" s="4"/>
      <c r="FIO45" s="4"/>
      <c r="FIP45" s="4"/>
      <c r="FIQ45" s="4"/>
      <c r="FIR45" s="4"/>
      <c r="FIS45" s="4"/>
      <c r="FIT45" s="4"/>
      <c r="FIU45" s="4"/>
      <c r="FIV45" s="4"/>
      <c r="FIW45" s="4"/>
      <c r="FIX45" s="4"/>
      <c r="FIY45" s="4"/>
      <c r="FIZ45" s="4"/>
      <c r="FJA45" s="4"/>
      <c r="FJB45" s="4"/>
      <c r="FJC45" s="4"/>
      <c r="FJD45" s="4"/>
      <c r="FJE45" s="4"/>
      <c r="FJF45" s="4"/>
      <c r="FJG45" s="4"/>
      <c r="FJH45" s="4"/>
      <c r="FJI45" s="4"/>
      <c r="FJJ45" s="4"/>
      <c r="FJK45" s="4"/>
      <c r="FJL45" s="4"/>
      <c r="FJM45" s="4"/>
      <c r="FJN45" s="4"/>
      <c r="FJO45" s="4"/>
      <c r="FJP45" s="4"/>
      <c r="FJQ45" s="4"/>
      <c r="FJR45" s="4"/>
      <c r="FJS45" s="4"/>
      <c r="FJT45" s="4"/>
      <c r="FJU45" s="4"/>
      <c r="FJV45" s="4"/>
      <c r="FJW45" s="4"/>
      <c r="FJX45" s="4"/>
      <c r="FJY45" s="4"/>
      <c r="FJZ45" s="4"/>
      <c r="FKA45" s="4"/>
      <c r="FKB45" s="4"/>
      <c r="FKC45" s="4"/>
      <c r="FKD45" s="4"/>
      <c r="FKE45" s="4"/>
      <c r="FKF45" s="4"/>
      <c r="FKG45" s="4"/>
      <c r="FKH45" s="4"/>
      <c r="FKI45" s="4"/>
      <c r="FKJ45" s="4"/>
      <c r="FKK45" s="4"/>
      <c r="FKL45" s="4"/>
      <c r="FKM45" s="4"/>
      <c r="FKN45" s="4"/>
      <c r="FKO45" s="4"/>
      <c r="FKP45" s="4"/>
      <c r="FKQ45" s="4"/>
      <c r="FKR45" s="4"/>
      <c r="FKS45" s="4"/>
      <c r="FKT45" s="4"/>
      <c r="FKU45" s="4"/>
      <c r="FKV45" s="4"/>
      <c r="FKW45" s="4"/>
      <c r="FKX45" s="4"/>
      <c r="FKY45" s="4"/>
      <c r="FKZ45" s="4"/>
      <c r="FLA45" s="4"/>
      <c r="FLB45" s="4"/>
      <c r="FLC45" s="4"/>
      <c r="FLD45" s="4"/>
      <c r="FLE45" s="4"/>
      <c r="FLF45" s="4"/>
      <c r="FLG45" s="4"/>
      <c r="FLH45" s="4"/>
      <c r="FLI45" s="4"/>
      <c r="FLJ45" s="4"/>
      <c r="FLK45" s="4"/>
      <c r="FLL45" s="4"/>
      <c r="FLM45" s="4"/>
      <c r="FLN45" s="4"/>
      <c r="FLO45" s="4"/>
      <c r="FLP45" s="4"/>
      <c r="FLQ45" s="4"/>
      <c r="FLR45" s="4"/>
      <c r="FLS45" s="4"/>
      <c r="FLT45" s="4"/>
      <c r="FLU45" s="4"/>
      <c r="FLV45" s="4"/>
      <c r="FLW45" s="4"/>
      <c r="FLX45" s="4"/>
      <c r="FLY45" s="4"/>
      <c r="FLZ45" s="4"/>
      <c r="FMA45" s="4"/>
      <c r="FMB45" s="4"/>
      <c r="FMC45" s="4"/>
      <c r="FMD45" s="4"/>
      <c r="FME45" s="4"/>
      <c r="FMF45" s="4"/>
      <c r="FMG45" s="4"/>
      <c r="FMH45" s="4"/>
      <c r="FMI45" s="4"/>
      <c r="FMJ45" s="4"/>
      <c r="FMK45" s="4"/>
      <c r="FML45" s="4"/>
      <c r="FMM45" s="4"/>
      <c r="FMN45" s="4"/>
      <c r="FMO45" s="4"/>
      <c r="FMP45" s="4"/>
      <c r="FMQ45" s="4"/>
      <c r="FMR45" s="4"/>
      <c r="FMS45" s="4"/>
      <c r="FMT45" s="4"/>
      <c r="FMU45" s="4"/>
      <c r="FMV45" s="4"/>
      <c r="FMW45" s="4"/>
      <c r="FMX45" s="4"/>
      <c r="FMY45" s="4"/>
      <c r="FMZ45" s="4"/>
      <c r="FNA45" s="4"/>
      <c r="FNB45" s="4"/>
      <c r="FNC45" s="4"/>
      <c r="FND45" s="4"/>
      <c r="FNE45" s="4"/>
      <c r="FNF45" s="4"/>
      <c r="FNG45" s="4"/>
      <c r="FNH45" s="4"/>
      <c r="FNI45" s="4"/>
      <c r="FNJ45" s="4"/>
      <c r="FNK45" s="4"/>
      <c r="FNL45" s="4"/>
      <c r="FNM45" s="4"/>
      <c r="FNN45" s="4"/>
      <c r="FNO45" s="4"/>
      <c r="FNP45" s="4"/>
      <c r="FNQ45" s="4"/>
      <c r="FNR45" s="4"/>
      <c r="FNS45" s="4"/>
      <c r="FNT45" s="4"/>
      <c r="FNU45" s="4"/>
      <c r="FNV45" s="4"/>
      <c r="FNW45" s="4"/>
      <c r="FNX45" s="4"/>
      <c r="FNY45" s="4"/>
      <c r="FNZ45" s="4"/>
      <c r="FOA45" s="4"/>
      <c r="FOB45" s="4"/>
      <c r="FOC45" s="4"/>
      <c r="FOD45" s="4"/>
      <c r="FOE45" s="4"/>
      <c r="FOF45" s="4"/>
      <c r="FOG45" s="4"/>
      <c r="FOH45" s="4"/>
      <c r="FOI45" s="4"/>
      <c r="FOJ45" s="4"/>
      <c r="FOK45" s="4"/>
      <c r="FOL45" s="4"/>
      <c r="FOM45" s="4"/>
      <c r="FON45" s="4"/>
      <c r="FOO45" s="4"/>
      <c r="FOP45" s="4"/>
      <c r="FOQ45" s="4"/>
      <c r="FOR45" s="4"/>
      <c r="FOS45" s="4"/>
      <c r="FOT45" s="4"/>
      <c r="FOU45" s="4"/>
      <c r="FOV45" s="4"/>
      <c r="FOW45" s="4"/>
      <c r="FOX45" s="4"/>
      <c r="FOY45" s="4"/>
      <c r="FOZ45" s="4"/>
      <c r="FPA45" s="4"/>
      <c r="FPB45" s="4"/>
      <c r="FPC45" s="4"/>
      <c r="FPD45" s="4"/>
      <c r="FPE45" s="4"/>
      <c r="FPF45" s="4"/>
      <c r="FPG45" s="4"/>
      <c r="FPH45" s="4"/>
      <c r="FPI45" s="4"/>
      <c r="FPJ45" s="4"/>
      <c r="FPK45" s="4"/>
      <c r="FPL45" s="4"/>
      <c r="FPM45" s="4"/>
      <c r="FPN45" s="4"/>
      <c r="FPO45" s="4"/>
      <c r="FPP45" s="4"/>
      <c r="FPQ45" s="4"/>
      <c r="FPR45" s="4"/>
      <c r="FPS45" s="4"/>
      <c r="FPT45" s="4"/>
      <c r="FPU45" s="4"/>
      <c r="FPV45" s="4"/>
      <c r="FPW45" s="4"/>
      <c r="FPX45" s="4"/>
      <c r="FPY45" s="4"/>
      <c r="FPZ45" s="4"/>
      <c r="FQA45" s="4"/>
      <c r="FQB45" s="4"/>
      <c r="FQC45" s="4"/>
      <c r="FQD45" s="4"/>
      <c r="FQE45" s="4"/>
      <c r="FQF45" s="4"/>
      <c r="FQG45" s="4"/>
      <c r="FQH45" s="4"/>
      <c r="FQI45" s="4"/>
      <c r="FQJ45" s="4"/>
      <c r="FQK45" s="4"/>
      <c r="FQL45" s="4"/>
      <c r="FQM45" s="4"/>
      <c r="FQN45" s="4"/>
      <c r="FQO45" s="4"/>
      <c r="FQP45" s="4"/>
      <c r="FQQ45" s="4"/>
      <c r="FQR45" s="4"/>
      <c r="FQS45" s="4"/>
      <c r="FQT45" s="4"/>
      <c r="FQU45" s="4"/>
      <c r="FQV45" s="4"/>
      <c r="FQW45" s="4"/>
      <c r="FQX45" s="4"/>
      <c r="FQY45" s="4"/>
      <c r="FQZ45" s="4"/>
      <c r="FRA45" s="4"/>
      <c r="FRB45" s="4"/>
      <c r="FRC45" s="4"/>
      <c r="FRD45" s="4"/>
      <c r="FRE45" s="4"/>
      <c r="FRF45" s="4"/>
      <c r="FRG45" s="4"/>
      <c r="FRH45" s="4"/>
      <c r="FRI45" s="4"/>
      <c r="FRJ45" s="4"/>
      <c r="FRK45" s="4"/>
      <c r="FRL45" s="4"/>
      <c r="FRM45" s="4"/>
      <c r="FRN45" s="4"/>
      <c r="FRO45" s="4"/>
      <c r="FRP45" s="4"/>
      <c r="FRQ45" s="4"/>
      <c r="FRR45" s="4"/>
      <c r="FRS45" s="4"/>
      <c r="FRT45" s="4"/>
      <c r="FRU45" s="4"/>
      <c r="FRV45" s="4"/>
      <c r="FRW45" s="4"/>
      <c r="FRX45" s="4"/>
      <c r="FRY45" s="4"/>
      <c r="FRZ45" s="4"/>
      <c r="FSA45" s="4"/>
      <c r="FSB45" s="4"/>
      <c r="FSC45" s="4"/>
      <c r="FSD45" s="4"/>
      <c r="FSE45" s="4"/>
      <c r="FSF45" s="4"/>
      <c r="FSG45" s="4"/>
      <c r="FSH45" s="4"/>
      <c r="FSI45" s="4"/>
      <c r="FSJ45" s="4"/>
      <c r="FSK45" s="4"/>
      <c r="FSL45" s="4"/>
      <c r="FSM45" s="4"/>
      <c r="FSN45" s="4"/>
      <c r="FSO45" s="4"/>
      <c r="FSP45" s="4"/>
      <c r="FSQ45" s="4"/>
      <c r="FSR45" s="4"/>
      <c r="FSS45" s="4"/>
      <c r="FST45" s="4"/>
      <c r="FSU45" s="4"/>
      <c r="FSV45" s="4"/>
      <c r="FSW45" s="4"/>
      <c r="FSX45" s="4"/>
      <c r="FSY45" s="4"/>
      <c r="FSZ45" s="4"/>
      <c r="FTA45" s="4"/>
      <c r="FTB45" s="4"/>
      <c r="FTC45" s="4"/>
      <c r="FTD45" s="4"/>
      <c r="FTE45" s="4"/>
      <c r="FTF45" s="4"/>
      <c r="FTG45" s="4"/>
      <c r="FTH45" s="4"/>
      <c r="FTI45" s="4"/>
      <c r="FTJ45" s="4"/>
      <c r="FTK45" s="4"/>
      <c r="FTL45" s="4"/>
      <c r="FTM45" s="4"/>
      <c r="FTN45" s="4"/>
      <c r="FTO45" s="4"/>
      <c r="FTP45" s="4"/>
      <c r="FTQ45" s="4"/>
      <c r="FTR45" s="4"/>
      <c r="FTS45" s="4"/>
      <c r="FTT45" s="4"/>
      <c r="FTU45" s="4"/>
      <c r="FTV45" s="4"/>
      <c r="FTW45" s="4"/>
      <c r="FTX45" s="4"/>
      <c r="FTY45" s="4"/>
      <c r="FTZ45" s="4"/>
      <c r="FUA45" s="4"/>
      <c r="FUB45" s="4"/>
      <c r="FUC45" s="4"/>
      <c r="FUD45" s="4"/>
      <c r="FUE45" s="4"/>
      <c r="FUF45" s="4"/>
      <c r="FUG45" s="4"/>
      <c r="FUH45" s="4"/>
      <c r="FUI45" s="4"/>
      <c r="FUJ45" s="4"/>
      <c r="FUK45" s="4"/>
      <c r="FUL45" s="4"/>
      <c r="FUM45" s="4"/>
      <c r="FUN45" s="4"/>
      <c r="FUO45" s="4"/>
      <c r="FUP45" s="4"/>
      <c r="FUQ45" s="4"/>
      <c r="FUR45" s="4"/>
      <c r="FUS45" s="4"/>
      <c r="FUT45" s="4"/>
      <c r="FUU45" s="4"/>
      <c r="FUV45" s="4"/>
      <c r="FUW45" s="4"/>
      <c r="FUX45" s="4"/>
      <c r="FUY45" s="4"/>
      <c r="FUZ45" s="4"/>
      <c r="FVA45" s="4"/>
      <c r="FVB45" s="4"/>
      <c r="FVC45" s="4"/>
      <c r="FVD45" s="4"/>
      <c r="FVE45" s="4"/>
      <c r="FVF45" s="4"/>
      <c r="FVG45" s="4"/>
      <c r="FVH45" s="4"/>
      <c r="FVI45" s="4"/>
      <c r="FVJ45" s="4"/>
      <c r="FVK45" s="4"/>
      <c r="FVL45" s="4"/>
      <c r="FVM45" s="4"/>
      <c r="FVN45" s="4"/>
      <c r="FVO45" s="4"/>
      <c r="FVP45" s="4"/>
      <c r="FVQ45" s="4"/>
      <c r="FVR45" s="4"/>
      <c r="FVS45" s="4"/>
      <c r="FVT45" s="4"/>
      <c r="FVU45" s="4"/>
      <c r="FVV45" s="4"/>
      <c r="FVW45" s="4"/>
      <c r="FVX45" s="4"/>
      <c r="FVY45" s="4"/>
      <c r="FVZ45" s="4"/>
      <c r="FWA45" s="4"/>
      <c r="FWB45" s="4"/>
      <c r="FWC45" s="4"/>
      <c r="FWD45" s="4"/>
      <c r="FWE45" s="4"/>
      <c r="FWF45" s="4"/>
      <c r="FWG45" s="4"/>
      <c r="FWH45" s="4"/>
      <c r="FWI45" s="4"/>
      <c r="FWJ45" s="4"/>
      <c r="FWK45" s="4"/>
      <c r="FWL45" s="4"/>
      <c r="FWM45" s="4"/>
      <c r="FWN45" s="4"/>
      <c r="FWO45" s="4"/>
      <c r="FWP45" s="4"/>
      <c r="FWQ45" s="4"/>
      <c r="FWR45" s="4"/>
      <c r="FWS45" s="4"/>
      <c r="FWT45" s="4"/>
      <c r="FWU45" s="4"/>
      <c r="FWV45" s="4"/>
      <c r="FWW45" s="4"/>
      <c r="FWX45" s="4"/>
      <c r="FWY45" s="4"/>
      <c r="FWZ45" s="4"/>
      <c r="FXA45" s="4"/>
      <c r="FXB45" s="4"/>
      <c r="FXC45" s="4"/>
      <c r="FXD45" s="4"/>
      <c r="FXE45" s="4"/>
      <c r="FXF45" s="4"/>
      <c r="FXG45" s="4"/>
      <c r="FXH45" s="4"/>
      <c r="FXI45" s="4"/>
      <c r="FXJ45" s="4"/>
      <c r="FXK45" s="4"/>
      <c r="FXL45" s="4"/>
      <c r="FXM45" s="4"/>
      <c r="FXN45" s="4"/>
      <c r="FXO45" s="4"/>
      <c r="FXP45" s="4"/>
      <c r="FXQ45" s="4"/>
      <c r="FXR45" s="4"/>
      <c r="FXS45" s="4"/>
      <c r="FXT45" s="4"/>
      <c r="FXU45" s="4"/>
      <c r="FXV45" s="4"/>
      <c r="FXW45" s="4"/>
      <c r="FXX45" s="4"/>
      <c r="FXY45" s="4"/>
      <c r="FXZ45" s="4"/>
      <c r="FYA45" s="4"/>
      <c r="FYB45" s="4"/>
      <c r="FYC45" s="4"/>
      <c r="FYD45" s="4"/>
      <c r="FYE45" s="4"/>
      <c r="FYF45" s="4"/>
      <c r="FYG45" s="4"/>
      <c r="FYH45" s="4"/>
      <c r="FYI45" s="4"/>
      <c r="FYJ45" s="4"/>
      <c r="FYK45" s="4"/>
      <c r="FYL45" s="4"/>
      <c r="FYM45" s="4"/>
      <c r="FYN45" s="4"/>
      <c r="FYO45" s="4"/>
      <c r="FYP45" s="4"/>
      <c r="FYQ45" s="4"/>
      <c r="FYR45" s="4"/>
      <c r="FYS45" s="4"/>
      <c r="FYT45" s="4"/>
      <c r="FYU45" s="4"/>
      <c r="FYV45" s="4"/>
      <c r="FYW45" s="4"/>
      <c r="FYX45" s="4"/>
      <c r="FYY45" s="4"/>
      <c r="FYZ45" s="4"/>
      <c r="FZA45" s="4"/>
      <c r="FZB45" s="4"/>
      <c r="FZC45" s="4"/>
      <c r="FZD45" s="4"/>
      <c r="FZE45" s="4"/>
      <c r="FZF45" s="4"/>
      <c r="FZG45" s="4"/>
      <c r="FZH45" s="4"/>
      <c r="FZI45" s="4"/>
      <c r="FZJ45" s="4"/>
      <c r="FZK45" s="4"/>
      <c r="FZL45" s="4"/>
      <c r="FZM45" s="4"/>
      <c r="FZN45" s="4"/>
      <c r="FZO45" s="4"/>
      <c r="FZP45" s="4"/>
      <c r="FZQ45" s="4"/>
      <c r="FZR45" s="4"/>
      <c r="FZS45" s="4"/>
      <c r="FZT45" s="4"/>
      <c r="FZU45" s="4"/>
      <c r="FZV45" s="4"/>
      <c r="FZW45" s="4"/>
      <c r="FZX45" s="4"/>
      <c r="FZY45" s="4"/>
      <c r="FZZ45" s="4"/>
      <c r="GAA45" s="4"/>
      <c r="GAB45" s="4"/>
      <c r="GAC45" s="4"/>
      <c r="GAD45" s="4"/>
      <c r="GAE45" s="4"/>
      <c r="GAF45" s="4"/>
      <c r="GAG45" s="4"/>
      <c r="GAH45" s="4"/>
      <c r="GAI45" s="4"/>
      <c r="GAJ45" s="4"/>
      <c r="GAK45" s="4"/>
      <c r="GAL45" s="4"/>
      <c r="GAM45" s="4"/>
      <c r="GAN45" s="4"/>
      <c r="GAO45" s="4"/>
      <c r="GAP45" s="4"/>
      <c r="GAQ45" s="4"/>
      <c r="GAR45" s="4"/>
      <c r="GAS45" s="4"/>
      <c r="GAT45" s="4"/>
      <c r="GAU45" s="4"/>
      <c r="GAV45" s="4"/>
      <c r="GAW45" s="4"/>
      <c r="GAX45" s="4"/>
      <c r="GAY45" s="4"/>
      <c r="GAZ45" s="4"/>
      <c r="GBA45" s="4"/>
      <c r="GBB45" s="4"/>
      <c r="GBC45" s="4"/>
      <c r="GBD45" s="4"/>
      <c r="GBE45" s="4"/>
      <c r="GBF45" s="4"/>
      <c r="GBG45" s="4"/>
      <c r="GBH45" s="4"/>
      <c r="GBI45" s="4"/>
      <c r="GBJ45" s="4"/>
      <c r="GBK45" s="4"/>
      <c r="GBL45" s="4"/>
      <c r="GBM45" s="4"/>
      <c r="GBN45" s="4"/>
      <c r="GBO45" s="4"/>
      <c r="GBP45" s="4"/>
      <c r="GBQ45" s="4"/>
      <c r="GBR45" s="4"/>
      <c r="GBS45" s="4"/>
      <c r="GBT45" s="4"/>
      <c r="GBU45" s="4"/>
      <c r="GBV45" s="4"/>
      <c r="GBW45" s="4"/>
      <c r="GBX45" s="4"/>
      <c r="GBY45" s="4"/>
      <c r="GBZ45" s="4"/>
      <c r="GCA45" s="4"/>
      <c r="GCB45" s="4"/>
      <c r="GCC45" s="4"/>
      <c r="GCD45" s="4"/>
      <c r="GCE45" s="4"/>
      <c r="GCF45" s="4"/>
      <c r="GCG45" s="4"/>
      <c r="GCH45" s="4"/>
      <c r="GCI45" s="4"/>
      <c r="GCJ45" s="4"/>
      <c r="GCK45" s="4"/>
      <c r="GCL45" s="4"/>
      <c r="GCM45" s="4"/>
      <c r="GCN45" s="4"/>
      <c r="GCO45" s="4"/>
      <c r="GCP45" s="4"/>
      <c r="GCQ45" s="4"/>
      <c r="GCR45" s="4"/>
      <c r="GCS45" s="4"/>
      <c r="GCT45" s="4"/>
      <c r="GCU45" s="4"/>
      <c r="GCV45" s="4"/>
      <c r="GCW45" s="4"/>
      <c r="GCX45" s="4"/>
      <c r="GCY45" s="4"/>
      <c r="GCZ45" s="4"/>
      <c r="GDA45" s="4"/>
      <c r="GDB45" s="4"/>
      <c r="GDC45" s="4"/>
      <c r="GDD45" s="4"/>
      <c r="GDE45" s="4"/>
      <c r="GDF45" s="4"/>
      <c r="GDG45" s="4"/>
      <c r="GDH45" s="4"/>
      <c r="GDI45" s="4"/>
      <c r="GDJ45" s="4"/>
      <c r="GDK45" s="4"/>
      <c r="GDL45" s="4"/>
      <c r="GDM45" s="4"/>
      <c r="GDN45" s="4"/>
      <c r="GDO45" s="4"/>
      <c r="GDP45" s="4"/>
      <c r="GDQ45" s="4"/>
      <c r="GDR45" s="4"/>
      <c r="GDS45" s="4"/>
      <c r="GDT45" s="4"/>
      <c r="GDU45" s="4"/>
      <c r="GDV45" s="4"/>
      <c r="GDW45" s="4"/>
      <c r="GDX45" s="4"/>
      <c r="GDY45" s="4"/>
      <c r="GDZ45" s="4"/>
      <c r="GEA45" s="4"/>
      <c r="GEB45" s="4"/>
      <c r="GEC45" s="4"/>
      <c r="GED45" s="4"/>
      <c r="GEE45" s="4"/>
      <c r="GEF45" s="4"/>
      <c r="GEG45" s="4"/>
      <c r="GEH45" s="4"/>
      <c r="GEI45" s="4"/>
      <c r="GEJ45" s="4"/>
      <c r="GEK45" s="4"/>
      <c r="GEL45" s="4"/>
      <c r="GEM45" s="4"/>
      <c r="GEN45" s="4"/>
      <c r="GEO45" s="4"/>
      <c r="GEP45" s="4"/>
      <c r="GEQ45" s="4"/>
      <c r="GER45" s="4"/>
      <c r="GES45" s="4"/>
      <c r="GET45" s="4"/>
      <c r="GEU45" s="4"/>
      <c r="GEV45" s="4"/>
      <c r="GEW45" s="4"/>
      <c r="GEX45" s="4"/>
      <c r="GEY45" s="4"/>
      <c r="GEZ45" s="4"/>
      <c r="GFA45" s="4"/>
      <c r="GFB45" s="4"/>
      <c r="GFC45" s="4"/>
      <c r="GFD45" s="4"/>
      <c r="GFE45" s="4"/>
      <c r="GFF45" s="4"/>
      <c r="GFG45" s="4"/>
      <c r="GFH45" s="4"/>
      <c r="GFI45" s="4"/>
      <c r="GFJ45" s="4"/>
      <c r="GFK45" s="4"/>
      <c r="GFL45" s="4"/>
      <c r="GFM45" s="4"/>
      <c r="GFN45" s="4"/>
      <c r="GFO45" s="4"/>
      <c r="GFP45" s="4"/>
      <c r="GFQ45" s="4"/>
      <c r="GFR45" s="4"/>
      <c r="GFS45" s="4"/>
      <c r="GFT45" s="4"/>
      <c r="GFU45" s="4"/>
      <c r="GFV45" s="4"/>
      <c r="GFW45" s="4"/>
      <c r="GFX45" s="4"/>
      <c r="GFY45" s="4"/>
      <c r="GFZ45" s="4"/>
      <c r="GGA45" s="4"/>
      <c r="GGB45" s="4"/>
      <c r="GGC45" s="4"/>
      <c r="GGD45" s="4"/>
      <c r="GGE45" s="4"/>
      <c r="GGF45" s="4"/>
      <c r="GGG45" s="4"/>
      <c r="GGH45" s="4"/>
      <c r="GGI45" s="4"/>
      <c r="GGJ45" s="4"/>
      <c r="GGK45" s="4"/>
      <c r="GGL45" s="4"/>
      <c r="GGM45" s="4"/>
      <c r="GGN45" s="4"/>
      <c r="GGO45" s="4"/>
      <c r="GGP45" s="4"/>
      <c r="GGQ45" s="4"/>
      <c r="GGR45" s="4"/>
      <c r="GGS45" s="4"/>
      <c r="GGT45" s="4"/>
      <c r="GGU45" s="4"/>
      <c r="GGV45" s="4"/>
      <c r="GGW45" s="4"/>
      <c r="GGX45" s="4"/>
      <c r="GGY45" s="4"/>
      <c r="GGZ45" s="4"/>
      <c r="GHA45" s="4"/>
      <c r="GHB45" s="4"/>
      <c r="GHC45" s="4"/>
      <c r="GHD45" s="4"/>
      <c r="GHE45" s="4"/>
      <c r="GHF45" s="4"/>
      <c r="GHG45" s="4"/>
      <c r="GHH45" s="4"/>
      <c r="GHI45" s="4"/>
      <c r="GHJ45" s="4"/>
      <c r="GHK45" s="4"/>
      <c r="GHL45" s="4"/>
      <c r="GHM45" s="4"/>
      <c r="GHN45" s="4"/>
      <c r="GHO45" s="4"/>
      <c r="GHP45" s="4"/>
      <c r="GHQ45" s="4"/>
      <c r="GHR45" s="4"/>
      <c r="GHS45" s="4"/>
      <c r="GHT45" s="4"/>
      <c r="GHU45" s="4"/>
      <c r="GHV45" s="4"/>
      <c r="GHW45" s="4"/>
      <c r="GHX45" s="4"/>
      <c r="GHY45" s="4"/>
      <c r="GHZ45" s="4"/>
      <c r="GIA45" s="4"/>
      <c r="GIB45" s="4"/>
      <c r="GIC45" s="4"/>
      <c r="GID45" s="4"/>
      <c r="GIE45" s="4"/>
      <c r="GIF45" s="4"/>
      <c r="GIG45" s="4"/>
      <c r="GIH45" s="4"/>
      <c r="GII45" s="4"/>
      <c r="GIJ45" s="4"/>
      <c r="GIK45" s="4"/>
      <c r="GIL45" s="4"/>
      <c r="GIM45" s="4"/>
      <c r="GIN45" s="4"/>
      <c r="GIO45" s="4"/>
      <c r="GIP45" s="4"/>
      <c r="GIQ45" s="4"/>
      <c r="GIR45" s="4"/>
      <c r="GIS45" s="4"/>
      <c r="GIT45" s="4"/>
      <c r="GIU45" s="4"/>
      <c r="GIV45" s="4"/>
      <c r="GIW45" s="4"/>
      <c r="GIX45" s="4"/>
      <c r="GIY45" s="4"/>
      <c r="GIZ45" s="4"/>
      <c r="GJA45" s="4"/>
      <c r="GJB45" s="4"/>
      <c r="GJC45" s="4"/>
      <c r="GJD45" s="4"/>
      <c r="GJE45" s="4"/>
      <c r="GJF45" s="4"/>
      <c r="GJG45" s="4"/>
      <c r="GJH45" s="4"/>
      <c r="GJI45" s="4"/>
      <c r="GJJ45" s="4"/>
      <c r="GJK45" s="4"/>
      <c r="GJL45" s="4"/>
      <c r="GJM45" s="4"/>
      <c r="GJN45" s="4"/>
      <c r="GJO45" s="4"/>
      <c r="GJP45" s="4"/>
      <c r="GJQ45" s="4"/>
      <c r="GJR45" s="4"/>
      <c r="GJS45" s="4"/>
      <c r="GJT45" s="4"/>
      <c r="GJU45" s="4"/>
      <c r="GJV45" s="4"/>
      <c r="GJW45" s="4"/>
      <c r="GJX45" s="4"/>
      <c r="GJY45" s="4"/>
      <c r="GJZ45" s="4"/>
      <c r="GKA45" s="4"/>
      <c r="GKB45" s="4"/>
      <c r="GKC45" s="4"/>
      <c r="GKD45" s="4"/>
      <c r="GKE45" s="4"/>
      <c r="GKF45" s="4"/>
      <c r="GKG45" s="4"/>
      <c r="GKH45" s="4"/>
      <c r="GKI45" s="4"/>
      <c r="GKJ45" s="4"/>
      <c r="GKK45" s="4"/>
      <c r="GKL45" s="4"/>
      <c r="GKM45" s="4"/>
      <c r="GKN45" s="4"/>
      <c r="GKO45" s="4"/>
      <c r="GKP45" s="4"/>
      <c r="GKQ45" s="4"/>
      <c r="GKR45" s="4"/>
      <c r="GKS45" s="4"/>
      <c r="GKT45" s="4"/>
      <c r="GKU45" s="4"/>
      <c r="GKV45" s="4"/>
      <c r="GKW45" s="4"/>
      <c r="GKX45" s="4"/>
      <c r="GKY45" s="4"/>
      <c r="GKZ45" s="4"/>
      <c r="GLA45" s="4"/>
      <c r="GLB45" s="4"/>
      <c r="GLC45" s="4"/>
      <c r="GLD45" s="4"/>
      <c r="GLE45" s="4"/>
      <c r="GLF45" s="4"/>
      <c r="GLG45" s="4"/>
      <c r="GLH45" s="4"/>
      <c r="GLI45" s="4"/>
      <c r="GLJ45" s="4"/>
      <c r="GLK45" s="4"/>
      <c r="GLL45" s="4"/>
      <c r="GLM45" s="4"/>
      <c r="GLN45" s="4"/>
      <c r="GLO45" s="4"/>
      <c r="GLP45" s="4"/>
      <c r="GLQ45" s="4"/>
      <c r="GLR45" s="4"/>
      <c r="GLS45" s="4"/>
      <c r="GLT45" s="4"/>
      <c r="GLU45" s="4"/>
      <c r="GLV45" s="4"/>
      <c r="GLW45" s="4"/>
      <c r="GLX45" s="4"/>
      <c r="GLY45" s="4"/>
      <c r="GLZ45" s="4"/>
      <c r="GMA45" s="4"/>
      <c r="GMB45" s="4"/>
      <c r="GMC45" s="4"/>
      <c r="GMD45" s="4"/>
      <c r="GME45" s="4"/>
      <c r="GMF45" s="4"/>
      <c r="GMG45" s="4"/>
      <c r="GMH45" s="4"/>
      <c r="GMI45" s="4"/>
      <c r="GMJ45" s="4"/>
      <c r="GMK45" s="4"/>
      <c r="GML45" s="4"/>
      <c r="GMM45" s="4"/>
      <c r="GMN45" s="4"/>
      <c r="GMO45" s="4"/>
      <c r="GMP45" s="4"/>
      <c r="GMQ45" s="4"/>
      <c r="GMR45" s="4"/>
      <c r="GMS45" s="4"/>
      <c r="GMT45" s="4"/>
      <c r="GMU45" s="4"/>
      <c r="GMV45" s="4"/>
      <c r="GMW45" s="4"/>
      <c r="GMX45" s="4"/>
      <c r="GMY45" s="4"/>
      <c r="GMZ45" s="4"/>
      <c r="GNA45" s="4"/>
      <c r="GNB45" s="4"/>
      <c r="GNC45" s="4"/>
      <c r="GND45" s="4"/>
      <c r="GNE45" s="4"/>
      <c r="GNF45" s="4"/>
      <c r="GNG45" s="4"/>
      <c r="GNH45" s="4"/>
      <c r="GNI45" s="4"/>
      <c r="GNJ45" s="4"/>
      <c r="GNK45" s="4"/>
      <c r="GNL45" s="4"/>
      <c r="GNM45" s="4"/>
      <c r="GNN45" s="4"/>
      <c r="GNO45" s="4"/>
      <c r="GNP45" s="4"/>
      <c r="GNQ45" s="4"/>
      <c r="GNR45" s="4"/>
      <c r="GNS45" s="4"/>
      <c r="GNT45" s="4"/>
      <c r="GNU45" s="4"/>
      <c r="GNV45" s="4"/>
      <c r="GNW45" s="4"/>
      <c r="GNX45" s="4"/>
      <c r="GNY45" s="4"/>
      <c r="GNZ45" s="4"/>
      <c r="GOA45" s="4"/>
      <c r="GOB45" s="4"/>
      <c r="GOC45" s="4"/>
      <c r="GOD45" s="4"/>
      <c r="GOE45" s="4"/>
      <c r="GOF45" s="4"/>
      <c r="GOG45" s="4"/>
      <c r="GOH45" s="4"/>
      <c r="GOI45" s="4"/>
      <c r="GOJ45" s="4"/>
      <c r="GOK45" s="4"/>
      <c r="GOL45" s="4"/>
      <c r="GOM45" s="4"/>
      <c r="GON45" s="4"/>
      <c r="GOO45" s="4"/>
      <c r="GOP45" s="4"/>
      <c r="GOQ45" s="4"/>
      <c r="GOR45" s="4"/>
      <c r="GOS45" s="4"/>
      <c r="GOT45" s="4"/>
      <c r="GOU45" s="4"/>
      <c r="GOV45" s="4"/>
      <c r="GOW45" s="4"/>
      <c r="GOX45" s="4"/>
      <c r="GOY45" s="4"/>
      <c r="GOZ45" s="4"/>
      <c r="GPA45" s="4"/>
      <c r="GPB45" s="4"/>
      <c r="GPC45" s="4"/>
      <c r="GPD45" s="4"/>
      <c r="GPE45" s="4"/>
      <c r="GPF45" s="4"/>
      <c r="GPG45" s="4"/>
      <c r="GPH45" s="4"/>
      <c r="GPI45" s="4"/>
      <c r="GPJ45" s="4"/>
      <c r="GPK45" s="4"/>
      <c r="GPL45" s="4"/>
      <c r="GPM45" s="4"/>
      <c r="GPN45" s="4"/>
      <c r="GPO45" s="4"/>
      <c r="GPP45" s="4"/>
      <c r="GPQ45" s="4"/>
      <c r="GPR45" s="4"/>
      <c r="GPS45" s="4"/>
      <c r="GPT45" s="4"/>
      <c r="GPU45" s="4"/>
      <c r="GPV45" s="4"/>
      <c r="GPW45" s="4"/>
      <c r="GPX45" s="4"/>
      <c r="GPY45" s="4"/>
      <c r="GPZ45" s="4"/>
      <c r="GQA45" s="4"/>
      <c r="GQB45" s="4"/>
      <c r="GQC45" s="4"/>
      <c r="GQD45" s="4"/>
      <c r="GQE45" s="4"/>
      <c r="GQF45" s="4"/>
      <c r="GQG45" s="4"/>
      <c r="GQH45" s="4"/>
      <c r="GQI45" s="4"/>
      <c r="GQJ45" s="4"/>
      <c r="GQK45" s="4"/>
      <c r="GQL45" s="4"/>
      <c r="GQM45" s="4"/>
      <c r="GQN45" s="4"/>
      <c r="GQO45" s="4"/>
      <c r="GQP45" s="4"/>
      <c r="GQQ45" s="4"/>
      <c r="GQR45" s="4"/>
      <c r="GQS45" s="4"/>
      <c r="GQT45" s="4"/>
      <c r="GQU45" s="4"/>
      <c r="GQV45" s="4"/>
      <c r="GQW45" s="4"/>
      <c r="GQX45" s="4"/>
      <c r="GQY45" s="4"/>
      <c r="GQZ45" s="4"/>
      <c r="GRA45" s="4"/>
      <c r="GRB45" s="4"/>
      <c r="GRC45" s="4"/>
      <c r="GRD45" s="4"/>
      <c r="GRE45" s="4"/>
      <c r="GRF45" s="4"/>
      <c r="GRG45" s="4"/>
      <c r="GRH45" s="4"/>
      <c r="GRI45" s="4"/>
      <c r="GRJ45" s="4"/>
      <c r="GRK45" s="4"/>
      <c r="GRL45" s="4"/>
      <c r="GRM45" s="4"/>
      <c r="GRN45" s="4"/>
      <c r="GRO45" s="4"/>
      <c r="GRP45" s="4"/>
      <c r="GRQ45" s="4"/>
      <c r="GRR45" s="4"/>
      <c r="GRS45" s="4"/>
      <c r="GRT45" s="4"/>
      <c r="GRU45" s="4"/>
      <c r="GRV45" s="4"/>
      <c r="GRW45" s="4"/>
      <c r="GRX45" s="4"/>
      <c r="GRY45" s="4"/>
      <c r="GRZ45" s="4"/>
      <c r="GSA45" s="4"/>
      <c r="GSB45" s="4"/>
      <c r="GSC45" s="4"/>
      <c r="GSD45" s="4"/>
      <c r="GSE45" s="4"/>
      <c r="GSF45" s="4"/>
      <c r="GSG45" s="4"/>
      <c r="GSH45" s="4"/>
      <c r="GSI45" s="4"/>
      <c r="GSJ45" s="4"/>
      <c r="GSK45" s="4"/>
      <c r="GSL45" s="4"/>
      <c r="GSM45" s="4"/>
      <c r="GSN45" s="4"/>
      <c r="GSO45" s="4"/>
      <c r="GSP45" s="4"/>
      <c r="GSQ45" s="4"/>
      <c r="GSR45" s="4"/>
      <c r="GSS45" s="4"/>
      <c r="GST45" s="4"/>
      <c r="GSU45" s="4"/>
      <c r="GSV45" s="4"/>
      <c r="GSW45" s="4"/>
      <c r="GSX45" s="4"/>
      <c r="GSY45" s="4"/>
      <c r="GSZ45" s="4"/>
      <c r="GTA45" s="4"/>
      <c r="GTB45" s="4"/>
      <c r="GTC45" s="4"/>
      <c r="GTD45" s="4"/>
      <c r="GTE45" s="4"/>
      <c r="GTF45" s="4"/>
      <c r="GTG45" s="4"/>
      <c r="GTH45" s="4"/>
      <c r="GTI45" s="4"/>
      <c r="GTJ45" s="4"/>
      <c r="GTK45" s="4"/>
      <c r="GTL45" s="4"/>
      <c r="GTM45" s="4"/>
      <c r="GTN45" s="4"/>
      <c r="GTO45" s="4"/>
      <c r="GTP45" s="4"/>
      <c r="GTQ45" s="4"/>
      <c r="GTR45" s="4"/>
      <c r="GTS45" s="4"/>
      <c r="GTT45" s="4"/>
      <c r="GTU45" s="4"/>
      <c r="GTV45" s="4"/>
      <c r="GTW45" s="4"/>
      <c r="GTX45" s="4"/>
      <c r="GTY45" s="4"/>
      <c r="GTZ45" s="4"/>
      <c r="GUA45" s="4"/>
      <c r="GUB45" s="4"/>
      <c r="GUC45" s="4"/>
      <c r="GUD45" s="4"/>
      <c r="GUE45" s="4"/>
      <c r="GUF45" s="4"/>
      <c r="GUG45" s="4"/>
      <c r="GUH45" s="4"/>
      <c r="GUI45" s="4"/>
      <c r="GUJ45" s="4"/>
      <c r="GUK45" s="4"/>
      <c r="GUL45" s="4"/>
      <c r="GUM45" s="4"/>
      <c r="GUN45" s="4"/>
      <c r="GUO45" s="4"/>
      <c r="GUP45" s="4"/>
      <c r="GUQ45" s="4"/>
      <c r="GUR45" s="4"/>
      <c r="GUS45" s="4"/>
      <c r="GUT45" s="4"/>
      <c r="GUU45" s="4"/>
      <c r="GUV45" s="4"/>
      <c r="GUW45" s="4"/>
      <c r="GUX45" s="4"/>
      <c r="GUY45" s="4"/>
      <c r="GUZ45" s="4"/>
      <c r="GVA45" s="4"/>
      <c r="GVB45" s="4"/>
      <c r="GVC45" s="4"/>
      <c r="GVD45" s="4"/>
      <c r="GVE45" s="4"/>
      <c r="GVF45" s="4"/>
      <c r="GVG45" s="4"/>
      <c r="GVH45" s="4"/>
      <c r="GVI45" s="4"/>
      <c r="GVJ45" s="4"/>
      <c r="GVK45" s="4"/>
      <c r="GVL45" s="4"/>
      <c r="GVM45" s="4"/>
      <c r="GVN45" s="4"/>
      <c r="GVO45" s="4"/>
      <c r="GVP45" s="4"/>
      <c r="GVQ45" s="4"/>
      <c r="GVR45" s="4"/>
      <c r="GVS45" s="4"/>
      <c r="GVT45" s="4"/>
      <c r="GVU45" s="4"/>
      <c r="GVV45" s="4"/>
      <c r="GVW45" s="4"/>
      <c r="GVX45" s="4"/>
      <c r="GVY45" s="4"/>
      <c r="GVZ45" s="4"/>
      <c r="GWA45" s="4"/>
      <c r="GWB45" s="4"/>
      <c r="GWC45" s="4"/>
      <c r="GWD45" s="4"/>
      <c r="GWE45" s="4"/>
      <c r="GWF45" s="4"/>
      <c r="GWG45" s="4"/>
      <c r="GWH45" s="4"/>
      <c r="GWI45" s="4"/>
      <c r="GWJ45" s="4"/>
      <c r="GWK45" s="4"/>
      <c r="GWL45" s="4"/>
      <c r="GWM45" s="4"/>
      <c r="GWN45" s="4"/>
      <c r="GWO45" s="4"/>
      <c r="GWP45" s="4"/>
      <c r="GWQ45" s="4"/>
      <c r="GWR45" s="4"/>
      <c r="GWS45" s="4"/>
      <c r="GWT45" s="4"/>
      <c r="GWU45" s="4"/>
      <c r="GWV45" s="4"/>
      <c r="GWW45" s="4"/>
      <c r="GWX45" s="4"/>
      <c r="GWY45" s="4"/>
      <c r="GWZ45" s="4"/>
      <c r="GXA45" s="4"/>
      <c r="GXB45" s="4"/>
      <c r="GXC45" s="4"/>
      <c r="GXD45" s="4"/>
      <c r="GXE45" s="4"/>
      <c r="GXF45" s="4"/>
      <c r="GXG45" s="4"/>
      <c r="GXH45" s="4"/>
      <c r="GXI45" s="4"/>
      <c r="GXJ45" s="4"/>
      <c r="GXK45" s="4"/>
      <c r="GXL45" s="4"/>
      <c r="GXM45" s="4"/>
      <c r="GXN45" s="4"/>
      <c r="GXO45" s="4"/>
      <c r="GXP45" s="4"/>
      <c r="GXQ45" s="4"/>
      <c r="GXR45" s="4"/>
      <c r="GXS45" s="4"/>
      <c r="GXT45" s="4"/>
      <c r="GXU45" s="4"/>
      <c r="GXV45" s="4"/>
      <c r="GXW45" s="4"/>
      <c r="GXX45" s="4"/>
      <c r="GXY45" s="4"/>
      <c r="GXZ45" s="4"/>
      <c r="GYA45" s="4"/>
      <c r="GYB45" s="4"/>
      <c r="GYC45" s="4"/>
      <c r="GYD45" s="4"/>
      <c r="GYE45" s="4"/>
      <c r="GYF45" s="4"/>
      <c r="GYG45" s="4"/>
      <c r="GYH45" s="4"/>
      <c r="GYI45" s="4"/>
      <c r="GYJ45" s="4"/>
      <c r="GYK45" s="4"/>
      <c r="GYL45" s="4"/>
      <c r="GYM45" s="4"/>
      <c r="GYN45" s="4"/>
      <c r="GYO45" s="4"/>
      <c r="GYP45" s="4"/>
      <c r="GYQ45" s="4"/>
      <c r="GYR45" s="4"/>
      <c r="GYS45" s="4"/>
      <c r="GYT45" s="4"/>
      <c r="GYU45" s="4"/>
      <c r="GYV45" s="4"/>
      <c r="GYW45" s="4"/>
      <c r="GYX45" s="4"/>
      <c r="GYY45" s="4"/>
      <c r="GYZ45" s="4"/>
      <c r="GZA45" s="4"/>
      <c r="GZB45" s="4"/>
      <c r="GZC45" s="4"/>
      <c r="GZD45" s="4"/>
      <c r="GZE45" s="4"/>
      <c r="GZF45" s="4"/>
      <c r="GZG45" s="4"/>
      <c r="GZH45" s="4"/>
      <c r="GZI45" s="4"/>
      <c r="GZJ45" s="4"/>
      <c r="GZK45" s="4"/>
      <c r="GZL45" s="4"/>
      <c r="GZM45" s="4"/>
      <c r="GZN45" s="4"/>
      <c r="GZO45" s="4"/>
      <c r="GZP45" s="4"/>
      <c r="GZQ45" s="4"/>
      <c r="GZR45" s="4"/>
      <c r="GZS45" s="4"/>
      <c r="GZT45" s="4"/>
      <c r="GZU45" s="4"/>
      <c r="GZV45" s="4"/>
      <c r="GZW45" s="4"/>
      <c r="GZX45" s="4"/>
      <c r="GZY45" s="4"/>
      <c r="GZZ45" s="4"/>
      <c r="HAA45" s="4"/>
      <c r="HAB45" s="4"/>
      <c r="HAC45" s="4"/>
      <c r="HAD45" s="4"/>
      <c r="HAE45" s="4"/>
      <c r="HAF45" s="4"/>
      <c r="HAG45" s="4"/>
      <c r="HAH45" s="4"/>
      <c r="HAI45" s="4"/>
      <c r="HAJ45" s="4"/>
      <c r="HAK45" s="4"/>
      <c r="HAL45" s="4"/>
      <c r="HAM45" s="4"/>
      <c r="HAN45" s="4"/>
      <c r="HAO45" s="4"/>
      <c r="HAP45" s="4"/>
      <c r="HAQ45" s="4"/>
      <c r="HAR45" s="4"/>
      <c r="HAS45" s="4"/>
      <c r="HAT45" s="4"/>
      <c r="HAU45" s="4"/>
      <c r="HAV45" s="4"/>
      <c r="HAW45" s="4"/>
      <c r="HAX45" s="4"/>
      <c r="HAY45" s="4"/>
      <c r="HAZ45" s="4"/>
      <c r="HBA45" s="4"/>
      <c r="HBB45" s="4"/>
      <c r="HBC45" s="4"/>
      <c r="HBD45" s="4"/>
      <c r="HBE45" s="4"/>
      <c r="HBF45" s="4"/>
      <c r="HBG45" s="4"/>
      <c r="HBH45" s="4"/>
      <c r="HBI45" s="4"/>
      <c r="HBJ45" s="4"/>
      <c r="HBK45" s="4"/>
      <c r="HBL45" s="4"/>
      <c r="HBM45" s="4"/>
      <c r="HBN45" s="4"/>
      <c r="HBO45" s="4"/>
      <c r="HBP45" s="4"/>
      <c r="HBQ45" s="4"/>
      <c r="HBR45" s="4"/>
      <c r="HBS45" s="4"/>
      <c r="HBT45" s="4"/>
      <c r="HBU45" s="4"/>
      <c r="HBV45" s="4"/>
      <c r="HBW45" s="4"/>
      <c r="HBX45" s="4"/>
      <c r="HBY45" s="4"/>
      <c r="HBZ45" s="4"/>
      <c r="HCA45" s="4"/>
      <c r="HCB45" s="4"/>
      <c r="HCC45" s="4"/>
      <c r="HCD45" s="4"/>
      <c r="HCE45" s="4"/>
      <c r="HCF45" s="4"/>
      <c r="HCG45" s="4"/>
      <c r="HCH45" s="4"/>
      <c r="HCI45" s="4"/>
      <c r="HCJ45" s="4"/>
      <c r="HCK45" s="4"/>
      <c r="HCL45" s="4"/>
      <c r="HCM45" s="4"/>
      <c r="HCN45" s="4"/>
      <c r="HCO45" s="4"/>
      <c r="HCP45" s="4"/>
      <c r="HCQ45" s="4"/>
      <c r="HCR45" s="4"/>
      <c r="HCS45" s="4"/>
      <c r="HCT45" s="4"/>
      <c r="HCU45" s="4"/>
      <c r="HCV45" s="4"/>
      <c r="HCW45" s="4"/>
      <c r="HCX45" s="4"/>
      <c r="HCY45" s="4"/>
      <c r="HCZ45" s="4"/>
      <c r="HDA45" s="4"/>
      <c r="HDB45" s="4"/>
      <c r="HDC45" s="4"/>
      <c r="HDD45" s="4"/>
      <c r="HDE45" s="4"/>
      <c r="HDF45" s="4"/>
      <c r="HDG45" s="4"/>
      <c r="HDH45" s="4"/>
      <c r="HDI45" s="4"/>
      <c r="HDJ45" s="4"/>
      <c r="HDK45" s="4"/>
      <c r="HDL45" s="4"/>
      <c r="HDM45" s="4"/>
      <c r="HDN45" s="4"/>
      <c r="HDO45" s="4"/>
      <c r="HDP45" s="4"/>
      <c r="HDQ45" s="4"/>
      <c r="HDR45" s="4"/>
      <c r="HDS45" s="4"/>
      <c r="HDT45" s="4"/>
      <c r="HDU45" s="4"/>
      <c r="HDV45" s="4"/>
      <c r="HDW45" s="4"/>
      <c r="HDX45" s="4"/>
      <c r="HDY45" s="4"/>
      <c r="HDZ45" s="4"/>
      <c r="HEA45" s="4"/>
      <c r="HEB45" s="4"/>
      <c r="HEC45" s="4"/>
      <c r="HED45" s="4"/>
      <c r="HEE45" s="4"/>
      <c r="HEF45" s="4"/>
      <c r="HEG45" s="4"/>
      <c r="HEH45" s="4"/>
      <c r="HEI45" s="4"/>
      <c r="HEJ45" s="4"/>
      <c r="HEK45" s="4"/>
      <c r="HEL45" s="4"/>
      <c r="HEM45" s="4"/>
      <c r="HEN45" s="4"/>
      <c r="HEO45" s="4"/>
      <c r="HEP45" s="4"/>
      <c r="HEQ45" s="4"/>
      <c r="HER45" s="4"/>
      <c r="HES45" s="4"/>
      <c r="HET45" s="4"/>
      <c r="HEU45" s="4"/>
      <c r="HEV45" s="4"/>
      <c r="HEW45" s="4"/>
      <c r="HEX45" s="4"/>
      <c r="HEY45" s="4"/>
      <c r="HEZ45" s="4"/>
      <c r="HFA45" s="4"/>
      <c r="HFB45" s="4"/>
      <c r="HFC45" s="4"/>
      <c r="HFD45" s="4"/>
      <c r="HFE45" s="4"/>
      <c r="HFF45" s="4"/>
      <c r="HFG45" s="4"/>
      <c r="HFH45" s="4"/>
      <c r="HFI45" s="4"/>
      <c r="HFJ45" s="4"/>
      <c r="HFK45" s="4"/>
      <c r="HFL45" s="4"/>
      <c r="HFM45" s="4"/>
      <c r="HFN45" s="4"/>
      <c r="HFO45" s="4"/>
      <c r="HFP45" s="4"/>
      <c r="HFQ45" s="4"/>
      <c r="HFR45" s="4"/>
      <c r="HFS45" s="4"/>
      <c r="HFT45" s="4"/>
      <c r="HFU45" s="4"/>
      <c r="HFV45" s="4"/>
      <c r="HFW45" s="4"/>
      <c r="HFX45" s="4"/>
      <c r="HFY45" s="4"/>
      <c r="HFZ45" s="4"/>
      <c r="HGA45" s="4"/>
      <c r="HGB45" s="4"/>
      <c r="HGC45" s="4"/>
      <c r="HGD45" s="4"/>
      <c r="HGE45" s="4"/>
      <c r="HGF45" s="4"/>
      <c r="HGG45" s="4"/>
      <c r="HGH45" s="4"/>
      <c r="HGI45" s="4"/>
      <c r="HGJ45" s="4"/>
      <c r="HGK45" s="4"/>
      <c r="HGL45" s="4"/>
      <c r="HGM45" s="4"/>
      <c r="HGN45" s="4"/>
      <c r="HGO45" s="4"/>
      <c r="HGP45" s="4"/>
      <c r="HGQ45" s="4"/>
      <c r="HGR45" s="4"/>
      <c r="HGS45" s="4"/>
      <c r="HGT45" s="4"/>
      <c r="HGU45" s="4"/>
      <c r="HGV45" s="4"/>
      <c r="HGW45" s="4"/>
      <c r="HGX45" s="4"/>
      <c r="HGY45" s="4"/>
      <c r="HGZ45" s="4"/>
      <c r="HHA45" s="4"/>
      <c r="HHB45" s="4"/>
      <c r="HHC45" s="4"/>
      <c r="HHD45" s="4"/>
      <c r="HHE45" s="4"/>
      <c r="HHF45" s="4"/>
      <c r="HHG45" s="4"/>
      <c r="HHH45" s="4"/>
      <c r="HHI45" s="4"/>
      <c r="HHJ45" s="4"/>
      <c r="HHK45" s="4"/>
      <c r="HHL45" s="4"/>
      <c r="HHM45" s="4"/>
      <c r="HHN45" s="4"/>
      <c r="HHO45" s="4"/>
      <c r="HHP45" s="4"/>
      <c r="HHQ45" s="4"/>
      <c r="HHR45" s="4"/>
      <c r="HHS45" s="4"/>
      <c r="HHT45" s="4"/>
      <c r="HHU45" s="4"/>
      <c r="HHV45" s="4"/>
      <c r="HHW45" s="4"/>
      <c r="HHX45" s="4"/>
      <c r="HHY45" s="4"/>
      <c r="HHZ45" s="4"/>
      <c r="HIA45" s="4"/>
      <c r="HIB45" s="4"/>
      <c r="HIC45" s="4"/>
      <c r="HID45" s="4"/>
      <c r="HIE45" s="4"/>
      <c r="HIF45" s="4"/>
      <c r="HIG45" s="4"/>
      <c r="HIH45" s="4"/>
      <c r="HII45" s="4"/>
      <c r="HIJ45" s="4"/>
      <c r="HIK45" s="4"/>
      <c r="HIL45" s="4"/>
      <c r="HIM45" s="4"/>
      <c r="HIN45" s="4"/>
      <c r="HIO45" s="4"/>
      <c r="HIP45" s="4"/>
      <c r="HIQ45" s="4"/>
      <c r="HIR45" s="4"/>
      <c r="HIS45" s="4"/>
      <c r="HIT45" s="4"/>
      <c r="HIU45" s="4"/>
      <c r="HIV45" s="4"/>
      <c r="HIW45" s="4"/>
      <c r="HIX45" s="4"/>
      <c r="HIY45" s="4"/>
      <c r="HIZ45" s="4"/>
      <c r="HJA45" s="4"/>
      <c r="HJB45" s="4"/>
      <c r="HJC45" s="4"/>
      <c r="HJD45" s="4"/>
      <c r="HJE45" s="4"/>
      <c r="HJF45" s="4"/>
      <c r="HJG45" s="4"/>
      <c r="HJH45" s="4"/>
      <c r="HJI45" s="4"/>
      <c r="HJJ45" s="4"/>
      <c r="HJK45" s="4"/>
      <c r="HJL45" s="4"/>
      <c r="HJM45" s="4"/>
      <c r="HJN45" s="4"/>
      <c r="HJO45" s="4"/>
      <c r="HJP45" s="4"/>
      <c r="HJQ45" s="4"/>
      <c r="HJR45" s="4"/>
      <c r="HJS45" s="4"/>
      <c r="HJT45" s="4"/>
      <c r="HJU45" s="4"/>
      <c r="HJV45" s="4"/>
      <c r="HJW45" s="4"/>
      <c r="HJX45" s="4"/>
      <c r="HJY45" s="4"/>
      <c r="HJZ45" s="4"/>
      <c r="HKA45" s="4"/>
      <c r="HKB45" s="4"/>
      <c r="HKC45" s="4"/>
      <c r="HKD45" s="4"/>
      <c r="HKE45" s="4"/>
      <c r="HKF45" s="4"/>
      <c r="HKG45" s="4"/>
      <c r="HKH45" s="4"/>
      <c r="HKI45" s="4"/>
      <c r="HKJ45" s="4"/>
      <c r="HKK45" s="4"/>
      <c r="HKL45" s="4"/>
      <c r="HKM45" s="4"/>
      <c r="HKN45" s="4"/>
      <c r="HKO45" s="4"/>
      <c r="HKP45" s="4"/>
      <c r="HKQ45" s="4"/>
      <c r="HKR45" s="4"/>
      <c r="HKS45" s="4"/>
      <c r="HKT45" s="4"/>
      <c r="HKU45" s="4"/>
      <c r="HKV45" s="4"/>
      <c r="HKW45" s="4"/>
      <c r="HKX45" s="4"/>
      <c r="HKY45" s="4"/>
      <c r="HKZ45" s="4"/>
      <c r="HLA45" s="4"/>
      <c r="HLB45" s="4"/>
      <c r="HLC45" s="4"/>
      <c r="HLD45" s="4"/>
      <c r="HLE45" s="4"/>
      <c r="HLF45" s="4"/>
      <c r="HLG45" s="4"/>
      <c r="HLH45" s="4"/>
      <c r="HLI45" s="4"/>
      <c r="HLJ45" s="4"/>
      <c r="HLK45" s="4"/>
      <c r="HLL45" s="4"/>
      <c r="HLM45" s="4"/>
      <c r="HLN45" s="4"/>
      <c r="HLO45" s="4"/>
      <c r="HLP45" s="4"/>
      <c r="HLQ45" s="4"/>
      <c r="HLR45" s="4"/>
      <c r="HLS45" s="4"/>
      <c r="HLT45" s="4"/>
      <c r="HLU45" s="4"/>
      <c r="HLV45" s="4"/>
      <c r="HLW45" s="4"/>
      <c r="HLX45" s="4"/>
      <c r="HLY45" s="4"/>
      <c r="HLZ45" s="4"/>
      <c r="HMA45" s="4"/>
      <c r="HMB45" s="4"/>
      <c r="HMC45" s="4"/>
      <c r="HMD45" s="4"/>
      <c r="HME45" s="4"/>
      <c r="HMF45" s="4"/>
      <c r="HMG45" s="4"/>
      <c r="HMH45" s="4"/>
      <c r="HMI45" s="4"/>
      <c r="HMJ45" s="4"/>
      <c r="HMK45" s="4"/>
      <c r="HML45" s="4"/>
      <c r="HMM45" s="4"/>
      <c r="HMN45" s="4"/>
      <c r="HMO45" s="4"/>
      <c r="HMP45" s="4"/>
      <c r="HMQ45" s="4"/>
      <c r="HMR45" s="4"/>
      <c r="HMS45" s="4"/>
      <c r="HMT45" s="4"/>
      <c r="HMU45" s="4"/>
      <c r="HMV45" s="4"/>
      <c r="HMW45" s="4"/>
      <c r="HMX45" s="4"/>
      <c r="HMY45" s="4"/>
      <c r="HMZ45" s="4"/>
      <c r="HNA45" s="4"/>
      <c r="HNB45" s="4"/>
      <c r="HNC45" s="4"/>
      <c r="HND45" s="4"/>
      <c r="HNE45" s="4"/>
      <c r="HNF45" s="4"/>
      <c r="HNG45" s="4"/>
      <c r="HNH45" s="4"/>
      <c r="HNI45" s="4"/>
      <c r="HNJ45" s="4"/>
      <c r="HNK45" s="4"/>
      <c r="HNL45" s="4"/>
      <c r="HNM45" s="4"/>
      <c r="HNN45" s="4"/>
      <c r="HNO45" s="4"/>
      <c r="HNP45" s="4"/>
      <c r="HNQ45" s="4"/>
      <c r="HNR45" s="4"/>
      <c r="HNS45" s="4"/>
      <c r="HNT45" s="4"/>
      <c r="HNU45" s="4"/>
      <c r="HNV45" s="4"/>
      <c r="HNW45" s="4"/>
      <c r="HNX45" s="4"/>
      <c r="HNY45" s="4"/>
      <c r="HNZ45" s="4"/>
      <c r="HOA45" s="4"/>
      <c r="HOB45" s="4"/>
      <c r="HOC45" s="4"/>
      <c r="HOD45" s="4"/>
      <c r="HOE45" s="4"/>
      <c r="HOF45" s="4"/>
      <c r="HOG45" s="4"/>
      <c r="HOH45" s="4"/>
      <c r="HOI45" s="4"/>
      <c r="HOJ45" s="4"/>
      <c r="HOK45" s="4"/>
      <c r="HOL45" s="4"/>
      <c r="HOM45" s="4"/>
      <c r="HON45" s="4"/>
      <c r="HOO45" s="4"/>
      <c r="HOP45" s="4"/>
      <c r="HOQ45" s="4"/>
      <c r="HOR45" s="4"/>
      <c r="HOS45" s="4"/>
      <c r="HOT45" s="4"/>
      <c r="HOU45" s="4"/>
      <c r="HOV45" s="4"/>
      <c r="HOW45" s="4"/>
      <c r="HOX45" s="4"/>
      <c r="HOY45" s="4"/>
      <c r="HOZ45" s="4"/>
      <c r="HPA45" s="4"/>
      <c r="HPB45" s="4"/>
      <c r="HPC45" s="4"/>
      <c r="HPD45" s="4"/>
      <c r="HPE45" s="4"/>
      <c r="HPF45" s="4"/>
      <c r="HPG45" s="4"/>
      <c r="HPH45" s="4"/>
      <c r="HPI45" s="4"/>
      <c r="HPJ45" s="4"/>
      <c r="HPK45" s="4"/>
      <c r="HPL45" s="4"/>
      <c r="HPM45" s="4"/>
      <c r="HPN45" s="4"/>
      <c r="HPO45" s="4"/>
      <c r="HPP45" s="4"/>
      <c r="HPQ45" s="4"/>
      <c r="HPR45" s="4"/>
      <c r="HPS45" s="4"/>
      <c r="HPT45" s="4"/>
      <c r="HPU45" s="4"/>
      <c r="HPV45" s="4"/>
      <c r="HPW45" s="4"/>
      <c r="HPX45" s="4"/>
      <c r="HPY45" s="4"/>
      <c r="HPZ45" s="4"/>
      <c r="HQA45" s="4"/>
      <c r="HQB45" s="4"/>
      <c r="HQC45" s="4"/>
      <c r="HQD45" s="4"/>
      <c r="HQE45" s="4"/>
      <c r="HQF45" s="4"/>
      <c r="HQG45" s="4"/>
      <c r="HQH45" s="4"/>
      <c r="HQI45" s="4"/>
      <c r="HQJ45" s="4"/>
      <c r="HQK45" s="4"/>
      <c r="HQL45" s="4"/>
      <c r="HQM45" s="4"/>
      <c r="HQN45" s="4"/>
      <c r="HQO45" s="4"/>
      <c r="HQP45" s="4"/>
      <c r="HQQ45" s="4"/>
      <c r="HQR45" s="4"/>
      <c r="HQS45" s="4"/>
      <c r="HQT45" s="4"/>
      <c r="HQU45" s="4"/>
      <c r="HQV45" s="4"/>
      <c r="HQW45" s="4"/>
      <c r="HQX45" s="4"/>
      <c r="HQY45" s="4"/>
      <c r="HQZ45" s="4"/>
      <c r="HRA45" s="4"/>
      <c r="HRB45" s="4"/>
      <c r="HRC45" s="4"/>
      <c r="HRD45" s="4"/>
      <c r="HRE45" s="4"/>
      <c r="HRF45" s="4"/>
      <c r="HRG45" s="4"/>
      <c r="HRH45" s="4"/>
      <c r="HRI45" s="4"/>
      <c r="HRJ45" s="4"/>
      <c r="HRK45" s="4"/>
      <c r="HRL45" s="4"/>
      <c r="HRM45" s="4"/>
      <c r="HRN45" s="4"/>
      <c r="HRO45" s="4"/>
      <c r="HRP45" s="4"/>
      <c r="HRQ45" s="4"/>
      <c r="HRR45" s="4"/>
      <c r="HRS45" s="4"/>
      <c r="HRT45" s="4"/>
      <c r="HRU45" s="4"/>
      <c r="HRV45" s="4"/>
      <c r="HRW45" s="4"/>
      <c r="HRX45" s="4"/>
      <c r="HRY45" s="4"/>
      <c r="HRZ45" s="4"/>
      <c r="HSA45" s="4"/>
      <c r="HSB45" s="4"/>
      <c r="HSC45" s="4"/>
      <c r="HSD45" s="4"/>
      <c r="HSE45" s="4"/>
      <c r="HSF45" s="4"/>
      <c r="HSG45" s="4"/>
      <c r="HSH45" s="4"/>
      <c r="HSI45" s="4"/>
      <c r="HSJ45" s="4"/>
      <c r="HSK45" s="4"/>
      <c r="HSL45" s="4"/>
      <c r="HSM45" s="4"/>
      <c r="HSN45" s="4"/>
      <c r="HSO45" s="4"/>
      <c r="HSP45" s="4"/>
      <c r="HSQ45" s="4"/>
      <c r="HSR45" s="4"/>
      <c r="HSS45" s="4"/>
      <c r="HST45" s="4"/>
      <c r="HSU45" s="4"/>
      <c r="HSV45" s="4"/>
      <c r="HSW45" s="4"/>
      <c r="HSX45" s="4"/>
      <c r="HSY45" s="4"/>
      <c r="HSZ45" s="4"/>
      <c r="HTA45" s="4"/>
      <c r="HTB45" s="4"/>
      <c r="HTC45" s="4"/>
      <c r="HTD45" s="4"/>
      <c r="HTE45" s="4"/>
      <c r="HTF45" s="4"/>
      <c r="HTG45" s="4"/>
      <c r="HTH45" s="4"/>
      <c r="HTI45" s="4"/>
      <c r="HTJ45" s="4"/>
      <c r="HTK45" s="4"/>
      <c r="HTL45" s="4"/>
      <c r="HTM45" s="4"/>
      <c r="HTN45" s="4"/>
      <c r="HTO45" s="4"/>
      <c r="HTP45" s="4"/>
      <c r="HTQ45" s="4"/>
      <c r="HTR45" s="4"/>
      <c r="HTS45" s="4"/>
      <c r="HTT45" s="4"/>
      <c r="HTU45" s="4"/>
      <c r="HTV45" s="4"/>
      <c r="HTW45" s="4"/>
      <c r="HTX45" s="4"/>
      <c r="HTY45" s="4"/>
      <c r="HTZ45" s="4"/>
      <c r="HUA45" s="4"/>
      <c r="HUB45" s="4"/>
      <c r="HUC45" s="4"/>
      <c r="HUD45" s="4"/>
      <c r="HUE45" s="4"/>
      <c r="HUF45" s="4"/>
      <c r="HUG45" s="4"/>
      <c r="HUH45" s="4"/>
      <c r="HUI45" s="4"/>
      <c r="HUJ45" s="4"/>
      <c r="HUK45" s="4"/>
      <c r="HUL45" s="4"/>
      <c r="HUM45" s="4"/>
      <c r="HUN45" s="4"/>
      <c r="HUO45" s="4"/>
      <c r="HUP45" s="4"/>
      <c r="HUQ45" s="4"/>
      <c r="HUR45" s="4"/>
      <c r="HUS45" s="4"/>
      <c r="HUT45" s="4"/>
      <c r="HUU45" s="4"/>
      <c r="HUV45" s="4"/>
      <c r="HUW45" s="4"/>
      <c r="HUX45" s="4"/>
      <c r="HUY45" s="4"/>
      <c r="HUZ45" s="4"/>
      <c r="HVA45" s="4"/>
      <c r="HVB45" s="4"/>
      <c r="HVC45" s="4"/>
      <c r="HVD45" s="4"/>
      <c r="HVE45" s="4"/>
      <c r="HVF45" s="4"/>
      <c r="HVG45" s="4"/>
      <c r="HVH45" s="4"/>
      <c r="HVI45" s="4"/>
      <c r="HVJ45" s="4"/>
      <c r="HVK45" s="4"/>
      <c r="HVL45" s="4"/>
      <c r="HVM45" s="4"/>
      <c r="HVN45" s="4"/>
      <c r="HVO45" s="4"/>
      <c r="HVP45" s="4"/>
      <c r="HVQ45" s="4"/>
      <c r="HVR45" s="4"/>
      <c r="HVS45" s="4"/>
      <c r="HVT45" s="4"/>
      <c r="HVU45" s="4"/>
      <c r="HVV45" s="4"/>
      <c r="HVW45" s="4"/>
      <c r="HVX45" s="4"/>
      <c r="HVY45" s="4"/>
      <c r="HVZ45" s="4"/>
      <c r="HWA45" s="4"/>
      <c r="HWB45" s="4"/>
      <c r="HWC45" s="4"/>
      <c r="HWD45" s="4"/>
      <c r="HWE45" s="4"/>
      <c r="HWF45" s="4"/>
      <c r="HWG45" s="4"/>
      <c r="HWH45" s="4"/>
      <c r="HWI45" s="4"/>
      <c r="HWJ45" s="4"/>
      <c r="HWK45" s="4"/>
      <c r="HWL45" s="4"/>
      <c r="HWM45" s="4"/>
      <c r="HWN45" s="4"/>
      <c r="HWO45" s="4"/>
      <c r="HWP45" s="4"/>
      <c r="HWQ45" s="4"/>
      <c r="HWR45" s="4"/>
      <c r="HWS45" s="4"/>
      <c r="HWT45" s="4"/>
      <c r="HWU45" s="4"/>
      <c r="HWV45" s="4"/>
      <c r="HWW45" s="4"/>
      <c r="HWX45" s="4"/>
      <c r="HWY45" s="4"/>
      <c r="HWZ45" s="4"/>
      <c r="HXA45" s="4"/>
      <c r="HXB45" s="4"/>
      <c r="HXC45" s="4"/>
      <c r="HXD45" s="4"/>
      <c r="HXE45" s="4"/>
      <c r="HXF45" s="4"/>
      <c r="HXG45" s="4"/>
      <c r="HXH45" s="4"/>
      <c r="HXI45" s="4"/>
      <c r="HXJ45" s="4"/>
      <c r="HXK45" s="4"/>
      <c r="HXL45" s="4"/>
      <c r="HXM45" s="4"/>
      <c r="HXN45" s="4"/>
      <c r="HXO45" s="4"/>
      <c r="HXP45" s="4"/>
      <c r="HXQ45" s="4"/>
      <c r="HXR45" s="4"/>
      <c r="HXS45" s="4"/>
      <c r="HXT45" s="4"/>
      <c r="HXU45" s="4"/>
      <c r="HXV45" s="4"/>
      <c r="HXW45" s="4"/>
      <c r="HXX45" s="4"/>
      <c r="HXY45" s="4"/>
      <c r="HXZ45" s="4"/>
      <c r="HYA45" s="4"/>
      <c r="HYB45" s="4"/>
      <c r="HYC45" s="4"/>
      <c r="HYD45" s="4"/>
      <c r="HYE45" s="4"/>
      <c r="HYF45" s="4"/>
      <c r="HYG45" s="4"/>
      <c r="HYH45" s="4"/>
      <c r="HYI45" s="4"/>
      <c r="HYJ45" s="4"/>
      <c r="HYK45" s="4"/>
      <c r="HYL45" s="4"/>
      <c r="HYM45" s="4"/>
      <c r="HYN45" s="4"/>
      <c r="HYO45" s="4"/>
      <c r="HYP45" s="4"/>
      <c r="HYQ45" s="4"/>
      <c r="HYR45" s="4"/>
      <c r="HYS45" s="4"/>
      <c r="HYT45" s="4"/>
      <c r="HYU45" s="4"/>
      <c r="HYV45" s="4"/>
      <c r="HYW45" s="4"/>
      <c r="HYX45" s="4"/>
      <c r="HYY45" s="4"/>
      <c r="HYZ45" s="4"/>
      <c r="HZA45" s="4"/>
      <c r="HZB45" s="4"/>
      <c r="HZC45" s="4"/>
      <c r="HZD45" s="4"/>
      <c r="HZE45" s="4"/>
      <c r="HZF45" s="4"/>
      <c r="HZG45" s="4"/>
      <c r="HZH45" s="4"/>
      <c r="HZI45" s="4"/>
      <c r="HZJ45" s="4"/>
      <c r="HZK45" s="4"/>
      <c r="HZL45" s="4"/>
      <c r="HZM45" s="4"/>
      <c r="HZN45" s="4"/>
      <c r="HZO45" s="4"/>
      <c r="HZP45" s="4"/>
      <c r="HZQ45" s="4"/>
      <c r="HZR45" s="4"/>
      <c r="HZS45" s="4"/>
      <c r="HZT45" s="4"/>
      <c r="HZU45" s="4"/>
      <c r="HZV45" s="4"/>
      <c r="HZW45" s="4"/>
      <c r="HZX45" s="4"/>
      <c r="HZY45" s="4"/>
      <c r="HZZ45" s="4"/>
      <c r="IAA45" s="4"/>
      <c r="IAB45" s="4"/>
      <c r="IAC45" s="4"/>
      <c r="IAD45" s="4"/>
      <c r="IAE45" s="4"/>
      <c r="IAF45" s="4"/>
      <c r="IAG45" s="4"/>
      <c r="IAH45" s="4"/>
      <c r="IAI45" s="4"/>
      <c r="IAJ45" s="4"/>
      <c r="IAK45" s="4"/>
      <c r="IAL45" s="4"/>
      <c r="IAM45" s="4"/>
      <c r="IAN45" s="4"/>
      <c r="IAO45" s="4"/>
      <c r="IAP45" s="4"/>
      <c r="IAQ45" s="4"/>
      <c r="IAR45" s="4"/>
      <c r="IAS45" s="4"/>
      <c r="IAT45" s="4"/>
      <c r="IAU45" s="4"/>
      <c r="IAV45" s="4"/>
      <c r="IAW45" s="4"/>
      <c r="IAX45" s="4"/>
      <c r="IAY45" s="4"/>
      <c r="IAZ45" s="4"/>
      <c r="IBA45" s="4"/>
      <c r="IBB45" s="4"/>
      <c r="IBC45" s="4"/>
      <c r="IBD45" s="4"/>
      <c r="IBE45" s="4"/>
      <c r="IBF45" s="4"/>
      <c r="IBG45" s="4"/>
      <c r="IBH45" s="4"/>
      <c r="IBI45" s="4"/>
      <c r="IBJ45" s="4"/>
      <c r="IBK45" s="4"/>
      <c r="IBL45" s="4"/>
      <c r="IBM45" s="4"/>
      <c r="IBN45" s="4"/>
      <c r="IBO45" s="4"/>
      <c r="IBP45" s="4"/>
      <c r="IBQ45" s="4"/>
      <c r="IBR45" s="4"/>
      <c r="IBS45" s="4"/>
      <c r="IBT45" s="4"/>
      <c r="IBU45" s="4"/>
      <c r="IBV45" s="4"/>
      <c r="IBW45" s="4"/>
      <c r="IBX45" s="4"/>
      <c r="IBY45" s="4"/>
      <c r="IBZ45" s="4"/>
      <c r="ICA45" s="4"/>
      <c r="ICB45" s="4"/>
      <c r="ICC45" s="4"/>
      <c r="ICD45" s="4"/>
      <c r="ICE45" s="4"/>
      <c r="ICF45" s="4"/>
      <c r="ICG45" s="4"/>
      <c r="ICH45" s="4"/>
      <c r="ICI45" s="4"/>
      <c r="ICJ45" s="4"/>
      <c r="ICK45" s="4"/>
      <c r="ICL45" s="4"/>
      <c r="ICM45" s="4"/>
      <c r="ICN45" s="4"/>
      <c r="ICO45" s="4"/>
      <c r="ICP45" s="4"/>
      <c r="ICQ45" s="4"/>
      <c r="ICR45" s="4"/>
      <c r="ICS45" s="4"/>
      <c r="ICT45" s="4"/>
      <c r="ICU45" s="4"/>
      <c r="ICV45" s="4"/>
      <c r="ICW45" s="4"/>
      <c r="ICX45" s="4"/>
      <c r="ICY45" s="4"/>
      <c r="ICZ45" s="4"/>
      <c r="IDA45" s="4"/>
      <c r="IDB45" s="4"/>
      <c r="IDC45" s="4"/>
      <c r="IDD45" s="4"/>
      <c r="IDE45" s="4"/>
      <c r="IDF45" s="4"/>
      <c r="IDG45" s="4"/>
      <c r="IDH45" s="4"/>
      <c r="IDI45" s="4"/>
      <c r="IDJ45" s="4"/>
      <c r="IDK45" s="4"/>
      <c r="IDL45" s="4"/>
      <c r="IDM45" s="4"/>
      <c r="IDN45" s="4"/>
      <c r="IDO45" s="4"/>
      <c r="IDP45" s="4"/>
      <c r="IDQ45" s="4"/>
      <c r="IDR45" s="4"/>
      <c r="IDS45" s="4"/>
      <c r="IDT45" s="4"/>
      <c r="IDU45" s="4"/>
      <c r="IDV45" s="4"/>
      <c r="IDW45" s="4"/>
      <c r="IDX45" s="4"/>
      <c r="IDY45" s="4"/>
      <c r="IDZ45" s="4"/>
      <c r="IEA45" s="4"/>
      <c r="IEB45" s="4"/>
      <c r="IEC45" s="4"/>
      <c r="IED45" s="4"/>
      <c r="IEE45" s="4"/>
      <c r="IEF45" s="4"/>
      <c r="IEG45" s="4"/>
      <c r="IEH45" s="4"/>
      <c r="IEI45" s="4"/>
      <c r="IEJ45" s="4"/>
      <c r="IEK45" s="4"/>
      <c r="IEL45" s="4"/>
      <c r="IEM45" s="4"/>
      <c r="IEN45" s="4"/>
      <c r="IEO45" s="4"/>
      <c r="IEP45" s="4"/>
      <c r="IEQ45" s="4"/>
      <c r="IER45" s="4"/>
      <c r="IES45" s="4"/>
      <c r="IET45" s="4"/>
      <c r="IEU45" s="4"/>
      <c r="IEV45" s="4"/>
      <c r="IEW45" s="4"/>
      <c r="IEX45" s="4"/>
      <c r="IEY45" s="4"/>
      <c r="IEZ45" s="4"/>
      <c r="IFA45" s="4"/>
      <c r="IFB45" s="4"/>
      <c r="IFC45" s="4"/>
      <c r="IFD45" s="4"/>
      <c r="IFE45" s="4"/>
      <c r="IFF45" s="4"/>
      <c r="IFG45" s="4"/>
      <c r="IFH45" s="4"/>
      <c r="IFI45" s="4"/>
      <c r="IFJ45" s="4"/>
      <c r="IFK45" s="4"/>
      <c r="IFL45" s="4"/>
      <c r="IFM45" s="4"/>
      <c r="IFN45" s="4"/>
      <c r="IFO45" s="4"/>
      <c r="IFP45" s="4"/>
      <c r="IFQ45" s="4"/>
      <c r="IFR45" s="4"/>
      <c r="IFS45" s="4"/>
      <c r="IFT45" s="4"/>
      <c r="IFU45" s="4"/>
      <c r="IFV45" s="4"/>
      <c r="IFW45" s="4"/>
      <c r="IFX45" s="4"/>
      <c r="IFY45" s="4"/>
      <c r="IFZ45" s="4"/>
      <c r="IGA45" s="4"/>
      <c r="IGB45" s="4"/>
      <c r="IGC45" s="4"/>
      <c r="IGD45" s="4"/>
      <c r="IGE45" s="4"/>
      <c r="IGF45" s="4"/>
      <c r="IGG45" s="4"/>
      <c r="IGH45" s="4"/>
      <c r="IGI45" s="4"/>
      <c r="IGJ45" s="4"/>
      <c r="IGK45" s="4"/>
      <c r="IGL45" s="4"/>
      <c r="IGM45" s="4"/>
      <c r="IGN45" s="4"/>
      <c r="IGO45" s="4"/>
      <c r="IGP45" s="4"/>
      <c r="IGQ45" s="4"/>
      <c r="IGR45" s="4"/>
      <c r="IGS45" s="4"/>
      <c r="IGT45" s="4"/>
      <c r="IGU45" s="4"/>
      <c r="IGV45" s="4"/>
      <c r="IGW45" s="4"/>
      <c r="IGX45" s="4"/>
      <c r="IGY45" s="4"/>
      <c r="IGZ45" s="4"/>
      <c r="IHA45" s="4"/>
      <c r="IHB45" s="4"/>
      <c r="IHC45" s="4"/>
      <c r="IHD45" s="4"/>
      <c r="IHE45" s="4"/>
      <c r="IHF45" s="4"/>
      <c r="IHG45" s="4"/>
      <c r="IHH45" s="4"/>
      <c r="IHI45" s="4"/>
      <c r="IHJ45" s="4"/>
      <c r="IHK45" s="4"/>
      <c r="IHL45" s="4"/>
      <c r="IHM45" s="4"/>
      <c r="IHN45" s="4"/>
      <c r="IHO45" s="4"/>
      <c r="IHP45" s="4"/>
      <c r="IHQ45" s="4"/>
      <c r="IHR45" s="4"/>
      <c r="IHS45" s="4"/>
      <c r="IHT45" s="4"/>
      <c r="IHU45" s="4"/>
      <c r="IHV45" s="4"/>
      <c r="IHW45" s="4"/>
      <c r="IHX45" s="4"/>
      <c r="IHY45" s="4"/>
      <c r="IHZ45" s="4"/>
      <c r="IIA45" s="4"/>
      <c r="IIB45" s="4"/>
      <c r="IIC45" s="4"/>
      <c r="IID45" s="4"/>
      <c r="IIE45" s="4"/>
      <c r="IIF45" s="4"/>
      <c r="IIG45" s="4"/>
      <c r="IIH45" s="4"/>
      <c r="III45" s="4"/>
      <c r="IIJ45" s="4"/>
      <c r="IIK45" s="4"/>
      <c r="IIL45" s="4"/>
      <c r="IIM45" s="4"/>
      <c r="IIN45" s="4"/>
      <c r="IIO45" s="4"/>
      <c r="IIP45" s="4"/>
      <c r="IIQ45" s="4"/>
      <c r="IIR45" s="4"/>
      <c r="IIS45" s="4"/>
      <c r="IIT45" s="4"/>
      <c r="IIU45" s="4"/>
      <c r="IIV45" s="4"/>
      <c r="IIW45" s="4"/>
      <c r="IIX45" s="4"/>
      <c r="IIY45" s="4"/>
      <c r="IIZ45" s="4"/>
      <c r="IJA45" s="4"/>
      <c r="IJB45" s="4"/>
      <c r="IJC45" s="4"/>
      <c r="IJD45" s="4"/>
      <c r="IJE45" s="4"/>
      <c r="IJF45" s="4"/>
      <c r="IJG45" s="4"/>
      <c r="IJH45" s="4"/>
      <c r="IJI45" s="4"/>
      <c r="IJJ45" s="4"/>
      <c r="IJK45" s="4"/>
      <c r="IJL45" s="4"/>
      <c r="IJM45" s="4"/>
      <c r="IJN45" s="4"/>
      <c r="IJO45" s="4"/>
      <c r="IJP45" s="4"/>
      <c r="IJQ45" s="4"/>
      <c r="IJR45" s="4"/>
      <c r="IJS45" s="4"/>
      <c r="IJT45" s="4"/>
      <c r="IJU45" s="4"/>
      <c r="IJV45" s="4"/>
      <c r="IJW45" s="4"/>
      <c r="IJX45" s="4"/>
      <c r="IJY45" s="4"/>
      <c r="IJZ45" s="4"/>
      <c r="IKA45" s="4"/>
      <c r="IKB45" s="4"/>
      <c r="IKC45" s="4"/>
      <c r="IKD45" s="4"/>
      <c r="IKE45" s="4"/>
      <c r="IKF45" s="4"/>
      <c r="IKG45" s="4"/>
      <c r="IKH45" s="4"/>
      <c r="IKI45" s="4"/>
      <c r="IKJ45" s="4"/>
      <c r="IKK45" s="4"/>
      <c r="IKL45" s="4"/>
      <c r="IKM45" s="4"/>
      <c r="IKN45" s="4"/>
      <c r="IKO45" s="4"/>
      <c r="IKP45" s="4"/>
      <c r="IKQ45" s="4"/>
      <c r="IKR45" s="4"/>
      <c r="IKS45" s="4"/>
      <c r="IKT45" s="4"/>
      <c r="IKU45" s="4"/>
      <c r="IKV45" s="4"/>
      <c r="IKW45" s="4"/>
      <c r="IKX45" s="4"/>
      <c r="IKY45" s="4"/>
      <c r="IKZ45" s="4"/>
      <c r="ILA45" s="4"/>
      <c r="ILB45" s="4"/>
      <c r="ILC45" s="4"/>
      <c r="ILD45" s="4"/>
      <c r="ILE45" s="4"/>
      <c r="ILF45" s="4"/>
      <c r="ILG45" s="4"/>
      <c r="ILH45" s="4"/>
      <c r="ILI45" s="4"/>
      <c r="ILJ45" s="4"/>
      <c r="ILK45" s="4"/>
      <c r="ILL45" s="4"/>
      <c r="ILM45" s="4"/>
      <c r="ILN45" s="4"/>
      <c r="ILO45" s="4"/>
      <c r="ILP45" s="4"/>
      <c r="ILQ45" s="4"/>
      <c r="ILR45" s="4"/>
      <c r="ILS45" s="4"/>
      <c r="ILT45" s="4"/>
      <c r="ILU45" s="4"/>
      <c r="ILV45" s="4"/>
      <c r="ILW45" s="4"/>
      <c r="ILX45" s="4"/>
      <c r="ILY45" s="4"/>
      <c r="ILZ45" s="4"/>
      <c r="IMA45" s="4"/>
      <c r="IMB45" s="4"/>
      <c r="IMC45" s="4"/>
      <c r="IMD45" s="4"/>
      <c r="IME45" s="4"/>
      <c r="IMF45" s="4"/>
      <c r="IMG45" s="4"/>
      <c r="IMH45" s="4"/>
      <c r="IMI45" s="4"/>
      <c r="IMJ45" s="4"/>
      <c r="IMK45" s="4"/>
      <c r="IML45" s="4"/>
      <c r="IMM45" s="4"/>
      <c r="IMN45" s="4"/>
      <c r="IMO45" s="4"/>
      <c r="IMP45" s="4"/>
      <c r="IMQ45" s="4"/>
      <c r="IMR45" s="4"/>
      <c r="IMS45" s="4"/>
      <c r="IMT45" s="4"/>
      <c r="IMU45" s="4"/>
      <c r="IMV45" s="4"/>
      <c r="IMW45" s="4"/>
      <c r="IMX45" s="4"/>
      <c r="IMY45" s="4"/>
      <c r="IMZ45" s="4"/>
      <c r="INA45" s="4"/>
      <c r="INB45" s="4"/>
      <c r="INC45" s="4"/>
      <c r="IND45" s="4"/>
      <c r="INE45" s="4"/>
      <c r="INF45" s="4"/>
      <c r="ING45" s="4"/>
      <c r="INH45" s="4"/>
      <c r="INI45" s="4"/>
      <c r="INJ45" s="4"/>
      <c r="INK45" s="4"/>
      <c r="INL45" s="4"/>
      <c r="INM45" s="4"/>
      <c r="INN45" s="4"/>
      <c r="INO45" s="4"/>
      <c r="INP45" s="4"/>
      <c r="INQ45" s="4"/>
      <c r="INR45" s="4"/>
      <c r="INS45" s="4"/>
      <c r="INT45" s="4"/>
      <c r="INU45" s="4"/>
      <c r="INV45" s="4"/>
      <c r="INW45" s="4"/>
      <c r="INX45" s="4"/>
      <c r="INY45" s="4"/>
      <c r="INZ45" s="4"/>
      <c r="IOA45" s="4"/>
      <c r="IOB45" s="4"/>
      <c r="IOC45" s="4"/>
      <c r="IOD45" s="4"/>
      <c r="IOE45" s="4"/>
      <c r="IOF45" s="4"/>
      <c r="IOG45" s="4"/>
      <c r="IOH45" s="4"/>
      <c r="IOI45" s="4"/>
      <c r="IOJ45" s="4"/>
      <c r="IOK45" s="4"/>
      <c r="IOL45" s="4"/>
      <c r="IOM45" s="4"/>
      <c r="ION45" s="4"/>
      <c r="IOO45" s="4"/>
      <c r="IOP45" s="4"/>
      <c r="IOQ45" s="4"/>
      <c r="IOR45" s="4"/>
      <c r="IOS45" s="4"/>
      <c r="IOT45" s="4"/>
      <c r="IOU45" s="4"/>
      <c r="IOV45" s="4"/>
      <c r="IOW45" s="4"/>
      <c r="IOX45" s="4"/>
      <c r="IOY45" s="4"/>
      <c r="IOZ45" s="4"/>
      <c r="IPA45" s="4"/>
      <c r="IPB45" s="4"/>
      <c r="IPC45" s="4"/>
      <c r="IPD45" s="4"/>
      <c r="IPE45" s="4"/>
      <c r="IPF45" s="4"/>
      <c r="IPG45" s="4"/>
      <c r="IPH45" s="4"/>
      <c r="IPI45" s="4"/>
      <c r="IPJ45" s="4"/>
      <c r="IPK45" s="4"/>
      <c r="IPL45" s="4"/>
      <c r="IPM45" s="4"/>
      <c r="IPN45" s="4"/>
      <c r="IPO45" s="4"/>
      <c r="IPP45" s="4"/>
      <c r="IPQ45" s="4"/>
      <c r="IPR45" s="4"/>
      <c r="IPS45" s="4"/>
      <c r="IPT45" s="4"/>
      <c r="IPU45" s="4"/>
      <c r="IPV45" s="4"/>
      <c r="IPW45" s="4"/>
      <c r="IPX45" s="4"/>
      <c r="IPY45" s="4"/>
      <c r="IPZ45" s="4"/>
      <c r="IQA45" s="4"/>
      <c r="IQB45" s="4"/>
      <c r="IQC45" s="4"/>
      <c r="IQD45" s="4"/>
      <c r="IQE45" s="4"/>
      <c r="IQF45" s="4"/>
      <c r="IQG45" s="4"/>
      <c r="IQH45" s="4"/>
      <c r="IQI45" s="4"/>
      <c r="IQJ45" s="4"/>
      <c r="IQK45" s="4"/>
      <c r="IQL45" s="4"/>
      <c r="IQM45" s="4"/>
      <c r="IQN45" s="4"/>
      <c r="IQO45" s="4"/>
      <c r="IQP45" s="4"/>
      <c r="IQQ45" s="4"/>
      <c r="IQR45" s="4"/>
      <c r="IQS45" s="4"/>
      <c r="IQT45" s="4"/>
      <c r="IQU45" s="4"/>
      <c r="IQV45" s="4"/>
      <c r="IQW45" s="4"/>
      <c r="IQX45" s="4"/>
      <c r="IQY45" s="4"/>
      <c r="IQZ45" s="4"/>
      <c r="IRA45" s="4"/>
      <c r="IRB45" s="4"/>
      <c r="IRC45" s="4"/>
      <c r="IRD45" s="4"/>
      <c r="IRE45" s="4"/>
      <c r="IRF45" s="4"/>
      <c r="IRG45" s="4"/>
      <c r="IRH45" s="4"/>
      <c r="IRI45" s="4"/>
      <c r="IRJ45" s="4"/>
      <c r="IRK45" s="4"/>
      <c r="IRL45" s="4"/>
      <c r="IRM45" s="4"/>
      <c r="IRN45" s="4"/>
      <c r="IRO45" s="4"/>
      <c r="IRP45" s="4"/>
      <c r="IRQ45" s="4"/>
      <c r="IRR45" s="4"/>
      <c r="IRS45" s="4"/>
      <c r="IRT45" s="4"/>
      <c r="IRU45" s="4"/>
      <c r="IRV45" s="4"/>
      <c r="IRW45" s="4"/>
      <c r="IRX45" s="4"/>
      <c r="IRY45" s="4"/>
      <c r="IRZ45" s="4"/>
      <c r="ISA45" s="4"/>
      <c r="ISB45" s="4"/>
      <c r="ISC45" s="4"/>
      <c r="ISD45" s="4"/>
      <c r="ISE45" s="4"/>
      <c r="ISF45" s="4"/>
      <c r="ISG45" s="4"/>
      <c r="ISH45" s="4"/>
      <c r="ISI45" s="4"/>
      <c r="ISJ45" s="4"/>
      <c r="ISK45" s="4"/>
      <c r="ISL45" s="4"/>
      <c r="ISM45" s="4"/>
      <c r="ISN45" s="4"/>
      <c r="ISO45" s="4"/>
      <c r="ISP45" s="4"/>
      <c r="ISQ45" s="4"/>
      <c r="ISR45" s="4"/>
      <c r="ISS45" s="4"/>
      <c r="IST45" s="4"/>
      <c r="ISU45" s="4"/>
      <c r="ISV45" s="4"/>
      <c r="ISW45" s="4"/>
      <c r="ISX45" s="4"/>
      <c r="ISY45" s="4"/>
      <c r="ISZ45" s="4"/>
      <c r="ITA45" s="4"/>
      <c r="ITB45" s="4"/>
      <c r="ITC45" s="4"/>
      <c r="ITD45" s="4"/>
      <c r="ITE45" s="4"/>
      <c r="ITF45" s="4"/>
      <c r="ITG45" s="4"/>
      <c r="ITH45" s="4"/>
      <c r="ITI45" s="4"/>
      <c r="ITJ45" s="4"/>
      <c r="ITK45" s="4"/>
      <c r="ITL45" s="4"/>
      <c r="ITM45" s="4"/>
      <c r="ITN45" s="4"/>
      <c r="ITO45" s="4"/>
      <c r="ITP45" s="4"/>
      <c r="ITQ45" s="4"/>
      <c r="ITR45" s="4"/>
      <c r="ITS45" s="4"/>
      <c r="ITT45" s="4"/>
      <c r="ITU45" s="4"/>
      <c r="ITV45" s="4"/>
      <c r="ITW45" s="4"/>
      <c r="ITX45" s="4"/>
      <c r="ITY45" s="4"/>
      <c r="ITZ45" s="4"/>
      <c r="IUA45" s="4"/>
      <c r="IUB45" s="4"/>
      <c r="IUC45" s="4"/>
      <c r="IUD45" s="4"/>
      <c r="IUE45" s="4"/>
      <c r="IUF45" s="4"/>
      <c r="IUG45" s="4"/>
      <c r="IUH45" s="4"/>
      <c r="IUI45" s="4"/>
      <c r="IUJ45" s="4"/>
      <c r="IUK45" s="4"/>
      <c r="IUL45" s="4"/>
      <c r="IUM45" s="4"/>
      <c r="IUN45" s="4"/>
      <c r="IUO45" s="4"/>
      <c r="IUP45" s="4"/>
      <c r="IUQ45" s="4"/>
      <c r="IUR45" s="4"/>
      <c r="IUS45" s="4"/>
      <c r="IUT45" s="4"/>
      <c r="IUU45" s="4"/>
      <c r="IUV45" s="4"/>
      <c r="IUW45" s="4"/>
      <c r="IUX45" s="4"/>
      <c r="IUY45" s="4"/>
      <c r="IUZ45" s="4"/>
      <c r="IVA45" s="4"/>
      <c r="IVB45" s="4"/>
      <c r="IVC45" s="4"/>
      <c r="IVD45" s="4"/>
      <c r="IVE45" s="4"/>
      <c r="IVF45" s="4"/>
      <c r="IVG45" s="4"/>
      <c r="IVH45" s="4"/>
      <c r="IVI45" s="4"/>
      <c r="IVJ45" s="4"/>
      <c r="IVK45" s="4"/>
      <c r="IVL45" s="4"/>
      <c r="IVM45" s="4"/>
      <c r="IVN45" s="4"/>
      <c r="IVO45" s="4"/>
      <c r="IVP45" s="4"/>
      <c r="IVQ45" s="4"/>
      <c r="IVR45" s="4"/>
      <c r="IVS45" s="4"/>
      <c r="IVT45" s="4"/>
      <c r="IVU45" s="4"/>
      <c r="IVV45" s="4"/>
      <c r="IVW45" s="4"/>
      <c r="IVX45" s="4"/>
      <c r="IVY45" s="4"/>
      <c r="IVZ45" s="4"/>
      <c r="IWA45" s="4"/>
      <c r="IWB45" s="4"/>
      <c r="IWC45" s="4"/>
      <c r="IWD45" s="4"/>
      <c r="IWE45" s="4"/>
      <c r="IWF45" s="4"/>
      <c r="IWG45" s="4"/>
      <c r="IWH45" s="4"/>
      <c r="IWI45" s="4"/>
      <c r="IWJ45" s="4"/>
      <c r="IWK45" s="4"/>
      <c r="IWL45" s="4"/>
      <c r="IWM45" s="4"/>
      <c r="IWN45" s="4"/>
      <c r="IWO45" s="4"/>
      <c r="IWP45" s="4"/>
      <c r="IWQ45" s="4"/>
      <c r="IWR45" s="4"/>
      <c r="IWS45" s="4"/>
      <c r="IWT45" s="4"/>
      <c r="IWU45" s="4"/>
      <c r="IWV45" s="4"/>
      <c r="IWW45" s="4"/>
      <c r="IWX45" s="4"/>
      <c r="IWY45" s="4"/>
      <c r="IWZ45" s="4"/>
      <c r="IXA45" s="4"/>
      <c r="IXB45" s="4"/>
      <c r="IXC45" s="4"/>
      <c r="IXD45" s="4"/>
      <c r="IXE45" s="4"/>
      <c r="IXF45" s="4"/>
      <c r="IXG45" s="4"/>
      <c r="IXH45" s="4"/>
      <c r="IXI45" s="4"/>
      <c r="IXJ45" s="4"/>
      <c r="IXK45" s="4"/>
      <c r="IXL45" s="4"/>
      <c r="IXM45" s="4"/>
      <c r="IXN45" s="4"/>
      <c r="IXO45" s="4"/>
      <c r="IXP45" s="4"/>
      <c r="IXQ45" s="4"/>
      <c r="IXR45" s="4"/>
      <c r="IXS45" s="4"/>
      <c r="IXT45" s="4"/>
      <c r="IXU45" s="4"/>
      <c r="IXV45" s="4"/>
      <c r="IXW45" s="4"/>
      <c r="IXX45" s="4"/>
      <c r="IXY45" s="4"/>
      <c r="IXZ45" s="4"/>
      <c r="IYA45" s="4"/>
      <c r="IYB45" s="4"/>
      <c r="IYC45" s="4"/>
      <c r="IYD45" s="4"/>
      <c r="IYE45" s="4"/>
      <c r="IYF45" s="4"/>
      <c r="IYG45" s="4"/>
      <c r="IYH45" s="4"/>
      <c r="IYI45" s="4"/>
      <c r="IYJ45" s="4"/>
      <c r="IYK45" s="4"/>
      <c r="IYL45" s="4"/>
      <c r="IYM45" s="4"/>
      <c r="IYN45" s="4"/>
      <c r="IYO45" s="4"/>
      <c r="IYP45" s="4"/>
      <c r="IYQ45" s="4"/>
      <c r="IYR45" s="4"/>
      <c r="IYS45" s="4"/>
      <c r="IYT45" s="4"/>
      <c r="IYU45" s="4"/>
      <c r="IYV45" s="4"/>
      <c r="IYW45" s="4"/>
      <c r="IYX45" s="4"/>
      <c r="IYY45" s="4"/>
      <c r="IYZ45" s="4"/>
      <c r="IZA45" s="4"/>
      <c r="IZB45" s="4"/>
      <c r="IZC45" s="4"/>
      <c r="IZD45" s="4"/>
      <c r="IZE45" s="4"/>
      <c r="IZF45" s="4"/>
      <c r="IZG45" s="4"/>
      <c r="IZH45" s="4"/>
      <c r="IZI45" s="4"/>
      <c r="IZJ45" s="4"/>
      <c r="IZK45" s="4"/>
      <c r="IZL45" s="4"/>
      <c r="IZM45" s="4"/>
      <c r="IZN45" s="4"/>
      <c r="IZO45" s="4"/>
      <c r="IZP45" s="4"/>
      <c r="IZQ45" s="4"/>
      <c r="IZR45" s="4"/>
      <c r="IZS45" s="4"/>
      <c r="IZT45" s="4"/>
      <c r="IZU45" s="4"/>
      <c r="IZV45" s="4"/>
      <c r="IZW45" s="4"/>
      <c r="IZX45" s="4"/>
      <c r="IZY45" s="4"/>
      <c r="IZZ45" s="4"/>
      <c r="JAA45" s="4"/>
      <c r="JAB45" s="4"/>
      <c r="JAC45" s="4"/>
      <c r="JAD45" s="4"/>
      <c r="JAE45" s="4"/>
      <c r="JAF45" s="4"/>
      <c r="JAG45" s="4"/>
      <c r="JAH45" s="4"/>
      <c r="JAI45" s="4"/>
      <c r="JAJ45" s="4"/>
      <c r="JAK45" s="4"/>
      <c r="JAL45" s="4"/>
      <c r="JAM45" s="4"/>
      <c r="JAN45" s="4"/>
      <c r="JAO45" s="4"/>
      <c r="JAP45" s="4"/>
      <c r="JAQ45" s="4"/>
      <c r="JAR45" s="4"/>
      <c r="JAS45" s="4"/>
      <c r="JAT45" s="4"/>
      <c r="JAU45" s="4"/>
      <c r="JAV45" s="4"/>
      <c r="JAW45" s="4"/>
      <c r="JAX45" s="4"/>
      <c r="JAY45" s="4"/>
      <c r="JAZ45" s="4"/>
      <c r="JBA45" s="4"/>
      <c r="JBB45" s="4"/>
      <c r="JBC45" s="4"/>
      <c r="JBD45" s="4"/>
      <c r="JBE45" s="4"/>
      <c r="JBF45" s="4"/>
      <c r="JBG45" s="4"/>
      <c r="JBH45" s="4"/>
      <c r="JBI45" s="4"/>
      <c r="JBJ45" s="4"/>
      <c r="JBK45" s="4"/>
      <c r="JBL45" s="4"/>
      <c r="JBM45" s="4"/>
      <c r="JBN45" s="4"/>
      <c r="JBO45" s="4"/>
      <c r="JBP45" s="4"/>
      <c r="JBQ45" s="4"/>
      <c r="JBR45" s="4"/>
      <c r="JBS45" s="4"/>
      <c r="JBT45" s="4"/>
      <c r="JBU45" s="4"/>
      <c r="JBV45" s="4"/>
      <c r="JBW45" s="4"/>
      <c r="JBX45" s="4"/>
      <c r="JBY45" s="4"/>
      <c r="JBZ45" s="4"/>
      <c r="JCA45" s="4"/>
      <c r="JCB45" s="4"/>
      <c r="JCC45" s="4"/>
      <c r="JCD45" s="4"/>
      <c r="JCE45" s="4"/>
      <c r="JCF45" s="4"/>
      <c r="JCG45" s="4"/>
      <c r="JCH45" s="4"/>
      <c r="JCI45" s="4"/>
      <c r="JCJ45" s="4"/>
      <c r="JCK45" s="4"/>
      <c r="JCL45" s="4"/>
      <c r="JCM45" s="4"/>
      <c r="JCN45" s="4"/>
      <c r="JCO45" s="4"/>
      <c r="JCP45" s="4"/>
      <c r="JCQ45" s="4"/>
      <c r="JCR45" s="4"/>
      <c r="JCS45" s="4"/>
      <c r="JCT45" s="4"/>
      <c r="JCU45" s="4"/>
      <c r="JCV45" s="4"/>
      <c r="JCW45" s="4"/>
      <c r="JCX45" s="4"/>
      <c r="JCY45" s="4"/>
      <c r="JCZ45" s="4"/>
      <c r="JDA45" s="4"/>
      <c r="JDB45" s="4"/>
      <c r="JDC45" s="4"/>
      <c r="JDD45" s="4"/>
      <c r="JDE45" s="4"/>
      <c r="JDF45" s="4"/>
      <c r="JDG45" s="4"/>
      <c r="JDH45" s="4"/>
      <c r="JDI45" s="4"/>
      <c r="JDJ45" s="4"/>
      <c r="JDK45" s="4"/>
      <c r="JDL45" s="4"/>
      <c r="JDM45" s="4"/>
      <c r="JDN45" s="4"/>
      <c r="JDO45" s="4"/>
      <c r="JDP45" s="4"/>
      <c r="JDQ45" s="4"/>
      <c r="JDR45" s="4"/>
      <c r="JDS45" s="4"/>
      <c r="JDT45" s="4"/>
      <c r="JDU45" s="4"/>
      <c r="JDV45" s="4"/>
      <c r="JDW45" s="4"/>
      <c r="JDX45" s="4"/>
      <c r="JDY45" s="4"/>
      <c r="JDZ45" s="4"/>
      <c r="JEA45" s="4"/>
      <c r="JEB45" s="4"/>
      <c r="JEC45" s="4"/>
      <c r="JED45" s="4"/>
      <c r="JEE45" s="4"/>
      <c r="JEF45" s="4"/>
      <c r="JEG45" s="4"/>
      <c r="JEH45" s="4"/>
      <c r="JEI45" s="4"/>
      <c r="JEJ45" s="4"/>
      <c r="JEK45" s="4"/>
      <c r="JEL45" s="4"/>
      <c r="JEM45" s="4"/>
      <c r="JEN45" s="4"/>
      <c r="JEO45" s="4"/>
      <c r="JEP45" s="4"/>
      <c r="JEQ45" s="4"/>
      <c r="JER45" s="4"/>
      <c r="JES45" s="4"/>
      <c r="JET45" s="4"/>
      <c r="JEU45" s="4"/>
      <c r="JEV45" s="4"/>
      <c r="JEW45" s="4"/>
      <c r="JEX45" s="4"/>
      <c r="JEY45" s="4"/>
      <c r="JEZ45" s="4"/>
      <c r="JFA45" s="4"/>
      <c r="JFB45" s="4"/>
      <c r="JFC45" s="4"/>
      <c r="JFD45" s="4"/>
      <c r="JFE45" s="4"/>
      <c r="JFF45" s="4"/>
      <c r="JFG45" s="4"/>
      <c r="JFH45" s="4"/>
      <c r="JFI45" s="4"/>
      <c r="JFJ45" s="4"/>
      <c r="JFK45" s="4"/>
      <c r="JFL45" s="4"/>
      <c r="JFM45" s="4"/>
      <c r="JFN45" s="4"/>
      <c r="JFO45" s="4"/>
      <c r="JFP45" s="4"/>
      <c r="JFQ45" s="4"/>
      <c r="JFR45" s="4"/>
      <c r="JFS45" s="4"/>
      <c r="JFT45" s="4"/>
      <c r="JFU45" s="4"/>
      <c r="JFV45" s="4"/>
      <c r="JFW45" s="4"/>
      <c r="JFX45" s="4"/>
      <c r="JFY45" s="4"/>
      <c r="JFZ45" s="4"/>
      <c r="JGA45" s="4"/>
      <c r="JGB45" s="4"/>
      <c r="JGC45" s="4"/>
      <c r="JGD45" s="4"/>
      <c r="JGE45" s="4"/>
      <c r="JGF45" s="4"/>
      <c r="JGG45" s="4"/>
      <c r="JGH45" s="4"/>
      <c r="JGI45" s="4"/>
      <c r="JGJ45" s="4"/>
      <c r="JGK45" s="4"/>
      <c r="JGL45" s="4"/>
      <c r="JGM45" s="4"/>
      <c r="JGN45" s="4"/>
      <c r="JGO45" s="4"/>
      <c r="JGP45" s="4"/>
      <c r="JGQ45" s="4"/>
      <c r="JGR45" s="4"/>
      <c r="JGS45" s="4"/>
      <c r="JGT45" s="4"/>
      <c r="JGU45" s="4"/>
      <c r="JGV45" s="4"/>
      <c r="JGW45" s="4"/>
      <c r="JGX45" s="4"/>
      <c r="JGY45" s="4"/>
      <c r="JGZ45" s="4"/>
      <c r="JHA45" s="4"/>
      <c r="JHB45" s="4"/>
      <c r="JHC45" s="4"/>
      <c r="JHD45" s="4"/>
      <c r="JHE45" s="4"/>
      <c r="JHF45" s="4"/>
      <c r="JHG45" s="4"/>
      <c r="JHH45" s="4"/>
      <c r="JHI45" s="4"/>
      <c r="JHJ45" s="4"/>
      <c r="JHK45" s="4"/>
      <c r="JHL45" s="4"/>
      <c r="JHM45" s="4"/>
      <c r="JHN45" s="4"/>
      <c r="JHO45" s="4"/>
      <c r="JHP45" s="4"/>
      <c r="JHQ45" s="4"/>
      <c r="JHR45" s="4"/>
      <c r="JHS45" s="4"/>
      <c r="JHT45" s="4"/>
      <c r="JHU45" s="4"/>
      <c r="JHV45" s="4"/>
      <c r="JHW45" s="4"/>
      <c r="JHX45" s="4"/>
      <c r="JHY45" s="4"/>
      <c r="JHZ45" s="4"/>
      <c r="JIA45" s="4"/>
      <c r="JIB45" s="4"/>
      <c r="JIC45" s="4"/>
      <c r="JID45" s="4"/>
      <c r="JIE45" s="4"/>
      <c r="JIF45" s="4"/>
      <c r="JIG45" s="4"/>
      <c r="JIH45" s="4"/>
      <c r="JII45" s="4"/>
      <c r="JIJ45" s="4"/>
      <c r="JIK45" s="4"/>
      <c r="JIL45" s="4"/>
      <c r="JIM45" s="4"/>
      <c r="JIN45" s="4"/>
      <c r="JIO45" s="4"/>
      <c r="JIP45" s="4"/>
      <c r="JIQ45" s="4"/>
      <c r="JIR45" s="4"/>
      <c r="JIS45" s="4"/>
      <c r="JIT45" s="4"/>
      <c r="JIU45" s="4"/>
      <c r="JIV45" s="4"/>
      <c r="JIW45" s="4"/>
      <c r="JIX45" s="4"/>
      <c r="JIY45" s="4"/>
      <c r="JIZ45" s="4"/>
      <c r="JJA45" s="4"/>
      <c r="JJB45" s="4"/>
      <c r="JJC45" s="4"/>
      <c r="JJD45" s="4"/>
      <c r="JJE45" s="4"/>
      <c r="JJF45" s="4"/>
      <c r="JJG45" s="4"/>
      <c r="JJH45" s="4"/>
      <c r="JJI45" s="4"/>
      <c r="JJJ45" s="4"/>
      <c r="JJK45" s="4"/>
      <c r="JJL45" s="4"/>
      <c r="JJM45" s="4"/>
      <c r="JJN45" s="4"/>
      <c r="JJO45" s="4"/>
      <c r="JJP45" s="4"/>
      <c r="JJQ45" s="4"/>
      <c r="JJR45" s="4"/>
      <c r="JJS45" s="4"/>
      <c r="JJT45" s="4"/>
      <c r="JJU45" s="4"/>
      <c r="JJV45" s="4"/>
      <c r="JJW45" s="4"/>
      <c r="JJX45" s="4"/>
      <c r="JJY45" s="4"/>
      <c r="JJZ45" s="4"/>
      <c r="JKA45" s="4"/>
      <c r="JKB45" s="4"/>
      <c r="JKC45" s="4"/>
      <c r="JKD45" s="4"/>
      <c r="JKE45" s="4"/>
      <c r="JKF45" s="4"/>
      <c r="JKG45" s="4"/>
      <c r="JKH45" s="4"/>
      <c r="JKI45" s="4"/>
      <c r="JKJ45" s="4"/>
      <c r="JKK45" s="4"/>
      <c r="JKL45" s="4"/>
      <c r="JKM45" s="4"/>
      <c r="JKN45" s="4"/>
      <c r="JKO45" s="4"/>
      <c r="JKP45" s="4"/>
      <c r="JKQ45" s="4"/>
      <c r="JKR45" s="4"/>
      <c r="JKS45" s="4"/>
      <c r="JKT45" s="4"/>
      <c r="JKU45" s="4"/>
      <c r="JKV45" s="4"/>
      <c r="JKW45" s="4"/>
      <c r="JKX45" s="4"/>
      <c r="JKY45" s="4"/>
      <c r="JKZ45" s="4"/>
      <c r="JLA45" s="4"/>
      <c r="JLB45" s="4"/>
      <c r="JLC45" s="4"/>
      <c r="JLD45" s="4"/>
      <c r="JLE45" s="4"/>
      <c r="JLF45" s="4"/>
      <c r="JLG45" s="4"/>
      <c r="JLH45" s="4"/>
      <c r="JLI45" s="4"/>
      <c r="JLJ45" s="4"/>
      <c r="JLK45" s="4"/>
      <c r="JLL45" s="4"/>
      <c r="JLM45" s="4"/>
      <c r="JLN45" s="4"/>
      <c r="JLO45" s="4"/>
      <c r="JLP45" s="4"/>
      <c r="JLQ45" s="4"/>
      <c r="JLR45" s="4"/>
      <c r="JLS45" s="4"/>
      <c r="JLT45" s="4"/>
      <c r="JLU45" s="4"/>
      <c r="JLV45" s="4"/>
      <c r="JLW45" s="4"/>
      <c r="JLX45" s="4"/>
      <c r="JLY45" s="4"/>
      <c r="JLZ45" s="4"/>
      <c r="JMA45" s="4"/>
      <c r="JMB45" s="4"/>
      <c r="JMC45" s="4"/>
      <c r="JMD45" s="4"/>
      <c r="JME45" s="4"/>
      <c r="JMF45" s="4"/>
      <c r="JMG45" s="4"/>
      <c r="JMH45" s="4"/>
      <c r="JMI45" s="4"/>
      <c r="JMJ45" s="4"/>
      <c r="JMK45" s="4"/>
      <c r="JML45" s="4"/>
      <c r="JMM45" s="4"/>
      <c r="JMN45" s="4"/>
      <c r="JMO45" s="4"/>
      <c r="JMP45" s="4"/>
      <c r="JMQ45" s="4"/>
      <c r="JMR45" s="4"/>
      <c r="JMS45" s="4"/>
      <c r="JMT45" s="4"/>
      <c r="JMU45" s="4"/>
      <c r="JMV45" s="4"/>
      <c r="JMW45" s="4"/>
      <c r="JMX45" s="4"/>
      <c r="JMY45" s="4"/>
      <c r="JMZ45" s="4"/>
      <c r="JNA45" s="4"/>
      <c r="JNB45" s="4"/>
      <c r="JNC45" s="4"/>
      <c r="JND45" s="4"/>
      <c r="JNE45" s="4"/>
      <c r="JNF45" s="4"/>
      <c r="JNG45" s="4"/>
      <c r="JNH45" s="4"/>
      <c r="JNI45" s="4"/>
      <c r="JNJ45" s="4"/>
      <c r="JNK45" s="4"/>
      <c r="JNL45" s="4"/>
      <c r="JNM45" s="4"/>
      <c r="JNN45" s="4"/>
      <c r="JNO45" s="4"/>
      <c r="JNP45" s="4"/>
      <c r="JNQ45" s="4"/>
      <c r="JNR45" s="4"/>
      <c r="JNS45" s="4"/>
      <c r="JNT45" s="4"/>
      <c r="JNU45" s="4"/>
      <c r="JNV45" s="4"/>
      <c r="JNW45" s="4"/>
      <c r="JNX45" s="4"/>
      <c r="JNY45" s="4"/>
      <c r="JNZ45" s="4"/>
      <c r="JOA45" s="4"/>
      <c r="JOB45" s="4"/>
      <c r="JOC45" s="4"/>
      <c r="JOD45" s="4"/>
      <c r="JOE45" s="4"/>
      <c r="JOF45" s="4"/>
      <c r="JOG45" s="4"/>
      <c r="JOH45" s="4"/>
      <c r="JOI45" s="4"/>
      <c r="JOJ45" s="4"/>
      <c r="JOK45" s="4"/>
      <c r="JOL45" s="4"/>
      <c r="JOM45" s="4"/>
      <c r="JON45" s="4"/>
      <c r="JOO45" s="4"/>
      <c r="JOP45" s="4"/>
      <c r="JOQ45" s="4"/>
      <c r="JOR45" s="4"/>
      <c r="JOS45" s="4"/>
      <c r="JOT45" s="4"/>
      <c r="JOU45" s="4"/>
      <c r="JOV45" s="4"/>
      <c r="JOW45" s="4"/>
      <c r="JOX45" s="4"/>
      <c r="JOY45" s="4"/>
      <c r="JOZ45" s="4"/>
      <c r="JPA45" s="4"/>
      <c r="JPB45" s="4"/>
      <c r="JPC45" s="4"/>
      <c r="JPD45" s="4"/>
      <c r="JPE45" s="4"/>
      <c r="JPF45" s="4"/>
      <c r="JPG45" s="4"/>
      <c r="JPH45" s="4"/>
      <c r="JPI45" s="4"/>
      <c r="JPJ45" s="4"/>
      <c r="JPK45" s="4"/>
      <c r="JPL45" s="4"/>
      <c r="JPM45" s="4"/>
      <c r="JPN45" s="4"/>
      <c r="JPO45" s="4"/>
      <c r="JPP45" s="4"/>
      <c r="JPQ45" s="4"/>
      <c r="JPR45" s="4"/>
      <c r="JPS45" s="4"/>
      <c r="JPT45" s="4"/>
      <c r="JPU45" s="4"/>
      <c r="JPV45" s="4"/>
      <c r="JPW45" s="4"/>
      <c r="JPX45" s="4"/>
      <c r="JPY45" s="4"/>
      <c r="JPZ45" s="4"/>
      <c r="JQA45" s="4"/>
      <c r="JQB45" s="4"/>
      <c r="JQC45" s="4"/>
      <c r="JQD45" s="4"/>
      <c r="JQE45" s="4"/>
      <c r="JQF45" s="4"/>
      <c r="JQG45" s="4"/>
      <c r="JQH45" s="4"/>
      <c r="JQI45" s="4"/>
      <c r="JQJ45" s="4"/>
      <c r="JQK45" s="4"/>
      <c r="JQL45" s="4"/>
      <c r="JQM45" s="4"/>
      <c r="JQN45" s="4"/>
      <c r="JQO45" s="4"/>
      <c r="JQP45" s="4"/>
      <c r="JQQ45" s="4"/>
      <c r="JQR45" s="4"/>
      <c r="JQS45" s="4"/>
      <c r="JQT45" s="4"/>
      <c r="JQU45" s="4"/>
      <c r="JQV45" s="4"/>
      <c r="JQW45" s="4"/>
      <c r="JQX45" s="4"/>
      <c r="JQY45" s="4"/>
      <c r="JQZ45" s="4"/>
      <c r="JRA45" s="4"/>
      <c r="JRB45" s="4"/>
      <c r="JRC45" s="4"/>
      <c r="JRD45" s="4"/>
      <c r="JRE45" s="4"/>
      <c r="JRF45" s="4"/>
      <c r="JRG45" s="4"/>
      <c r="JRH45" s="4"/>
      <c r="JRI45" s="4"/>
      <c r="JRJ45" s="4"/>
      <c r="JRK45" s="4"/>
      <c r="JRL45" s="4"/>
      <c r="JRM45" s="4"/>
      <c r="JRN45" s="4"/>
      <c r="JRO45" s="4"/>
      <c r="JRP45" s="4"/>
      <c r="JRQ45" s="4"/>
      <c r="JRR45" s="4"/>
      <c r="JRS45" s="4"/>
      <c r="JRT45" s="4"/>
      <c r="JRU45" s="4"/>
      <c r="JRV45" s="4"/>
      <c r="JRW45" s="4"/>
      <c r="JRX45" s="4"/>
      <c r="JRY45" s="4"/>
      <c r="JRZ45" s="4"/>
      <c r="JSA45" s="4"/>
      <c r="JSB45" s="4"/>
      <c r="JSC45" s="4"/>
      <c r="JSD45" s="4"/>
      <c r="JSE45" s="4"/>
      <c r="JSF45" s="4"/>
      <c r="JSG45" s="4"/>
      <c r="JSH45" s="4"/>
      <c r="JSI45" s="4"/>
      <c r="JSJ45" s="4"/>
      <c r="JSK45" s="4"/>
      <c r="JSL45" s="4"/>
      <c r="JSM45" s="4"/>
      <c r="JSN45" s="4"/>
      <c r="JSO45" s="4"/>
      <c r="JSP45" s="4"/>
      <c r="JSQ45" s="4"/>
      <c r="JSR45" s="4"/>
      <c r="JSS45" s="4"/>
      <c r="JST45" s="4"/>
      <c r="JSU45" s="4"/>
      <c r="JSV45" s="4"/>
      <c r="JSW45" s="4"/>
      <c r="JSX45" s="4"/>
      <c r="JSY45" s="4"/>
      <c r="JSZ45" s="4"/>
      <c r="JTA45" s="4"/>
      <c r="JTB45" s="4"/>
      <c r="JTC45" s="4"/>
      <c r="JTD45" s="4"/>
      <c r="JTE45" s="4"/>
      <c r="JTF45" s="4"/>
      <c r="JTG45" s="4"/>
      <c r="JTH45" s="4"/>
      <c r="JTI45" s="4"/>
      <c r="JTJ45" s="4"/>
      <c r="JTK45" s="4"/>
      <c r="JTL45" s="4"/>
      <c r="JTM45" s="4"/>
      <c r="JTN45" s="4"/>
      <c r="JTO45" s="4"/>
      <c r="JTP45" s="4"/>
      <c r="JTQ45" s="4"/>
      <c r="JTR45" s="4"/>
      <c r="JTS45" s="4"/>
      <c r="JTT45" s="4"/>
      <c r="JTU45" s="4"/>
      <c r="JTV45" s="4"/>
      <c r="JTW45" s="4"/>
      <c r="JTX45" s="4"/>
      <c r="JTY45" s="4"/>
      <c r="JTZ45" s="4"/>
      <c r="JUA45" s="4"/>
      <c r="JUB45" s="4"/>
      <c r="JUC45" s="4"/>
      <c r="JUD45" s="4"/>
      <c r="JUE45" s="4"/>
      <c r="JUF45" s="4"/>
      <c r="JUG45" s="4"/>
      <c r="JUH45" s="4"/>
      <c r="JUI45" s="4"/>
      <c r="JUJ45" s="4"/>
      <c r="JUK45" s="4"/>
      <c r="JUL45" s="4"/>
      <c r="JUM45" s="4"/>
      <c r="JUN45" s="4"/>
      <c r="JUO45" s="4"/>
      <c r="JUP45" s="4"/>
      <c r="JUQ45" s="4"/>
      <c r="JUR45" s="4"/>
      <c r="JUS45" s="4"/>
      <c r="JUT45" s="4"/>
      <c r="JUU45" s="4"/>
      <c r="JUV45" s="4"/>
      <c r="JUW45" s="4"/>
      <c r="JUX45" s="4"/>
      <c r="JUY45" s="4"/>
      <c r="JUZ45" s="4"/>
      <c r="JVA45" s="4"/>
      <c r="JVB45" s="4"/>
      <c r="JVC45" s="4"/>
      <c r="JVD45" s="4"/>
      <c r="JVE45" s="4"/>
      <c r="JVF45" s="4"/>
      <c r="JVG45" s="4"/>
      <c r="JVH45" s="4"/>
      <c r="JVI45" s="4"/>
      <c r="JVJ45" s="4"/>
      <c r="JVK45" s="4"/>
      <c r="JVL45" s="4"/>
      <c r="JVM45" s="4"/>
      <c r="JVN45" s="4"/>
      <c r="JVO45" s="4"/>
      <c r="JVP45" s="4"/>
      <c r="JVQ45" s="4"/>
      <c r="JVR45" s="4"/>
      <c r="JVS45" s="4"/>
      <c r="JVT45" s="4"/>
      <c r="JVU45" s="4"/>
      <c r="JVV45" s="4"/>
      <c r="JVW45" s="4"/>
      <c r="JVX45" s="4"/>
      <c r="JVY45" s="4"/>
      <c r="JVZ45" s="4"/>
      <c r="JWA45" s="4"/>
      <c r="JWB45" s="4"/>
      <c r="JWC45" s="4"/>
      <c r="JWD45" s="4"/>
      <c r="JWE45" s="4"/>
      <c r="JWF45" s="4"/>
      <c r="JWG45" s="4"/>
      <c r="JWH45" s="4"/>
      <c r="JWI45" s="4"/>
      <c r="JWJ45" s="4"/>
      <c r="JWK45" s="4"/>
      <c r="JWL45" s="4"/>
      <c r="JWM45" s="4"/>
      <c r="JWN45" s="4"/>
      <c r="JWO45" s="4"/>
      <c r="JWP45" s="4"/>
      <c r="JWQ45" s="4"/>
      <c r="JWR45" s="4"/>
      <c r="JWS45" s="4"/>
      <c r="JWT45" s="4"/>
      <c r="JWU45" s="4"/>
      <c r="JWV45" s="4"/>
      <c r="JWW45" s="4"/>
      <c r="JWX45" s="4"/>
      <c r="JWY45" s="4"/>
      <c r="JWZ45" s="4"/>
      <c r="JXA45" s="4"/>
      <c r="JXB45" s="4"/>
      <c r="JXC45" s="4"/>
      <c r="JXD45" s="4"/>
      <c r="JXE45" s="4"/>
      <c r="JXF45" s="4"/>
      <c r="JXG45" s="4"/>
      <c r="JXH45" s="4"/>
      <c r="JXI45" s="4"/>
      <c r="JXJ45" s="4"/>
      <c r="JXK45" s="4"/>
      <c r="JXL45" s="4"/>
      <c r="JXM45" s="4"/>
      <c r="JXN45" s="4"/>
      <c r="JXO45" s="4"/>
      <c r="JXP45" s="4"/>
      <c r="JXQ45" s="4"/>
      <c r="JXR45" s="4"/>
      <c r="JXS45" s="4"/>
      <c r="JXT45" s="4"/>
      <c r="JXU45" s="4"/>
      <c r="JXV45" s="4"/>
      <c r="JXW45" s="4"/>
      <c r="JXX45" s="4"/>
      <c r="JXY45" s="4"/>
      <c r="JXZ45" s="4"/>
      <c r="JYA45" s="4"/>
      <c r="JYB45" s="4"/>
      <c r="JYC45" s="4"/>
      <c r="JYD45" s="4"/>
      <c r="JYE45" s="4"/>
      <c r="JYF45" s="4"/>
      <c r="JYG45" s="4"/>
      <c r="JYH45" s="4"/>
      <c r="JYI45" s="4"/>
      <c r="JYJ45" s="4"/>
      <c r="JYK45" s="4"/>
      <c r="JYL45" s="4"/>
      <c r="JYM45" s="4"/>
      <c r="JYN45" s="4"/>
      <c r="JYO45" s="4"/>
      <c r="JYP45" s="4"/>
      <c r="JYQ45" s="4"/>
      <c r="JYR45" s="4"/>
      <c r="JYS45" s="4"/>
      <c r="JYT45" s="4"/>
      <c r="JYU45" s="4"/>
      <c r="JYV45" s="4"/>
      <c r="JYW45" s="4"/>
      <c r="JYX45" s="4"/>
      <c r="JYY45" s="4"/>
      <c r="JYZ45" s="4"/>
      <c r="JZA45" s="4"/>
      <c r="JZB45" s="4"/>
      <c r="JZC45" s="4"/>
      <c r="JZD45" s="4"/>
      <c r="JZE45" s="4"/>
      <c r="JZF45" s="4"/>
      <c r="JZG45" s="4"/>
      <c r="JZH45" s="4"/>
      <c r="JZI45" s="4"/>
      <c r="JZJ45" s="4"/>
      <c r="JZK45" s="4"/>
      <c r="JZL45" s="4"/>
      <c r="JZM45" s="4"/>
      <c r="JZN45" s="4"/>
      <c r="JZO45" s="4"/>
      <c r="JZP45" s="4"/>
      <c r="JZQ45" s="4"/>
      <c r="JZR45" s="4"/>
      <c r="JZS45" s="4"/>
      <c r="JZT45" s="4"/>
      <c r="JZU45" s="4"/>
      <c r="JZV45" s="4"/>
      <c r="JZW45" s="4"/>
      <c r="JZX45" s="4"/>
      <c r="JZY45" s="4"/>
      <c r="JZZ45" s="4"/>
      <c r="KAA45" s="4"/>
      <c r="KAB45" s="4"/>
      <c r="KAC45" s="4"/>
      <c r="KAD45" s="4"/>
      <c r="KAE45" s="4"/>
      <c r="KAF45" s="4"/>
      <c r="KAG45" s="4"/>
      <c r="KAH45" s="4"/>
      <c r="KAI45" s="4"/>
      <c r="KAJ45" s="4"/>
      <c r="KAK45" s="4"/>
      <c r="KAL45" s="4"/>
      <c r="KAM45" s="4"/>
      <c r="KAN45" s="4"/>
      <c r="KAO45" s="4"/>
      <c r="KAP45" s="4"/>
      <c r="KAQ45" s="4"/>
      <c r="KAR45" s="4"/>
      <c r="KAS45" s="4"/>
      <c r="KAT45" s="4"/>
      <c r="KAU45" s="4"/>
      <c r="KAV45" s="4"/>
      <c r="KAW45" s="4"/>
      <c r="KAX45" s="4"/>
      <c r="KAY45" s="4"/>
      <c r="KAZ45" s="4"/>
      <c r="KBA45" s="4"/>
      <c r="KBB45" s="4"/>
      <c r="KBC45" s="4"/>
      <c r="KBD45" s="4"/>
      <c r="KBE45" s="4"/>
      <c r="KBF45" s="4"/>
      <c r="KBG45" s="4"/>
      <c r="KBH45" s="4"/>
      <c r="KBI45" s="4"/>
      <c r="KBJ45" s="4"/>
      <c r="KBK45" s="4"/>
      <c r="KBL45" s="4"/>
      <c r="KBM45" s="4"/>
      <c r="KBN45" s="4"/>
      <c r="KBO45" s="4"/>
      <c r="KBP45" s="4"/>
      <c r="KBQ45" s="4"/>
      <c r="KBR45" s="4"/>
      <c r="KBS45" s="4"/>
      <c r="KBT45" s="4"/>
      <c r="KBU45" s="4"/>
      <c r="KBV45" s="4"/>
      <c r="KBW45" s="4"/>
      <c r="KBX45" s="4"/>
      <c r="KBY45" s="4"/>
      <c r="KBZ45" s="4"/>
      <c r="KCA45" s="4"/>
      <c r="KCB45" s="4"/>
      <c r="KCC45" s="4"/>
      <c r="KCD45" s="4"/>
      <c r="KCE45" s="4"/>
      <c r="KCF45" s="4"/>
      <c r="KCG45" s="4"/>
      <c r="KCH45" s="4"/>
      <c r="KCI45" s="4"/>
      <c r="KCJ45" s="4"/>
      <c r="KCK45" s="4"/>
      <c r="KCL45" s="4"/>
      <c r="KCM45" s="4"/>
      <c r="KCN45" s="4"/>
      <c r="KCO45" s="4"/>
      <c r="KCP45" s="4"/>
      <c r="KCQ45" s="4"/>
      <c r="KCR45" s="4"/>
      <c r="KCS45" s="4"/>
      <c r="KCT45" s="4"/>
      <c r="KCU45" s="4"/>
      <c r="KCV45" s="4"/>
      <c r="KCW45" s="4"/>
      <c r="KCX45" s="4"/>
      <c r="KCY45" s="4"/>
      <c r="KCZ45" s="4"/>
      <c r="KDA45" s="4"/>
      <c r="KDB45" s="4"/>
      <c r="KDC45" s="4"/>
      <c r="KDD45" s="4"/>
      <c r="KDE45" s="4"/>
      <c r="KDF45" s="4"/>
      <c r="KDG45" s="4"/>
      <c r="KDH45" s="4"/>
      <c r="KDI45" s="4"/>
      <c r="KDJ45" s="4"/>
      <c r="KDK45" s="4"/>
      <c r="KDL45" s="4"/>
      <c r="KDM45" s="4"/>
      <c r="KDN45" s="4"/>
      <c r="KDO45" s="4"/>
      <c r="KDP45" s="4"/>
      <c r="KDQ45" s="4"/>
      <c r="KDR45" s="4"/>
      <c r="KDS45" s="4"/>
      <c r="KDT45" s="4"/>
      <c r="KDU45" s="4"/>
      <c r="KDV45" s="4"/>
      <c r="KDW45" s="4"/>
      <c r="KDX45" s="4"/>
      <c r="KDY45" s="4"/>
      <c r="KDZ45" s="4"/>
      <c r="KEA45" s="4"/>
      <c r="KEB45" s="4"/>
      <c r="KEC45" s="4"/>
      <c r="KED45" s="4"/>
      <c r="KEE45" s="4"/>
      <c r="KEF45" s="4"/>
      <c r="KEG45" s="4"/>
      <c r="KEH45" s="4"/>
      <c r="KEI45" s="4"/>
      <c r="KEJ45" s="4"/>
      <c r="KEK45" s="4"/>
      <c r="KEL45" s="4"/>
      <c r="KEM45" s="4"/>
      <c r="KEN45" s="4"/>
      <c r="KEO45" s="4"/>
      <c r="KEP45" s="4"/>
      <c r="KEQ45" s="4"/>
      <c r="KER45" s="4"/>
      <c r="KES45" s="4"/>
      <c r="KET45" s="4"/>
      <c r="KEU45" s="4"/>
      <c r="KEV45" s="4"/>
      <c r="KEW45" s="4"/>
      <c r="KEX45" s="4"/>
      <c r="KEY45" s="4"/>
      <c r="KEZ45" s="4"/>
      <c r="KFA45" s="4"/>
      <c r="KFB45" s="4"/>
      <c r="KFC45" s="4"/>
      <c r="KFD45" s="4"/>
      <c r="KFE45" s="4"/>
      <c r="KFF45" s="4"/>
      <c r="KFG45" s="4"/>
      <c r="KFH45" s="4"/>
      <c r="KFI45" s="4"/>
      <c r="KFJ45" s="4"/>
      <c r="KFK45" s="4"/>
      <c r="KFL45" s="4"/>
      <c r="KFM45" s="4"/>
      <c r="KFN45" s="4"/>
      <c r="KFO45" s="4"/>
      <c r="KFP45" s="4"/>
      <c r="KFQ45" s="4"/>
      <c r="KFR45" s="4"/>
      <c r="KFS45" s="4"/>
      <c r="KFT45" s="4"/>
      <c r="KFU45" s="4"/>
      <c r="KFV45" s="4"/>
      <c r="KFW45" s="4"/>
      <c r="KFX45" s="4"/>
      <c r="KFY45" s="4"/>
      <c r="KFZ45" s="4"/>
      <c r="KGA45" s="4"/>
      <c r="KGB45" s="4"/>
      <c r="KGC45" s="4"/>
      <c r="KGD45" s="4"/>
      <c r="KGE45" s="4"/>
      <c r="KGF45" s="4"/>
      <c r="KGG45" s="4"/>
      <c r="KGH45" s="4"/>
      <c r="KGI45" s="4"/>
      <c r="KGJ45" s="4"/>
      <c r="KGK45" s="4"/>
      <c r="KGL45" s="4"/>
      <c r="KGM45" s="4"/>
      <c r="KGN45" s="4"/>
      <c r="KGO45" s="4"/>
      <c r="KGP45" s="4"/>
      <c r="KGQ45" s="4"/>
      <c r="KGR45" s="4"/>
      <c r="KGS45" s="4"/>
      <c r="KGT45" s="4"/>
      <c r="KGU45" s="4"/>
      <c r="KGV45" s="4"/>
      <c r="KGW45" s="4"/>
      <c r="KGX45" s="4"/>
      <c r="KGY45" s="4"/>
      <c r="KGZ45" s="4"/>
      <c r="KHA45" s="4"/>
      <c r="KHB45" s="4"/>
      <c r="KHC45" s="4"/>
      <c r="KHD45" s="4"/>
      <c r="KHE45" s="4"/>
      <c r="KHF45" s="4"/>
      <c r="KHG45" s="4"/>
      <c r="KHH45" s="4"/>
      <c r="KHI45" s="4"/>
      <c r="KHJ45" s="4"/>
      <c r="KHK45" s="4"/>
      <c r="KHL45" s="4"/>
      <c r="KHM45" s="4"/>
      <c r="KHN45" s="4"/>
      <c r="KHO45" s="4"/>
      <c r="KHP45" s="4"/>
      <c r="KHQ45" s="4"/>
      <c r="KHR45" s="4"/>
      <c r="KHS45" s="4"/>
      <c r="KHT45" s="4"/>
      <c r="KHU45" s="4"/>
      <c r="KHV45" s="4"/>
      <c r="KHW45" s="4"/>
      <c r="KHX45" s="4"/>
      <c r="KHY45" s="4"/>
      <c r="KHZ45" s="4"/>
      <c r="KIA45" s="4"/>
      <c r="KIB45" s="4"/>
      <c r="KIC45" s="4"/>
      <c r="KID45" s="4"/>
      <c r="KIE45" s="4"/>
      <c r="KIF45" s="4"/>
      <c r="KIG45" s="4"/>
      <c r="KIH45" s="4"/>
      <c r="KII45" s="4"/>
      <c r="KIJ45" s="4"/>
      <c r="KIK45" s="4"/>
      <c r="KIL45" s="4"/>
      <c r="KIM45" s="4"/>
      <c r="KIN45" s="4"/>
      <c r="KIO45" s="4"/>
      <c r="KIP45" s="4"/>
      <c r="KIQ45" s="4"/>
      <c r="KIR45" s="4"/>
      <c r="KIS45" s="4"/>
      <c r="KIT45" s="4"/>
      <c r="KIU45" s="4"/>
      <c r="KIV45" s="4"/>
      <c r="KIW45" s="4"/>
      <c r="KIX45" s="4"/>
      <c r="KIY45" s="4"/>
      <c r="KIZ45" s="4"/>
      <c r="KJA45" s="4"/>
      <c r="KJB45" s="4"/>
      <c r="KJC45" s="4"/>
      <c r="KJD45" s="4"/>
      <c r="KJE45" s="4"/>
      <c r="KJF45" s="4"/>
      <c r="KJG45" s="4"/>
      <c r="KJH45" s="4"/>
      <c r="KJI45" s="4"/>
      <c r="KJJ45" s="4"/>
      <c r="KJK45" s="4"/>
      <c r="KJL45" s="4"/>
      <c r="KJM45" s="4"/>
      <c r="KJN45" s="4"/>
      <c r="KJO45" s="4"/>
      <c r="KJP45" s="4"/>
      <c r="KJQ45" s="4"/>
      <c r="KJR45" s="4"/>
      <c r="KJS45" s="4"/>
      <c r="KJT45" s="4"/>
      <c r="KJU45" s="4"/>
      <c r="KJV45" s="4"/>
      <c r="KJW45" s="4"/>
      <c r="KJX45" s="4"/>
      <c r="KJY45" s="4"/>
      <c r="KJZ45" s="4"/>
      <c r="KKA45" s="4"/>
      <c r="KKB45" s="4"/>
      <c r="KKC45" s="4"/>
      <c r="KKD45" s="4"/>
      <c r="KKE45" s="4"/>
      <c r="KKF45" s="4"/>
      <c r="KKG45" s="4"/>
      <c r="KKH45" s="4"/>
      <c r="KKI45" s="4"/>
      <c r="KKJ45" s="4"/>
      <c r="KKK45" s="4"/>
      <c r="KKL45" s="4"/>
      <c r="KKM45" s="4"/>
      <c r="KKN45" s="4"/>
      <c r="KKO45" s="4"/>
      <c r="KKP45" s="4"/>
      <c r="KKQ45" s="4"/>
      <c r="KKR45" s="4"/>
      <c r="KKS45" s="4"/>
      <c r="KKT45" s="4"/>
      <c r="KKU45" s="4"/>
      <c r="KKV45" s="4"/>
      <c r="KKW45" s="4"/>
      <c r="KKX45" s="4"/>
      <c r="KKY45" s="4"/>
      <c r="KKZ45" s="4"/>
      <c r="KLA45" s="4"/>
      <c r="KLB45" s="4"/>
      <c r="KLC45" s="4"/>
      <c r="KLD45" s="4"/>
      <c r="KLE45" s="4"/>
      <c r="KLF45" s="4"/>
      <c r="KLG45" s="4"/>
      <c r="KLH45" s="4"/>
      <c r="KLI45" s="4"/>
      <c r="KLJ45" s="4"/>
      <c r="KLK45" s="4"/>
      <c r="KLL45" s="4"/>
      <c r="KLM45" s="4"/>
      <c r="KLN45" s="4"/>
      <c r="KLO45" s="4"/>
      <c r="KLP45" s="4"/>
      <c r="KLQ45" s="4"/>
      <c r="KLR45" s="4"/>
      <c r="KLS45" s="4"/>
      <c r="KLT45" s="4"/>
      <c r="KLU45" s="4"/>
      <c r="KLV45" s="4"/>
      <c r="KLW45" s="4"/>
      <c r="KLX45" s="4"/>
      <c r="KLY45" s="4"/>
      <c r="KLZ45" s="4"/>
      <c r="KMA45" s="4"/>
      <c r="KMB45" s="4"/>
      <c r="KMC45" s="4"/>
      <c r="KMD45" s="4"/>
      <c r="KME45" s="4"/>
      <c r="KMF45" s="4"/>
      <c r="KMG45" s="4"/>
      <c r="KMH45" s="4"/>
      <c r="KMI45" s="4"/>
      <c r="KMJ45" s="4"/>
      <c r="KMK45" s="4"/>
      <c r="KML45" s="4"/>
      <c r="KMM45" s="4"/>
      <c r="KMN45" s="4"/>
      <c r="KMO45" s="4"/>
      <c r="KMP45" s="4"/>
      <c r="KMQ45" s="4"/>
      <c r="KMR45" s="4"/>
      <c r="KMS45" s="4"/>
      <c r="KMT45" s="4"/>
      <c r="KMU45" s="4"/>
      <c r="KMV45" s="4"/>
      <c r="KMW45" s="4"/>
      <c r="KMX45" s="4"/>
      <c r="KMY45" s="4"/>
      <c r="KMZ45" s="4"/>
      <c r="KNA45" s="4"/>
      <c r="KNB45" s="4"/>
      <c r="KNC45" s="4"/>
      <c r="KND45" s="4"/>
      <c r="KNE45" s="4"/>
      <c r="KNF45" s="4"/>
      <c r="KNG45" s="4"/>
      <c r="KNH45" s="4"/>
      <c r="KNI45" s="4"/>
      <c r="KNJ45" s="4"/>
      <c r="KNK45" s="4"/>
      <c r="KNL45" s="4"/>
      <c r="KNM45" s="4"/>
      <c r="KNN45" s="4"/>
      <c r="KNO45" s="4"/>
      <c r="KNP45" s="4"/>
      <c r="KNQ45" s="4"/>
      <c r="KNR45" s="4"/>
      <c r="KNS45" s="4"/>
      <c r="KNT45" s="4"/>
      <c r="KNU45" s="4"/>
      <c r="KNV45" s="4"/>
      <c r="KNW45" s="4"/>
      <c r="KNX45" s="4"/>
      <c r="KNY45" s="4"/>
      <c r="KNZ45" s="4"/>
      <c r="KOA45" s="4"/>
      <c r="KOB45" s="4"/>
      <c r="KOC45" s="4"/>
      <c r="KOD45" s="4"/>
      <c r="KOE45" s="4"/>
      <c r="KOF45" s="4"/>
      <c r="KOG45" s="4"/>
      <c r="KOH45" s="4"/>
      <c r="KOI45" s="4"/>
      <c r="KOJ45" s="4"/>
      <c r="KOK45" s="4"/>
      <c r="KOL45" s="4"/>
      <c r="KOM45" s="4"/>
      <c r="KON45" s="4"/>
      <c r="KOO45" s="4"/>
      <c r="KOP45" s="4"/>
      <c r="KOQ45" s="4"/>
      <c r="KOR45" s="4"/>
      <c r="KOS45" s="4"/>
      <c r="KOT45" s="4"/>
      <c r="KOU45" s="4"/>
      <c r="KOV45" s="4"/>
      <c r="KOW45" s="4"/>
      <c r="KOX45" s="4"/>
      <c r="KOY45" s="4"/>
      <c r="KOZ45" s="4"/>
      <c r="KPA45" s="4"/>
      <c r="KPB45" s="4"/>
      <c r="KPC45" s="4"/>
      <c r="KPD45" s="4"/>
      <c r="KPE45" s="4"/>
      <c r="KPF45" s="4"/>
      <c r="KPG45" s="4"/>
      <c r="KPH45" s="4"/>
      <c r="KPI45" s="4"/>
      <c r="KPJ45" s="4"/>
      <c r="KPK45" s="4"/>
      <c r="KPL45" s="4"/>
      <c r="KPM45" s="4"/>
      <c r="KPN45" s="4"/>
      <c r="KPO45" s="4"/>
      <c r="KPP45" s="4"/>
      <c r="KPQ45" s="4"/>
      <c r="KPR45" s="4"/>
      <c r="KPS45" s="4"/>
      <c r="KPT45" s="4"/>
      <c r="KPU45" s="4"/>
      <c r="KPV45" s="4"/>
      <c r="KPW45" s="4"/>
      <c r="KPX45" s="4"/>
      <c r="KPY45" s="4"/>
      <c r="KPZ45" s="4"/>
      <c r="KQA45" s="4"/>
      <c r="KQB45" s="4"/>
      <c r="KQC45" s="4"/>
      <c r="KQD45" s="4"/>
      <c r="KQE45" s="4"/>
      <c r="KQF45" s="4"/>
      <c r="KQG45" s="4"/>
      <c r="KQH45" s="4"/>
      <c r="KQI45" s="4"/>
      <c r="KQJ45" s="4"/>
      <c r="KQK45" s="4"/>
      <c r="KQL45" s="4"/>
      <c r="KQM45" s="4"/>
      <c r="KQN45" s="4"/>
      <c r="KQO45" s="4"/>
      <c r="KQP45" s="4"/>
      <c r="KQQ45" s="4"/>
      <c r="KQR45" s="4"/>
      <c r="KQS45" s="4"/>
      <c r="KQT45" s="4"/>
      <c r="KQU45" s="4"/>
      <c r="KQV45" s="4"/>
      <c r="KQW45" s="4"/>
      <c r="KQX45" s="4"/>
      <c r="KQY45" s="4"/>
      <c r="KQZ45" s="4"/>
      <c r="KRA45" s="4"/>
      <c r="KRB45" s="4"/>
      <c r="KRC45" s="4"/>
      <c r="KRD45" s="4"/>
      <c r="KRE45" s="4"/>
      <c r="KRF45" s="4"/>
      <c r="KRG45" s="4"/>
      <c r="KRH45" s="4"/>
      <c r="KRI45" s="4"/>
      <c r="KRJ45" s="4"/>
      <c r="KRK45" s="4"/>
      <c r="KRL45" s="4"/>
      <c r="KRM45" s="4"/>
      <c r="KRN45" s="4"/>
      <c r="KRO45" s="4"/>
      <c r="KRP45" s="4"/>
      <c r="KRQ45" s="4"/>
      <c r="KRR45" s="4"/>
      <c r="KRS45" s="4"/>
      <c r="KRT45" s="4"/>
      <c r="KRU45" s="4"/>
      <c r="KRV45" s="4"/>
      <c r="KRW45" s="4"/>
      <c r="KRX45" s="4"/>
      <c r="KRY45" s="4"/>
      <c r="KRZ45" s="4"/>
      <c r="KSA45" s="4"/>
      <c r="KSB45" s="4"/>
      <c r="KSC45" s="4"/>
      <c r="KSD45" s="4"/>
      <c r="KSE45" s="4"/>
      <c r="KSF45" s="4"/>
      <c r="KSG45" s="4"/>
      <c r="KSH45" s="4"/>
      <c r="KSI45" s="4"/>
      <c r="KSJ45" s="4"/>
      <c r="KSK45" s="4"/>
      <c r="KSL45" s="4"/>
      <c r="KSM45" s="4"/>
      <c r="KSN45" s="4"/>
      <c r="KSO45" s="4"/>
      <c r="KSP45" s="4"/>
      <c r="KSQ45" s="4"/>
      <c r="KSR45" s="4"/>
      <c r="KSS45" s="4"/>
      <c r="KST45" s="4"/>
      <c r="KSU45" s="4"/>
      <c r="KSV45" s="4"/>
      <c r="KSW45" s="4"/>
      <c r="KSX45" s="4"/>
      <c r="KSY45" s="4"/>
      <c r="KSZ45" s="4"/>
      <c r="KTA45" s="4"/>
      <c r="KTB45" s="4"/>
      <c r="KTC45" s="4"/>
      <c r="KTD45" s="4"/>
      <c r="KTE45" s="4"/>
      <c r="KTF45" s="4"/>
      <c r="KTG45" s="4"/>
      <c r="KTH45" s="4"/>
      <c r="KTI45" s="4"/>
      <c r="KTJ45" s="4"/>
      <c r="KTK45" s="4"/>
      <c r="KTL45" s="4"/>
      <c r="KTM45" s="4"/>
      <c r="KTN45" s="4"/>
      <c r="KTO45" s="4"/>
      <c r="KTP45" s="4"/>
      <c r="KTQ45" s="4"/>
      <c r="KTR45" s="4"/>
      <c r="KTS45" s="4"/>
      <c r="KTT45" s="4"/>
      <c r="KTU45" s="4"/>
      <c r="KTV45" s="4"/>
      <c r="KTW45" s="4"/>
      <c r="KTX45" s="4"/>
      <c r="KTY45" s="4"/>
      <c r="KTZ45" s="4"/>
      <c r="KUA45" s="4"/>
      <c r="KUB45" s="4"/>
      <c r="KUC45" s="4"/>
      <c r="KUD45" s="4"/>
      <c r="KUE45" s="4"/>
      <c r="KUF45" s="4"/>
      <c r="KUG45" s="4"/>
      <c r="KUH45" s="4"/>
      <c r="KUI45" s="4"/>
      <c r="KUJ45" s="4"/>
      <c r="KUK45" s="4"/>
      <c r="KUL45" s="4"/>
      <c r="KUM45" s="4"/>
      <c r="KUN45" s="4"/>
      <c r="KUO45" s="4"/>
      <c r="KUP45" s="4"/>
      <c r="KUQ45" s="4"/>
      <c r="KUR45" s="4"/>
      <c r="KUS45" s="4"/>
      <c r="KUT45" s="4"/>
      <c r="KUU45" s="4"/>
      <c r="KUV45" s="4"/>
      <c r="KUW45" s="4"/>
      <c r="KUX45" s="4"/>
      <c r="KUY45" s="4"/>
      <c r="KUZ45" s="4"/>
      <c r="KVA45" s="4"/>
      <c r="KVB45" s="4"/>
      <c r="KVC45" s="4"/>
      <c r="KVD45" s="4"/>
      <c r="KVE45" s="4"/>
      <c r="KVF45" s="4"/>
      <c r="KVG45" s="4"/>
      <c r="KVH45" s="4"/>
      <c r="KVI45" s="4"/>
      <c r="KVJ45" s="4"/>
      <c r="KVK45" s="4"/>
      <c r="KVL45" s="4"/>
      <c r="KVM45" s="4"/>
      <c r="KVN45" s="4"/>
      <c r="KVO45" s="4"/>
      <c r="KVP45" s="4"/>
      <c r="KVQ45" s="4"/>
      <c r="KVR45" s="4"/>
      <c r="KVS45" s="4"/>
      <c r="KVT45" s="4"/>
      <c r="KVU45" s="4"/>
      <c r="KVV45" s="4"/>
      <c r="KVW45" s="4"/>
      <c r="KVX45" s="4"/>
      <c r="KVY45" s="4"/>
      <c r="KVZ45" s="4"/>
      <c r="KWA45" s="4"/>
      <c r="KWB45" s="4"/>
      <c r="KWC45" s="4"/>
      <c r="KWD45" s="4"/>
      <c r="KWE45" s="4"/>
      <c r="KWF45" s="4"/>
      <c r="KWG45" s="4"/>
      <c r="KWH45" s="4"/>
      <c r="KWI45" s="4"/>
      <c r="KWJ45" s="4"/>
      <c r="KWK45" s="4"/>
      <c r="KWL45" s="4"/>
      <c r="KWM45" s="4"/>
      <c r="KWN45" s="4"/>
      <c r="KWO45" s="4"/>
      <c r="KWP45" s="4"/>
      <c r="KWQ45" s="4"/>
      <c r="KWR45" s="4"/>
      <c r="KWS45" s="4"/>
      <c r="KWT45" s="4"/>
      <c r="KWU45" s="4"/>
      <c r="KWV45" s="4"/>
      <c r="KWW45" s="4"/>
      <c r="KWX45" s="4"/>
      <c r="KWY45" s="4"/>
      <c r="KWZ45" s="4"/>
      <c r="KXA45" s="4"/>
      <c r="KXB45" s="4"/>
      <c r="KXC45" s="4"/>
      <c r="KXD45" s="4"/>
      <c r="KXE45" s="4"/>
      <c r="KXF45" s="4"/>
      <c r="KXG45" s="4"/>
      <c r="KXH45" s="4"/>
      <c r="KXI45" s="4"/>
      <c r="KXJ45" s="4"/>
      <c r="KXK45" s="4"/>
      <c r="KXL45" s="4"/>
      <c r="KXM45" s="4"/>
      <c r="KXN45" s="4"/>
      <c r="KXO45" s="4"/>
      <c r="KXP45" s="4"/>
      <c r="KXQ45" s="4"/>
      <c r="KXR45" s="4"/>
      <c r="KXS45" s="4"/>
      <c r="KXT45" s="4"/>
      <c r="KXU45" s="4"/>
      <c r="KXV45" s="4"/>
      <c r="KXW45" s="4"/>
      <c r="KXX45" s="4"/>
      <c r="KXY45" s="4"/>
      <c r="KXZ45" s="4"/>
      <c r="KYA45" s="4"/>
      <c r="KYB45" s="4"/>
      <c r="KYC45" s="4"/>
      <c r="KYD45" s="4"/>
      <c r="KYE45" s="4"/>
      <c r="KYF45" s="4"/>
      <c r="KYG45" s="4"/>
      <c r="KYH45" s="4"/>
      <c r="KYI45" s="4"/>
      <c r="KYJ45" s="4"/>
      <c r="KYK45" s="4"/>
      <c r="KYL45" s="4"/>
      <c r="KYM45" s="4"/>
      <c r="KYN45" s="4"/>
      <c r="KYO45" s="4"/>
      <c r="KYP45" s="4"/>
      <c r="KYQ45" s="4"/>
      <c r="KYR45" s="4"/>
      <c r="KYS45" s="4"/>
      <c r="KYT45" s="4"/>
      <c r="KYU45" s="4"/>
      <c r="KYV45" s="4"/>
      <c r="KYW45" s="4"/>
      <c r="KYX45" s="4"/>
      <c r="KYY45" s="4"/>
      <c r="KYZ45" s="4"/>
      <c r="KZA45" s="4"/>
      <c r="KZB45" s="4"/>
      <c r="KZC45" s="4"/>
      <c r="KZD45" s="4"/>
      <c r="KZE45" s="4"/>
      <c r="KZF45" s="4"/>
      <c r="KZG45" s="4"/>
      <c r="KZH45" s="4"/>
      <c r="KZI45" s="4"/>
      <c r="KZJ45" s="4"/>
      <c r="KZK45" s="4"/>
      <c r="KZL45" s="4"/>
      <c r="KZM45" s="4"/>
      <c r="KZN45" s="4"/>
      <c r="KZO45" s="4"/>
      <c r="KZP45" s="4"/>
      <c r="KZQ45" s="4"/>
      <c r="KZR45" s="4"/>
      <c r="KZS45" s="4"/>
      <c r="KZT45" s="4"/>
      <c r="KZU45" s="4"/>
      <c r="KZV45" s="4"/>
      <c r="KZW45" s="4"/>
      <c r="KZX45" s="4"/>
      <c r="KZY45" s="4"/>
      <c r="KZZ45" s="4"/>
      <c r="LAA45" s="4"/>
      <c r="LAB45" s="4"/>
      <c r="LAC45" s="4"/>
      <c r="LAD45" s="4"/>
      <c r="LAE45" s="4"/>
      <c r="LAF45" s="4"/>
      <c r="LAG45" s="4"/>
      <c r="LAH45" s="4"/>
      <c r="LAI45" s="4"/>
      <c r="LAJ45" s="4"/>
      <c r="LAK45" s="4"/>
      <c r="LAL45" s="4"/>
      <c r="LAM45" s="4"/>
      <c r="LAN45" s="4"/>
      <c r="LAO45" s="4"/>
      <c r="LAP45" s="4"/>
      <c r="LAQ45" s="4"/>
      <c r="LAR45" s="4"/>
      <c r="LAS45" s="4"/>
      <c r="LAT45" s="4"/>
      <c r="LAU45" s="4"/>
      <c r="LAV45" s="4"/>
      <c r="LAW45" s="4"/>
      <c r="LAX45" s="4"/>
      <c r="LAY45" s="4"/>
      <c r="LAZ45" s="4"/>
      <c r="LBA45" s="4"/>
      <c r="LBB45" s="4"/>
      <c r="LBC45" s="4"/>
      <c r="LBD45" s="4"/>
      <c r="LBE45" s="4"/>
      <c r="LBF45" s="4"/>
      <c r="LBG45" s="4"/>
      <c r="LBH45" s="4"/>
      <c r="LBI45" s="4"/>
      <c r="LBJ45" s="4"/>
      <c r="LBK45" s="4"/>
      <c r="LBL45" s="4"/>
      <c r="LBM45" s="4"/>
      <c r="LBN45" s="4"/>
      <c r="LBO45" s="4"/>
      <c r="LBP45" s="4"/>
      <c r="LBQ45" s="4"/>
      <c r="LBR45" s="4"/>
      <c r="LBS45" s="4"/>
      <c r="LBT45" s="4"/>
      <c r="LBU45" s="4"/>
      <c r="LBV45" s="4"/>
      <c r="LBW45" s="4"/>
      <c r="LBX45" s="4"/>
      <c r="LBY45" s="4"/>
      <c r="LBZ45" s="4"/>
      <c r="LCA45" s="4"/>
      <c r="LCB45" s="4"/>
      <c r="LCC45" s="4"/>
      <c r="LCD45" s="4"/>
      <c r="LCE45" s="4"/>
      <c r="LCF45" s="4"/>
      <c r="LCG45" s="4"/>
      <c r="LCH45" s="4"/>
      <c r="LCI45" s="4"/>
      <c r="LCJ45" s="4"/>
      <c r="LCK45" s="4"/>
      <c r="LCL45" s="4"/>
      <c r="LCM45" s="4"/>
      <c r="LCN45" s="4"/>
      <c r="LCO45" s="4"/>
      <c r="LCP45" s="4"/>
      <c r="LCQ45" s="4"/>
      <c r="LCR45" s="4"/>
      <c r="LCS45" s="4"/>
      <c r="LCT45" s="4"/>
      <c r="LCU45" s="4"/>
      <c r="LCV45" s="4"/>
      <c r="LCW45" s="4"/>
      <c r="LCX45" s="4"/>
      <c r="LCY45" s="4"/>
      <c r="LCZ45" s="4"/>
      <c r="LDA45" s="4"/>
      <c r="LDB45" s="4"/>
      <c r="LDC45" s="4"/>
      <c r="LDD45" s="4"/>
      <c r="LDE45" s="4"/>
      <c r="LDF45" s="4"/>
      <c r="LDG45" s="4"/>
      <c r="LDH45" s="4"/>
      <c r="LDI45" s="4"/>
      <c r="LDJ45" s="4"/>
      <c r="LDK45" s="4"/>
      <c r="LDL45" s="4"/>
      <c r="LDM45" s="4"/>
      <c r="LDN45" s="4"/>
      <c r="LDO45" s="4"/>
      <c r="LDP45" s="4"/>
      <c r="LDQ45" s="4"/>
      <c r="LDR45" s="4"/>
      <c r="LDS45" s="4"/>
      <c r="LDT45" s="4"/>
      <c r="LDU45" s="4"/>
      <c r="LDV45" s="4"/>
      <c r="LDW45" s="4"/>
      <c r="LDX45" s="4"/>
      <c r="LDY45" s="4"/>
      <c r="LDZ45" s="4"/>
      <c r="LEA45" s="4"/>
      <c r="LEB45" s="4"/>
      <c r="LEC45" s="4"/>
      <c r="LED45" s="4"/>
      <c r="LEE45" s="4"/>
      <c r="LEF45" s="4"/>
      <c r="LEG45" s="4"/>
      <c r="LEH45" s="4"/>
      <c r="LEI45" s="4"/>
      <c r="LEJ45" s="4"/>
      <c r="LEK45" s="4"/>
      <c r="LEL45" s="4"/>
      <c r="LEM45" s="4"/>
      <c r="LEN45" s="4"/>
      <c r="LEO45" s="4"/>
      <c r="LEP45" s="4"/>
      <c r="LEQ45" s="4"/>
      <c r="LER45" s="4"/>
      <c r="LES45" s="4"/>
      <c r="LET45" s="4"/>
      <c r="LEU45" s="4"/>
      <c r="LEV45" s="4"/>
      <c r="LEW45" s="4"/>
      <c r="LEX45" s="4"/>
      <c r="LEY45" s="4"/>
      <c r="LEZ45" s="4"/>
      <c r="LFA45" s="4"/>
      <c r="LFB45" s="4"/>
      <c r="LFC45" s="4"/>
      <c r="LFD45" s="4"/>
      <c r="LFE45" s="4"/>
      <c r="LFF45" s="4"/>
      <c r="LFG45" s="4"/>
      <c r="LFH45" s="4"/>
      <c r="LFI45" s="4"/>
      <c r="LFJ45" s="4"/>
      <c r="LFK45" s="4"/>
      <c r="LFL45" s="4"/>
      <c r="LFM45" s="4"/>
      <c r="LFN45" s="4"/>
      <c r="LFO45" s="4"/>
      <c r="LFP45" s="4"/>
      <c r="LFQ45" s="4"/>
      <c r="LFR45" s="4"/>
      <c r="LFS45" s="4"/>
      <c r="LFT45" s="4"/>
      <c r="LFU45" s="4"/>
      <c r="LFV45" s="4"/>
      <c r="LFW45" s="4"/>
      <c r="LFX45" s="4"/>
      <c r="LFY45" s="4"/>
      <c r="LFZ45" s="4"/>
      <c r="LGA45" s="4"/>
      <c r="LGB45" s="4"/>
      <c r="LGC45" s="4"/>
      <c r="LGD45" s="4"/>
      <c r="LGE45" s="4"/>
      <c r="LGF45" s="4"/>
      <c r="LGG45" s="4"/>
      <c r="LGH45" s="4"/>
      <c r="LGI45" s="4"/>
      <c r="LGJ45" s="4"/>
      <c r="LGK45" s="4"/>
      <c r="LGL45" s="4"/>
      <c r="LGM45" s="4"/>
      <c r="LGN45" s="4"/>
      <c r="LGO45" s="4"/>
      <c r="LGP45" s="4"/>
      <c r="LGQ45" s="4"/>
      <c r="LGR45" s="4"/>
      <c r="LGS45" s="4"/>
      <c r="LGT45" s="4"/>
      <c r="LGU45" s="4"/>
      <c r="LGV45" s="4"/>
      <c r="LGW45" s="4"/>
      <c r="LGX45" s="4"/>
      <c r="LGY45" s="4"/>
      <c r="LGZ45" s="4"/>
      <c r="LHA45" s="4"/>
      <c r="LHB45" s="4"/>
      <c r="LHC45" s="4"/>
      <c r="LHD45" s="4"/>
      <c r="LHE45" s="4"/>
      <c r="LHF45" s="4"/>
      <c r="LHG45" s="4"/>
      <c r="LHH45" s="4"/>
      <c r="LHI45" s="4"/>
      <c r="LHJ45" s="4"/>
      <c r="LHK45" s="4"/>
      <c r="LHL45" s="4"/>
      <c r="LHM45" s="4"/>
      <c r="LHN45" s="4"/>
      <c r="LHO45" s="4"/>
      <c r="LHP45" s="4"/>
      <c r="LHQ45" s="4"/>
      <c r="LHR45" s="4"/>
      <c r="LHS45" s="4"/>
      <c r="LHT45" s="4"/>
      <c r="LHU45" s="4"/>
      <c r="LHV45" s="4"/>
      <c r="LHW45" s="4"/>
      <c r="LHX45" s="4"/>
      <c r="LHY45" s="4"/>
      <c r="LHZ45" s="4"/>
      <c r="LIA45" s="4"/>
      <c r="LIB45" s="4"/>
      <c r="LIC45" s="4"/>
      <c r="LID45" s="4"/>
      <c r="LIE45" s="4"/>
      <c r="LIF45" s="4"/>
      <c r="LIG45" s="4"/>
      <c r="LIH45" s="4"/>
      <c r="LII45" s="4"/>
      <c r="LIJ45" s="4"/>
      <c r="LIK45" s="4"/>
      <c r="LIL45" s="4"/>
      <c r="LIM45" s="4"/>
      <c r="LIN45" s="4"/>
      <c r="LIO45" s="4"/>
      <c r="LIP45" s="4"/>
      <c r="LIQ45" s="4"/>
      <c r="LIR45" s="4"/>
      <c r="LIS45" s="4"/>
      <c r="LIT45" s="4"/>
      <c r="LIU45" s="4"/>
      <c r="LIV45" s="4"/>
      <c r="LIW45" s="4"/>
      <c r="LIX45" s="4"/>
      <c r="LIY45" s="4"/>
      <c r="LIZ45" s="4"/>
      <c r="LJA45" s="4"/>
      <c r="LJB45" s="4"/>
      <c r="LJC45" s="4"/>
      <c r="LJD45" s="4"/>
      <c r="LJE45" s="4"/>
      <c r="LJF45" s="4"/>
      <c r="LJG45" s="4"/>
      <c r="LJH45" s="4"/>
      <c r="LJI45" s="4"/>
      <c r="LJJ45" s="4"/>
      <c r="LJK45" s="4"/>
      <c r="LJL45" s="4"/>
      <c r="LJM45" s="4"/>
      <c r="LJN45" s="4"/>
      <c r="LJO45" s="4"/>
      <c r="LJP45" s="4"/>
      <c r="LJQ45" s="4"/>
      <c r="LJR45" s="4"/>
      <c r="LJS45" s="4"/>
      <c r="LJT45" s="4"/>
      <c r="LJU45" s="4"/>
      <c r="LJV45" s="4"/>
      <c r="LJW45" s="4"/>
      <c r="LJX45" s="4"/>
      <c r="LJY45" s="4"/>
      <c r="LJZ45" s="4"/>
      <c r="LKA45" s="4"/>
      <c r="LKB45" s="4"/>
      <c r="LKC45" s="4"/>
      <c r="LKD45" s="4"/>
      <c r="LKE45" s="4"/>
      <c r="LKF45" s="4"/>
      <c r="LKG45" s="4"/>
      <c r="LKH45" s="4"/>
      <c r="LKI45" s="4"/>
      <c r="LKJ45" s="4"/>
      <c r="LKK45" s="4"/>
      <c r="LKL45" s="4"/>
      <c r="LKM45" s="4"/>
      <c r="LKN45" s="4"/>
      <c r="LKO45" s="4"/>
      <c r="LKP45" s="4"/>
      <c r="LKQ45" s="4"/>
      <c r="LKR45" s="4"/>
      <c r="LKS45" s="4"/>
      <c r="LKT45" s="4"/>
      <c r="LKU45" s="4"/>
      <c r="LKV45" s="4"/>
      <c r="LKW45" s="4"/>
      <c r="LKX45" s="4"/>
      <c r="LKY45" s="4"/>
      <c r="LKZ45" s="4"/>
      <c r="LLA45" s="4"/>
      <c r="LLB45" s="4"/>
      <c r="LLC45" s="4"/>
      <c r="LLD45" s="4"/>
      <c r="LLE45" s="4"/>
      <c r="LLF45" s="4"/>
      <c r="LLG45" s="4"/>
      <c r="LLH45" s="4"/>
      <c r="LLI45" s="4"/>
      <c r="LLJ45" s="4"/>
      <c r="LLK45" s="4"/>
      <c r="LLL45" s="4"/>
      <c r="LLM45" s="4"/>
      <c r="LLN45" s="4"/>
      <c r="LLO45" s="4"/>
      <c r="LLP45" s="4"/>
      <c r="LLQ45" s="4"/>
      <c r="LLR45" s="4"/>
      <c r="LLS45" s="4"/>
      <c r="LLT45" s="4"/>
      <c r="LLU45" s="4"/>
      <c r="LLV45" s="4"/>
      <c r="LLW45" s="4"/>
      <c r="LLX45" s="4"/>
      <c r="LLY45" s="4"/>
      <c r="LLZ45" s="4"/>
      <c r="LMA45" s="4"/>
      <c r="LMB45" s="4"/>
      <c r="LMC45" s="4"/>
      <c r="LMD45" s="4"/>
      <c r="LME45" s="4"/>
      <c r="LMF45" s="4"/>
      <c r="LMG45" s="4"/>
      <c r="LMH45" s="4"/>
      <c r="LMI45" s="4"/>
      <c r="LMJ45" s="4"/>
      <c r="LMK45" s="4"/>
      <c r="LML45" s="4"/>
      <c r="LMM45" s="4"/>
      <c r="LMN45" s="4"/>
      <c r="LMO45" s="4"/>
      <c r="LMP45" s="4"/>
      <c r="LMQ45" s="4"/>
      <c r="LMR45" s="4"/>
      <c r="LMS45" s="4"/>
      <c r="LMT45" s="4"/>
      <c r="LMU45" s="4"/>
      <c r="LMV45" s="4"/>
      <c r="LMW45" s="4"/>
      <c r="LMX45" s="4"/>
      <c r="LMY45" s="4"/>
      <c r="LMZ45" s="4"/>
      <c r="LNA45" s="4"/>
      <c r="LNB45" s="4"/>
      <c r="LNC45" s="4"/>
      <c r="LND45" s="4"/>
      <c r="LNE45" s="4"/>
      <c r="LNF45" s="4"/>
      <c r="LNG45" s="4"/>
      <c r="LNH45" s="4"/>
      <c r="LNI45" s="4"/>
      <c r="LNJ45" s="4"/>
      <c r="LNK45" s="4"/>
      <c r="LNL45" s="4"/>
      <c r="LNM45" s="4"/>
      <c r="LNN45" s="4"/>
      <c r="LNO45" s="4"/>
      <c r="LNP45" s="4"/>
      <c r="LNQ45" s="4"/>
      <c r="LNR45" s="4"/>
      <c r="LNS45" s="4"/>
      <c r="LNT45" s="4"/>
      <c r="LNU45" s="4"/>
      <c r="LNV45" s="4"/>
      <c r="LNW45" s="4"/>
      <c r="LNX45" s="4"/>
      <c r="LNY45" s="4"/>
      <c r="LNZ45" s="4"/>
      <c r="LOA45" s="4"/>
      <c r="LOB45" s="4"/>
      <c r="LOC45" s="4"/>
      <c r="LOD45" s="4"/>
      <c r="LOE45" s="4"/>
      <c r="LOF45" s="4"/>
      <c r="LOG45" s="4"/>
      <c r="LOH45" s="4"/>
      <c r="LOI45" s="4"/>
      <c r="LOJ45" s="4"/>
      <c r="LOK45" s="4"/>
      <c r="LOL45" s="4"/>
      <c r="LOM45" s="4"/>
      <c r="LON45" s="4"/>
      <c r="LOO45" s="4"/>
      <c r="LOP45" s="4"/>
      <c r="LOQ45" s="4"/>
      <c r="LOR45" s="4"/>
      <c r="LOS45" s="4"/>
      <c r="LOT45" s="4"/>
      <c r="LOU45" s="4"/>
      <c r="LOV45" s="4"/>
      <c r="LOW45" s="4"/>
      <c r="LOX45" s="4"/>
      <c r="LOY45" s="4"/>
      <c r="LOZ45" s="4"/>
      <c r="LPA45" s="4"/>
      <c r="LPB45" s="4"/>
      <c r="LPC45" s="4"/>
      <c r="LPD45" s="4"/>
      <c r="LPE45" s="4"/>
      <c r="LPF45" s="4"/>
      <c r="LPG45" s="4"/>
      <c r="LPH45" s="4"/>
      <c r="LPI45" s="4"/>
      <c r="LPJ45" s="4"/>
      <c r="LPK45" s="4"/>
      <c r="LPL45" s="4"/>
      <c r="LPM45" s="4"/>
      <c r="LPN45" s="4"/>
      <c r="LPO45" s="4"/>
      <c r="LPP45" s="4"/>
      <c r="LPQ45" s="4"/>
      <c r="LPR45" s="4"/>
      <c r="LPS45" s="4"/>
      <c r="LPT45" s="4"/>
      <c r="LPU45" s="4"/>
      <c r="LPV45" s="4"/>
      <c r="LPW45" s="4"/>
      <c r="LPX45" s="4"/>
      <c r="LPY45" s="4"/>
      <c r="LPZ45" s="4"/>
      <c r="LQA45" s="4"/>
      <c r="LQB45" s="4"/>
      <c r="LQC45" s="4"/>
      <c r="LQD45" s="4"/>
      <c r="LQE45" s="4"/>
      <c r="LQF45" s="4"/>
      <c r="LQG45" s="4"/>
      <c r="LQH45" s="4"/>
      <c r="LQI45" s="4"/>
      <c r="LQJ45" s="4"/>
      <c r="LQK45" s="4"/>
      <c r="LQL45" s="4"/>
      <c r="LQM45" s="4"/>
      <c r="LQN45" s="4"/>
      <c r="LQO45" s="4"/>
      <c r="LQP45" s="4"/>
      <c r="LQQ45" s="4"/>
      <c r="LQR45" s="4"/>
      <c r="LQS45" s="4"/>
      <c r="LQT45" s="4"/>
      <c r="LQU45" s="4"/>
      <c r="LQV45" s="4"/>
      <c r="LQW45" s="4"/>
      <c r="LQX45" s="4"/>
      <c r="LQY45" s="4"/>
      <c r="LQZ45" s="4"/>
      <c r="LRA45" s="4"/>
      <c r="LRB45" s="4"/>
      <c r="LRC45" s="4"/>
      <c r="LRD45" s="4"/>
      <c r="LRE45" s="4"/>
      <c r="LRF45" s="4"/>
      <c r="LRG45" s="4"/>
      <c r="LRH45" s="4"/>
      <c r="LRI45" s="4"/>
      <c r="LRJ45" s="4"/>
      <c r="LRK45" s="4"/>
      <c r="LRL45" s="4"/>
      <c r="LRM45" s="4"/>
      <c r="LRN45" s="4"/>
      <c r="LRO45" s="4"/>
      <c r="LRP45" s="4"/>
      <c r="LRQ45" s="4"/>
      <c r="LRR45" s="4"/>
      <c r="LRS45" s="4"/>
      <c r="LRT45" s="4"/>
      <c r="LRU45" s="4"/>
      <c r="LRV45" s="4"/>
      <c r="LRW45" s="4"/>
      <c r="LRX45" s="4"/>
      <c r="LRY45" s="4"/>
      <c r="LRZ45" s="4"/>
      <c r="LSA45" s="4"/>
      <c r="LSB45" s="4"/>
      <c r="LSC45" s="4"/>
      <c r="LSD45" s="4"/>
      <c r="LSE45" s="4"/>
      <c r="LSF45" s="4"/>
      <c r="LSG45" s="4"/>
      <c r="LSH45" s="4"/>
      <c r="LSI45" s="4"/>
      <c r="LSJ45" s="4"/>
      <c r="LSK45" s="4"/>
      <c r="LSL45" s="4"/>
      <c r="LSM45" s="4"/>
      <c r="LSN45" s="4"/>
      <c r="LSO45" s="4"/>
      <c r="LSP45" s="4"/>
      <c r="LSQ45" s="4"/>
      <c r="LSR45" s="4"/>
      <c r="LSS45" s="4"/>
      <c r="LST45" s="4"/>
      <c r="LSU45" s="4"/>
      <c r="LSV45" s="4"/>
      <c r="LSW45" s="4"/>
      <c r="LSX45" s="4"/>
      <c r="LSY45" s="4"/>
      <c r="LSZ45" s="4"/>
      <c r="LTA45" s="4"/>
      <c r="LTB45" s="4"/>
      <c r="LTC45" s="4"/>
      <c r="LTD45" s="4"/>
      <c r="LTE45" s="4"/>
      <c r="LTF45" s="4"/>
      <c r="LTG45" s="4"/>
      <c r="LTH45" s="4"/>
      <c r="LTI45" s="4"/>
      <c r="LTJ45" s="4"/>
      <c r="LTK45" s="4"/>
      <c r="LTL45" s="4"/>
      <c r="LTM45" s="4"/>
      <c r="LTN45" s="4"/>
      <c r="LTO45" s="4"/>
      <c r="LTP45" s="4"/>
      <c r="LTQ45" s="4"/>
      <c r="LTR45" s="4"/>
      <c r="LTS45" s="4"/>
      <c r="LTT45" s="4"/>
      <c r="LTU45" s="4"/>
      <c r="LTV45" s="4"/>
      <c r="LTW45" s="4"/>
      <c r="LTX45" s="4"/>
      <c r="LTY45" s="4"/>
      <c r="LTZ45" s="4"/>
      <c r="LUA45" s="4"/>
      <c r="LUB45" s="4"/>
      <c r="LUC45" s="4"/>
      <c r="LUD45" s="4"/>
      <c r="LUE45" s="4"/>
      <c r="LUF45" s="4"/>
      <c r="LUG45" s="4"/>
      <c r="LUH45" s="4"/>
      <c r="LUI45" s="4"/>
      <c r="LUJ45" s="4"/>
      <c r="LUK45" s="4"/>
      <c r="LUL45" s="4"/>
      <c r="LUM45" s="4"/>
      <c r="LUN45" s="4"/>
      <c r="LUO45" s="4"/>
      <c r="LUP45" s="4"/>
      <c r="LUQ45" s="4"/>
      <c r="LUR45" s="4"/>
      <c r="LUS45" s="4"/>
      <c r="LUT45" s="4"/>
      <c r="LUU45" s="4"/>
      <c r="LUV45" s="4"/>
      <c r="LUW45" s="4"/>
      <c r="LUX45" s="4"/>
      <c r="LUY45" s="4"/>
      <c r="LUZ45" s="4"/>
      <c r="LVA45" s="4"/>
      <c r="LVB45" s="4"/>
      <c r="LVC45" s="4"/>
      <c r="LVD45" s="4"/>
      <c r="LVE45" s="4"/>
      <c r="LVF45" s="4"/>
      <c r="LVG45" s="4"/>
      <c r="LVH45" s="4"/>
      <c r="LVI45" s="4"/>
      <c r="LVJ45" s="4"/>
      <c r="LVK45" s="4"/>
      <c r="LVL45" s="4"/>
      <c r="LVM45" s="4"/>
      <c r="LVN45" s="4"/>
      <c r="LVO45" s="4"/>
      <c r="LVP45" s="4"/>
      <c r="LVQ45" s="4"/>
      <c r="LVR45" s="4"/>
      <c r="LVS45" s="4"/>
      <c r="LVT45" s="4"/>
      <c r="LVU45" s="4"/>
      <c r="LVV45" s="4"/>
      <c r="LVW45" s="4"/>
      <c r="LVX45" s="4"/>
      <c r="LVY45" s="4"/>
      <c r="LVZ45" s="4"/>
      <c r="LWA45" s="4"/>
      <c r="LWB45" s="4"/>
      <c r="LWC45" s="4"/>
      <c r="LWD45" s="4"/>
      <c r="LWE45" s="4"/>
      <c r="LWF45" s="4"/>
      <c r="LWG45" s="4"/>
      <c r="LWH45" s="4"/>
      <c r="LWI45" s="4"/>
      <c r="LWJ45" s="4"/>
      <c r="LWK45" s="4"/>
      <c r="LWL45" s="4"/>
      <c r="LWM45" s="4"/>
      <c r="LWN45" s="4"/>
      <c r="LWO45" s="4"/>
      <c r="LWP45" s="4"/>
      <c r="LWQ45" s="4"/>
      <c r="LWR45" s="4"/>
      <c r="LWS45" s="4"/>
      <c r="LWT45" s="4"/>
      <c r="LWU45" s="4"/>
      <c r="LWV45" s="4"/>
      <c r="LWW45" s="4"/>
      <c r="LWX45" s="4"/>
      <c r="LWY45" s="4"/>
      <c r="LWZ45" s="4"/>
      <c r="LXA45" s="4"/>
      <c r="LXB45" s="4"/>
      <c r="LXC45" s="4"/>
      <c r="LXD45" s="4"/>
      <c r="LXE45" s="4"/>
      <c r="LXF45" s="4"/>
      <c r="LXG45" s="4"/>
      <c r="LXH45" s="4"/>
      <c r="LXI45" s="4"/>
      <c r="LXJ45" s="4"/>
      <c r="LXK45" s="4"/>
      <c r="LXL45" s="4"/>
      <c r="LXM45" s="4"/>
      <c r="LXN45" s="4"/>
      <c r="LXO45" s="4"/>
      <c r="LXP45" s="4"/>
      <c r="LXQ45" s="4"/>
      <c r="LXR45" s="4"/>
      <c r="LXS45" s="4"/>
      <c r="LXT45" s="4"/>
      <c r="LXU45" s="4"/>
      <c r="LXV45" s="4"/>
      <c r="LXW45" s="4"/>
      <c r="LXX45" s="4"/>
      <c r="LXY45" s="4"/>
      <c r="LXZ45" s="4"/>
      <c r="LYA45" s="4"/>
      <c r="LYB45" s="4"/>
      <c r="LYC45" s="4"/>
      <c r="LYD45" s="4"/>
      <c r="LYE45" s="4"/>
      <c r="LYF45" s="4"/>
      <c r="LYG45" s="4"/>
      <c r="LYH45" s="4"/>
      <c r="LYI45" s="4"/>
      <c r="LYJ45" s="4"/>
      <c r="LYK45" s="4"/>
      <c r="LYL45" s="4"/>
      <c r="LYM45" s="4"/>
      <c r="LYN45" s="4"/>
      <c r="LYO45" s="4"/>
      <c r="LYP45" s="4"/>
      <c r="LYQ45" s="4"/>
      <c r="LYR45" s="4"/>
      <c r="LYS45" s="4"/>
      <c r="LYT45" s="4"/>
      <c r="LYU45" s="4"/>
      <c r="LYV45" s="4"/>
      <c r="LYW45" s="4"/>
      <c r="LYX45" s="4"/>
      <c r="LYY45" s="4"/>
      <c r="LYZ45" s="4"/>
      <c r="LZA45" s="4"/>
      <c r="LZB45" s="4"/>
      <c r="LZC45" s="4"/>
      <c r="LZD45" s="4"/>
      <c r="LZE45" s="4"/>
      <c r="LZF45" s="4"/>
      <c r="LZG45" s="4"/>
      <c r="LZH45" s="4"/>
      <c r="LZI45" s="4"/>
      <c r="LZJ45" s="4"/>
      <c r="LZK45" s="4"/>
      <c r="LZL45" s="4"/>
      <c r="LZM45" s="4"/>
      <c r="LZN45" s="4"/>
      <c r="LZO45" s="4"/>
      <c r="LZP45" s="4"/>
      <c r="LZQ45" s="4"/>
      <c r="LZR45" s="4"/>
      <c r="LZS45" s="4"/>
      <c r="LZT45" s="4"/>
      <c r="LZU45" s="4"/>
      <c r="LZV45" s="4"/>
      <c r="LZW45" s="4"/>
      <c r="LZX45" s="4"/>
      <c r="LZY45" s="4"/>
      <c r="LZZ45" s="4"/>
      <c r="MAA45" s="4"/>
      <c r="MAB45" s="4"/>
      <c r="MAC45" s="4"/>
      <c r="MAD45" s="4"/>
      <c r="MAE45" s="4"/>
      <c r="MAF45" s="4"/>
      <c r="MAG45" s="4"/>
      <c r="MAH45" s="4"/>
      <c r="MAI45" s="4"/>
      <c r="MAJ45" s="4"/>
      <c r="MAK45" s="4"/>
      <c r="MAL45" s="4"/>
      <c r="MAM45" s="4"/>
      <c r="MAN45" s="4"/>
      <c r="MAO45" s="4"/>
      <c r="MAP45" s="4"/>
      <c r="MAQ45" s="4"/>
      <c r="MAR45" s="4"/>
      <c r="MAS45" s="4"/>
      <c r="MAT45" s="4"/>
      <c r="MAU45" s="4"/>
      <c r="MAV45" s="4"/>
      <c r="MAW45" s="4"/>
      <c r="MAX45" s="4"/>
      <c r="MAY45" s="4"/>
      <c r="MAZ45" s="4"/>
      <c r="MBA45" s="4"/>
      <c r="MBB45" s="4"/>
      <c r="MBC45" s="4"/>
      <c r="MBD45" s="4"/>
      <c r="MBE45" s="4"/>
      <c r="MBF45" s="4"/>
      <c r="MBG45" s="4"/>
      <c r="MBH45" s="4"/>
      <c r="MBI45" s="4"/>
      <c r="MBJ45" s="4"/>
      <c r="MBK45" s="4"/>
      <c r="MBL45" s="4"/>
      <c r="MBM45" s="4"/>
      <c r="MBN45" s="4"/>
      <c r="MBO45" s="4"/>
      <c r="MBP45" s="4"/>
      <c r="MBQ45" s="4"/>
      <c r="MBR45" s="4"/>
      <c r="MBS45" s="4"/>
      <c r="MBT45" s="4"/>
      <c r="MBU45" s="4"/>
      <c r="MBV45" s="4"/>
      <c r="MBW45" s="4"/>
      <c r="MBX45" s="4"/>
      <c r="MBY45" s="4"/>
      <c r="MBZ45" s="4"/>
      <c r="MCA45" s="4"/>
      <c r="MCB45" s="4"/>
      <c r="MCC45" s="4"/>
      <c r="MCD45" s="4"/>
      <c r="MCE45" s="4"/>
      <c r="MCF45" s="4"/>
      <c r="MCG45" s="4"/>
      <c r="MCH45" s="4"/>
      <c r="MCI45" s="4"/>
      <c r="MCJ45" s="4"/>
      <c r="MCK45" s="4"/>
      <c r="MCL45" s="4"/>
      <c r="MCM45" s="4"/>
      <c r="MCN45" s="4"/>
      <c r="MCO45" s="4"/>
      <c r="MCP45" s="4"/>
      <c r="MCQ45" s="4"/>
      <c r="MCR45" s="4"/>
      <c r="MCS45" s="4"/>
      <c r="MCT45" s="4"/>
      <c r="MCU45" s="4"/>
      <c r="MCV45" s="4"/>
      <c r="MCW45" s="4"/>
      <c r="MCX45" s="4"/>
      <c r="MCY45" s="4"/>
      <c r="MCZ45" s="4"/>
      <c r="MDA45" s="4"/>
      <c r="MDB45" s="4"/>
      <c r="MDC45" s="4"/>
      <c r="MDD45" s="4"/>
      <c r="MDE45" s="4"/>
      <c r="MDF45" s="4"/>
      <c r="MDG45" s="4"/>
      <c r="MDH45" s="4"/>
      <c r="MDI45" s="4"/>
      <c r="MDJ45" s="4"/>
      <c r="MDK45" s="4"/>
      <c r="MDL45" s="4"/>
      <c r="MDM45" s="4"/>
      <c r="MDN45" s="4"/>
      <c r="MDO45" s="4"/>
      <c r="MDP45" s="4"/>
      <c r="MDQ45" s="4"/>
      <c r="MDR45" s="4"/>
      <c r="MDS45" s="4"/>
      <c r="MDT45" s="4"/>
      <c r="MDU45" s="4"/>
      <c r="MDV45" s="4"/>
      <c r="MDW45" s="4"/>
      <c r="MDX45" s="4"/>
      <c r="MDY45" s="4"/>
      <c r="MDZ45" s="4"/>
      <c r="MEA45" s="4"/>
      <c r="MEB45" s="4"/>
      <c r="MEC45" s="4"/>
      <c r="MED45" s="4"/>
      <c r="MEE45" s="4"/>
      <c r="MEF45" s="4"/>
      <c r="MEG45" s="4"/>
      <c r="MEH45" s="4"/>
      <c r="MEI45" s="4"/>
      <c r="MEJ45" s="4"/>
      <c r="MEK45" s="4"/>
      <c r="MEL45" s="4"/>
      <c r="MEM45" s="4"/>
      <c r="MEN45" s="4"/>
      <c r="MEO45" s="4"/>
      <c r="MEP45" s="4"/>
      <c r="MEQ45" s="4"/>
      <c r="MER45" s="4"/>
      <c r="MES45" s="4"/>
      <c r="MET45" s="4"/>
      <c r="MEU45" s="4"/>
      <c r="MEV45" s="4"/>
      <c r="MEW45" s="4"/>
      <c r="MEX45" s="4"/>
      <c r="MEY45" s="4"/>
      <c r="MEZ45" s="4"/>
      <c r="MFA45" s="4"/>
      <c r="MFB45" s="4"/>
      <c r="MFC45" s="4"/>
      <c r="MFD45" s="4"/>
      <c r="MFE45" s="4"/>
      <c r="MFF45" s="4"/>
      <c r="MFG45" s="4"/>
      <c r="MFH45" s="4"/>
      <c r="MFI45" s="4"/>
      <c r="MFJ45" s="4"/>
      <c r="MFK45" s="4"/>
      <c r="MFL45" s="4"/>
      <c r="MFM45" s="4"/>
      <c r="MFN45" s="4"/>
      <c r="MFO45" s="4"/>
      <c r="MFP45" s="4"/>
      <c r="MFQ45" s="4"/>
      <c r="MFR45" s="4"/>
      <c r="MFS45" s="4"/>
      <c r="MFT45" s="4"/>
      <c r="MFU45" s="4"/>
      <c r="MFV45" s="4"/>
      <c r="MFW45" s="4"/>
      <c r="MFX45" s="4"/>
      <c r="MFY45" s="4"/>
      <c r="MFZ45" s="4"/>
      <c r="MGA45" s="4"/>
      <c r="MGB45" s="4"/>
      <c r="MGC45" s="4"/>
      <c r="MGD45" s="4"/>
      <c r="MGE45" s="4"/>
      <c r="MGF45" s="4"/>
      <c r="MGG45" s="4"/>
      <c r="MGH45" s="4"/>
      <c r="MGI45" s="4"/>
      <c r="MGJ45" s="4"/>
      <c r="MGK45" s="4"/>
      <c r="MGL45" s="4"/>
      <c r="MGM45" s="4"/>
      <c r="MGN45" s="4"/>
      <c r="MGO45" s="4"/>
      <c r="MGP45" s="4"/>
      <c r="MGQ45" s="4"/>
      <c r="MGR45" s="4"/>
      <c r="MGS45" s="4"/>
      <c r="MGT45" s="4"/>
      <c r="MGU45" s="4"/>
      <c r="MGV45" s="4"/>
      <c r="MGW45" s="4"/>
      <c r="MGX45" s="4"/>
      <c r="MGY45" s="4"/>
      <c r="MGZ45" s="4"/>
      <c r="MHA45" s="4"/>
      <c r="MHB45" s="4"/>
      <c r="MHC45" s="4"/>
      <c r="MHD45" s="4"/>
      <c r="MHE45" s="4"/>
      <c r="MHF45" s="4"/>
      <c r="MHG45" s="4"/>
      <c r="MHH45" s="4"/>
      <c r="MHI45" s="4"/>
      <c r="MHJ45" s="4"/>
      <c r="MHK45" s="4"/>
      <c r="MHL45" s="4"/>
      <c r="MHM45" s="4"/>
      <c r="MHN45" s="4"/>
      <c r="MHO45" s="4"/>
      <c r="MHP45" s="4"/>
      <c r="MHQ45" s="4"/>
      <c r="MHR45" s="4"/>
      <c r="MHS45" s="4"/>
      <c r="MHT45" s="4"/>
      <c r="MHU45" s="4"/>
      <c r="MHV45" s="4"/>
      <c r="MHW45" s="4"/>
      <c r="MHX45" s="4"/>
      <c r="MHY45" s="4"/>
      <c r="MHZ45" s="4"/>
      <c r="MIA45" s="4"/>
      <c r="MIB45" s="4"/>
      <c r="MIC45" s="4"/>
      <c r="MID45" s="4"/>
      <c r="MIE45" s="4"/>
      <c r="MIF45" s="4"/>
      <c r="MIG45" s="4"/>
      <c r="MIH45" s="4"/>
      <c r="MII45" s="4"/>
      <c r="MIJ45" s="4"/>
      <c r="MIK45" s="4"/>
      <c r="MIL45" s="4"/>
      <c r="MIM45" s="4"/>
      <c r="MIN45" s="4"/>
      <c r="MIO45" s="4"/>
      <c r="MIP45" s="4"/>
      <c r="MIQ45" s="4"/>
      <c r="MIR45" s="4"/>
      <c r="MIS45" s="4"/>
      <c r="MIT45" s="4"/>
      <c r="MIU45" s="4"/>
      <c r="MIV45" s="4"/>
      <c r="MIW45" s="4"/>
      <c r="MIX45" s="4"/>
      <c r="MIY45" s="4"/>
      <c r="MIZ45" s="4"/>
      <c r="MJA45" s="4"/>
      <c r="MJB45" s="4"/>
      <c r="MJC45" s="4"/>
      <c r="MJD45" s="4"/>
      <c r="MJE45" s="4"/>
      <c r="MJF45" s="4"/>
      <c r="MJG45" s="4"/>
      <c r="MJH45" s="4"/>
      <c r="MJI45" s="4"/>
      <c r="MJJ45" s="4"/>
      <c r="MJK45" s="4"/>
      <c r="MJL45" s="4"/>
      <c r="MJM45" s="4"/>
      <c r="MJN45" s="4"/>
      <c r="MJO45" s="4"/>
      <c r="MJP45" s="4"/>
      <c r="MJQ45" s="4"/>
      <c r="MJR45" s="4"/>
      <c r="MJS45" s="4"/>
      <c r="MJT45" s="4"/>
      <c r="MJU45" s="4"/>
      <c r="MJV45" s="4"/>
      <c r="MJW45" s="4"/>
      <c r="MJX45" s="4"/>
      <c r="MJY45" s="4"/>
      <c r="MJZ45" s="4"/>
      <c r="MKA45" s="4"/>
      <c r="MKB45" s="4"/>
      <c r="MKC45" s="4"/>
      <c r="MKD45" s="4"/>
      <c r="MKE45" s="4"/>
      <c r="MKF45" s="4"/>
      <c r="MKG45" s="4"/>
      <c r="MKH45" s="4"/>
      <c r="MKI45" s="4"/>
      <c r="MKJ45" s="4"/>
      <c r="MKK45" s="4"/>
      <c r="MKL45" s="4"/>
      <c r="MKM45" s="4"/>
      <c r="MKN45" s="4"/>
      <c r="MKO45" s="4"/>
      <c r="MKP45" s="4"/>
      <c r="MKQ45" s="4"/>
      <c r="MKR45" s="4"/>
      <c r="MKS45" s="4"/>
      <c r="MKT45" s="4"/>
      <c r="MKU45" s="4"/>
      <c r="MKV45" s="4"/>
      <c r="MKW45" s="4"/>
      <c r="MKX45" s="4"/>
      <c r="MKY45" s="4"/>
      <c r="MKZ45" s="4"/>
      <c r="MLA45" s="4"/>
      <c r="MLB45" s="4"/>
      <c r="MLC45" s="4"/>
      <c r="MLD45" s="4"/>
      <c r="MLE45" s="4"/>
      <c r="MLF45" s="4"/>
      <c r="MLG45" s="4"/>
      <c r="MLH45" s="4"/>
      <c r="MLI45" s="4"/>
      <c r="MLJ45" s="4"/>
      <c r="MLK45" s="4"/>
      <c r="MLL45" s="4"/>
      <c r="MLM45" s="4"/>
      <c r="MLN45" s="4"/>
      <c r="MLO45" s="4"/>
      <c r="MLP45" s="4"/>
      <c r="MLQ45" s="4"/>
      <c r="MLR45" s="4"/>
      <c r="MLS45" s="4"/>
      <c r="MLT45" s="4"/>
      <c r="MLU45" s="4"/>
      <c r="MLV45" s="4"/>
      <c r="MLW45" s="4"/>
      <c r="MLX45" s="4"/>
      <c r="MLY45" s="4"/>
      <c r="MLZ45" s="4"/>
      <c r="MMA45" s="4"/>
      <c r="MMB45" s="4"/>
      <c r="MMC45" s="4"/>
      <c r="MMD45" s="4"/>
      <c r="MME45" s="4"/>
      <c r="MMF45" s="4"/>
      <c r="MMG45" s="4"/>
      <c r="MMH45" s="4"/>
      <c r="MMI45" s="4"/>
      <c r="MMJ45" s="4"/>
      <c r="MMK45" s="4"/>
      <c r="MML45" s="4"/>
      <c r="MMM45" s="4"/>
      <c r="MMN45" s="4"/>
      <c r="MMO45" s="4"/>
      <c r="MMP45" s="4"/>
      <c r="MMQ45" s="4"/>
      <c r="MMR45" s="4"/>
      <c r="MMS45" s="4"/>
      <c r="MMT45" s="4"/>
      <c r="MMU45" s="4"/>
      <c r="MMV45" s="4"/>
      <c r="MMW45" s="4"/>
      <c r="MMX45" s="4"/>
      <c r="MMY45" s="4"/>
      <c r="MMZ45" s="4"/>
      <c r="MNA45" s="4"/>
      <c r="MNB45" s="4"/>
      <c r="MNC45" s="4"/>
      <c r="MND45" s="4"/>
      <c r="MNE45" s="4"/>
      <c r="MNF45" s="4"/>
      <c r="MNG45" s="4"/>
      <c r="MNH45" s="4"/>
      <c r="MNI45" s="4"/>
      <c r="MNJ45" s="4"/>
      <c r="MNK45" s="4"/>
      <c r="MNL45" s="4"/>
      <c r="MNM45" s="4"/>
      <c r="MNN45" s="4"/>
      <c r="MNO45" s="4"/>
      <c r="MNP45" s="4"/>
      <c r="MNQ45" s="4"/>
      <c r="MNR45" s="4"/>
      <c r="MNS45" s="4"/>
      <c r="MNT45" s="4"/>
      <c r="MNU45" s="4"/>
      <c r="MNV45" s="4"/>
      <c r="MNW45" s="4"/>
      <c r="MNX45" s="4"/>
      <c r="MNY45" s="4"/>
      <c r="MNZ45" s="4"/>
      <c r="MOA45" s="4"/>
      <c r="MOB45" s="4"/>
      <c r="MOC45" s="4"/>
      <c r="MOD45" s="4"/>
      <c r="MOE45" s="4"/>
      <c r="MOF45" s="4"/>
      <c r="MOG45" s="4"/>
      <c r="MOH45" s="4"/>
      <c r="MOI45" s="4"/>
      <c r="MOJ45" s="4"/>
      <c r="MOK45" s="4"/>
      <c r="MOL45" s="4"/>
      <c r="MOM45" s="4"/>
      <c r="MON45" s="4"/>
      <c r="MOO45" s="4"/>
      <c r="MOP45" s="4"/>
      <c r="MOQ45" s="4"/>
      <c r="MOR45" s="4"/>
      <c r="MOS45" s="4"/>
      <c r="MOT45" s="4"/>
      <c r="MOU45" s="4"/>
      <c r="MOV45" s="4"/>
      <c r="MOW45" s="4"/>
      <c r="MOX45" s="4"/>
      <c r="MOY45" s="4"/>
      <c r="MOZ45" s="4"/>
      <c r="MPA45" s="4"/>
      <c r="MPB45" s="4"/>
      <c r="MPC45" s="4"/>
      <c r="MPD45" s="4"/>
      <c r="MPE45" s="4"/>
      <c r="MPF45" s="4"/>
      <c r="MPG45" s="4"/>
      <c r="MPH45" s="4"/>
      <c r="MPI45" s="4"/>
      <c r="MPJ45" s="4"/>
      <c r="MPK45" s="4"/>
      <c r="MPL45" s="4"/>
      <c r="MPM45" s="4"/>
      <c r="MPN45" s="4"/>
      <c r="MPO45" s="4"/>
      <c r="MPP45" s="4"/>
      <c r="MPQ45" s="4"/>
      <c r="MPR45" s="4"/>
      <c r="MPS45" s="4"/>
      <c r="MPT45" s="4"/>
      <c r="MPU45" s="4"/>
      <c r="MPV45" s="4"/>
      <c r="MPW45" s="4"/>
      <c r="MPX45" s="4"/>
      <c r="MPY45" s="4"/>
      <c r="MPZ45" s="4"/>
      <c r="MQA45" s="4"/>
      <c r="MQB45" s="4"/>
      <c r="MQC45" s="4"/>
      <c r="MQD45" s="4"/>
      <c r="MQE45" s="4"/>
      <c r="MQF45" s="4"/>
      <c r="MQG45" s="4"/>
      <c r="MQH45" s="4"/>
      <c r="MQI45" s="4"/>
      <c r="MQJ45" s="4"/>
      <c r="MQK45" s="4"/>
      <c r="MQL45" s="4"/>
      <c r="MQM45" s="4"/>
      <c r="MQN45" s="4"/>
      <c r="MQO45" s="4"/>
      <c r="MQP45" s="4"/>
      <c r="MQQ45" s="4"/>
      <c r="MQR45" s="4"/>
      <c r="MQS45" s="4"/>
      <c r="MQT45" s="4"/>
      <c r="MQU45" s="4"/>
      <c r="MQV45" s="4"/>
      <c r="MQW45" s="4"/>
      <c r="MQX45" s="4"/>
      <c r="MQY45" s="4"/>
      <c r="MQZ45" s="4"/>
      <c r="MRA45" s="4"/>
      <c r="MRB45" s="4"/>
      <c r="MRC45" s="4"/>
      <c r="MRD45" s="4"/>
      <c r="MRE45" s="4"/>
      <c r="MRF45" s="4"/>
      <c r="MRG45" s="4"/>
      <c r="MRH45" s="4"/>
      <c r="MRI45" s="4"/>
      <c r="MRJ45" s="4"/>
      <c r="MRK45" s="4"/>
      <c r="MRL45" s="4"/>
      <c r="MRM45" s="4"/>
      <c r="MRN45" s="4"/>
      <c r="MRO45" s="4"/>
      <c r="MRP45" s="4"/>
      <c r="MRQ45" s="4"/>
      <c r="MRR45" s="4"/>
      <c r="MRS45" s="4"/>
      <c r="MRT45" s="4"/>
      <c r="MRU45" s="4"/>
      <c r="MRV45" s="4"/>
      <c r="MRW45" s="4"/>
      <c r="MRX45" s="4"/>
      <c r="MRY45" s="4"/>
      <c r="MRZ45" s="4"/>
      <c r="MSA45" s="4"/>
      <c r="MSB45" s="4"/>
      <c r="MSC45" s="4"/>
      <c r="MSD45" s="4"/>
      <c r="MSE45" s="4"/>
      <c r="MSF45" s="4"/>
      <c r="MSG45" s="4"/>
      <c r="MSH45" s="4"/>
      <c r="MSI45" s="4"/>
      <c r="MSJ45" s="4"/>
      <c r="MSK45" s="4"/>
      <c r="MSL45" s="4"/>
      <c r="MSM45" s="4"/>
      <c r="MSN45" s="4"/>
      <c r="MSO45" s="4"/>
      <c r="MSP45" s="4"/>
      <c r="MSQ45" s="4"/>
      <c r="MSR45" s="4"/>
      <c r="MSS45" s="4"/>
      <c r="MST45" s="4"/>
      <c r="MSU45" s="4"/>
      <c r="MSV45" s="4"/>
      <c r="MSW45" s="4"/>
      <c r="MSX45" s="4"/>
      <c r="MSY45" s="4"/>
      <c r="MSZ45" s="4"/>
      <c r="MTA45" s="4"/>
      <c r="MTB45" s="4"/>
      <c r="MTC45" s="4"/>
      <c r="MTD45" s="4"/>
      <c r="MTE45" s="4"/>
      <c r="MTF45" s="4"/>
      <c r="MTG45" s="4"/>
      <c r="MTH45" s="4"/>
      <c r="MTI45" s="4"/>
      <c r="MTJ45" s="4"/>
      <c r="MTK45" s="4"/>
      <c r="MTL45" s="4"/>
      <c r="MTM45" s="4"/>
      <c r="MTN45" s="4"/>
      <c r="MTO45" s="4"/>
      <c r="MTP45" s="4"/>
      <c r="MTQ45" s="4"/>
      <c r="MTR45" s="4"/>
      <c r="MTS45" s="4"/>
      <c r="MTT45" s="4"/>
      <c r="MTU45" s="4"/>
      <c r="MTV45" s="4"/>
      <c r="MTW45" s="4"/>
      <c r="MTX45" s="4"/>
      <c r="MTY45" s="4"/>
      <c r="MTZ45" s="4"/>
      <c r="MUA45" s="4"/>
      <c r="MUB45" s="4"/>
      <c r="MUC45" s="4"/>
      <c r="MUD45" s="4"/>
      <c r="MUE45" s="4"/>
      <c r="MUF45" s="4"/>
      <c r="MUG45" s="4"/>
      <c r="MUH45" s="4"/>
      <c r="MUI45" s="4"/>
      <c r="MUJ45" s="4"/>
      <c r="MUK45" s="4"/>
      <c r="MUL45" s="4"/>
      <c r="MUM45" s="4"/>
      <c r="MUN45" s="4"/>
      <c r="MUO45" s="4"/>
      <c r="MUP45" s="4"/>
      <c r="MUQ45" s="4"/>
      <c r="MUR45" s="4"/>
      <c r="MUS45" s="4"/>
      <c r="MUT45" s="4"/>
      <c r="MUU45" s="4"/>
      <c r="MUV45" s="4"/>
      <c r="MUW45" s="4"/>
      <c r="MUX45" s="4"/>
      <c r="MUY45" s="4"/>
      <c r="MUZ45" s="4"/>
      <c r="MVA45" s="4"/>
      <c r="MVB45" s="4"/>
      <c r="MVC45" s="4"/>
      <c r="MVD45" s="4"/>
      <c r="MVE45" s="4"/>
      <c r="MVF45" s="4"/>
      <c r="MVG45" s="4"/>
      <c r="MVH45" s="4"/>
      <c r="MVI45" s="4"/>
      <c r="MVJ45" s="4"/>
      <c r="MVK45" s="4"/>
      <c r="MVL45" s="4"/>
      <c r="MVM45" s="4"/>
      <c r="MVN45" s="4"/>
      <c r="MVO45" s="4"/>
      <c r="MVP45" s="4"/>
      <c r="MVQ45" s="4"/>
      <c r="MVR45" s="4"/>
      <c r="MVS45" s="4"/>
      <c r="MVT45" s="4"/>
      <c r="MVU45" s="4"/>
      <c r="MVV45" s="4"/>
      <c r="MVW45" s="4"/>
      <c r="MVX45" s="4"/>
      <c r="MVY45" s="4"/>
      <c r="MVZ45" s="4"/>
      <c r="MWA45" s="4"/>
      <c r="MWB45" s="4"/>
      <c r="MWC45" s="4"/>
      <c r="MWD45" s="4"/>
      <c r="MWE45" s="4"/>
      <c r="MWF45" s="4"/>
      <c r="MWG45" s="4"/>
      <c r="MWH45" s="4"/>
      <c r="MWI45" s="4"/>
      <c r="MWJ45" s="4"/>
      <c r="MWK45" s="4"/>
      <c r="MWL45" s="4"/>
      <c r="MWM45" s="4"/>
      <c r="MWN45" s="4"/>
      <c r="MWO45" s="4"/>
      <c r="MWP45" s="4"/>
      <c r="MWQ45" s="4"/>
      <c r="MWR45" s="4"/>
      <c r="MWS45" s="4"/>
      <c r="MWT45" s="4"/>
      <c r="MWU45" s="4"/>
      <c r="MWV45" s="4"/>
      <c r="MWW45" s="4"/>
      <c r="MWX45" s="4"/>
      <c r="MWY45" s="4"/>
      <c r="MWZ45" s="4"/>
      <c r="MXA45" s="4"/>
      <c r="MXB45" s="4"/>
      <c r="MXC45" s="4"/>
      <c r="MXD45" s="4"/>
      <c r="MXE45" s="4"/>
      <c r="MXF45" s="4"/>
      <c r="MXG45" s="4"/>
      <c r="MXH45" s="4"/>
      <c r="MXI45" s="4"/>
      <c r="MXJ45" s="4"/>
      <c r="MXK45" s="4"/>
      <c r="MXL45" s="4"/>
      <c r="MXM45" s="4"/>
      <c r="MXN45" s="4"/>
      <c r="MXO45" s="4"/>
      <c r="MXP45" s="4"/>
      <c r="MXQ45" s="4"/>
      <c r="MXR45" s="4"/>
      <c r="MXS45" s="4"/>
      <c r="MXT45" s="4"/>
      <c r="MXU45" s="4"/>
      <c r="MXV45" s="4"/>
      <c r="MXW45" s="4"/>
      <c r="MXX45" s="4"/>
      <c r="MXY45" s="4"/>
      <c r="MXZ45" s="4"/>
      <c r="MYA45" s="4"/>
      <c r="MYB45" s="4"/>
      <c r="MYC45" s="4"/>
      <c r="MYD45" s="4"/>
      <c r="MYE45" s="4"/>
      <c r="MYF45" s="4"/>
      <c r="MYG45" s="4"/>
      <c r="MYH45" s="4"/>
      <c r="MYI45" s="4"/>
      <c r="MYJ45" s="4"/>
      <c r="MYK45" s="4"/>
      <c r="MYL45" s="4"/>
      <c r="MYM45" s="4"/>
      <c r="MYN45" s="4"/>
      <c r="MYO45" s="4"/>
      <c r="MYP45" s="4"/>
      <c r="MYQ45" s="4"/>
      <c r="MYR45" s="4"/>
      <c r="MYS45" s="4"/>
      <c r="MYT45" s="4"/>
      <c r="MYU45" s="4"/>
      <c r="MYV45" s="4"/>
      <c r="MYW45" s="4"/>
      <c r="MYX45" s="4"/>
      <c r="MYY45" s="4"/>
      <c r="MYZ45" s="4"/>
      <c r="MZA45" s="4"/>
      <c r="MZB45" s="4"/>
      <c r="MZC45" s="4"/>
      <c r="MZD45" s="4"/>
      <c r="MZE45" s="4"/>
      <c r="MZF45" s="4"/>
      <c r="MZG45" s="4"/>
      <c r="MZH45" s="4"/>
      <c r="MZI45" s="4"/>
      <c r="MZJ45" s="4"/>
      <c r="MZK45" s="4"/>
      <c r="MZL45" s="4"/>
      <c r="MZM45" s="4"/>
      <c r="MZN45" s="4"/>
      <c r="MZO45" s="4"/>
      <c r="MZP45" s="4"/>
      <c r="MZQ45" s="4"/>
      <c r="MZR45" s="4"/>
      <c r="MZS45" s="4"/>
      <c r="MZT45" s="4"/>
      <c r="MZU45" s="4"/>
      <c r="MZV45" s="4"/>
      <c r="MZW45" s="4"/>
      <c r="MZX45" s="4"/>
      <c r="MZY45" s="4"/>
      <c r="MZZ45" s="4"/>
      <c r="NAA45" s="4"/>
      <c r="NAB45" s="4"/>
      <c r="NAC45" s="4"/>
      <c r="NAD45" s="4"/>
      <c r="NAE45" s="4"/>
      <c r="NAF45" s="4"/>
      <c r="NAG45" s="4"/>
      <c r="NAH45" s="4"/>
      <c r="NAI45" s="4"/>
      <c r="NAJ45" s="4"/>
      <c r="NAK45" s="4"/>
      <c r="NAL45" s="4"/>
      <c r="NAM45" s="4"/>
      <c r="NAN45" s="4"/>
      <c r="NAO45" s="4"/>
      <c r="NAP45" s="4"/>
      <c r="NAQ45" s="4"/>
      <c r="NAR45" s="4"/>
      <c r="NAS45" s="4"/>
      <c r="NAT45" s="4"/>
      <c r="NAU45" s="4"/>
      <c r="NAV45" s="4"/>
      <c r="NAW45" s="4"/>
      <c r="NAX45" s="4"/>
      <c r="NAY45" s="4"/>
      <c r="NAZ45" s="4"/>
      <c r="NBA45" s="4"/>
      <c r="NBB45" s="4"/>
      <c r="NBC45" s="4"/>
      <c r="NBD45" s="4"/>
      <c r="NBE45" s="4"/>
      <c r="NBF45" s="4"/>
      <c r="NBG45" s="4"/>
      <c r="NBH45" s="4"/>
      <c r="NBI45" s="4"/>
      <c r="NBJ45" s="4"/>
      <c r="NBK45" s="4"/>
      <c r="NBL45" s="4"/>
      <c r="NBM45" s="4"/>
      <c r="NBN45" s="4"/>
      <c r="NBO45" s="4"/>
      <c r="NBP45" s="4"/>
      <c r="NBQ45" s="4"/>
      <c r="NBR45" s="4"/>
      <c r="NBS45" s="4"/>
      <c r="NBT45" s="4"/>
      <c r="NBU45" s="4"/>
      <c r="NBV45" s="4"/>
      <c r="NBW45" s="4"/>
      <c r="NBX45" s="4"/>
      <c r="NBY45" s="4"/>
      <c r="NBZ45" s="4"/>
      <c r="NCA45" s="4"/>
      <c r="NCB45" s="4"/>
      <c r="NCC45" s="4"/>
      <c r="NCD45" s="4"/>
      <c r="NCE45" s="4"/>
      <c r="NCF45" s="4"/>
      <c r="NCG45" s="4"/>
      <c r="NCH45" s="4"/>
      <c r="NCI45" s="4"/>
      <c r="NCJ45" s="4"/>
      <c r="NCK45" s="4"/>
      <c r="NCL45" s="4"/>
      <c r="NCM45" s="4"/>
      <c r="NCN45" s="4"/>
      <c r="NCO45" s="4"/>
      <c r="NCP45" s="4"/>
      <c r="NCQ45" s="4"/>
      <c r="NCR45" s="4"/>
      <c r="NCS45" s="4"/>
      <c r="NCT45" s="4"/>
      <c r="NCU45" s="4"/>
      <c r="NCV45" s="4"/>
      <c r="NCW45" s="4"/>
      <c r="NCX45" s="4"/>
      <c r="NCY45" s="4"/>
      <c r="NCZ45" s="4"/>
      <c r="NDA45" s="4"/>
      <c r="NDB45" s="4"/>
      <c r="NDC45" s="4"/>
      <c r="NDD45" s="4"/>
      <c r="NDE45" s="4"/>
      <c r="NDF45" s="4"/>
      <c r="NDG45" s="4"/>
      <c r="NDH45" s="4"/>
      <c r="NDI45" s="4"/>
      <c r="NDJ45" s="4"/>
      <c r="NDK45" s="4"/>
      <c r="NDL45" s="4"/>
      <c r="NDM45" s="4"/>
      <c r="NDN45" s="4"/>
      <c r="NDO45" s="4"/>
      <c r="NDP45" s="4"/>
      <c r="NDQ45" s="4"/>
      <c r="NDR45" s="4"/>
      <c r="NDS45" s="4"/>
      <c r="NDT45" s="4"/>
      <c r="NDU45" s="4"/>
      <c r="NDV45" s="4"/>
      <c r="NDW45" s="4"/>
      <c r="NDX45" s="4"/>
      <c r="NDY45" s="4"/>
      <c r="NDZ45" s="4"/>
      <c r="NEA45" s="4"/>
      <c r="NEB45" s="4"/>
      <c r="NEC45" s="4"/>
      <c r="NED45" s="4"/>
      <c r="NEE45" s="4"/>
      <c r="NEF45" s="4"/>
      <c r="NEG45" s="4"/>
      <c r="NEH45" s="4"/>
      <c r="NEI45" s="4"/>
      <c r="NEJ45" s="4"/>
      <c r="NEK45" s="4"/>
      <c r="NEL45" s="4"/>
      <c r="NEM45" s="4"/>
      <c r="NEN45" s="4"/>
      <c r="NEO45" s="4"/>
      <c r="NEP45" s="4"/>
      <c r="NEQ45" s="4"/>
      <c r="NER45" s="4"/>
      <c r="NES45" s="4"/>
      <c r="NET45" s="4"/>
      <c r="NEU45" s="4"/>
      <c r="NEV45" s="4"/>
      <c r="NEW45" s="4"/>
      <c r="NEX45" s="4"/>
      <c r="NEY45" s="4"/>
      <c r="NEZ45" s="4"/>
      <c r="NFA45" s="4"/>
      <c r="NFB45" s="4"/>
      <c r="NFC45" s="4"/>
      <c r="NFD45" s="4"/>
      <c r="NFE45" s="4"/>
      <c r="NFF45" s="4"/>
      <c r="NFG45" s="4"/>
      <c r="NFH45" s="4"/>
      <c r="NFI45" s="4"/>
      <c r="NFJ45" s="4"/>
      <c r="NFK45" s="4"/>
      <c r="NFL45" s="4"/>
      <c r="NFM45" s="4"/>
      <c r="NFN45" s="4"/>
      <c r="NFO45" s="4"/>
      <c r="NFP45" s="4"/>
      <c r="NFQ45" s="4"/>
      <c r="NFR45" s="4"/>
      <c r="NFS45" s="4"/>
      <c r="NFT45" s="4"/>
      <c r="NFU45" s="4"/>
      <c r="NFV45" s="4"/>
      <c r="NFW45" s="4"/>
      <c r="NFX45" s="4"/>
      <c r="NFY45" s="4"/>
      <c r="NFZ45" s="4"/>
      <c r="NGA45" s="4"/>
      <c r="NGB45" s="4"/>
      <c r="NGC45" s="4"/>
      <c r="NGD45" s="4"/>
      <c r="NGE45" s="4"/>
      <c r="NGF45" s="4"/>
      <c r="NGG45" s="4"/>
      <c r="NGH45" s="4"/>
      <c r="NGI45" s="4"/>
      <c r="NGJ45" s="4"/>
      <c r="NGK45" s="4"/>
      <c r="NGL45" s="4"/>
      <c r="NGM45" s="4"/>
      <c r="NGN45" s="4"/>
      <c r="NGO45" s="4"/>
      <c r="NGP45" s="4"/>
      <c r="NGQ45" s="4"/>
      <c r="NGR45" s="4"/>
      <c r="NGS45" s="4"/>
      <c r="NGT45" s="4"/>
      <c r="NGU45" s="4"/>
      <c r="NGV45" s="4"/>
      <c r="NGW45" s="4"/>
      <c r="NGX45" s="4"/>
      <c r="NGY45" s="4"/>
      <c r="NGZ45" s="4"/>
      <c r="NHA45" s="4"/>
      <c r="NHB45" s="4"/>
      <c r="NHC45" s="4"/>
      <c r="NHD45" s="4"/>
      <c r="NHE45" s="4"/>
      <c r="NHF45" s="4"/>
      <c r="NHG45" s="4"/>
      <c r="NHH45" s="4"/>
      <c r="NHI45" s="4"/>
      <c r="NHJ45" s="4"/>
      <c r="NHK45" s="4"/>
      <c r="NHL45" s="4"/>
      <c r="NHM45" s="4"/>
      <c r="NHN45" s="4"/>
      <c r="NHO45" s="4"/>
      <c r="NHP45" s="4"/>
      <c r="NHQ45" s="4"/>
      <c r="NHR45" s="4"/>
      <c r="NHS45" s="4"/>
      <c r="NHT45" s="4"/>
      <c r="NHU45" s="4"/>
      <c r="NHV45" s="4"/>
      <c r="NHW45" s="4"/>
      <c r="NHX45" s="4"/>
      <c r="NHY45" s="4"/>
      <c r="NHZ45" s="4"/>
      <c r="NIA45" s="4"/>
      <c r="NIB45" s="4"/>
      <c r="NIC45" s="4"/>
      <c r="NID45" s="4"/>
      <c r="NIE45" s="4"/>
      <c r="NIF45" s="4"/>
      <c r="NIG45" s="4"/>
      <c r="NIH45" s="4"/>
      <c r="NII45" s="4"/>
      <c r="NIJ45" s="4"/>
      <c r="NIK45" s="4"/>
      <c r="NIL45" s="4"/>
      <c r="NIM45" s="4"/>
      <c r="NIN45" s="4"/>
      <c r="NIO45" s="4"/>
      <c r="NIP45" s="4"/>
      <c r="NIQ45" s="4"/>
      <c r="NIR45" s="4"/>
      <c r="NIS45" s="4"/>
      <c r="NIT45" s="4"/>
      <c r="NIU45" s="4"/>
      <c r="NIV45" s="4"/>
      <c r="NIW45" s="4"/>
      <c r="NIX45" s="4"/>
      <c r="NIY45" s="4"/>
      <c r="NIZ45" s="4"/>
      <c r="NJA45" s="4"/>
      <c r="NJB45" s="4"/>
      <c r="NJC45" s="4"/>
      <c r="NJD45" s="4"/>
      <c r="NJE45" s="4"/>
      <c r="NJF45" s="4"/>
      <c r="NJG45" s="4"/>
      <c r="NJH45" s="4"/>
      <c r="NJI45" s="4"/>
      <c r="NJJ45" s="4"/>
      <c r="NJK45" s="4"/>
      <c r="NJL45" s="4"/>
      <c r="NJM45" s="4"/>
      <c r="NJN45" s="4"/>
      <c r="NJO45" s="4"/>
      <c r="NJP45" s="4"/>
      <c r="NJQ45" s="4"/>
      <c r="NJR45" s="4"/>
      <c r="NJS45" s="4"/>
      <c r="NJT45" s="4"/>
      <c r="NJU45" s="4"/>
      <c r="NJV45" s="4"/>
      <c r="NJW45" s="4"/>
      <c r="NJX45" s="4"/>
      <c r="NJY45" s="4"/>
      <c r="NJZ45" s="4"/>
      <c r="NKA45" s="4"/>
      <c r="NKB45" s="4"/>
      <c r="NKC45" s="4"/>
      <c r="NKD45" s="4"/>
      <c r="NKE45" s="4"/>
      <c r="NKF45" s="4"/>
      <c r="NKG45" s="4"/>
      <c r="NKH45" s="4"/>
      <c r="NKI45" s="4"/>
      <c r="NKJ45" s="4"/>
      <c r="NKK45" s="4"/>
      <c r="NKL45" s="4"/>
      <c r="NKM45" s="4"/>
      <c r="NKN45" s="4"/>
      <c r="NKO45" s="4"/>
      <c r="NKP45" s="4"/>
      <c r="NKQ45" s="4"/>
      <c r="NKR45" s="4"/>
      <c r="NKS45" s="4"/>
      <c r="NKT45" s="4"/>
      <c r="NKU45" s="4"/>
      <c r="NKV45" s="4"/>
      <c r="NKW45" s="4"/>
      <c r="NKX45" s="4"/>
      <c r="NKY45" s="4"/>
      <c r="NKZ45" s="4"/>
      <c r="NLA45" s="4"/>
      <c r="NLB45" s="4"/>
      <c r="NLC45" s="4"/>
      <c r="NLD45" s="4"/>
      <c r="NLE45" s="4"/>
      <c r="NLF45" s="4"/>
      <c r="NLG45" s="4"/>
      <c r="NLH45" s="4"/>
      <c r="NLI45" s="4"/>
      <c r="NLJ45" s="4"/>
      <c r="NLK45" s="4"/>
      <c r="NLL45" s="4"/>
      <c r="NLM45" s="4"/>
      <c r="NLN45" s="4"/>
      <c r="NLO45" s="4"/>
      <c r="NLP45" s="4"/>
      <c r="NLQ45" s="4"/>
      <c r="NLR45" s="4"/>
      <c r="NLS45" s="4"/>
      <c r="NLT45" s="4"/>
      <c r="NLU45" s="4"/>
      <c r="NLV45" s="4"/>
      <c r="NLW45" s="4"/>
      <c r="NLX45" s="4"/>
      <c r="NLY45" s="4"/>
      <c r="NLZ45" s="4"/>
      <c r="NMA45" s="4"/>
      <c r="NMB45" s="4"/>
      <c r="NMC45" s="4"/>
      <c r="NMD45" s="4"/>
      <c r="NME45" s="4"/>
      <c r="NMF45" s="4"/>
      <c r="NMG45" s="4"/>
      <c r="NMH45" s="4"/>
      <c r="NMI45" s="4"/>
      <c r="NMJ45" s="4"/>
      <c r="NMK45" s="4"/>
      <c r="NML45" s="4"/>
      <c r="NMM45" s="4"/>
      <c r="NMN45" s="4"/>
      <c r="NMO45" s="4"/>
      <c r="NMP45" s="4"/>
      <c r="NMQ45" s="4"/>
      <c r="NMR45" s="4"/>
      <c r="NMS45" s="4"/>
      <c r="NMT45" s="4"/>
      <c r="NMU45" s="4"/>
      <c r="NMV45" s="4"/>
      <c r="NMW45" s="4"/>
      <c r="NMX45" s="4"/>
      <c r="NMY45" s="4"/>
      <c r="NMZ45" s="4"/>
      <c r="NNA45" s="4"/>
      <c r="NNB45" s="4"/>
      <c r="NNC45" s="4"/>
      <c r="NND45" s="4"/>
      <c r="NNE45" s="4"/>
      <c r="NNF45" s="4"/>
      <c r="NNG45" s="4"/>
      <c r="NNH45" s="4"/>
      <c r="NNI45" s="4"/>
      <c r="NNJ45" s="4"/>
      <c r="NNK45" s="4"/>
      <c r="NNL45" s="4"/>
      <c r="NNM45" s="4"/>
      <c r="NNN45" s="4"/>
      <c r="NNO45" s="4"/>
      <c r="NNP45" s="4"/>
      <c r="NNQ45" s="4"/>
      <c r="NNR45" s="4"/>
      <c r="NNS45" s="4"/>
      <c r="NNT45" s="4"/>
      <c r="NNU45" s="4"/>
      <c r="NNV45" s="4"/>
      <c r="NNW45" s="4"/>
      <c r="NNX45" s="4"/>
      <c r="NNY45" s="4"/>
      <c r="NNZ45" s="4"/>
      <c r="NOA45" s="4"/>
      <c r="NOB45" s="4"/>
      <c r="NOC45" s="4"/>
      <c r="NOD45" s="4"/>
      <c r="NOE45" s="4"/>
      <c r="NOF45" s="4"/>
      <c r="NOG45" s="4"/>
      <c r="NOH45" s="4"/>
      <c r="NOI45" s="4"/>
      <c r="NOJ45" s="4"/>
      <c r="NOK45" s="4"/>
      <c r="NOL45" s="4"/>
      <c r="NOM45" s="4"/>
      <c r="NON45" s="4"/>
      <c r="NOO45" s="4"/>
      <c r="NOP45" s="4"/>
      <c r="NOQ45" s="4"/>
      <c r="NOR45" s="4"/>
      <c r="NOS45" s="4"/>
      <c r="NOT45" s="4"/>
      <c r="NOU45" s="4"/>
      <c r="NOV45" s="4"/>
      <c r="NOW45" s="4"/>
      <c r="NOX45" s="4"/>
      <c r="NOY45" s="4"/>
      <c r="NOZ45" s="4"/>
      <c r="NPA45" s="4"/>
      <c r="NPB45" s="4"/>
      <c r="NPC45" s="4"/>
      <c r="NPD45" s="4"/>
      <c r="NPE45" s="4"/>
      <c r="NPF45" s="4"/>
      <c r="NPG45" s="4"/>
      <c r="NPH45" s="4"/>
      <c r="NPI45" s="4"/>
      <c r="NPJ45" s="4"/>
      <c r="NPK45" s="4"/>
      <c r="NPL45" s="4"/>
      <c r="NPM45" s="4"/>
      <c r="NPN45" s="4"/>
      <c r="NPO45" s="4"/>
      <c r="NPP45" s="4"/>
      <c r="NPQ45" s="4"/>
      <c r="NPR45" s="4"/>
      <c r="NPS45" s="4"/>
      <c r="NPT45" s="4"/>
      <c r="NPU45" s="4"/>
      <c r="NPV45" s="4"/>
      <c r="NPW45" s="4"/>
      <c r="NPX45" s="4"/>
      <c r="NPY45" s="4"/>
      <c r="NPZ45" s="4"/>
      <c r="NQA45" s="4"/>
      <c r="NQB45" s="4"/>
      <c r="NQC45" s="4"/>
      <c r="NQD45" s="4"/>
      <c r="NQE45" s="4"/>
      <c r="NQF45" s="4"/>
      <c r="NQG45" s="4"/>
      <c r="NQH45" s="4"/>
      <c r="NQI45" s="4"/>
      <c r="NQJ45" s="4"/>
      <c r="NQK45" s="4"/>
      <c r="NQL45" s="4"/>
      <c r="NQM45" s="4"/>
      <c r="NQN45" s="4"/>
      <c r="NQO45" s="4"/>
      <c r="NQP45" s="4"/>
      <c r="NQQ45" s="4"/>
      <c r="NQR45" s="4"/>
      <c r="NQS45" s="4"/>
      <c r="NQT45" s="4"/>
      <c r="NQU45" s="4"/>
      <c r="NQV45" s="4"/>
      <c r="NQW45" s="4"/>
      <c r="NQX45" s="4"/>
      <c r="NQY45" s="4"/>
      <c r="NQZ45" s="4"/>
      <c r="NRA45" s="4"/>
      <c r="NRB45" s="4"/>
      <c r="NRC45" s="4"/>
      <c r="NRD45" s="4"/>
      <c r="NRE45" s="4"/>
      <c r="NRF45" s="4"/>
      <c r="NRG45" s="4"/>
      <c r="NRH45" s="4"/>
      <c r="NRI45" s="4"/>
      <c r="NRJ45" s="4"/>
      <c r="NRK45" s="4"/>
      <c r="NRL45" s="4"/>
      <c r="NRM45" s="4"/>
      <c r="NRN45" s="4"/>
      <c r="NRO45" s="4"/>
      <c r="NRP45" s="4"/>
      <c r="NRQ45" s="4"/>
      <c r="NRR45" s="4"/>
      <c r="NRS45" s="4"/>
      <c r="NRT45" s="4"/>
      <c r="NRU45" s="4"/>
      <c r="NRV45" s="4"/>
      <c r="NRW45" s="4"/>
      <c r="NRX45" s="4"/>
      <c r="NRY45" s="4"/>
      <c r="NRZ45" s="4"/>
      <c r="NSA45" s="4"/>
      <c r="NSB45" s="4"/>
      <c r="NSC45" s="4"/>
      <c r="NSD45" s="4"/>
      <c r="NSE45" s="4"/>
      <c r="NSF45" s="4"/>
      <c r="NSG45" s="4"/>
      <c r="NSH45" s="4"/>
      <c r="NSI45" s="4"/>
      <c r="NSJ45" s="4"/>
      <c r="NSK45" s="4"/>
      <c r="NSL45" s="4"/>
      <c r="NSM45" s="4"/>
      <c r="NSN45" s="4"/>
      <c r="NSO45" s="4"/>
      <c r="NSP45" s="4"/>
      <c r="NSQ45" s="4"/>
      <c r="NSR45" s="4"/>
      <c r="NSS45" s="4"/>
      <c r="NST45" s="4"/>
      <c r="NSU45" s="4"/>
      <c r="NSV45" s="4"/>
      <c r="NSW45" s="4"/>
      <c r="NSX45" s="4"/>
      <c r="NSY45" s="4"/>
      <c r="NSZ45" s="4"/>
      <c r="NTA45" s="4"/>
      <c r="NTB45" s="4"/>
      <c r="NTC45" s="4"/>
      <c r="NTD45" s="4"/>
      <c r="NTE45" s="4"/>
      <c r="NTF45" s="4"/>
      <c r="NTG45" s="4"/>
      <c r="NTH45" s="4"/>
      <c r="NTI45" s="4"/>
      <c r="NTJ45" s="4"/>
      <c r="NTK45" s="4"/>
      <c r="NTL45" s="4"/>
      <c r="NTM45" s="4"/>
      <c r="NTN45" s="4"/>
      <c r="NTO45" s="4"/>
      <c r="NTP45" s="4"/>
      <c r="NTQ45" s="4"/>
      <c r="NTR45" s="4"/>
      <c r="NTS45" s="4"/>
      <c r="NTT45" s="4"/>
      <c r="NTU45" s="4"/>
      <c r="NTV45" s="4"/>
      <c r="NTW45" s="4"/>
      <c r="NTX45" s="4"/>
      <c r="NTY45" s="4"/>
      <c r="NTZ45" s="4"/>
      <c r="NUA45" s="4"/>
      <c r="NUB45" s="4"/>
      <c r="NUC45" s="4"/>
      <c r="NUD45" s="4"/>
      <c r="NUE45" s="4"/>
      <c r="NUF45" s="4"/>
      <c r="NUG45" s="4"/>
      <c r="NUH45" s="4"/>
      <c r="NUI45" s="4"/>
      <c r="NUJ45" s="4"/>
      <c r="NUK45" s="4"/>
      <c r="NUL45" s="4"/>
      <c r="NUM45" s="4"/>
      <c r="NUN45" s="4"/>
      <c r="NUO45" s="4"/>
      <c r="NUP45" s="4"/>
      <c r="NUQ45" s="4"/>
      <c r="NUR45" s="4"/>
      <c r="NUS45" s="4"/>
      <c r="NUT45" s="4"/>
      <c r="NUU45" s="4"/>
      <c r="NUV45" s="4"/>
      <c r="NUW45" s="4"/>
      <c r="NUX45" s="4"/>
      <c r="NUY45" s="4"/>
      <c r="NUZ45" s="4"/>
      <c r="NVA45" s="4"/>
      <c r="NVB45" s="4"/>
      <c r="NVC45" s="4"/>
      <c r="NVD45" s="4"/>
      <c r="NVE45" s="4"/>
      <c r="NVF45" s="4"/>
      <c r="NVG45" s="4"/>
      <c r="NVH45" s="4"/>
      <c r="NVI45" s="4"/>
      <c r="NVJ45" s="4"/>
      <c r="NVK45" s="4"/>
      <c r="NVL45" s="4"/>
      <c r="NVM45" s="4"/>
      <c r="NVN45" s="4"/>
      <c r="NVO45" s="4"/>
      <c r="NVP45" s="4"/>
      <c r="NVQ45" s="4"/>
      <c r="NVR45" s="4"/>
      <c r="NVS45" s="4"/>
      <c r="NVT45" s="4"/>
      <c r="NVU45" s="4"/>
      <c r="NVV45" s="4"/>
      <c r="NVW45" s="4"/>
      <c r="NVX45" s="4"/>
      <c r="NVY45" s="4"/>
      <c r="NVZ45" s="4"/>
      <c r="NWA45" s="4"/>
      <c r="NWB45" s="4"/>
      <c r="NWC45" s="4"/>
      <c r="NWD45" s="4"/>
      <c r="NWE45" s="4"/>
      <c r="NWF45" s="4"/>
      <c r="NWG45" s="4"/>
      <c r="NWH45" s="4"/>
      <c r="NWI45" s="4"/>
      <c r="NWJ45" s="4"/>
      <c r="NWK45" s="4"/>
      <c r="NWL45" s="4"/>
      <c r="NWM45" s="4"/>
      <c r="NWN45" s="4"/>
      <c r="NWO45" s="4"/>
      <c r="NWP45" s="4"/>
      <c r="NWQ45" s="4"/>
      <c r="NWR45" s="4"/>
      <c r="NWS45" s="4"/>
      <c r="NWT45" s="4"/>
      <c r="NWU45" s="4"/>
      <c r="NWV45" s="4"/>
      <c r="NWW45" s="4"/>
      <c r="NWX45" s="4"/>
      <c r="NWY45" s="4"/>
      <c r="NWZ45" s="4"/>
      <c r="NXA45" s="4"/>
      <c r="NXB45" s="4"/>
      <c r="NXC45" s="4"/>
      <c r="NXD45" s="4"/>
      <c r="NXE45" s="4"/>
      <c r="NXF45" s="4"/>
      <c r="NXG45" s="4"/>
      <c r="NXH45" s="4"/>
      <c r="NXI45" s="4"/>
      <c r="NXJ45" s="4"/>
      <c r="NXK45" s="4"/>
      <c r="NXL45" s="4"/>
      <c r="NXM45" s="4"/>
      <c r="NXN45" s="4"/>
      <c r="NXO45" s="4"/>
      <c r="NXP45" s="4"/>
      <c r="NXQ45" s="4"/>
      <c r="NXR45" s="4"/>
      <c r="NXS45" s="4"/>
      <c r="NXT45" s="4"/>
      <c r="NXU45" s="4"/>
      <c r="NXV45" s="4"/>
      <c r="NXW45" s="4"/>
      <c r="NXX45" s="4"/>
      <c r="NXY45" s="4"/>
      <c r="NXZ45" s="4"/>
      <c r="NYA45" s="4"/>
      <c r="NYB45" s="4"/>
      <c r="NYC45" s="4"/>
      <c r="NYD45" s="4"/>
      <c r="NYE45" s="4"/>
      <c r="NYF45" s="4"/>
      <c r="NYG45" s="4"/>
      <c r="NYH45" s="4"/>
      <c r="NYI45" s="4"/>
      <c r="NYJ45" s="4"/>
      <c r="NYK45" s="4"/>
      <c r="NYL45" s="4"/>
      <c r="NYM45" s="4"/>
      <c r="NYN45" s="4"/>
      <c r="NYO45" s="4"/>
      <c r="NYP45" s="4"/>
      <c r="NYQ45" s="4"/>
      <c r="NYR45" s="4"/>
      <c r="NYS45" s="4"/>
      <c r="NYT45" s="4"/>
      <c r="NYU45" s="4"/>
      <c r="NYV45" s="4"/>
      <c r="NYW45" s="4"/>
      <c r="NYX45" s="4"/>
      <c r="NYY45" s="4"/>
      <c r="NYZ45" s="4"/>
      <c r="NZA45" s="4"/>
      <c r="NZB45" s="4"/>
      <c r="NZC45" s="4"/>
      <c r="NZD45" s="4"/>
      <c r="NZE45" s="4"/>
      <c r="NZF45" s="4"/>
      <c r="NZG45" s="4"/>
      <c r="NZH45" s="4"/>
      <c r="NZI45" s="4"/>
      <c r="NZJ45" s="4"/>
      <c r="NZK45" s="4"/>
      <c r="NZL45" s="4"/>
      <c r="NZM45" s="4"/>
      <c r="NZN45" s="4"/>
      <c r="NZO45" s="4"/>
      <c r="NZP45" s="4"/>
      <c r="NZQ45" s="4"/>
      <c r="NZR45" s="4"/>
      <c r="NZS45" s="4"/>
      <c r="NZT45" s="4"/>
      <c r="NZU45" s="4"/>
      <c r="NZV45" s="4"/>
      <c r="NZW45" s="4"/>
      <c r="NZX45" s="4"/>
      <c r="NZY45" s="4"/>
      <c r="NZZ45" s="4"/>
      <c r="OAA45" s="4"/>
      <c r="OAB45" s="4"/>
      <c r="OAC45" s="4"/>
      <c r="OAD45" s="4"/>
      <c r="OAE45" s="4"/>
      <c r="OAF45" s="4"/>
      <c r="OAG45" s="4"/>
      <c r="OAH45" s="4"/>
      <c r="OAI45" s="4"/>
      <c r="OAJ45" s="4"/>
      <c r="OAK45" s="4"/>
      <c r="OAL45" s="4"/>
      <c r="OAM45" s="4"/>
      <c r="OAN45" s="4"/>
      <c r="OAO45" s="4"/>
      <c r="OAP45" s="4"/>
      <c r="OAQ45" s="4"/>
      <c r="OAR45" s="4"/>
      <c r="OAS45" s="4"/>
      <c r="OAT45" s="4"/>
      <c r="OAU45" s="4"/>
      <c r="OAV45" s="4"/>
      <c r="OAW45" s="4"/>
      <c r="OAX45" s="4"/>
      <c r="OAY45" s="4"/>
      <c r="OAZ45" s="4"/>
      <c r="OBA45" s="4"/>
      <c r="OBB45" s="4"/>
      <c r="OBC45" s="4"/>
      <c r="OBD45" s="4"/>
      <c r="OBE45" s="4"/>
      <c r="OBF45" s="4"/>
      <c r="OBG45" s="4"/>
      <c r="OBH45" s="4"/>
      <c r="OBI45" s="4"/>
      <c r="OBJ45" s="4"/>
      <c r="OBK45" s="4"/>
      <c r="OBL45" s="4"/>
      <c r="OBM45" s="4"/>
      <c r="OBN45" s="4"/>
      <c r="OBO45" s="4"/>
      <c r="OBP45" s="4"/>
      <c r="OBQ45" s="4"/>
      <c r="OBR45" s="4"/>
      <c r="OBS45" s="4"/>
      <c r="OBT45" s="4"/>
      <c r="OBU45" s="4"/>
      <c r="OBV45" s="4"/>
      <c r="OBW45" s="4"/>
      <c r="OBX45" s="4"/>
      <c r="OBY45" s="4"/>
      <c r="OBZ45" s="4"/>
      <c r="OCA45" s="4"/>
      <c r="OCB45" s="4"/>
      <c r="OCC45" s="4"/>
      <c r="OCD45" s="4"/>
      <c r="OCE45" s="4"/>
      <c r="OCF45" s="4"/>
      <c r="OCG45" s="4"/>
      <c r="OCH45" s="4"/>
      <c r="OCI45" s="4"/>
      <c r="OCJ45" s="4"/>
      <c r="OCK45" s="4"/>
      <c r="OCL45" s="4"/>
      <c r="OCM45" s="4"/>
      <c r="OCN45" s="4"/>
      <c r="OCO45" s="4"/>
      <c r="OCP45" s="4"/>
      <c r="OCQ45" s="4"/>
      <c r="OCR45" s="4"/>
      <c r="OCS45" s="4"/>
      <c r="OCT45" s="4"/>
      <c r="OCU45" s="4"/>
      <c r="OCV45" s="4"/>
      <c r="OCW45" s="4"/>
      <c r="OCX45" s="4"/>
      <c r="OCY45" s="4"/>
      <c r="OCZ45" s="4"/>
      <c r="ODA45" s="4"/>
      <c r="ODB45" s="4"/>
      <c r="ODC45" s="4"/>
      <c r="ODD45" s="4"/>
      <c r="ODE45" s="4"/>
      <c r="ODF45" s="4"/>
      <c r="ODG45" s="4"/>
      <c r="ODH45" s="4"/>
      <c r="ODI45" s="4"/>
      <c r="ODJ45" s="4"/>
      <c r="ODK45" s="4"/>
      <c r="ODL45" s="4"/>
      <c r="ODM45" s="4"/>
      <c r="ODN45" s="4"/>
      <c r="ODO45" s="4"/>
      <c r="ODP45" s="4"/>
      <c r="ODQ45" s="4"/>
      <c r="ODR45" s="4"/>
      <c r="ODS45" s="4"/>
      <c r="ODT45" s="4"/>
      <c r="ODU45" s="4"/>
      <c r="ODV45" s="4"/>
      <c r="ODW45" s="4"/>
      <c r="ODX45" s="4"/>
      <c r="ODY45" s="4"/>
      <c r="ODZ45" s="4"/>
      <c r="OEA45" s="4"/>
      <c r="OEB45" s="4"/>
      <c r="OEC45" s="4"/>
      <c r="OED45" s="4"/>
      <c r="OEE45" s="4"/>
      <c r="OEF45" s="4"/>
      <c r="OEG45" s="4"/>
      <c r="OEH45" s="4"/>
      <c r="OEI45" s="4"/>
      <c r="OEJ45" s="4"/>
      <c r="OEK45" s="4"/>
      <c r="OEL45" s="4"/>
      <c r="OEM45" s="4"/>
      <c r="OEN45" s="4"/>
      <c r="OEO45" s="4"/>
      <c r="OEP45" s="4"/>
      <c r="OEQ45" s="4"/>
      <c r="OER45" s="4"/>
      <c r="OES45" s="4"/>
      <c r="OET45" s="4"/>
      <c r="OEU45" s="4"/>
      <c r="OEV45" s="4"/>
      <c r="OEW45" s="4"/>
      <c r="OEX45" s="4"/>
      <c r="OEY45" s="4"/>
      <c r="OEZ45" s="4"/>
      <c r="OFA45" s="4"/>
      <c r="OFB45" s="4"/>
      <c r="OFC45" s="4"/>
      <c r="OFD45" s="4"/>
      <c r="OFE45" s="4"/>
      <c r="OFF45" s="4"/>
      <c r="OFG45" s="4"/>
      <c r="OFH45" s="4"/>
      <c r="OFI45" s="4"/>
      <c r="OFJ45" s="4"/>
      <c r="OFK45" s="4"/>
      <c r="OFL45" s="4"/>
      <c r="OFM45" s="4"/>
      <c r="OFN45" s="4"/>
      <c r="OFO45" s="4"/>
      <c r="OFP45" s="4"/>
      <c r="OFQ45" s="4"/>
      <c r="OFR45" s="4"/>
      <c r="OFS45" s="4"/>
      <c r="OFT45" s="4"/>
      <c r="OFU45" s="4"/>
      <c r="OFV45" s="4"/>
      <c r="OFW45" s="4"/>
      <c r="OFX45" s="4"/>
      <c r="OFY45" s="4"/>
      <c r="OFZ45" s="4"/>
      <c r="OGA45" s="4"/>
      <c r="OGB45" s="4"/>
      <c r="OGC45" s="4"/>
      <c r="OGD45" s="4"/>
      <c r="OGE45" s="4"/>
      <c r="OGF45" s="4"/>
      <c r="OGG45" s="4"/>
      <c r="OGH45" s="4"/>
      <c r="OGI45" s="4"/>
      <c r="OGJ45" s="4"/>
      <c r="OGK45" s="4"/>
      <c r="OGL45" s="4"/>
      <c r="OGM45" s="4"/>
      <c r="OGN45" s="4"/>
      <c r="OGO45" s="4"/>
      <c r="OGP45" s="4"/>
      <c r="OGQ45" s="4"/>
      <c r="OGR45" s="4"/>
      <c r="OGS45" s="4"/>
      <c r="OGT45" s="4"/>
      <c r="OGU45" s="4"/>
      <c r="OGV45" s="4"/>
      <c r="OGW45" s="4"/>
      <c r="OGX45" s="4"/>
      <c r="OGY45" s="4"/>
      <c r="OGZ45" s="4"/>
      <c r="OHA45" s="4"/>
      <c r="OHB45" s="4"/>
      <c r="OHC45" s="4"/>
      <c r="OHD45" s="4"/>
      <c r="OHE45" s="4"/>
      <c r="OHF45" s="4"/>
      <c r="OHG45" s="4"/>
      <c r="OHH45" s="4"/>
      <c r="OHI45" s="4"/>
      <c r="OHJ45" s="4"/>
      <c r="OHK45" s="4"/>
      <c r="OHL45" s="4"/>
      <c r="OHM45" s="4"/>
      <c r="OHN45" s="4"/>
      <c r="OHO45" s="4"/>
      <c r="OHP45" s="4"/>
      <c r="OHQ45" s="4"/>
      <c r="OHR45" s="4"/>
      <c r="OHS45" s="4"/>
      <c r="OHT45" s="4"/>
      <c r="OHU45" s="4"/>
      <c r="OHV45" s="4"/>
      <c r="OHW45" s="4"/>
      <c r="OHX45" s="4"/>
      <c r="OHY45" s="4"/>
      <c r="OHZ45" s="4"/>
      <c r="OIA45" s="4"/>
      <c r="OIB45" s="4"/>
      <c r="OIC45" s="4"/>
      <c r="OID45" s="4"/>
      <c r="OIE45" s="4"/>
      <c r="OIF45" s="4"/>
      <c r="OIG45" s="4"/>
      <c r="OIH45" s="4"/>
      <c r="OII45" s="4"/>
      <c r="OIJ45" s="4"/>
      <c r="OIK45" s="4"/>
      <c r="OIL45" s="4"/>
      <c r="OIM45" s="4"/>
      <c r="OIN45" s="4"/>
      <c r="OIO45" s="4"/>
      <c r="OIP45" s="4"/>
      <c r="OIQ45" s="4"/>
      <c r="OIR45" s="4"/>
      <c r="OIS45" s="4"/>
      <c r="OIT45" s="4"/>
      <c r="OIU45" s="4"/>
      <c r="OIV45" s="4"/>
      <c r="OIW45" s="4"/>
      <c r="OIX45" s="4"/>
      <c r="OIY45" s="4"/>
      <c r="OIZ45" s="4"/>
      <c r="OJA45" s="4"/>
      <c r="OJB45" s="4"/>
      <c r="OJC45" s="4"/>
      <c r="OJD45" s="4"/>
      <c r="OJE45" s="4"/>
      <c r="OJF45" s="4"/>
      <c r="OJG45" s="4"/>
      <c r="OJH45" s="4"/>
      <c r="OJI45" s="4"/>
      <c r="OJJ45" s="4"/>
      <c r="OJK45" s="4"/>
      <c r="OJL45" s="4"/>
      <c r="OJM45" s="4"/>
      <c r="OJN45" s="4"/>
      <c r="OJO45" s="4"/>
      <c r="OJP45" s="4"/>
      <c r="OJQ45" s="4"/>
      <c r="OJR45" s="4"/>
      <c r="OJS45" s="4"/>
      <c r="OJT45" s="4"/>
      <c r="OJU45" s="4"/>
      <c r="OJV45" s="4"/>
      <c r="OJW45" s="4"/>
      <c r="OJX45" s="4"/>
      <c r="OJY45" s="4"/>
      <c r="OJZ45" s="4"/>
      <c r="OKA45" s="4"/>
      <c r="OKB45" s="4"/>
      <c r="OKC45" s="4"/>
      <c r="OKD45" s="4"/>
      <c r="OKE45" s="4"/>
      <c r="OKF45" s="4"/>
      <c r="OKG45" s="4"/>
      <c r="OKH45" s="4"/>
      <c r="OKI45" s="4"/>
      <c r="OKJ45" s="4"/>
      <c r="OKK45" s="4"/>
      <c r="OKL45" s="4"/>
      <c r="OKM45" s="4"/>
      <c r="OKN45" s="4"/>
      <c r="OKO45" s="4"/>
      <c r="OKP45" s="4"/>
      <c r="OKQ45" s="4"/>
      <c r="OKR45" s="4"/>
      <c r="OKS45" s="4"/>
      <c r="OKT45" s="4"/>
      <c r="OKU45" s="4"/>
      <c r="OKV45" s="4"/>
      <c r="OKW45" s="4"/>
      <c r="OKX45" s="4"/>
      <c r="OKY45" s="4"/>
      <c r="OKZ45" s="4"/>
      <c r="OLA45" s="4"/>
      <c r="OLB45" s="4"/>
      <c r="OLC45" s="4"/>
      <c r="OLD45" s="4"/>
      <c r="OLE45" s="4"/>
      <c r="OLF45" s="4"/>
      <c r="OLG45" s="4"/>
      <c r="OLH45" s="4"/>
      <c r="OLI45" s="4"/>
      <c r="OLJ45" s="4"/>
      <c r="OLK45" s="4"/>
      <c r="OLL45" s="4"/>
      <c r="OLM45" s="4"/>
      <c r="OLN45" s="4"/>
      <c r="OLO45" s="4"/>
      <c r="OLP45" s="4"/>
      <c r="OLQ45" s="4"/>
      <c r="OLR45" s="4"/>
      <c r="OLS45" s="4"/>
      <c r="OLT45" s="4"/>
      <c r="OLU45" s="4"/>
      <c r="OLV45" s="4"/>
      <c r="OLW45" s="4"/>
      <c r="OLX45" s="4"/>
      <c r="OLY45" s="4"/>
      <c r="OLZ45" s="4"/>
      <c r="OMA45" s="4"/>
      <c r="OMB45" s="4"/>
      <c r="OMC45" s="4"/>
      <c r="OMD45" s="4"/>
      <c r="OME45" s="4"/>
      <c r="OMF45" s="4"/>
      <c r="OMG45" s="4"/>
      <c r="OMH45" s="4"/>
      <c r="OMI45" s="4"/>
      <c r="OMJ45" s="4"/>
      <c r="OMK45" s="4"/>
      <c r="OML45" s="4"/>
      <c r="OMM45" s="4"/>
      <c r="OMN45" s="4"/>
      <c r="OMO45" s="4"/>
      <c r="OMP45" s="4"/>
      <c r="OMQ45" s="4"/>
      <c r="OMR45" s="4"/>
      <c r="OMS45" s="4"/>
      <c r="OMT45" s="4"/>
      <c r="OMU45" s="4"/>
      <c r="OMV45" s="4"/>
      <c r="OMW45" s="4"/>
      <c r="OMX45" s="4"/>
      <c r="OMY45" s="4"/>
      <c r="OMZ45" s="4"/>
      <c r="ONA45" s="4"/>
      <c r="ONB45" s="4"/>
      <c r="ONC45" s="4"/>
      <c r="OND45" s="4"/>
      <c r="ONE45" s="4"/>
      <c r="ONF45" s="4"/>
      <c r="ONG45" s="4"/>
      <c r="ONH45" s="4"/>
      <c r="ONI45" s="4"/>
      <c r="ONJ45" s="4"/>
      <c r="ONK45" s="4"/>
      <c r="ONL45" s="4"/>
      <c r="ONM45" s="4"/>
      <c r="ONN45" s="4"/>
      <c r="ONO45" s="4"/>
      <c r="ONP45" s="4"/>
      <c r="ONQ45" s="4"/>
      <c r="ONR45" s="4"/>
      <c r="ONS45" s="4"/>
      <c r="ONT45" s="4"/>
      <c r="ONU45" s="4"/>
      <c r="ONV45" s="4"/>
      <c r="ONW45" s="4"/>
      <c r="ONX45" s="4"/>
      <c r="ONY45" s="4"/>
      <c r="ONZ45" s="4"/>
      <c r="OOA45" s="4"/>
      <c r="OOB45" s="4"/>
      <c r="OOC45" s="4"/>
      <c r="OOD45" s="4"/>
      <c r="OOE45" s="4"/>
      <c r="OOF45" s="4"/>
      <c r="OOG45" s="4"/>
      <c r="OOH45" s="4"/>
      <c r="OOI45" s="4"/>
      <c r="OOJ45" s="4"/>
      <c r="OOK45" s="4"/>
      <c r="OOL45" s="4"/>
      <c r="OOM45" s="4"/>
      <c r="OON45" s="4"/>
      <c r="OOO45" s="4"/>
      <c r="OOP45" s="4"/>
      <c r="OOQ45" s="4"/>
      <c r="OOR45" s="4"/>
      <c r="OOS45" s="4"/>
      <c r="OOT45" s="4"/>
      <c r="OOU45" s="4"/>
      <c r="OOV45" s="4"/>
      <c r="OOW45" s="4"/>
      <c r="OOX45" s="4"/>
      <c r="OOY45" s="4"/>
      <c r="OOZ45" s="4"/>
      <c r="OPA45" s="4"/>
      <c r="OPB45" s="4"/>
      <c r="OPC45" s="4"/>
      <c r="OPD45" s="4"/>
      <c r="OPE45" s="4"/>
      <c r="OPF45" s="4"/>
      <c r="OPG45" s="4"/>
      <c r="OPH45" s="4"/>
      <c r="OPI45" s="4"/>
      <c r="OPJ45" s="4"/>
      <c r="OPK45" s="4"/>
      <c r="OPL45" s="4"/>
      <c r="OPM45" s="4"/>
      <c r="OPN45" s="4"/>
      <c r="OPO45" s="4"/>
      <c r="OPP45" s="4"/>
      <c r="OPQ45" s="4"/>
      <c r="OPR45" s="4"/>
      <c r="OPS45" s="4"/>
      <c r="OPT45" s="4"/>
      <c r="OPU45" s="4"/>
      <c r="OPV45" s="4"/>
      <c r="OPW45" s="4"/>
      <c r="OPX45" s="4"/>
      <c r="OPY45" s="4"/>
      <c r="OPZ45" s="4"/>
      <c r="OQA45" s="4"/>
      <c r="OQB45" s="4"/>
      <c r="OQC45" s="4"/>
      <c r="OQD45" s="4"/>
      <c r="OQE45" s="4"/>
      <c r="OQF45" s="4"/>
      <c r="OQG45" s="4"/>
      <c r="OQH45" s="4"/>
      <c r="OQI45" s="4"/>
      <c r="OQJ45" s="4"/>
      <c r="OQK45" s="4"/>
      <c r="OQL45" s="4"/>
      <c r="OQM45" s="4"/>
      <c r="OQN45" s="4"/>
      <c r="OQO45" s="4"/>
      <c r="OQP45" s="4"/>
      <c r="OQQ45" s="4"/>
      <c r="OQR45" s="4"/>
      <c r="OQS45" s="4"/>
      <c r="OQT45" s="4"/>
      <c r="OQU45" s="4"/>
      <c r="OQV45" s="4"/>
      <c r="OQW45" s="4"/>
      <c r="OQX45" s="4"/>
      <c r="OQY45" s="4"/>
      <c r="OQZ45" s="4"/>
      <c r="ORA45" s="4"/>
      <c r="ORB45" s="4"/>
      <c r="ORC45" s="4"/>
      <c r="ORD45" s="4"/>
      <c r="ORE45" s="4"/>
      <c r="ORF45" s="4"/>
      <c r="ORG45" s="4"/>
      <c r="ORH45" s="4"/>
      <c r="ORI45" s="4"/>
      <c r="ORJ45" s="4"/>
      <c r="ORK45" s="4"/>
      <c r="ORL45" s="4"/>
      <c r="ORM45" s="4"/>
      <c r="ORN45" s="4"/>
      <c r="ORO45" s="4"/>
      <c r="ORP45" s="4"/>
      <c r="ORQ45" s="4"/>
      <c r="ORR45" s="4"/>
      <c r="ORS45" s="4"/>
      <c r="ORT45" s="4"/>
      <c r="ORU45" s="4"/>
      <c r="ORV45" s="4"/>
      <c r="ORW45" s="4"/>
      <c r="ORX45" s="4"/>
      <c r="ORY45" s="4"/>
      <c r="ORZ45" s="4"/>
      <c r="OSA45" s="4"/>
      <c r="OSB45" s="4"/>
      <c r="OSC45" s="4"/>
      <c r="OSD45" s="4"/>
      <c r="OSE45" s="4"/>
      <c r="OSF45" s="4"/>
      <c r="OSG45" s="4"/>
      <c r="OSH45" s="4"/>
      <c r="OSI45" s="4"/>
      <c r="OSJ45" s="4"/>
      <c r="OSK45" s="4"/>
      <c r="OSL45" s="4"/>
      <c r="OSM45" s="4"/>
      <c r="OSN45" s="4"/>
      <c r="OSO45" s="4"/>
      <c r="OSP45" s="4"/>
      <c r="OSQ45" s="4"/>
      <c r="OSR45" s="4"/>
      <c r="OSS45" s="4"/>
      <c r="OST45" s="4"/>
      <c r="OSU45" s="4"/>
      <c r="OSV45" s="4"/>
      <c r="OSW45" s="4"/>
      <c r="OSX45" s="4"/>
      <c r="OSY45" s="4"/>
      <c r="OSZ45" s="4"/>
      <c r="OTA45" s="4"/>
      <c r="OTB45" s="4"/>
      <c r="OTC45" s="4"/>
      <c r="OTD45" s="4"/>
      <c r="OTE45" s="4"/>
      <c r="OTF45" s="4"/>
      <c r="OTG45" s="4"/>
      <c r="OTH45" s="4"/>
      <c r="OTI45" s="4"/>
      <c r="OTJ45" s="4"/>
      <c r="OTK45" s="4"/>
      <c r="OTL45" s="4"/>
      <c r="OTM45" s="4"/>
      <c r="OTN45" s="4"/>
      <c r="OTO45" s="4"/>
      <c r="OTP45" s="4"/>
      <c r="OTQ45" s="4"/>
      <c r="OTR45" s="4"/>
      <c r="OTS45" s="4"/>
      <c r="OTT45" s="4"/>
      <c r="OTU45" s="4"/>
      <c r="OTV45" s="4"/>
      <c r="OTW45" s="4"/>
      <c r="OTX45" s="4"/>
      <c r="OTY45" s="4"/>
      <c r="OTZ45" s="4"/>
      <c r="OUA45" s="4"/>
      <c r="OUB45" s="4"/>
      <c r="OUC45" s="4"/>
      <c r="OUD45" s="4"/>
      <c r="OUE45" s="4"/>
      <c r="OUF45" s="4"/>
      <c r="OUG45" s="4"/>
      <c r="OUH45" s="4"/>
      <c r="OUI45" s="4"/>
      <c r="OUJ45" s="4"/>
      <c r="OUK45" s="4"/>
      <c r="OUL45" s="4"/>
      <c r="OUM45" s="4"/>
      <c r="OUN45" s="4"/>
      <c r="OUO45" s="4"/>
      <c r="OUP45" s="4"/>
      <c r="OUQ45" s="4"/>
      <c r="OUR45" s="4"/>
      <c r="OUS45" s="4"/>
      <c r="OUT45" s="4"/>
      <c r="OUU45" s="4"/>
      <c r="OUV45" s="4"/>
      <c r="OUW45" s="4"/>
      <c r="OUX45" s="4"/>
      <c r="OUY45" s="4"/>
      <c r="OUZ45" s="4"/>
      <c r="OVA45" s="4"/>
      <c r="OVB45" s="4"/>
      <c r="OVC45" s="4"/>
      <c r="OVD45" s="4"/>
      <c r="OVE45" s="4"/>
      <c r="OVF45" s="4"/>
      <c r="OVG45" s="4"/>
      <c r="OVH45" s="4"/>
      <c r="OVI45" s="4"/>
      <c r="OVJ45" s="4"/>
      <c r="OVK45" s="4"/>
      <c r="OVL45" s="4"/>
      <c r="OVM45" s="4"/>
      <c r="OVN45" s="4"/>
      <c r="OVO45" s="4"/>
      <c r="OVP45" s="4"/>
      <c r="OVQ45" s="4"/>
      <c r="OVR45" s="4"/>
      <c r="OVS45" s="4"/>
      <c r="OVT45" s="4"/>
      <c r="OVU45" s="4"/>
      <c r="OVV45" s="4"/>
      <c r="OVW45" s="4"/>
      <c r="OVX45" s="4"/>
      <c r="OVY45" s="4"/>
      <c r="OVZ45" s="4"/>
      <c r="OWA45" s="4"/>
      <c r="OWB45" s="4"/>
      <c r="OWC45" s="4"/>
      <c r="OWD45" s="4"/>
      <c r="OWE45" s="4"/>
      <c r="OWF45" s="4"/>
      <c r="OWG45" s="4"/>
      <c r="OWH45" s="4"/>
      <c r="OWI45" s="4"/>
      <c r="OWJ45" s="4"/>
      <c r="OWK45" s="4"/>
      <c r="OWL45" s="4"/>
      <c r="OWM45" s="4"/>
      <c r="OWN45" s="4"/>
      <c r="OWO45" s="4"/>
      <c r="OWP45" s="4"/>
      <c r="OWQ45" s="4"/>
      <c r="OWR45" s="4"/>
      <c r="OWS45" s="4"/>
      <c r="OWT45" s="4"/>
      <c r="OWU45" s="4"/>
      <c r="OWV45" s="4"/>
      <c r="OWW45" s="4"/>
      <c r="OWX45" s="4"/>
      <c r="OWY45" s="4"/>
      <c r="OWZ45" s="4"/>
      <c r="OXA45" s="4"/>
      <c r="OXB45" s="4"/>
      <c r="OXC45" s="4"/>
      <c r="OXD45" s="4"/>
      <c r="OXE45" s="4"/>
      <c r="OXF45" s="4"/>
      <c r="OXG45" s="4"/>
      <c r="OXH45" s="4"/>
      <c r="OXI45" s="4"/>
      <c r="OXJ45" s="4"/>
      <c r="OXK45" s="4"/>
      <c r="OXL45" s="4"/>
      <c r="OXM45" s="4"/>
      <c r="OXN45" s="4"/>
      <c r="OXO45" s="4"/>
      <c r="OXP45" s="4"/>
      <c r="OXQ45" s="4"/>
      <c r="OXR45" s="4"/>
      <c r="OXS45" s="4"/>
      <c r="OXT45" s="4"/>
      <c r="OXU45" s="4"/>
      <c r="OXV45" s="4"/>
      <c r="OXW45" s="4"/>
      <c r="OXX45" s="4"/>
      <c r="OXY45" s="4"/>
      <c r="OXZ45" s="4"/>
      <c r="OYA45" s="4"/>
      <c r="OYB45" s="4"/>
      <c r="OYC45" s="4"/>
      <c r="OYD45" s="4"/>
      <c r="OYE45" s="4"/>
      <c r="OYF45" s="4"/>
      <c r="OYG45" s="4"/>
      <c r="OYH45" s="4"/>
      <c r="OYI45" s="4"/>
      <c r="OYJ45" s="4"/>
      <c r="OYK45" s="4"/>
      <c r="OYL45" s="4"/>
      <c r="OYM45" s="4"/>
      <c r="OYN45" s="4"/>
      <c r="OYO45" s="4"/>
      <c r="OYP45" s="4"/>
      <c r="OYQ45" s="4"/>
      <c r="OYR45" s="4"/>
      <c r="OYS45" s="4"/>
      <c r="OYT45" s="4"/>
      <c r="OYU45" s="4"/>
      <c r="OYV45" s="4"/>
      <c r="OYW45" s="4"/>
      <c r="OYX45" s="4"/>
      <c r="OYY45" s="4"/>
      <c r="OYZ45" s="4"/>
      <c r="OZA45" s="4"/>
      <c r="OZB45" s="4"/>
      <c r="OZC45" s="4"/>
      <c r="OZD45" s="4"/>
      <c r="OZE45" s="4"/>
      <c r="OZF45" s="4"/>
      <c r="OZG45" s="4"/>
      <c r="OZH45" s="4"/>
      <c r="OZI45" s="4"/>
      <c r="OZJ45" s="4"/>
      <c r="OZK45" s="4"/>
      <c r="OZL45" s="4"/>
      <c r="OZM45" s="4"/>
      <c r="OZN45" s="4"/>
      <c r="OZO45" s="4"/>
      <c r="OZP45" s="4"/>
      <c r="OZQ45" s="4"/>
      <c r="OZR45" s="4"/>
      <c r="OZS45" s="4"/>
      <c r="OZT45" s="4"/>
      <c r="OZU45" s="4"/>
      <c r="OZV45" s="4"/>
      <c r="OZW45" s="4"/>
      <c r="OZX45" s="4"/>
      <c r="OZY45" s="4"/>
      <c r="OZZ45" s="4"/>
      <c r="PAA45" s="4"/>
      <c r="PAB45" s="4"/>
      <c r="PAC45" s="4"/>
      <c r="PAD45" s="4"/>
      <c r="PAE45" s="4"/>
      <c r="PAF45" s="4"/>
      <c r="PAG45" s="4"/>
      <c r="PAH45" s="4"/>
      <c r="PAI45" s="4"/>
      <c r="PAJ45" s="4"/>
      <c r="PAK45" s="4"/>
      <c r="PAL45" s="4"/>
      <c r="PAM45" s="4"/>
      <c r="PAN45" s="4"/>
      <c r="PAO45" s="4"/>
      <c r="PAP45" s="4"/>
      <c r="PAQ45" s="4"/>
      <c r="PAR45" s="4"/>
      <c r="PAS45" s="4"/>
      <c r="PAT45" s="4"/>
      <c r="PAU45" s="4"/>
      <c r="PAV45" s="4"/>
      <c r="PAW45" s="4"/>
      <c r="PAX45" s="4"/>
      <c r="PAY45" s="4"/>
      <c r="PAZ45" s="4"/>
      <c r="PBA45" s="4"/>
      <c r="PBB45" s="4"/>
      <c r="PBC45" s="4"/>
      <c r="PBD45" s="4"/>
      <c r="PBE45" s="4"/>
      <c r="PBF45" s="4"/>
      <c r="PBG45" s="4"/>
      <c r="PBH45" s="4"/>
      <c r="PBI45" s="4"/>
      <c r="PBJ45" s="4"/>
      <c r="PBK45" s="4"/>
      <c r="PBL45" s="4"/>
      <c r="PBM45" s="4"/>
      <c r="PBN45" s="4"/>
      <c r="PBO45" s="4"/>
      <c r="PBP45" s="4"/>
      <c r="PBQ45" s="4"/>
      <c r="PBR45" s="4"/>
      <c r="PBS45" s="4"/>
      <c r="PBT45" s="4"/>
      <c r="PBU45" s="4"/>
      <c r="PBV45" s="4"/>
      <c r="PBW45" s="4"/>
      <c r="PBX45" s="4"/>
      <c r="PBY45" s="4"/>
      <c r="PBZ45" s="4"/>
      <c r="PCA45" s="4"/>
      <c r="PCB45" s="4"/>
      <c r="PCC45" s="4"/>
      <c r="PCD45" s="4"/>
      <c r="PCE45" s="4"/>
      <c r="PCF45" s="4"/>
      <c r="PCG45" s="4"/>
      <c r="PCH45" s="4"/>
      <c r="PCI45" s="4"/>
      <c r="PCJ45" s="4"/>
      <c r="PCK45" s="4"/>
      <c r="PCL45" s="4"/>
      <c r="PCM45" s="4"/>
      <c r="PCN45" s="4"/>
      <c r="PCO45" s="4"/>
      <c r="PCP45" s="4"/>
      <c r="PCQ45" s="4"/>
      <c r="PCR45" s="4"/>
      <c r="PCS45" s="4"/>
      <c r="PCT45" s="4"/>
      <c r="PCU45" s="4"/>
      <c r="PCV45" s="4"/>
      <c r="PCW45" s="4"/>
      <c r="PCX45" s="4"/>
      <c r="PCY45" s="4"/>
      <c r="PCZ45" s="4"/>
      <c r="PDA45" s="4"/>
      <c r="PDB45" s="4"/>
      <c r="PDC45" s="4"/>
      <c r="PDD45" s="4"/>
      <c r="PDE45" s="4"/>
      <c r="PDF45" s="4"/>
      <c r="PDG45" s="4"/>
      <c r="PDH45" s="4"/>
      <c r="PDI45" s="4"/>
      <c r="PDJ45" s="4"/>
      <c r="PDK45" s="4"/>
      <c r="PDL45" s="4"/>
      <c r="PDM45" s="4"/>
      <c r="PDN45" s="4"/>
      <c r="PDO45" s="4"/>
      <c r="PDP45" s="4"/>
      <c r="PDQ45" s="4"/>
      <c r="PDR45" s="4"/>
      <c r="PDS45" s="4"/>
      <c r="PDT45" s="4"/>
      <c r="PDU45" s="4"/>
      <c r="PDV45" s="4"/>
      <c r="PDW45" s="4"/>
      <c r="PDX45" s="4"/>
      <c r="PDY45" s="4"/>
      <c r="PDZ45" s="4"/>
      <c r="PEA45" s="4"/>
      <c r="PEB45" s="4"/>
      <c r="PEC45" s="4"/>
      <c r="PED45" s="4"/>
      <c r="PEE45" s="4"/>
      <c r="PEF45" s="4"/>
      <c r="PEG45" s="4"/>
      <c r="PEH45" s="4"/>
      <c r="PEI45" s="4"/>
      <c r="PEJ45" s="4"/>
      <c r="PEK45" s="4"/>
      <c r="PEL45" s="4"/>
      <c r="PEM45" s="4"/>
      <c r="PEN45" s="4"/>
      <c r="PEO45" s="4"/>
      <c r="PEP45" s="4"/>
      <c r="PEQ45" s="4"/>
      <c r="PER45" s="4"/>
      <c r="PES45" s="4"/>
      <c r="PET45" s="4"/>
      <c r="PEU45" s="4"/>
      <c r="PEV45" s="4"/>
      <c r="PEW45" s="4"/>
      <c r="PEX45" s="4"/>
      <c r="PEY45" s="4"/>
      <c r="PEZ45" s="4"/>
      <c r="PFA45" s="4"/>
      <c r="PFB45" s="4"/>
      <c r="PFC45" s="4"/>
      <c r="PFD45" s="4"/>
      <c r="PFE45" s="4"/>
      <c r="PFF45" s="4"/>
      <c r="PFG45" s="4"/>
      <c r="PFH45" s="4"/>
      <c r="PFI45" s="4"/>
      <c r="PFJ45" s="4"/>
      <c r="PFK45" s="4"/>
      <c r="PFL45" s="4"/>
      <c r="PFM45" s="4"/>
      <c r="PFN45" s="4"/>
      <c r="PFO45" s="4"/>
      <c r="PFP45" s="4"/>
      <c r="PFQ45" s="4"/>
      <c r="PFR45" s="4"/>
      <c r="PFS45" s="4"/>
      <c r="PFT45" s="4"/>
      <c r="PFU45" s="4"/>
      <c r="PFV45" s="4"/>
      <c r="PFW45" s="4"/>
      <c r="PFX45" s="4"/>
      <c r="PFY45" s="4"/>
      <c r="PFZ45" s="4"/>
      <c r="PGA45" s="4"/>
      <c r="PGB45" s="4"/>
      <c r="PGC45" s="4"/>
      <c r="PGD45" s="4"/>
      <c r="PGE45" s="4"/>
      <c r="PGF45" s="4"/>
      <c r="PGG45" s="4"/>
      <c r="PGH45" s="4"/>
      <c r="PGI45" s="4"/>
      <c r="PGJ45" s="4"/>
      <c r="PGK45" s="4"/>
      <c r="PGL45" s="4"/>
      <c r="PGM45" s="4"/>
      <c r="PGN45" s="4"/>
      <c r="PGO45" s="4"/>
      <c r="PGP45" s="4"/>
      <c r="PGQ45" s="4"/>
      <c r="PGR45" s="4"/>
      <c r="PGS45" s="4"/>
      <c r="PGT45" s="4"/>
      <c r="PGU45" s="4"/>
      <c r="PGV45" s="4"/>
      <c r="PGW45" s="4"/>
      <c r="PGX45" s="4"/>
      <c r="PGY45" s="4"/>
      <c r="PGZ45" s="4"/>
      <c r="PHA45" s="4"/>
      <c r="PHB45" s="4"/>
      <c r="PHC45" s="4"/>
      <c r="PHD45" s="4"/>
      <c r="PHE45" s="4"/>
      <c r="PHF45" s="4"/>
      <c r="PHG45" s="4"/>
      <c r="PHH45" s="4"/>
      <c r="PHI45" s="4"/>
      <c r="PHJ45" s="4"/>
      <c r="PHK45" s="4"/>
      <c r="PHL45" s="4"/>
      <c r="PHM45" s="4"/>
      <c r="PHN45" s="4"/>
      <c r="PHO45" s="4"/>
      <c r="PHP45" s="4"/>
      <c r="PHQ45" s="4"/>
      <c r="PHR45" s="4"/>
      <c r="PHS45" s="4"/>
      <c r="PHT45" s="4"/>
      <c r="PHU45" s="4"/>
      <c r="PHV45" s="4"/>
      <c r="PHW45" s="4"/>
      <c r="PHX45" s="4"/>
      <c r="PHY45" s="4"/>
      <c r="PHZ45" s="4"/>
      <c r="PIA45" s="4"/>
      <c r="PIB45" s="4"/>
      <c r="PIC45" s="4"/>
      <c r="PID45" s="4"/>
      <c r="PIE45" s="4"/>
      <c r="PIF45" s="4"/>
      <c r="PIG45" s="4"/>
      <c r="PIH45" s="4"/>
      <c r="PII45" s="4"/>
      <c r="PIJ45" s="4"/>
      <c r="PIK45" s="4"/>
      <c r="PIL45" s="4"/>
      <c r="PIM45" s="4"/>
      <c r="PIN45" s="4"/>
      <c r="PIO45" s="4"/>
      <c r="PIP45" s="4"/>
      <c r="PIQ45" s="4"/>
      <c r="PIR45" s="4"/>
      <c r="PIS45" s="4"/>
      <c r="PIT45" s="4"/>
      <c r="PIU45" s="4"/>
      <c r="PIV45" s="4"/>
      <c r="PIW45" s="4"/>
      <c r="PIX45" s="4"/>
      <c r="PIY45" s="4"/>
      <c r="PIZ45" s="4"/>
      <c r="PJA45" s="4"/>
      <c r="PJB45" s="4"/>
      <c r="PJC45" s="4"/>
      <c r="PJD45" s="4"/>
      <c r="PJE45" s="4"/>
      <c r="PJF45" s="4"/>
      <c r="PJG45" s="4"/>
      <c r="PJH45" s="4"/>
      <c r="PJI45" s="4"/>
      <c r="PJJ45" s="4"/>
      <c r="PJK45" s="4"/>
      <c r="PJL45" s="4"/>
      <c r="PJM45" s="4"/>
      <c r="PJN45" s="4"/>
      <c r="PJO45" s="4"/>
      <c r="PJP45" s="4"/>
      <c r="PJQ45" s="4"/>
      <c r="PJR45" s="4"/>
      <c r="PJS45" s="4"/>
      <c r="PJT45" s="4"/>
      <c r="PJU45" s="4"/>
      <c r="PJV45" s="4"/>
      <c r="PJW45" s="4"/>
      <c r="PJX45" s="4"/>
      <c r="PJY45" s="4"/>
      <c r="PJZ45" s="4"/>
      <c r="PKA45" s="4"/>
      <c r="PKB45" s="4"/>
      <c r="PKC45" s="4"/>
      <c r="PKD45" s="4"/>
      <c r="PKE45" s="4"/>
      <c r="PKF45" s="4"/>
      <c r="PKG45" s="4"/>
      <c r="PKH45" s="4"/>
      <c r="PKI45" s="4"/>
      <c r="PKJ45" s="4"/>
      <c r="PKK45" s="4"/>
      <c r="PKL45" s="4"/>
      <c r="PKM45" s="4"/>
      <c r="PKN45" s="4"/>
      <c r="PKO45" s="4"/>
      <c r="PKP45" s="4"/>
      <c r="PKQ45" s="4"/>
      <c r="PKR45" s="4"/>
      <c r="PKS45" s="4"/>
      <c r="PKT45" s="4"/>
      <c r="PKU45" s="4"/>
      <c r="PKV45" s="4"/>
      <c r="PKW45" s="4"/>
      <c r="PKX45" s="4"/>
      <c r="PKY45" s="4"/>
      <c r="PKZ45" s="4"/>
      <c r="PLA45" s="4"/>
      <c r="PLB45" s="4"/>
      <c r="PLC45" s="4"/>
      <c r="PLD45" s="4"/>
      <c r="PLE45" s="4"/>
      <c r="PLF45" s="4"/>
      <c r="PLG45" s="4"/>
      <c r="PLH45" s="4"/>
      <c r="PLI45" s="4"/>
      <c r="PLJ45" s="4"/>
      <c r="PLK45" s="4"/>
      <c r="PLL45" s="4"/>
      <c r="PLM45" s="4"/>
      <c r="PLN45" s="4"/>
      <c r="PLO45" s="4"/>
      <c r="PLP45" s="4"/>
      <c r="PLQ45" s="4"/>
      <c r="PLR45" s="4"/>
      <c r="PLS45" s="4"/>
      <c r="PLT45" s="4"/>
      <c r="PLU45" s="4"/>
      <c r="PLV45" s="4"/>
      <c r="PLW45" s="4"/>
      <c r="PLX45" s="4"/>
      <c r="PLY45" s="4"/>
      <c r="PLZ45" s="4"/>
      <c r="PMA45" s="4"/>
      <c r="PMB45" s="4"/>
      <c r="PMC45" s="4"/>
      <c r="PMD45" s="4"/>
      <c r="PME45" s="4"/>
      <c r="PMF45" s="4"/>
      <c r="PMG45" s="4"/>
      <c r="PMH45" s="4"/>
      <c r="PMI45" s="4"/>
      <c r="PMJ45" s="4"/>
      <c r="PMK45" s="4"/>
      <c r="PML45" s="4"/>
      <c r="PMM45" s="4"/>
      <c r="PMN45" s="4"/>
      <c r="PMO45" s="4"/>
      <c r="PMP45" s="4"/>
      <c r="PMQ45" s="4"/>
      <c r="PMR45" s="4"/>
      <c r="PMS45" s="4"/>
      <c r="PMT45" s="4"/>
      <c r="PMU45" s="4"/>
      <c r="PMV45" s="4"/>
      <c r="PMW45" s="4"/>
      <c r="PMX45" s="4"/>
      <c r="PMY45" s="4"/>
      <c r="PMZ45" s="4"/>
      <c r="PNA45" s="4"/>
      <c r="PNB45" s="4"/>
      <c r="PNC45" s="4"/>
      <c r="PND45" s="4"/>
      <c r="PNE45" s="4"/>
      <c r="PNF45" s="4"/>
      <c r="PNG45" s="4"/>
      <c r="PNH45" s="4"/>
      <c r="PNI45" s="4"/>
      <c r="PNJ45" s="4"/>
      <c r="PNK45" s="4"/>
      <c r="PNL45" s="4"/>
      <c r="PNM45" s="4"/>
      <c r="PNN45" s="4"/>
      <c r="PNO45" s="4"/>
      <c r="PNP45" s="4"/>
      <c r="PNQ45" s="4"/>
      <c r="PNR45" s="4"/>
      <c r="PNS45" s="4"/>
      <c r="PNT45" s="4"/>
      <c r="PNU45" s="4"/>
      <c r="PNV45" s="4"/>
      <c r="PNW45" s="4"/>
      <c r="PNX45" s="4"/>
      <c r="PNY45" s="4"/>
      <c r="PNZ45" s="4"/>
      <c r="POA45" s="4"/>
      <c r="POB45" s="4"/>
      <c r="POC45" s="4"/>
      <c r="POD45" s="4"/>
      <c r="POE45" s="4"/>
      <c r="POF45" s="4"/>
      <c r="POG45" s="4"/>
      <c r="POH45" s="4"/>
      <c r="POI45" s="4"/>
      <c r="POJ45" s="4"/>
      <c r="POK45" s="4"/>
      <c r="POL45" s="4"/>
      <c r="POM45" s="4"/>
      <c r="PON45" s="4"/>
      <c r="POO45" s="4"/>
      <c r="POP45" s="4"/>
      <c r="POQ45" s="4"/>
      <c r="POR45" s="4"/>
      <c r="POS45" s="4"/>
      <c r="POT45" s="4"/>
      <c r="POU45" s="4"/>
      <c r="POV45" s="4"/>
      <c r="POW45" s="4"/>
      <c r="POX45" s="4"/>
      <c r="POY45" s="4"/>
      <c r="POZ45" s="4"/>
      <c r="PPA45" s="4"/>
      <c r="PPB45" s="4"/>
      <c r="PPC45" s="4"/>
      <c r="PPD45" s="4"/>
      <c r="PPE45" s="4"/>
      <c r="PPF45" s="4"/>
      <c r="PPG45" s="4"/>
      <c r="PPH45" s="4"/>
      <c r="PPI45" s="4"/>
      <c r="PPJ45" s="4"/>
      <c r="PPK45" s="4"/>
      <c r="PPL45" s="4"/>
      <c r="PPM45" s="4"/>
      <c r="PPN45" s="4"/>
      <c r="PPO45" s="4"/>
      <c r="PPP45" s="4"/>
      <c r="PPQ45" s="4"/>
      <c r="PPR45" s="4"/>
      <c r="PPS45" s="4"/>
      <c r="PPT45" s="4"/>
      <c r="PPU45" s="4"/>
      <c r="PPV45" s="4"/>
      <c r="PPW45" s="4"/>
      <c r="PPX45" s="4"/>
      <c r="PPY45" s="4"/>
      <c r="PPZ45" s="4"/>
      <c r="PQA45" s="4"/>
      <c r="PQB45" s="4"/>
      <c r="PQC45" s="4"/>
      <c r="PQD45" s="4"/>
      <c r="PQE45" s="4"/>
      <c r="PQF45" s="4"/>
      <c r="PQG45" s="4"/>
      <c r="PQH45" s="4"/>
      <c r="PQI45" s="4"/>
      <c r="PQJ45" s="4"/>
      <c r="PQK45" s="4"/>
      <c r="PQL45" s="4"/>
      <c r="PQM45" s="4"/>
      <c r="PQN45" s="4"/>
      <c r="PQO45" s="4"/>
      <c r="PQP45" s="4"/>
      <c r="PQQ45" s="4"/>
      <c r="PQR45" s="4"/>
      <c r="PQS45" s="4"/>
      <c r="PQT45" s="4"/>
      <c r="PQU45" s="4"/>
      <c r="PQV45" s="4"/>
      <c r="PQW45" s="4"/>
      <c r="PQX45" s="4"/>
      <c r="PQY45" s="4"/>
      <c r="PQZ45" s="4"/>
      <c r="PRA45" s="4"/>
      <c r="PRB45" s="4"/>
      <c r="PRC45" s="4"/>
      <c r="PRD45" s="4"/>
      <c r="PRE45" s="4"/>
      <c r="PRF45" s="4"/>
      <c r="PRG45" s="4"/>
      <c r="PRH45" s="4"/>
      <c r="PRI45" s="4"/>
      <c r="PRJ45" s="4"/>
      <c r="PRK45" s="4"/>
      <c r="PRL45" s="4"/>
      <c r="PRM45" s="4"/>
      <c r="PRN45" s="4"/>
      <c r="PRO45" s="4"/>
      <c r="PRP45" s="4"/>
      <c r="PRQ45" s="4"/>
      <c r="PRR45" s="4"/>
      <c r="PRS45" s="4"/>
      <c r="PRT45" s="4"/>
      <c r="PRU45" s="4"/>
      <c r="PRV45" s="4"/>
      <c r="PRW45" s="4"/>
      <c r="PRX45" s="4"/>
      <c r="PRY45" s="4"/>
      <c r="PRZ45" s="4"/>
      <c r="PSA45" s="4"/>
      <c r="PSB45" s="4"/>
      <c r="PSC45" s="4"/>
      <c r="PSD45" s="4"/>
      <c r="PSE45" s="4"/>
      <c r="PSF45" s="4"/>
      <c r="PSG45" s="4"/>
      <c r="PSH45" s="4"/>
      <c r="PSI45" s="4"/>
      <c r="PSJ45" s="4"/>
      <c r="PSK45" s="4"/>
      <c r="PSL45" s="4"/>
      <c r="PSM45" s="4"/>
      <c r="PSN45" s="4"/>
      <c r="PSO45" s="4"/>
      <c r="PSP45" s="4"/>
      <c r="PSQ45" s="4"/>
      <c r="PSR45" s="4"/>
      <c r="PSS45" s="4"/>
      <c r="PST45" s="4"/>
      <c r="PSU45" s="4"/>
      <c r="PSV45" s="4"/>
      <c r="PSW45" s="4"/>
      <c r="PSX45" s="4"/>
      <c r="PSY45" s="4"/>
      <c r="PSZ45" s="4"/>
      <c r="PTA45" s="4"/>
      <c r="PTB45" s="4"/>
      <c r="PTC45" s="4"/>
      <c r="PTD45" s="4"/>
      <c r="PTE45" s="4"/>
      <c r="PTF45" s="4"/>
      <c r="PTG45" s="4"/>
      <c r="PTH45" s="4"/>
      <c r="PTI45" s="4"/>
      <c r="PTJ45" s="4"/>
      <c r="PTK45" s="4"/>
      <c r="PTL45" s="4"/>
      <c r="PTM45" s="4"/>
      <c r="PTN45" s="4"/>
      <c r="PTO45" s="4"/>
      <c r="PTP45" s="4"/>
      <c r="PTQ45" s="4"/>
      <c r="PTR45" s="4"/>
      <c r="PTS45" s="4"/>
      <c r="PTT45" s="4"/>
      <c r="PTU45" s="4"/>
      <c r="PTV45" s="4"/>
      <c r="PTW45" s="4"/>
      <c r="PTX45" s="4"/>
      <c r="PTY45" s="4"/>
      <c r="PTZ45" s="4"/>
      <c r="PUA45" s="4"/>
      <c r="PUB45" s="4"/>
      <c r="PUC45" s="4"/>
      <c r="PUD45" s="4"/>
      <c r="PUE45" s="4"/>
      <c r="PUF45" s="4"/>
      <c r="PUG45" s="4"/>
      <c r="PUH45" s="4"/>
      <c r="PUI45" s="4"/>
      <c r="PUJ45" s="4"/>
      <c r="PUK45" s="4"/>
      <c r="PUL45" s="4"/>
      <c r="PUM45" s="4"/>
      <c r="PUN45" s="4"/>
      <c r="PUO45" s="4"/>
      <c r="PUP45" s="4"/>
      <c r="PUQ45" s="4"/>
      <c r="PUR45" s="4"/>
      <c r="PUS45" s="4"/>
      <c r="PUT45" s="4"/>
      <c r="PUU45" s="4"/>
      <c r="PUV45" s="4"/>
      <c r="PUW45" s="4"/>
      <c r="PUX45" s="4"/>
      <c r="PUY45" s="4"/>
      <c r="PUZ45" s="4"/>
      <c r="PVA45" s="4"/>
      <c r="PVB45" s="4"/>
      <c r="PVC45" s="4"/>
      <c r="PVD45" s="4"/>
      <c r="PVE45" s="4"/>
      <c r="PVF45" s="4"/>
      <c r="PVG45" s="4"/>
      <c r="PVH45" s="4"/>
      <c r="PVI45" s="4"/>
      <c r="PVJ45" s="4"/>
      <c r="PVK45" s="4"/>
      <c r="PVL45" s="4"/>
      <c r="PVM45" s="4"/>
      <c r="PVN45" s="4"/>
      <c r="PVO45" s="4"/>
      <c r="PVP45" s="4"/>
      <c r="PVQ45" s="4"/>
      <c r="PVR45" s="4"/>
      <c r="PVS45" s="4"/>
      <c r="PVT45" s="4"/>
      <c r="PVU45" s="4"/>
      <c r="PVV45" s="4"/>
      <c r="PVW45" s="4"/>
      <c r="PVX45" s="4"/>
      <c r="PVY45" s="4"/>
      <c r="PVZ45" s="4"/>
      <c r="PWA45" s="4"/>
      <c r="PWB45" s="4"/>
      <c r="PWC45" s="4"/>
      <c r="PWD45" s="4"/>
      <c r="PWE45" s="4"/>
      <c r="PWF45" s="4"/>
      <c r="PWG45" s="4"/>
      <c r="PWH45" s="4"/>
      <c r="PWI45" s="4"/>
      <c r="PWJ45" s="4"/>
      <c r="PWK45" s="4"/>
      <c r="PWL45" s="4"/>
      <c r="PWM45" s="4"/>
      <c r="PWN45" s="4"/>
      <c r="PWO45" s="4"/>
      <c r="PWP45" s="4"/>
      <c r="PWQ45" s="4"/>
      <c r="PWR45" s="4"/>
      <c r="PWS45" s="4"/>
      <c r="PWT45" s="4"/>
      <c r="PWU45" s="4"/>
      <c r="PWV45" s="4"/>
      <c r="PWW45" s="4"/>
      <c r="PWX45" s="4"/>
      <c r="PWY45" s="4"/>
      <c r="PWZ45" s="4"/>
      <c r="PXA45" s="4"/>
      <c r="PXB45" s="4"/>
      <c r="PXC45" s="4"/>
      <c r="PXD45" s="4"/>
      <c r="PXE45" s="4"/>
      <c r="PXF45" s="4"/>
      <c r="PXG45" s="4"/>
      <c r="PXH45" s="4"/>
      <c r="PXI45" s="4"/>
      <c r="PXJ45" s="4"/>
      <c r="PXK45" s="4"/>
      <c r="PXL45" s="4"/>
      <c r="PXM45" s="4"/>
      <c r="PXN45" s="4"/>
      <c r="PXO45" s="4"/>
      <c r="PXP45" s="4"/>
      <c r="PXQ45" s="4"/>
      <c r="PXR45" s="4"/>
      <c r="PXS45" s="4"/>
      <c r="PXT45" s="4"/>
      <c r="PXU45" s="4"/>
      <c r="PXV45" s="4"/>
      <c r="PXW45" s="4"/>
      <c r="PXX45" s="4"/>
      <c r="PXY45" s="4"/>
      <c r="PXZ45" s="4"/>
      <c r="PYA45" s="4"/>
      <c r="PYB45" s="4"/>
      <c r="PYC45" s="4"/>
      <c r="PYD45" s="4"/>
      <c r="PYE45" s="4"/>
      <c r="PYF45" s="4"/>
      <c r="PYG45" s="4"/>
      <c r="PYH45" s="4"/>
      <c r="PYI45" s="4"/>
      <c r="PYJ45" s="4"/>
      <c r="PYK45" s="4"/>
      <c r="PYL45" s="4"/>
      <c r="PYM45" s="4"/>
      <c r="PYN45" s="4"/>
      <c r="PYO45" s="4"/>
      <c r="PYP45" s="4"/>
      <c r="PYQ45" s="4"/>
      <c r="PYR45" s="4"/>
      <c r="PYS45" s="4"/>
      <c r="PYT45" s="4"/>
      <c r="PYU45" s="4"/>
      <c r="PYV45" s="4"/>
      <c r="PYW45" s="4"/>
      <c r="PYX45" s="4"/>
      <c r="PYY45" s="4"/>
      <c r="PYZ45" s="4"/>
      <c r="PZA45" s="4"/>
      <c r="PZB45" s="4"/>
      <c r="PZC45" s="4"/>
      <c r="PZD45" s="4"/>
      <c r="PZE45" s="4"/>
      <c r="PZF45" s="4"/>
      <c r="PZG45" s="4"/>
      <c r="PZH45" s="4"/>
      <c r="PZI45" s="4"/>
      <c r="PZJ45" s="4"/>
      <c r="PZK45" s="4"/>
      <c r="PZL45" s="4"/>
      <c r="PZM45" s="4"/>
      <c r="PZN45" s="4"/>
      <c r="PZO45" s="4"/>
      <c r="PZP45" s="4"/>
      <c r="PZQ45" s="4"/>
      <c r="PZR45" s="4"/>
      <c r="PZS45" s="4"/>
      <c r="PZT45" s="4"/>
      <c r="PZU45" s="4"/>
      <c r="PZV45" s="4"/>
      <c r="PZW45" s="4"/>
      <c r="PZX45" s="4"/>
      <c r="PZY45" s="4"/>
      <c r="PZZ45" s="4"/>
      <c r="QAA45" s="4"/>
      <c r="QAB45" s="4"/>
      <c r="QAC45" s="4"/>
      <c r="QAD45" s="4"/>
      <c r="QAE45" s="4"/>
      <c r="QAF45" s="4"/>
      <c r="QAG45" s="4"/>
      <c r="QAH45" s="4"/>
      <c r="QAI45" s="4"/>
      <c r="QAJ45" s="4"/>
      <c r="QAK45" s="4"/>
      <c r="QAL45" s="4"/>
      <c r="QAM45" s="4"/>
      <c r="QAN45" s="4"/>
      <c r="QAO45" s="4"/>
      <c r="QAP45" s="4"/>
      <c r="QAQ45" s="4"/>
      <c r="QAR45" s="4"/>
      <c r="QAS45" s="4"/>
      <c r="QAT45" s="4"/>
      <c r="QAU45" s="4"/>
      <c r="QAV45" s="4"/>
      <c r="QAW45" s="4"/>
      <c r="QAX45" s="4"/>
      <c r="QAY45" s="4"/>
      <c r="QAZ45" s="4"/>
      <c r="QBA45" s="4"/>
      <c r="QBB45" s="4"/>
      <c r="QBC45" s="4"/>
      <c r="QBD45" s="4"/>
      <c r="QBE45" s="4"/>
      <c r="QBF45" s="4"/>
      <c r="QBG45" s="4"/>
      <c r="QBH45" s="4"/>
      <c r="QBI45" s="4"/>
      <c r="QBJ45" s="4"/>
      <c r="QBK45" s="4"/>
      <c r="QBL45" s="4"/>
      <c r="QBM45" s="4"/>
      <c r="QBN45" s="4"/>
      <c r="QBO45" s="4"/>
      <c r="QBP45" s="4"/>
      <c r="QBQ45" s="4"/>
      <c r="QBR45" s="4"/>
      <c r="QBS45" s="4"/>
      <c r="QBT45" s="4"/>
      <c r="QBU45" s="4"/>
      <c r="QBV45" s="4"/>
      <c r="QBW45" s="4"/>
      <c r="QBX45" s="4"/>
      <c r="QBY45" s="4"/>
      <c r="QBZ45" s="4"/>
      <c r="QCA45" s="4"/>
      <c r="QCB45" s="4"/>
      <c r="QCC45" s="4"/>
      <c r="QCD45" s="4"/>
      <c r="QCE45" s="4"/>
      <c r="QCF45" s="4"/>
      <c r="QCG45" s="4"/>
      <c r="QCH45" s="4"/>
      <c r="QCI45" s="4"/>
      <c r="QCJ45" s="4"/>
      <c r="QCK45" s="4"/>
      <c r="QCL45" s="4"/>
      <c r="QCM45" s="4"/>
      <c r="QCN45" s="4"/>
      <c r="QCO45" s="4"/>
      <c r="QCP45" s="4"/>
      <c r="QCQ45" s="4"/>
      <c r="QCR45" s="4"/>
      <c r="QCS45" s="4"/>
      <c r="QCT45" s="4"/>
      <c r="QCU45" s="4"/>
      <c r="QCV45" s="4"/>
      <c r="QCW45" s="4"/>
      <c r="QCX45" s="4"/>
      <c r="QCY45" s="4"/>
      <c r="QCZ45" s="4"/>
      <c r="QDA45" s="4"/>
      <c r="QDB45" s="4"/>
      <c r="QDC45" s="4"/>
      <c r="QDD45" s="4"/>
      <c r="QDE45" s="4"/>
      <c r="QDF45" s="4"/>
      <c r="QDG45" s="4"/>
      <c r="QDH45" s="4"/>
      <c r="QDI45" s="4"/>
      <c r="QDJ45" s="4"/>
      <c r="QDK45" s="4"/>
      <c r="QDL45" s="4"/>
      <c r="QDM45" s="4"/>
      <c r="QDN45" s="4"/>
      <c r="QDO45" s="4"/>
      <c r="QDP45" s="4"/>
      <c r="QDQ45" s="4"/>
      <c r="QDR45" s="4"/>
      <c r="QDS45" s="4"/>
      <c r="QDT45" s="4"/>
      <c r="QDU45" s="4"/>
      <c r="QDV45" s="4"/>
      <c r="QDW45" s="4"/>
      <c r="QDX45" s="4"/>
      <c r="QDY45" s="4"/>
      <c r="QDZ45" s="4"/>
      <c r="QEA45" s="4"/>
      <c r="QEB45" s="4"/>
      <c r="QEC45" s="4"/>
      <c r="QED45" s="4"/>
      <c r="QEE45" s="4"/>
      <c r="QEF45" s="4"/>
      <c r="QEG45" s="4"/>
      <c r="QEH45" s="4"/>
      <c r="QEI45" s="4"/>
      <c r="QEJ45" s="4"/>
      <c r="QEK45" s="4"/>
      <c r="QEL45" s="4"/>
      <c r="QEM45" s="4"/>
      <c r="QEN45" s="4"/>
      <c r="QEO45" s="4"/>
      <c r="QEP45" s="4"/>
      <c r="QEQ45" s="4"/>
      <c r="QER45" s="4"/>
      <c r="QES45" s="4"/>
      <c r="QET45" s="4"/>
      <c r="QEU45" s="4"/>
      <c r="QEV45" s="4"/>
      <c r="QEW45" s="4"/>
      <c r="QEX45" s="4"/>
      <c r="QEY45" s="4"/>
      <c r="QEZ45" s="4"/>
      <c r="QFA45" s="4"/>
      <c r="QFB45" s="4"/>
      <c r="QFC45" s="4"/>
      <c r="QFD45" s="4"/>
      <c r="QFE45" s="4"/>
      <c r="QFF45" s="4"/>
      <c r="QFG45" s="4"/>
      <c r="QFH45" s="4"/>
      <c r="QFI45" s="4"/>
      <c r="QFJ45" s="4"/>
      <c r="QFK45" s="4"/>
      <c r="QFL45" s="4"/>
      <c r="QFM45" s="4"/>
      <c r="QFN45" s="4"/>
      <c r="QFO45" s="4"/>
      <c r="QFP45" s="4"/>
      <c r="QFQ45" s="4"/>
      <c r="QFR45" s="4"/>
      <c r="QFS45" s="4"/>
      <c r="QFT45" s="4"/>
      <c r="QFU45" s="4"/>
      <c r="QFV45" s="4"/>
      <c r="QFW45" s="4"/>
      <c r="QFX45" s="4"/>
      <c r="QFY45" s="4"/>
      <c r="QFZ45" s="4"/>
      <c r="QGA45" s="4"/>
      <c r="QGB45" s="4"/>
      <c r="QGC45" s="4"/>
      <c r="QGD45" s="4"/>
      <c r="QGE45" s="4"/>
      <c r="QGF45" s="4"/>
      <c r="QGG45" s="4"/>
      <c r="QGH45" s="4"/>
      <c r="QGI45" s="4"/>
      <c r="QGJ45" s="4"/>
      <c r="QGK45" s="4"/>
      <c r="QGL45" s="4"/>
      <c r="QGM45" s="4"/>
      <c r="QGN45" s="4"/>
      <c r="QGO45" s="4"/>
      <c r="QGP45" s="4"/>
      <c r="QGQ45" s="4"/>
      <c r="QGR45" s="4"/>
      <c r="QGS45" s="4"/>
      <c r="QGT45" s="4"/>
      <c r="QGU45" s="4"/>
      <c r="QGV45" s="4"/>
      <c r="QGW45" s="4"/>
      <c r="QGX45" s="4"/>
      <c r="QGY45" s="4"/>
      <c r="QGZ45" s="4"/>
      <c r="QHA45" s="4"/>
      <c r="QHB45" s="4"/>
      <c r="QHC45" s="4"/>
      <c r="QHD45" s="4"/>
      <c r="QHE45" s="4"/>
      <c r="QHF45" s="4"/>
      <c r="QHG45" s="4"/>
      <c r="QHH45" s="4"/>
      <c r="QHI45" s="4"/>
      <c r="QHJ45" s="4"/>
      <c r="QHK45" s="4"/>
      <c r="QHL45" s="4"/>
      <c r="QHM45" s="4"/>
      <c r="QHN45" s="4"/>
      <c r="QHO45" s="4"/>
      <c r="QHP45" s="4"/>
      <c r="QHQ45" s="4"/>
      <c r="QHR45" s="4"/>
      <c r="QHS45" s="4"/>
      <c r="QHT45" s="4"/>
      <c r="QHU45" s="4"/>
      <c r="QHV45" s="4"/>
      <c r="QHW45" s="4"/>
      <c r="QHX45" s="4"/>
      <c r="QHY45" s="4"/>
      <c r="QHZ45" s="4"/>
      <c r="QIA45" s="4"/>
      <c r="QIB45" s="4"/>
      <c r="QIC45" s="4"/>
      <c r="QID45" s="4"/>
      <c r="QIE45" s="4"/>
      <c r="QIF45" s="4"/>
      <c r="QIG45" s="4"/>
      <c r="QIH45" s="4"/>
      <c r="QII45" s="4"/>
      <c r="QIJ45" s="4"/>
      <c r="QIK45" s="4"/>
      <c r="QIL45" s="4"/>
      <c r="QIM45" s="4"/>
      <c r="QIN45" s="4"/>
      <c r="QIO45" s="4"/>
      <c r="QIP45" s="4"/>
      <c r="QIQ45" s="4"/>
      <c r="QIR45" s="4"/>
      <c r="QIS45" s="4"/>
      <c r="QIT45" s="4"/>
      <c r="QIU45" s="4"/>
      <c r="QIV45" s="4"/>
      <c r="QIW45" s="4"/>
      <c r="QIX45" s="4"/>
      <c r="QIY45" s="4"/>
      <c r="QIZ45" s="4"/>
      <c r="QJA45" s="4"/>
      <c r="QJB45" s="4"/>
      <c r="QJC45" s="4"/>
      <c r="QJD45" s="4"/>
      <c r="QJE45" s="4"/>
      <c r="QJF45" s="4"/>
      <c r="QJG45" s="4"/>
      <c r="QJH45" s="4"/>
      <c r="QJI45" s="4"/>
      <c r="QJJ45" s="4"/>
      <c r="QJK45" s="4"/>
      <c r="QJL45" s="4"/>
      <c r="QJM45" s="4"/>
      <c r="QJN45" s="4"/>
      <c r="QJO45" s="4"/>
      <c r="QJP45" s="4"/>
      <c r="QJQ45" s="4"/>
      <c r="QJR45" s="4"/>
      <c r="QJS45" s="4"/>
      <c r="QJT45" s="4"/>
      <c r="QJU45" s="4"/>
      <c r="QJV45" s="4"/>
      <c r="QJW45" s="4"/>
      <c r="QJX45" s="4"/>
      <c r="QJY45" s="4"/>
      <c r="QJZ45" s="4"/>
      <c r="QKA45" s="4"/>
      <c r="QKB45" s="4"/>
      <c r="QKC45" s="4"/>
      <c r="QKD45" s="4"/>
      <c r="QKE45" s="4"/>
      <c r="QKF45" s="4"/>
      <c r="QKG45" s="4"/>
      <c r="QKH45" s="4"/>
      <c r="QKI45" s="4"/>
      <c r="QKJ45" s="4"/>
      <c r="QKK45" s="4"/>
      <c r="QKL45" s="4"/>
      <c r="QKM45" s="4"/>
      <c r="QKN45" s="4"/>
      <c r="QKO45" s="4"/>
      <c r="QKP45" s="4"/>
      <c r="QKQ45" s="4"/>
      <c r="QKR45" s="4"/>
      <c r="QKS45" s="4"/>
      <c r="QKT45" s="4"/>
      <c r="QKU45" s="4"/>
      <c r="QKV45" s="4"/>
      <c r="QKW45" s="4"/>
      <c r="QKX45" s="4"/>
      <c r="QKY45" s="4"/>
      <c r="QKZ45" s="4"/>
      <c r="QLA45" s="4"/>
      <c r="QLB45" s="4"/>
      <c r="QLC45" s="4"/>
      <c r="QLD45" s="4"/>
      <c r="QLE45" s="4"/>
      <c r="QLF45" s="4"/>
      <c r="QLG45" s="4"/>
      <c r="QLH45" s="4"/>
      <c r="QLI45" s="4"/>
      <c r="QLJ45" s="4"/>
      <c r="QLK45" s="4"/>
      <c r="QLL45" s="4"/>
      <c r="QLM45" s="4"/>
      <c r="QLN45" s="4"/>
      <c r="QLO45" s="4"/>
      <c r="QLP45" s="4"/>
      <c r="QLQ45" s="4"/>
      <c r="QLR45" s="4"/>
      <c r="QLS45" s="4"/>
      <c r="QLT45" s="4"/>
      <c r="QLU45" s="4"/>
      <c r="QLV45" s="4"/>
      <c r="QLW45" s="4"/>
      <c r="QLX45" s="4"/>
      <c r="QLY45" s="4"/>
      <c r="QLZ45" s="4"/>
      <c r="QMA45" s="4"/>
      <c r="QMB45" s="4"/>
      <c r="QMC45" s="4"/>
      <c r="QMD45" s="4"/>
      <c r="QME45" s="4"/>
      <c r="QMF45" s="4"/>
      <c r="QMG45" s="4"/>
      <c r="QMH45" s="4"/>
      <c r="QMI45" s="4"/>
      <c r="QMJ45" s="4"/>
      <c r="QMK45" s="4"/>
      <c r="QML45" s="4"/>
      <c r="QMM45" s="4"/>
      <c r="QMN45" s="4"/>
      <c r="QMO45" s="4"/>
      <c r="QMP45" s="4"/>
      <c r="QMQ45" s="4"/>
      <c r="QMR45" s="4"/>
      <c r="QMS45" s="4"/>
      <c r="QMT45" s="4"/>
      <c r="QMU45" s="4"/>
      <c r="QMV45" s="4"/>
      <c r="QMW45" s="4"/>
      <c r="QMX45" s="4"/>
      <c r="QMY45" s="4"/>
      <c r="QMZ45" s="4"/>
      <c r="QNA45" s="4"/>
      <c r="QNB45" s="4"/>
      <c r="QNC45" s="4"/>
      <c r="QND45" s="4"/>
      <c r="QNE45" s="4"/>
      <c r="QNF45" s="4"/>
      <c r="QNG45" s="4"/>
      <c r="QNH45" s="4"/>
      <c r="QNI45" s="4"/>
      <c r="QNJ45" s="4"/>
      <c r="QNK45" s="4"/>
      <c r="QNL45" s="4"/>
      <c r="QNM45" s="4"/>
      <c r="QNN45" s="4"/>
      <c r="QNO45" s="4"/>
      <c r="QNP45" s="4"/>
      <c r="QNQ45" s="4"/>
      <c r="QNR45" s="4"/>
      <c r="QNS45" s="4"/>
      <c r="QNT45" s="4"/>
      <c r="QNU45" s="4"/>
      <c r="QNV45" s="4"/>
      <c r="QNW45" s="4"/>
      <c r="QNX45" s="4"/>
      <c r="QNY45" s="4"/>
      <c r="QNZ45" s="4"/>
      <c r="QOA45" s="4"/>
      <c r="QOB45" s="4"/>
      <c r="QOC45" s="4"/>
      <c r="QOD45" s="4"/>
      <c r="QOE45" s="4"/>
      <c r="QOF45" s="4"/>
      <c r="QOG45" s="4"/>
      <c r="QOH45" s="4"/>
      <c r="QOI45" s="4"/>
      <c r="QOJ45" s="4"/>
      <c r="QOK45" s="4"/>
      <c r="QOL45" s="4"/>
      <c r="QOM45" s="4"/>
      <c r="QON45" s="4"/>
      <c r="QOO45" s="4"/>
      <c r="QOP45" s="4"/>
      <c r="QOQ45" s="4"/>
      <c r="QOR45" s="4"/>
      <c r="QOS45" s="4"/>
      <c r="QOT45" s="4"/>
      <c r="QOU45" s="4"/>
      <c r="QOV45" s="4"/>
      <c r="QOW45" s="4"/>
      <c r="QOX45" s="4"/>
      <c r="QOY45" s="4"/>
      <c r="QOZ45" s="4"/>
      <c r="QPA45" s="4"/>
      <c r="QPB45" s="4"/>
      <c r="QPC45" s="4"/>
      <c r="QPD45" s="4"/>
      <c r="QPE45" s="4"/>
      <c r="QPF45" s="4"/>
      <c r="QPG45" s="4"/>
      <c r="QPH45" s="4"/>
      <c r="QPI45" s="4"/>
      <c r="QPJ45" s="4"/>
      <c r="QPK45" s="4"/>
      <c r="QPL45" s="4"/>
      <c r="QPM45" s="4"/>
      <c r="QPN45" s="4"/>
      <c r="QPO45" s="4"/>
      <c r="QPP45" s="4"/>
      <c r="QPQ45" s="4"/>
      <c r="QPR45" s="4"/>
      <c r="QPS45" s="4"/>
      <c r="QPT45" s="4"/>
      <c r="QPU45" s="4"/>
      <c r="QPV45" s="4"/>
      <c r="QPW45" s="4"/>
      <c r="QPX45" s="4"/>
      <c r="QPY45" s="4"/>
      <c r="QPZ45" s="4"/>
      <c r="QQA45" s="4"/>
      <c r="QQB45" s="4"/>
      <c r="QQC45" s="4"/>
      <c r="QQD45" s="4"/>
      <c r="QQE45" s="4"/>
      <c r="QQF45" s="4"/>
      <c r="QQG45" s="4"/>
      <c r="QQH45" s="4"/>
      <c r="QQI45" s="4"/>
      <c r="QQJ45" s="4"/>
      <c r="QQK45" s="4"/>
      <c r="QQL45" s="4"/>
      <c r="QQM45" s="4"/>
      <c r="QQN45" s="4"/>
      <c r="QQO45" s="4"/>
      <c r="QQP45" s="4"/>
      <c r="QQQ45" s="4"/>
      <c r="QQR45" s="4"/>
      <c r="QQS45" s="4"/>
      <c r="QQT45" s="4"/>
      <c r="QQU45" s="4"/>
      <c r="QQV45" s="4"/>
      <c r="QQW45" s="4"/>
      <c r="QQX45" s="4"/>
      <c r="QQY45" s="4"/>
      <c r="QQZ45" s="4"/>
      <c r="QRA45" s="4"/>
      <c r="QRB45" s="4"/>
      <c r="QRC45" s="4"/>
      <c r="QRD45" s="4"/>
      <c r="QRE45" s="4"/>
      <c r="QRF45" s="4"/>
      <c r="QRG45" s="4"/>
      <c r="QRH45" s="4"/>
      <c r="QRI45" s="4"/>
      <c r="QRJ45" s="4"/>
      <c r="QRK45" s="4"/>
      <c r="QRL45" s="4"/>
      <c r="QRM45" s="4"/>
      <c r="QRN45" s="4"/>
      <c r="QRO45" s="4"/>
      <c r="QRP45" s="4"/>
      <c r="QRQ45" s="4"/>
      <c r="QRR45" s="4"/>
      <c r="QRS45" s="4"/>
      <c r="QRT45" s="4"/>
      <c r="QRU45" s="4"/>
      <c r="QRV45" s="4"/>
      <c r="QRW45" s="4"/>
      <c r="QRX45" s="4"/>
      <c r="QRY45" s="4"/>
      <c r="QRZ45" s="4"/>
      <c r="QSA45" s="4"/>
      <c r="QSB45" s="4"/>
      <c r="QSC45" s="4"/>
      <c r="QSD45" s="4"/>
      <c r="QSE45" s="4"/>
      <c r="QSF45" s="4"/>
      <c r="QSG45" s="4"/>
      <c r="QSH45" s="4"/>
      <c r="QSI45" s="4"/>
      <c r="QSJ45" s="4"/>
      <c r="QSK45" s="4"/>
      <c r="QSL45" s="4"/>
      <c r="QSM45" s="4"/>
      <c r="QSN45" s="4"/>
      <c r="QSO45" s="4"/>
      <c r="QSP45" s="4"/>
      <c r="QSQ45" s="4"/>
      <c r="QSR45" s="4"/>
      <c r="QSS45" s="4"/>
      <c r="QST45" s="4"/>
      <c r="QSU45" s="4"/>
      <c r="QSV45" s="4"/>
      <c r="QSW45" s="4"/>
      <c r="QSX45" s="4"/>
      <c r="QSY45" s="4"/>
      <c r="QSZ45" s="4"/>
      <c r="QTA45" s="4"/>
      <c r="QTB45" s="4"/>
      <c r="QTC45" s="4"/>
      <c r="QTD45" s="4"/>
      <c r="QTE45" s="4"/>
      <c r="QTF45" s="4"/>
      <c r="QTG45" s="4"/>
      <c r="QTH45" s="4"/>
      <c r="QTI45" s="4"/>
      <c r="QTJ45" s="4"/>
      <c r="QTK45" s="4"/>
      <c r="QTL45" s="4"/>
      <c r="QTM45" s="4"/>
      <c r="QTN45" s="4"/>
      <c r="QTO45" s="4"/>
      <c r="QTP45" s="4"/>
      <c r="QTQ45" s="4"/>
      <c r="QTR45" s="4"/>
      <c r="QTS45" s="4"/>
      <c r="QTT45" s="4"/>
      <c r="QTU45" s="4"/>
      <c r="QTV45" s="4"/>
      <c r="QTW45" s="4"/>
      <c r="QTX45" s="4"/>
      <c r="QTY45" s="4"/>
      <c r="QTZ45" s="4"/>
      <c r="QUA45" s="4"/>
      <c r="QUB45" s="4"/>
      <c r="QUC45" s="4"/>
      <c r="QUD45" s="4"/>
      <c r="QUE45" s="4"/>
      <c r="QUF45" s="4"/>
      <c r="QUG45" s="4"/>
      <c r="QUH45" s="4"/>
      <c r="QUI45" s="4"/>
      <c r="QUJ45" s="4"/>
      <c r="QUK45" s="4"/>
      <c r="QUL45" s="4"/>
      <c r="QUM45" s="4"/>
      <c r="QUN45" s="4"/>
      <c r="QUO45" s="4"/>
      <c r="QUP45" s="4"/>
      <c r="QUQ45" s="4"/>
      <c r="QUR45" s="4"/>
      <c r="QUS45" s="4"/>
      <c r="QUT45" s="4"/>
      <c r="QUU45" s="4"/>
      <c r="QUV45" s="4"/>
      <c r="QUW45" s="4"/>
      <c r="QUX45" s="4"/>
      <c r="QUY45" s="4"/>
      <c r="QUZ45" s="4"/>
      <c r="QVA45" s="4"/>
      <c r="QVB45" s="4"/>
      <c r="QVC45" s="4"/>
      <c r="QVD45" s="4"/>
      <c r="QVE45" s="4"/>
      <c r="QVF45" s="4"/>
      <c r="QVG45" s="4"/>
      <c r="QVH45" s="4"/>
      <c r="QVI45" s="4"/>
      <c r="QVJ45" s="4"/>
      <c r="QVK45" s="4"/>
      <c r="QVL45" s="4"/>
      <c r="QVM45" s="4"/>
      <c r="QVN45" s="4"/>
      <c r="QVO45" s="4"/>
      <c r="QVP45" s="4"/>
      <c r="QVQ45" s="4"/>
      <c r="QVR45" s="4"/>
      <c r="QVS45" s="4"/>
      <c r="QVT45" s="4"/>
      <c r="QVU45" s="4"/>
      <c r="QVV45" s="4"/>
      <c r="QVW45" s="4"/>
      <c r="QVX45" s="4"/>
      <c r="QVY45" s="4"/>
      <c r="QVZ45" s="4"/>
      <c r="QWA45" s="4"/>
      <c r="QWB45" s="4"/>
      <c r="QWC45" s="4"/>
      <c r="QWD45" s="4"/>
      <c r="QWE45" s="4"/>
      <c r="QWF45" s="4"/>
      <c r="QWG45" s="4"/>
      <c r="QWH45" s="4"/>
      <c r="QWI45" s="4"/>
      <c r="QWJ45" s="4"/>
      <c r="QWK45" s="4"/>
      <c r="QWL45" s="4"/>
      <c r="QWM45" s="4"/>
      <c r="QWN45" s="4"/>
      <c r="QWO45" s="4"/>
      <c r="QWP45" s="4"/>
      <c r="QWQ45" s="4"/>
      <c r="QWR45" s="4"/>
      <c r="QWS45" s="4"/>
      <c r="QWT45" s="4"/>
      <c r="QWU45" s="4"/>
      <c r="QWV45" s="4"/>
      <c r="QWW45" s="4"/>
      <c r="QWX45" s="4"/>
      <c r="QWY45" s="4"/>
      <c r="QWZ45" s="4"/>
      <c r="QXA45" s="4"/>
      <c r="QXB45" s="4"/>
      <c r="QXC45" s="4"/>
      <c r="QXD45" s="4"/>
      <c r="QXE45" s="4"/>
      <c r="QXF45" s="4"/>
      <c r="QXG45" s="4"/>
      <c r="QXH45" s="4"/>
      <c r="QXI45" s="4"/>
      <c r="QXJ45" s="4"/>
      <c r="QXK45" s="4"/>
      <c r="QXL45" s="4"/>
      <c r="QXM45" s="4"/>
      <c r="QXN45" s="4"/>
      <c r="QXO45" s="4"/>
      <c r="QXP45" s="4"/>
      <c r="QXQ45" s="4"/>
      <c r="QXR45" s="4"/>
      <c r="QXS45" s="4"/>
      <c r="QXT45" s="4"/>
      <c r="QXU45" s="4"/>
      <c r="QXV45" s="4"/>
      <c r="QXW45" s="4"/>
      <c r="QXX45" s="4"/>
      <c r="QXY45" s="4"/>
      <c r="QXZ45" s="4"/>
      <c r="QYA45" s="4"/>
      <c r="QYB45" s="4"/>
      <c r="QYC45" s="4"/>
      <c r="QYD45" s="4"/>
      <c r="QYE45" s="4"/>
      <c r="QYF45" s="4"/>
      <c r="QYG45" s="4"/>
      <c r="QYH45" s="4"/>
      <c r="QYI45" s="4"/>
      <c r="QYJ45" s="4"/>
      <c r="QYK45" s="4"/>
      <c r="QYL45" s="4"/>
      <c r="QYM45" s="4"/>
      <c r="QYN45" s="4"/>
      <c r="QYO45" s="4"/>
      <c r="QYP45" s="4"/>
      <c r="QYQ45" s="4"/>
      <c r="QYR45" s="4"/>
      <c r="QYS45" s="4"/>
      <c r="QYT45" s="4"/>
      <c r="QYU45" s="4"/>
      <c r="QYV45" s="4"/>
      <c r="QYW45" s="4"/>
      <c r="QYX45" s="4"/>
      <c r="QYY45" s="4"/>
      <c r="QYZ45" s="4"/>
      <c r="QZA45" s="4"/>
      <c r="QZB45" s="4"/>
      <c r="QZC45" s="4"/>
      <c r="QZD45" s="4"/>
      <c r="QZE45" s="4"/>
      <c r="QZF45" s="4"/>
      <c r="QZG45" s="4"/>
      <c r="QZH45" s="4"/>
      <c r="QZI45" s="4"/>
      <c r="QZJ45" s="4"/>
      <c r="QZK45" s="4"/>
      <c r="QZL45" s="4"/>
      <c r="QZM45" s="4"/>
      <c r="QZN45" s="4"/>
      <c r="QZO45" s="4"/>
      <c r="QZP45" s="4"/>
      <c r="QZQ45" s="4"/>
      <c r="QZR45" s="4"/>
      <c r="QZS45" s="4"/>
      <c r="QZT45" s="4"/>
      <c r="QZU45" s="4"/>
      <c r="QZV45" s="4"/>
      <c r="QZW45" s="4"/>
      <c r="QZX45" s="4"/>
      <c r="QZY45" s="4"/>
      <c r="QZZ45" s="4"/>
      <c r="RAA45" s="4"/>
      <c r="RAB45" s="4"/>
      <c r="RAC45" s="4"/>
      <c r="RAD45" s="4"/>
      <c r="RAE45" s="4"/>
      <c r="RAF45" s="4"/>
      <c r="RAG45" s="4"/>
      <c r="RAH45" s="4"/>
      <c r="RAI45" s="4"/>
      <c r="RAJ45" s="4"/>
      <c r="RAK45" s="4"/>
      <c r="RAL45" s="4"/>
      <c r="RAM45" s="4"/>
      <c r="RAN45" s="4"/>
      <c r="RAO45" s="4"/>
      <c r="RAP45" s="4"/>
      <c r="RAQ45" s="4"/>
      <c r="RAR45" s="4"/>
      <c r="RAS45" s="4"/>
      <c r="RAT45" s="4"/>
      <c r="RAU45" s="4"/>
      <c r="RAV45" s="4"/>
      <c r="RAW45" s="4"/>
      <c r="RAX45" s="4"/>
      <c r="RAY45" s="4"/>
      <c r="RAZ45" s="4"/>
      <c r="RBA45" s="4"/>
      <c r="RBB45" s="4"/>
      <c r="RBC45" s="4"/>
      <c r="RBD45" s="4"/>
      <c r="RBE45" s="4"/>
      <c r="RBF45" s="4"/>
      <c r="RBG45" s="4"/>
      <c r="RBH45" s="4"/>
      <c r="RBI45" s="4"/>
      <c r="RBJ45" s="4"/>
      <c r="RBK45" s="4"/>
      <c r="RBL45" s="4"/>
      <c r="RBM45" s="4"/>
      <c r="RBN45" s="4"/>
      <c r="RBO45" s="4"/>
      <c r="RBP45" s="4"/>
      <c r="RBQ45" s="4"/>
      <c r="RBR45" s="4"/>
      <c r="RBS45" s="4"/>
      <c r="RBT45" s="4"/>
      <c r="RBU45" s="4"/>
      <c r="RBV45" s="4"/>
      <c r="RBW45" s="4"/>
      <c r="RBX45" s="4"/>
      <c r="RBY45" s="4"/>
      <c r="RBZ45" s="4"/>
      <c r="RCA45" s="4"/>
      <c r="RCB45" s="4"/>
      <c r="RCC45" s="4"/>
      <c r="RCD45" s="4"/>
      <c r="RCE45" s="4"/>
      <c r="RCF45" s="4"/>
      <c r="RCG45" s="4"/>
      <c r="RCH45" s="4"/>
      <c r="RCI45" s="4"/>
      <c r="RCJ45" s="4"/>
      <c r="RCK45" s="4"/>
      <c r="RCL45" s="4"/>
      <c r="RCM45" s="4"/>
      <c r="RCN45" s="4"/>
      <c r="RCO45" s="4"/>
      <c r="RCP45" s="4"/>
      <c r="RCQ45" s="4"/>
      <c r="RCR45" s="4"/>
      <c r="RCS45" s="4"/>
      <c r="RCT45" s="4"/>
      <c r="RCU45" s="4"/>
      <c r="RCV45" s="4"/>
      <c r="RCW45" s="4"/>
      <c r="RCX45" s="4"/>
      <c r="RCY45" s="4"/>
      <c r="RCZ45" s="4"/>
      <c r="RDA45" s="4"/>
      <c r="RDB45" s="4"/>
      <c r="RDC45" s="4"/>
      <c r="RDD45" s="4"/>
      <c r="RDE45" s="4"/>
      <c r="RDF45" s="4"/>
      <c r="RDG45" s="4"/>
      <c r="RDH45" s="4"/>
      <c r="RDI45" s="4"/>
      <c r="RDJ45" s="4"/>
      <c r="RDK45" s="4"/>
      <c r="RDL45" s="4"/>
      <c r="RDM45" s="4"/>
      <c r="RDN45" s="4"/>
      <c r="RDO45" s="4"/>
      <c r="RDP45" s="4"/>
      <c r="RDQ45" s="4"/>
      <c r="RDR45" s="4"/>
      <c r="RDS45" s="4"/>
      <c r="RDT45" s="4"/>
      <c r="RDU45" s="4"/>
      <c r="RDV45" s="4"/>
      <c r="RDW45" s="4"/>
      <c r="RDX45" s="4"/>
      <c r="RDY45" s="4"/>
      <c r="RDZ45" s="4"/>
      <c r="REA45" s="4"/>
      <c r="REB45" s="4"/>
      <c r="REC45" s="4"/>
      <c r="RED45" s="4"/>
      <c r="REE45" s="4"/>
      <c r="REF45" s="4"/>
      <c r="REG45" s="4"/>
      <c r="REH45" s="4"/>
      <c r="REI45" s="4"/>
      <c r="REJ45" s="4"/>
      <c r="REK45" s="4"/>
      <c r="REL45" s="4"/>
      <c r="REM45" s="4"/>
      <c r="REN45" s="4"/>
      <c r="REO45" s="4"/>
      <c r="REP45" s="4"/>
      <c r="REQ45" s="4"/>
      <c r="RER45" s="4"/>
      <c r="RES45" s="4"/>
      <c r="RET45" s="4"/>
      <c r="REU45" s="4"/>
      <c r="REV45" s="4"/>
      <c r="REW45" s="4"/>
      <c r="REX45" s="4"/>
      <c r="REY45" s="4"/>
      <c r="REZ45" s="4"/>
      <c r="RFA45" s="4"/>
      <c r="RFB45" s="4"/>
      <c r="RFC45" s="4"/>
      <c r="RFD45" s="4"/>
      <c r="RFE45" s="4"/>
      <c r="RFF45" s="4"/>
      <c r="RFG45" s="4"/>
      <c r="RFH45" s="4"/>
      <c r="RFI45" s="4"/>
      <c r="RFJ45" s="4"/>
      <c r="RFK45" s="4"/>
      <c r="RFL45" s="4"/>
      <c r="RFM45" s="4"/>
      <c r="RFN45" s="4"/>
      <c r="RFO45" s="4"/>
      <c r="RFP45" s="4"/>
      <c r="RFQ45" s="4"/>
      <c r="RFR45" s="4"/>
      <c r="RFS45" s="4"/>
      <c r="RFT45" s="4"/>
      <c r="RFU45" s="4"/>
      <c r="RFV45" s="4"/>
      <c r="RFW45" s="4"/>
      <c r="RFX45" s="4"/>
      <c r="RFY45" s="4"/>
      <c r="RFZ45" s="4"/>
      <c r="RGA45" s="4"/>
      <c r="RGB45" s="4"/>
      <c r="RGC45" s="4"/>
      <c r="RGD45" s="4"/>
      <c r="RGE45" s="4"/>
      <c r="RGF45" s="4"/>
      <c r="RGG45" s="4"/>
      <c r="RGH45" s="4"/>
      <c r="RGI45" s="4"/>
      <c r="RGJ45" s="4"/>
      <c r="RGK45" s="4"/>
      <c r="RGL45" s="4"/>
      <c r="RGM45" s="4"/>
      <c r="RGN45" s="4"/>
      <c r="RGO45" s="4"/>
      <c r="RGP45" s="4"/>
      <c r="RGQ45" s="4"/>
      <c r="RGR45" s="4"/>
      <c r="RGS45" s="4"/>
      <c r="RGT45" s="4"/>
      <c r="RGU45" s="4"/>
      <c r="RGV45" s="4"/>
      <c r="RGW45" s="4"/>
      <c r="RGX45" s="4"/>
      <c r="RGY45" s="4"/>
      <c r="RGZ45" s="4"/>
      <c r="RHA45" s="4"/>
      <c r="RHB45" s="4"/>
      <c r="RHC45" s="4"/>
      <c r="RHD45" s="4"/>
      <c r="RHE45" s="4"/>
      <c r="RHF45" s="4"/>
      <c r="RHG45" s="4"/>
      <c r="RHH45" s="4"/>
      <c r="RHI45" s="4"/>
      <c r="RHJ45" s="4"/>
      <c r="RHK45" s="4"/>
      <c r="RHL45" s="4"/>
      <c r="RHM45" s="4"/>
      <c r="RHN45" s="4"/>
      <c r="RHO45" s="4"/>
      <c r="RHP45" s="4"/>
      <c r="RHQ45" s="4"/>
      <c r="RHR45" s="4"/>
      <c r="RHS45" s="4"/>
      <c r="RHT45" s="4"/>
      <c r="RHU45" s="4"/>
      <c r="RHV45" s="4"/>
      <c r="RHW45" s="4"/>
      <c r="RHX45" s="4"/>
      <c r="RHY45" s="4"/>
      <c r="RHZ45" s="4"/>
      <c r="RIA45" s="4"/>
      <c r="RIB45" s="4"/>
      <c r="RIC45" s="4"/>
      <c r="RID45" s="4"/>
      <c r="RIE45" s="4"/>
      <c r="RIF45" s="4"/>
      <c r="RIG45" s="4"/>
      <c r="RIH45" s="4"/>
      <c r="RII45" s="4"/>
      <c r="RIJ45" s="4"/>
      <c r="RIK45" s="4"/>
      <c r="RIL45" s="4"/>
      <c r="RIM45" s="4"/>
      <c r="RIN45" s="4"/>
      <c r="RIO45" s="4"/>
      <c r="RIP45" s="4"/>
      <c r="RIQ45" s="4"/>
      <c r="RIR45" s="4"/>
      <c r="RIS45" s="4"/>
      <c r="RIT45" s="4"/>
      <c r="RIU45" s="4"/>
      <c r="RIV45" s="4"/>
      <c r="RIW45" s="4"/>
      <c r="RIX45" s="4"/>
      <c r="RIY45" s="4"/>
      <c r="RIZ45" s="4"/>
      <c r="RJA45" s="4"/>
      <c r="RJB45" s="4"/>
      <c r="RJC45" s="4"/>
      <c r="RJD45" s="4"/>
      <c r="RJE45" s="4"/>
      <c r="RJF45" s="4"/>
      <c r="RJG45" s="4"/>
      <c r="RJH45" s="4"/>
      <c r="RJI45" s="4"/>
      <c r="RJJ45" s="4"/>
      <c r="RJK45" s="4"/>
      <c r="RJL45" s="4"/>
      <c r="RJM45" s="4"/>
      <c r="RJN45" s="4"/>
      <c r="RJO45" s="4"/>
      <c r="RJP45" s="4"/>
      <c r="RJQ45" s="4"/>
      <c r="RJR45" s="4"/>
      <c r="RJS45" s="4"/>
      <c r="RJT45" s="4"/>
      <c r="RJU45" s="4"/>
      <c r="RJV45" s="4"/>
      <c r="RJW45" s="4"/>
      <c r="RJX45" s="4"/>
      <c r="RJY45" s="4"/>
      <c r="RJZ45" s="4"/>
      <c r="RKA45" s="4"/>
      <c r="RKB45" s="4"/>
      <c r="RKC45" s="4"/>
      <c r="RKD45" s="4"/>
      <c r="RKE45" s="4"/>
      <c r="RKF45" s="4"/>
      <c r="RKG45" s="4"/>
      <c r="RKH45" s="4"/>
      <c r="RKI45" s="4"/>
      <c r="RKJ45" s="4"/>
      <c r="RKK45" s="4"/>
      <c r="RKL45" s="4"/>
      <c r="RKM45" s="4"/>
      <c r="RKN45" s="4"/>
      <c r="RKO45" s="4"/>
      <c r="RKP45" s="4"/>
      <c r="RKQ45" s="4"/>
      <c r="RKR45" s="4"/>
      <c r="RKS45" s="4"/>
      <c r="RKT45" s="4"/>
      <c r="RKU45" s="4"/>
      <c r="RKV45" s="4"/>
      <c r="RKW45" s="4"/>
      <c r="RKX45" s="4"/>
      <c r="RKY45" s="4"/>
      <c r="RKZ45" s="4"/>
      <c r="RLA45" s="4"/>
      <c r="RLB45" s="4"/>
      <c r="RLC45" s="4"/>
      <c r="RLD45" s="4"/>
      <c r="RLE45" s="4"/>
      <c r="RLF45" s="4"/>
      <c r="RLG45" s="4"/>
      <c r="RLH45" s="4"/>
      <c r="RLI45" s="4"/>
      <c r="RLJ45" s="4"/>
      <c r="RLK45" s="4"/>
      <c r="RLL45" s="4"/>
      <c r="RLM45" s="4"/>
      <c r="RLN45" s="4"/>
      <c r="RLO45" s="4"/>
      <c r="RLP45" s="4"/>
      <c r="RLQ45" s="4"/>
      <c r="RLR45" s="4"/>
      <c r="RLS45" s="4"/>
      <c r="RLT45" s="4"/>
      <c r="RLU45" s="4"/>
      <c r="RLV45" s="4"/>
      <c r="RLW45" s="4"/>
      <c r="RLX45" s="4"/>
      <c r="RLY45" s="4"/>
      <c r="RLZ45" s="4"/>
      <c r="RMA45" s="4"/>
      <c r="RMB45" s="4"/>
      <c r="RMC45" s="4"/>
      <c r="RMD45" s="4"/>
      <c r="RME45" s="4"/>
      <c r="RMF45" s="4"/>
      <c r="RMG45" s="4"/>
      <c r="RMH45" s="4"/>
      <c r="RMI45" s="4"/>
      <c r="RMJ45" s="4"/>
      <c r="RMK45" s="4"/>
      <c r="RML45" s="4"/>
      <c r="RMM45" s="4"/>
      <c r="RMN45" s="4"/>
      <c r="RMO45" s="4"/>
      <c r="RMP45" s="4"/>
      <c r="RMQ45" s="4"/>
      <c r="RMR45" s="4"/>
      <c r="RMS45" s="4"/>
      <c r="RMT45" s="4"/>
      <c r="RMU45" s="4"/>
      <c r="RMV45" s="4"/>
      <c r="RMW45" s="4"/>
      <c r="RMX45" s="4"/>
      <c r="RMY45" s="4"/>
      <c r="RMZ45" s="4"/>
      <c r="RNA45" s="4"/>
      <c r="RNB45" s="4"/>
      <c r="RNC45" s="4"/>
      <c r="RND45" s="4"/>
      <c r="RNE45" s="4"/>
      <c r="RNF45" s="4"/>
      <c r="RNG45" s="4"/>
      <c r="RNH45" s="4"/>
      <c r="RNI45" s="4"/>
      <c r="RNJ45" s="4"/>
      <c r="RNK45" s="4"/>
      <c r="RNL45" s="4"/>
      <c r="RNM45" s="4"/>
      <c r="RNN45" s="4"/>
      <c r="RNO45" s="4"/>
      <c r="RNP45" s="4"/>
      <c r="RNQ45" s="4"/>
      <c r="RNR45" s="4"/>
      <c r="RNS45" s="4"/>
      <c r="RNT45" s="4"/>
      <c r="RNU45" s="4"/>
      <c r="RNV45" s="4"/>
      <c r="RNW45" s="4"/>
      <c r="RNX45" s="4"/>
      <c r="RNY45" s="4"/>
      <c r="RNZ45" s="4"/>
      <c r="ROA45" s="4"/>
      <c r="ROB45" s="4"/>
      <c r="ROC45" s="4"/>
      <c r="ROD45" s="4"/>
      <c r="ROE45" s="4"/>
      <c r="ROF45" s="4"/>
      <c r="ROG45" s="4"/>
      <c r="ROH45" s="4"/>
      <c r="ROI45" s="4"/>
      <c r="ROJ45" s="4"/>
      <c r="ROK45" s="4"/>
      <c r="ROL45" s="4"/>
      <c r="ROM45" s="4"/>
      <c r="RON45" s="4"/>
      <c r="ROO45" s="4"/>
      <c r="ROP45" s="4"/>
      <c r="ROQ45" s="4"/>
      <c r="ROR45" s="4"/>
      <c r="ROS45" s="4"/>
      <c r="ROT45" s="4"/>
      <c r="ROU45" s="4"/>
      <c r="ROV45" s="4"/>
      <c r="ROW45" s="4"/>
      <c r="ROX45" s="4"/>
      <c r="ROY45" s="4"/>
      <c r="ROZ45" s="4"/>
      <c r="RPA45" s="4"/>
      <c r="RPB45" s="4"/>
      <c r="RPC45" s="4"/>
      <c r="RPD45" s="4"/>
      <c r="RPE45" s="4"/>
      <c r="RPF45" s="4"/>
      <c r="RPG45" s="4"/>
      <c r="RPH45" s="4"/>
      <c r="RPI45" s="4"/>
      <c r="RPJ45" s="4"/>
      <c r="RPK45" s="4"/>
      <c r="RPL45" s="4"/>
      <c r="RPM45" s="4"/>
      <c r="RPN45" s="4"/>
      <c r="RPO45" s="4"/>
      <c r="RPP45" s="4"/>
      <c r="RPQ45" s="4"/>
      <c r="RPR45" s="4"/>
      <c r="RPS45" s="4"/>
      <c r="RPT45" s="4"/>
      <c r="RPU45" s="4"/>
      <c r="RPV45" s="4"/>
      <c r="RPW45" s="4"/>
      <c r="RPX45" s="4"/>
      <c r="RPY45" s="4"/>
      <c r="RPZ45" s="4"/>
      <c r="RQA45" s="4"/>
      <c r="RQB45" s="4"/>
      <c r="RQC45" s="4"/>
      <c r="RQD45" s="4"/>
      <c r="RQE45" s="4"/>
      <c r="RQF45" s="4"/>
      <c r="RQG45" s="4"/>
      <c r="RQH45" s="4"/>
      <c r="RQI45" s="4"/>
      <c r="RQJ45" s="4"/>
      <c r="RQK45" s="4"/>
      <c r="RQL45" s="4"/>
      <c r="RQM45" s="4"/>
      <c r="RQN45" s="4"/>
      <c r="RQO45" s="4"/>
      <c r="RQP45" s="4"/>
      <c r="RQQ45" s="4"/>
      <c r="RQR45" s="4"/>
      <c r="RQS45" s="4"/>
      <c r="RQT45" s="4"/>
      <c r="RQU45" s="4"/>
      <c r="RQV45" s="4"/>
      <c r="RQW45" s="4"/>
      <c r="RQX45" s="4"/>
      <c r="RQY45" s="4"/>
      <c r="RQZ45" s="4"/>
      <c r="RRA45" s="4"/>
      <c r="RRB45" s="4"/>
      <c r="RRC45" s="4"/>
      <c r="RRD45" s="4"/>
      <c r="RRE45" s="4"/>
      <c r="RRF45" s="4"/>
      <c r="RRG45" s="4"/>
      <c r="RRH45" s="4"/>
      <c r="RRI45" s="4"/>
      <c r="RRJ45" s="4"/>
      <c r="RRK45" s="4"/>
      <c r="RRL45" s="4"/>
      <c r="RRM45" s="4"/>
      <c r="RRN45" s="4"/>
      <c r="RRO45" s="4"/>
      <c r="RRP45" s="4"/>
      <c r="RRQ45" s="4"/>
      <c r="RRR45" s="4"/>
      <c r="RRS45" s="4"/>
      <c r="RRT45" s="4"/>
      <c r="RRU45" s="4"/>
      <c r="RRV45" s="4"/>
      <c r="RRW45" s="4"/>
      <c r="RRX45" s="4"/>
      <c r="RRY45" s="4"/>
      <c r="RRZ45" s="4"/>
      <c r="RSA45" s="4"/>
      <c r="RSB45" s="4"/>
      <c r="RSC45" s="4"/>
      <c r="RSD45" s="4"/>
      <c r="RSE45" s="4"/>
      <c r="RSF45" s="4"/>
      <c r="RSG45" s="4"/>
      <c r="RSH45" s="4"/>
      <c r="RSI45" s="4"/>
      <c r="RSJ45" s="4"/>
      <c r="RSK45" s="4"/>
      <c r="RSL45" s="4"/>
      <c r="RSM45" s="4"/>
      <c r="RSN45" s="4"/>
      <c r="RSO45" s="4"/>
      <c r="RSP45" s="4"/>
      <c r="RSQ45" s="4"/>
      <c r="RSR45" s="4"/>
      <c r="RSS45" s="4"/>
      <c r="RST45" s="4"/>
      <c r="RSU45" s="4"/>
      <c r="RSV45" s="4"/>
      <c r="RSW45" s="4"/>
      <c r="RSX45" s="4"/>
      <c r="RSY45" s="4"/>
      <c r="RSZ45" s="4"/>
      <c r="RTA45" s="4"/>
      <c r="RTB45" s="4"/>
      <c r="RTC45" s="4"/>
      <c r="RTD45" s="4"/>
      <c r="RTE45" s="4"/>
      <c r="RTF45" s="4"/>
      <c r="RTG45" s="4"/>
      <c r="RTH45" s="4"/>
      <c r="RTI45" s="4"/>
      <c r="RTJ45" s="4"/>
      <c r="RTK45" s="4"/>
      <c r="RTL45" s="4"/>
      <c r="RTM45" s="4"/>
      <c r="RTN45" s="4"/>
      <c r="RTO45" s="4"/>
      <c r="RTP45" s="4"/>
      <c r="RTQ45" s="4"/>
      <c r="RTR45" s="4"/>
      <c r="RTS45" s="4"/>
      <c r="RTT45" s="4"/>
      <c r="RTU45" s="4"/>
      <c r="RTV45" s="4"/>
      <c r="RTW45" s="4"/>
      <c r="RTX45" s="4"/>
      <c r="RTY45" s="4"/>
      <c r="RTZ45" s="4"/>
      <c r="RUA45" s="4"/>
      <c r="RUB45" s="4"/>
      <c r="RUC45" s="4"/>
      <c r="RUD45" s="4"/>
      <c r="RUE45" s="4"/>
      <c r="RUF45" s="4"/>
      <c r="RUG45" s="4"/>
      <c r="RUH45" s="4"/>
      <c r="RUI45" s="4"/>
      <c r="RUJ45" s="4"/>
      <c r="RUK45" s="4"/>
      <c r="RUL45" s="4"/>
      <c r="RUM45" s="4"/>
      <c r="RUN45" s="4"/>
      <c r="RUO45" s="4"/>
      <c r="RUP45" s="4"/>
      <c r="RUQ45" s="4"/>
      <c r="RUR45" s="4"/>
      <c r="RUS45" s="4"/>
      <c r="RUT45" s="4"/>
      <c r="RUU45" s="4"/>
      <c r="RUV45" s="4"/>
      <c r="RUW45" s="4"/>
      <c r="RUX45" s="4"/>
      <c r="RUY45" s="4"/>
      <c r="RUZ45" s="4"/>
      <c r="RVA45" s="4"/>
      <c r="RVB45" s="4"/>
      <c r="RVC45" s="4"/>
      <c r="RVD45" s="4"/>
      <c r="RVE45" s="4"/>
      <c r="RVF45" s="4"/>
      <c r="RVG45" s="4"/>
      <c r="RVH45" s="4"/>
      <c r="RVI45" s="4"/>
      <c r="RVJ45" s="4"/>
      <c r="RVK45" s="4"/>
      <c r="RVL45" s="4"/>
      <c r="RVM45" s="4"/>
      <c r="RVN45" s="4"/>
      <c r="RVO45" s="4"/>
      <c r="RVP45" s="4"/>
      <c r="RVQ45" s="4"/>
      <c r="RVR45" s="4"/>
      <c r="RVS45" s="4"/>
      <c r="RVT45" s="4"/>
      <c r="RVU45" s="4"/>
      <c r="RVV45" s="4"/>
      <c r="RVW45" s="4"/>
      <c r="RVX45" s="4"/>
      <c r="RVY45" s="4"/>
      <c r="RVZ45" s="4"/>
      <c r="RWA45" s="4"/>
      <c r="RWB45" s="4"/>
      <c r="RWC45" s="4"/>
      <c r="RWD45" s="4"/>
      <c r="RWE45" s="4"/>
      <c r="RWF45" s="4"/>
      <c r="RWG45" s="4"/>
      <c r="RWH45" s="4"/>
      <c r="RWI45" s="4"/>
      <c r="RWJ45" s="4"/>
      <c r="RWK45" s="4"/>
      <c r="RWL45" s="4"/>
      <c r="RWM45" s="4"/>
      <c r="RWN45" s="4"/>
      <c r="RWO45" s="4"/>
      <c r="RWP45" s="4"/>
      <c r="RWQ45" s="4"/>
      <c r="RWR45" s="4"/>
      <c r="RWS45" s="4"/>
      <c r="RWT45" s="4"/>
      <c r="RWU45" s="4"/>
      <c r="RWV45" s="4"/>
      <c r="RWW45" s="4"/>
      <c r="RWX45" s="4"/>
      <c r="RWY45" s="4"/>
      <c r="RWZ45" s="4"/>
      <c r="RXA45" s="4"/>
      <c r="RXB45" s="4"/>
      <c r="RXC45" s="4"/>
      <c r="RXD45" s="4"/>
      <c r="RXE45" s="4"/>
      <c r="RXF45" s="4"/>
      <c r="RXG45" s="4"/>
      <c r="RXH45" s="4"/>
      <c r="RXI45" s="4"/>
      <c r="RXJ45" s="4"/>
      <c r="RXK45" s="4"/>
      <c r="RXL45" s="4"/>
      <c r="RXM45" s="4"/>
      <c r="RXN45" s="4"/>
      <c r="RXO45" s="4"/>
      <c r="RXP45" s="4"/>
      <c r="RXQ45" s="4"/>
      <c r="RXR45" s="4"/>
      <c r="RXS45" s="4"/>
      <c r="RXT45" s="4"/>
      <c r="RXU45" s="4"/>
      <c r="RXV45" s="4"/>
      <c r="RXW45" s="4"/>
      <c r="RXX45" s="4"/>
      <c r="RXY45" s="4"/>
      <c r="RXZ45" s="4"/>
      <c r="RYA45" s="4"/>
      <c r="RYB45" s="4"/>
      <c r="RYC45" s="4"/>
      <c r="RYD45" s="4"/>
      <c r="RYE45" s="4"/>
      <c r="RYF45" s="4"/>
      <c r="RYG45" s="4"/>
      <c r="RYH45" s="4"/>
      <c r="RYI45" s="4"/>
      <c r="RYJ45" s="4"/>
      <c r="RYK45" s="4"/>
      <c r="RYL45" s="4"/>
      <c r="RYM45" s="4"/>
      <c r="RYN45" s="4"/>
      <c r="RYO45" s="4"/>
      <c r="RYP45" s="4"/>
      <c r="RYQ45" s="4"/>
      <c r="RYR45" s="4"/>
      <c r="RYS45" s="4"/>
      <c r="RYT45" s="4"/>
      <c r="RYU45" s="4"/>
      <c r="RYV45" s="4"/>
      <c r="RYW45" s="4"/>
      <c r="RYX45" s="4"/>
      <c r="RYY45" s="4"/>
      <c r="RYZ45" s="4"/>
      <c r="RZA45" s="4"/>
      <c r="RZB45" s="4"/>
      <c r="RZC45" s="4"/>
      <c r="RZD45" s="4"/>
      <c r="RZE45" s="4"/>
      <c r="RZF45" s="4"/>
      <c r="RZG45" s="4"/>
      <c r="RZH45" s="4"/>
      <c r="RZI45" s="4"/>
      <c r="RZJ45" s="4"/>
      <c r="RZK45" s="4"/>
      <c r="RZL45" s="4"/>
      <c r="RZM45" s="4"/>
      <c r="RZN45" s="4"/>
      <c r="RZO45" s="4"/>
      <c r="RZP45" s="4"/>
      <c r="RZQ45" s="4"/>
      <c r="RZR45" s="4"/>
      <c r="RZS45" s="4"/>
      <c r="RZT45" s="4"/>
      <c r="RZU45" s="4"/>
      <c r="RZV45" s="4"/>
      <c r="RZW45" s="4"/>
      <c r="RZX45" s="4"/>
      <c r="RZY45" s="4"/>
      <c r="RZZ45" s="4"/>
      <c r="SAA45" s="4"/>
      <c r="SAB45" s="4"/>
      <c r="SAC45" s="4"/>
      <c r="SAD45" s="4"/>
      <c r="SAE45" s="4"/>
      <c r="SAF45" s="4"/>
      <c r="SAG45" s="4"/>
      <c r="SAH45" s="4"/>
      <c r="SAI45" s="4"/>
      <c r="SAJ45" s="4"/>
      <c r="SAK45" s="4"/>
      <c r="SAL45" s="4"/>
      <c r="SAM45" s="4"/>
      <c r="SAN45" s="4"/>
      <c r="SAO45" s="4"/>
      <c r="SAP45" s="4"/>
      <c r="SAQ45" s="4"/>
      <c r="SAR45" s="4"/>
      <c r="SAS45" s="4"/>
      <c r="SAT45" s="4"/>
      <c r="SAU45" s="4"/>
      <c r="SAV45" s="4"/>
      <c r="SAW45" s="4"/>
      <c r="SAX45" s="4"/>
      <c r="SAY45" s="4"/>
      <c r="SAZ45" s="4"/>
      <c r="SBA45" s="4"/>
      <c r="SBB45" s="4"/>
      <c r="SBC45" s="4"/>
      <c r="SBD45" s="4"/>
      <c r="SBE45" s="4"/>
      <c r="SBF45" s="4"/>
      <c r="SBG45" s="4"/>
      <c r="SBH45" s="4"/>
      <c r="SBI45" s="4"/>
      <c r="SBJ45" s="4"/>
      <c r="SBK45" s="4"/>
      <c r="SBL45" s="4"/>
      <c r="SBM45" s="4"/>
      <c r="SBN45" s="4"/>
      <c r="SBO45" s="4"/>
      <c r="SBP45" s="4"/>
      <c r="SBQ45" s="4"/>
      <c r="SBR45" s="4"/>
      <c r="SBS45" s="4"/>
      <c r="SBT45" s="4"/>
      <c r="SBU45" s="4"/>
      <c r="SBV45" s="4"/>
      <c r="SBW45" s="4"/>
      <c r="SBX45" s="4"/>
      <c r="SBY45" s="4"/>
      <c r="SBZ45" s="4"/>
      <c r="SCA45" s="4"/>
      <c r="SCB45" s="4"/>
      <c r="SCC45" s="4"/>
      <c r="SCD45" s="4"/>
      <c r="SCE45" s="4"/>
      <c r="SCF45" s="4"/>
      <c r="SCG45" s="4"/>
      <c r="SCH45" s="4"/>
      <c r="SCI45" s="4"/>
      <c r="SCJ45" s="4"/>
      <c r="SCK45" s="4"/>
      <c r="SCL45" s="4"/>
      <c r="SCM45" s="4"/>
      <c r="SCN45" s="4"/>
      <c r="SCO45" s="4"/>
      <c r="SCP45" s="4"/>
      <c r="SCQ45" s="4"/>
      <c r="SCR45" s="4"/>
      <c r="SCS45" s="4"/>
      <c r="SCT45" s="4"/>
      <c r="SCU45" s="4"/>
      <c r="SCV45" s="4"/>
      <c r="SCW45" s="4"/>
      <c r="SCX45" s="4"/>
      <c r="SCY45" s="4"/>
      <c r="SCZ45" s="4"/>
      <c r="SDA45" s="4"/>
      <c r="SDB45" s="4"/>
      <c r="SDC45" s="4"/>
      <c r="SDD45" s="4"/>
      <c r="SDE45" s="4"/>
      <c r="SDF45" s="4"/>
      <c r="SDG45" s="4"/>
      <c r="SDH45" s="4"/>
      <c r="SDI45" s="4"/>
      <c r="SDJ45" s="4"/>
      <c r="SDK45" s="4"/>
      <c r="SDL45" s="4"/>
      <c r="SDM45" s="4"/>
      <c r="SDN45" s="4"/>
      <c r="SDO45" s="4"/>
      <c r="SDP45" s="4"/>
      <c r="SDQ45" s="4"/>
      <c r="SDR45" s="4"/>
      <c r="SDS45" s="4"/>
      <c r="SDT45" s="4"/>
      <c r="SDU45" s="4"/>
      <c r="SDV45" s="4"/>
      <c r="SDW45" s="4"/>
      <c r="SDX45" s="4"/>
      <c r="SDY45" s="4"/>
      <c r="SDZ45" s="4"/>
      <c r="SEA45" s="4"/>
      <c r="SEB45" s="4"/>
      <c r="SEC45" s="4"/>
      <c r="SED45" s="4"/>
      <c r="SEE45" s="4"/>
      <c r="SEF45" s="4"/>
      <c r="SEG45" s="4"/>
      <c r="SEH45" s="4"/>
      <c r="SEI45" s="4"/>
      <c r="SEJ45" s="4"/>
      <c r="SEK45" s="4"/>
      <c r="SEL45" s="4"/>
      <c r="SEM45" s="4"/>
      <c r="SEN45" s="4"/>
      <c r="SEO45" s="4"/>
      <c r="SEP45" s="4"/>
      <c r="SEQ45" s="4"/>
      <c r="SER45" s="4"/>
      <c r="SES45" s="4"/>
      <c r="SET45" s="4"/>
      <c r="SEU45" s="4"/>
      <c r="SEV45" s="4"/>
      <c r="SEW45" s="4"/>
      <c r="SEX45" s="4"/>
      <c r="SEY45" s="4"/>
      <c r="SEZ45" s="4"/>
      <c r="SFA45" s="4"/>
      <c r="SFB45" s="4"/>
      <c r="SFC45" s="4"/>
      <c r="SFD45" s="4"/>
      <c r="SFE45" s="4"/>
      <c r="SFF45" s="4"/>
      <c r="SFG45" s="4"/>
      <c r="SFH45" s="4"/>
      <c r="SFI45" s="4"/>
      <c r="SFJ45" s="4"/>
      <c r="SFK45" s="4"/>
      <c r="SFL45" s="4"/>
      <c r="SFM45" s="4"/>
      <c r="SFN45" s="4"/>
      <c r="SFO45" s="4"/>
      <c r="SFP45" s="4"/>
      <c r="SFQ45" s="4"/>
      <c r="SFR45" s="4"/>
      <c r="SFS45" s="4"/>
      <c r="SFT45" s="4"/>
      <c r="SFU45" s="4"/>
      <c r="SFV45" s="4"/>
      <c r="SFW45" s="4"/>
      <c r="SFX45" s="4"/>
      <c r="SFY45" s="4"/>
      <c r="SFZ45" s="4"/>
      <c r="SGA45" s="4"/>
      <c r="SGB45" s="4"/>
      <c r="SGC45" s="4"/>
      <c r="SGD45" s="4"/>
      <c r="SGE45" s="4"/>
      <c r="SGF45" s="4"/>
      <c r="SGG45" s="4"/>
      <c r="SGH45" s="4"/>
      <c r="SGI45" s="4"/>
      <c r="SGJ45" s="4"/>
      <c r="SGK45" s="4"/>
      <c r="SGL45" s="4"/>
      <c r="SGM45" s="4"/>
      <c r="SGN45" s="4"/>
      <c r="SGO45" s="4"/>
      <c r="SGP45" s="4"/>
      <c r="SGQ45" s="4"/>
      <c r="SGR45" s="4"/>
      <c r="SGS45" s="4"/>
      <c r="SGT45" s="4"/>
      <c r="SGU45" s="4"/>
      <c r="SGV45" s="4"/>
      <c r="SGW45" s="4"/>
      <c r="SGX45" s="4"/>
      <c r="SGY45" s="4"/>
      <c r="SGZ45" s="4"/>
      <c r="SHA45" s="4"/>
      <c r="SHB45" s="4"/>
      <c r="SHC45" s="4"/>
      <c r="SHD45" s="4"/>
      <c r="SHE45" s="4"/>
      <c r="SHF45" s="4"/>
      <c r="SHG45" s="4"/>
      <c r="SHH45" s="4"/>
      <c r="SHI45" s="4"/>
      <c r="SHJ45" s="4"/>
      <c r="SHK45" s="4"/>
      <c r="SHL45" s="4"/>
      <c r="SHM45" s="4"/>
      <c r="SHN45" s="4"/>
      <c r="SHO45" s="4"/>
      <c r="SHP45" s="4"/>
      <c r="SHQ45" s="4"/>
      <c r="SHR45" s="4"/>
      <c r="SHS45" s="4"/>
      <c r="SHT45" s="4"/>
      <c r="SHU45" s="4"/>
      <c r="SHV45" s="4"/>
      <c r="SHW45" s="4"/>
      <c r="SHX45" s="4"/>
      <c r="SHY45" s="4"/>
      <c r="SHZ45" s="4"/>
      <c r="SIA45" s="4"/>
      <c r="SIB45" s="4"/>
      <c r="SIC45" s="4"/>
      <c r="SID45" s="4"/>
      <c r="SIE45" s="4"/>
      <c r="SIF45" s="4"/>
      <c r="SIG45" s="4"/>
      <c r="SIH45" s="4"/>
      <c r="SII45" s="4"/>
      <c r="SIJ45" s="4"/>
      <c r="SIK45" s="4"/>
      <c r="SIL45" s="4"/>
      <c r="SIM45" s="4"/>
      <c r="SIN45" s="4"/>
      <c r="SIO45" s="4"/>
      <c r="SIP45" s="4"/>
      <c r="SIQ45" s="4"/>
      <c r="SIR45" s="4"/>
      <c r="SIS45" s="4"/>
      <c r="SIT45" s="4"/>
      <c r="SIU45" s="4"/>
      <c r="SIV45" s="4"/>
      <c r="SIW45" s="4"/>
      <c r="SIX45" s="4"/>
      <c r="SIY45" s="4"/>
      <c r="SIZ45" s="4"/>
      <c r="SJA45" s="4"/>
      <c r="SJB45" s="4"/>
      <c r="SJC45" s="4"/>
      <c r="SJD45" s="4"/>
      <c r="SJE45" s="4"/>
      <c r="SJF45" s="4"/>
      <c r="SJG45" s="4"/>
      <c r="SJH45" s="4"/>
      <c r="SJI45" s="4"/>
      <c r="SJJ45" s="4"/>
      <c r="SJK45" s="4"/>
      <c r="SJL45" s="4"/>
      <c r="SJM45" s="4"/>
      <c r="SJN45" s="4"/>
      <c r="SJO45" s="4"/>
      <c r="SJP45" s="4"/>
      <c r="SJQ45" s="4"/>
      <c r="SJR45" s="4"/>
      <c r="SJS45" s="4"/>
      <c r="SJT45" s="4"/>
      <c r="SJU45" s="4"/>
      <c r="SJV45" s="4"/>
      <c r="SJW45" s="4"/>
      <c r="SJX45" s="4"/>
      <c r="SJY45" s="4"/>
      <c r="SJZ45" s="4"/>
      <c r="SKA45" s="4"/>
      <c r="SKB45" s="4"/>
      <c r="SKC45" s="4"/>
      <c r="SKD45" s="4"/>
      <c r="SKE45" s="4"/>
      <c r="SKF45" s="4"/>
      <c r="SKG45" s="4"/>
      <c r="SKH45" s="4"/>
      <c r="SKI45" s="4"/>
      <c r="SKJ45" s="4"/>
      <c r="SKK45" s="4"/>
      <c r="SKL45" s="4"/>
      <c r="SKM45" s="4"/>
      <c r="SKN45" s="4"/>
      <c r="SKO45" s="4"/>
      <c r="SKP45" s="4"/>
      <c r="SKQ45" s="4"/>
      <c r="SKR45" s="4"/>
      <c r="SKS45" s="4"/>
      <c r="SKT45" s="4"/>
      <c r="SKU45" s="4"/>
      <c r="SKV45" s="4"/>
      <c r="SKW45" s="4"/>
      <c r="SKX45" s="4"/>
      <c r="SKY45" s="4"/>
      <c r="SKZ45" s="4"/>
      <c r="SLA45" s="4"/>
      <c r="SLB45" s="4"/>
      <c r="SLC45" s="4"/>
      <c r="SLD45" s="4"/>
      <c r="SLE45" s="4"/>
      <c r="SLF45" s="4"/>
      <c r="SLG45" s="4"/>
      <c r="SLH45" s="4"/>
      <c r="SLI45" s="4"/>
      <c r="SLJ45" s="4"/>
      <c r="SLK45" s="4"/>
      <c r="SLL45" s="4"/>
      <c r="SLM45" s="4"/>
      <c r="SLN45" s="4"/>
      <c r="SLO45" s="4"/>
      <c r="SLP45" s="4"/>
      <c r="SLQ45" s="4"/>
      <c r="SLR45" s="4"/>
      <c r="SLS45" s="4"/>
      <c r="SLT45" s="4"/>
      <c r="SLU45" s="4"/>
      <c r="SLV45" s="4"/>
      <c r="SLW45" s="4"/>
      <c r="SLX45" s="4"/>
      <c r="SLY45" s="4"/>
      <c r="SLZ45" s="4"/>
      <c r="SMA45" s="4"/>
      <c r="SMB45" s="4"/>
      <c r="SMC45" s="4"/>
      <c r="SMD45" s="4"/>
      <c r="SME45" s="4"/>
      <c r="SMF45" s="4"/>
      <c r="SMG45" s="4"/>
      <c r="SMH45" s="4"/>
      <c r="SMI45" s="4"/>
      <c r="SMJ45" s="4"/>
      <c r="SMK45" s="4"/>
      <c r="SML45" s="4"/>
      <c r="SMM45" s="4"/>
      <c r="SMN45" s="4"/>
      <c r="SMO45" s="4"/>
      <c r="SMP45" s="4"/>
      <c r="SMQ45" s="4"/>
      <c r="SMR45" s="4"/>
      <c r="SMS45" s="4"/>
      <c r="SMT45" s="4"/>
      <c r="SMU45" s="4"/>
      <c r="SMV45" s="4"/>
      <c r="SMW45" s="4"/>
      <c r="SMX45" s="4"/>
      <c r="SMY45" s="4"/>
      <c r="SMZ45" s="4"/>
      <c r="SNA45" s="4"/>
      <c r="SNB45" s="4"/>
      <c r="SNC45" s="4"/>
      <c r="SND45" s="4"/>
      <c r="SNE45" s="4"/>
      <c r="SNF45" s="4"/>
      <c r="SNG45" s="4"/>
      <c r="SNH45" s="4"/>
      <c r="SNI45" s="4"/>
      <c r="SNJ45" s="4"/>
      <c r="SNK45" s="4"/>
      <c r="SNL45" s="4"/>
      <c r="SNM45" s="4"/>
      <c r="SNN45" s="4"/>
      <c r="SNO45" s="4"/>
      <c r="SNP45" s="4"/>
      <c r="SNQ45" s="4"/>
      <c r="SNR45" s="4"/>
      <c r="SNS45" s="4"/>
      <c r="SNT45" s="4"/>
      <c r="SNU45" s="4"/>
      <c r="SNV45" s="4"/>
      <c r="SNW45" s="4"/>
      <c r="SNX45" s="4"/>
      <c r="SNY45" s="4"/>
      <c r="SNZ45" s="4"/>
      <c r="SOA45" s="4"/>
      <c r="SOB45" s="4"/>
      <c r="SOC45" s="4"/>
      <c r="SOD45" s="4"/>
      <c r="SOE45" s="4"/>
      <c r="SOF45" s="4"/>
      <c r="SOG45" s="4"/>
      <c r="SOH45" s="4"/>
      <c r="SOI45" s="4"/>
      <c r="SOJ45" s="4"/>
      <c r="SOK45" s="4"/>
      <c r="SOL45" s="4"/>
      <c r="SOM45" s="4"/>
      <c r="SON45" s="4"/>
      <c r="SOO45" s="4"/>
      <c r="SOP45" s="4"/>
      <c r="SOQ45" s="4"/>
      <c r="SOR45" s="4"/>
      <c r="SOS45" s="4"/>
      <c r="SOT45" s="4"/>
      <c r="SOU45" s="4"/>
      <c r="SOV45" s="4"/>
      <c r="SOW45" s="4"/>
      <c r="SOX45" s="4"/>
      <c r="SOY45" s="4"/>
      <c r="SOZ45" s="4"/>
      <c r="SPA45" s="4"/>
      <c r="SPB45" s="4"/>
      <c r="SPC45" s="4"/>
      <c r="SPD45" s="4"/>
      <c r="SPE45" s="4"/>
      <c r="SPF45" s="4"/>
      <c r="SPG45" s="4"/>
      <c r="SPH45" s="4"/>
      <c r="SPI45" s="4"/>
      <c r="SPJ45" s="4"/>
      <c r="SPK45" s="4"/>
      <c r="SPL45" s="4"/>
      <c r="SPM45" s="4"/>
      <c r="SPN45" s="4"/>
      <c r="SPO45" s="4"/>
      <c r="SPP45" s="4"/>
      <c r="SPQ45" s="4"/>
      <c r="SPR45" s="4"/>
      <c r="SPS45" s="4"/>
      <c r="SPT45" s="4"/>
      <c r="SPU45" s="4"/>
      <c r="SPV45" s="4"/>
      <c r="SPW45" s="4"/>
      <c r="SPX45" s="4"/>
      <c r="SPY45" s="4"/>
      <c r="SPZ45" s="4"/>
      <c r="SQA45" s="4"/>
      <c r="SQB45" s="4"/>
      <c r="SQC45" s="4"/>
      <c r="SQD45" s="4"/>
      <c r="SQE45" s="4"/>
      <c r="SQF45" s="4"/>
      <c r="SQG45" s="4"/>
      <c r="SQH45" s="4"/>
      <c r="SQI45" s="4"/>
      <c r="SQJ45" s="4"/>
      <c r="SQK45" s="4"/>
      <c r="SQL45" s="4"/>
      <c r="SQM45" s="4"/>
      <c r="SQN45" s="4"/>
      <c r="SQO45" s="4"/>
      <c r="SQP45" s="4"/>
      <c r="SQQ45" s="4"/>
      <c r="SQR45" s="4"/>
      <c r="SQS45" s="4"/>
      <c r="SQT45" s="4"/>
      <c r="SQU45" s="4"/>
      <c r="SQV45" s="4"/>
      <c r="SQW45" s="4"/>
      <c r="SQX45" s="4"/>
      <c r="SQY45" s="4"/>
      <c r="SQZ45" s="4"/>
      <c r="SRA45" s="4"/>
      <c r="SRB45" s="4"/>
      <c r="SRC45" s="4"/>
      <c r="SRD45" s="4"/>
      <c r="SRE45" s="4"/>
      <c r="SRF45" s="4"/>
      <c r="SRG45" s="4"/>
      <c r="SRH45" s="4"/>
      <c r="SRI45" s="4"/>
      <c r="SRJ45" s="4"/>
      <c r="SRK45" s="4"/>
      <c r="SRL45" s="4"/>
      <c r="SRM45" s="4"/>
      <c r="SRN45" s="4"/>
      <c r="SRO45" s="4"/>
      <c r="SRP45" s="4"/>
      <c r="SRQ45" s="4"/>
      <c r="SRR45" s="4"/>
      <c r="SRS45" s="4"/>
      <c r="SRT45" s="4"/>
      <c r="SRU45" s="4"/>
      <c r="SRV45" s="4"/>
      <c r="SRW45" s="4"/>
      <c r="SRX45" s="4"/>
      <c r="SRY45" s="4"/>
      <c r="SRZ45" s="4"/>
      <c r="SSA45" s="4"/>
      <c r="SSB45" s="4"/>
      <c r="SSC45" s="4"/>
      <c r="SSD45" s="4"/>
      <c r="SSE45" s="4"/>
      <c r="SSF45" s="4"/>
      <c r="SSG45" s="4"/>
      <c r="SSH45" s="4"/>
      <c r="SSI45" s="4"/>
      <c r="SSJ45" s="4"/>
      <c r="SSK45" s="4"/>
      <c r="SSL45" s="4"/>
      <c r="SSM45" s="4"/>
      <c r="SSN45" s="4"/>
      <c r="SSO45" s="4"/>
      <c r="SSP45" s="4"/>
      <c r="SSQ45" s="4"/>
      <c r="SSR45" s="4"/>
      <c r="SSS45" s="4"/>
      <c r="SST45" s="4"/>
      <c r="SSU45" s="4"/>
      <c r="SSV45" s="4"/>
      <c r="SSW45" s="4"/>
      <c r="SSX45" s="4"/>
      <c r="SSY45" s="4"/>
      <c r="SSZ45" s="4"/>
      <c r="STA45" s="4"/>
      <c r="STB45" s="4"/>
      <c r="STC45" s="4"/>
      <c r="STD45" s="4"/>
      <c r="STE45" s="4"/>
      <c r="STF45" s="4"/>
      <c r="STG45" s="4"/>
      <c r="STH45" s="4"/>
      <c r="STI45" s="4"/>
      <c r="STJ45" s="4"/>
      <c r="STK45" s="4"/>
      <c r="STL45" s="4"/>
      <c r="STM45" s="4"/>
      <c r="STN45" s="4"/>
      <c r="STO45" s="4"/>
      <c r="STP45" s="4"/>
      <c r="STQ45" s="4"/>
      <c r="STR45" s="4"/>
      <c r="STS45" s="4"/>
      <c r="STT45" s="4"/>
      <c r="STU45" s="4"/>
      <c r="STV45" s="4"/>
      <c r="STW45" s="4"/>
      <c r="STX45" s="4"/>
      <c r="STY45" s="4"/>
      <c r="STZ45" s="4"/>
      <c r="SUA45" s="4"/>
      <c r="SUB45" s="4"/>
      <c r="SUC45" s="4"/>
      <c r="SUD45" s="4"/>
      <c r="SUE45" s="4"/>
      <c r="SUF45" s="4"/>
      <c r="SUG45" s="4"/>
      <c r="SUH45" s="4"/>
      <c r="SUI45" s="4"/>
      <c r="SUJ45" s="4"/>
      <c r="SUK45" s="4"/>
      <c r="SUL45" s="4"/>
      <c r="SUM45" s="4"/>
      <c r="SUN45" s="4"/>
      <c r="SUO45" s="4"/>
      <c r="SUP45" s="4"/>
      <c r="SUQ45" s="4"/>
      <c r="SUR45" s="4"/>
      <c r="SUS45" s="4"/>
      <c r="SUT45" s="4"/>
      <c r="SUU45" s="4"/>
      <c r="SUV45" s="4"/>
      <c r="SUW45" s="4"/>
      <c r="SUX45" s="4"/>
      <c r="SUY45" s="4"/>
      <c r="SUZ45" s="4"/>
      <c r="SVA45" s="4"/>
      <c r="SVB45" s="4"/>
      <c r="SVC45" s="4"/>
      <c r="SVD45" s="4"/>
      <c r="SVE45" s="4"/>
      <c r="SVF45" s="4"/>
      <c r="SVG45" s="4"/>
      <c r="SVH45" s="4"/>
      <c r="SVI45" s="4"/>
      <c r="SVJ45" s="4"/>
      <c r="SVK45" s="4"/>
      <c r="SVL45" s="4"/>
      <c r="SVM45" s="4"/>
      <c r="SVN45" s="4"/>
      <c r="SVO45" s="4"/>
      <c r="SVP45" s="4"/>
      <c r="SVQ45" s="4"/>
      <c r="SVR45" s="4"/>
      <c r="SVS45" s="4"/>
      <c r="SVT45" s="4"/>
      <c r="SVU45" s="4"/>
      <c r="SVV45" s="4"/>
      <c r="SVW45" s="4"/>
      <c r="SVX45" s="4"/>
      <c r="SVY45" s="4"/>
      <c r="SVZ45" s="4"/>
      <c r="SWA45" s="4"/>
      <c r="SWB45" s="4"/>
      <c r="SWC45" s="4"/>
      <c r="SWD45" s="4"/>
      <c r="SWE45" s="4"/>
      <c r="SWF45" s="4"/>
      <c r="SWG45" s="4"/>
      <c r="SWH45" s="4"/>
      <c r="SWI45" s="4"/>
      <c r="SWJ45" s="4"/>
      <c r="SWK45" s="4"/>
      <c r="SWL45" s="4"/>
      <c r="SWM45" s="4"/>
      <c r="SWN45" s="4"/>
      <c r="SWO45" s="4"/>
      <c r="SWP45" s="4"/>
      <c r="SWQ45" s="4"/>
      <c r="SWR45" s="4"/>
      <c r="SWS45" s="4"/>
      <c r="SWT45" s="4"/>
      <c r="SWU45" s="4"/>
      <c r="SWV45" s="4"/>
      <c r="SWW45" s="4"/>
      <c r="SWX45" s="4"/>
      <c r="SWY45" s="4"/>
      <c r="SWZ45" s="4"/>
      <c r="SXA45" s="4"/>
      <c r="SXB45" s="4"/>
      <c r="SXC45" s="4"/>
      <c r="SXD45" s="4"/>
      <c r="SXE45" s="4"/>
      <c r="SXF45" s="4"/>
      <c r="SXG45" s="4"/>
      <c r="SXH45" s="4"/>
      <c r="SXI45" s="4"/>
      <c r="SXJ45" s="4"/>
      <c r="SXK45" s="4"/>
      <c r="SXL45" s="4"/>
      <c r="SXM45" s="4"/>
      <c r="SXN45" s="4"/>
      <c r="SXO45" s="4"/>
      <c r="SXP45" s="4"/>
      <c r="SXQ45" s="4"/>
      <c r="SXR45" s="4"/>
      <c r="SXS45" s="4"/>
      <c r="SXT45" s="4"/>
      <c r="SXU45" s="4"/>
      <c r="SXV45" s="4"/>
      <c r="SXW45" s="4"/>
      <c r="SXX45" s="4"/>
      <c r="SXY45" s="4"/>
      <c r="SXZ45" s="4"/>
      <c r="SYA45" s="4"/>
      <c r="SYB45" s="4"/>
      <c r="SYC45" s="4"/>
      <c r="SYD45" s="4"/>
      <c r="SYE45" s="4"/>
      <c r="SYF45" s="4"/>
      <c r="SYG45" s="4"/>
      <c r="SYH45" s="4"/>
      <c r="SYI45" s="4"/>
      <c r="SYJ45" s="4"/>
      <c r="SYK45" s="4"/>
      <c r="SYL45" s="4"/>
      <c r="SYM45" s="4"/>
      <c r="SYN45" s="4"/>
      <c r="SYO45" s="4"/>
      <c r="SYP45" s="4"/>
      <c r="SYQ45" s="4"/>
      <c r="SYR45" s="4"/>
      <c r="SYS45" s="4"/>
      <c r="SYT45" s="4"/>
      <c r="SYU45" s="4"/>
      <c r="SYV45" s="4"/>
      <c r="SYW45" s="4"/>
      <c r="SYX45" s="4"/>
      <c r="SYY45" s="4"/>
      <c r="SYZ45" s="4"/>
      <c r="SZA45" s="4"/>
      <c r="SZB45" s="4"/>
      <c r="SZC45" s="4"/>
      <c r="SZD45" s="4"/>
      <c r="SZE45" s="4"/>
      <c r="SZF45" s="4"/>
      <c r="SZG45" s="4"/>
      <c r="SZH45" s="4"/>
      <c r="SZI45" s="4"/>
      <c r="SZJ45" s="4"/>
      <c r="SZK45" s="4"/>
      <c r="SZL45" s="4"/>
      <c r="SZM45" s="4"/>
      <c r="SZN45" s="4"/>
      <c r="SZO45" s="4"/>
      <c r="SZP45" s="4"/>
      <c r="SZQ45" s="4"/>
      <c r="SZR45" s="4"/>
      <c r="SZS45" s="4"/>
      <c r="SZT45" s="4"/>
      <c r="SZU45" s="4"/>
      <c r="SZV45" s="4"/>
      <c r="SZW45" s="4"/>
      <c r="SZX45" s="4"/>
      <c r="SZY45" s="4"/>
      <c r="SZZ45" s="4"/>
      <c r="TAA45" s="4"/>
      <c r="TAB45" s="4"/>
      <c r="TAC45" s="4"/>
      <c r="TAD45" s="4"/>
      <c r="TAE45" s="4"/>
      <c r="TAF45" s="4"/>
      <c r="TAG45" s="4"/>
      <c r="TAH45" s="4"/>
      <c r="TAI45" s="4"/>
      <c r="TAJ45" s="4"/>
      <c r="TAK45" s="4"/>
      <c r="TAL45" s="4"/>
      <c r="TAM45" s="4"/>
      <c r="TAN45" s="4"/>
      <c r="TAO45" s="4"/>
      <c r="TAP45" s="4"/>
      <c r="TAQ45" s="4"/>
      <c r="TAR45" s="4"/>
      <c r="TAS45" s="4"/>
      <c r="TAT45" s="4"/>
      <c r="TAU45" s="4"/>
      <c r="TAV45" s="4"/>
      <c r="TAW45" s="4"/>
      <c r="TAX45" s="4"/>
      <c r="TAY45" s="4"/>
      <c r="TAZ45" s="4"/>
      <c r="TBA45" s="4"/>
      <c r="TBB45" s="4"/>
      <c r="TBC45" s="4"/>
      <c r="TBD45" s="4"/>
      <c r="TBE45" s="4"/>
      <c r="TBF45" s="4"/>
      <c r="TBG45" s="4"/>
      <c r="TBH45" s="4"/>
      <c r="TBI45" s="4"/>
      <c r="TBJ45" s="4"/>
      <c r="TBK45" s="4"/>
      <c r="TBL45" s="4"/>
      <c r="TBM45" s="4"/>
      <c r="TBN45" s="4"/>
      <c r="TBO45" s="4"/>
      <c r="TBP45" s="4"/>
      <c r="TBQ45" s="4"/>
      <c r="TBR45" s="4"/>
      <c r="TBS45" s="4"/>
      <c r="TBT45" s="4"/>
      <c r="TBU45" s="4"/>
      <c r="TBV45" s="4"/>
      <c r="TBW45" s="4"/>
      <c r="TBX45" s="4"/>
      <c r="TBY45" s="4"/>
      <c r="TBZ45" s="4"/>
      <c r="TCA45" s="4"/>
      <c r="TCB45" s="4"/>
      <c r="TCC45" s="4"/>
      <c r="TCD45" s="4"/>
      <c r="TCE45" s="4"/>
      <c r="TCF45" s="4"/>
      <c r="TCG45" s="4"/>
      <c r="TCH45" s="4"/>
      <c r="TCI45" s="4"/>
      <c r="TCJ45" s="4"/>
      <c r="TCK45" s="4"/>
      <c r="TCL45" s="4"/>
      <c r="TCM45" s="4"/>
      <c r="TCN45" s="4"/>
      <c r="TCO45" s="4"/>
      <c r="TCP45" s="4"/>
      <c r="TCQ45" s="4"/>
      <c r="TCR45" s="4"/>
      <c r="TCS45" s="4"/>
      <c r="TCT45" s="4"/>
      <c r="TCU45" s="4"/>
      <c r="TCV45" s="4"/>
      <c r="TCW45" s="4"/>
      <c r="TCX45" s="4"/>
      <c r="TCY45" s="4"/>
      <c r="TCZ45" s="4"/>
      <c r="TDA45" s="4"/>
      <c r="TDB45" s="4"/>
      <c r="TDC45" s="4"/>
      <c r="TDD45" s="4"/>
      <c r="TDE45" s="4"/>
      <c r="TDF45" s="4"/>
      <c r="TDG45" s="4"/>
      <c r="TDH45" s="4"/>
      <c r="TDI45" s="4"/>
      <c r="TDJ45" s="4"/>
      <c r="TDK45" s="4"/>
      <c r="TDL45" s="4"/>
      <c r="TDM45" s="4"/>
      <c r="TDN45" s="4"/>
      <c r="TDO45" s="4"/>
      <c r="TDP45" s="4"/>
      <c r="TDQ45" s="4"/>
      <c r="TDR45" s="4"/>
      <c r="TDS45" s="4"/>
      <c r="TDT45" s="4"/>
      <c r="TDU45" s="4"/>
      <c r="TDV45" s="4"/>
      <c r="TDW45" s="4"/>
      <c r="TDX45" s="4"/>
      <c r="TDY45" s="4"/>
      <c r="TDZ45" s="4"/>
      <c r="TEA45" s="4"/>
      <c r="TEB45" s="4"/>
      <c r="TEC45" s="4"/>
      <c r="TED45" s="4"/>
      <c r="TEE45" s="4"/>
      <c r="TEF45" s="4"/>
      <c r="TEG45" s="4"/>
      <c r="TEH45" s="4"/>
      <c r="TEI45" s="4"/>
      <c r="TEJ45" s="4"/>
      <c r="TEK45" s="4"/>
      <c r="TEL45" s="4"/>
      <c r="TEM45" s="4"/>
      <c r="TEN45" s="4"/>
      <c r="TEO45" s="4"/>
      <c r="TEP45" s="4"/>
      <c r="TEQ45" s="4"/>
      <c r="TER45" s="4"/>
      <c r="TES45" s="4"/>
      <c r="TET45" s="4"/>
      <c r="TEU45" s="4"/>
      <c r="TEV45" s="4"/>
      <c r="TEW45" s="4"/>
      <c r="TEX45" s="4"/>
      <c r="TEY45" s="4"/>
      <c r="TEZ45" s="4"/>
      <c r="TFA45" s="4"/>
      <c r="TFB45" s="4"/>
      <c r="TFC45" s="4"/>
      <c r="TFD45" s="4"/>
      <c r="TFE45" s="4"/>
      <c r="TFF45" s="4"/>
      <c r="TFG45" s="4"/>
      <c r="TFH45" s="4"/>
      <c r="TFI45" s="4"/>
      <c r="TFJ45" s="4"/>
      <c r="TFK45" s="4"/>
      <c r="TFL45" s="4"/>
      <c r="TFM45" s="4"/>
      <c r="TFN45" s="4"/>
      <c r="TFO45" s="4"/>
      <c r="TFP45" s="4"/>
      <c r="TFQ45" s="4"/>
      <c r="TFR45" s="4"/>
      <c r="TFS45" s="4"/>
      <c r="TFT45" s="4"/>
      <c r="TFU45" s="4"/>
      <c r="TFV45" s="4"/>
      <c r="TFW45" s="4"/>
      <c r="TFX45" s="4"/>
      <c r="TFY45" s="4"/>
      <c r="TFZ45" s="4"/>
      <c r="TGA45" s="4"/>
      <c r="TGB45" s="4"/>
      <c r="TGC45" s="4"/>
      <c r="TGD45" s="4"/>
      <c r="TGE45" s="4"/>
      <c r="TGF45" s="4"/>
      <c r="TGG45" s="4"/>
      <c r="TGH45" s="4"/>
      <c r="TGI45" s="4"/>
      <c r="TGJ45" s="4"/>
      <c r="TGK45" s="4"/>
      <c r="TGL45" s="4"/>
      <c r="TGM45" s="4"/>
      <c r="TGN45" s="4"/>
      <c r="TGO45" s="4"/>
      <c r="TGP45" s="4"/>
      <c r="TGQ45" s="4"/>
      <c r="TGR45" s="4"/>
      <c r="TGS45" s="4"/>
      <c r="TGT45" s="4"/>
      <c r="TGU45" s="4"/>
      <c r="TGV45" s="4"/>
      <c r="TGW45" s="4"/>
      <c r="TGX45" s="4"/>
      <c r="TGY45" s="4"/>
      <c r="TGZ45" s="4"/>
      <c r="THA45" s="4"/>
      <c r="THB45" s="4"/>
      <c r="THC45" s="4"/>
      <c r="THD45" s="4"/>
      <c r="THE45" s="4"/>
      <c r="THF45" s="4"/>
      <c r="THG45" s="4"/>
      <c r="THH45" s="4"/>
      <c r="THI45" s="4"/>
      <c r="THJ45" s="4"/>
      <c r="THK45" s="4"/>
      <c r="THL45" s="4"/>
      <c r="THM45" s="4"/>
      <c r="THN45" s="4"/>
      <c r="THO45" s="4"/>
      <c r="THP45" s="4"/>
      <c r="THQ45" s="4"/>
      <c r="THR45" s="4"/>
      <c r="THS45" s="4"/>
      <c r="THT45" s="4"/>
      <c r="THU45" s="4"/>
      <c r="THV45" s="4"/>
      <c r="THW45" s="4"/>
      <c r="THX45" s="4"/>
      <c r="THY45" s="4"/>
      <c r="THZ45" s="4"/>
      <c r="TIA45" s="4"/>
      <c r="TIB45" s="4"/>
      <c r="TIC45" s="4"/>
      <c r="TID45" s="4"/>
      <c r="TIE45" s="4"/>
      <c r="TIF45" s="4"/>
      <c r="TIG45" s="4"/>
      <c r="TIH45" s="4"/>
      <c r="TII45" s="4"/>
      <c r="TIJ45" s="4"/>
      <c r="TIK45" s="4"/>
      <c r="TIL45" s="4"/>
      <c r="TIM45" s="4"/>
      <c r="TIN45" s="4"/>
      <c r="TIO45" s="4"/>
      <c r="TIP45" s="4"/>
      <c r="TIQ45" s="4"/>
      <c r="TIR45" s="4"/>
      <c r="TIS45" s="4"/>
      <c r="TIT45" s="4"/>
      <c r="TIU45" s="4"/>
      <c r="TIV45" s="4"/>
      <c r="TIW45" s="4"/>
      <c r="TIX45" s="4"/>
      <c r="TIY45" s="4"/>
      <c r="TIZ45" s="4"/>
      <c r="TJA45" s="4"/>
      <c r="TJB45" s="4"/>
      <c r="TJC45" s="4"/>
      <c r="TJD45" s="4"/>
      <c r="TJE45" s="4"/>
      <c r="TJF45" s="4"/>
      <c r="TJG45" s="4"/>
      <c r="TJH45" s="4"/>
      <c r="TJI45" s="4"/>
      <c r="TJJ45" s="4"/>
      <c r="TJK45" s="4"/>
      <c r="TJL45" s="4"/>
      <c r="TJM45" s="4"/>
      <c r="TJN45" s="4"/>
      <c r="TJO45" s="4"/>
      <c r="TJP45" s="4"/>
      <c r="TJQ45" s="4"/>
      <c r="TJR45" s="4"/>
      <c r="TJS45" s="4"/>
      <c r="TJT45" s="4"/>
      <c r="TJU45" s="4"/>
      <c r="TJV45" s="4"/>
      <c r="TJW45" s="4"/>
      <c r="TJX45" s="4"/>
      <c r="TJY45" s="4"/>
      <c r="TJZ45" s="4"/>
      <c r="TKA45" s="4"/>
      <c r="TKB45" s="4"/>
      <c r="TKC45" s="4"/>
      <c r="TKD45" s="4"/>
      <c r="TKE45" s="4"/>
      <c r="TKF45" s="4"/>
      <c r="TKG45" s="4"/>
      <c r="TKH45" s="4"/>
      <c r="TKI45" s="4"/>
      <c r="TKJ45" s="4"/>
      <c r="TKK45" s="4"/>
      <c r="TKL45" s="4"/>
      <c r="TKM45" s="4"/>
      <c r="TKN45" s="4"/>
      <c r="TKO45" s="4"/>
      <c r="TKP45" s="4"/>
      <c r="TKQ45" s="4"/>
      <c r="TKR45" s="4"/>
      <c r="TKS45" s="4"/>
      <c r="TKT45" s="4"/>
      <c r="TKU45" s="4"/>
      <c r="TKV45" s="4"/>
      <c r="TKW45" s="4"/>
      <c r="TKX45" s="4"/>
      <c r="TKY45" s="4"/>
      <c r="TKZ45" s="4"/>
      <c r="TLA45" s="4"/>
      <c r="TLB45" s="4"/>
      <c r="TLC45" s="4"/>
      <c r="TLD45" s="4"/>
      <c r="TLE45" s="4"/>
      <c r="TLF45" s="4"/>
      <c r="TLG45" s="4"/>
      <c r="TLH45" s="4"/>
      <c r="TLI45" s="4"/>
      <c r="TLJ45" s="4"/>
      <c r="TLK45" s="4"/>
      <c r="TLL45" s="4"/>
      <c r="TLM45" s="4"/>
      <c r="TLN45" s="4"/>
      <c r="TLO45" s="4"/>
      <c r="TLP45" s="4"/>
      <c r="TLQ45" s="4"/>
      <c r="TLR45" s="4"/>
      <c r="TLS45" s="4"/>
      <c r="TLT45" s="4"/>
      <c r="TLU45" s="4"/>
      <c r="TLV45" s="4"/>
      <c r="TLW45" s="4"/>
      <c r="TLX45" s="4"/>
      <c r="TLY45" s="4"/>
      <c r="TLZ45" s="4"/>
      <c r="TMA45" s="4"/>
      <c r="TMB45" s="4"/>
      <c r="TMC45" s="4"/>
      <c r="TMD45" s="4"/>
      <c r="TME45" s="4"/>
      <c r="TMF45" s="4"/>
      <c r="TMG45" s="4"/>
      <c r="TMH45" s="4"/>
      <c r="TMI45" s="4"/>
      <c r="TMJ45" s="4"/>
      <c r="TMK45" s="4"/>
      <c r="TML45" s="4"/>
      <c r="TMM45" s="4"/>
      <c r="TMN45" s="4"/>
      <c r="TMO45" s="4"/>
      <c r="TMP45" s="4"/>
      <c r="TMQ45" s="4"/>
      <c r="TMR45" s="4"/>
      <c r="TMS45" s="4"/>
      <c r="TMT45" s="4"/>
      <c r="TMU45" s="4"/>
      <c r="TMV45" s="4"/>
      <c r="TMW45" s="4"/>
      <c r="TMX45" s="4"/>
      <c r="TMY45" s="4"/>
      <c r="TMZ45" s="4"/>
      <c r="TNA45" s="4"/>
      <c r="TNB45" s="4"/>
      <c r="TNC45" s="4"/>
      <c r="TND45" s="4"/>
      <c r="TNE45" s="4"/>
      <c r="TNF45" s="4"/>
      <c r="TNG45" s="4"/>
      <c r="TNH45" s="4"/>
      <c r="TNI45" s="4"/>
      <c r="TNJ45" s="4"/>
      <c r="TNK45" s="4"/>
      <c r="TNL45" s="4"/>
      <c r="TNM45" s="4"/>
      <c r="TNN45" s="4"/>
      <c r="TNO45" s="4"/>
      <c r="TNP45" s="4"/>
      <c r="TNQ45" s="4"/>
      <c r="TNR45" s="4"/>
      <c r="TNS45" s="4"/>
      <c r="TNT45" s="4"/>
      <c r="TNU45" s="4"/>
      <c r="TNV45" s="4"/>
      <c r="TNW45" s="4"/>
      <c r="TNX45" s="4"/>
      <c r="TNY45" s="4"/>
      <c r="TNZ45" s="4"/>
      <c r="TOA45" s="4"/>
      <c r="TOB45" s="4"/>
      <c r="TOC45" s="4"/>
      <c r="TOD45" s="4"/>
      <c r="TOE45" s="4"/>
      <c r="TOF45" s="4"/>
      <c r="TOG45" s="4"/>
      <c r="TOH45" s="4"/>
      <c r="TOI45" s="4"/>
      <c r="TOJ45" s="4"/>
      <c r="TOK45" s="4"/>
      <c r="TOL45" s="4"/>
      <c r="TOM45" s="4"/>
      <c r="TON45" s="4"/>
      <c r="TOO45" s="4"/>
      <c r="TOP45" s="4"/>
      <c r="TOQ45" s="4"/>
      <c r="TOR45" s="4"/>
      <c r="TOS45" s="4"/>
      <c r="TOT45" s="4"/>
      <c r="TOU45" s="4"/>
      <c r="TOV45" s="4"/>
      <c r="TOW45" s="4"/>
      <c r="TOX45" s="4"/>
      <c r="TOY45" s="4"/>
      <c r="TOZ45" s="4"/>
      <c r="TPA45" s="4"/>
      <c r="TPB45" s="4"/>
      <c r="TPC45" s="4"/>
      <c r="TPD45" s="4"/>
      <c r="TPE45" s="4"/>
      <c r="TPF45" s="4"/>
      <c r="TPG45" s="4"/>
      <c r="TPH45" s="4"/>
      <c r="TPI45" s="4"/>
      <c r="TPJ45" s="4"/>
      <c r="TPK45" s="4"/>
      <c r="TPL45" s="4"/>
      <c r="TPM45" s="4"/>
      <c r="TPN45" s="4"/>
      <c r="TPO45" s="4"/>
      <c r="TPP45" s="4"/>
      <c r="TPQ45" s="4"/>
      <c r="TPR45" s="4"/>
      <c r="TPS45" s="4"/>
      <c r="TPT45" s="4"/>
      <c r="TPU45" s="4"/>
      <c r="TPV45" s="4"/>
      <c r="TPW45" s="4"/>
      <c r="TPX45" s="4"/>
      <c r="TPY45" s="4"/>
      <c r="TPZ45" s="4"/>
      <c r="TQA45" s="4"/>
      <c r="TQB45" s="4"/>
      <c r="TQC45" s="4"/>
      <c r="TQD45" s="4"/>
      <c r="TQE45" s="4"/>
      <c r="TQF45" s="4"/>
      <c r="TQG45" s="4"/>
      <c r="TQH45" s="4"/>
      <c r="TQI45" s="4"/>
      <c r="TQJ45" s="4"/>
      <c r="TQK45" s="4"/>
      <c r="TQL45" s="4"/>
      <c r="TQM45" s="4"/>
      <c r="TQN45" s="4"/>
      <c r="TQO45" s="4"/>
      <c r="TQP45" s="4"/>
      <c r="TQQ45" s="4"/>
      <c r="TQR45" s="4"/>
      <c r="TQS45" s="4"/>
      <c r="TQT45" s="4"/>
      <c r="TQU45" s="4"/>
      <c r="TQV45" s="4"/>
      <c r="TQW45" s="4"/>
      <c r="TQX45" s="4"/>
      <c r="TQY45" s="4"/>
      <c r="TQZ45" s="4"/>
      <c r="TRA45" s="4"/>
      <c r="TRB45" s="4"/>
      <c r="TRC45" s="4"/>
      <c r="TRD45" s="4"/>
      <c r="TRE45" s="4"/>
      <c r="TRF45" s="4"/>
      <c r="TRG45" s="4"/>
      <c r="TRH45" s="4"/>
      <c r="TRI45" s="4"/>
      <c r="TRJ45" s="4"/>
      <c r="TRK45" s="4"/>
      <c r="TRL45" s="4"/>
      <c r="TRM45" s="4"/>
      <c r="TRN45" s="4"/>
      <c r="TRO45" s="4"/>
      <c r="TRP45" s="4"/>
      <c r="TRQ45" s="4"/>
      <c r="TRR45" s="4"/>
      <c r="TRS45" s="4"/>
      <c r="TRT45" s="4"/>
      <c r="TRU45" s="4"/>
      <c r="TRV45" s="4"/>
      <c r="TRW45" s="4"/>
      <c r="TRX45" s="4"/>
      <c r="TRY45" s="4"/>
      <c r="TRZ45" s="4"/>
      <c r="TSA45" s="4"/>
      <c r="TSB45" s="4"/>
      <c r="TSC45" s="4"/>
      <c r="TSD45" s="4"/>
      <c r="TSE45" s="4"/>
      <c r="TSF45" s="4"/>
      <c r="TSG45" s="4"/>
      <c r="TSH45" s="4"/>
      <c r="TSI45" s="4"/>
      <c r="TSJ45" s="4"/>
      <c r="TSK45" s="4"/>
      <c r="TSL45" s="4"/>
      <c r="TSM45" s="4"/>
      <c r="TSN45" s="4"/>
      <c r="TSO45" s="4"/>
      <c r="TSP45" s="4"/>
      <c r="TSQ45" s="4"/>
      <c r="TSR45" s="4"/>
      <c r="TSS45" s="4"/>
      <c r="TST45" s="4"/>
      <c r="TSU45" s="4"/>
      <c r="TSV45" s="4"/>
      <c r="TSW45" s="4"/>
      <c r="TSX45" s="4"/>
      <c r="TSY45" s="4"/>
      <c r="TSZ45" s="4"/>
      <c r="TTA45" s="4"/>
      <c r="TTB45" s="4"/>
      <c r="TTC45" s="4"/>
      <c r="TTD45" s="4"/>
      <c r="TTE45" s="4"/>
      <c r="TTF45" s="4"/>
      <c r="TTG45" s="4"/>
      <c r="TTH45" s="4"/>
      <c r="TTI45" s="4"/>
      <c r="TTJ45" s="4"/>
      <c r="TTK45" s="4"/>
      <c r="TTL45" s="4"/>
      <c r="TTM45" s="4"/>
      <c r="TTN45" s="4"/>
      <c r="TTO45" s="4"/>
      <c r="TTP45" s="4"/>
      <c r="TTQ45" s="4"/>
      <c r="TTR45" s="4"/>
      <c r="TTS45" s="4"/>
      <c r="TTT45" s="4"/>
      <c r="TTU45" s="4"/>
      <c r="TTV45" s="4"/>
      <c r="TTW45" s="4"/>
      <c r="TTX45" s="4"/>
      <c r="TTY45" s="4"/>
      <c r="TTZ45" s="4"/>
      <c r="TUA45" s="4"/>
      <c r="TUB45" s="4"/>
      <c r="TUC45" s="4"/>
      <c r="TUD45" s="4"/>
      <c r="TUE45" s="4"/>
      <c r="TUF45" s="4"/>
      <c r="TUG45" s="4"/>
      <c r="TUH45" s="4"/>
      <c r="TUI45" s="4"/>
      <c r="TUJ45" s="4"/>
      <c r="TUK45" s="4"/>
      <c r="TUL45" s="4"/>
      <c r="TUM45" s="4"/>
      <c r="TUN45" s="4"/>
      <c r="TUO45" s="4"/>
      <c r="TUP45" s="4"/>
      <c r="TUQ45" s="4"/>
      <c r="TUR45" s="4"/>
      <c r="TUS45" s="4"/>
      <c r="TUT45" s="4"/>
      <c r="TUU45" s="4"/>
      <c r="TUV45" s="4"/>
      <c r="TUW45" s="4"/>
      <c r="TUX45" s="4"/>
      <c r="TUY45" s="4"/>
      <c r="TUZ45" s="4"/>
      <c r="TVA45" s="4"/>
      <c r="TVB45" s="4"/>
      <c r="TVC45" s="4"/>
      <c r="TVD45" s="4"/>
      <c r="TVE45" s="4"/>
      <c r="TVF45" s="4"/>
      <c r="TVG45" s="4"/>
      <c r="TVH45" s="4"/>
      <c r="TVI45" s="4"/>
      <c r="TVJ45" s="4"/>
      <c r="TVK45" s="4"/>
      <c r="TVL45" s="4"/>
      <c r="TVM45" s="4"/>
      <c r="TVN45" s="4"/>
      <c r="TVO45" s="4"/>
      <c r="TVP45" s="4"/>
      <c r="TVQ45" s="4"/>
      <c r="TVR45" s="4"/>
      <c r="TVS45" s="4"/>
      <c r="TVT45" s="4"/>
      <c r="TVU45" s="4"/>
      <c r="TVV45" s="4"/>
      <c r="TVW45" s="4"/>
      <c r="TVX45" s="4"/>
      <c r="TVY45" s="4"/>
      <c r="TVZ45" s="4"/>
      <c r="TWA45" s="4"/>
      <c r="TWB45" s="4"/>
      <c r="TWC45" s="4"/>
      <c r="TWD45" s="4"/>
      <c r="TWE45" s="4"/>
      <c r="TWF45" s="4"/>
      <c r="TWG45" s="4"/>
      <c r="TWH45" s="4"/>
      <c r="TWI45" s="4"/>
      <c r="TWJ45" s="4"/>
      <c r="TWK45" s="4"/>
      <c r="TWL45" s="4"/>
      <c r="TWM45" s="4"/>
      <c r="TWN45" s="4"/>
      <c r="TWO45" s="4"/>
      <c r="TWP45" s="4"/>
      <c r="TWQ45" s="4"/>
      <c r="TWR45" s="4"/>
      <c r="TWS45" s="4"/>
      <c r="TWT45" s="4"/>
      <c r="TWU45" s="4"/>
      <c r="TWV45" s="4"/>
      <c r="TWW45" s="4"/>
      <c r="TWX45" s="4"/>
      <c r="TWY45" s="4"/>
      <c r="TWZ45" s="4"/>
      <c r="TXA45" s="4"/>
      <c r="TXB45" s="4"/>
      <c r="TXC45" s="4"/>
      <c r="TXD45" s="4"/>
      <c r="TXE45" s="4"/>
      <c r="TXF45" s="4"/>
      <c r="TXG45" s="4"/>
      <c r="TXH45" s="4"/>
      <c r="TXI45" s="4"/>
      <c r="TXJ45" s="4"/>
      <c r="TXK45" s="4"/>
      <c r="TXL45" s="4"/>
      <c r="TXM45" s="4"/>
      <c r="TXN45" s="4"/>
      <c r="TXO45" s="4"/>
      <c r="TXP45" s="4"/>
      <c r="TXQ45" s="4"/>
      <c r="TXR45" s="4"/>
      <c r="TXS45" s="4"/>
      <c r="TXT45" s="4"/>
      <c r="TXU45" s="4"/>
      <c r="TXV45" s="4"/>
      <c r="TXW45" s="4"/>
      <c r="TXX45" s="4"/>
      <c r="TXY45" s="4"/>
      <c r="TXZ45" s="4"/>
      <c r="TYA45" s="4"/>
      <c r="TYB45" s="4"/>
      <c r="TYC45" s="4"/>
      <c r="TYD45" s="4"/>
      <c r="TYE45" s="4"/>
      <c r="TYF45" s="4"/>
      <c r="TYG45" s="4"/>
      <c r="TYH45" s="4"/>
      <c r="TYI45" s="4"/>
      <c r="TYJ45" s="4"/>
      <c r="TYK45" s="4"/>
      <c r="TYL45" s="4"/>
      <c r="TYM45" s="4"/>
      <c r="TYN45" s="4"/>
      <c r="TYO45" s="4"/>
      <c r="TYP45" s="4"/>
      <c r="TYQ45" s="4"/>
      <c r="TYR45" s="4"/>
      <c r="TYS45" s="4"/>
      <c r="TYT45" s="4"/>
      <c r="TYU45" s="4"/>
      <c r="TYV45" s="4"/>
      <c r="TYW45" s="4"/>
      <c r="TYX45" s="4"/>
      <c r="TYY45" s="4"/>
      <c r="TYZ45" s="4"/>
      <c r="TZA45" s="4"/>
      <c r="TZB45" s="4"/>
      <c r="TZC45" s="4"/>
      <c r="TZD45" s="4"/>
      <c r="TZE45" s="4"/>
      <c r="TZF45" s="4"/>
      <c r="TZG45" s="4"/>
      <c r="TZH45" s="4"/>
      <c r="TZI45" s="4"/>
      <c r="TZJ45" s="4"/>
      <c r="TZK45" s="4"/>
      <c r="TZL45" s="4"/>
      <c r="TZM45" s="4"/>
      <c r="TZN45" s="4"/>
      <c r="TZO45" s="4"/>
      <c r="TZP45" s="4"/>
      <c r="TZQ45" s="4"/>
      <c r="TZR45" s="4"/>
      <c r="TZS45" s="4"/>
      <c r="TZT45" s="4"/>
      <c r="TZU45" s="4"/>
      <c r="TZV45" s="4"/>
      <c r="TZW45" s="4"/>
      <c r="TZX45" s="4"/>
      <c r="TZY45" s="4"/>
      <c r="TZZ45" s="4"/>
      <c r="UAA45" s="4"/>
      <c r="UAB45" s="4"/>
      <c r="UAC45" s="4"/>
      <c r="UAD45" s="4"/>
      <c r="UAE45" s="4"/>
      <c r="UAF45" s="4"/>
      <c r="UAG45" s="4"/>
      <c r="UAH45" s="4"/>
      <c r="UAI45" s="4"/>
      <c r="UAJ45" s="4"/>
      <c r="UAK45" s="4"/>
      <c r="UAL45" s="4"/>
      <c r="UAM45" s="4"/>
      <c r="UAN45" s="4"/>
      <c r="UAO45" s="4"/>
      <c r="UAP45" s="4"/>
      <c r="UAQ45" s="4"/>
      <c r="UAR45" s="4"/>
      <c r="UAS45" s="4"/>
      <c r="UAT45" s="4"/>
      <c r="UAU45" s="4"/>
      <c r="UAV45" s="4"/>
      <c r="UAW45" s="4"/>
      <c r="UAX45" s="4"/>
      <c r="UAY45" s="4"/>
      <c r="UAZ45" s="4"/>
      <c r="UBA45" s="4"/>
      <c r="UBB45" s="4"/>
      <c r="UBC45" s="4"/>
      <c r="UBD45" s="4"/>
      <c r="UBE45" s="4"/>
      <c r="UBF45" s="4"/>
      <c r="UBG45" s="4"/>
      <c r="UBH45" s="4"/>
      <c r="UBI45" s="4"/>
      <c r="UBJ45" s="4"/>
      <c r="UBK45" s="4"/>
      <c r="UBL45" s="4"/>
      <c r="UBM45" s="4"/>
      <c r="UBN45" s="4"/>
      <c r="UBO45" s="4"/>
      <c r="UBP45" s="4"/>
      <c r="UBQ45" s="4"/>
      <c r="UBR45" s="4"/>
      <c r="UBS45" s="4"/>
      <c r="UBT45" s="4"/>
      <c r="UBU45" s="4"/>
      <c r="UBV45" s="4"/>
      <c r="UBW45" s="4"/>
      <c r="UBX45" s="4"/>
      <c r="UBY45" s="4"/>
      <c r="UBZ45" s="4"/>
      <c r="UCA45" s="4"/>
      <c r="UCB45" s="4"/>
      <c r="UCC45" s="4"/>
      <c r="UCD45" s="4"/>
      <c r="UCE45" s="4"/>
      <c r="UCF45" s="4"/>
      <c r="UCG45" s="4"/>
      <c r="UCH45" s="4"/>
      <c r="UCI45" s="4"/>
      <c r="UCJ45" s="4"/>
      <c r="UCK45" s="4"/>
      <c r="UCL45" s="4"/>
      <c r="UCM45" s="4"/>
      <c r="UCN45" s="4"/>
      <c r="UCO45" s="4"/>
      <c r="UCP45" s="4"/>
      <c r="UCQ45" s="4"/>
      <c r="UCR45" s="4"/>
      <c r="UCS45" s="4"/>
      <c r="UCT45" s="4"/>
      <c r="UCU45" s="4"/>
      <c r="UCV45" s="4"/>
      <c r="UCW45" s="4"/>
      <c r="UCX45" s="4"/>
      <c r="UCY45" s="4"/>
      <c r="UCZ45" s="4"/>
      <c r="UDA45" s="4"/>
      <c r="UDB45" s="4"/>
      <c r="UDC45" s="4"/>
      <c r="UDD45" s="4"/>
      <c r="UDE45" s="4"/>
      <c r="UDF45" s="4"/>
      <c r="UDG45" s="4"/>
      <c r="UDH45" s="4"/>
      <c r="UDI45" s="4"/>
      <c r="UDJ45" s="4"/>
      <c r="UDK45" s="4"/>
      <c r="UDL45" s="4"/>
      <c r="UDM45" s="4"/>
      <c r="UDN45" s="4"/>
      <c r="UDO45" s="4"/>
      <c r="UDP45" s="4"/>
      <c r="UDQ45" s="4"/>
      <c r="UDR45" s="4"/>
      <c r="UDS45" s="4"/>
      <c r="UDT45" s="4"/>
      <c r="UDU45" s="4"/>
      <c r="UDV45" s="4"/>
      <c r="UDW45" s="4"/>
      <c r="UDX45" s="4"/>
      <c r="UDY45" s="4"/>
      <c r="UDZ45" s="4"/>
      <c r="UEA45" s="4"/>
      <c r="UEB45" s="4"/>
      <c r="UEC45" s="4"/>
      <c r="UED45" s="4"/>
      <c r="UEE45" s="4"/>
      <c r="UEF45" s="4"/>
      <c r="UEG45" s="4"/>
      <c r="UEH45" s="4"/>
      <c r="UEI45" s="4"/>
      <c r="UEJ45" s="4"/>
      <c r="UEK45" s="4"/>
      <c r="UEL45" s="4"/>
      <c r="UEM45" s="4"/>
      <c r="UEN45" s="4"/>
      <c r="UEO45" s="4"/>
      <c r="UEP45" s="4"/>
      <c r="UEQ45" s="4"/>
      <c r="UER45" s="4"/>
      <c r="UES45" s="4"/>
      <c r="UET45" s="4"/>
      <c r="UEU45" s="4"/>
      <c r="UEV45" s="4"/>
      <c r="UEW45" s="4"/>
      <c r="UEX45" s="4"/>
      <c r="UEY45" s="4"/>
      <c r="UEZ45" s="4"/>
      <c r="UFA45" s="4"/>
      <c r="UFB45" s="4"/>
      <c r="UFC45" s="4"/>
      <c r="UFD45" s="4"/>
      <c r="UFE45" s="4"/>
      <c r="UFF45" s="4"/>
      <c r="UFG45" s="4"/>
      <c r="UFH45" s="4"/>
      <c r="UFI45" s="4"/>
      <c r="UFJ45" s="4"/>
      <c r="UFK45" s="4"/>
      <c r="UFL45" s="4"/>
      <c r="UFM45" s="4"/>
      <c r="UFN45" s="4"/>
      <c r="UFO45" s="4"/>
      <c r="UFP45" s="4"/>
      <c r="UFQ45" s="4"/>
      <c r="UFR45" s="4"/>
      <c r="UFS45" s="4"/>
      <c r="UFT45" s="4"/>
      <c r="UFU45" s="4"/>
      <c r="UFV45" s="4"/>
      <c r="UFW45" s="4"/>
      <c r="UFX45" s="4"/>
      <c r="UFY45" s="4"/>
      <c r="UFZ45" s="4"/>
      <c r="UGA45" s="4"/>
      <c r="UGB45" s="4"/>
      <c r="UGC45" s="4"/>
      <c r="UGD45" s="4"/>
      <c r="UGE45" s="4"/>
      <c r="UGF45" s="4"/>
      <c r="UGG45" s="4"/>
      <c r="UGH45" s="4"/>
      <c r="UGI45" s="4"/>
      <c r="UGJ45" s="4"/>
      <c r="UGK45" s="4"/>
      <c r="UGL45" s="4"/>
      <c r="UGM45" s="4"/>
      <c r="UGN45" s="4"/>
      <c r="UGO45" s="4"/>
      <c r="UGP45" s="4"/>
      <c r="UGQ45" s="4"/>
      <c r="UGR45" s="4"/>
      <c r="UGS45" s="4"/>
      <c r="UGT45" s="4"/>
      <c r="UGU45" s="4"/>
      <c r="UGV45" s="4"/>
      <c r="UGW45" s="4"/>
      <c r="UGX45" s="4"/>
      <c r="UGY45" s="4"/>
      <c r="UGZ45" s="4"/>
      <c r="UHA45" s="4"/>
      <c r="UHB45" s="4"/>
      <c r="UHC45" s="4"/>
      <c r="UHD45" s="4"/>
      <c r="UHE45" s="4"/>
      <c r="UHF45" s="4"/>
      <c r="UHG45" s="4"/>
      <c r="UHH45" s="4"/>
      <c r="UHI45" s="4"/>
      <c r="UHJ45" s="4"/>
      <c r="UHK45" s="4"/>
      <c r="UHL45" s="4"/>
      <c r="UHM45" s="4"/>
      <c r="UHN45" s="4"/>
      <c r="UHO45" s="4"/>
      <c r="UHP45" s="4"/>
      <c r="UHQ45" s="4"/>
      <c r="UHR45" s="4"/>
      <c r="UHS45" s="4"/>
      <c r="UHT45" s="4"/>
      <c r="UHU45" s="4"/>
      <c r="UHV45" s="4"/>
      <c r="UHW45" s="4"/>
      <c r="UHX45" s="4"/>
      <c r="UHY45" s="4"/>
      <c r="UHZ45" s="4"/>
      <c r="UIA45" s="4"/>
      <c r="UIB45" s="4"/>
      <c r="UIC45" s="4"/>
      <c r="UID45" s="4"/>
      <c r="UIE45" s="4"/>
      <c r="UIF45" s="4"/>
      <c r="UIG45" s="4"/>
      <c r="UIH45" s="4"/>
      <c r="UII45" s="4"/>
      <c r="UIJ45" s="4"/>
      <c r="UIK45" s="4"/>
      <c r="UIL45" s="4"/>
      <c r="UIM45" s="4"/>
      <c r="UIN45" s="4"/>
      <c r="UIO45" s="4"/>
      <c r="UIP45" s="4"/>
      <c r="UIQ45" s="4"/>
      <c r="UIR45" s="4"/>
      <c r="UIS45" s="4"/>
      <c r="UIT45" s="4"/>
      <c r="UIU45" s="4"/>
      <c r="UIV45" s="4"/>
      <c r="UIW45" s="4"/>
      <c r="UIX45" s="4"/>
      <c r="UIY45" s="4"/>
      <c r="UIZ45" s="4"/>
      <c r="UJA45" s="4"/>
      <c r="UJB45" s="4"/>
      <c r="UJC45" s="4"/>
      <c r="UJD45" s="4"/>
      <c r="UJE45" s="4"/>
      <c r="UJF45" s="4"/>
      <c r="UJG45" s="4"/>
      <c r="UJH45" s="4"/>
      <c r="UJI45" s="4"/>
      <c r="UJJ45" s="4"/>
      <c r="UJK45" s="4"/>
      <c r="UJL45" s="4"/>
      <c r="UJM45" s="4"/>
      <c r="UJN45" s="4"/>
      <c r="UJO45" s="4"/>
      <c r="UJP45" s="4"/>
      <c r="UJQ45" s="4"/>
      <c r="UJR45" s="4"/>
      <c r="UJS45" s="4"/>
      <c r="UJT45" s="4"/>
      <c r="UJU45" s="4"/>
      <c r="UJV45" s="4"/>
      <c r="UJW45" s="4"/>
      <c r="UJX45" s="4"/>
      <c r="UJY45" s="4"/>
      <c r="UJZ45" s="4"/>
      <c r="UKA45" s="4"/>
      <c r="UKB45" s="4"/>
      <c r="UKC45" s="4"/>
      <c r="UKD45" s="4"/>
      <c r="UKE45" s="4"/>
      <c r="UKF45" s="4"/>
      <c r="UKG45" s="4"/>
      <c r="UKH45" s="4"/>
      <c r="UKI45" s="4"/>
      <c r="UKJ45" s="4"/>
      <c r="UKK45" s="4"/>
      <c r="UKL45" s="4"/>
      <c r="UKM45" s="4"/>
      <c r="UKN45" s="4"/>
      <c r="UKO45" s="4"/>
      <c r="UKP45" s="4"/>
      <c r="UKQ45" s="4"/>
      <c r="UKR45" s="4"/>
      <c r="UKS45" s="4"/>
      <c r="UKT45" s="4"/>
      <c r="UKU45" s="4"/>
      <c r="UKV45" s="4"/>
      <c r="UKW45" s="4"/>
      <c r="UKX45" s="4"/>
      <c r="UKY45" s="4"/>
      <c r="UKZ45" s="4"/>
      <c r="ULA45" s="4"/>
      <c r="ULB45" s="4"/>
      <c r="ULC45" s="4"/>
      <c r="ULD45" s="4"/>
      <c r="ULE45" s="4"/>
      <c r="ULF45" s="4"/>
      <c r="ULG45" s="4"/>
      <c r="ULH45" s="4"/>
      <c r="ULI45" s="4"/>
      <c r="ULJ45" s="4"/>
      <c r="ULK45" s="4"/>
      <c r="ULL45" s="4"/>
      <c r="ULM45" s="4"/>
      <c r="ULN45" s="4"/>
      <c r="ULO45" s="4"/>
      <c r="ULP45" s="4"/>
      <c r="ULQ45" s="4"/>
      <c r="ULR45" s="4"/>
      <c r="ULS45" s="4"/>
      <c r="ULT45" s="4"/>
      <c r="ULU45" s="4"/>
      <c r="ULV45" s="4"/>
      <c r="ULW45" s="4"/>
      <c r="ULX45" s="4"/>
      <c r="ULY45" s="4"/>
      <c r="ULZ45" s="4"/>
      <c r="UMA45" s="4"/>
      <c r="UMB45" s="4"/>
      <c r="UMC45" s="4"/>
      <c r="UMD45" s="4"/>
      <c r="UME45" s="4"/>
      <c r="UMF45" s="4"/>
      <c r="UMG45" s="4"/>
      <c r="UMH45" s="4"/>
      <c r="UMI45" s="4"/>
      <c r="UMJ45" s="4"/>
      <c r="UMK45" s="4"/>
      <c r="UML45" s="4"/>
      <c r="UMM45" s="4"/>
      <c r="UMN45" s="4"/>
      <c r="UMO45" s="4"/>
      <c r="UMP45" s="4"/>
      <c r="UMQ45" s="4"/>
      <c r="UMR45" s="4"/>
      <c r="UMS45" s="4"/>
      <c r="UMT45" s="4"/>
      <c r="UMU45" s="4"/>
      <c r="UMV45" s="4"/>
      <c r="UMW45" s="4"/>
      <c r="UMX45" s="4"/>
      <c r="UMY45" s="4"/>
      <c r="UMZ45" s="4"/>
      <c r="UNA45" s="4"/>
      <c r="UNB45" s="4"/>
      <c r="UNC45" s="4"/>
      <c r="UND45" s="4"/>
      <c r="UNE45" s="4"/>
      <c r="UNF45" s="4"/>
      <c r="UNG45" s="4"/>
      <c r="UNH45" s="4"/>
      <c r="UNI45" s="4"/>
      <c r="UNJ45" s="4"/>
      <c r="UNK45" s="4"/>
      <c r="UNL45" s="4"/>
      <c r="UNM45" s="4"/>
      <c r="UNN45" s="4"/>
      <c r="UNO45" s="4"/>
      <c r="UNP45" s="4"/>
      <c r="UNQ45" s="4"/>
      <c r="UNR45" s="4"/>
      <c r="UNS45" s="4"/>
      <c r="UNT45" s="4"/>
      <c r="UNU45" s="4"/>
      <c r="UNV45" s="4"/>
      <c r="UNW45" s="4"/>
      <c r="UNX45" s="4"/>
      <c r="UNY45" s="4"/>
      <c r="UNZ45" s="4"/>
      <c r="UOA45" s="4"/>
      <c r="UOB45" s="4"/>
      <c r="UOC45" s="4"/>
      <c r="UOD45" s="4"/>
      <c r="UOE45" s="4"/>
      <c r="UOF45" s="4"/>
      <c r="UOG45" s="4"/>
      <c r="UOH45" s="4"/>
      <c r="UOI45" s="4"/>
      <c r="UOJ45" s="4"/>
      <c r="UOK45" s="4"/>
      <c r="UOL45" s="4"/>
      <c r="UOM45" s="4"/>
      <c r="UON45" s="4"/>
      <c r="UOO45" s="4"/>
      <c r="UOP45" s="4"/>
      <c r="UOQ45" s="4"/>
      <c r="UOR45" s="4"/>
      <c r="UOS45" s="4"/>
      <c r="UOT45" s="4"/>
      <c r="UOU45" s="4"/>
      <c r="UOV45" s="4"/>
      <c r="UOW45" s="4"/>
      <c r="UOX45" s="4"/>
      <c r="UOY45" s="4"/>
      <c r="UOZ45" s="4"/>
      <c r="UPA45" s="4"/>
      <c r="UPB45" s="4"/>
      <c r="UPC45" s="4"/>
      <c r="UPD45" s="4"/>
      <c r="UPE45" s="4"/>
      <c r="UPF45" s="4"/>
      <c r="UPG45" s="4"/>
      <c r="UPH45" s="4"/>
      <c r="UPI45" s="4"/>
      <c r="UPJ45" s="4"/>
      <c r="UPK45" s="4"/>
      <c r="UPL45" s="4"/>
      <c r="UPM45" s="4"/>
      <c r="UPN45" s="4"/>
      <c r="UPO45" s="4"/>
      <c r="UPP45" s="4"/>
      <c r="UPQ45" s="4"/>
      <c r="UPR45" s="4"/>
      <c r="UPS45" s="4"/>
      <c r="UPT45" s="4"/>
      <c r="UPU45" s="4"/>
      <c r="UPV45" s="4"/>
      <c r="UPW45" s="4"/>
      <c r="UPX45" s="4"/>
      <c r="UPY45" s="4"/>
      <c r="UPZ45" s="4"/>
      <c r="UQA45" s="4"/>
      <c r="UQB45" s="4"/>
      <c r="UQC45" s="4"/>
      <c r="UQD45" s="4"/>
      <c r="UQE45" s="4"/>
      <c r="UQF45" s="4"/>
      <c r="UQG45" s="4"/>
      <c r="UQH45" s="4"/>
      <c r="UQI45" s="4"/>
      <c r="UQJ45" s="4"/>
      <c r="UQK45" s="4"/>
      <c r="UQL45" s="4"/>
      <c r="UQM45" s="4"/>
      <c r="UQN45" s="4"/>
      <c r="UQO45" s="4"/>
      <c r="UQP45" s="4"/>
      <c r="UQQ45" s="4"/>
      <c r="UQR45" s="4"/>
      <c r="UQS45" s="4"/>
      <c r="UQT45" s="4"/>
      <c r="UQU45" s="4"/>
      <c r="UQV45" s="4"/>
      <c r="UQW45" s="4"/>
      <c r="UQX45" s="4"/>
      <c r="UQY45" s="4"/>
      <c r="UQZ45" s="4"/>
      <c r="URA45" s="4"/>
      <c r="URB45" s="4"/>
      <c r="URC45" s="4"/>
      <c r="URD45" s="4"/>
      <c r="URE45" s="4"/>
      <c r="URF45" s="4"/>
      <c r="URG45" s="4"/>
      <c r="URH45" s="4"/>
      <c r="URI45" s="4"/>
      <c r="URJ45" s="4"/>
      <c r="URK45" s="4"/>
      <c r="URL45" s="4"/>
      <c r="URM45" s="4"/>
      <c r="URN45" s="4"/>
      <c r="URO45" s="4"/>
      <c r="URP45" s="4"/>
      <c r="URQ45" s="4"/>
      <c r="URR45" s="4"/>
      <c r="URS45" s="4"/>
      <c r="URT45" s="4"/>
      <c r="URU45" s="4"/>
      <c r="URV45" s="4"/>
      <c r="URW45" s="4"/>
      <c r="URX45" s="4"/>
      <c r="URY45" s="4"/>
      <c r="URZ45" s="4"/>
      <c r="USA45" s="4"/>
      <c r="USB45" s="4"/>
      <c r="USC45" s="4"/>
      <c r="USD45" s="4"/>
      <c r="USE45" s="4"/>
      <c r="USF45" s="4"/>
      <c r="USG45" s="4"/>
      <c r="USH45" s="4"/>
      <c r="USI45" s="4"/>
      <c r="USJ45" s="4"/>
      <c r="USK45" s="4"/>
      <c r="USL45" s="4"/>
      <c r="USM45" s="4"/>
      <c r="USN45" s="4"/>
      <c r="USO45" s="4"/>
      <c r="USP45" s="4"/>
      <c r="USQ45" s="4"/>
      <c r="USR45" s="4"/>
      <c r="USS45" s="4"/>
      <c r="UST45" s="4"/>
      <c r="USU45" s="4"/>
      <c r="USV45" s="4"/>
      <c r="USW45" s="4"/>
      <c r="USX45" s="4"/>
      <c r="USY45" s="4"/>
      <c r="USZ45" s="4"/>
      <c r="UTA45" s="4"/>
      <c r="UTB45" s="4"/>
      <c r="UTC45" s="4"/>
      <c r="UTD45" s="4"/>
      <c r="UTE45" s="4"/>
      <c r="UTF45" s="4"/>
      <c r="UTG45" s="4"/>
      <c r="UTH45" s="4"/>
      <c r="UTI45" s="4"/>
      <c r="UTJ45" s="4"/>
      <c r="UTK45" s="4"/>
      <c r="UTL45" s="4"/>
      <c r="UTM45" s="4"/>
      <c r="UTN45" s="4"/>
      <c r="UTO45" s="4"/>
      <c r="UTP45" s="4"/>
      <c r="UTQ45" s="4"/>
      <c r="UTR45" s="4"/>
      <c r="UTS45" s="4"/>
      <c r="UTT45" s="4"/>
      <c r="UTU45" s="4"/>
      <c r="UTV45" s="4"/>
      <c r="UTW45" s="4"/>
      <c r="UTX45" s="4"/>
      <c r="UTY45" s="4"/>
      <c r="UTZ45" s="4"/>
      <c r="UUA45" s="4"/>
      <c r="UUB45" s="4"/>
      <c r="UUC45" s="4"/>
      <c r="UUD45" s="4"/>
      <c r="UUE45" s="4"/>
      <c r="UUF45" s="4"/>
      <c r="UUG45" s="4"/>
      <c r="UUH45" s="4"/>
      <c r="UUI45" s="4"/>
      <c r="UUJ45" s="4"/>
      <c r="UUK45" s="4"/>
      <c r="UUL45" s="4"/>
      <c r="UUM45" s="4"/>
      <c r="UUN45" s="4"/>
      <c r="UUO45" s="4"/>
      <c r="UUP45" s="4"/>
      <c r="UUQ45" s="4"/>
      <c r="UUR45" s="4"/>
      <c r="UUS45" s="4"/>
      <c r="UUT45" s="4"/>
      <c r="UUU45" s="4"/>
      <c r="UUV45" s="4"/>
      <c r="UUW45" s="4"/>
      <c r="UUX45" s="4"/>
      <c r="UUY45" s="4"/>
      <c r="UUZ45" s="4"/>
      <c r="UVA45" s="4"/>
      <c r="UVB45" s="4"/>
      <c r="UVC45" s="4"/>
      <c r="UVD45" s="4"/>
      <c r="UVE45" s="4"/>
      <c r="UVF45" s="4"/>
      <c r="UVG45" s="4"/>
      <c r="UVH45" s="4"/>
      <c r="UVI45" s="4"/>
      <c r="UVJ45" s="4"/>
      <c r="UVK45" s="4"/>
      <c r="UVL45" s="4"/>
      <c r="UVM45" s="4"/>
      <c r="UVN45" s="4"/>
      <c r="UVO45" s="4"/>
      <c r="UVP45" s="4"/>
      <c r="UVQ45" s="4"/>
      <c r="UVR45" s="4"/>
      <c r="UVS45" s="4"/>
      <c r="UVT45" s="4"/>
      <c r="UVU45" s="4"/>
      <c r="UVV45" s="4"/>
      <c r="UVW45" s="4"/>
      <c r="UVX45" s="4"/>
      <c r="UVY45" s="4"/>
      <c r="UVZ45" s="4"/>
      <c r="UWA45" s="4"/>
      <c r="UWB45" s="4"/>
      <c r="UWC45" s="4"/>
      <c r="UWD45" s="4"/>
      <c r="UWE45" s="4"/>
      <c r="UWF45" s="4"/>
      <c r="UWG45" s="4"/>
      <c r="UWH45" s="4"/>
      <c r="UWI45" s="4"/>
      <c r="UWJ45" s="4"/>
      <c r="UWK45" s="4"/>
      <c r="UWL45" s="4"/>
      <c r="UWM45" s="4"/>
      <c r="UWN45" s="4"/>
      <c r="UWO45" s="4"/>
      <c r="UWP45" s="4"/>
      <c r="UWQ45" s="4"/>
      <c r="UWR45" s="4"/>
      <c r="UWS45" s="4"/>
      <c r="UWT45" s="4"/>
      <c r="UWU45" s="4"/>
      <c r="UWV45" s="4"/>
      <c r="UWW45" s="4"/>
      <c r="UWX45" s="4"/>
      <c r="UWY45" s="4"/>
      <c r="UWZ45" s="4"/>
      <c r="UXA45" s="4"/>
      <c r="UXB45" s="4"/>
      <c r="UXC45" s="4"/>
      <c r="UXD45" s="4"/>
      <c r="UXE45" s="4"/>
      <c r="UXF45" s="4"/>
      <c r="UXG45" s="4"/>
      <c r="UXH45" s="4"/>
      <c r="UXI45" s="4"/>
      <c r="UXJ45" s="4"/>
      <c r="UXK45" s="4"/>
      <c r="UXL45" s="4"/>
      <c r="UXM45" s="4"/>
      <c r="UXN45" s="4"/>
      <c r="UXO45" s="4"/>
      <c r="UXP45" s="4"/>
      <c r="UXQ45" s="4"/>
      <c r="UXR45" s="4"/>
      <c r="UXS45" s="4"/>
      <c r="UXT45" s="4"/>
      <c r="UXU45" s="4"/>
      <c r="UXV45" s="4"/>
      <c r="UXW45" s="4"/>
      <c r="UXX45" s="4"/>
      <c r="UXY45" s="4"/>
      <c r="UXZ45" s="4"/>
      <c r="UYA45" s="4"/>
      <c r="UYB45" s="4"/>
      <c r="UYC45" s="4"/>
      <c r="UYD45" s="4"/>
      <c r="UYE45" s="4"/>
      <c r="UYF45" s="4"/>
      <c r="UYG45" s="4"/>
      <c r="UYH45" s="4"/>
      <c r="UYI45" s="4"/>
      <c r="UYJ45" s="4"/>
      <c r="UYK45" s="4"/>
      <c r="UYL45" s="4"/>
      <c r="UYM45" s="4"/>
      <c r="UYN45" s="4"/>
      <c r="UYO45" s="4"/>
      <c r="UYP45" s="4"/>
      <c r="UYQ45" s="4"/>
      <c r="UYR45" s="4"/>
      <c r="UYS45" s="4"/>
      <c r="UYT45" s="4"/>
      <c r="UYU45" s="4"/>
      <c r="UYV45" s="4"/>
      <c r="UYW45" s="4"/>
      <c r="UYX45" s="4"/>
      <c r="UYY45" s="4"/>
      <c r="UYZ45" s="4"/>
      <c r="UZA45" s="4"/>
      <c r="UZB45" s="4"/>
      <c r="UZC45" s="4"/>
      <c r="UZD45" s="4"/>
      <c r="UZE45" s="4"/>
      <c r="UZF45" s="4"/>
      <c r="UZG45" s="4"/>
      <c r="UZH45" s="4"/>
      <c r="UZI45" s="4"/>
      <c r="UZJ45" s="4"/>
      <c r="UZK45" s="4"/>
      <c r="UZL45" s="4"/>
      <c r="UZM45" s="4"/>
      <c r="UZN45" s="4"/>
      <c r="UZO45" s="4"/>
      <c r="UZP45" s="4"/>
      <c r="UZQ45" s="4"/>
      <c r="UZR45" s="4"/>
      <c r="UZS45" s="4"/>
      <c r="UZT45" s="4"/>
      <c r="UZU45" s="4"/>
      <c r="UZV45" s="4"/>
      <c r="UZW45" s="4"/>
      <c r="UZX45" s="4"/>
      <c r="UZY45" s="4"/>
      <c r="UZZ45" s="4"/>
      <c r="VAA45" s="4"/>
      <c r="VAB45" s="4"/>
      <c r="VAC45" s="4"/>
      <c r="VAD45" s="4"/>
      <c r="VAE45" s="4"/>
      <c r="VAF45" s="4"/>
      <c r="VAG45" s="4"/>
      <c r="VAH45" s="4"/>
      <c r="VAI45" s="4"/>
      <c r="VAJ45" s="4"/>
      <c r="VAK45" s="4"/>
      <c r="VAL45" s="4"/>
      <c r="VAM45" s="4"/>
      <c r="VAN45" s="4"/>
      <c r="VAO45" s="4"/>
      <c r="VAP45" s="4"/>
      <c r="VAQ45" s="4"/>
      <c r="VAR45" s="4"/>
      <c r="VAS45" s="4"/>
      <c r="VAT45" s="4"/>
      <c r="VAU45" s="4"/>
      <c r="VAV45" s="4"/>
      <c r="VAW45" s="4"/>
      <c r="VAX45" s="4"/>
      <c r="VAY45" s="4"/>
      <c r="VAZ45" s="4"/>
      <c r="VBA45" s="4"/>
      <c r="VBB45" s="4"/>
      <c r="VBC45" s="4"/>
      <c r="VBD45" s="4"/>
      <c r="VBE45" s="4"/>
      <c r="VBF45" s="4"/>
      <c r="VBG45" s="4"/>
      <c r="VBH45" s="4"/>
      <c r="VBI45" s="4"/>
      <c r="VBJ45" s="4"/>
      <c r="VBK45" s="4"/>
      <c r="VBL45" s="4"/>
      <c r="VBM45" s="4"/>
      <c r="VBN45" s="4"/>
      <c r="VBO45" s="4"/>
      <c r="VBP45" s="4"/>
      <c r="VBQ45" s="4"/>
      <c r="VBR45" s="4"/>
      <c r="VBS45" s="4"/>
      <c r="VBT45" s="4"/>
      <c r="VBU45" s="4"/>
      <c r="VBV45" s="4"/>
      <c r="VBW45" s="4"/>
      <c r="VBX45" s="4"/>
      <c r="VBY45" s="4"/>
      <c r="VBZ45" s="4"/>
      <c r="VCA45" s="4"/>
      <c r="VCB45" s="4"/>
      <c r="VCC45" s="4"/>
      <c r="VCD45" s="4"/>
      <c r="VCE45" s="4"/>
      <c r="VCF45" s="4"/>
      <c r="VCG45" s="4"/>
      <c r="VCH45" s="4"/>
      <c r="VCI45" s="4"/>
      <c r="VCJ45" s="4"/>
      <c r="VCK45" s="4"/>
      <c r="VCL45" s="4"/>
      <c r="VCM45" s="4"/>
      <c r="VCN45" s="4"/>
      <c r="VCO45" s="4"/>
      <c r="VCP45" s="4"/>
      <c r="VCQ45" s="4"/>
      <c r="VCR45" s="4"/>
      <c r="VCS45" s="4"/>
      <c r="VCT45" s="4"/>
      <c r="VCU45" s="4"/>
      <c r="VCV45" s="4"/>
      <c r="VCW45" s="4"/>
      <c r="VCX45" s="4"/>
      <c r="VCY45" s="4"/>
      <c r="VCZ45" s="4"/>
      <c r="VDA45" s="4"/>
      <c r="VDB45" s="4"/>
      <c r="VDC45" s="4"/>
      <c r="VDD45" s="4"/>
      <c r="VDE45" s="4"/>
      <c r="VDF45" s="4"/>
      <c r="VDG45" s="4"/>
      <c r="VDH45" s="4"/>
      <c r="VDI45" s="4"/>
      <c r="VDJ45" s="4"/>
      <c r="VDK45" s="4"/>
      <c r="VDL45" s="4"/>
      <c r="VDM45" s="4"/>
      <c r="VDN45" s="4"/>
      <c r="VDO45" s="4"/>
      <c r="VDP45" s="4"/>
      <c r="VDQ45" s="4"/>
      <c r="VDR45" s="4"/>
      <c r="VDS45" s="4"/>
      <c r="VDT45" s="4"/>
      <c r="VDU45" s="4"/>
      <c r="VDV45" s="4"/>
      <c r="VDW45" s="4"/>
      <c r="VDX45" s="4"/>
      <c r="VDY45" s="4"/>
      <c r="VDZ45" s="4"/>
      <c r="VEA45" s="4"/>
      <c r="VEB45" s="4"/>
      <c r="VEC45" s="4"/>
      <c r="VED45" s="4"/>
      <c r="VEE45" s="4"/>
      <c r="VEF45" s="4"/>
      <c r="VEG45" s="4"/>
      <c r="VEH45" s="4"/>
      <c r="VEI45" s="4"/>
      <c r="VEJ45" s="4"/>
      <c r="VEK45" s="4"/>
      <c r="VEL45" s="4"/>
      <c r="VEM45" s="4"/>
      <c r="VEN45" s="4"/>
      <c r="VEO45" s="4"/>
      <c r="VEP45" s="4"/>
      <c r="VEQ45" s="4"/>
      <c r="VER45" s="4"/>
      <c r="VES45" s="4"/>
      <c r="VET45" s="4"/>
      <c r="VEU45" s="4"/>
      <c r="VEV45" s="4"/>
      <c r="VEW45" s="4"/>
      <c r="VEX45" s="4"/>
      <c r="VEY45" s="4"/>
      <c r="VEZ45" s="4"/>
      <c r="VFA45" s="4"/>
      <c r="VFB45" s="4"/>
      <c r="VFC45" s="4"/>
      <c r="VFD45" s="4"/>
      <c r="VFE45" s="4"/>
      <c r="VFF45" s="4"/>
      <c r="VFG45" s="4"/>
      <c r="VFH45" s="4"/>
      <c r="VFI45" s="4"/>
      <c r="VFJ45" s="4"/>
      <c r="VFK45" s="4"/>
      <c r="VFL45" s="4"/>
      <c r="VFM45" s="4"/>
      <c r="VFN45" s="4"/>
      <c r="VFO45" s="4"/>
      <c r="VFP45" s="4"/>
      <c r="VFQ45" s="4"/>
      <c r="VFR45" s="4"/>
      <c r="VFS45" s="4"/>
      <c r="VFT45" s="4"/>
      <c r="VFU45" s="4"/>
      <c r="VFV45" s="4"/>
      <c r="VFW45" s="4"/>
      <c r="VFX45" s="4"/>
      <c r="VFY45" s="4"/>
      <c r="VFZ45" s="4"/>
      <c r="VGA45" s="4"/>
      <c r="VGB45" s="4"/>
      <c r="VGC45" s="4"/>
      <c r="VGD45" s="4"/>
      <c r="VGE45" s="4"/>
      <c r="VGF45" s="4"/>
      <c r="VGG45" s="4"/>
      <c r="VGH45" s="4"/>
      <c r="VGI45" s="4"/>
      <c r="VGJ45" s="4"/>
      <c r="VGK45" s="4"/>
      <c r="VGL45" s="4"/>
      <c r="VGM45" s="4"/>
      <c r="VGN45" s="4"/>
      <c r="VGO45" s="4"/>
      <c r="VGP45" s="4"/>
      <c r="VGQ45" s="4"/>
      <c r="VGR45" s="4"/>
      <c r="VGS45" s="4"/>
      <c r="VGT45" s="4"/>
      <c r="VGU45" s="4"/>
      <c r="VGV45" s="4"/>
      <c r="VGW45" s="4"/>
      <c r="VGX45" s="4"/>
      <c r="VGY45" s="4"/>
      <c r="VGZ45" s="4"/>
      <c r="VHA45" s="4"/>
      <c r="VHB45" s="4"/>
      <c r="VHC45" s="4"/>
      <c r="VHD45" s="4"/>
      <c r="VHE45" s="4"/>
      <c r="VHF45" s="4"/>
      <c r="VHG45" s="4"/>
      <c r="VHH45" s="4"/>
      <c r="VHI45" s="4"/>
      <c r="VHJ45" s="4"/>
      <c r="VHK45" s="4"/>
      <c r="VHL45" s="4"/>
      <c r="VHM45" s="4"/>
      <c r="VHN45" s="4"/>
      <c r="VHO45" s="4"/>
      <c r="VHP45" s="4"/>
      <c r="VHQ45" s="4"/>
      <c r="VHR45" s="4"/>
      <c r="VHS45" s="4"/>
      <c r="VHT45" s="4"/>
      <c r="VHU45" s="4"/>
      <c r="VHV45" s="4"/>
      <c r="VHW45" s="4"/>
      <c r="VHX45" s="4"/>
      <c r="VHY45" s="4"/>
      <c r="VHZ45" s="4"/>
      <c r="VIA45" s="4"/>
      <c r="VIB45" s="4"/>
      <c r="VIC45" s="4"/>
      <c r="VID45" s="4"/>
      <c r="VIE45" s="4"/>
      <c r="VIF45" s="4"/>
      <c r="VIG45" s="4"/>
      <c r="VIH45" s="4"/>
      <c r="VII45" s="4"/>
      <c r="VIJ45" s="4"/>
      <c r="VIK45" s="4"/>
      <c r="VIL45" s="4"/>
      <c r="VIM45" s="4"/>
      <c r="VIN45" s="4"/>
      <c r="VIO45" s="4"/>
      <c r="VIP45" s="4"/>
      <c r="VIQ45" s="4"/>
      <c r="VIR45" s="4"/>
      <c r="VIS45" s="4"/>
      <c r="VIT45" s="4"/>
      <c r="VIU45" s="4"/>
      <c r="VIV45" s="4"/>
      <c r="VIW45" s="4"/>
      <c r="VIX45" s="4"/>
      <c r="VIY45" s="4"/>
      <c r="VIZ45" s="4"/>
      <c r="VJA45" s="4"/>
      <c r="VJB45" s="4"/>
      <c r="VJC45" s="4"/>
      <c r="VJD45" s="4"/>
      <c r="VJE45" s="4"/>
      <c r="VJF45" s="4"/>
      <c r="VJG45" s="4"/>
      <c r="VJH45" s="4"/>
      <c r="VJI45" s="4"/>
      <c r="VJJ45" s="4"/>
      <c r="VJK45" s="4"/>
      <c r="VJL45" s="4"/>
      <c r="VJM45" s="4"/>
      <c r="VJN45" s="4"/>
      <c r="VJO45" s="4"/>
      <c r="VJP45" s="4"/>
      <c r="VJQ45" s="4"/>
      <c r="VJR45" s="4"/>
      <c r="VJS45" s="4"/>
      <c r="VJT45" s="4"/>
      <c r="VJU45" s="4"/>
      <c r="VJV45" s="4"/>
      <c r="VJW45" s="4"/>
      <c r="VJX45" s="4"/>
      <c r="VJY45" s="4"/>
      <c r="VJZ45" s="4"/>
      <c r="VKA45" s="4"/>
      <c r="VKB45" s="4"/>
      <c r="VKC45" s="4"/>
      <c r="VKD45" s="4"/>
      <c r="VKE45" s="4"/>
      <c r="VKF45" s="4"/>
      <c r="VKG45" s="4"/>
      <c r="VKH45" s="4"/>
      <c r="VKI45" s="4"/>
      <c r="VKJ45" s="4"/>
      <c r="VKK45" s="4"/>
      <c r="VKL45" s="4"/>
      <c r="VKM45" s="4"/>
      <c r="VKN45" s="4"/>
      <c r="VKO45" s="4"/>
      <c r="VKP45" s="4"/>
      <c r="VKQ45" s="4"/>
      <c r="VKR45" s="4"/>
      <c r="VKS45" s="4"/>
      <c r="VKT45" s="4"/>
      <c r="VKU45" s="4"/>
      <c r="VKV45" s="4"/>
      <c r="VKW45" s="4"/>
      <c r="VKX45" s="4"/>
      <c r="VKY45" s="4"/>
      <c r="VKZ45" s="4"/>
      <c r="VLA45" s="4"/>
      <c r="VLB45" s="4"/>
      <c r="VLC45" s="4"/>
      <c r="VLD45" s="4"/>
      <c r="VLE45" s="4"/>
      <c r="VLF45" s="4"/>
      <c r="VLG45" s="4"/>
      <c r="VLH45" s="4"/>
      <c r="VLI45" s="4"/>
      <c r="VLJ45" s="4"/>
      <c r="VLK45" s="4"/>
      <c r="VLL45" s="4"/>
      <c r="VLM45" s="4"/>
      <c r="VLN45" s="4"/>
      <c r="VLO45" s="4"/>
      <c r="VLP45" s="4"/>
      <c r="VLQ45" s="4"/>
      <c r="VLR45" s="4"/>
      <c r="VLS45" s="4"/>
      <c r="VLT45" s="4"/>
      <c r="VLU45" s="4"/>
      <c r="VLV45" s="4"/>
      <c r="VLW45" s="4"/>
      <c r="VLX45" s="4"/>
      <c r="VLY45" s="4"/>
      <c r="VLZ45" s="4"/>
      <c r="VMA45" s="4"/>
      <c r="VMB45" s="4"/>
      <c r="VMC45" s="4"/>
      <c r="VMD45" s="4"/>
      <c r="VME45" s="4"/>
      <c r="VMF45" s="4"/>
      <c r="VMG45" s="4"/>
      <c r="VMH45" s="4"/>
      <c r="VMI45" s="4"/>
      <c r="VMJ45" s="4"/>
      <c r="VMK45" s="4"/>
      <c r="VML45" s="4"/>
      <c r="VMM45" s="4"/>
      <c r="VMN45" s="4"/>
      <c r="VMO45" s="4"/>
      <c r="VMP45" s="4"/>
      <c r="VMQ45" s="4"/>
      <c r="VMR45" s="4"/>
      <c r="VMS45" s="4"/>
      <c r="VMT45" s="4"/>
      <c r="VMU45" s="4"/>
      <c r="VMV45" s="4"/>
      <c r="VMW45" s="4"/>
      <c r="VMX45" s="4"/>
      <c r="VMY45" s="4"/>
      <c r="VMZ45" s="4"/>
      <c r="VNA45" s="4"/>
      <c r="VNB45" s="4"/>
      <c r="VNC45" s="4"/>
      <c r="VND45" s="4"/>
      <c r="VNE45" s="4"/>
      <c r="VNF45" s="4"/>
      <c r="VNG45" s="4"/>
      <c r="VNH45" s="4"/>
      <c r="VNI45" s="4"/>
      <c r="VNJ45" s="4"/>
      <c r="VNK45" s="4"/>
      <c r="VNL45" s="4"/>
      <c r="VNM45" s="4"/>
      <c r="VNN45" s="4"/>
      <c r="VNO45" s="4"/>
      <c r="VNP45" s="4"/>
      <c r="VNQ45" s="4"/>
      <c r="VNR45" s="4"/>
      <c r="VNS45" s="4"/>
      <c r="VNT45" s="4"/>
      <c r="VNU45" s="4"/>
      <c r="VNV45" s="4"/>
      <c r="VNW45" s="4"/>
      <c r="VNX45" s="4"/>
      <c r="VNY45" s="4"/>
      <c r="VNZ45" s="4"/>
      <c r="VOA45" s="4"/>
      <c r="VOB45" s="4"/>
      <c r="VOC45" s="4"/>
      <c r="VOD45" s="4"/>
      <c r="VOE45" s="4"/>
      <c r="VOF45" s="4"/>
      <c r="VOG45" s="4"/>
      <c r="VOH45" s="4"/>
      <c r="VOI45" s="4"/>
      <c r="VOJ45" s="4"/>
      <c r="VOK45" s="4"/>
      <c r="VOL45" s="4"/>
      <c r="VOM45" s="4"/>
      <c r="VON45" s="4"/>
      <c r="VOO45" s="4"/>
      <c r="VOP45" s="4"/>
      <c r="VOQ45" s="4"/>
      <c r="VOR45" s="4"/>
      <c r="VOS45" s="4"/>
      <c r="VOT45" s="4"/>
      <c r="VOU45" s="4"/>
      <c r="VOV45" s="4"/>
      <c r="VOW45" s="4"/>
      <c r="VOX45" s="4"/>
      <c r="VOY45" s="4"/>
      <c r="VOZ45" s="4"/>
      <c r="VPA45" s="4"/>
      <c r="VPB45" s="4"/>
      <c r="VPC45" s="4"/>
      <c r="VPD45" s="4"/>
      <c r="VPE45" s="4"/>
      <c r="VPF45" s="4"/>
      <c r="VPG45" s="4"/>
      <c r="VPH45" s="4"/>
      <c r="VPI45" s="4"/>
      <c r="VPJ45" s="4"/>
      <c r="VPK45" s="4"/>
      <c r="VPL45" s="4"/>
      <c r="VPM45" s="4"/>
      <c r="VPN45" s="4"/>
      <c r="VPO45" s="4"/>
      <c r="VPP45" s="4"/>
      <c r="VPQ45" s="4"/>
      <c r="VPR45" s="4"/>
      <c r="VPS45" s="4"/>
      <c r="VPT45" s="4"/>
      <c r="VPU45" s="4"/>
      <c r="VPV45" s="4"/>
      <c r="VPW45" s="4"/>
      <c r="VPX45" s="4"/>
    </row>
    <row r="46" spans="1:15312" s="3" customFormat="1">
      <c r="A46" s="312" t="s">
        <v>541</v>
      </c>
      <c r="B46" s="6">
        <f>SUM(B37:B45)</f>
        <v>0</v>
      </c>
      <c r="C46" s="6">
        <f>SUM(C37:C45)</f>
        <v>0</v>
      </c>
      <c r="D46" s="6">
        <f>SUM(D37:D45)</f>
        <v>0</v>
      </c>
      <c r="E46" s="6">
        <f>SUM(E37:E45)</f>
        <v>0</v>
      </c>
      <c r="G46" s="4"/>
      <c r="I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c r="IP46" s="4"/>
      <c r="IQ46" s="4"/>
      <c r="IR46" s="4"/>
      <c r="IS46" s="4"/>
      <c r="IT46" s="4"/>
      <c r="IU46" s="4"/>
      <c r="IV46" s="4"/>
      <c r="IW46" s="4"/>
      <c r="IX46" s="4"/>
      <c r="IY46" s="4"/>
      <c r="IZ46" s="4"/>
      <c r="JA46" s="4"/>
      <c r="JB46" s="4"/>
      <c r="JC46" s="4"/>
      <c r="JD46" s="4"/>
      <c r="JE46" s="4"/>
      <c r="JF46" s="4"/>
      <c r="JG46" s="4"/>
      <c r="JH46" s="4"/>
      <c r="JI46" s="4"/>
      <c r="JJ46" s="4"/>
      <c r="JK46" s="4"/>
      <c r="JL46" s="4"/>
      <c r="JM46" s="4"/>
      <c r="JN46" s="4"/>
      <c r="JO46" s="4"/>
      <c r="JP46" s="4"/>
      <c r="JQ46" s="4"/>
      <c r="JR46" s="4"/>
      <c r="JS46" s="4"/>
      <c r="JT46" s="4"/>
      <c r="JU46" s="4"/>
      <c r="JV46" s="4"/>
      <c r="JW46" s="4"/>
      <c r="JX46" s="4"/>
      <c r="JY46" s="4"/>
      <c r="JZ46" s="4"/>
      <c r="KA46" s="4"/>
      <c r="KB46" s="4"/>
      <c r="KC46" s="4"/>
      <c r="KD46" s="4"/>
      <c r="KE46" s="4"/>
      <c r="KF46" s="4"/>
      <c r="KG46" s="4"/>
      <c r="KH46" s="4"/>
      <c r="KI46" s="4"/>
      <c r="KJ46" s="4"/>
      <c r="KK46" s="4"/>
      <c r="KL46" s="4"/>
      <c r="KM46" s="4"/>
      <c r="KN46" s="4"/>
      <c r="KO46" s="4"/>
      <c r="KP46" s="4"/>
      <c r="KQ46" s="4"/>
      <c r="KR46" s="4"/>
      <c r="KS46" s="4"/>
      <c r="KT46" s="4"/>
      <c r="KU46" s="4"/>
      <c r="KV46" s="4"/>
      <c r="KW46" s="4"/>
      <c r="KX46" s="4"/>
      <c r="KY46" s="4"/>
      <c r="KZ46" s="4"/>
      <c r="LA46" s="4"/>
      <c r="LB46" s="4"/>
      <c r="LC46" s="4"/>
      <c r="LD46" s="4"/>
      <c r="LE46" s="4"/>
      <c r="LF46" s="4"/>
      <c r="LG46" s="4"/>
      <c r="LH46" s="4"/>
      <c r="LI46" s="4"/>
      <c r="LJ46" s="4"/>
      <c r="LK46" s="4"/>
      <c r="LL46" s="4"/>
      <c r="LM46" s="4"/>
      <c r="LN46" s="4"/>
      <c r="LO46" s="4"/>
      <c r="LP46" s="4"/>
      <c r="LQ46" s="4"/>
      <c r="LR46" s="4"/>
      <c r="LS46" s="4"/>
      <c r="LT46" s="4"/>
      <c r="LU46" s="4"/>
      <c r="LV46" s="4"/>
      <c r="LW46" s="4"/>
      <c r="LX46" s="4"/>
      <c r="LY46" s="4"/>
      <c r="LZ46" s="4"/>
      <c r="MA46" s="4"/>
      <c r="MB46" s="4"/>
      <c r="MC46" s="4"/>
      <c r="MD46" s="4"/>
      <c r="ME46" s="4"/>
      <c r="MF46" s="4"/>
      <c r="MG46" s="4"/>
      <c r="MH46" s="4"/>
      <c r="MI46" s="4"/>
      <c r="MJ46" s="4"/>
      <c r="MK46" s="4"/>
      <c r="ML46" s="4"/>
      <c r="MM46" s="4"/>
      <c r="MN46" s="4"/>
      <c r="MO46" s="4"/>
      <c r="MP46" s="4"/>
      <c r="MQ46" s="4"/>
      <c r="MR46" s="4"/>
      <c r="MS46" s="4"/>
      <c r="MT46" s="4"/>
      <c r="MU46" s="4"/>
      <c r="MV46" s="4"/>
      <c r="MW46" s="4"/>
      <c r="MX46" s="4"/>
      <c r="MY46" s="4"/>
      <c r="MZ46" s="4"/>
      <c r="NA46" s="4"/>
      <c r="NB46" s="4"/>
      <c r="NC46" s="4"/>
      <c r="ND46" s="4"/>
      <c r="NE46" s="4"/>
      <c r="NF46" s="4"/>
      <c r="NG46" s="4"/>
      <c r="NH46" s="4"/>
      <c r="NI46" s="4"/>
      <c r="NJ46" s="4"/>
      <c r="NK46" s="4"/>
      <c r="NL46" s="4"/>
      <c r="NM46" s="4"/>
      <c r="NN46" s="4"/>
      <c r="NO46" s="4"/>
      <c r="NP46" s="4"/>
      <c r="NQ46" s="4"/>
      <c r="NR46" s="4"/>
      <c r="NS46" s="4"/>
      <c r="NT46" s="4"/>
      <c r="NU46" s="4"/>
      <c r="NV46" s="4"/>
      <c r="NW46" s="4"/>
      <c r="NX46" s="4"/>
      <c r="NY46" s="4"/>
      <c r="NZ46" s="4"/>
      <c r="OA46" s="4"/>
      <c r="OB46" s="4"/>
      <c r="OC46" s="4"/>
      <c r="OD46" s="4"/>
      <c r="OE46" s="4"/>
      <c r="OF46" s="4"/>
      <c r="OG46" s="4"/>
      <c r="OH46" s="4"/>
      <c r="OI46" s="4"/>
      <c r="OJ46" s="4"/>
      <c r="OK46" s="4"/>
      <c r="OL46" s="4"/>
      <c r="OM46" s="4"/>
      <c r="ON46" s="4"/>
      <c r="OO46" s="4"/>
      <c r="OP46" s="4"/>
      <c r="OQ46" s="4"/>
      <c r="OR46" s="4"/>
      <c r="OS46" s="4"/>
      <c r="OT46" s="4"/>
      <c r="OU46" s="4"/>
      <c r="OV46" s="4"/>
      <c r="OW46" s="4"/>
      <c r="OX46" s="4"/>
      <c r="OY46" s="4"/>
      <c r="OZ46" s="4"/>
      <c r="PA46" s="4"/>
      <c r="PB46" s="4"/>
      <c r="PC46" s="4"/>
      <c r="PD46" s="4"/>
      <c r="PE46" s="4"/>
      <c r="PF46" s="4"/>
      <c r="PG46" s="4"/>
      <c r="PH46" s="4"/>
      <c r="PI46" s="4"/>
      <c r="PJ46" s="4"/>
      <c r="PK46" s="4"/>
      <c r="PL46" s="4"/>
      <c r="PM46" s="4"/>
      <c r="PN46" s="4"/>
      <c r="PO46" s="4"/>
      <c r="PP46" s="4"/>
      <c r="PQ46" s="4"/>
      <c r="PR46" s="4"/>
      <c r="PS46" s="4"/>
      <c r="PT46" s="4"/>
      <c r="PU46" s="4"/>
      <c r="PV46" s="4"/>
      <c r="PW46" s="4"/>
      <c r="PX46" s="4"/>
      <c r="PY46" s="4"/>
      <c r="PZ46" s="4"/>
      <c r="QA46" s="4"/>
      <c r="QB46" s="4"/>
      <c r="QC46" s="4"/>
      <c r="QD46" s="4"/>
      <c r="QE46" s="4"/>
      <c r="QF46" s="4"/>
      <c r="QG46" s="4"/>
      <c r="QH46" s="4"/>
      <c r="QI46" s="4"/>
      <c r="QJ46" s="4"/>
      <c r="QK46" s="4"/>
      <c r="QL46" s="4"/>
      <c r="QM46" s="4"/>
      <c r="QN46" s="4"/>
      <c r="QO46" s="4"/>
      <c r="QP46" s="4"/>
      <c r="QQ46" s="4"/>
      <c r="QR46" s="4"/>
      <c r="QS46" s="4"/>
      <c r="QT46" s="4"/>
      <c r="QU46" s="4"/>
      <c r="QV46" s="4"/>
      <c r="QW46" s="4"/>
      <c r="QX46" s="4"/>
      <c r="QY46" s="4"/>
      <c r="QZ46" s="4"/>
      <c r="RA46" s="4"/>
      <c r="RB46" s="4"/>
      <c r="RC46" s="4"/>
      <c r="RD46" s="4"/>
      <c r="RE46" s="4"/>
      <c r="RF46" s="4"/>
      <c r="RG46" s="4"/>
      <c r="RH46" s="4"/>
      <c r="RI46" s="4"/>
      <c r="RJ46" s="4"/>
      <c r="RK46" s="4"/>
      <c r="RL46" s="4"/>
      <c r="RM46" s="4"/>
      <c r="RN46" s="4"/>
      <c r="RO46" s="4"/>
      <c r="RP46" s="4"/>
      <c r="RQ46" s="4"/>
      <c r="RR46" s="4"/>
      <c r="RS46" s="4"/>
      <c r="RT46" s="4"/>
      <c r="RU46" s="4"/>
      <c r="RV46" s="4"/>
      <c r="RW46" s="4"/>
      <c r="RX46" s="4"/>
      <c r="RY46" s="4"/>
      <c r="RZ46" s="4"/>
      <c r="SA46" s="4"/>
      <c r="SB46" s="4"/>
      <c r="SC46" s="4"/>
      <c r="SD46" s="4"/>
      <c r="SE46" s="4"/>
      <c r="SF46" s="4"/>
      <c r="SG46" s="4"/>
      <c r="SH46" s="4"/>
      <c r="SI46" s="4"/>
      <c r="SJ46" s="4"/>
      <c r="SK46" s="4"/>
      <c r="SL46" s="4"/>
      <c r="SM46" s="4"/>
      <c r="SN46" s="4"/>
      <c r="SO46" s="4"/>
      <c r="SP46" s="4"/>
      <c r="SQ46" s="4"/>
      <c r="SR46" s="4"/>
      <c r="SS46" s="4"/>
      <c r="ST46" s="4"/>
      <c r="SU46" s="4"/>
      <c r="SV46" s="4"/>
      <c r="SW46" s="4"/>
      <c r="SX46" s="4"/>
      <c r="SY46" s="4"/>
      <c r="SZ46" s="4"/>
      <c r="TA46" s="4"/>
      <c r="TB46" s="4"/>
      <c r="TC46" s="4"/>
      <c r="TD46" s="4"/>
      <c r="TE46" s="4"/>
      <c r="TF46" s="4"/>
      <c r="TG46" s="4"/>
      <c r="TH46" s="4"/>
      <c r="TI46" s="4"/>
      <c r="TJ46" s="4"/>
      <c r="TK46" s="4"/>
      <c r="TL46" s="4"/>
      <c r="TM46" s="4"/>
      <c r="TN46" s="4"/>
      <c r="TO46" s="4"/>
      <c r="TP46" s="4"/>
      <c r="TQ46" s="4"/>
      <c r="TR46" s="4"/>
      <c r="TS46" s="4"/>
      <c r="TT46" s="4"/>
      <c r="TU46" s="4"/>
      <c r="TV46" s="4"/>
      <c r="TW46" s="4"/>
      <c r="TX46" s="4"/>
      <c r="TY46" s="4"/>
      <c r="TZ46" s="4"/>
      <c r="UA46" s="4"/>
      <c r="UB46" s="4"/>
      <c r="UC46" s="4"/>
      <c r="UD46" s="4"/>
      <c r="UE46" s="4"/>
      <c r="UF46" s="4"/>
      <c r="UG46" s="4"/>
      <c r="UH46" s="4"/>
      <c r="UI46" s="4"/>
      <c r="UJ46" s="4"/>
      <c r="UK46" s="4"/>
      <c r="UL46" s="4"/>
      <c r="UM46" s="4"/>
      <c r="UN46" s="4"/>
      <c r="UO46" s="4"/>
      <c r="UP46" s="4"/>
      <c r="UQ46" s="4"/>
      <c r="UR46" s="4"/>
      <c r="US46" s="4"/>
      <c r="UT46" s="4"/>
      <c r="UU46" s="4"/>
      <c r="UV46" s="4"/>
      <c r="UW46" s="4"/>
      <c r="UX46" s="4"/>
      <c r="UY46" s="4"/>
      <c r="UZ46" s="4"/>
      <c r="VA46" s="4"/>
      <c r="VB46" s="4"/>
      <c r="VC46" s="4"/>
      <c r="VD46" s="4"/>
      <c r="VE46" s="4"/>
      <c r="VF46" s="4"/>
      <c r="VG46" s="4"/>
      <c r="VH46" s="4"/>
      <c r="VI46" s="4"/>
      <c r="VJ46" s="4"/>
      <c r="VK46" s="4"/>
      <c r="VL46" s="4"/>
      <c r="VM46" s="4"/>
      <c r="VN46" s="4"/>
      <c r="VO46" s="4"/>
      <c r="VP46" s="4"/>
      <c r="VQ46" s="4"/>
      <c r="VR46" s="4"/>
      <c r="VS46" s="4"/>
      <c r="VT46" s="4"/>
      <c r="VU46" s="4"/>
      <c r="VV46" s="4"/>
      <c r="VW46" s="4"/>
      <c r="VX46" s="4"/>
      <c r="VY46" s="4"/>
      <c r="VZ46" s="4"/>
      <c r="WA46" s="4"/>
      <c r="WB46" s="4"/>
      <c r="WC46" s="4"/>
      <c r="WD46" s="4"/>
      <c r="WE46" s="4"/>
      <c r="WF46" s="4"/>
      <c r="WG46" s="4"/>
      <c r="WH46" s="4"/>
      <c r="WI46" s="4"/>
      <c r="WJ46" s="4"/>
      <c r="WK46" s="4"/>
      <c r="WL46" s="4"/>
      <c r="WM46" s="4"/>
      <c r="WN46" s="4"/>
      <c r="WO46" s="4"/>
      <c r="WP46" s="4"/>
      <c r="WQ46" s="4"/>
      <c r="WR46" s="4"/>
      <c r="WS46" s="4"/>
      <c r="WT46" s="4"/>
      <c r="WU46" s="4"/>
      <c r="WV46" s="4"/>
      <c r="WW46" s="4"/>
      <c r="WX46" s="4"/>
      <c r="WY46" s="4"/>
      <c r="WZ46" s="4"/>
      <c r="XA46" s="4"/>
      <c r="XB46" s="4"/>
      <c r="XC46" s="4"/>
      <c r="XD46" s="4"/>
      <c r="XE46" s="4"/>
      <c r="XF46" s="4"/>
      <c r="XG46" s="4"/>
      <c r="XH46" s="4"/>
      <c r="XI46" s="4"/>
      <c r="XJ46" s="4"/>
      <c r="XK46" s="4"/>
      <c r="XL46" s="4"/>
      <c r="XM46" s="4"/>
      <c r="XN46" s="4"/>
      <c r="XO46" s="4"/>
      <c r="XP46" s="4"/>
      <c r="XQ46" s="4"/>
      <c r="XR46" s="4"/>
      <c r="XS46" s="4"/>
      <c r="XT46" s="4"/>
      <c r="XU46" s="4"/>
      <c r="XV46" s="4"/>
      <c r="XW46" s="4"/>
      <c r="XX46" s="4"/>
      <c r="XY46" s="4"/>
      <c r="XZ46" s="4"/>
      <c r="YA46" s="4"/>
      <c r="YB46" s="4"/>
      <c r="YC46" s="4"/>
      <c r="YD46" s="4"/>
      <c r="YE46" s="4"/>
      <c r="YF46" s="4"/>
      <c r="YG46" s="4"/>
      <c r="YH46" s="4"/>
      <c r="YI46" s="4"/>
      <c r="YJ46" s="4"/>
      <c r="YK46" s="4"/>
      <c r="YL46" s="4"/>
      <c r="YM46" s="4"/>
      <c r="YN46" s="4"/>
      <c r="YO46" s="4"/>
      <c r="YP46" s="4"/>
      <c r="YQ46" s="4"/>
      <c r="YR46" s="4"/>
      <c r="YS46" s="4"/>
      <c r="YT46" s="4"/>
      <c r="YU46" s="4"/>
      <c r="YV46" s="4"/>
      <c r="YW46" s="4"/>
      <c r="YX46" s="4"/>
      <c r="YY46" s="4"/>
      <c r="YZ46" s="4"/>
      <c r="ZA46" s="4"/>
      <c r="ZB46" s="4"/>
      <c r="ZC46" s="4"/>
      <c r="ZD46" s="4"/>
      <c r="ZE46" s="4"/>
      <c r="ZF46" s="4"/>
      <c r="ZG46" s="4"/>
      <c r="ZH46" s="4"/>
      <c r="ZI46" s="4"/>
      <c r="ZJ46" s="4"/>
      <c r="ZK46" s="4"/>
      <c r="ZL46" s="4"/>
      <c r="ZM46" s="4"/>
      <c r="ZN46" s="4"/>
      <c r="ZO46" s="4"/>
      <c r="ZP46" s="4"/>
      <c r="ZQ46" s="4"/>
      <c r="ZR46" s="4"/>
      <c r="ZS46" s="4"/>
      <c r="ZT46" s="4"/>
      <c r="ZU46" s="4"/>
      <c r="ZV46" s="4"/>
      <c r="ZW46" s="4"/>
      <c r="ZX46" s="4"/>
      <c r="ZY46" s="4"/>
      <c r="ZZ46" s="4"/>
      <c r="AAA46" s="4"/>
      <c r="AAB46" s="4"/>
      <c r="AAC46" s="4"/>
      <c r="AAD46" s="4"/>
      <c r="AAE46" s="4"/>
      <c r="AAF46" s="4"/>
      <c r="AAG46" s="4"/>
      <c r="AAH46" s="4"/>
      <c r="AAI46" s="4"/>
      <c r="AAJ46" s="4"/>
      <c r="AAK46" s="4"/>
      <c r="AAL46" s="4"/>
      <c r="AAM46" s="4"/>
      <c r="AAN46" s="4"/>
      <c r="AAO46" s="4"/>
      <c r="AAP46" s="4"/>
      <c r="AAQ46" s="4"/>
      <c r="AAR46" s="4"/>
      <c r="AAS46" s="4"/>
      <c r="AAT46" s="4"/>
      <c r="AAU46" s="4"/>
      <c r="AAV46" s="4"/>
      <c r="AAW46" s="4"/>
      <c r="AAX46" s="4"/>
      <c r="AAY46" s="4"/>
      <c r="AAZ46" s="4"/>
      <c r="ABA46" s="4"/>
      <c r="ABB46" s="4"/>
      <c r="ABC46" s="4"/>
      <c r="ABD46" s="4"/>
      <c r="ABE46" s="4"/>
      <c r="ABF46" s="4"/>
      <c r="ABG46" s="4"/>
      <c r="ABH46" s="4"/>
      <c r="ABI46" s="4"/>
      <c r="ABJ46" s="4"/>
      <c r="ABK46" s="4"/>
      <c r="ABL46" s="4"/>
      <c r="ABM46" s="4"/>
      <c r="ABN46" s="4"/>
      <c r="ABO46" s="4"/>
      <c r="ABP46" s="4"/>
      <c r="ABQ46" s="4"/>
      <c r="ABR46" s="4"/>
      <c r="ABS46" s="4"/>
      <c r="ABT46" s="4"/>
      <c r="ABU46" s="4"/>
      <c r="ABV46" s="4"/>
      <c r="ABW46" s="4"/>
      <c r="ABX46" s="4"/>
      <c r="ABY46" s="4"/>
      <c r="ABZ46" s="4"/>
      <c r="ACA46" s="4"/>
      <c r="ACB46" s="4"/>
      <c r="ACC46" s="4"/>
      <c r="ACD46" s="4"/>
      <c r="ACE46" s="4"/>
      <c r="ACF46" s="4"/>
      <c r="ACG46" s="4"/>
      <c r="ACH46" s="4"/>
      <c r="ACI46" s="4"/>
      <c r="ACJ46" s="4"/>
      <c r="ACK46" s="4"/>
      <c r="ACL46" s="4"/>
      <c r="ACM46" s="4"/>
      <c r="ACN46" s="4"/>
      <c r="ACO46" s="4"/>
      <c r="ACP46" s="4"/>
      <c r="ACQ46" s="4"/>
      <c r="ACR46" s="4"/>
      <c r="ACS46" s="4"/>
      <c r="ACT46" s="4"/>
      <c r="ACU46" s="4"/>
      <c r="ACV46" s="4"/>
      <c r="ACW46" s="4"/>
      <c r="ACX46" s="4"/>
      <c r="ACY46" s="4"/>
      <c r="ACZ46" s="4"/>
      <c r="ADA46" s="4"/>
      <c r="ADB46" s="4"/>
      <c r="ADC46" s="4"/>
      <c r="ADD46" s="4"/>
      <c r="ADE46" s="4"/>
      <c r="ADF46" s="4"/>
      <c r="ADG46" s="4"/>
      <c r="ADH46" s="4"/>
      <c r="ADI46" s="4"/>
      <c r="ADJ46" s="4"/>
      <c r="ADK46" s="4"/>
      <c r="ADL46" s="4"/>
      <c r="ADM46" s="4"/>
      <c r="ADN46" s="4"/>
      <c r="ADO46" s="4"/>
      <c r="ADP46" s="4"/>
      <c r="ADQ46" s="4"/>
      <c r="ADR46" s="4"/>
      <c r="ADS46" s="4"/>
      <c r="ADT46" s="4"/>
      <c r="ADU46" s="4"/>
      <c r="ADV46" s="4"/>
      <c r="ADW46" s="4"/>
      <c r="ADX46" s="4"/>
      <c r="ADY46" s="4"/>
      <c r="ADZ46" s="4"/>
      <c r="AEA46" s="4"/>
      <c r="AEB46" s="4"/>
      <c r="AEC46" s="4"/>
      <c r="AED46" s="4"/>
      <c r="AEE46" s="4"/>
      <c r="AEF46" s="4"/>
      <c r="AEG46" s="4"/>
      <c r="AEH46" s="4"/>
      <c r="AEI46" s="4"/>
      <c r="AEJ46" s="4"/>
      <c r="AEK46" s="4"/>
      <c r="AEL46" s="4"/>
      <c r="AEM46" s="4"/>
      <c r="AEN46" s="4"/>
      <c r="AEO46" s="4"/>
      <c r="AEP46" s="4"/>
      <c r="AEQ46" s="4"/>
      <c r="AER46" s="4"/>
      <c r="AES46" s="4"/>
      <c r="AET46" s="4"/>
      <c r="AEU46" s="4"/>
      <c r="AEV46" s="4"/>
      <c r="AEW46" s="4"/>
      <c r="AEX46" s="4"/>
      <c r="AEY46" s="4"/>
      <c r="AEZ46" s="4"/>
      <c r="AFA46" s="4"/>
      <c r="AFB46" s="4"/>
      <c r="AFC46" s="4"/>
      <c r="AFD46" s="4"/>
      <c r="AFE46" s="4"/>
      <c r="AFF46" s="4"/>
      <c r="AFG46" s="4"/>
      <c r="AFH46" s="4"/>
      <c r="AFI46" s="4"/>
      <c r="AFJ46" s="4"/>
      <c r="AFK46" s="4"/>
      <c r="AFL46" s="4"/>
      <c r="AFM46" s="4"/>
      <c r="AFN46" s="4"/>
      <c r="AFO46" s="4"/>
      <c r="AFP46" s="4"/>
      <c r="AFQ46" s="4"/>
      <c r="AFR46" s="4"/>
      <c r="AFS46" s="4"/>
      <c r="AFT46" s="4"/>
      <c r="AFU46" s="4"/>
      <c r="AFV46" s="4"/>
      <c r="AFW46" s="4"/>
      <c r="AFX46" s="4"/>
      <c r="AFY46" s="4"/>
      <c r="AFZ46" s="4"/>
      <c r="AGA46" s="4"/>
      <c r="AGB46" s="4"/>
      <c r="AGC46" s="4"/>
      <c r="AGD46" s="4"/>
      <c r="AGE46" s="4"/>
      <c r="AGF46" s="4"/>
      <c r="AGG46" s="4"/>
      <c r="AGH46" s="4"/>
      <c r="AGI46" s="4"/>
      <c r="AGJ46" s="4"/>
      <c r="AGK46" s="4"/>
      <c r="AGL46" s="4"/>
      <c r="AGM46" s="4"/>
      <c r="AGN46" s="4"/>
      <c r="AGO46" s="4"/>
      <c r="AGP46" s="4"/>
      <c r="AGQ46" s="4"/>
      <c r="AGR46" s="4"/>
      <c r="AGS46" s="4"/>
      <c r="AGT46" s="4"/>
      <c r="AGU46" s="4"/>
      <c r="AGV46" s="4"/>
      <c r="AGW46" s="4"/>
      <c r="AGX46" s="4"/>
      <c r="AGY46" s="4"/>
      <c r="AGZ46" s="4"/>
      <c r="AHA46" s="4"/>
      <c r="AHB46" s="4"/>
      <c r="AHC46" s="4"/>
      <c r="AHD46" s="4"/>
      <c r="AHE46" s="4"/>
      <c r="AHF46" s="4"/>
      <c r="AHG46" s="4"/>
      <c r="AHH46" s="4"/>
      <c r="AHI46" s="4"/>
      <c r="AHJ46" s="4"/>
      <c r="AHK46" s="4"/>
      <c r="AHL46" s="4"/>
      <c r="AHM46" s="4"/>
      <c r="AHN46" s="4"/>
      <c r="AHO46" s="4"/>
      <c r="AHP46" s="4"/>
      <c r="AHQ46" s="4"/>
      <c r="AHR46" s="4"/>
      <c r="AHS46" s="4"/>
      <c r="AHT46" s="4"/>
      <c r="AHU46" s="4"/>
      <c r="AHV46" s="4"/>
      <c r="AHW46" s="4"/>
      <c r="AHX46" s="4"/>
      <c r="AHY46" s="4"/>
      <c r="AHZ46" s="4"/>
      <c r="AIA46" s="4"/>
      <c r="AIB46" s="4"/>
      <c r="AIC46" s="4"/>
      <c r="AID46" s="4"/>
      <c r="AIE46" s="4"/>
      <c r="AIF46" s="4"/>
      <c r="AIG46" s="4"/>
      <c r="AIH46" s="4"/>
      <c r="AII46" s="4"/>
      <c r="AIJ46" s="4"/>
      <c r="AIK46" s="4"/>
      <c r="AIL46" s="4"/>
      <c r="AIM46" s="4"/>
      <c r="AIN46" s="4"/>
      <c r="AIO46" s="4"/>
      <c r="AIP46" s="4"/>
      <c r="AIQ46" s="4"/>
      <c r="AIR46" s="4"/>
      <c r="AIS46" s="4"/>
      <c r="AIT46" s="4"/>
      <c r="AIU46" s="4"/>
      <c r="AIV46" s="4"/>
      <c r="AIW46" s="4"/>
      <c r="AIX46" s="4"/>
      <c r="AIY46" s="4"/>
      <c r="AIZ46" s="4"/>
      <c r="AJA46" s="4"/>
      <c r="AJB46" s="4"/>
      <c r="AJC46" s="4"/>
      <c r="AJD46" s="4"/>
      <c r="AJE46" s="4"/>
      <c r="AJF46" s="4"/>
      <c r="AJG46" s="4"/>
      <c r="AJH46" s="4"/>
      <c r="AJI46" s="4"/>
      <c r="AJJ46" s="4"/>
      <c r="AJK46" s="4"/>
      <c r="AJL46" s="4"/>
      <c r="AJM46" s="4"/>
      <c r="AJN46" s="4"/>
      <c r="AJO46" s="4"/>
      <c r="AJP46" s="4"/>
      <c r="AJQ46" s="4"/>
      <c r="AJR46" s="4"/>
      <c r="AJS46" s="4"/>
      <c r="AJT46" s="4"/>
      <c r="AJU46" s="4"/>
      <c r="AJV46" s="4"/>
      <c r="AJW46" s="4"/>
      <c r="AJX46" s="4"/>
      <c r="AJY46" s="4"/>
      <c r="AJZ46" s="4"/>
      <c r="AKA46" s="4"/>
      <c r="AKB46" s="4"/>
      <c r="AKC46" s="4"/>
      <c r="AKD46" s="4"/>
      <c r="AKE46" s="4"/>
      <c r="AKF46" s="4"/>
      <c r="AKG46" s="4"/>
      <c r="AKH46" s="4"/>
      <c r="AKI46" s="4"/>
      <c r="AKJ46" s="4"/>
      <c r="AKK46" s="4"/>
      <c r="AKL46" s="4"/>
      <c r="AKM46" s="4"/>
      <c r="AKN46" s="4"/>
      <c r="AKO46" s="4"/>
      <c r="AKP46" s="4"/>
      <c r="AKQ46" s="4"/>
      <c r="AKR46" s="4"/>
      <c r="AKS46" s="4"/>
      <c r="AKT46" s="4"/>
      <c r="AKU46" s="4"/>
      <c r="AKV46" s="4"/>
      <c r="AKW46" s="4"/>
      <c r="AKX46" s="4"/>
      <c r="AKY46" s="4"/>
      <c r="AKZ46" s="4"/>
      <c r="ALA46" s="4"/>
      <c r="ALB46" s="4"/>
      <c r="ALC46" s="4"/>
      <c r="ALD46" s="4"/>
      <c r="ALE46" s="4"/>
      <c r="ALF46" s="4"/>
      <c r="ALG46" s="4"/>
      <c r="ALH46" s="4"/>
      <c r="ALI46" s="4"/>
      <c r="ALJ46" s="4"/>
      <c r="ALK46" s="4"/>
      <c r="ALL46" s="4"/>
      <c r="ALM46" s="4"/>
      <c r="ALN46" s="4"/>
      <c r="ALO46" s="4"/>
      <c r="ALP46" s="4"/>
      <c r="ALQ46" s="4"/>
      <c r="ALR46" s="4"/>
      <c r="ALS46" s="4"/>
      <c r="ALT46" s="4"/>
      <c r="ALU46" s="4"/>
      <c r="ALV46" s="4"/>
      <c r="ALW46" s="4"/>
      <c r="ALX46" s="4"/>
      <c r="ALY46" s="4"/>
      <c r="ALZ46" s="4"/>
      <c r="AMA46" s="4"/>
      <c r="AMB46" s="4"/>
      <c r="AMC46" s="4"/>
      <c r="AMD46" s="4"/>
      <c r="AME46" s="4"/>
      <c r="AMF46" s="4"/>
      <c r="AMG46" s="4"/>
      <c r="AMH46" s="4"/>
      <c r="AMI46" s="4"/>
      <c r="AMJ46" s="4"/>
      <c r="AMK46" s="4"/>
      <c r="AML46" s="4"/>
      <c r="AMM46" s="4"/>
      <c r="AMN46" s="4"/>
      <c r="AMO46" s="4"/>
      <c r="AMP46" s="4"/>
      <c r="AMQ46" s="4"/>
      <c r="AMR46" s="4"/>
      <c r="AMS46" s="4"/>
      <c r="AMT46" s="4"/>
      <c r="AMU46" s="4"/>
      <c r="AMV46" s="4"/>
      <c r="AMW46" s="4"/>
      <c r="AMX46" s="4"/>
      <c r="AMY46" s="4"/>
      <c r="AMZ46" s="4"/>
      <c r="ANA46" s="4"/>
      <c r="ANB46" s="4"/>
      <c r="ANC46" s="4"/>
      <c r="AND46" s="4"/>
      <c r="ANE46" s="4"/>
      <c r="ANF46" s="4"/>
      <c r="ANG46" s="4"/>
      <c r="ANH46" s="4"/>
      <c r="ANI46" s="4"/>
      <c r="ANJ46" s="4"/>
      <c r="ANK46" s="4"/>
      <c r="ANL46" s="4"/>
      <c r="ANM46" s="4"/>
      <c r="ANN46" s="4"/>
      <c r="ANO46" s="4"/>
      <c r="ANP46" s="4"/>
      <c r="ANQ46" s="4"/>
      <c r="ANR46" s="4"/>
      <c r="ANS46" s="4"/>
      <c r="ANT46" s="4"/>
      <c r="ANU46" s="4"/>
      <c r="ANV46" s="4"/>
      <c r="ANW46" s="4"/>
      <c r="ANX46" s="4"/>
      <c r="ANY46" s="4"/>
      <c r="ANZ46" s="4"/>
      <c r="AOA46" s="4"/>
      <c r="AOB46" s="4"/>
      <c r="AOC46" s="4"/>
      <c r="AOD46" s="4"/>
      <c r="AOE46" s="4"/>
      <c r="AOF46" s="4"/>
      <c r="AOG46" s="4"/>
      <c r="AOH46" s="4"/>
      <c r="AOI46" s="4"/>
      <c r="AOJ46" s="4"/>
      <c r="AOK46" s="4"/>
      <c r="AOL46" s="4"/>
      <c r="AOM46" s="4"/>
      <c r="AON46" s="4"/>
      <c r="AOO46" s="4"/>
      <c r="AOP46" s="4"/>
      <c r="AOQ46" s="4"/>
      <c r="AOR46" s="4"/>
      <c r="AOS46" s="4"/>
      <c r="AOT46" s="4"/>
      <c r="AOU46" s="4"/>
      <c r="AOV46" s="4"/>
      <c r="AOW46" s="4"/>
      <c r="AOX46" s="4"/>
      <c r="AOY46" s="4"/>
      <c r="AOZ46" s="4"/>
      <c r="APA46" s="4"/>
      <c r="APB46" s="4"/>
      <c r="APC46" s="4"/>
      <c r="APD46" s="4"/>
      <c r="APE46" s="4"/>
      <c r="APF46" s="4"/>
      <c r="APG46" s="4"/>
      <c r="APH46" s="4"/>
      <c r="API46" s="4"/>
      <c r="APJ46" s="4"/>
      <c r="APK46" s="4"/>
      <c r="APL46" s="4"/>
      <c r="APM46" s="4"/>
      <c r="APN46" s="4"/>
      <c r="APO46" s="4"/>
      <c r="APP46" s="4"/>
      <c r="APQ46" s="4"/>
      <c r="APR46" s="4"/>
      <c r="APS46" s="4"/>
      <c r="APT46" s="4"/>
      <c r="APU46" s="4"/>
      <c r="APV46" s="4"/>
      <c r="APW46" s="4"/>
      <c r="APX46" s="4"/>
      <c r="APY46" s="4"/>
      <c r="APZ46" s="4"/>
      <c r="AQA46" s="4"/>
      <c r="AQB46" s="4"/>
      <c r="AQC46" s="4"/>
      <c r="AQD46" s="4"/>
      <c r="AQE46" s="4"/>
      <c r="AQF46" s="4"/>
      <c r="AQG46" s="4"/>
      <c r="AQH46" s="4"/>
      <c r="AQI46" s="4"/>
      <c r="AQJ46" s="4"/>
      <c r="AQK46" s="4"/>
      <c r="AQL46" s="4"/>
      <c r="AQM46" s="4"/>
      <c r="AQN46" s="4"/>
      <c r="AQO46" s="4"/>
      <c r="AQP46" s="4"/>
      <c r="AQQ46" s="4"/>
      <c r="AQR46" s="4"/>
      <c r="AQS46" s="4"/>
      <c r="AQT46" s="4"/>
      <c r="AQU46" s="4"/>
      <c r="AQV46" s="4"/>
      <c r="AQW46" s="4"/>
      <c r="AQX46" s="4"/>
      <c r="AQY46" s="4"/>
      <c r="AQZ46" s="4"/>
      <c r="ARA46" s="4"/>
      <c r="ARB46" s="4"/>
      <c r="ARC46" s="4"/>
      <c r="ARD46" s="4"/>
      <c r="ARE46" s="4"/>
      <c r="ARF46" s="4"/>
      <c r="ARG46" s="4"/>
      <c r="ARH46" s="4"/>
      <c r="ARI46" s="4"/>
      <c r="ARJ46" s="4"/>
      <c r="ARK46" s="4"/>
      <c r="ARL46" s="4"/>
      <c r="ARM46" s="4"/>
      <c r="ARN46" s="4"/>
      <c r="ARO46" s="4"/>
      <c r="ARP46" s="4"/>
      <c r="ARQ46" s="4"/>
      <c r="ARR46" s="4"/>
      <c r="ARS46" s="4"/>
      <c r="ART46" s="4"/>
      <c r="ARU46" s="4"/>
      <c r="ARV46" s="4"/>
      <c r="ARW46" s="4"/>
      <c r="ARX46" s="4"/>
      <c r="ARY46" s="4"/>
      <c r="ARZ46" s="4"/>
      <c r="ASA46" s="4"/>
      <c r="ASB46" s="4"/>
      <c r="ASC46" s="4"/>
      <c r="ASD46" s="4"/>
      <c r="ASE46" s="4"/>
      <c r="ASF46" s="4"/>
      <c r="ASG46" s="4"/>
      <c r="ASH46" s="4"/>
      <c r="ASI46" s="4"/>
      <c r="ASJ46" s="4"/>
      <c r="ASK46" s="4"/>
      <c r="ASL46" s="4"/>
      <c r="ASM46" s="4"/>
      <c r="ASN46" s="4"/>
      <c r="ASO46" s="4"/>
      <c r="ASP46" s="4"/>
      <c r="ASQ46" s="4"/>
      <c r="ASR46" s="4"/>
      <c r="ASS46" s="4"/>
      <c r="AST46" s="4"/>
      <c r="ASU46" s="4"/>
      <c r="ASV46" s="4"/>
      <c r="ASW46" s="4"/>
      <c r="ASX46" s="4"/>
      <c r="ASY46" s="4"/>
      <c r="ASZ46" s="4"/>
      <c r="ATA46" s="4"/>
      <c r="ATB46" s="4"/>
      <c r="ATC46" s="4"/>
      <c r="ATD46" s="4"/>
      <c r="ATE46" s="4"/>
      <c r="ATF46" s="4"/>
      <c r="ATG46" s="4"/>
      <c r="ATH46" s="4"/>
      <c r="ATI46" s="4"/>
      <c r="ATJ46" s="4"/>
      <c r="ATK46" s="4"/>
      <c r="ATL46" s="4"/>
      <c r="ATM46" s="4"/>
      <c r="ATN46" s="4"/>
      <c r="ATO46" s="4"/>
      <c r="ATP46" s="4"/>
      <c r="ATQ46" s="4"/>
      <c r="ATR46" s="4"/>
      <c r="ATS46" s="4"/>
      <c r="ATT46" s="4"/>
      <c r="ATU46" s="4"/>
      <c r="ATV46" s="4"/>
      <c r="ATW46" s="4"/>
      <c r="ATX46" s="4"/>
      <c r="ATY46" s="4"/>
      <c r="ATZ46" s="4"/>
      <c r="AUA46" s="4"/>
      <c r="AUB46" s="4"/>
      <c r="AUC46" s="4"/>
      <c r="AUD46" s="4"/>
      <c r="AUE46" s="4"/>
      <c r="AUF46" s="4"/>
      <c r="AUG46" s="4"/>
      <c r="AUH46" s="4"/>
      <c r="AUI46" s="4"/>
      <c r="AUJ46" s="4"/>
      <c r="AUK46" s="4"/>
      <c r="AUL46" s="4"/>
      <c r="AUM46" s="4"/>
      <c r="AUN46" s="4"/>
      <c r="AUO46" s="4"/>
      <c r="AUP46" s="4"/>
      <c r="AUQ46" s="4"/>
      <c r="AUR46" s="4"/>
      <c r="AUS46" s="4"/>
      <c r="AUT46" s="4"/>
      <c r="AUU46" s="4"/>
      <c r="AUV46" s="4"/>
      <c r="AUW46" s="4"/>
      <c r="AUX46" s="4"/>
      <c r="AUY46" s="4"/>
      <c r="AUZ46" s="4"/>
      <c r="AVA46" s="4"/>
      <c r="AVB46" s="4"/>
      <c r="AVC46" s="4"/>
      <c r="AVD46" s="4"/>
      <c r="AVE46" s="4"/>
      <c r="AVF46" s="4"/>
      <c r="AVG46" s="4"/>
      <c r="AVH46" s="4"/>
      <c r="AVI46" s="4"/>
      <c r="AVJ46" s="4"/>
      <c r="AVK46" s="4"/>
      <c r="AVL46" s="4"/>
      <c r="AVM46" s="4"/>
      <c r="AVN46" s="4"/>
      <c r="AVO46" s="4"/>
      <c r="AVP46" s="4"/>
      <c r="AVQ46" s="4"/>
      <c r="AVR46" s="4"/>
      <c r="AVS46" s="4"/>
      <c r="AVT46" s="4"/>
      <c r="AVU46" s="4"/>
      <c r="AVV46" s="4"/>
      <c r="AVW46" s="4"/>
      <c r="AVX46" s="4"/>
      <c r="AVY46" s="4"/>
      <c r="AVZ46" s="4"/>
      <c r="AWA46" s="4"/>
      <c r="AWB46" s="4"/>
      <c r="AWC46" s="4"/>
      <c r="AWD46" s="4"/>
      <c r="AWE46" s="4"/>
      <c r="AWF46" s="4"/>
      <c r="AWG46" s="4"/>
      <c r="AWH46" s="4"/>
      <c r="AWI46" s="4"/>
      <c r="AWJ46" s="4"/>
      <c r="AWK46" s="4"/>
      <c r="AWL46" s="4"/>
      <c r="AWM46" s="4"/>
      <c r="AWN46" s="4"/>
      <c r="AWO46" s="4"/>
      <c r="AWP46" s="4"/>
      <c r="AWQ46" s="4"/>
      <c r="AWR46" s="4"/>
      <c r="AWS46" s="4"/>
      <c r="AWT46" s="4"/>
      <c r="AWU46" s="4"/>
      <c r="AWV46" s="4"/>
      <c r="AWW46" s="4"/>
      <c r="AWX46" s="4"/>
      <c r="AWY46" s="4"/>
      <c r="AWZ46" s="4"/>
      <c r="AXA46" s="4"/>
      <c r="AXB46" s="4"/>
      <c r="AXC46" s="4"/>
      <c r="AXD46" s="4"/>
      <c r="AXE46" s="4"/>
      <c r="AXF46" s="4"/>
      <c r="AXG46" s="4"/>
      <c r="AXH46" s="4"/>
      <c r="AXI46" s="4"/>
      <c r="AXJ46" s="4"/>
      <c r="AXK46" s="4"/>
      <c r="AXL46" s="4"/>
      <c r="AXM46" s="4"/>
      <c r="AXN46" s="4"/>
      <c r="AXO46" s="4"/>
      <c r="AXP46" s="4"/>
      <c r="AXQ46" s="4"/>
      <c r="AXR46" s="4"/>
      <c r="AXS46" s="4"/>
      <c r="AXT46" s="4"/>
      <c r="AXU46" s="4"/>
      <c r="AXV46" s="4"/>
      <c r="AXW46" s="4"/>
      <c r="AXX46" s="4"/>
      <c r="AXY46" s="4"/>
      <c r="AXZ46" s="4"/>
      <c r="AYA46" s="4"/>
      <c r="AYB46" s="4"/>
      <c r="AYC46" s="4"/>
      <c r="AYD46" s="4"/>
      <c r="AYE46" s="4"/>
      <c r="AYF46" s="4"/>
      <c r="AYG46" s="4"/>
      <c r="AYH46" s="4"/>
      <c r="AYI46" s="4"/>
      <c r="AYJ46" s="4"/>
      <c r="AYK46" s="4"/>
      <c r="AYL46" s="4"/>
      <c r="AYM46" s="4"/>
      <c r="AYN46" s="4"/>
      <c r="AYO46" s="4"/>
      <c r="AYP46" s="4"/>
      <c r="AYQ46" s="4"/>
      <c r="AYR46" s="4"/>
      <c r="AYS46" s="4"/>
      <c r="AYT46" s="4"/>
      <c r="AYU46" s="4"/>
      <c r="AYV46" s="4"/>
      <c r="AYW46" s="4"/>
      <c r="AYX46" s="4"/>
      <c r="AYY46" s="4"/>
      <c r="AYZ46" s="4"/>
      <c r="AZA46" s="4"/>
      <c r="AZB46" s="4"/>
      <c r="AZC46" s="4"/>
      <c r="AZD46" s="4"/>
      <c r="AZE46" s="4"/>
      <c r="AZF46" s="4"/>
      <c r="AZG46" s="4"/>
      <c r="AZH46" s="4"/>
      <c r="AZI46" s="4"/>
      <c r="AZJ46" s="4"/>
      <c r="AZK46" s="4"/>
      <c r="AZL46" s="4"/>
      <c r="AZM46" s="4"/>
      <c r="AZN46" s="4"/>
      <c r="AZO46" s="4"/>
      <c r="AZP46" s="4"/>
      <c r="AZQ46" s="4"/>
      <c r="AZR46" s="4"/>
      <c r="AZS46" s="4"/>
      <c r="AZT46" s="4"/>
      <c r="AZU46" s="4"/>
      <c r="AZV46" s="4"/>
      <c r="AZW46" s="4"/>
      <c r="AZX46" s="4"/>
      <c r="AZY46" s="4"/>
      <c r="AZZ46" s="4"/>
      <c r="BAA46" s="4"/>
      <c r="BAB46" s="4"/>
      <c r="BAC46" s="4"/>
      <c r="BAD46" s="4"/>
      <c r="BAE46" s="4"/>
      <c r="BAF46" s="4"/>
      <c r="BAG46" s="4"/>
      <c r="BAH46" s="4"/>
      <c r="BAI46" s="4"/>
      <c r="BAJ46" s="4"/>
      <c r="BAK46" s="4"/>
      <c r="BAL46" s="4"/>
      <c r="BAM46" s="4"/>
      <c r="BAN46" s="4"/>
      <c r="BAO46" s="4"/>
      <c r="BAP46" s="4"/>
      <c r="BAQ46" s="4"/>
      <c r="BAR46" s="4"/>
      <c r="BAS46" s="4"/>
      <c r="BAT46" s="4"/>
      <c r="BAU46" s="4"/>
      <c r="BAV46" s="4"/>
      <c r="BAW46" s="4"/>
      <c r="BAX46" s="4"/>
      <c r="BAY46" s="4"/>
      <c r="BAZ46" s="4"/>
      <c r="BBA46" s="4"/>
      <c r="BBB46" s="4"/>
      <c r="BBC46" s="4"/>
      <c r="BBD46" s="4"/>
      <c r="BBE46" s="4"/>
      <c r="BBF46" s="4"/>
      <c r="BBG46" s="4"/>
      <c r="BBH46" s="4"/>
      <c r="BBI46" s="4"/>
      <c r="BBJ46" s="4"/>
      <c r="BBK46" s="4"/>
      <c r="BBL46" s="4"/>
      <c r="BBM46" s="4"/>
      <c r="BBN46" s="4"/>
      <c r="BBO46" s="4"/>
      <c r="BBP46" s="4"/>
      <c r="BBQ46" s="4"/>
      <c r="BBR46" s="4"/>
      <c r="BBS46" s="4"/>
      <c r="BBT46" s="4"/>
      <c r="BBU46" s="4"/>
      <c r="BBV46" s="4"/>
      <c r="BBW46" s="4"/>
      <c r="BBX46" s="4"/>
      <c r="BBY46" s="4"/>
      <c r="BBZ46" s="4"/>
      <c r="BCA46" s="4"/>
      <c r="BCB46" s="4"/>
      <c r="BCC46" s="4"/>
      <c r="BCD46" s="4"/>
      <c r="BCE46" s="4"/>
      <c r="BCF46" s="4"/>
      <c r="BCG46" s="4"/>
      <c r="BCH46" s="4"/>
      <c r="BCI46" s="4"/>
      <c r="BCJ46" s="4"/>
      <c r="BCK46" s="4"/>
      <c r="BCL46" s="4"/>
      <c r="BCM46" s="4"/>
      <c r="BCN46" s="4"/>
      <c r="BCO46" s="4"/>
      <c r="BCP46" s="4"/>
      <c r="BCQ46" s="4"/>
      <c r="BCR46" s="4"/>
      <c r="BCS46" s="4"/>
      <c r="BCT46" s="4"/>
      <c r="BCU46" s="4"/>
      <c r="BCV46" s="4"/>
      <c r="BCW46" s="4"/>
      <c r="BCX46" s="4"/>
      <c r="BCY46" s="4"/>
      <c r="BCZ46" s="4"/>
      <c r="BDA46" s="4"/>
      <c r="BDB46" s="4"/>
      <c r="BDC46" s="4"/>
      <c r="BDD46" s="4"/>
      <c r="BDE46" s="4"/>
      <c r="BDF46" s="4"/>
      <c r="BDG46" s="4"/>
      <c r="BDH46" s="4"/>
      <c r="BDI46" s="4"/>
      <c r="BDJ46" s="4"/>
      <c r="BDK46" s="4"/>
      <c r="BDL46" s="4"/>
      <c r="BDM46" s="4"/>
      <c r="BDN46" s="4"/>
      <c r="BDO46" s="4"/>
      <c r="BDP46" s="4"/>
      <c r="BDQ46" s="4"/>
      <c r="BDR46" s="4"/>
      <c r="BDS46" s="4"/>
      <c r="BDT46" s="4"/>
      <c r="BDU46" s="4"/>
      <c r="BDV46" s="4"/>
      <c r="BDW46" s="4"/>
      <c r="BDX46" s="4"/>
      <c r="BDY46" s="4"/>
      <c r="BDZ46" s="4"/>
      <c r="BEA46" s="4"/>
      <c r="BEB46" s="4"/>
      <c r="BEC46" s="4"/>
      <c r="BED46" s="4"/>
      <c r="BEE46" s="4"/>
      <c r="BEF46" s="4"/>
      <c r="BEG46" s="4"/>
      <c r="BEH46" s="4"/>
      <c r="BEI46" s="4"/>
      <c r="BEJ46" s="4"/>
      <c r="BEK46" s="4"/>
      <c r="BEL46" s="4"/>
      <c r="BEM46" s="4"/>
      <c r="BEN46" s="4"/>
      <c r="BEO46" s="4"/>
      <c r="BEP46" s="4"/>
      <c r="BEQ46" s="4"/>
      <c r="BER46" s="4"/>
      <c r="BES46" s="4"/>
      <c r="BET46" s="4"/>
      <c r="BEU46" s="4"/>
      <c r="BEV46" s="4"/>
      <c r="BEW46" s="4"/>
      <c r="BEX46" s="4"/>
      <c r="BEY46" s="4"/>
      <c r="BEZ46" s="4"/>
      <c r="BFA46" s="4"/>
      <c r="BFB46" s="4"/>
      <c r="BFC46" s="4"/>
      <c r="BFD46" s="4"/>
      <c r="BFE46" s="4"/>
      <c r="BFF46" s="4"/>
      <c r="BFG46" s="4"/>
      <c r="BFH46" s="4"/>
      <c r="BFI46" s="4"/>
      <c r="BFJ46" s="4"/>
      <c r="BFK46" s="4"/>
      <c r="BFL46" s="4"/>
      <c r="BFM46" s="4"/>
      <c r="BFN46" s="4"/>
      <c r="BFO46" s="4"/>
      <c r="BFP46" s="4"/>
      <c r="BFQ46" s="4"/>
      <c r="BFR46" s="4"/>
      <c r="BFS46" s="4"/>
      <c r="BFT46" s="4"/>
      <c r="BFU46" s="4"/>
      <c r="BFV46" s="4"/>
      <c r="BFW46" s="4"/>
      <c r="BFX46" s="4"/>
      <c r="BFY46" s="4"/>
      <c r="BFZ46" s="4"/>
      <c r="BGA46" s="4"/>
      <c r="BGB46" s="4"/>
      <c r="BGC46" s="4"/>
      <c r="BGD46" s="4"/>
      <c r="BGE46" s="4"/>
      <c r="BGF46" s="4"/>
      <c r="BGG46" s="4"/>
      <c r="BGH46" s="4"/>
      <c r="BGI46" s="4"/>
      <c r="BGJ46" s="4"/>
      <c r="BGK46" s="4"/>
      <c r="BGL46" s="4"/>
      <c r="BGM46" s="4"/>
      <c r="BGN46" s="4"/>
      <c r="BGO46" s="4"/>
      <c r="BGP46" s="4"/>
      <c r="BGQ46" s="4"/>
      <c r="BGR46" s="4"/>
      <c r="BGS46" s="4"/>
      <c r="BGT46" s="4"/>
      <c r="BGU46" s="4"/>
      <c r="BGV46" s="4"/>
      <c r="BGW46" s="4"/>
      <c r="BGX46" s="4"/>
      <c r="BGY46" s="4"/>
      <c r="BGZ46" s="4"/>
      <c r="BHA46" s="4"/>
      <c r="BHB46" s="4"/>
      <c r="BHC46" s="4"/>
      <c r="BHD46" s="4"/>
      <c r="BHE46" s="4"/>
      <c r="BHF46" s="4"/>
      <c r="BHG46" s="4"/>
      <c r="BHH46" s="4"/>
      <c r="BHI46" s="4"/>
      <c r="BHJ46" s="4"/>
      <c r="BHK46" s="4"/>
      <c r="BHL46" s="4"/>
      <c r="BHM46" s="4"/>
      <c r="BHN46" s="4"/>
      <c r="BHO46" s="4"/>
      <c r="BHP46" s="4"/>
      <c r="BHQ46" s="4"/>
      <c r="BHR46" s="4"/>
      <c r="BHS46" s="4"/>
      <c r="BHT46" s="4"/>
      <c r="BHU46" s="4"/>
      <c r="BHV46" s="4"/>
      <c r="BHW46" s="4"/>
      <c r="BHX46" s="4"/>
      <c r="BHY46" s="4"/>
      <c r="BHZ46" s="4"/>
      <c r="BIA46" s="4"/>
      <c r="BIB46" s="4"/>
      <c r="BIC46" s="4"/>
      <c r="BID46" s="4"/>
      <c r="BIE46" s="4"/>
      <c r="BIF46" s="4"/>
      <c r="BIG46" s="4"/>
      <c r="BIH46" s="4"/>
      <c r="BII46" s="4"/>
      <c r="BIJ46" s="4"/>
      <c r="BIK46" s="4"/>
      <c r="BIL46" s="4"/>
      <c r="BIM46" s="4"/>
      <c r="BIN46" s="4"/>
      <c r="BIO46" s="4"/>
      <c r="BIP46" s="4"/>
      <c r="BIQ46" s="4"/>
      <c r="BIR46" s="4"/>
      <c r="BIS46" s="4"/>
      <c r="BIT46" s="4"/>
      <c r="BIU46" s="4"/>
      <c r="BIV46" s="4"/>
      <c r="BIW46" s="4"/>
      <c r="BIX46" s="4"/>
      <c r="BIY46" s="4"/>
      <c r="BIZ46" s="4"/>
      <c r="BJA46" s="4"/>
      <c r="BJB46" s="4"/>
      <c r="BJC46" s="4"/>
      <c r="BJD46" s="4"/>
      <c r="BJE46" s="4"/>
      <c r="BJF46" s="4"/>
      <c r="BJG46" s="4"/>
      <c r="BJH46" s="4"/>
      <c r="BJI46" s="4"/>
      <c r="BJJ46" s="4"/>
      <c r="BJK46" s="4"/>
      <c r="BJL46" s="4"/>
      <c r="BJM46" s="4"/>
      <c r="BJN46" s="4"/>
      <c r="BJO46" s="4"/>
      <c r="BJP46" s="4"/>
      <c r="BJQ46" s="4"/>
      <c r="BJR46" s="4"/>
      <c r="BJS46" s="4"/>
      <c r="BJT46" s="4"/>
      <c r="BJU46" s="4"/>
      <c r="BJV46" s="4"/>
      <c r="BJW46" s="4"/>
      <c r="BJX46" s="4"/>
      <c r="BJY46" s="4"/>
      <c r="BJZ46" s="4"/>
      <c r="BKA46" s="4"/>
      <c r="BKB46" s="4"/>
      <c r="BKC46" s="4"/>
      <c r="BKD46" s="4"/>
      <c r="BKE46" s="4"/>
      <c r="BKF46" s="4"/>
      <c r="BKG46" s="4"/>
      <c r="BKH46" s="4"/>
      <c r="BKI46" s="4"/>
      <c r="BKJ46" s="4"/>
      <c r="BKK46" s="4"/>
      <c r="BKL46" s="4"/>
      <c r="BKM46" s="4"/>
      <c r="BKN46" s="4"/>
      <c r="BKO46" s="4"/>
      <c r="BKP46" s="4"/>
      <c r="BKQ46" s="4"/>
      <c r="BKR46" s="4"/>
      <c r="BKS46" s="4"/>
      <c r="BKT46" s="4"/>
      <c r="BKU46" s="4"/>
      <c r="BKV46" s="4"/>
      <c r="BKW46" s="4"/>
      <c r="BKX46" s="4"/>
      <c r="BKY46" s="4"/>
      <c r="BKZ46" s="4"/>
      <c r="BLA46" s="4"/>
      <c r="BLB46" s="4"/>
      <c r="BLC46" s="4"/>
      <c r="BLD46" s="4"/>
      <c r="BLE46" s="4"/>
      <c r="BLF46" s="4"/>
      <c r="BLG46" s="4"/>
      <c r="BLH46" s="4"/>
      <c r="BLI46" s="4"/>
      <c r="BLJ46" s="4"/>
      <c r="BLK46" s="4"/>
      <c r="BLL46" s="4"/>
      <c r="BLM46" s="4"/>
      <c r="BLN46" s="4"/>
      <c r="BLO46" s="4"/>
      <c r="BLP46" s="4"/>
      <c r="BLQ46" s="4"/>
      <c r="BLR46" s="4"/>
      <c r="BLS46" s="4"/>
      <c r="BLT46" s="4"/>
      <c r="BLU46" s="4"/>
      <c r="BLV46" s="4"/>
      <c r="BLW46" s="4"/>
      <c r="BLX46" s="4"/>
      <c r="BLY46" s="4"/>
      <c r="BLZ46" s="4"/>
      <c r="BMA46" s="4"/>
      <c r="BMB46" s="4"/>
      <c r="BMC46" s="4"/>
      <c r="BMD46" s="4"/>
      <c r="BME46" s="4"/>
      <c r="BMF46" s="4"/>
      <c r="BMG46" s="4"/>
      <c r="BMH46" s="4"/>
      <c r="BMI46" s="4"/>
      <c r="BMJ46" s="4"/>
      <c r="BMK46" s="4"/>
      <c r="BML46" s="4"/>
      <c r="BMM46" s="4"/>
      <c r="BMN46" s="4"/>
      <c r="BMO46" s="4"/>
      <c r="BMP46" s="4"/>
      <c r="BMQ46" s="4"/>
      <c r="BMR46" s="4"/>
      <c r="BMS46" s="4"/>
      <c r="BMT46" s="4"/>
      <c r="BMU46" s="4"/>
      <c r="BMV46" s="4"/>
      <c r="BMW46" s="4"/>
      <c r="BMX46" s="4"/>
      <c r="BMY46" s="4"/>
      <c r="BMZ46" s="4"/>
      <c r="BNA46" s="4"/>
      <c r="BNB46" s="4"/>
      <c r="BNC46" s="4"/>
      <c r="BND46" s="4"/>
      <c r="BNE46" s="4"/>
      <c r="BNF46" s="4"/>
      <c r="BNG46" s="4"/>
      <c r="BNH46" s="4"/>
      <c r="BNI46" s="4"/>
      <c r="BNJ46" s="4"/>
      <c r="BNK46" s="4"/>
      <c r="BNL46" s="4"/>
      <c r="BNM46" s="4"/>
      <c r="BNN46" s="4"/>
      <c r="BNO46" s="4"/>
      <c r="BNP46" s="4"/>
      <c r="BNQ46" s="4"/>
      <c r="BNR46" s="4"/>
      <c r="BNS46" s="4"/>
      <c r="BNT46" s="4"/>
      <c r="BNU46" s="4"/>
      <c r="BNV46" s="4"/>
      <c r="BNW46" s="4"/>
      <c r="BNX46" s="4"/>
      <c r="BNY46" s="4"/>
      <c r="BNZ46" s="4"/>
      <c r="BOA46" s="4"/>
      <c r="BOB46" s="4"/>
      <c r="BOC46" s="4"/>
      <c r="BOD46" s="4"/>
      <c r="BOE46" s="4"/>
      <c r="BOF46" s="4"/>
      <c r="BOG46" s="4"/>
      <c r="BOH46" s="4"/>
      <c r="BOI46" s="4"/>
      <c r="BOJ46" s="4"/>
      <c r="BOK46" s="4"/>
      <c r="BOL46" s="4"/>
      <c r="BOM46" s="4"/>
      <c r="BON46" s="4"/>
      <c r="BOO46" s="4"/>
      <c r="BOP46" s="4"/>
      <c r="BOQ46" s="4"/>
      <c r="BOR46" s="4"/>
      <c r="BOS46" s="4"/>
      <c r="BOT46" s="4"/>
      <c r="BOU46" s="4"/>
      <c r="BOV46" s="4"/>
      <c r="BOW46" s="4"/>
      <c r="BOX46" s="4"/>
      <c r="BOY46" s="4"/>
      <c r="BOZ46" s="4"/>
      <c r="BPA46" s="4"/>
      <c r="BPB46" s="4"/>
      <c r="BPC46" s="4"/>
      <c r="BPD46" s="4"/>
      <c r="BPE46" s="4"/>
      <c r="BPF46" s="4"/>
      <c r="BPG46" s="4"/>
      <c r="BPH46" s="4"/>
      <c r="BPI46" s="4"/>
      <c r="BPJ46" s="4"/>
      <c r="BPK46" s="4"/>
      <c r="BPL46" s="4"/>
      <c r="BPM46" s="4"/>
      <c r="BPN46" s="4"/>
      <c r="BPO46" s="4"/>
      <c r="BPP46" s="4"/>
      <c r="BPQ46" s="4"/>
      <c r="BPR46" s="4"/>
      <c r="BPS46" s="4"/>
      <c r="BPT46" s="4"/>
      <c r="BPU46" s="4"/>
      <c r="BPV46" s="4"/>
      <c r="BPW46" s="4"/>
      <c r="BPX46" s="4"/>
      <c r="BPY46" s="4"/>
      <c r="BPZ46" s="4"/>
      <c r="BQA46" s="4"/>
      <c r="BQB46" s="4"/>
      <c r="BQC46" s="4"/>
      <c r="BQD46" s="4"/>
      <c r="BQE46" s="4"/>
      <c r="BQF46" s="4"/>
      <c r="BQG46" s="4"/>
      <c r="BQH46" s="4"/>
      <c r="BQI46" s="4"/>
      <c r="BQJ46" s="4"/>
      <c r="BQK46" s="4"/>
      <c r="BQL46" s="4"/>
      <c r="BQM46" s="4"/>
      <c r="BQN46" s="4"/>
      <c r="BQO46" s="4"/>
      <c r="BQP46" s="4"/>
      <c r="BQQ46" s="4"/>
      <c r="BQR46" s="4"/>
      <c r="BQS46" s="4"/>
      <c r="BQT46" s="4"/>
      <c r="BQU46" s="4"/>
      <c r="BQV46" s="4"/>
      <c r="BQW46" s="4"/>
      <c r="BQX46" s="4"/>
      <c r="BQY46" s="4"/>
      <c r="BQZ46" s="4"/>
      <c r="BRA46" s="4"/>
      <c r="BRB46" s="4"/>
      <c r="BRC46" s="4"/>
      <c r="BRD46" s="4"/>
      <c r="BRE46" s="4"/>
      <c r="BRF46" s="4"/>
      <c r="BRG46" s="4"/>
      <c r="BRH46" s="4"/>
      <c r="BRI46" s="4"/>
      <c r="BRJ46" s="4"/>
      <c r="BRK46" s="4"/>
      <c r="BRL46" s="4"/>
      <c r="BRM46" s="4"/>
      <c r="BRN46" s="4"/>
      <c r="BRO46" s="4"/>
      <c r="BRP46" s="4"/>
      <c r="BRQ46" s="4"/>
      <c r="BRR46" s="4"/>
      <c r="BRS46" s="4"/>
      <c r="BRT46" s="4"/>
      <c r="BRU46" s="4"/>
      <c r="BRV46" s="4"/>
      <c r="BRW46" s="4"/>
      <c r="BRX46" s="4"/>
      <c r="BRY46" s="4"/>
      <c r="BRZ46" s="4"/>
      <c r="BSA46" s="4"/>
      <c r="BSB46" s="4"/>
      <c r="BSC46" s="4"/>
      <c r="BSD46" s="4"/>
      <c r="BSE46" s="4"/>
      <c r="BSF46" s="4"/>
      <c r="BSG46" s="4"/>
      <c r="BSH46" s="4"/>
      <c r="BSI46" s="4"/>
      <c r="BSJ46" s="4"/>
      <c r="BSK46" s="4"/>
      <c r="BSL46" s="4"/>
      <c r="BSM46" s="4"/>
      <c r="BSN46" s="4"/>
      <c r="BSO46" s="4"/>
      <c r="BSP46" s="4"/>
      <c r="BSQ46" s="4"/>
      <c r="BSR46" s="4"/>
      <c r="BSS46" s="4"/>
      <c r="BST46" s="4"/>
      <c r="BSU46" s="4"/>
      <c r="BSV46" s="4"/>
      <c r="BSW46" s="4"/>
      <c r="BSX46" s="4"/>
      <c r="BSY46" s="4"/>
      <c r="BSZ46" s="4"/>
      <c r="BTA46" s="4"/>
      <c r="BTB46" s="4"/>
      <c r="BTC46" s="4"/>
      <c r="BTD46" s="4"/>
      <c r="BTE46" s="4"/>
      <c r="BTF46" s="4"/>
      <c r="BTG46" s="4"/>
      <c r="BTH46" s="4"/>
      <c r="BTI46" s="4"/>
      <c r="BTJ46" s="4"/>
      <c r="BTK46" s="4"/>
      <c r="BTL46" s="4"/>
      <c r="BTM46" s="4"/>
      <c r="BTN46" s="4"/>
      <c r="BTO46" s="4"/>
      <c r="BTP46" s="4"/>
      <c r="BTQ46" s="4"/>
      <c r="BTR46" s="4"/>
      <c r="BTS46" s="4"/>
      <c r="BTT46" s="4"/>
      <c r="BTU46" s="4"/>
      <c r="BTV46" s="4"/>
      <c r="BTW46" s="4"/>
      <c r="BTX46" s="4"/>
      <c r="BTY46" s="4"/>
      <c r="BTZ46" s="4"/>
      <c r="BUA46" s="4"/>
      <c r="BUB46" s="4"/>
      <c r="BUC46" s="4"/>
      <c r="BUD46" s="4"/>
      <c r="BUE46" s="4"/>
      <c r="BUF46" s="4"/>
      <c r="BUG46" s="4"/>
      <c r="BUH46" s="4"/>
      <c r="BUI46" s="4"/>
      <c r="BUJ46" s="4"/>
      <c r="BUK46" s="4"/>
      <c r="BUL46" s="4"/>
      <c r="BUM46" s="4"/>
      <c r="BUN46" s="4"/>
      <c r="BUO46" s="4"/>
      <c r="BUP46" s="4"/>
      <c r="BUQ46" s="4"/>
      <c r="BUR46" s="4"/>
      <c r="BUS46" s="4"/>
      <c r="BUT46" s="4"/>
      <c r="BUU46" s="4"/>
      <c r="BUV46" s="4"/>
      <c r="BUW46" s="4"/>
      <c r="BUX46" s="4"/>
      <c r="BUY46" s="4"/>
      <c r="BUZ46" s="4"/>
      <c r="BVA46" s="4"/>
      <c r="BVB46" s="4"/>
      <c r="BVC46" s="4"/>
      <c r="BVD46" s="4"/>
      <c r="BVE46" s="4"/>
      <c r="BVF46" s="4"/>
      <c r="BVG46" s="4"/>
      <c r="BVH46" s="4"/>
      <c r="BVI46" s="4"/>
      <c r="BVJ46" s="4"/>
      <c r="BVK46" s="4"/>
      <c r="BVL46" s="4"/>
      <c r="BVM46" s="4"/>
      <c r="BVN46" s="4"/>
      <c r="BVO46" s="4"/>
      <c r="BVP46" s="4"/>
      <c r="BVQ46" s="4"/>
      <c r="BVR46" s="4"/>
      <c r="BVS46" s="4"/>
      <c r="BVT46" s="4"/>
      <c r="BVU46" s="4"/>
      <c r="BVV46" s="4"/>
      <c r="BVW46" s="4"/>
      <c r="BVX46" s="4"/>
      <c r="BVY46" s="4"/>
      <c r="BVZ46" s="4"/>
      <c r="BWA46" s="4"/>
      <c r="BWB46" s="4"/>
      <c r="BWC46" s="4"/>
      <c r="BWD46" s="4"/>
      <c r="BWE46" s="4"/>
      <c r="BWF46" s="4"/>
      <c r="BWG46" s="4"/>
      <c r="BWH46" s="4"/>
      <c r="BWI46" s="4"/>
      <c r="BWJ46" s="4"/>
      <c r="BWK46" s="4"/>
      <c r="BWL46" s="4"/>
      <c r="BWM46" s="4"/>
      <c r="BWN46" s="4"/>
      <c r="BWO46" s="4"/>
      <c r="BWP46" s="4"/>
      <c r="BWQ46" s="4"/>
      <c r="BWR46" s="4"/>
      <c r="BWS46" s="4"/>
      <c r="BWT46" s="4"/>
      <c r="BWU46" s="4"/>
      <c r="BWV46" s="4"/>
      <c r="BWW46" s="4"/>
      <c r="BWX46" s="4"/>
      <c r="BWY46" s="4"/>
      <c r="BWZ46" s="4"/>
      <c r="BXA46" s="4"/>
      <c r="BXB46" s="4"/>
      <c r="BXC46" s="4"/>
      <c r="BXD46" s="4"/>
      <c r="BXE46" s="4"/>
      <c r="BXF46" s="4"/>
      <c r="BXG46" s="4"/>
      <c r="BXH46" s="4"/>
      <c r="BXI46" s="4"/>
      <c r="BXJ46" s="4"/>
      <c r="BXK46" s="4"/>
      <c r="BXL46" s="4"/>
      <c r="BXM46" s="4"/>
      <c r="BXN46" s="4"/>
      <c r="BXO46" s="4"/>
      <c r="BXP46" s="4"/>
      <c r="BXQ46" s="4"/>
      <c r="BXR46" s="4"/>
      <c r="BXS46" s="4"/>
      <c r="BXT46" s="4"/>
      <c r="BXU46" s="4"/>
      <c r="BXV46" s="4"/>
      <c r="BXW46" s="4"/>
      <c r="BXX46" s="4"/>
      <c r="BXY46" s="4"/>
      <c r="BXZ46" s="4"/>
      <c r="BYA46" s="4"/>
      <c r="BYB46" s="4"/>
      <c r="BYC46" s="4"/>
      <c r="BYD46" s="4"/>
      <c r="BYE46" s="4"/>
      <c r="BYF46" s="4"/>
      <c r="BYG46" s="4"/>
      <c r="BYH46" s="4"/>
      <c r="BYI46" s="4"/>
      <c r="BYJ46" s="4"/>
      <c r="BYK46" s="4"/>
      <c r="BYL46" s="4"/>
      <c r="BYM46" s="4"/>
      <c r="BYN46" s="4"/>
      <c r="BYO46" s="4"/>
      <c r="BYP46" s="4"/>
      <c r="BYQ46" s="4"/>
      <c r="BYR46" s="4"/>
      <c r="BYS46" s="4"/>
      <c r="BYT46" s="4"/>
      <c r="BYU46" s="4"/>
      <c r="BYV46" s="4"/>
      <c r="BYW46" s="4"/>
      <c r="BYX46" s="4"/>
      <c r="BYY46" s="4"/>
      <c r="BYZ46" s="4"/>
      <c r="BZA46" s="4"/>
      <c r="BZB46" s="4"/>
      <c r="BZC46" s="4"/>
      <c r="BZD46" s="4"/>
      <c r="BZE46" s="4"/>
      <c r="BZF46" s="4"/>
      <c r="BZG46" s="4"/>
      <c r="BZH46" s="4"/>
      <c r="BZI46" s="4"/>
      <c r="BZJ46" s="4"/>
      <c r="BZK46" s="4"/>
      <c r="BZL46" s="4"/>
      <c r="BZM46" s="4"/>
      <c r="BZN46" s="4"/>
      <c r="BZO46" s="4"/>
      <c r="BZP46" s="4"/>
      <c r="BZQ46" s="4"/>
      <c r="BZR46" s="4"/>
      <c r="BZS46" s="4"/>
      <c r="BZT46" s="4"/>
      <c r="BZU46" s="4"/>
      <c r="BZV46" s="4"/>
      <c r="BZW46" s="4"/>
      <c r="BZX46" s="4"/>
      <c r="BZY46" s="4"/>
      <c r="BZZ46" s="4"/>
      <c r="CAA46" s="4"/>
      <c r="CAB46" s="4"/>
      <c r="CAC46" s="4"/>
      <c r="CAD46" s="4"/>
      <c r="CAE46" s="4"/>
      <c r="CAF46" s="4"/>
      <c r="CAG46" s="4"/>
      <c r="CAH46" s="4"/>
      <c r="CAI46" s="4"/>
      <c r="CAJ46" s="4"/>
      <c r="CAK46" s="4"/>
      <c r="CAL46" s="4"/>
      <c r="CAM46" s="4"/>
      <c r="CAN46" s="4"/>
      <c r="CAO46" s="4"/>
      <c r="CAP46" s="4"/>
      <c r="CAQ46" s="4"/>
      <c r="CAR46" s="4"/>
      <c r="CAS46" s="4"/>
      <c r="CAT46" s="4"/>
      <c r="CAU46" s="4"/>
      <c r="CAV46" s="4"/>
      <c r="CAW46" s="4"/>
      <c r="CAX46" s="4"/>
      <c r="CAY46" s="4"/>
      <c r="CAZ46" s="4"/>
      <c r="CBA46" s="4"/>
      <c r="CBB46" s="4"/>
      <c r="CBC46" s="4"/>
      <c r="CBD46" s="4"/>
      <c r="CBE46" s="4"/>
      <c r="CBF46" s="4"/>
      <c r="CBG46" s="4"/>
      <c r="CBH46" s="4"/>
      <c r="CBI46" s="4"/>
      <c r="CBJ46" s="4"/>
      <c r="CBK46" s="4"/>
      <c r="CBL46" s="4"/>
      <c r="CBM46" s="4"/>
      <c r="CBN46" s="4"/>
      <c r="CBO46" s="4"/>
      <c r="CBP46" s="4"/>
      <c r="CBQ46" s="4"/>
      <c r="CBR46" s="4"/>
      <c r="CBS46" s="4"/>
      <c r="CBT46" s="4"/>
      <c r="CBU46" s="4"/>
      <c r="CBV46" s="4"/>
      <c r="CBW46" s="4"/>
      <c r="CBX46" s="4"/>
      <c r="CBY46" s="4"/>
      <c r="CBZ46" s="4"/>
      <c r="CCA46" s="4"/>
      <c r="CCB46" s="4"/>
      <c r="CCC46" s="4"/>
      <c r="CCD46" s="4"/>
      <c r="CCE46" s="4"/>
      <c r="CCF46" s="4"/>
      <c r="CCG46" s="4"/>
      <c r="CCH46" s="4"/>
      <c r="CCI46" s="4"/>
      <c r="CCJ46" s="4"/>
      <c r="CCK46" s="4"/>
      <c r="CCL46" s="4"/>
      <c r="CCM46" s="4"/>
      <c r="CCN46" s="4"/>
      <c r="CCO46" s="4"/>
      <c r="CCP46" s="4"/>
      <c r="CCQ46" s="4"/>
      <c r="CCR46" s="4"/>
      <c r="CCS46" s="4"/>
      <c r="CCT46" s="4"/>
      <c r="CCU46" s="4"/>
      <c r="CCV46" s="4"/>
      <c r="CCW46" s="4"/>
      <c r="CCX46" s="4"/>
      <c r="CCY46" s="4"/>
      <c r="CCZ46" s="4"/>
      <c r="CDA46" s="4"/>
      <c r="CDB46" s="4"/>
      <c r="CDC46" s="4"/>
      <c r="CDD46" s="4"/>
      <c r="CDE46" s="4"/>
      <c r="CDF46" s="4"/>
      <c r="CDG46" s="4"/>
      <c r="CDH46" s="4"/>
      <c r="CDI46" s="4"/>
      <c r="CDJ46" s="4"/>
      <c r="CDK46" s="4"/>
      <c r="CDL46" s="4"/>
      <c r="CDM46" s="4"/>
      <c r="CDN46" s="4"/>
      <c r="CDO46" s="4"/>
      <c r="CDP46" s="4"/>
      <c r="CDQ46" s="4"/>
      <c r="CDR46" s="4"/>
      <c r="CDS46" s="4"/>
      <c r="CDT46" s="4"/>
      <c r="CDU46" s="4"/>
      <c r="CDV46" s="4"/>
      <c r="CDW46" s="4"/>
      <c r="CDX46" s="4"/>
      <c r="CDY46" s="4"/>
      <c r="CDZ46" s="4"/>
      <c r="CEA46" s="4"/>
      <c r="CEB46" s="4"/>
      <c r="CEC46" s="4"/>
      <c r="CED46" s="4"/>
      <c r="CEE46" s="4"/>
      <c r="CEF46" s="4"/>
      <c r="CEG46" s="4"/>
      <c r="CEH46" s="4"/>
      <c r="CEI46" s="4"/>
      <c r="CEJ46" s="4"/>
      <c r="CEK46" s="4"/>
      <c r="CEL46" s="4"/>
      <c r="CEM46" s="4"/>
      <c r="CEN46" s="4"/>
      <c r="CEO46" s="4"/>
      <c r="CEP46" s="4"/>
      <c r="CEQ46" s="4"/>
      <c r="CER46" s="4"/>
      <c r="CES46" s="4"/>
      <c r="CET46" s="4"/>
      <c r="CEU46" s="4"/>
      <c r="CEV46" s="4"/>
      <c r="CEW46" s="4"/>
      <c r="CEX46" s="4"/>
      <c r="CEY46" s="4"/>
      <c r="CEZ46" s="4"/>
      <c r="CFA46" s="4"/>
      <c r="CFB46" s="4"/>
      <c r="CFC46" s="4"/>
      <c r="CFD46" s="4"/>
      <c r="CFE46" s="4"/>
      <c r="CFF46" s="4"/>
      <c r="CFG46" s="4"/>
      <c r="CFH46" s="4"/>
      <c r="CFI46" s="4"/>
      <c r="CFJ46" s="4"/>
      <c r="CFK46" s="4"/>
      <c r="CFL46" s="4"/>
      <c r="CFM46" s="4"/>
      <c r="CFN46" s="4"/>
      <c r="CFO46" s="4"/>
      <c r="CFP46" s="4"/>
      <c r="CFQ46" s="4"/>
      <c r="CFR46" s="4"/>
      <c r="CFS46" s="4"/>
      <c r="CFT46" s="4"/>
      <c r="CFU46" s="4"/>
      <c r="CFV46" s="4"/>
      <c r="CFW46" s="4"/>
      <c r="CFX46" s="4"/>
      <c r="CFY46" s="4"/>
      <c r="CFZ46" s="4"/>
      <c r="CGA46" s="4"/>
      <c r="CGB46" s="4"/>
      <c r="CGC46" s="4"/>
      <c r="CGD46" s="4"/>
      <c r="CGE46" s="4"/>
      <c r="CGF46" s="4"/>
      <c r="CGG46" s="4"/>
      <c r="CGH46" s="4"/>
      <c r="CGI46" s="4"/>
      <c r="CGJ46" s="4"/>
      <c r="CGK46" s="4"/>
      <c r="CGL46" s="4"/>
      <c r="CGM46" s="4"/>
      <c r="CGN46" s="4"/>
      <c r="CGO46" s="4"/>
      <c r="CGP46" s="4"/>
      <c r="CGQ46" s="4"/>
      <c r="CGR46" s="4"/>
      <c r="CGS46" s="4"/>
      <c r="CGT46" s="4"/>
      <c r="CGU46" s="4"/>
      <c r="CGV46" s="4"/>
      <c r="CGW46" s="4"/>
      <c r="CGX46" s="4"/>
      <c r="CGY46" s="4"/>
      <c r="CGZ46" s="4"/>
      <c r="CHA46" s="4"/>
      <c r="CHB46" s="4"/>
      <c r="CHC46" s="4"/>
      <c r="CHD46" s="4"/>
      <c r="CHE46" s="4"/>
      <c r="CHF46" s="4"/>
      <c r="CHG46" s="4"/>
      <c r="CHH46" s="4"/>
      <c r="CHI46" s="4"/>
      <c r="CHJ46" s="4"/>
      <c r="CHK46" s="4"/>
      <c r="CHL46" s="4"/>
      <c r="CHM46" s="4"/>
      <c r="CHN46" s="4"/>
      <c r="CHO46" s="4"/>
      <c r="CHP46" s="4"/>
      <c r="CHQ46" s="4"/>
      <c r="CHR46" s="4"/>
      <c r="CHS46" s="4"/>
      <c r="CHT46" s="4"/>
      <c r="CHU46" s="4"/>
      <c r="CHV46" s="4"/>
      <c r="CHW46" s="4"/>
      <c r="CHX46" s="4"/>
      <c r="CHY46" s="4"/>
      <c r="CHZ46" s="4"/>
      <c r="CIA46" s="4"/>
      <c r="CIB46" s="4"/>
      <c r="CIC46" s="4"/>
      <c r="CID46" s="4"/>
      <c r="CIE46" s="4"/>
      <c r="CIF46" s="4"/>
      <c r="CIG46" s="4"/>
      <c r="CIH46" s="4"/>
      <c r="CII46" s="4"/>
      <c r="CIJ46" s="4"/>
      <c r="CIK46" s="4"/>
      <c r="CIL46" s="4"/>
      <c r="CIM46" s="4"/>
      <c r="CIN46" s="4"/>
      <c r="CIO46" s="4"/>
      <c r="CIP46" s="4"/>
      <c r="CIQ46" s="4"/>
      <c r="CIR46" s="4"/>
      <c r="CIS46" s="4"/>
      <c r="CIT46" s="4"/>
      <c r="CIU46" s="4"/>
      <c r="CIV46" s="4"/>
      <c r="CIW46" s="4"/>
      <c r="CIX46" s="4"/>
      <c r="CIY46" s="4"/>
      <c r="CIZ46" s="4"/>
      <c r="CJA46" s="4"/>
      <c r="CJB46" s="4"/>
      <c r="CJC46" s="4"/>
      <c r="CJD46" s="4"/>
      <c r="CJE46" s="4"/>
      <c r="CJF46" s="4"/>
      <c r="CJG46" s="4"/>
      <c r="CJH46" s="4"/>
      <c r="CJI46" s="4"/>
      <c r="CJJ46" s="4"/>
      <c r="CJK46" s="4"/>
      <c r="CJL46" s="4"/>
      <c r="CJM46" s="4"/>
      <c r="CJN46" s="4"/>
      <c r="CJO46" s="4"/>
      <c r="CJP46" s="4"/>
      <c r="CJQ46" s="4"/>
      <c r="CJR46" s="4"/>
      <c r="CJS46" s="4"/>
      <c r="CJT46" s="4"/>
      <c r="CJU46" s="4"/>
      <c r="CJV46" s="4"/>
      <c r="CJW46" s="4"/>
      <c r="CJX46" s="4"/>
      <c r="CJY46" s="4"/>
      <c r="CJZ46" s="4"/>
      <c r="CKA46" s="4"/>
      <c r="CKB46" s="4"/>
      <c r="CKC46" s="4"/>
      <c r="CKD46" s="4"/>
      <c r="CKE46" s="4"/>
      <c r="CKF46" s="4"/>
      <c r="CKG46" s="4"/>
      <c r="CKH46" s="4"/>
      <c r="CKI46" s="4"/>
      <c r="CKJ46" s="4"/>
      <c r="CKK46" s="4"/>
      <c r="CKL46" s="4"/>
      <c r="CKM46" s="4"/>
      <c r="CKN46" s="4"/>
      <c r="CKO46" s="4"/>
      <c r="CKP46" s="4"/>
      <c r="CKQ46" s="4"/>
      <c r="CKR46" s="4"/>
      <c r="CKS46" s="4"/>
      <c r="CKT46" s="4"/>
      <c r="CKU46" s="4"/>
      <c r="CKV46" s="4"/>
      <c r="CKW46" s="4"/>
      <c r="CKX46" s="4"/>
      <c r="CKY46" s="4"/>
      <c r="CKZ46" s="4"/>
      <c r="CLA46" s="4"/>
      <c r="CLB46" s="4"/>
      <c r="CLC46" s="4"/>
      <c r="CLD46" s="4"/>
      <c r="CLE46" s="4"/>
      <c r="CLF46" s="4"/>
      <c r="CLG46" s="4"/>
      <c r="CLH46" s="4"/>
      <c r="CLI46" s="4"/>
      <c r="CLJ46" s="4"/>
      <c r="CLK46" s="4"/>
      <c r="CLL46" s="4"/>
      <c r="CLM46" s="4"/>
      <c r="CLN46" s="4"/>
      <c r="CLO46" s="4"/>
      <c r="CLP46" s="4"/>
      <c r="CLQ46" s="4"/>
      <c r="CLR46" s="4"/>
      <c r="CLS46" s="4"/>
      <c r="CLT46" s="4"/>
      <c r="CLU46" s="4"/>
      <c r="CLV46" s="4"/>
      <c r="CLW46" s="4"/>
      <c r="CLX46" s="4"/>
      <c r="CLY46" s="4"/>
      <c r="CLZ46" s="4"/>
      <c r="CMA46" s="4"/>
      <c r="CMB46" s="4"/>
      <c r="CMC46" s="4"/>
      <c r="CMD46" s="4"/>
      <c r="CME46" s="4"/>
      <c r="CMF46" s="4"/>
      <c r="CMG46" s="4"/>
      <c r="CMH46" s="4"/>
      <c r="CMI46" s="4"/>
      <c r="CMJ46" s="4"/>
      <c r="CMK46" s="4"/>
      <c r="CML46" s="4"/>
      <c r="CMM46" s="4"/>
      <c r="CMN46" s="4"/>
      <c r="CMO46" s="4"/>
      <c r="CMP46" s="4"/>
      <c r="CMQ46" s="4"/>
      <c r="CMR46" s="4"/>
      <c r="CMS46" s="4"/>
      <c r="CMT46" s="4"/>
      <c r="CMU46" s="4"/>
      <c r="CMV46" s="4"/>
      <c r="CMW46" s="4"/>
      <c r="CMX46" s="4"/>
      <c r="CMY46" s="4"/>
      <c r="CMZ46" s="4"/>
      <c r="CNA46" s="4"/>
      <c r="CNB46" s="4"/>
      <c r="CNC46" s="4"/>
      <c r="CND46" s="4"/>
      <c r="CNE46" s="4"/>
      <c r="CNF46" s="4"/>
      <c r="CNG46" s="4"/>
      <c r="CNH46" s="4"/>
      <c r="CNI46" s="4"/>
      <c r="CNJ46" s="4"/>
      <c r="CNK46" s="4"/>
      <c r="CNL46" s="4"/>
      <c r="CNM46" s="4"/>
      <c r="CNN46" s="4"/>
      <c r="CNO46" s="4"/>
      <c r="CNP46" s="4"/>
      <c r="CNQ46" s="4"/>
      <c r="CNR46" s="4"/>
      <c r="CNS46" s="4"/>
      <c r="CNT46" s="4"/>
      <c r="CNU46" s="4"/>
      <c r="CNV46" s="4"/>
      <c r="CNW46" s="4"/>
      <c r="CNX46" s="4"/>
      <c r="CNY46" s="4"/>
      <c r="CNZ46" s="4"/>
      <c r="COA46" s="4"/>
      <c r="COB46" s="4"/>
      <c r="COC46" s="4"/>
      <c r="COD46" s="4"/>
      <c r="COE46" s="4"/>
      <c r="COF46" s="4"/>
      <c r="COG46" s="4"/>
      <c r="COH46" s="4"/>
      <c r="COI46" s="4"/>
      <c r="COJ46" s="4"/>
      <c r="COK46" s="4"/>
      <c r="COL46" s="4"/>
      <c r="COM46" s="4"/>
      <c r="CON46" s="4"/>
      <c r="COO46" s="4"/>
      <c r="COP46" s="4"/>
      <c r="COQ46" s="4"/>
      <c r="COR46" s="4"/>
      <c r="COS46" s="4"/>
      <c r="COT46" s="4"/>
      <c r="COU46" s="4"/>
      <c r="COV46" s="4"/>
      <c r="COW46" s="4"/>
      <c r="COX46" s="4"/>
      <c r="COY46" s="4"/>
      <c r="COZ46" s="4"/>
      <c r="CPA46" s="4"/>
      <c r="CPB46" s="4"/>
      <c r="CPC46" s="4"/>
      <c r="CPD46" s="4"/>
      <c r="CPE46" s="4"/>
      <c r="CPF46" s="4"/>
      <c r="CPG46" s="4"/>
      <c r="CPH46" s="4"/>
      <c r="CPI46" s="4"/>
      <c r="CPJ46" s="4"/>
      <c r="CPK46" s="4"/>
      <c r="CPL46" s="4"/>
      <c r="CPM46" s="4"/>
      <c r="CPN46" s="4"/>
      <c r="CPO46" s="4"/>
      <c r="CPP46" s="4"/>
      <c r="CPQ46" s="4"/>
      <c r="CPR46" s="4"/>
      <c r="CPS46" s="4"/>
      <c r="CPT46" s="4"/>
      <c r="CPU46" s="4"/>
      <c r="CPV46" s="4"/>
      <c r="CPW46" s="4"/>
      <c r="CPX46" s="4"/>
      <c r="CPY46" s="4"/>
      <c r="CPZ46" s="4"/>
      <c r="CQA46" s="4"/>
      <c r="CQB46" s="4"/>
      <c r="CQC46" s="4"/>
      <c r="CQD46" s="4"/>
      <c r="CQE46" s="4"/>
      <c r="CQF46" s="4"/>
      <c r="CQG46" s="4"/>
      <c r="CQH46" s="4"/>
      <c r="CQI46" s="4"/>
      <c r="CQJ46" s="4"/>
      <c r="CQK46" s="4"/>
      <c r="CQL46" s="4"/>
      <c r="CQM46" s="4"/>
      <c r="CQN46" s="4"/>
      <c r="CQO46" s="4"/>
      <c r="CQP46" s="4"/>
      <c r="CQQ46" s="4"/>
      <c r="CQR46" s="4"/>
      <c r="CQS46" s="4"/>
      <c r="CQT46" s="4"/>
      <c r="CQU46" s="4"/>
      <c r="CQV46" s="4"/>
      <c r="CQW46" s="4"/>
      <c r="CQX46" s="4"/>
      <c r="CQY46" s="4"/>
      <c r="CQZ46" s="4"/>
      <c r="CRA46" s="4"/>
      <c r="CRB46" s="4"/>
      <c r="CRC46" s="4"/>
      <c r="CRD46" s="4"/>
      <c r="CRE46" s="4"/>
      <c r="CRF46" s="4"/>
      <c r="CRG46" s="4"/>
      <c r="CRH46" s="4"/>
      <c r="CRI46" s="4"/>
      <c r="CRJ46" s="4"/>
      <c r="CRK46" s="4"/>
      <c r="CRL46" s="4"/>
      <c r="CRM46" s="4"/>
      <c r="CRN46" s="4"/>
      <c r="CRO46" s="4"/>
      <c r="CRP46" s="4"/>
      <c r="CRQ46" s="4"/>
      <c r="CRR46" s="4"/>
      <c r="CRS46" s="4"/>
      <c r="CRT46" s="4"/>
      <c r="CRU46" s="4"/>
      <c r="CRV46" s="4"/>
      <c r="CRW46" s="4"/>
      <c r="CRX46" s="4"/>
      <c r="CRY46" s="4"/>
      <c r="CRZ46" s="4"/>
      <c r="CSA46" s="4"/>
      <c r="CSB46" s="4"/>
      <c r="CSC46" s="4"/>
      <c r="CSD46" s="4"/>
      <c r="CSE46" s="4"/>
      <c r="CSF46" s="4"/>
      <c r="CSG46" s="4"/>
      <c r="CSH46" s="4"/>
      <c r="CSI46" s="4"/>
      <c r="CSJ46" s="4"/>
      <c r="CSK46" s="4"/>
      <c r="CSL46" s="4"/>
      <c r="CSM46" s="4"/>
      <c r="CSN46" s="4"/>
      <c r="CSO46" s="4"/>
      <c r="CSP46" s="4"/>
      <c r="CSQ46" s="4"/>
      <c r="CSR46" s="4"/>
      <c r="CSS46" s="4"/>
      <c r="CST46" s="4"/>
      <c r="CSU46" s="4"/>
      <c r="CSV46" s="4"/>
      <c r="CSW46" s="4"/>
      <c r="CSX46" s="4"/>
      <c r="CSY46" s="4"/>
      <c r="CSZ46" s="4"/>
      <c r="CTA46" s="4"/>
      <c r="CTB46" s="4"/>
      <c r="CTC46" s="4"/>
      <c r="CTD46" s="4"/>
      <c r="CTE46" s="4"/>
      <c r="CTF46" s="4"/>
      <c r="CTG46" s="4"/>
      <c r="CTH46" s="4"/>
      <c r="CTI46" s="4"/>
      <c r="CTJ46" s="4"/>
      <c r="CTK46" s="4"/>
      <c r="CTL46" s="4"/>
      <c r="CTM46" s="4"/>
      <c r="CTN46" s="4"/>
      <c r="CTO46" s="4"/>
      <c r="CTP46" s="4"/>
      <c r="CTQ46" s="4"/>
      <c r="CTR46" s="4"/>
      <c r="CTS46" s="4"/>
      <c r="CTT46" s="4"/>
      <c r="CTU46" s="4"/>
      <c r="CTV46" s="4"/>
      <c r="CTW46" s="4"/>
      <c r="CTX46" s="4"/>
      <c r="CTY46" s="4"/>
      <c r="CTZ46" s="4"/>
      <c r="CUA46" s="4"/>
      <c r="CUB46" s="4"/>
      <c r="CUC46" s="4"/>
      <c r="CUD46" s="4"/>
      <c r="CUE46" s="4"/>
      <c r="CUF46" s="4"/>
      <c r="CUG46" s="4"/>
      <c r="CUH46" s="4"/>
      <c r="CUI46" s="4"/>
      <c r="CUJ46" s="4"/>
      <c r="CUK46" s="4"/>
      <c r="CUL46" s="4"/>
      <c r="CUM46" s="4"/>
      <c r="CUN46" s="4"/>
      <c r="CUO46" s="4"/>
      <c r="CUP46" s="4"/>
      <c r="CUQ46" s="4"/>
      <c r="CUR46" s="4"/>
      <c r="CUS46" s="4"/>
      <c r="CUT46" s="4"/>
      <c r="CUU46" s="4"/>
      <c r="CUV46" s="4"/>
      <c r="CUW46" s="4"/>
      <c r="CUX46" s="4"/>
      <c r="CUY46" s="4"/>
      <c r="CUZ46" s="4"/>
      <c r="CVA46" s="4"/>
      <c r="CVB46" s="4"/>
      <c r="CVC46" s="4"/>
      <c r="CVD46" s="4"/>
      <c r="CVE46" s="4"/>
      <c r="CVF46" s="4"/>
      <c r="CVG46" s="4"/>
      <c r="CVH46" s="4"/>
      <c r="CVI46" s="4"/>
      <c r="CVJ46" s="4"/>
      <c r="CVK46" s="4"/>
      <c r="CVL46" s="4"/>
      <c r="CVM46" s="4"/>
      <c r="CVN46" s="4"/>
      <c r="CVO46" s="4"/>
      <c r="CVP46" s="4"/>
      <c r="CVQ46" s="4"/>
      <c r="CVR46" s="4"/>
      <c r="CVS46" s="4"/>
      <c r="CVT46" s="4"/>
      <c r="CVU46" s="4"/>
      <c r="CVV46" s="4"/>
      <c r="CVW46" s="4"/>
      <c r="CVX46" s="4"/>
      <c r="CVY46" s="4"/>
      <c r="CVZ46" s="4"/>
      <c r="CWA46" s="4"/>
      <c r="CWB46" s="4"/>
      <c r="CWC46" s="4"/>
      <c r="CWD46" s="4"/>
      <c r="CWE46" s="4"/>
      <c r="CWF46" s="4"/>
      <c r="CWG46" s="4"/>
      <c r="CWH46" s="4"/>
      <c r="CWI46" s="4"/>
      <c r="CWJ46" s="4"/>
      <c r="CWK46" s="4"/>
      <c r="CWL46" s="4"/>
      <c r="CWM46" s="4"/>
      <c r="CWN46" s="4"/>
      <c r="CWO46" s="4"/>
      <c r="CWP46" s="4"/>
      <c r="CWQ46" s="4"/>
      <c r="CWR46" s="4"/>
      <c r="CWS46" s="4"/>
      <c r="CWT46" s="4"/>
      <c r="CWU46" s="4"/>
      <c r="CWV46" s="4"/>
      <c r="CWW46" s="4"/>
      <c r="CWX46" s="4"/>
      <c r="CWY46" s="4"/>
      <c r="CWZ46" s="4"/>
      <c r="CXA46" s="4"/>
      <c r="CXB46" s="4"/>
      <c r="CXC46" s="4"/>
      <c r="CXD46" s="4"/>
      <c r="CXE46" s="4"/>
      <c r="CXF46" s="4"/>
      <c r="CXG46" s="4"/>
      <c r="CXH46" s="4"/>
      <c r="CXI46" s="4"/>
      <c r="CXJ46" s="4"/>
      <c r="CXK46" s="4"/>
      <c r="CXL46" s="4"/>
      <c r="CXM46" s="4"/>
      <c r="CXN46" s="4"/>
      <c r="CXO46" s="4"/>
      <c r="CXP46" s="4"/>
      <c r="CXQ46" s="4"/>
      <c r="CXR46" s="4"/>
      <c r="CXS46" s="4"/>
      <c r="CXT46" s="4"/>
      <c r="CXU46" s="4"/>
      <c r="CXV46" s="4"/>
      <c r="CXW46" s="4"/>
      <c r="CXX46" s="4"/>
      <c r="CXY46" s="4"/>
      <c r="CXZ46" s="4"/>
      <c r="CYA46" s="4"/>
      <c r="CYB46" s="4"/>
      <c r="CYC46" s="4"/>
      <c r="CYD46" s="4"/>
      <c r="CYE46" s="4"/>
      <c r="CYF46" s="4"/>
      <c r="CYG46" s="4"/>
      <c r="CYH46" s="4"/>
      <c r="CYI46" s="4"/>
      <c r="CYJ46" s="4"/>
      <c r="CYK46" s="4"/>
      <c r="CYL46" s="4"/>
      <c r="CYM46" s="4"/>
      <c r="CYN46" s="4"/>
      <c r="CYO46" s="4"/>
      <c r="CYP46" s="4"/>
      <c r="CYQ46" s="4"/>
      <c r="CYR46" s="4"/>
      <c r="CYS46" s="4"/>
      <c r="CYT46" s="4"/>
      <c r="CYU46" s="4"/>
      <c r="CYV46" s="4"/>
      <c r="CYW46" s="4"/>
      <c r="CYX46" s="4"/>
      <c r="CYY46" s="4"/>
      <c r="CYZ46" s="4"/>
      <c r="CZA46" s="4"/>
      <c r="CZB46" s="4"/>
      <c r="CZC46" s="4"/>
      <c r="CZD46" s="4"/>
      <c r="CZE46" s="4"/>
      <c r="CZF46" s="4"/>
      <c r="CZG46" s="4"/>
      <c r="CZH46" s="4"/>
      <c r="CZI46" s="4"/>
      <c r="CZJ46" s="4"/>
      <c r="CZK46" s="4"/>
      <c r="CZL46" s="4"/>
      <c r="CZM46" s="4"/>
      <c r="CZN46" s="4"/>
      <c r="CZO46" s="4"/>
      <c r="CZP46" s="4"/>
      <c r="CZQ46" s="4"/>
      <c r="CZR46" s="4"/>
      <c r="CZS46" s="4"/>
      <c r="CZT46" s="4"/>
      <c r="CZU46" s="4"/>
      <c r="CZV46" s="4"/>
      <c r="CZW46" s="4"/>
      <c r="CZX46" s="4"/>
      <c r="CZY46" s="4"/>
      <c r="CZZ46" s="4"/>
      <c r="DAA46" s="4"/>
      <c r="DAB46" s="4"/>
      <c r="DAC46" s="4"/>
      <c r="DAD46" s="4"/>
      <c r="DAE46" s="4"/>
      <c r="DAF46" s="4"/>
      <c r="DAG46" s="4"/>
      <c r="DAH46" s="4"/>
      <c r="DAI46" s="4"/>
      <c r="DAJ46" s="4"/>
      <c r="DAK46" s="4"/>
      <c r="DAL46" s="4"/>
      <c r="DAM46" s="4"/>
      <c r="DAN46" s="4"/>
      <c r="DAO46" s="4"/>
      <c r="DAP46" s="4"/>
      <c r="DAQ46" s="4"/>
      <c r="DAR46" s="4"/>
      <c r="DAS46" s="4"/>
      <c r="DAT46" s="4"/>
      <c r="DAU46" s="4"/>
      <c r="DAV46" s="4"/>
      <c r="DAW46" s="4"/>
      <c r="DAX46" s="4"/>
      <c r="DAY46" s="4"/>
      <c r="DAZ46" s="4"/>
      <c r="DBA46" s="4"/>
      <c r="DBB46" s="4"/>
      <c r="DBC46" s="4"/>
      <c r="DBD46" s="4"/>
      <c r="DBE46" s="4"/>
      <c r="DBF46" s="4"/>
      <c r="DBG46" s="4"/>
      <c r="DBH46" s="4"/>
      <c r="DBI46" s="4"/>
      <c r="DBJ46" s="4"/>
      <c r="DBK46" s="4"/>
      <c r="DBL46" s="4"/>
      <c r="DBM46" s="4"/>
      <c r="DBN46" s="4"/>
      <c r="DBO46" s="4"/>
      <c r="DBP46" s="4"/>
      <c r="DBQ46" s="4"/>
      <c r="DBR46" s="4"/>
      <c r="DBS46" s="4"/>
      <c r="DBT46" s="4"/>
      <c r="DBU46" s="4"/>
      <c r="DBV46" s="4"/>
      <c r="DBW46" s="4"/>
      <c r="DBX46" s="4"/>
      <c r="DBY46" s="4"/>
      <c r="DBZ46" s="4"/>
      <c r="DCA46" s="4"/>
      <c r="DCB46" s="4"/>
      <c r="DCC46" s="4"/>
      <c r="DCD46" s="4"/>
      <c r="DCE46" s="4"/>
      <c r="DCF46" s="4"/>
      <c r="DCG46" s="4"/>
      <c r="DCH46" s="4"/>
      <c r="DCI46" s="4"/>
      <c r="DCJ46" s="4"/>
      <c r="DCK46" s="4"/>
      <c r="DCL46" s="4"/>
      <c r="DCM46" s="4"/>
      <c r="DCN46" s="4"/>
      <c r="DCO46" s="4"/>
      <c r="DCP46" s="4"/>
      <c r="DCQ46" s="4"/>
      <c r="DCR46" s="4"/>
      <c r="DCS46" s="4"/>
      <c r="DCT46" s="4"/>
      <c r="DCU46" s="4"/>
      <c r="DCV46" s="4"/>
      <c r="DCW46" s="4"/>
      <c r="DCX46" s="4"/>
      <c r="DCY46" s="4"/>
      <c r="DCZ46" s="4"/>
      <c r="DDA46" s="4"/>
      <c r="DDB46" s="4"/>
      <c r="DDC46" s="4"/>
      <c r="DDD46" s="4"/>
      <c r="DDE46" s="4"/>
      <c r="DDF46" s="4"/>
      <c r="DDG46" s="4"/>
      <c r="DDH46" s="4"/>
      <c r="DDI46" s="4"/>
      <c r="DDJ46" s="4"/>
      <c r="DDK46" s="4"/>
      <c r="DDL46" s="4"/>
      <c r="DDM46" s="4"/>
      <c r="DDN46" s="4"/>
      <c r="DDO46" s="4"/>
      <c r="DDP46" s="4"/>
      <c r="DDQ46" s="4"/>
      <c r="DDR46" s="4"/>
      <c r="DDS46" s="4"/>
      <c r="DDT46" s="4"/>
      <c r="DDU46" s="4"/>
      <c r="DDV46" s="4"/>
      <c r="DDW46" s="4"/>
      <c r="DDX46" s="4"/>
      <c r="DDY46" s="4"/>
      <c r="DDZ46" s="4"/>
      <c r="DEA46" s="4"/>
      <c r="DEB46" s="4"/>
      <c r="DEC46" s="4"/>
      <c r="DED46" s="4"/>
      <c r="DEE46" s="4"/>
      <c r="DEF46" s="4"/>
      <c r="DEG46" s="4"/>
      <c r="DEH46" s="4"/>
      <c r="DEI46" s="4"/>
      <c r="DEJ46" s="4"/>
      <c r="DEK46" s="4"/>
      <c r="DEL46" s="4"/>
      <c r="DEM46" s="4"/>
      <c r="DEN46" s="4"/>
      <c r="DEO46" s="4"/>
      <c r="DEP46" s="4"/>
      <c r="DEQ46" s="4"/>
      <c r="DER46" s="4"/>
      <c r="DES46" s="4"/>
      <c r="DET46" s="4"/>
      <c r="DEU46" s="4"/>
      <c r="DEV46" s="4"/>
      <c r="DEW46" s="4"/>
      <c r="DEX46" s="4"/>
      <c r="DEY46" s="4"/>
      <c r="DEZ46" s="4"/>
      <c r="DFA46" s="4"/>
      <c r="DFB46" s="4"/>
      <c r="DFC46" s="4"/>
      <c r="DFD46" s="4"/>
      <c r="DFE46" s="4"/>
      <c r="DFF46" s="4"/>
      <c r="DFG46" s="4"/>
      <c r="DFH46" s="4"/>
      <c r="DFI46" s="4"/>
      <c r="DFJ46" s="4"/>
      <c r="DFK46" s="4"/>
      <c r="DFL46" s="4"/>
      <c r="DFM46" s="4"/>
      <c r="DFN46" s="4"/>
      <c r="DFO46" s="4"/>
      <c r="DFP46" s="4"/>
      <c r="DFQ46" s="4"/>
      <c r="DFR46" s="4"/>
      <c r="DFS46" s="4"/>
      <c r="DFT46" s="4"/>
      <c r="DFU46" s="4"/>
      <c r="DFV46" s="4"/>
      <c r="DFW46" s="4"/>
      <c r="DFX46" s="4"/>
      <c r="DFY46" s="4"/>
      <c r="DFZ46" s="4"/>
      <c r="DGA46" s="4"/>
      <c r="DGB46" s="4"/>
      <c r="DGC46" s="4"/>
      <c r="DGD46" s="4"/>
      <c r="DGE46" s="4"/>
      <c r="DGF46" s="4"/>
      <c r="DGG46" s="4"/>
      <c r="DGH46" s="4"/>
      <c r="DGI46" s="4"/>
      <c r="DGJ46" s="4"/>
      <c r="DGK46" s="4"/>
      <c r="DGL46" s="4"/>
      <c r="DGM46" s="4"/>
      <c r="DGN46" s="4"/>
      <c r="DGO46" s="4"/>
      <c r="DGP46" s="4"/>
      <c r="DGQ46" s="4"/>
      <c r="DGR46" s="4"/>
      <c r="DGS46" s="4"/>
      <c r="DGT46" s="4"/>
      <c r="DGU46" s="4"/>
      <c r="DGV46" s="4"/>
      <c r="DGW46" s="4"/>
      <c r="DGX46" s="4"/>
      <c r="DGY46" s="4"/>
      <c r="DGZ46" s="4"/>
      <c r="DHA46" s="4"/>
      <c r="DHB46" s="4"/>
      <c r="DHC46" s="4"/>
      <c r="DHD46" s="4"/>
      <c r="DHE46" s="4"/>
      <c r="DHF46" s="4"/>
      <c r="DHG46" s="4"/>
      <c r="DHH46" s="4"/>
      <c r="DHI46" s="4"/>
      <c r="DHJ46" s="4"/>
      <c r="DHK46" s="4"/>
      <c r="DHL46" s="4"/>
      <c r="DHM46" s="4"/>
      <c r="DHN46" s="4"/>
      <c r="DHO46" s="4"/>
      <c r="DHP46" s="4"/>
      <c r="DHQ46" s="4"/>
      <c r="DHR46" s="4"/>
      <c r="DHS46" s="4"/>
      <c r="DHT46" s="4"/>
      <c r="DHU46" s="4"/>
      <c r="DHV46" s="4"/>
      <c r="DHW46" s="4"/>
      <c r="DHX46" s="4"/>
      <c r="DHY46" s="4"/>
      <c r="DHZ46" s="4"/>
      <c r="DIA46" s="4"/>
      <c r="DIB46" s="4"/>
      <c r="DIC46" s="4"/>
      <c r="DID46" s="4"/>
      <c r="DIE46" s="4"/>
      <c r="DIF46" s="4"/>
      <c r="DIG46" s="4"/>
      <c r="DIH46" s="4"/>
      <c r="DII46" s="4"/>
      <c r="DIJ46" s="4"/>
      <c r="DIK46" s="4"/>
      <c r="DIL46" s="4"/>
      <c r="DIM46" s="4"/>
      <c r="DIN46" s="4"/>
      <c r="DIO46" s="4"/>
      <c r="DIP46" s="4"/>
      <c r="DIQ46" s="4"/>
      <c r="DIR46" s="4"/>
      <c r="DIS46" s="4"/>
      <c r="DIT46" s="4"/>
      <c r="DIU46" s="4"/>
      <c r="DIV46" s="4"/>
      <c r="DIW46" s="4"/>
      <c r="DIX46" s="4"/>
      <c r="DIY46" s="4"/>
      <c r="DIZ46" s="4"/>
      <c r="DJA46" s="4"/>
      <c r="DJB46" s="4"/>
      <c r="DJC46" s="4"/>
      <c r="DJD46" s="4"/>
      <c r="DJE46" s="4"/>
      <c r="DJF46" s="4"/>
      <c r="DJG46" s="4"/>
      <c r="DJH46" s="4"/>
      <c r="DJI46" s="4"/>
      <c r="DJJ46" s="4"/>
      <c r="DJK46" s="4"/>
      <c r="DJL46" s="4"/>
      <c r="DJM46" s="4"/>
      <c r="DJN46" s="4"/>
      <c r="DJO46" s="4"/>
      <c r="DJP46" s="4"/>
      <c r="DJQ46" s="4"/>
      <c r="DJR46" s="4"/>
      <c r="DJS46" s="4"/>
      <c r="DJT46" s="4"/>
      <c r="DJU46" s="4"/>
      <c r="DJV46" s="4"/>
      <c r="DJW46" s="4"/>
      <c r="DJX46" s="4"/>
      <c r="DJY46" s="4"/>
      <c r="DJZ46" s="4"/>
      <c r="DKA46" s="4"/>
      <c r="DKB46" s="4"/>
      <c r="DKC46" s="4"/>
      <c r="DKD46" s="4"/>
      <c r="DKE46" s="4"/>
      <c r="DKF46" s="4"/>
      <c r="DKG46" s="4"/>
      <c r="DKH46" s="4"/>
      <c r="DKI46" s="4"/>
      <c r="DKJ46" s="4"/>
      <c r="DKK46" s="4"/>
      <c r="DKL46" s="4"/>
      <c r="DKM46" s="4"/>
      <c r="DKN46" s="4"/>
      <c r="DKO46" s="4"/>
      <c r="DKP46" s="4"/>
      <c r="DKQ46" s="4"/>
      <c r="DKR46" s="4"/>
      <c r="DKS46" s="4"/>
      <c r="DKT46" s="4"/>
      <c r="DKU46" s="4"/>
      <c r="DKV46" s="4"/>
      <c r="DKW46" s="4"/>
      <c r="DKX46" s="4"/>
      <c r="DKY46" s="4"/>
      <c r="DKZ46" s="4"/>
      <c r="DLA46" s="4"/>
      <c r="DLB46" s="4"/>
      <c r="DLC46" s="4"/>
      <c r="DLD46" s="4"/>
      <c r="DLE46" s="4"/>
      <c r="DLF46" s="4"/>
      <c r="DLG46" s="4"/>
      <c r="DLH46" s="4"/>
      <c r="DLI46" s="4"/>
      <c r="DLJ46" s="4"/>
      <c r="DLK46" s="4"/>
      <c r="DLL46" s="4"/>
      <c r="DLM46" s="4"/>
      <c r="DLN46" s="4"/>
      <c r="DLO46" s="4"/>
      <c r="DLP46" s="4"/>
      <c r="DLQ46" s="4"/>
      <c r="DLR46" s="4"/>
      <c r="DLS46" s="4"/>
      <c r="DLT46" s="4"/>
      <c r="DLU46" s="4"/>
      <c r="DLV46" s="4"/>
      <c r="DLW46" s="4"/>
      <c r="DLX46" s="4"/>
      <c r="DLY46" s="4"/>
      <c r="DLZ46" s="4"/>
      <c r="DMA46" s="4"/>
      <c r="DMB46" s="4"/>
      <c r="DMC46" s="4"/>
      <c r="DMD46" s="4"/>
      <c r="DME46" s="4"/>
      <c r="DMF46" s="4"/>
      <c r="DMG46" s="4"/>
      <c r="DMH46" s="4"/>
      <c r="DMI46" s="4"/>
      <c r="DMJ46" s="4"/>
      <c r="DMK46" s="4"/>
      <c r="DML46" s="4"/>
      <c r="DMM46" s="4"/>
      <c r="DMN46" s="4"/>
      <c r="DMO46" s="4"/>
      <c r="DMP46" s="4"/>
      <c r="DMQ46" s="4"/>
      <c r="DMR46" s="4"/>
      <c r="DMS46" s="4"/>
      <c r="DMT46" s="4"/>
      <c r="DMU46" s="4"/>
      <c r="DMV46" s="4"/>
      <c r="DMW46" s="4"/>
      <c r="DMX46" s="4"/>
      <c r="DMY46" s="4"/>
      <c r="DMZ46" s="4"/>
      <c r="DNA46" s="4"/>
      <c r="DNB46" s="4"/>
      <c r="DNC46" s="4"/>
      <c r="DND46" s="4"/>
      <c r="DNE46" s="4"/>
      <c r="DNF46" s="4"/>
      <c r="DNG46" s="4"/>
      <c r="DNH46" s="4"/>
      <c r="DNI46" s="4"/>
      <c r="DNJ46" s="4"/>
      <c r="DNK46" s="4"/>
      <c r="DNL46" s="4"/>
      <c r="DNM46" s="4"/>
      <c r="DNN46" s="4"/>
      <c r="DNO46" s="4"/>
      <c r="DNP46" s="4"/>
      <c r="DNQ46" s="4"/>
      <c r="DNR46" s="4"/>
      <c r="DNS46" s="4"/>
      <c r="DNT46" s="4"/>
      <c r="DNU46" s="4"/>
      <c r="DNV46" s="4"/>
      <c r="DNW46" s="4"/>
      <c r="DNX46" s="4"/>
      <c r="DNY46" s="4"/>
      <c r="DNZ46" s="4"/>
      <c r="DOA46" s="4"/>
      <c r="DOB46" s="4"/>
      <c r="DOC46" s="4"/>
      <c r="DOD46" s="4"/>
      <c r="DOE46" s="4"/>
      <c r="DOF46" s="4"/>
      <c r="DOG46" s="4"/>
      <c r="DOH46" s="4"/>
      <c r="DOI46" s="4"/>
      <c r="DOJ46" s="4"/>
      <c r="DOK46" s="4"/>
      <c r="DOL46" s="4"/>
      <c r="DOM46" s="4"/>
      <c r="DON46" s="4"/>
      <c r="DOO46" s="4"/>
      <c r="DOP46" s="4"/>
      <c r="DOQ46" s="4"/>
      <c r="DOR46" s="4"/>
      <c r="DOS46" s="4"/>
      <c r="DOT46" s="4"/>
      <c r="DOU46" s="4"/>
      <c r="DOV46" s="4"/>
      <c r="DOW46" s="4"/>
      <c r="DOX46" s="4"/>
      <c r="DOY46" s="4"/>
      <c r="DOZ46" s="4"/>
      <c r="DPA46" s="4"/>
      <c r="DPB46" s="4"/>
      <c r="DPC46" s="4"/>
      <c r="DPD46" s="4"/>
      <c r="DPE46" s="4"/>
      <c r="DPF46" s="4"/>
      <c r="DPG46" s="4"/>
      <c r="DPH46" s="4"/>
      <c r="DPI46" s="4"/>
      <c r="DPJ46" s="4"/>
      <c r="DPK46" s="4"/>
      <c r="DPL46" s="4"/>
      <c r="DPM46" s="4"/>
      <c r="DPN46" s="4"/>
      <c r="DPO46" s="4"/>
      <c r="DPP46" s="4"/>
      <c r="DPQ46" s="4"/>
      <c r="DPR46" s="4"/>
      <c r="DPS46" s="4"/>
      <c r="DPT46" s="4"/>
      <c r="DPU46" s="4"/>
      <c r="DPV46" s="4"/>
      <c r="DPW46" s="4"/>
      <c r="DPX46" s="4"/>
      <c r="DPY46" s="4"/>
      <c r="DPZ46" s="4"/>
      <c r="DQA46" s="4"/>
      <c r="DQB46" s="4"/>
      <c r="DQC46" s="4"/>
      <c r="DQD46" s="4"/>
      <c r="DQE46" s="4"/>
      <c r="DQF46" s="4"/>
      <c r="DQG46" s="4"/>
      <c r="DQH46" s="4"/>
      <c r="DQI46" s="4"/>
      <c r="DQJ46" s="4"/>
      <c r="DQK46" s="4"/>
      <c r="DQL46" s="4"/>
      <c r="DQM46" s="4"/>
      <c r="DQN46" s="4"/>
      <c r="DQO46" s="4"/>
      <c r="DQP46" s="4"/>
      <c r="DQQ46" s="4"/>
      <c r="DQR46" s="4"/>
      <c r="DQS46" s="4"/>
      <c r="DQT46" s="4"/>
      <c r="DQU46" s="4"/>
      <c r="DQV46" s="4"/>
      <c r="DQW46" s="4"/>
      <c r="DQX46" s="4"/>
      <c r="DQY46" s="4"/>
      <c r="DQZ46" s="4"/>
      <c r="DRA46" s="4"/>
      <c r="DRB46" s="4"/>
      <c r="DRC46" s="4"/>
      <c r="DRD46" s="4"/>
      <c r="DRE46" s="4"/>
      <c r="DRF46" s="4"/>
      <c r="DRG46" s="4"/>
      <c r="DRH46" s="4"/>
      <c r="DRI46" s="4"/>
      <c r="DRJ46" s="4"/>
      <c r="DRK46" s="4"/>
      <c r="DRL46" s="4"/>
      <c r="DRM46" s="4"/>
      <c r="DRN46" s="4"/>
      <c r="DRO46" s="4"/>
      <c r="DRP46" s="4"/>
      <c r="DRQ46" s="4"/>
      <c r="DRR46" s="4"/>
      <c r="DRS46" s="4"/>
      <c r="DRT46" s="4"/>
      <c r="DRU46" s="4"/>
      <c r="DRV46" s="4"/>
      <c r="DRW46" s="4"/>
      <c r="DRX46" s="4"/>
      <c r="DRY46" s="4"/>
      <c r="DRZ46" s="4"/>
      <c r="DSA46" s="4"/>
      <c r="DSB46" s="4"/>
      <c r="DSC46" s="4"/>
      <c r="DSD46" s="4"/>
      <c r="DSE46" s="4"/>
      <c r="DSF46" s="4"/>
      <c r="DSG46" s="4"/>
      <c r="DSH46" s="4"/>
      <c r="DSI46" s="4"/>
      <c r="DSJ46" s="4"/>
      <c r="DSK46" s="4"/>
      <c r="DSL46" s="4"/>
      <c r="DSM46" s="4"/>
      <c r="DSN46" s="4"/>
      <c r="DSO46" s="4"/>
      <c r="DSP46" s="4"/>
      <c r="DSQ46" s="4"/>
      <c r="DSR46" s="4"/>
      <c r="DSS46" s="4"/>
      <c r="DST46" s="4"/>
      <c r="DSU46" s="4"/>
      <c r="DSV46" s="4"/>
      <c r="DSW46" s="4"/>
      <c r="DSX46" s="4"/>
      <c r="DSY46" s="4"/>
      <c r="DSZ46" s="4"/>
      <c r="DTA46" s="4"/>
      <c r="DTB46" s="4"/>
      <c r="DTC46" s="4"/>
      <c r="DTD46" s="4"/>
      <c r="DTE46" s="4"/>
      <c r="DTF46" s="4"/>
      <c r="DTG46" s="4"/>
      <c r="DTH46" s="4"/>
      <c r="DTI46" s="4"/>
      <c r="DTJ46" s="4"/>
      <c r="DTK46" s="4"/>
      <c r="DTL46" s="4"/>
      <c r="DTM46" s="4"/>
      <c r="DTN46" s="4"/>
      <c r="DTO46" s="4"/>
      <c r="DTP46" s="4"/>
      <c r="DTQ46" s="4"/>
      <c r="DTR46" s="4"/>
      <c r="DTS46" s="4"/>
      <c r="DTT46" s="4"/>
      <c r="DTU46" s="4"/>
      <c r="DTV46" s="4"/>
      <c r="DTW46" s="4"/>
      <c r="DTX46" s="4"/>
      <c r="DTY46" s="4"/>
      <c r="DTZ46" s="4"/>
      <c r="DUA46" s="4"/>
      <c r="DUB46" s="4"/>
      <c r="DUC46" s="4"/>
      <c r="DUD46" s="4"/>
      <c r="DUE46" s="4"/>
      <c r="DUF46" s="4"/>
      <c r="DUG46" s="4"/>
      <c r="DUH46" s="4"/>
      <c r="DUI46" s="4"/>
      <c r="DUJ46" s="4"/>
      <c r="DUK46" s="4"/>
      <c r="DUL46" s="4"/>
      <c r="DUM46" s="4"/>
      <c r="DUN46" s="4"/>
      <c r="DUO46" s="4"/>
      <c r="DUP46" s="4"/>
      <c r="DUQ46" s="4"/>
      <c r="DUR46" s="4"/>
      <c r="DUS46" s="4"/>
      <c r="DUT46" s="4"/>
      <c r="DUU46" s="4"/>
      <c r="DUV46" s="4"/>
      <c r="DUW46" s="4"/>
      <c r="DUX46" s="4"/>
      <c r="DUY46" s="4"/>
      <c r="DUZ46" s="4"/>
      <c r="DVA46" s="4"/>
      <c r="DVB46" s="4"/>
      <c r="DVC46" s="4"/>
      <c r="DVD46" s="4"/>
      <c r="DVE46" s="4"/>
      <c r="DVF46" s="4"/>
      <c r="DVG46" s="4"/>
      <c r="DVH46" s="4"/>
      <c r="DVI46" s="4"/>
      <c r="DVJ46" s="4"/>
      <c r="DVK46" s="4"/>
      <c r="DVL46" s="4"/>
      <c r="DVM46" s="4"/>
      <c r="DVN46" s="4"/>
      <c r="DVO46" s="4"/>
      <c r="DVP46" s="4"/>
      <c r="DVQ46" s="4"/>
      <c r="DVR46" s="4"/>
      <c r="DVS46" s="4"/>
      <c r="DVT46" s="4"/>
      <c r="DVU46" s="4"/>
      <c r="DVV46" s="4"/>
      <c r="DVW46" s="4"/>
      <c r="DVX46" s="4"/>
      <c r="DVY46" s="4"/>
      <c r="DVZ46" s="4"/>
      <c r="DWA46" s="4"/>
      <c r="DWB46" s="4"/>
      <c r="DWC46" s="4"/>
      <c r="DWD46" s="4"/>
      <c r="DWE46" s="4"/>
      <c r="DWF46" s="4"/>
      <c r="DWG46" s="4"/>
      <c r="DWH46" s="4"/>
      <c r="DWI46" s="4"/>
      <c r="DWJ46" s="4"/>
      <c r="DWK46" s="4"/>
      <c r="DWL46" s="4"/>
      <c r="DWM46" s="4"/>
      <c r="DWN46" s="4"/>
      <c r="DWO46" s="4"/>
      <c r="DWP46" s="4"/>
      <c r="DWQ46" s="4"/>
      <c r="DWR46" s="4"/>
      <c r="DWS46" s="4"/>
      <c r="DWT46" s="4"/>
      <c r="DWU46" s="4"/>
      <c r="DWV46" s="4"/>
      <c r="DWW46" s="4"/>
      <c r="DWX46" s="4"/>
      <c r="DWY46" s="4"/>
      <c r="DWZ46" s="4"/>
      <c r="DXA46" s="4"/>
      <c r="DXB46" s="4"/>
      <c r="DXC46" s="4"/>
      <c r="DXD46" s="4"/>
      <c r="DXE46" s="4"/>
      <c r="DXF46" s="4"/>
      <c r="DXG46" s="4"/>
      <c r="DXH46" s="4"/>
      <c r="DXI46" s="4"/>
      <c r="DXJ46" s="4"/>
      <c r="DXK46" s="4"/>
      <c r="DXL46" s="4"/>
      <c r="DXM46" s="4"/>
      <c r="DXN46" s="4"/>
      <c r="DXO46" s="4"/>
      <c r="DXP46" s="4"/>
      <c r="DXQ46" s="4"/>
      <c r="DXR46" s="4"/>
      <c r="DXS46" s="4"/>
      <c r="DXT46" s="4"/>
      <c r="DXU46" s="4"/>
      <c r="DXV46" s="4"/>
      <c r="DXW46" s="4"/>
      <c r="DXX46" s="4"/>
      <c r="DXY46" s="4"/>
      <c r="DXZ46" s="4"/>
      <c r="DYA46" s="4"/>
      <c r="DYB46" s="4"/>
      <c r="DYC46" s="4"/>
      <c r="DYD46" s="4"/>
      <c r="DYE46" s="4"/>
      <c r="DYF46" s="4"/>
      <c r="DYG46" s="4"/>
      <c r="DYH46" s="4"/>
      <c r="DYI46" s="4"/>
      <c r="DYJ46" s="4"/>
      <c r="DYK46" s="4"/>
      <c r="DYL46" s="4"/>
      <c r="DYM46" s="4"/>
      <c r="DYN46" s="4"/>
      <c r="DYO46" s="4"/>
      <c r="DYP46" s="4"/>
      <c r="DYQ46" s="4"/>
      <c r="DYR46" s="4"/>
      <c r="DYS46" s="4"/>
      <c r="DYT46" s="4"/>
      <c r="DYU46" s="4"/>
      <c r="DYV46" s="4"/>
      <c r="DYW46" s="4"/>
      <c r="DYX46" s="4"/>
      <c r="DYY46" s="4"/>
      <c r="DYZ46" s="4"/>
      <c r="DZA46" s="4"/>
      <c r="DZB46" s="4"/>
      <c r="DZC46" s="4"/>
      <c r="DZD46" s="4"/>
      <c r="DZE46" s="4"/>
      <c r="DZF46" s="4"/>
      <c r="DZG46" s="4"/>
      <c r="DZH46" s="4"/>
      <c r="DZI46" s="4"/>
      <c r="DZJ46" s="4"/>
      <c r="DZK46" s="4"/>
      <c r="DZL46" s="4"/>
      <c r="DZM46" s="4"/>
      <c r="DZN46" s="4"/>
      <c r="DZO46" s="4"/>
      <c r="DZP46" s="4"/>
      <c r="DZQ46" s="4"/>
      <c r="DZR46" s="4"/>
      <c r="DZS46" s="4"/>
      <c r="DZT46" s="4"/>
      <c r="DZU46" s="4"/>
      <c r="DZV46" s="4"/>
      <c r="DZW46" s="4"/>
      <c r="DZX46" s="4"/>
      <c r="DZY46" s="4"/>
      <c r="DZZ46" s="4"/>
      <c r="EAA46" s="4"/>
      <c r="EAB46" s="4"/>
      <c r="EAC46" s="4"/>
      <c r="EAD46" s="4"/>
      <c r="EAE46" s="4"/>
      <c r="EAF46" s="4"/>
      <c r="EAG46" s="4"/>
      <c r="EAH46" s="4"/>
      <c r="EAI46" s="4"/>
      <c r="EAJ46" s="4"/>
      <c r="EAK46" s="4"/>
      <c r="EAL46" s="4"/>
      <c r="EAM46" s="4"/>
      <c r="EAN46" s="4"/>
      <c r="EAO46" s="4"/>
      <c r="EAP46" s="4"/>
      <c r="EAQ46" s="4"/>
      <c r="EAR46" s="4"/>
      <c r="EAS46" s="4"/>
      <c r="EAT46" s="4"/>
      <c r="EAU46" s="4"/>
      <c r="EAV46" s="4"/>
      <c r="EAW46" s="4"/>
      <c r="EAX46" s="4"/>
      <c r="EAY46" s="4"/>
      <c r="EAZ46" s="4"/>
      <c r="EBA46" s="4"/>
      <c r="EBB46" s="4"/>
      <c r="EBC46" s="4"/>
      <c r="EBD46" s="4"/>
      <c r="EBE46" s="4"/>
      <c r="EBF46" s="4"/>
      <c r="EBG46" s="4"/>
      <c r="EBH46" s="4"/>
      <c r="EBI46" s="4"/>
      <c r="EBJ46" s="4"/>
      <c r="EBK46" s="4"/>
      <c r="EBL46" s="4"/>
      <c r="EBM46" s="4"/>
      <c r="EBN46" s="4"/>
      <c r="EBO46" s="4"/>
      <c r="EBP46" s="4"/>
      <c r="EBQ46" s="4"/>
      <c r="EBR46" s="4"/>
      <c r="EBS46" s="4"/>
      <c r="EBT46" s="4"/>
      <c r="EBU46" s="4"/>
      <c r="EBV46" s="4"/>
      <c r="EBW46" s="4"/>
      <c r="EBX46" s="4"/>
      <c r="EBY46" s="4"/>
      <c r="EBZ46" s="4"/>
      <c r="ECA46" s="4"/>
      <c r="ECB46" s="4"/>
      <c r="ECC46" s="4"/>
      <c r="ECD46" s="4"/>
      <c r="ECE46" s="4"/>
      <c r="ECF46" s="4"/>
      <c r="ECG46" s="4"/>
      <c r="ECH46" s="4"/>
      <c r="ECI46" s="4"/>
      <c r="ECJ46" s="4"/>
      <c r="ECK46" s="4"/>
      <c r="ECL46" s="4"/>
      <c r="ECM46" s="4"/>
      <c r="ECN46" s="4"/>
      <c r="ECO46" s="4"/>
      <c r="ECP46" s="4"/>
      <c r="ECQ46" s="4"/>
      <c r="ECR46" s="4"/>
      <c r="ECS46" s="4"/>
      <c r="ECT46" s="4"/>
      <c r="ECU46" s="4"/>
      <c r="ECV46" s="4"/>
      <c r="ECW46" s="4"/>
      <c r="ECX46" s="4"/>
      <c r="ECY46" s="4"/>
      <c r="ECZ46" s="4"/>
      <c r="EDA46" s="4"/>
      <c r="EDB46" s="4"/>
      <c r="EDC46" s="4"/>
      <c r="EDD46" s="4"/>
      <c r="EDE46" s="4"/>
      <c r="EDF46" s="4"/>
      <c r="EDG46" s="4"/>
      <c r="EDH46" s="4"/>
      <c r="EDI46" s="4"/>
      <c r="EDJ46" s="4"/>
      <c r="EDK46" s="4"/>
      <c r="EDL46" s="4"/>
      <c r="EDM46" s="4"/>
      <c r="EDN46" s="4"/>
      <c r="EDO46" s="4"/>
      <c r="EDP46" s="4"/>
      <c r="EDQ46" s="4"/>
      <c r="EDR46" s="4"/>
      <c r="EDS46" s="4"/>
      <c r="EDT46" s="4"/>
      <c r="EDU46" s="4"/>
      <c r="EDV46" s="4"/>
      <c r="EDW46" s="4"/>
      <c r="EDX46" s="4"/>
      <c r="EDY46" s="4"/>
      <c r="EDZ46" s="4"/>
      <c r="EEA46" s="4"/>
      <c r="EEB46" s="4"/>
      <c r="EEC46" s="4"/>
      <c r="EED46" s="4"/>
      <c r="EEE46" s="4"/>
      <c r="EEF46" s="4"/>
      <c r="EEG46" s="4"/>
      <c r="EEH46" s="4"/>
      <c r="EEI46" s="4"/>
      <c r="EEJ46" s="4"/>
      <c r="EEK46" s="4"/>
      <c r="EEL46" s="4"/>
      <c r="EEM46" s="4"/>
      <c r="EEN46" s="4"/>
      <c r="EEO46" s="4"/>
      <c r="EEP46" s="4"/>
      <c r="EEQ46" s="4"/>
      <c r="EER46" s="4"/>
      <c r="EES46" s="4"/>
      <c r="EET46" s="4"/>
      <c r="EEU46" s="4"/>
      <c r="EEV46" s="4"/>
      <c r="EEW46" s="4"/>
      <c r="EEX46" s="4"/>
      <c r="EEY46" s="4"/>
      <c r="EEZ46" s="4"/>
      <c r="EFA46" s="4"/>
      <c r="EFB46" s="4"/>
      <c r="EFC46" s="4"/>
      <c r="EFD46" s="4"/>
      <c r="EFE46" s="4"/>
      <c r="EFF46" s="4"/>
      <c r="EFG46" s="4"/>
      <c r="EFH46" s="4"/>
      <c r="EFI46" s="4"/>
      <c r="EFJ46" s="4"/>
      <c r="EFK46" s="4"/>
      <c r="EFL46" s="4"/>
      <c r="EFM46" s="4"/>
      <c r="EFN46" s="4"/>
      <c r="EFO46" s="4"/>
      <c r="EFP46" s="4"/>
      <c r="EFQ46" s="4"/>
      <c r="EFR46" s="4"/>
      <c r="EFS46" s="4"/>
      <c r="EFT46" s="4"/>
      <c r="EFU46" s="4"/>
      <c r="EFV46" s="4"/>
      <c r="EFW46" s="4"/>
      <c r="EFX46" s="4"/>
      <c r="EFY46" s="4"/>
      <c r="EFZ46" s="4"/>
      <c r="EGA46" s="4"/>
      <c r="EGB46" s="4"/>
      <c r="EGC46" s="4"/>
      <c r="EGD46" s="4"/>
      <c r="EGE46" s="4"/>
      <c r="EGF46" s="4"/>
      <c r="EGG46" s="4"/>
      <c r="EGH46" s="4"/>
      <c r="EGI46" s="4"/>
      <c r="EGJ46" s="4"/>
      <c r="EGK46" s="4"/>
      <c r="EGL46" s="4"/>
      <c r="EGM46" s="4"/>
      <c r="EGN46" s="4"/>
      <c r="EGO46" s="4"/>
      <c r="EGP46" s="4"/>
      <c r="EGQ46" s="4"/>
      <c r="EGR46" s="4"/>
      <c r="EGS46" s="4"/>
      <c r="EGT46" s="4"/>
      <c r="EGU46" s="4"/>
      <c r="EGV46" s="4"/>
      <c r="EGW46" s="4"/>
      <c r="EGX46" s="4"/>
      <c r="EGY46" s="4"/>
      <c r="EGZ46" s="4"/>
      <c r="EHA46" s="4"/>
      <c r="EHB46" s="4"/>
      <c r="EHC46" s="4"/>
      <c r="EHD46" s="4"/>
      <c r="EHE46" s="4"/>
      <c r="EHF46" s="4"/>
      <c r="EHG46" s="4"/>
      <c r="EHH46" s="4"/>
      <c r="EHI46" s="4"/>
      <c r="EHJ46" s="4"/>
      <c r="EHK46" s="4"/>
      <c r="EHL46" s="4"/>
      <c r="EHM46" s="4"/>
      <c r="EHN46" s="4"/>
      <c r="EHO46" s="4"/>
      <c r="EHP46" s="4"/>
      <c r="EHQ46" s="4"/>
      <c r="EHR46" s="4"/>
      <c r="EHS46" s="4"/>
      <c r="EHT46" s="4"/>
      <c r="EHU46" s="4"/>
      <c r="EHV46" s="4"/>
      <c r="EHW46" s="4"/>
      <c r="EHX46" s="4"/>
      <c r="EHY46" s="4"/>
      <c r="EHZ46" s="4"/>
      <c r="EIA46" s="4"/>
      <c r="EIB46" s="4"/>
      <c r="EIC46" s="4"/>
      <c r="EID46" s="4"/>
      <c r="EIE46" s="4"/>
      <c r="EIF46" s="4"/>
      <c r="EIG46" s="4"/>
      <c r="EIH46" s="4"/>
      <c r="EII46" s="4"/>
      <c r="EIJ46" s="4"/>
      <c r="EIK46" s="4"/>
      <c r="EIL46" s="4"/>
      <c r="EIM46" s="4"/>
      <c r="EIN46" s="4"/>
      <c r="EIO46" s="4"/>
      <c r="EIP46" s="4"/>
      <c r="EIQ46" s="4"/>
      <c r="EIR46" s="4"/>
      <c r="EIS46" s="4"/>
      <c r="EIT46" s="4"/>
      <c r="EIU46" s="4"/>
      <c r="EIV46" s="4"/>
      <c r="EIW46" s="4"/>
      <c r="EIX46" s="4"/>
      <c r="EIY46" s="4"/>
      <c r="EIZ46" s="4"/>
      <c r="EJA46" s="4"/>
      <c r="EJB46" s="4"/>
      <c r="EJC46" s="4"/>
      <c r="EJD46" s="4"/>
      <c r="EJE46" s="4"/>
      <c r="EJF46" s="4"/>
      <c r="EJG46" s="4"/>
      <c r="EJH46" s="4"/>
      <c r="EJI46" s="4"/>
      <c r="EJJ46" s="4"/>
      <c r="EJK46" s="4"/>
      <c r="EJL46" s="4"/>
      <c r="EJM46" s="4"/>
      <c r="EJN46" s="4"/>
      <c r="EJO46" s="4"/>
      <c r="EJP46" s="4"/>
      <c r="EJQ46" s="4"/>
      <c r="EJR46" s="4"/>
      <c r="EJS46" s="4"/>
      <c r="EJT46" s="4"/>
      <c r="EJU46" s="4"/>
      <c r="EJV46" s="4"/>
      <c r="EJW46" s="4"/>
      <c r="EJX46" s="4"/>
      <c r="EJY46" s="4"/>
      <c r="EJZ46" s="4"/>
      <c r="EKA46" s="4"/>
      <c r="EKB46" s="4"/>
      <c r="EKC46" s="4"/>
      <c r="EKD46" s="4"/>
      <c r="EKE46" s="4"/>
      <c r="EKF46" s="4"/>
      <c r="EKG46" s="4"/>
      <c r="EKH46" s="4"/>
      <c r="EKI46" s="4"/>
      <c r="EKJ46" s="4"/>
      <c r="EKK46" s="4"/>
      <c r="EKL46" s="4"/>
      <c r="EKM46" s="4"/>
      <c r="EKN46" s="4"/>
      <c r="EKO46" s="4"/>
      <c r="EKP46" s="4"/>
      <c r="EKQ46" s="4"/>
      <c r="EKR46" s="4"/>
      <c r="EKS46" s="4"/>
      <c r="EKT46" s="4"/>
      <c r="EKU46" s="4"/>
      <c r="EKV46" s="4"/>
      <c r="EKW46" s="4"/>
      <c r="EKX46" s="4"/>
      <c r="EKY46" s="4"/>
      <c r="EKZ46" s="4"/>
      <c r="ELA46" s="4"/>
      <c r="ELB46" s="4"/>
      <c r="ELC46" s="4"/>
      <c r="ELD46" s="4"/>
      <c r="ELE46" s="4"/>
      <c r="ELF46" s="4"/>
      <c r="ELG46" s="4"/>
      <c r="ELH46" s="4"/>
      <c r="ELI46" s="4"/>
      <c r="ELJ46" s="4"/>
      <c r="ELK46" s="4"/>
      <c r="ELL46" s="4"/>
      <c r="ELM46" s="4"/>
      <c r="ELN46" s="4"/>
      <c r="ELO46" s="4"/>
      <c r="ELP46" s="4"/>
      <c r="ELQ46" s="4"/>
      <c r="ELR46" s="4"/>
      <c r="ELS46" s="4"/>
      <c r="ELT46" s="4"/>
      <c r="ELU46" s="4"/>
      <c r="ELV46" s="4"/>
      <c r="ELW46" s="4"/>
      <c r="ELX46" s="4"/>
      <c r="ELY46" s="4"/>
      <c r="ELZ46" s="4"/>
      <c r="EMA46" s="4"/>
      <c r="EMB46" s="4"/>
      <c r="EMC46" s="4"/>
      <c r="EMD46" s="4"/>
      <c r="EME46" s="4"/>
      <c r="EMF46" s="4"/>
      <c r="EMG46" s="4"/>
      <c r="EMH46" s="4"/>
      <c r="EMI46" s="4"/>
      <c r="EMJ46" s="4"/>
      <c r="EMK46" s="4"/>
      <c r="EML46" s="4"/>
      <c r="EMM46" s="4"/>
      <c r="EMN46" s="4"/>
      <c r="EMO46" s="4"/>
      <c r="EMP46" s="4"/>
      <c r="EMQ46" s="4"/>
      <c r="EMR46" s="4"/>
      <c r="EMS46" s="4"/>
      <c r="EMT46" s="4"/>
      <c r="EMU46" s="4"/>
      <c r="EMV46" s="4"/>
      <c r="EMW46" s="4"/>
      <c r="EMX46" s="4"/>
      <c r="EMY46" s="4"/>
      <c r="EMZ46" s="4"/>
      <c r="ENA46" s="4"/>
      <c r="ENB46" s="4"/>
      <c r="ENC46" s="4"/>
      <c r="END46" s="4"/>
      <c r="ENE46" s="4"/>
      <c r="ENF46" s="4"/>
      <c r="ENG46" s="4"/>
      <c r="ENH46" s="4"/>
      <c r="ENI46" s="4"/>
      <c r="ENJ46" s="4"/>
      <c r="ENK46" s="4"/>
      <c r="ENL46" s="4"/>
      <c r="ENM46" s="4"/>
      <c r="ENN46" s="4"/>
      <c r="ENO46" s="4"/>
      <c r="ENP46" s="4"/>
      <c r="ENQ46" s="4"/>
      <c r="ENR46" s="4"/>
      <c r="ENS46" s="4"/>
      <c r="ENT46" s="4"/>
      <c r="ENU46" s="4"/>
      <c r="ENV46" s="4"/>
      <c r="ENW46" s="4"/>
      <c r="ENX46" s="4"/>
      <c r="ENY46" s="4"/>
      <c r="ENZ46" s="4"/>
      <c r="EOA46" s="4"/>
      <c r="EOB46" s="4"/>
      <c r="EOC46" s="4"/>
      <c r="EOD46" s="4"/>
      <c r="EOE46" s="4"/>
      <c r="EOF46" s="4"/>
      <c r="EOG46" s="4"/>
      <c r="EOH46" s="4"/>
      <c r="EOI46" s="4"/>
      <c r="EOJ46" s="4"/>
      <c r="EOK46" s="4"/>
      <c r="EOL46" s="4"/>
      <c r="EOM46" s="4"/>
      <c r="EON46" s="4"/>
      <c r="EOO46" s="4"/>
      <c r="EOP46" s="4"/>
      <c r="EOQ46" s="4"/>
      <c r="EOR46" s="4"/>
      <c r="EOS46" s="4"/>
      <c r="EOT46" s="4"/>
      <c r="EOU46" s="4"/>
      <c r="EOV46" s="4"/>
      <c r="EOW46" s="4"/>
      <c r="EOX46" s="4"/>
      <c r="EOY46" s="4"/>
      <c r="EOZ46" s="4"/>
      <c r="EPA46" s="4"/>
      <c r="EPB46" s="4"/>
      <c r="EPC46" s="4"/>
      <c r="EPD46" s="4"/>
      <c r="EPE46" s="4"/>
      <c r="EPF46" s="4"/>
      <c r="EPG46" s="4"/>
      <c r="EPH46" s="4"/>
      <c r="EPI46" s="4"/>
      <c r="EPJ46" s="4"/>
      <c r="EPK46" s="4"/>
      <c r="EPL46" s="4"/>
      <c r="EPM46" s="4"/>
      <c r="EPN46" s="4"/>
      <c r="EPO46" s="4"/>
      <c r="EPP46" s="4"/>
      <c r="EPQ46" s="4"/>
      <c r="EPR46" s="4"/>
      <c r="EPS46" s="4"/>
      <c r="EPT46" s="4"/>
      <c r="EPU46" s="4"/>
      <c r="EPV46" s="4"/>
      <c r="EPW46" s="4"/>
      <c r="EPX46" s="4"/>
      <c r="EPY46" s="4"/>
      <c r="EPZ46" s="4"/>
      <c r="EQA46" s="4"/>
      <c r="EQB46" s="4"/>
      <c r="EQC46" s="4"/>
      <c r="EQD46" s="4"/>
      <c r="EQE46" s="4"/>
      <c r="EQF46" s="4"/>
      <c r="EQG46" s="4"/>
      <c r="EQH46" s="4"/>
      <c r="EQI46" s="4"/>
      <c r="EQJ46" s="4"/>
      <c r="EQK46" s="4"/>
      <c r="EQL46" s="4"/>
      <c r="EQM46" s="4"/>
      <c r="EQN46" s="4"/>
      <c r="EQO46" s="4"/>
      <c r="EQP46" s="4"/>
      <c r="EQQ46" s="4"/>
      <c r="EQR46" s="4"/>
      <c r="EQS46" s="4"/>
      <c r="EQT46" s="4"/>
      <c r="EQU46" s="4"/>
      <c r="EQV46" s="4"/>
      <c r="EQW46" s="4"/>
      <c r="EQX46" s="4"/>
      <c r="EQY46" s="4"/>
      <c r="EQZ46" s="4"/>
      <c r="ERA46" s="4"/>
      <c r="ERB46" s="4"/>
      <c r="ERC46" s="4"/>
      <c r="ERD46" s="4"/>
      <c r="ERE46" s="4"/>
      <c r="ERF46" s="4"/>
      <c r="ERG46" s="4"/>
      <c r="ERH46" s="4"/>
      <c r="ERI46" s="4"/>
      <c r="ERJ46" s="4"/>
      <c r="ERK46" s="4"/>
      <c r="ERL46" s="4"/>
      <c r="ERM46" s="4"/>
      <c r="ERN46" s="4"/>
      <c r="ERO46" s="4"/>
      <c r="ERP46" s="4"/>
      <c r="ERQ46" s="4"/>
      <c r="ERR46" s="4"/>
      <c r="ERS46" s="4"/>
      <c r="ERT46" s="4"/>
      <c r="ERU46" s="4"/>
      <c r="ERV46" s="4"/>
      <c r="ERW46" s="4"/>
      <c r="ERX46" s="4"/>
      <c r="ERY46" s="4"/>
      <c r="ERZ46" s="4"/>
      <c r="ESA46" s="4"/>
      <c r="ESB46" s="4"/>
      <c r="ESC46" s="4"/>
      <c r="ESD46" s="4"/>
      <c r="ESE46" s="4"/>
      <c r="ESF46" s="4"/>
      <c r="ESG46" s="4"/>
      <c r="ESH46" s="4"/>
      <c r="ESI46" s="4"/>
      <c r="ESJ46" s="4"/>
      <c r="ESK46" s="4"/>
      <c r="ESL46" s="4"/>
      <c r="ESM46" s="4"/>
      <c r="ESN46" s="4"/>
      <c r="ESO46" s="4"/>
      <c r="ESP46" s="4"/>
      <c r="ESQ46" s="4"/>
      <c r="ESR46" s="4"/>
      <c r="ESS46" s="4"/>
      <c r="EST46" s="4"/>
      <c r="ESU46" s="4"/>
      <c r="ESV46" s="4"/>
      <c r="ESW46" s="4"/>
      <c r="ESX46" s="4"/>
      <c r="ESY46" s="4"/>
      <c r="ESZ46" s="4"/>
      <c r="ETA46" s="4"/>
      <c r="ETB46" s="4"/>
      <c r="ETC46" s="4"/>
      <c r="ETD46" s="4"/>
      <c r="ETE46" s="4"/>
      <c r="ETF46" s="4"/>
      <c r="ETG46" s="4"/>
      <c r="ETH46" s="4"/>
      <c r="ETI46" s="4"/>
      <c r="ETJ46" s="4"/>
      <c r="ETK46" s="4"/>
      <c r="ETL46" s="4"/>
      <c r="ETM46" s="4"/>
      <c r="ETN46" s="4"/>
      <c r="ETO46" s="4"/>
      <c r="ETP46" s="4"/>
      <c r="ETQ46" s="4"/>
      <c r="ETR46" s="4"/>
      <c r="ETS46" s="4"/>
      <c r="ETT46" s="4"/>
      <c r="ETU46" s="4"/>
      <c r="ETV46" s="4"/>
      <c r="ETW46" s="4"/>
      <c r="ETX46" s="4"/>
      <c r="ETY46" s="4"/>
      <c r="ETZ46" s="4"/>
      <c r="EUA46" s="4"/>
      <c r="EUB46" s="4"/>
      <c r="EUC46" s="4"/>
      <c r="EUD46" s="4"/>
      <c r="EUE46" s="4"/>
      <c r="EUF46" s="4"/>
      <c r="EUG46" s="4"/>
      <c r="EUH46" s="4"/>
      <c r="EUI46" s="4"/>
      <c r="EUJ46" s="4"/>
      <c r="EUK46" s="4"/>
      <c r="EUL46" s="4"/>
      <c r="EUM46" s="4"/>
      <c r="EUN46" s="4"/>
      <c r="EUO46" s="4"/>
      <c r="EUP46" s="4"/>
      <c r="EUQ46" s="4"/>
      <c r="EUR46" s="4"/>
      <c r="EUS46" s="4"/>
      <c r="EUT46" s="4"/>
      <c r="EUU46" s="4"/>
      <c r="EUV46" s="4"/>
      <c r="EUW46" s="4"/>
      <c r="EUX46" s="4"/>
      <c r="EUY46" s="4"/>
      <c r="EUZ46" s="4"/>
      <c r="EVA46" s="4"/>
      <c r="EVB46" s="4"/>
      <c r="EVC46" s="4"/>
      <c r="EVD46" s="4"/>
      <c r="EVE46" s="4"/>
      <c r="EVF46" s="4"/>
      <c r="EVG46" s="4"/>
      <c r="EVH46" s="4"/>
      <c r="EVI46" s="4"/>
      <c r="EVJ46" s="4"/>
      <c r="EVK46" s="4"/>
      <c r="EVL46" s="4"/>
      <c r="EVM46" s="4"/>
      <c r="EVN46" s="4"/>
      <c r="EVO46" s="4"/>
      <c r="EVP46" s="4"/>
      <c r="EVQ46" s="4"/>
      <c r="EVR46" s="4"/>
      <c r="EVS46" s="4"/>
      <c r="EVT46" s="4"/>
      <c r="EVU46" s="4"/>
      <c r="EVV46" s="4"/>
      <c r="EVW46" s="4"/>
      <c r="EVX46" s="4"/>
      <c r="EVY46" s="4"/>
      <c r="EVZ46" s="4"/>
      <c r="EWA46" s="4"/>
      <c r="EWB46" s="4"/>
      <c r="EWC46" s="4"/>
      <c r="EWD46" s="4"/>
      <c r="EWE46" s="4"/>
      <c r="EWF46" s="4"/>
      <c r="EWG46" s="4"/>
      <c r="EWH46" s="4"/>
      <c r="EWI46" s="4"/>
      <c r="EWJ46" s="4"/>
      <c r="EWK46" s="4"/>
      <c r="EWL46" s="4"/>
      <c r="EWM46" s="4"/>
      <c r="EWN46" s="4"/>
      <c r="EWO46" s="4"/>
      <c r="EWP46" s="4"/>
      <c r="EWQ46" s="4"/>
      <c r="EWR46" s="4"/>
      <c r="EWS46" s="4"/>
      <c r="EWT46" s="4"/>
      <c r="EWU46" s="4"/>
      <c r="EWV46" s="4"/>
      <c r="EWW46" s="4"/>
      <c r="EWX46" s="4"/>
      <c r="EWY46" s="4"/>
      <c r="EWZ46" s="4"/>
      <c r="EXA46" s="4"/>
      <c r="EXB46" s="4"/>
      <c r="EXC46" s="4"/>
      <c r="EXD46" s="4"/>
      <c r="EXE46" s="4"/>
      <c r="EXF46" s="4"/>
      <c r="EXG46" s="4"/>
      <c r="EXH46" s="4"/>
      <c r="EXI46" s="4"/>
      <c r="EXJ46" s="4"/>
      <c r="EXK46" s="4"/>
      <c r="EXL46" s="4"/>
      <c r="EXM46" s="4"/>
      <c r="EXN46" s="4"/>
      <c r="EXO46" s="4"/>
      <c r="EXP46" s="4"/>
      <c r="EXQ46" s="4"/>
      <c r="EXR46" s="4"/>
      <c r="EXS46" s="4"/>
      <c r="EXT46" s="4"/>
      <c r="EXU46" s="4"/>
      <c r="EXV46" s="4"/>
      <c r="EXW46" s="4"/>
      <c r="EXX46" s="4"/>
      <c r="EXY46" s="4"/>
      <c r="EXZ46" s="4"/>
      <c r="EYA46" s="4"/>
      <c r="EYB46" s="4"/>
      <c r="EYC46" s="4"/>
      <c r="EYD46" s="4"/>
      <c r="EYE46" s="4"/>
      <c r="EYF46" s="4"/>
      <c r="EYG46" s="4"/>
      <c r="EYH46" s="4"/>
      <c r="EYI46" s="4"/>
      <c r="EYJ46" s="4"/>
      <c r="EYK46" s="4"/>
      <c r="EYL46" s="4"/>
      <c r="EYM46" s="4"/>
      <c r="EYN46" s="4"/>
      <c r="EYO46" s="4"/>
      <c r="EYP46" s="4"/>
      <c r="EYQ46" s="4"/>
      <c r="EYR46" s="4"/>
      <c r="EYS46" s="4"/>
      <c r="EYT46" s="4"/>
      <c r="EYU46" s="4"/>
      <c r="EYV46" s="4"/>
      <c r="EYW46" s="4"/>
      <c r="EYX46" s="4"/>
      <c r="EYY46" s="4"/>
      <c r="EYZ46" s="4"/>
      <c r="EZA46" s="4"/>
      <c r="EZB46" s="4"/>
      <c r="EZC46" s="4"/>
      <c r="EZD46" s="4"/>
      <c r="EZE46" s="4"/>
      <c r="EZF46" s="4"/>
      <c r="EZG46" s="4"/>
      <c r="EZH46" s="4"/>
      <c r="EZI46" s="4"/>
      <c r="EZJ46" s="4"/>
      <c r="EZK46" s="4"/>
      <c r="EZL46" s="4"/>
      <c r="EZM46" s="4"/>
      <c r="EZN46" s="4"/>
      <c r="EZO46" s="4"/>
      <c r="EZP46" s="4"/>
      <c r="EZQ46" s="4"/>
      <c r="EZR46" s="4"/>
      <c r="EZS46" s="4"/>
      <c r="EZT46" s="4"/>
      <c r="EZU46" s="4"/>
      <c r="EZV46" s="4"/>
      <c r="EZW46" s="4"/>
      <c r="EZX46" s="4"/>
      <c r="EZY46" s="4"/>
      <c r="EZZ46" s="4"/>
      <c r="FAA46" s="4"/>
      <c r="FAB46" s="4"/>
      <c r="FAC46" s="4"/>
      <c r="FAD46" s="4"/>
      <c r="FAE46" s="4"/>
      <c r="FAF46" s="4"/>
      <c r="FAG46" s="4"/>
      <c r="FAH46" s="4"/>
      <c r="FAI46" s="4"/>
      <c r="FAJ46" s="4"/>
      <c r="FAK46" s="4"/>
      <c r="FAL46" s="4"/>
      <c r="FAM46" s="4"/>
      <c r="FAN46" s="4"/>
      <c r="FAO46" s="4"/>
      <c r="FAP46" s="4"/>
      <c r="FAQ46" s="4"/>
      <c r="FAR46" s="4"/>
      <c r="FAS46" s="4"/>
      <c r="FAT46" s="4"/>
      <c r="FAU46" s="4"/>
      <c r="FAV46" s="4"/>
      <c r="FAW46" s="4"/>
      <c r="FAX46" s="4"/>
      <c r="FAY46" s="4"/>
      <c r="FAZ46" s="4"/>
      <c r="FBA46" s="4"/>
      <c r="FBB46" s="4"/>
      <c r="FBC46" s="4"/>
      <c r="FBD46" s="4"/>
      <c r="FBE46" s="4"/>
      <c r="FBF46" s="4"/>
      <c r="FBG46" s="4"/>
      <c r="FBH46" s="4"/>
      <c r="FBI46" s="4"/>
      <c r="FBJ46" s="4"/>
      <c r="FBK46" s="4"/>
      <c r="FBL46" s="4"/>
      <c r="FBM46" s="4"/>
      <c r="FBN46" s="4"/>
      <c r="FBO46" s="4"/>
      <c r="FBP46" s="4"/>
      <c r="FBQ46" s="4"/>
      <c r="FBR46" s="4"/>
      <c r="FBS46" s="4"/>
      <c r="FBT46" s="4"/>
      <c r="FBU46" s="4"/>
      <c r="FBV46" s="4"/>
      <c r="FBW46" s="4"/>
      <c r="FBX46" s="4"/>
      <c r="FBY46" s="4"/>
      <c r="FBZ46" s="4"/>
      <c r="FCA46" s="4"/>
      <c r="FCB46" s="4"/>
      <c r="FCC46" s="4"/>
      <c r="FCD46" s="4"/>
      <c r="FCE46" s="4"/>
      <c r="FCF46" s="4"/>
      <c r="FCG46" s="4"/>
      <c r="FCH46" s="4"/>
      <c r="FCI46" s="4"/>
      <c r="FCJ46" s="4"/>
      <c r="FCK46" s="4"/>
      <c r="FCL46" s="4"/>
      <c r="FCM46" s="4"/>
      <c r="FCN46" s="4"/>
      <c r="FCO46" s="4"/>
      <c r="FCP46" s="4"/>
      <c r="FCQ46" s="4"/>
      <c r="FCR46" s="4"/>
      <c r="FCS46" s="4"/>
      <c r="FCT46" s="4"/>
      <c r="FCU46" s="4"/>
      <c r="FCV46" s="4"/>
      <c r="FCW46" s="4"/>
      <c r="FCX46" s="4"/>
      <c r="FCY46" s="4"/>
      <c r="FCZ46" s="4"/>
      <c r="FDA46" s="4"/>
      <c r="FDB46" s="4"/>
      <c r="FDC46" s="4"/>
      <c r="FDD46" s="4"/>
      <c r="FDE46" s="4"/>
      <c r="FDF46" s="4"/>
      <c r="FDG46" s="4"/>
      <c r="FDH46" s="4"/>
      <c r="FDI46" s="4"/>
      <c r="FDJ46" s="4"/>
      <c r="FDK46" s="4"/>
      <c r="FDL46" s="4"/>
      <c r="FDM46" s="4"/>
      <c r="FDN46" s="4"/>
      <c r="FDO46" s="4"/>
      <c r="FDP46" s="4"/>
      <c r="FDQ46" s="4"/>
      <c r="FDR46" s="4"/>
      <c r="FDS46" s="4"/>
      <c r="FDT46" s="4"/>
      <c r="FDU46" s="4"/>
      <c r="FDV46" s="4"/>
      <c r="FDW46" s="4"/>
      <c r="FDX46" s="4"/>
      <c r="FDY46" s="4"/>
      <c r="FDZ46" s="4"/>
      <c r="FEA46" s="4"/>
      <c r="FEB46" s="4"/>
      <c r="FEC46" s="4"/>
      <c r="FED46" s="4"/>
      <c r="FEE46" s="4"/>
      <c r="FEF46" s="4"/>
      <c r="FEG46" s="4"/>
      <c r="FEH46" s="4"/>
      <c r="FEI46" s="4"/>
      <c r="FEJ46" s="4"/>
      <c r="FEK46" s="4"/>
      <c r="FEL46" s="4"/>
      <c r="FEM46" s="4"/>
      <c r="FEN46" s="4"/>
      <c r="FEO46" s="4"/>
      <c r="FEP46" s="4"/>
      <c r="FEQ46" s="4"/>
      <c r="FER46" s="4"/>
      <c r="FES46" s="4"/>
      <c r="FET46" s="4"/>
      <c r="FEU46" s="4"/>
      <c r="FEV46" s="4"/>
      <c r="FEW46" s="4"/>
      <c r="FEX46" s="4"/>
      <c r="FEY46" s="4"/>
      <c r="FEZ46" s="4"/>
      <c r="FFA46" s="4"/>
      <c r="FFB46" s="4"/>
      <c r="FFC46" s="4"/>
      <c r="FFD46" s="4"/>
      <c r="FFE46" s="4"/>
      <c r="FFF46" s="4"/>
      <c r="FFG46" s="4"/>
      <c r="FFH46" s="4"/>
      <c r="FFI46" s="4"/>
      <c r="FFJ46" s="4"/>
      <c r="FFK46" s="4"/>
      <c r="FFL46" s="4"/>
      <c r="FFM46" s="4"/>
      <c r="FFN46" s="4"/>
      <c r="FFO46" s="4"/>
      <c r="FFP46" s="4"/>
      <c r="FFQ46" s="4"/>
      <c r="FFR46" s="4"/>
      <c r="FFS46" s="4"/>
      <c r="FFT46" s="4"/>
      <c r="FFU46" s="4"/>
      <c r="FFV46" s="4"/>
      <c r="FFW46" s="4"/>
      <c r="FFX46" s="4"/>
      <c r="FFY46" s="4"/>
      <c r="FFZ46" s="4"/>
      <c r="FGA46" s="4"/>
      <c r="FGB46" s="4"/>
      <c r="FGC46" s="4"/>
      <c r="FGD46" s="4"/>
      <c r="FGE46" s="4"/>
      <c r="FGF46" s="4"/>
      <c r="FGG46" s="4"/>
      <c r="FGH46" s="4"/>
      <c r="FGI46" s="4"/>
      <c r="FGJ46" s="4"/>
      <c r="FGK46" s="4"/>
      <c r="FGL46" s="4"/>
      <c r="FGM46" s="4"/>
      <c r="FGN46" s="4"/>
      <c r="FGO46" s="4"/>
      <c r="FGP46" s="4"/>
      <c r="FGQ46" s="4"/>
      <c r="FGR46" s="4"/>
      <c r="FGS46" s="4"/>
      <c r="FGT46" s="4"/>
      <c r="FGU46" s="4"/>
      <c r="FGV46" s="4"/>
      <c r="FGW46" s="4"/>
      <c r="FGX46" s="4"/>
      <c r="FGY46" s="4"/>
      <c r="FGZ46" s="4"/>
      <c r="FHA46" s="4"/>
      <c r="FHB46" s="4"/>
      <c r="FHC46" s="4"/>
      <c r="FHD46" s="4"/>
      <c r="FHE46" s="4"/>
      <c r="FHF46" s="4"/>
      <c r="FHG46" s="4"/>
      <c r="FHH46" s="4"/>
      <c r="FHI46" s="4"/>
      <c r="FHJ46" s="4"/>
      <c r="FHK46" s="4"/>
      <c r="FHL46" s="4"/>
      <c r="FHM46" s="4"/>
      <c r="FHN46" s="4"/>
      <c r="FHO46" s="4"/>
      <c r="FHP46" s="4"/>
      <c r="FHQ46" s="4"/>
      <c r="FHR46" s="4"/>
      <c r="FHS46" s="4"/>
      <c r="FHT46" s="4"/>
      <c r="FHU46" s="4"/>
      <c r="FHV46" s="4"/>
      <c r="FHW46" s="4"/>
      <c r="FHX46" s="4"/>
      <c r="FHY46" s="4"/>
      <c r="FHZ46" s="4"/>
      <c r="FIA46" s="4"/>
      <c r="FIB46" s="4"/>
      <c r="FIC46" s="4"/>
      <c r="FID46" s="4"/>
      <c r="FIE46" s="4"/>
      <c r="FIF46" s="4"/>
      <c r="FIG46" s="4"/>
      <c r="FIH46" s="4"/>
      <c r="FII46" s="4"/>
      <c r="FIJ46" s="4"/>
      <c r="FIK46" s="4"/>
      <c r="FIL46" s="4"/>
      <c r="FIM46" s="4"/>
      <c r="FIN46" s="4"/>
      <c r="FIO46" s="4"/>
      <c r="FIP46" s="4"/>
      <c r="FIQ46" s="4"/>
      <c r="FIR46" s="4"/>
      <c r="FIS46" s="4"/>
      <c r="FIT46" s="4"/>
      <c r="FIU46" s="4"/>
      <c r="FIV46" s="4"/>
      <c r="FIW46" s="4"/>
      <c r="FIX46" s="4"/>
      <c r="FIY46" s="4"/>
      <c r="FIZ46" s="4"/>
      <c r="FJA46" s="4"/>
      <c r="FJB46" s="4"/>
      <c r="FJC46" s="4"/>
      <c r="FJD46" s="4"/>
      <c r="FJE46" s="4"/>
      <c r="FJF46" s="4"/>
      <c r="FJG46" s="4"/>
      <c r="FJH46" s="4"/>
      <c r="FJI46" s="4"/>
      <c r="FJJ46" s="4"/>
      <c r="FJK46" s="4"/>
      <c r="FJL46" s="4"/>
      <c r="FJM46" s="4"/>
      <c r="FJN46" s="4"/>
      <c r="FJO46" s="4"/>
      <c r="FJP46" s="4"/>
      <c r="FJQ46" s="4"/>
      <c r="FJR46" s="4"/>
      <c r="FJS46" s="4"/>
      <c r="FJT46" s="4"/>
      <c r="FJU46" s="4"/>
      <c r="FJV46" s="4"/>
      <c r="FJW46" s="4"/>
      <c r="FJX46" s="4"/>
      <c r="FJY46" s="4"/>
      <c r="FJZ46" s="4"/>
      <c r="FKA46" s="4"/>
      <c r="FKB46" s="4"/>
      <c r="FKC46" s="4"/>
      <c r="FKD46" s="4"/>
      <c r="FKE46" s="4"/>
      <c r="FKF46" s="4"/>
      <c r="FKG46" s="4"/>
      <c r="FKH46" s="4"/>
      <c r="FKI46" s="4"/>
      <c r="FKJ46" s="4"/>
      <c r="FKK46" s="4"/>
      <c r="FKL46" s="4"/>
      <c r="FKM46" s="4"/>
      <c r="FKN46" s="4"/>
      <c r="FKO46" s="4"/>
      <c r="FKP46" s="4"/>
      <c r="FKQ46" s="4"/>
      <c r="FKR46" s="4"/>
      <c r="FKS46" s="4"/>
      <c r="FKT46" s="4"/>
      <c r="FKU46" s="4"/>
      <c r="FKV46" s="4"/>
      <c r="FKW46" s="4"/>
      <c r="FKX46" s="4"/>
      <c r="FKY46" s="4"/>
      <c r="FKZ46" s="4"/>
      <c r="FLA46" s="4"/>
      <c r="FLB46" s="4"/>
      <c r="FLC46" s="4"/>
      <c r="FLD46" s="4"/>
      <c r="FLE46" s="4"/>
      <c r="FLF46" s="4"/>
      <c r="FLG46" s="4"/>
      <c r="FLH46" s="4"/>
      <c r="FLI46" s="4"/>
      <c r="FLJ46" s="4"/>
      <c r="FLK46" s="4"/>
      <c r="FLL46" s="4"/>
      <c r="FLM46" s="4"/>
      <c r="FLN46" s="4"/>
      <c r="FLO46" s="4"/>
      <c r="FLP46" s="4"/>
      <c r="FLQ46" s="4"/>
      <c r="FLR46" s="4"/>
      <c r="FLS46" s="4"/>
      <c r="FLT46" s="4"/>
      <c r="FLU46" s="4"/>
      <c r="FLV46" s="4"/>
      <c r="FLW46" s="4"/>
      <c r="FLX46" s="4"/>
      <c r="FLY46" s="4"/>
      <c r="FLZ46" s="4"/>
      <c r="FMA46" s="4"/>
      <c r="FMB46" s="4"/>
      <c r="FMC46" s="4"/>
      <c r="FMD46" s="4"/>
      <c r="FME46" s="4"/>
      <c r="FMF46" s="4"/>
      <c r="FMG46" s="4"/>
      <c r="FMH46" s="4"/>
      <c r="FMI46" s="4"/>
      <c r="FMJ46" s="4"/>
      <c r="FMK46" s="4"/>
      <c r="FML46" s="4"/>
      <c r="FMM46" s="4"/>
      <c r="FMN46" s="4"/>
      <c r="FMO46" s="4"/>
      <c r="FMP46" s="4"/>
      <c r="FMQ46" s="4"/>
      <c r="FMR46" s="4"/>
      <c r="FMS46" s="4"/>
      <c r="FMT46" s="4"/>
      <c r="FMU46" s="4"/>
      <c r="FMV46" s="4"/>
      <c r="FMW46" s="4"/>
      <c r="FMX46" s="4"/>
      <c r="FMY46" s="4"/>
      <c r="FMZ46" s="4"/>
      <c r="FNA46" s="4"/>
      <c r="FNB46" s="4"/>
      <c r="FNC46" s="4"/>
      <c r="FND46" s="4"/>
      <c r="FNE46" s="4"/>
      <c r="FNF46" s="4"/>
      <c r="FNG46" s="4"/>
      <c r="FNH46" s="4"/>
      <c r="FNI46" s="4"/>
      <c r="FNJ46" s="4"/>
      <c r="FNK46" s="4"/>
      <c r="FNL46" s="4"/>
      <c r="FNM46" s="4"/>
      <c r="FNN46" s="4"/>
      <c r="FNO46" s="4"/>
      <c r="FNP46" s="4"/>
      <c r="FNQ46" s="4"/>
      <c r="FNR46" s="4"/>
      <c r="FNS46" s="4"/>
      <c r="FNT46" s="4"/>
      <c r="FNU46" s="4"/>
      <c r="FNV46" s="4"/>
      <c r="FNW46" s="4"/>
      <c r="FNX46" s="4"/>
      <c r="FNY46" s="4"/>
      <c r="FNZ46" s="4"/>
      <c r="FOA46" s="4"/>
      <c r="FOB46" s="4"/>
      <c r="FOC46" s="4"/>
      <c r="FOD46" s="4"/>
      <c r="FOE46" s="4"/>
      <c r="FOF46" s="4"/>
      <c r="FOG46" s="4"/>
      <c r="FOH46" s="4"/>
      <c r="FOI46" s="4"/>
      <c r="FOJ46" s="4"/>
      <c r="FOK46" s="4"/>
      <c r="FOL46" s="4"/>
      <c r="FOM46" s="4"/>
      <c r="FON46" s="4"/>
      <c r="FOO46" s="4"/>
      <c r="FOP46" s="4"/>
      <c r="FOQ46" s="4"/>
      <c r="FOR46" s="4"/>
      <c r="FOS46" s="4"/>
      <c r="FOT46" s="4"/>
      <c r="FOU46" s="4"/>
      <c r="FOV46" s="4"/>
      <c r="FOW46" s="4"/>
      <c r="FOX46" s="4"/>
      <c r="FOY46" s="4"/>
      <c r="FOZ46" s="4"/>
      <c r="FPA46" s="4"/>
      <c r="FPB46" s="4"/>
      <c r="FPC46" s="4"/>
      <c r="FPD46" s="4"/>
      <c r="FPE46" s="4"/>
      <c r="FPF46" s="4"/>
      <c r="FPG46" s="4"/>
      <c r="FPH46" s="4"/>
      <c r="FPI46" s="4"/>
      <c r="FPJ46" s="4"/>
      <c r="FPK46" s="4"/>
      <c r="FPL46" s="4"/>
      <c r="FPM46" s="4"/>
      <c r="FPN46" s="4"/>
      <c r="FPO46" s="4"/>
      <c r="FPP46" s="4"/>
      <c r="FPQ46" s="4"/>
      <c r="FPR46" s="4"/>
      <c r="FPS46" s="4"/>
      <c r="FPT46" s="4"/>
      <c r="FPU46" s="4"/>
      <c r="FPV46" s="4"/>
      <c r="FPW46" s="4"/>
      <c r="FPX46" s="4"/>
      <c r="FPY46" s="4"/>
      <c r="FPZ46" s="4"/>
      <c r="FQA46" s="4"/>
      <c r="FQB46" s="4"/>
      <c r="FQC46" s="4"/>
      <c r="FQD46" s="4"/>
      <c r="FQE46" s="4"/>
      <c r="FQF46" s="4"/>
      <c r="FQG46" s="4"/>
      <c r="FQH46" s="4"/>
      <c r="FQI46" s="4"/>
      <c r="FQJ46" s="4"/>
      <c r="FQK46" s="4"/>
      <c r="FQL46" s="4"/>
      <c r="FQM46" s="4"/>
      <c r="FQN46" s="4"/>
      <c r="FQO46" s="4"/>
      <c r="FQP46" s="4"/>
      <c r="FQQ46" s="4"/>
      <c r="FQR46" s="4"/>
      <c r="FQS46" s="4"/>
      <c r="FQT46" s="4"/>
      <c r="FQU46" s="4"/>
      <c r="FQV46" s="4"/>
      <c r="FQW46" s="4"/>
      <c r="FQX46" s="4"/>
      <c r="FQY46" s="4"/>
      <c r="FQZ46" s="4"/>
      <c r="FRA46" s="4"/>
      <c r="FRB46" s="4"/>
      <c r="FRC46" s="4"/>
      <c r="FRD46" s="4"/>
      <c r="FRE46" s="4"/>
      <c r="FRF46" s="4"/>
      <c r="FRG46" s="4"/>
      <c r="FRH46" s="4"/>
      <c r="FRI46" s="4"/>
      <c r="FRJ46" s="4"/>
      <c r="FRK46" s="4"/>
      <c r="FRL46" s="4"/>
      <c r="FRM46" s="4"/>
      <c r="FRN46" s="4"/>
      <c r="FRO46" s="4"/>
      <c r="FRP46" s="4"/>
      <c r="FRQ46" s="4"/>
      <c r="FRR46" s="4"/>
      <c r="FRS46" s="4"/>
      <c r="FRT46" s="4"/>
      <c r="FRU46" s="4"/>
      <c r="FRV46" s="4"/>
      <c r="FRW46" s="4"/>
      <c r="FRX46" s="4"/>
      <c r="FRY46" s="4"/>
      <c r="FRZ46" s="4"/>
      <c r="FSA46" s="4"/>
      <c r="FSB46" s="4"/>
      <c r="FSC46" s="4"/>
      <c r="FSD46" s="4"/>
      <c r="FSE46" s="4"/>
      <c r="FSF46" s="4"/>
      <c r="FSG46" s="4"/>
      <c r="FSH46" s="4"/>
      <c r="FSI46" s="4"/>
      <c r="FSJ46" s="4"/>
      <c r="FSK46" s="4"/>
      <c r="FSL46" s="4"/>
      <c r="FSM46" s="4"/>
      <c r="FSN46" s="4"/>
      <c r="FSO46" s="4"/>
      <c r="FSP46" s="4"/>
      <c r="FSQ46" s="4"/>
      <c r="FSR46" s="4"/>
      <c r="FSS46" s="4"/>
      <c r="FST46" s="4"/>
      <c r="FSU46" s="4"/>
      <c r="FSV46" s="4"/>
      <c r="FSW46" s="4"/>
      <c r="FSX46" s="4"/>
      <c r="FSY46" s="4"/>
      <c r="FSZ46" s="4"/>
      <c r="FTA46" s="4"/>
      <c r="FTB46" s="4"/>
      <c r="FTC46" s="4"/>
      <c r="FTD46" s="4"/>
      <c r="FTE46" s="4"/>
      <c r="FTF46" s="4"/>
      <c r="FTG46" s="4"/>
      <c r="FTH46" s="4"/>
      <c r="FTI46" s="4"/>
      <c r="FTJ46" s="4"/>
      <c r="FTK46" s="4"/>
      <c r="FTL46" s="4"/>
      <c r="FTM46" s="4"/>
      <c r="FTN46" s="4"/>
      <c r="FTO46" s="4"/>
      <c r="FTP46" s="4"/>
      <c r="FTQ46" s="4"/>
      <c r="FTR46" s="4"/>
      <c r="FTS46" s="4"/>
      <c r="FTT46" s="4"/>
      <c r="FTU46" s="4"/>
      <c r="FTV46" s="4"/>
      <c r="FTW46" s="4"/>
      <c r="FTX46" s="4"/>
      <c r="FTY46" s="4"/>
      <c r="FTZ46" s="4"/>
      <c r="FUA46" s="4"/>
      <c r="FUB46" s="4"/>
      <c r="FUC46" s="4"/>
      <c r="FUD46" s="4"/>
      <c r="FUE46" s="4"/>
      <c r="FUF46" s="4"/>
      <c r="FUG46" s="4"/>
      <c r="FUH46" s="4"/>
      <c r="FUI46" s="4"/>
      <c r="FUJ46" s="4"/>
      <c r="FUK46" s="4"/>
      <c r="FUL46" s="4"/>
      <c r="FUM46" s="4"/>
      <c r="FUN46" s="4"/>
      <c r="FUO46" s="4"/>
      <c r="FUP46" s="4"/>
      <c r="FUQ46" s="4"/>
      <c r="FUR46" s="4"/>
      <c r="FUS46" s="4"/>
      <c r="FUT46" s="4"/>
      <c r="FUU46" s="4"/>
      <c r="FUV46" s="4"/>
      <c r="FUW46" s="4"/>
      <c r="FUX46" s="4"/>
      <c r="FUY46" s="4"/>
      <c r="FUZ46" s="4"/>
      <c r="FVA46" s="4"/>
      <c r="FVB46" s="4"/>
      <c r="FVC46" s="4"/>
      <c r="FVD46" s="4"/>
      <c r="FVE46" s="4"/>
      <c r="FVF46" s="4"/>
      <c r="FVG46" s="4"/>
      <c r="FVH46" s="4"/>
      <c r="FVI46" s="4"/>
      <c r="FVJ46" s="4"/>
      <c r="FVK46" s="4"/>
      <c r="FVL46" s="4"/>
      <c r="FVM46" s="4"/>
      <c r="FVN46" s="4"/>
      <c r="FVO46" s="4"/>
      <c r="FVP46" s="4"/>
      <c r="FVQ46" s="4"/>
      <c r="FVR46" s="4"/>
      <c r="FVS46" s="4"/>
      <c r="FVT46" s="4"/>
      <c r="FVU46" s="4"/>
      <c r="FVV46" s="4"/>
      <c r="FVW46" s="4"/>
      <c r="FVX46" s="4"/>
      <c r="FVY46" s="4"/>
      <c r="FVZ46" s="4"/>
      <c r="FWA46" s="4"/>
      <c r="FWB46" s="4"/>
      <c r="FWC46" s="4"/>
      <c r="FWD46" s="4"/>
      <c r="FWE46" s="4"/>
      <c r="FWF46" s="4"/>
      <c r="FWG46" s="4"/>
      <c r="FWH46" s="4"/>
      <c r="FWI46" s="4"/>
      <c r="FWJ46" s="4"/>
      <c r="FWK46" s="4"/>
      <c r="FWL46" s="4"/>
      <c r="FWM46" s="4"/>
      <c r="FWN46" s="4"/>
      <c r="FWO46" s="4"/>
      <c r="FWP46" s="4"/>
      <c r="FWQ46" s="4"/>
      <c r="FWR46" s="4"/>
      <c r="FWS46" s="4"/>
      <c r="FWT46" s="4"/>
      <c r="FWU46" s="4"/>
      <c r="FWV46" s="4"/>
      <c r="FWW46" s="4"/>
      <c r="FWX46" s="4"/>
      <c r="FWY46" s="4"/>
      <c r="FWZ46" s="4"/>
      <c r="FXA46" s="4"/>
      <c r="FXB46" s="4"/>
      <c r="FXC46" s="4"/>
      <c r="FXD46" s="4"/>
      <c r="FXE46" s="4"/>
      <c r="FXF46" s="4"/>
      <c r="FXG46" s="4"/>
      <c r="FXH46" s="4"/>
      <c r="FXI46" s="4"/>
      <c r="FXJ46" s="4"/>
      <c r="FXK46" s="4"/>
      <c r="FXL46" s="4"/>
      <c r="FXM46" s="4"/>
      <c r="FXN46" s="4"/>
      <c r="FXO46" s="4"/>
      <c r="FXP46" s="4"/>
      <c r="FXQ46" s="4"/>
      <c r="FXR46" s="4"/>
      <c r="FXS46" s="4"/>
      <c r="FXT46" s="4"/>
      <c r="FXU46" s="4"/>
      <c r="FXV46" s="4"/>
      <c r="FXW46" s="4"/>
      <c r="FXX46" s="4"/>
      <c r="FXY46" s="4"/>
      <c r="FXZ46" s="4"/>
      <c r="FYA46" s="4"/>
      <c r="FYB46" s="4"/>
      <c r="FYC46" s="4"/>
      <c r="FYD46" s="4"/>
      <c r="FYE46" s="4"/>
      <c r="FYF46" s="4"/>
      <c r="FYG46" s="4"/>
      <c r="FYH46" s="4"/>
      <c r="FYI46" s="4"/>
      <c r="FYJ46" s="4"/>
      <c r="FYK46" s="4"/>
      <c r="FYL46" s="4"/>
      <c r="FYM46" s="4"/>
      <c r="FYN46" s="4"/>
      <c r="FYO46" s="4"/>
      <c r="FYP46" s="4"/>
      <c r="FYQ46" s="4"/>
      <c r="FYR46" s="4"/>
      <c r="FYS46" s="4"/>
      <c r="FYT46" s="4"/>
      <c r="FYU46" s="4"/>
      <c r="FYV46" s="4"/>
      <c r="FYW46" s="4"/>
      <c r="FYX46" s="4"/>
      <c r="FYY46" s="4"/>
      <c r="FYZ46" s="4"/>
      <c r="FZA46" s="4"/>
      <c r="FZB46" s="4"/>
      <c r="FZC46" s="4"/>
      <c r="FZD46" s="4"/>
      <c r="FZE46" s="4"/>
      <c r="FZF46" s="4"/>
      <c r="FZG46" s="4"/>
      <c r="FZH46" s="4"/>
      <c r="FZI46" s="4"/>
      <c r="FZJ46" s="4"/>
      <c r="FZK46" s="4"/>
      <c r="FZL46" s="4"/>
      <c r="FZM46" s="4"/>
      <c r="FZN46" s="4"/>
      <c r="FZO46" s="4"/>
      <c r="FZP46" s="4"/>
      <c r="FZQ46" s="4"/>
      <c r="FZR46" s="4"/>
      <c r="FZS46" s="4"/>
      <c r="FZT46" s="4"/>
      <c r="FZU46" s="4"/>
      <c r="FZV46" s="4"/>
      <c r="FZW46" s="4"/>
      <c r="FZX46" s="4"/>
      <c r="FZY46" s="4"/>
      <c r="FZZ46" s="4"/>
      <c r="GAA46" s="4"/>
      <c r="GAB46" s="4"/>
      <c r="GAC46" s="4"/>
      <c r="GAD46" s="4"/>
      <c r="GAE46" s="4"/>
      <c r="GAF46" s="4"/>
      <c r="GAG46" s="4"/>
      <c r="GAH46" s="4"/>
      <c r="GAI46" s="4"/>
      <c r="GAJ46" s="4"/>
      <c r="GAK46" s="4"/>
      <c r="GAL46" s="4"/>
      <c r="GAM46" s="4"/>
      <c r="GAN46" s="4"/>
      <c r="GAO46" s="4"/>
      <c r="GAP46" s="4"/>
      <c r="GAQ46" s="4"/>
      <c r="GAR46" s="4"/>
      <c r="GAS46" s="4"/>
      <c r="GAT46" s="4"/>
      <c r="GAU46" s="4"/>
      <c r="GAV46" s="4"/>
      <c r="GAW46" s="4"/>
      <c r="GAX46" s="4"/>
      <c r="GAY46" s="4"/>
      <c r="GAZ46" s="4"/>
      <c r="GBA46" s="4"/>
      <c r="GBB46" s="4"/>
      <c r="GBC46" s="4"/>
      <c r="GBD46" s="4"/>
      <c r="GBE46" s="4"/>
      <c r="GBF46" s="4"/>
      <c r="GBG46" s="4"/>
      <c r="GBH46" s="4"/>
      <c r="GBI46" s="4"/>
      <c r="GBJ46" s="4"/>
      <c r="GBK46" s="4"/>
      <c r="GBL46" s="4"/>
      <c r="GBM46" s="4"/>
      <c r="GBN46" s="4"/>
      <c r="GBO46" s="4"/>
      <c r="GBP46" s="4"/>
      <c r="GBQ46" s="4"/>
      <c r="GBR46" s="4"/>
      <c r="GBS46" s="4"/>
      <c r="GBT46" s="4"/>
      <c r="GBU46" s="4"/>
      <c r="GBV46" s="4"/>
      <c r="GBW46" s="4"/>
      <c r="GBX46" s="4"/>
      <c r="GBY46" s="4"/>
      <c r="GBZ46" s="4"/>
      <c r="GCA46" s="4"/>
      <c r="GCB46" s="4"/>
      <c r="GCC46" s="4"/>
      <c r="GCD46" s="4"/>
      <c r="GCE46" s="4"/>
      <c r="GCF46" s="4"/>
      <c r="GCG46" s="4"/>
      <c r="GCH46" s="4"/>
      <c r="GCI46" s="4"/>
      <c r="GCJ46" s="4"/>
      <c r="GCK46" s="4"/>
      <c r="GCL46" s="4"/>
      <c r="GCM46" s="4"/>
      <c r="GCN46" s="4"/>
      <c r="GCO46" s="4"/>
      <c r="GCP46" s="4"/>
      <c r="GCQ46" s="4"/>
      <c r="GCR46" s="4"/>
      <c r="GCS46" s="4"/>
      <c r="GCT46" s="4"/>
      <c r="GCU46" s="4"/>
      <c r="GCV46" s="4"/>
      <c r="GCW46" s="4"/>
      <c r="GCX46" s="4"/>
      <c r="GCY46" s="4"/>
      <c r="GCZ46" s="4"/>
      <c r="GDA46" s="4"/>
      <c r="GDB46" s="4"/>
      <c r="GDC46" s="4"/>
      <c r="GDD46" s="4"/>
      <c r="GDE46" s="4"/>
      <c r="GDF46" s="4"/>
      <c r="GDG46" s="4"/>
      <c r="GDH46" s="4"/>
      <c r="GDI46" s="4"/>
      <c r="GDJ46" s="4"/>
      <c r="GDK46" s="4"/>
      <c r="GDL46" s="4"/>
      <c r="GDM46" s="4"/>
      <c r="GDN46" s="4"/>
      <c r="GDO46" s="4"/>
      <c r="GDP46" s="4"/>
      <c r="GDQ46" s="4"/>
      <c r="GDR46" s="4"/>
      <c r="GDS46" s="4"/>
      <c r="GDT46" s="4"/>
      <c r="GDU46" s="4"/>
      <c r="GDV46" s="4"/>
      <c r="GDW46" s="4"/>
      <c r="GDX46" s="4"/>
      <c r="GDY46" s="4"/>
      <c r="GDZ46" s="4"/>
      <c r="GEA46" s="4"/>
      <c r="GEB46" s="4"/>
      <c r="GEC46" s="4"/>
      <c r="GED46" s="4"/>
      <c r="GEE46" s="4"/>
      <c r="GEF46" s="4"/>
      <c r="GEG46" s="4"/>
      <c r="GEH46" s="4"/>
      <c r="GEI46" s="4"/>
      <c r="GEJ46" s="4"/>
      <c r="GEK46" s="4"/>
      <c r="GEL46" s="4"/>
      <c r="GEM46" s="4"/>
      <c r="GEN46" s="4"/>
      <c r="GEO46" s="4"/>
      <c r="GEP46" s="4"/>
      <c r="GEQ46" s="4"/>
      <c r="GER46" s="4"/>
      <c r="GES46" s="4"/>
      <c r="GET46" s="4"/>
      <c r="GEU46" s="4"/>
      <c r="GEV46" s="4"/>
      <c r="GEW46" s="4"/>
      <c r="GEX46" s="4"/>
      <c r="GEY46" s="4"/>
      <c r="GEZ46" s="4"/>
      <c r="GFA46" s="4"/>
      <c r="GFB46" s="4"/>
      <c r="GFC46" s="4"/>
      <c r="GFD46" s="4"/>
      <c r="GFE46" s="4"/>
      <c r="GFF46" s="4"/>
      <c r="GFG46" s="4"/>
      <c r="GFH46" s="4"/>
      <c r="GFI46" s="4"/>
      <c r="GFJ46" s="4"/>
      <c r="GFK46" s="4"/>
      <c r="GFL46" s="4"/>
      <c r="GFM46" s="4"/>
      <c r="GFN46" s="4"/>
      <c r="GFO46" s="4"/>
      <c r="GFP46" s="4"/>
      <c r="GFQ46" s="4"/>
      <c r="GFR46" s="4"/>
      <c r="GFS46" s="4"/>
      <c r="GFT46" s="4"/>
      <c r="GFU46" s="4"/>
      <c r="GFV46" s="4"/>
      <c r="GFW46" s="4"/>
      <c r="GFX46" s="4"/>
      <c r="GFY46" s="4"/>
      <c r="GFZ46" s="4"/>
      <c r="GGA46" s="4"/>
      <c r="GGB46" s="4"/>
      <c r="GGC46" s="4"/>
      <c r="GGD46" s="4"/>
      <c r="GGE46" s="4"/>
      <c r="GGF46" s="4"/>
      <c r="GGG46" s="4"/>
      <c r="GGH46" s="4"/>
      <c r="GGI46" s="4"/>
      <c r="GGJ46" s="4"/>
      <c r="GGK46" s="4"/>
      <c r="GGL46" s="4"/>
      <c r="GGM46" s="4"/>
      <c r="GGN46" s="4"/>
      <c r="GGO46" s="4"/>
      <c r="GGP46" s="4"/>
      <c r="GGQ46" s="4"/>
      <c r="GGR46" s="4"/>
      <c r="GGS46" s="4"/>
      <c r="GGT46" s="4"/>
      <c r="GGU46" s="4"/>
      <c r="GGV46" s="4"/>
      <c r="GGW46" s="4"/>
      <c r="GGX46" s="4"/>
      <c r="GGY46" s="4"/>
      <c r="GGZ46" s="4"/>
      <c r="GHA46" s="4"/>
      <c r="GHB46" s="4"/>
      <c r="GHC46" s="4"/>
      <c r="GHD46" s="4"/>
      <c r="GHE46" s="4"/>
      <c r="GHF46" s="4"/>
      <c r="GHG46" s="4"/>
      <c r="GHH46" s="4"/>
      <c r="GHI46" s="4"/>
      <c r="GHJ46" s="4"/>
      <c r="GHK46" s="4"/>
      <c r="GHL46" s="4"/>
      <c r="GHM46" s="4"/>
      <c r="GHN46" s="4"/>
      <c r="GHO46" s="4"/>
      <c r="GHP46" s="4"/>
      <c r="GHQ46" s="4"/>
      <c r="GHR46" s="4"/>
      <c r="GHS46" s="4"/>
      <c r="GHT46" s="4"/>
      <c r="GHU46" s="4"/>
      <c r="GHV46" s="4"/>
      <c r="GHW46" s="4"/>
      <c r="GHX46" s="4"/>
      <c r="GHY46" s="4"/>
      <c r="GHZ46" s="4"/>
      <c r="GIA46" s="4"/>
      <c r="GIB46" s="4"/>
      <c r="GIC46" s="4"/>
      <c r="GID46" s="4"/>
      <c r="GIE46" s="4"/>
      <c r="GIF46" s="4"/>
      <c r="GIG46" s="4"/>
      <c r="GIH46" s="4"/>
      <c r="GII46" s="4"/>
      <c r="GIJ46" s="4"/>
      <c r="GIK46" s="4"/>
      <c r="GIL46" s="4"/>
      <c r="GIM46" s="4"/>
      <c r="GIN46" s="4"/>
      <c r="GIO46" s="4"/>
      <c r="GIP46" s="4"/>
      <c r="GIQ46" s="4"/>
      <c r="GIR46" s="4"/>
      <c r="GIS46" s="4"/>
      <c r="GIT46" s="4"/>
      <c r="GIU46" s="4"/>
      <c r="GIV46" s="4"/>
      <c r="GIW46" s="4"/>
      <c r="GIX46" s="4"/>
      <c r="GIY46" s="4"/>
      <c r="GIZ46" s="4"/>
      <c r="GJA46" s="4"/>
      <c r="GJB46" s="4"/>
      <c r="GJC46" s="4"/>
      <c r="GJD46" s="4"/>
      <c r="GJE46" s="4"/>
      <c r="GJF46" s="4"/>
      <c r="GJG46" s="4"/>
      <c r="GJH46" s="4"/>
      <c r="GJI46" s="4"/>
      <c r="GJJ46" s="4"/>
      <c r="GJK46" s="4"/>
      <c r="GJL46" s="4"/>
      <c r="GJM46" s="4"/>
      <c r="GJN46" s="4"/>
      <c r="GJO46" s="4"/>
      <c r="GJP46" s="4"/>
      <c r="GJQ46" s="4"/>
      <c r="GJR46" s="4"/>
      <c r="GJS46" s="4"/>
      <c r="GJT46" s="4"/>
      <c r="GJU46" s="4"/>
      <c r="GJV46" s="4"/>
      <c r="GJW46" s="4"/>
      <c r="GJX46" s="4"/>
      <c r="GJY46" s="4"/>
      <c r="GJZ46" s="4"/>
      <c r="GKA46" s="4"/>
      <c r="GKB46" s="4"/>
      <c r="GKC46" s="4"/>
      <c r="GKD46" s="4"/>
      <c r="GKE46" s="4"/>
      <c r="GKF46" s="4"/>
      <c r="GKG46" s="4"/>
      <c r="GKH46" s="4"/>
      <c r="GKI46" s="4"/>
      <c r="GKJ46" s="4"/>
      <c r="GKK46" s="4"/>
      <c r="GKL46" s="4"/>
      <c r="GKM46" s="4"/>
      <c r="GKN46" s="4"/>
      <c r="GKO46" s="4"/>
      <c r="GKP46" s="4"/>
      <c r="GKQ46" s="4"/>
      <c r="GKR46" s="4"/>
      <c r="GKS46" s="4"/>
      <c r="GKT46" s="4"/>
      <c r="GKU46" s="4"/>
      <c r="GKV46" s="4"/>
      <c r="GKW46" s="4"/>
      <c r="GKX46" s="4"/>
      <c r="GKY46" s="4"/>
      <c r="GKZ46" s="4"/>
      <c r="GLA46" s="4"/>
      <c r="GLB46" s="4"/>
      <c r="GLC46" s="4"/>
      <c r="GLD46" s="4"/>
      <c r="GLE46" s="4"/>
      <c r="GLF46" s="4"/>
      <c r="GLG46" s="4"/>
      <c r="GLH46" s="4"/>
      <c r="GLI46" s="4"/>
      <c r="GLJ46" s="4"/>
      <c r="GLK46" s="4"/>
      <c r="GLL46" s="4"/>
      <c r="GLM46" s="4"/>
      <c r="GLN46" s="4"/>
      <c r="GLO46" s="4"/>
      <c r="GLP46" s="4"/>
      <c r="GLQ46" s="4"/>
      <c r="GLR46" s="4"/>
      <c r="GLS46" s="4"/>
      <c r="GLT46" s="4"/>
      <c r="GLU46" s="4"/>
      <c r="GLV46" s="4"/>
      <c r="GLW46" s="4"/>
      <c r="GLX46" s="4"/>
      <c r="GLY46" s="4"/>
      <c r="GLZ46" s="4"/>
      <c r="GMA46" s="4"/>
      <c r="GMB46" s="4"/>
      <c r="GMC46" s="4"/>
      <c r="GMD46" s="4"/>
      <c r="GME46" s="4"/>
      <c r="GMF46" s="4"/>
      <c r="GMG46" s="4"/>
      <c r="GMH46" s="4"/>
      <c r="GMI46" s="4"/>
      <c r="GMJ46" s="4"/>
      <c r="GMK46" s="4"/>
      <c r="GML46" s="4"/>
      <c r="GMM46" s="4"/>
      <c r="GMN46" s="4"/>
      <c r="GMO46" s="4"/>
      <c r="GMP46" s="4"/>
      <c r="GMQ46" s="4"/>
      <c r="GMR46" s="4"/>
      <c r="GMS46" s="4"/>
      <c r="GMT46" s="4"/>
      <c r="GMU46" s="4"/>
      <c r="GMV46" s="4"/>
      <c r="GMW46" s="4"/>
      <c r="GMX46" s="4"/>
      <c r="GMY46" s="4"/>
      <c r="GMZ46" s="4"/>
      <c r="GNA46" s="4"/>
      <c r="GNB46" s="4"/>
      <c r="GNC46" s="4"/>
      <c r="GND46" s="4"/>
      <c r="GNE46" s="4"/>
      <c r="GNF46" s="4"/>
      <c r="GNG46" s="4"/>
      <c r="GNH46" s="4"/>
      <c r="GNI46" s="4"/>
      <c r="GNJ46" s="4"/>
      <c r="GNK46" s="4"/>
      <c r="GNL46" s="4"/>
      <c r="GNM46" s="4"/>
      <c r="GNN46" s="4"/>
      <c r="GNO46" s="4"/>
      <c r="GNP46" s="4"/>
      <c r="GNQ46" s="4"/>
      <c r="GNR46" s="4"/>
      <c r="GNS46" s="4"/>
      <c r="GNT46" s="4"/>
      <c r="GNU46" s="4"/>
      <c r="GNV46" s="4"/>
      <c r="GNW46" s="4"/>
      <c r="GNX46" s="4"/>
      <c r="GNY46" s="4"/>
      <c r="GNZ46" s="4"/>
      <c r="GOA46" s="4"/>
      <c r="GOB46" s="4"/>
      <c r="GOC46" s="4"/>
      <c r="GOD46" s="4"/>
      <c r="GOE46" s="4"/>
      <c r="GOF46" s="4"/>
      <c r="GOG46" s="4"/>
      <c r="GOH46" s="4"/>
      <c r="GOI46" s="4"/>
      <c r="GOJ46" s="4"/>
      <c r="GOK46" s="4"/>
      <c r="GOL46" s="4"/>
      <c r="GOM46" s="4"/>
      <c r="GON46" s="4"/>
      <c r="GOO46" s="4"/>
      <c r="GOP46" s="4"/>
      <c r="GOQ46" s="4"/>
      <c r="GOR46" s="4"/>
      <c r="GOS46" s="4"/>
      <c r="GOT46" s="4"/>
      <c r="GOU46" s="4"/>
      <c r="GOV46" s="4"/>
      <c r="GOW46" s="4"/>
      <c r="GOX46" s="4"/>
      <c r="GOY46" s="4"/>
      <c r="GOZ46" s="4"/>
      <c r="GPA46" s="4"/>
      <c r="GPB46" s="4"/>
      <c r="GPC46" s="4"/>
      <c r="GPD46" s="4"/>
      <c r="GPE46" s="4"/>
      <c r="GPF46" s="4"/>
      <c r="GPG46" s="4"/>
      <c r="GPH46" s="4"/>
      <c r="GPI46" s="4"/>
      <c r="GPJ46" s="4"/>
      <c r="GPK46" s="4"/>
      <c r="GPL46" s="4"/>
      <c r="GPM46" s="4"/>
      <c r="GPN46" s="4"/>
      <c r="GPO46" s="4"/>
      <c r="GPP46" s="4"/>
      <c r="GPQ46" s="4"/>
      <c r="GPR46" s="4"/>
      <c r="GPS46" s="4"/>
      <c r="GPT46" s="4"/>
      <c r="GPU46" s="4"/>
      <c r="GPV46" s="4"/>
      <c r="GPW46" s="4"/>
      <c r="GPX46" s="4"/>
      <c r="GPY46" s="4"/>
      <c r="GPZ46" s="4"/>
      <c r="GQA46" s="4"/>
      <c r="GQB46" s="4"/>
      <c r="GQC46" s="4"/>
      <c r="GQD46" s="4"/>
      <c r="GQE46" s="4"/>
      <c r="GQF46" s="4"/>
      <c r="GQG46" s="4"/>
      <c r="GQH46" s="4"/>
      <c r="GQI46" s="4"/>
      <c r="GQJ46" s="4"/>
      <c r="GQK46" s="4"/>
      <c r="GQL46" s="4"/>
      <c r="GQM46" s="4"/>
      <c r="GQN46" s="4"/>
      <c r="GQO46" s="4"/>
      <c r="GQP46" s="4"/>
      <c r="GQQ46" s="4"/>
      <c r="GQR46" s="4"/>
      <c r="GQS46" s="4"/>
      <c r="GQT46" s="4"/>
      <c r="GQU46" s="4"/>
      <c r="GQV46" s="4"/>
      <c r="GQW46" s="4"/>
      <c r="GQX46" s="4"/>
      <c r="GQY46" s="4"/>
      <c r="GQZ46" s="4"/>
      <c r="GRA46" s="4"/>
      <c r="GRB46" s="4"/>
      <c r="GRC46" s="4"/>
      <c r="GRD46" s="4"/>
      <c r="GRE46" s="4"/>
      <c r="GRF46" s="4"/>
      <c r="GRG46" s="4"/>
      <c r="GRH46" s="4"/>
      <c r="GRI46" s="4"/>
      <c r="GRJ46" s="4"/>
      <c r="GRK46" s="4"/>
      <c r="GRL46" s="4"/>
      <c r="GRM46" s="4"/>
      <c r="GRN46" s="4"/>
      <c r="GRO46" s="4"/>
      <c r="GRP46" s="4"/>
      <c r="GRQ46" s="4"/>
      <c r="GRR46" s="4"/>
      <c r="GRS46" s="4"/>
      <c r="GRT46" s="4"/>
      <c r="GRU46" s="4"/>
      <c r="GRV46" s="4"/>
      <c r="GRW46" s="4"/>
      <c r="GRX46" s="4"/>
      <c r="GRY46" s="4"/>
      <c r="GRZ46" s="4"/>
      <c r="GSA46" s="4"/>
      <c r="GSB46" s="4"/>
      <c r="GSC46" s="4"/>
      <c r="GSD46" s="4"/>
      <c r="GSE46" s="4"/>
      <c r="GSF46" s="4"/>
      <c r="GSG46" s="4"/>
      <c r="GSH46" s="4"/>
      <c r="GSI46" s="4"/>
      <c r="GSJ46" s="4"/>
      <c r="GSK46" s="4"/>
      <c r="GSL46" s="4"/>
      <c r="GSM46" s="4"/>
      <c r="GSN46" s="4"/>
      <c r="GSO46" s="4"/>
      <c r="GSP46" s="4"/>
      <c r="GSQ46" s="4"/>
      <c r="GSR46" s="4"/>
      <c r="GSS46" s="4"/>
      <c r="GST46" s="4"/>
      <c r="GSU46" s="4"/>
      <c r="GSV46" s="4"/>
      <c r="GSW46" s="4"/>
      <c r="GSX46" s="4"/>
      <c r="GSY46" s="4"/>
      <c r="GSZ46" s="4"/>
      <c r="GTA46" s="4"/>
      <c r="GTB46" s="4"/>
      <c r="GTC46" s="4"/>
      <c r="GTD46" s="4"/>
      <c r="GTE46" s="4"/>
      <c r="GTF46" s="4"/>
      <c r="GTG46" s="4"/>
      <c r="GTH46" s="4"/>
      <c r="GTI46" s="4"/>
      <c r="GTJ46" s="4"/>
      <c r="GTK46" s="4"/>
      <c r="GTL46" s="4"/>
      <c r="GTM46" s="4"/>
      <c r="GTN46" s="4"/>
      <c r="GTO46" s="4"/>
      <c r="GTP46" s="4"/>
      <c r="GTQ46" s="4"/>
      <c r="GTR46" s="4"/>
      <c r="GTS46" s="4"/>
      <c r="GTT46" s="4"/>
      <c r="GTU46" s="4"/>
      <c r="GTV46" s="4"/>
      <c r="GTW46" s="4"/>
      <c r="GTX46" s="4"/>
      <c r="GTY46" s="4"/>
      <c r="GTZ46" s="4"/>
      <c r="GUA46" s="4"/>
      <c r="GUB46" s="4"/>
      <c r="GUC46" s="4"/>
      <c r="GUD46" s="4"/>
      <c r="GUE46" s="4"/>
      <c r="GUF46" s="4"/>
      <c r="GUG46" s="4"/>
      <c r="GUH46" s="4"/>
      <c r="GUI46" s="4"/>
      <c r="GUJ46" s="4"/>
      <c r="GUK46" s="4"/>
      <c r="GUL46" s="4"/>
      <c r="GUM46" s="4"/>
      <c r="GUN46" s="4"/>
      <c r="GUO46" s="4"/>
      <c r="GUP46" s="4"/>
      <c r="GUQ46" s="4"/>
      <c r="GUR46" s="4"/>
      <c r="GUS46" s="4"/>
      <c r="GUT46" s="4"/>
      <c r="GUU46" s="4"/>
      <c r="GUV46" s="4"/>
      <c r="GUW46" s="4"/>
      <c r="GUX46" s="4"/>
      <c r="GUY46" s="4"/>
      <c r="GUZ46" s="4"/>
      <c r="GVA46" s="4"/>
      <c r="GVB46" s="4"/>
      <c r="GVC46" s="4"/>
      <c r="GVD46" s="4"/>
      <c r="GVE46" s="4"/>
      <c r="GVF46" s="4"/>
      <c r="GVG46" s="4"/>
      <c r="GVH46" s="4"/>
      <c r="GVI46" s="4"/>
      <c r="GVJ46" s="4"/>
      <c r="GVK46" s="4"/>
      <c r="GVL46" s="4"/>
      <c r="GVM46" s="4"/>
      <c r="GVN46" s="4"/>
      <c r="GVO46" s="4"/>
      <c r="GVP46" s="4"/>
      <c r="GVQ46" s="4"/>
      <c r="GVR46" s="4"/>
      <c r="GVS46" s="4"/>
      <c r="GVT46" s="4"/>
      <c r="GVU46" s="4"/>
      <c r="GVV46" s="4"/>
      <c r="GVW46" s="4"/>
      <c r="GVX46" s="4"/>
      <c r="GVY46" s="4"/>
      <c r="GVZ46" s="4"/>
      <c r="GWA46" s="4"/>
      <c r="GWB46" s="4"/>
      <c r="GWC46" s="4"/>
      <c r="GWD46" s="4"/>
      <c r="GWE46" s="4"/>
      <c r="GWF46" s="4"/>
      <c r="GWG46" s="4"/>
      <c r="GWH46" s="4"/>
      <c r="GWI46" s="4"/>
      <c r="GWJ46" s="4"/>
      <c r="GWK46" s="4"/>
      <c r="GWL46" s="4"/>
      <c r="GWM46" s="4"/>
      <c r="GWN46" s="4"/>
      <c r="GWO46" s="4"/>
      <c r="GWP46" s="4"/>
      <c r="GWQ46" s="4"/>
      <c r="GWR46" s="4"/>
      <c r="GWS46" s="4"/>
      <c r="GWT46" s="4"/>
      <c r="GWU46" s="4"/>
      <c r="GWV46" s="4"/>
      <c r="GWW46" s="4"/>
      <c r="GWX46" s="4"/>
      <c r="GWY46" s="4"/>
      <c r="GWZ46" s="4"/>
      <c r="GXA46" s="4"/>
      <c r="GXB46" s="4"/>
      <c r="GXC46" s="4"/>
      <c r="GXD46" s="4"/>
      <c r="GXE46" s="4"/>
      <c r="GXF46" s="4"/>
      <c r="GXG46" s="4"/>
      <c r="GXH46" s="4"/>
      <c r="GXI46" s="4"/>
      <c r="GXJ46" s="4"/>
      <c r="GXK46" s="4"/>
      <c r="GXL46" s="4"/>
      <c r="GXM46" s="4"/>
      <c r="GXN46" s="4"/>
      <c r="GXO46" s="4"/>
      <c r="GXP46" s="4"/>
      <c r="GXQ46" s="4"/>
      <c r="GXR46" s="4"/>
      <c r="GXS46" s="4"/>
      <c r="GXT46" s="4"/>
      <c r="GXU46" s="4"/>
      <c r="GXV46" s="4"/>
      <c r="GXW46" s="4"/>
      <c r="GXX46" s="4"/>
      <c r="GXY46" s="4"/>
      <c r="GXZ46" s="4"/>
      <c r="GYA46" s="4"/>
      <c r="GYB46" s="4"/>
      <c r="GYC46" s="4"/>
      <c r="GYD46" s="4"/>
      <c r="GYE46" s="4"/>
      <c r="GYF46" s="4"/>
      <c r="GYG46" s="4"/>
      <c r="GYH46" s="4"/>
      <c r="GYI46" s="4"/>
      <c r="GYJ46" s="4"/>
      <c r="GYK46" s="4"/>
      <c r="GYL46" s="4"/>
      <c r="GYM46" s="4"/>
      <c r="GYN46" s="4"/>
      <c r="GYO46" s="4"/>
      <c r="GYP46" s="4"/>
      <c r="GYQ46" s="4"/>
      <c r="GYR46" s="4"/>
      <c r="GYS46" s="4"/>
      <c r="GYT46" s="4"/>
      <c r="GYU46" s="4"/>
      <c r="GYV46" s="4"/>
      <c r="GYW46" s="4"/>
      <c r="GYX46" s="4"/>
      <c r="GYY46" s="4"/>
      <c r="GYZ46" s="4"/>
      <c r="GZA46" s="4"/>
      <c r="GZB46" s="4"/>
      <c r="GZC46" s="4"/>
      <c r="GZD46" s="4"/>
      <c r="GZE46" s="4"/>
      <c r="GZF46" s="4"/>
      <c r="GZG46" s="4"/>
      <c r="GZH46" s="4"/>
      <c r="GZI46" s="4"/>
      <c r="GZJ46" s="4"/>
      <c r="GZK46" s="4"/>
      <c r="GZL46" s="4"/>
      <c r="GZM46" s="4"/>
      <c r="GZN46" s="4"/>
      <c r="GZO46" s="4"/>
      <c r="GZP46" s="4"/>
      <c r="GZQ46" s="4"/>
      <c r="GZR46" s="4"/>
      <c r="GZS46" s="4"/>
      <c r="GZT46" s="4"/>
      <c r="GZU46" s="4"/>
      <c r="GZV46" s="4"/>
      <c r="GZW46" s="4"/>
      <c r="GZX46" s="4"/>
      <c r="GZY46" s="4"/>
      <c r="GZZ46" s="4"/>
      <c r="HAA46" s="4"/>
      <c r="HAB46" s="4"/>
      <c r="HAC46" s="4"/>
      <c r="HAD46" s="4"/>
      <c r="HAE46" s="4"/>
      <c r="HAF46" s="4"/>
      <c r="HAG46" s="4"/>
      <c r="HAH46" s="4"/>
      <c r="HAI46" s="4"/>
      <c r="HAJ46" s="4"/>
      <c r="HAK46" s="4"/>
      <c r="HAL46" s="4"/>
      <c r="HAM46" s="4"/>
      <c r="HAN46" s="4"/>
      <c r="HAO46" s="4"/>
      <c r="HAP46" s="4"/>
      <c r="HAQ46" s="4"/>
      <c r="HAR46" s="4"/>
      <c r="HAS46" s="4"/>
      <c r="HAT46" s="4"/>
      <c r="HAU46" s="4"/>
      <c r="HAV46" s="4"/>
      <c r="HAW46" s="4"/>
      <c r="HAX46" s="4"/>
      <c r="HAY46" s="4"/>
      <c r="HAZ46" s="4"/>
      <c r="HBA46" s="4"/>
      <c r="HBB46" s="4"/>
      <c r="HBC46" s="4"/>
      <c r="HBD46" s="4"/>
      <c r="HBE46" s="4"/>
      <c r="HBF46" s="4"/>
      <c r="HBG46" s="4"/>
      <c r="HBH46" s="4"/>
      <c r="HBI46" s="4"/>
      <c r="HBJ46" s="4"/>
      <c r="HBK46" s="4"/>
      <c r="HBL46" s="4"/>
      <c r="HBM46" s="4"/>
      <c r="HBN46" s="4"/>
      <c r="HBO46" s="4"/>
      <c r="HBP46" s="4"/>
      <c r="HBQ46" s="4"/>
      <c r="HBR46" s="4"/>
      <c r="HBS46" s="4"/>
      <c r="HBT46" s="4"/>
      <c r="HBU46" s="4"/>
      <c r="HBV46" s="4"/>
      <c r="HBW46" s="4"/>
      <c r="HBX46" s="4"/>
      <c r="HBY46" s="4"/>
      <c r="HBZ46" s="4"/>
      <c r="HCA46" s="4"/>
      <c r="HCB46" s="4"/>
      <c r="HCC46" s="4"/>
      <c r="HCD46" s="4"/>
      <c r="HCE46" s="4"/>
      <c r="HCF46" s="4"/>
      <c r="HCG46" s="4"/>
      <c r="HCH46" s="4"/>
      <c r="HCI46" s="4"/>
      <c r="HCJ46" s="4"/>
      <c r="HCK46" s="4"/>
      <c r="HCL46" s="4"/>
      <c r="HCM46" s="4"/>
      <c r="HCN46" s="4"/>
      <c r="HCO46" s="4"/>
      <c r="HCP46" s="4"/>
      <c r="HCQ46" s="4"/>
      <c r="HCR46" s="4"/>
      <c r="HCS46" s="4"/>
      <c r="HCT46" s="4"/>
      <c r="HCU46" s="4"/>
      <c r="HCV46" s="4"/>
      <c r="HCW46" s="4"/>
      <c r="HCX46" s="4"/>
      <c r="HCY46" s="4"/>
      <c r="HCZ46" s="4"/>
      <c r="HDA46" s="4"/>
      <c r="HDB46" s="4"/>
      <c r="HDC46" s="4"/>
      <c r="HDD46" s="4"/>
      <c r="HDE46" s="4"/>
      <c r="HDF46" s="4"/>
      <c r="HDG46" s="4"/>
      <c r="HDH46" s="4"/>
      <c r="HDI46" s="4"/>
      <c r="HDJ46" s="4"/>
      <c r="HDK46" s="4"/>
      <c r="HDL46" s="4"/>
      <c r="HDM46" s="4"/>
      <c r="HDN46" s="4"/>
      <c r="HDO46" s="4"/>
      <c r="HDP46" s="4"/>
      <c r="HDQ46" s="4"/>
      <c r="HDR46" s="4"/>
      <c r="HDS46" s="4"/>
      <c r="HDT46" s="4"/>
      <c r="HDU46" s="4"/>
      <c r="HDV46" s="4"/>
      <c r="HDW46" s="4"/>
      <c r="HDX46" s="4"/>
      <c r="HDY46" s="4"/>
      <c r="HDZ46" s="4"/>
      <c r="HEA46" s="4"/>
      <c r="HEB46" s="4"/>
      <c r="HEC46" s="4"/>
      <c r="HED46" s="4"/>
      <c r="HEE46" s="4"/>
      <c r="HEF46" s="4"/>
      <c r="HEG46" s="4"/>
      <c r="HEH46" s="4"/>
      <c r="HEI46" s="4"/>
      <c r="HEJ46" s="4"/>
      <c r="HEK46" s="4"/>
      <c r="HEL46" s="4"/>
      <c r="HEM46" s="4"/>
      <c r="HEN46" s="4"/>
      <c r="HEO46" s="4"/>
      <c r="HEP46" s="4"/>
      <c r="HEQ46" s="4"/>
      <c r="HER46" s="4"/>
      <c r="HES46" s="4"/>
      <c r="HET46" s="4"/>
      <c r="HEU46" s="4"/>
      <c r="HEV46" s="4"/>
      <c r="HEW46" s="4"/>
      <c r="HEX46" s="4"/>
      <c r="HEY46" s="4"/>
      <c r="HEZ46" s="4"/>
      <c r="HFA46" s="4"/>
      <c r="HFB46" s="4"/>
      <c r="HFC46" s="4"/>
      <c r="HFD46" s="4"/>
      <c r="HFE46" s="4"/>
      <c r="HFF46" s="4"/>
      <c r="HFG46" s="4"/>
      <c r="HFH46" s="4"/>
      <c r="HFI46" s="4"/>
      <c r="HFJ46" s="4"/>
      <c r="HFK46" s="4"/>
      <c r="HFL46" s="4"/>
      <c r="HFM46" s="4"/>
      <c r="HFN46" s="4"/>
      <c r="HFO46" s="4"/>
      <c r="HFP46" s="4"/>
      <c r="HFQ46" s="4"/>
      <c r="HFR46" s="4"/>
      <c r="HFS46" s="4"/>
      <c r="HFT46" s="4"/>
      <c r="HFU46" s="4"/>
      <c r="HFV46" s="4"/>
      <c r="HFW46" s="4"/>
      <c r="HFX46" s="4"/>
      <c r="HFY46" s="4"/>
      <c r="HFZ46" s="4"/>
      <c r="HGA46" s="4"/>
      <c r="HGB46" s="4"/>
      <c r="HGC46" s="4"/>
      <c r="HGD46" s="4"/>
      <c r="HGE46" s="4"/>
      <c r="HGF46" s="4"/>
      <c r="HGG46" s="4"/>
      <c r="HGH46" s="4"/>
      <c r="HGI46" s="4"/>
      <c r="HGJ46" s="4"/>
      <c r="HGK46" s="4"/>
      <c r="HGL46" s="4"/>
      <c r="HGM46" s="4"/>
      <c r="HGN46" s="4"/>
      <c r="HGO46" s="4"/>
      <c r="HGP46" s="4"/>
      <c r="HGQ46" s="4"/>
      <c r="HGR46" s="4"/>
      <c r="HGS46" s="4"/>
      <c r="HGT46" s="4"/>
      <c r="HGU46" s="4"/>
      <c r="HGV46" s="4"/>
      <c r="HGW46" s="4"/>
      <c r="HGX46" s="4"/>
      <c r="HGY46" s="4"/>
      <c r="HGZ46" s="4"/>
      <c r="HHA46" s="4"/>
      <c r="HHB46" s="4"/>
      <c r="HHC46" s="4"/>
      <c r="HHD46" s="4"/>
      <c r="HHE46" s="4"/>
      <c r="HHF46" s="4"/>
      <c r="HHG46" s="4"/>
      <c r="HHH46" s="4"/>
      <c r="HHI46" s="4"/>
      <c r="HHJ46" s="4"/>
      <c r="HHK46" s="4"/>
      <c r="HHL46" s="4"/>
      <c r="HHM46" s="4"/>
      <c r="HHN46" s="4"/>
      <c r="HHO46" s="4"/>
      <c r="HHP46" s="4"/>
      <c r="HHQ46" s="4"/>
      <c r="HHR46" s="4"/>
      <c r="HHS46" s="4"/>
      <c r="HHT46" s="4"/>
      <c r="HHU46" s="4"/>
      <c r="HHV46" s="4"/>
      <c r="HHW46" s="4"/>
      <c r="HHX46" s="4"/>
      <c r="HHY46" s="4"/>
      <c r="HHZ46" s="4"/>
      <c r="HIA46" s="4"/>
      <c r="HIB46" s="4"/>
      <c r="HIC46" s="4"/>
      <c r="HID46" s="4"/>
      <c r="HIE46" s="4"/>
      <c r="HIF46" s="4"/>
      <c r="HIG46" s="4"/>
      <c r="HIH46" s="4"/>
      <c r="HII46" s="4"/>
      <c r="HIJ46" s="4"/>
      <c r="HIK46" s="4"/>
      <c r="HIL46" s="4"/>
      <c r="HIM46" s="4"/>
      <c r="HIN46" s="4"/>
      <c r="HIO46" s="4"/>
      <c r="HIP46" s="4"/>
      <c r="HIQ46" s="4"/>
      <c r="HIR46" s="4"/>
      <c r="HIS46" s="4"/>
      <c r="HIT46" s="4"/>
      <c r="HIU46" s="4"/>
      <c r="HIV46" s="4"/>
      <c r="HIW46" s="4"/>
      <c r="HIX46" s="4"/>
      <c r="HIY46" s="4"/>
      <c r="HIZ46" s="4"/>
      <c r="HJA46" s="4"/>
      <c r="HJB46" s="4"/>
      <c r="HJC46" s="4"/>
      <c r="HJD46" s="4"/>
      <c r="HJE46" s="4"/>
      <c r="HJF46" s="4"/>
      <c r="HJG46" s="4"/>
      <c r="HJH46" s="4"/>
      <c r="HJI46" s="4"/>
      <c r="HJJ46" s="4"/>
      <c r="HJK46" s="4"/>
      <c r="HJL46" s="4"/>
      <c r="HJM46" s="4"/>
      <c r="HJN46" s="4"/>
      <c r="HJO46" s="4"/>
      <c r="HJP46" s="4"/>
      <c r="HJQ46" s="4"/>
      <c r="HJR46" s="4"/>
      <c r="HJS46" s="4"/>
      <c r="HJT46" s="4"/>
      <c r="HJU46" s="4"/>
      <c r="HJV46" s="4"/>
      <c r="HJW46" s="4"/>
      <c r="HJX46" s="4"/>
      <c r="HJY46" s="4"/>
      <c r="HJZ46" s="4"/>
      <c r="HKA46" s="4"/>
      <c r="HKB46" s="4"/>
      <c r="HKC46" s="4"/>
      <c r="HKD46" s="4"/>
      <c r="HKE46" s="4"/>
      <c r="HKF46" s="4"/>
      <c r="HKG46" s="4"/>
      <c r="HKH46" s="4"/>
      <c r="HKI46" s="4"/>
      <c r="HKJ46" s="4"/>
      <c r="HKK46" s="4"/>
      <c r="HKL46" s="4"/>
      <c r="HKM46" s="4"/>
      <c r="HKN46" s="4"/>
      <c r="HKO46" s="4"/>
      <c r="HKP46" s="4"/>
      <c r="HKQ46" s="4"/>
      <c r="HKR46" s="4"/>
      <c r="HKS46" s="4"/>
      <c r="HKT46" s="4"/>
      <c r="HKU46" s="4"/>
      <c r="HKV46" s="4"/>
      <c r="HKW46" s="4"/>
      <c r="HKX46" s="4"/>
      <c r="HKY46" s="4"/>
      <c r="HKZ46" s="4"/>
      <c r="HLA46" s="4"/>
      <c r="HLB46" s="4"/>
      <c r="HLC46" s="4"/>
      <c r="HLD46" s="4"/>
      <c r="HLE46" s="4"/>
      <c r="HLF46" s="4"/>
      <c r="HLG46" s="4"/>
      <c r="HLH46" s="4"/>
      <c r="HLI46" s="4"/>
      <c r="HLJ46" s="4"/>
      <c r="HLK46" s="4"/>
      <c r="HLL46" s="4"/>
      <c r="HLM46" s="4"/>
      <c r="HLN46" s="4"/>
      <c r="HLO46" s="4"/>
      <c r="HLP46" s="4"/>
      <c r="HLQ46" s="4"/>
      <c r="HLR46" s="4"/>
      <c r="HLS46" s="4"/>
      <c r="HLT46" s="4"/>
      <c r="HLU46" s="4"/>
      <c r="HLV46" s="4"/>
      <c r="HLW46" s="4"/>
      <c r="HLX46" s="4"/>
      <c r="HLY46" s="4"/>
      <c r="HLZ46" s="4"/>
      <c r="HMA46" s="4"/>
      <c r="HMB46" s="4"/>
      <c r="HMC46" s="4"/>
      <c r="HMD46" s="4"/>
      <c r="HME46" s="4"/>
      <c r="HMF46" s="4"/>
      <c r="HMG46" s="4"/>
      <c r="HMH46" s="4"/>
      <c r="HMI46" s="4"/>
      <c r="HMJ46" s="4"/>
      <c r="HMK46" s="4"/>
      <c r="HML46" s="4"/>
      <c r="HMM46" s="4"/>
      <c r="HMN46" s="4"/>
      <c r="HMO46" s="4"/>
      <c r="HMP46" s="4"/>
      <c r="HMQ46" s="4"/>
      <c r="HMR46" s="4"/>
      <c r="HMS46" s="4"/>
      <c r="HMT46" s="4"/>
      <c r="HMU46" s="4"/>
      <c r="HMV46" s="4"/>
      <c r="HMW46" s="4"/>
      <c r="HMX46" s="4"/>
      <c r="HMY46" s="4"/>
      <c r="HMZ46" s="4"/>
      <c r="HNA46" s="4"/>
      <c r="HNB46" s="4"/>
      <c r="HNC46" s="4"/>
      <c r="HND46" s="4"/>
      <c r="HNE46" s="4"/>
      <c r="HNF46" s="4"/>
      <c r="HNG46" s="4"/>
      <c r="HNH46" s="4"/>
      <c r="HNI46" s="4"/>
      <c r="HNJ46" s="4"/>
      <c r="HNK46" s="4"/>
      <c r="HNL46" s="4"/>
      <c r="HNM46" s="4"/>
      <c r="HNN46" s="4"/>
      <c r="HNO46" s="4"/>
      <c r="HNP46" s="4"/>
      <c r="HNQ46" s="4"/>
      <c r="HNR46" s="4"/>
      <c r="HNS46" s="4"/>
      <c r="HNT46" s="4"/>
      <c r="HNU46" s="4"/>
      <c r="HNV46" s="4"/>
      <c r="HNW46" s="4"/>
      <c r="HNX46" s="4"/>
      <c r="HNY46" s="4"/>
      <c r="HNZ46" s="4"/>
      <c r="HOA46" s="4"/>
      <c r="HOB46" s="4"/>
      <c r="HOC46" s="4"/>
      <c r="HOD46" s="4"/>
      <c r="HOE46" s="4"/>
      <c r="HOF46" s="4"/>
      <c r="HOG46" s="4"/>
      <c r="HOH46" s="4"/>
      <c r="HOI46" s="4"/>
      <c r="HOJ46" s="4"/>
      <c r="HOK46" s="4"/>
      <c r="HOL46" s="4"/>
      <c r="HOM46" s="4"/>
      <c r="HON46" s="4"/>
      <c r="HOO46" s="4"/>
      <c r="HOP46" s="4"/>
      <c r="HOQ46" s="4"/>
      <c r="HOR46" s="4"/>
      <c r="HOS46" s="4"/>
      <c r="HOT46" s="4"/>
      <c r="HOU46" s="4"/>
      <c r="HOV46" s="4"/>
      <c r="HOW46" s="4"/>
      <c r="HOX46" s="4"/>
      <c r="HOY46" s="4"/>
      <c r="HOZ46" s="4"/>
      <c r="HPA46" s="4"/>
      <c r="HPB46" s="4"/>
      <c r="HPC46" s="4"/>
      <c r="HPD46" s="4"/>
      <c r="HPE46" s="4"/>
      <c r="HPF46" s="4"/>
      <c r="HPG46" s="4"/>
      <c r="HPH46" s="4"/>
      <c r="HPI46" s="4"/>
      <c r="HPJ46" s="4"/>
      <c r="HPK46" s="4"/>
      <c r="HPL46" s="4"/>
      <c r="HPM46" s="4"/>
      <c r="HPN46" s="4"/>
      <c r="HPO46" s="4"/>
      <c r="HPP46" s="4"/>
      <c r="HPQ46" s="4"/>
      <c r="HPR46" s="4"/>
      <c r="HPS46" s="4"/>
      <c r="HPT46" s="4"/>
      <c r="HPU46" s="4"/>
      <c r="HPV46" s="4"/>
      <c r="HPW46" s="4"/>
      <c r="HPX46" s="4"/>
      <c r="HPY46" s="4"/>
      <c r="HPZ46" s="4"/>
      <c r="HQA46" s="4"/>
      <c r="HQB46" s="4"/>
      <c r="HQC46" s="4"/>
      <c r="HQD46" s="4"/>
      <c r="HQE46" s="4"/>
      <c r="HQF46" s="4"/>
      <c r="HQG46" s="4"/>
      <c r="HQH46" s="4"/>
      <c r="HQI46" s="4"/>
      <c r="HQJ46" s="4"/>
      <c r="HQK46" s="4"/>
      <c r="HQL46" s="4"/>
      <c r="HQM46" s="4"/>
      <c r="HQN46" s="4"/>
      <c r="HQO46" s="4"/>
      <c r="HQP46" s="4"/>
      <c r="HQQ46" s="4"/>
      <c r="HQR46" s="4"/>
      <c r="HQS46" s="4"/>
      <c r="HQT46" s="4"/>
      <c r="HQU46" s="4"/>
      <c r="HQV46" s="4"/>
      <c r="HQW46" s="4"/>
      <c r="HQX46" s="4"/>
      <c r="HQY46" s="4"/>
      <c r="HQZ46" s="4"/>
      <c r="HRA46" s="4"/>
      <c r="HRB46" s="4"/>
      <c r="HRC46" s="4"/>
      <c r="HRD46" s="4"/>
      <c r="HRE46" s="4"/>
      <c r="HRF46" s="4"/>
      <c r="HRG46" s="4"/>
      <c r="HRH46" s="4"/>
      <c r="HRI46" s="4"/>
      <c r="HRJ46" s="4"/>
      <c r="HRK46" s="4"/>
      <c r="HRL46" s="4"/>
      <c r="HRM46" s="4"/>
      <c r="HRN46" s="4"/>
      <c r="HRO46" s="4"/>
      <c r="HRP46" s="4"/>
      <c r="HRQ46" s="4"/>
      <c r="HRR46" s="4"/>
      <c r="HRS46" s="4"/>
      <c r="HRT46" s="4"/>
      <c r="HRU46" s="4"/>
      <c r="HRV46" s="4"/>
      <c r="HRW46" s="4"/>
      <c r="HRX46" s="4"/>
      <c r="HRY46" s="4"/>
      <c r="HRZ46" s="4"/>
      <c r="HSA46" s="4"/>
      <c r="HSB46" s="4"/>
      <c r="HSC46" s="4"/>
      <c r="HSD46" s="4"/>
      <c r="HSE46" s="4"/>
      <c r="HSF46" s="4"/>
      <c r="HSG46" s="4"/>
      <c r="HSH46" s="4"/>
      <c r="HSI46" s="4"/>
      <c r="HSJ46" s="4"/>
      <c r="HSK46" s="4"/>
      <c r="HSL46" s="4"/>
      <c r="HSM46" s="4"/>
      <c r="HSN46" s="4"/>
      <c r="HSO46" s="4"/>
      <c r="HSP46" s="4"/>
      <c r="HSQ46" s="4"/>
      <c r="HSR46" s="4"/>
      <c r="HSS46" s="4"/>
      <c r="HST46" s="4"/>
      <c r="HSU46" s="4"/>
      <c r="HSV46" s="4"/>
      <c r="HSW46" s="4"/>
      <c r="HSX46" s="4"/>
      <c r="HSY46" s="4"/>
      <c r="HSZ46" s="4"/>
      <c r="HTA46" s="4"/>
      <c r="HTB46" s="4"/>
      <c r="HTC46" s="4"/>
      <c r="HTD46" s="4"/>
      <c r="HTE46" s="4"/>
      <c r="HTF46" s="4"/>
      <c r="HTG46" s="4"/>
      <c r="HTH46" s="4"/>
      <c r="HTI46" s="4"/>
      <c r="HTJ46" s="4"/>
      <c r="HTK46" s="4"/>
      <c r="HTL46" s="4"/>
      <c r="HTM46" s="4"/>
      <c r="HTN46" s="4"/>
      <c r="HTO46" s="4"/>
      <c r="HTP46" s="4"/>
      <c r="HTQ46" s="4"/>
      <c r="HTR46" s="4"/>
      <c r="HTS46" s="4"/>
      <c r="HTT46" s="4"/>
      <c r="HTU46" s="4"/>
      <c r="HTV46" s="4"/>
      <c r="HTW46" s="4"/>
      <c r="HTX46" s="4"/>
      <c r="HTY46" s="4"/>
      <c r="HTZ46" s="4"/>
      <c r="HUA46" s="4"/>
      <c r="HUB46" s="4"/>
      <c r="HUC46" s="4"/>
      <c r="HUD46" s="4"/>
      <c r="HUE46" s="4"/>
      <c r="HUF46" s="4"/>
      <c r="HUG46" s="4"/>
      <c r="HUH46" s="4"/>
      <c r="HUI46" s="4"/>
      <c r="HUJ46" s="4"/>
      <c r="HUK46" s="4"/>
      <c r="HUL46" s="4"/>
      <c r="HUM46" s="4"/>
      <c r="HUN46" s="4"/>
      <c r="HUO46" s="4"/>
      <c r="HUP46" s="4"/>
      <c r="HUQ46" s="4"/>
      <c r="HUR46" s="4"/>
      <c r="HUS46" s="4"/>
      <c r="HUT46" s="4"/>
      <c r="HUU46" s="4"/>
      <c r="HUV46" s="4"/>
      <c r="HUW46" s="4"/>
      <c r="HUX46" s="4"/>
      <c r="HUY46" s="4"/>
      <c r="HUZ46" s="4"/>
      <c r="HVA46" s="4"/>
      <c r="HVB46" s="4"/>
      <c r="HVC46" s="4"/>
      <c r="HVD46" s="4"/>
      <c r="HVE46" s="4"/>
      <c r="HVF46" s="4"/>
      <c r="HVG46" s="4"/>
      <c r="HVH46" s="4"/>
      <c r="HVI46" s="4"/>
      <c r="HVJ46" s="4"/>
      <c r="HVK46" s="4"/>
      <c r="HVL46" s="4"/>
      <c r="HVM46" s="4"/>
      <c r="HVN46" s="4"/>
      <c r="HVO46" s="4"/>
      <c r="HVP46" s="4"/>
      <c r="HVQ46" s="4"/>
      <c r="HVR46" s="4"/>
      <c r="HVS46" s="4"/>
      <c r="HVT46" s="4"/>
      <c r="HVU46" s="4"/>
      <c r="HVV46" s="4"/>
      <c r="HVW46" s="4"/>
      <c r="HVX46" s="4"/>
      <c r="HVY46" s="4"/>
      <c r="HVZ46" s="4"/>
      <c r="HWA46" s="4"/>
      <c r="HWB46" s="4"/>
      <c r="HWC46" s="4"/>
      <c r="HWD46" s="4"/>
      <c r="HWE46" s="4"/>
      <c r="HWF46" s="4"/>
      <c r="HWG46" s="4"/>
      <c r="HWH46" s="4"/>
      <c r="HWI46" s="4"/>
      <c r="HWJ46" s="4"/>
      <c r="HWK46" s="4"/>
      <c r="HWL46" s="4"/>
      <c r="HWM46" s="4"/>
      <c r="HWN46" s="4"/>
      <c r="HWO46" s="4"/>
      <c r="HWP46" s="4"/>
      <c r="HWQ46" s="4"/>
      <c r="HWR46" s="4"/>
      <c r="HWS46" s="4"/>
      <c r="HWT46" s="4"/>
      <c r="HWU46" s="4"/>
      <c r="HWV46" s="4"/>
      <c r="HWW46" s="4"/>
      <c r="HWX46" s="4"/>
      <c r="HWY46" s="4"/>
      <c r="HWZ46" s="4"/>
      <c r="HXA46" s="4"/>
      <c r="HXB46" s="4"/>
      <c r="HXC46" s="4"/>
      <c r="HXD46" s="4"/>
      <c r="HXE46" s="4"/>
      <c r="HXF46" s="4"/>
      <c r="HXG46" s="4"/>
      <c r="HXH46" s="4"/>
      <c r="HXI46" s="4"/>
      <c r="HXJ46" s="4"/>
      <c r="HXK46" s="4"/>
      <c r="HXL46" s="4"/>
      <c r="HXM46" s="4"/>
      <c r="HXN46" s="4"/>
      <c r="HXO46" s="4"/>
      <c r="HXP46" s="4"/>
      <c r="HXQ46" s="4"/>
      <c r="HXR46" s="4"/>
      <c r="HXS46" s="4"/>
      <c r="HXT46" s="4"/>
      <c r="HXU46" s="4"/>
      <c r="HXV46" s="4"/>
      <c r="HXW46" s="4"/>
      <c r="HXX46" s="4"/>
      <c r="HXY46" s="4"/>
      <c r="HXZ46" s="4"/>
      <c r="HYA46" s="4"/>
      <c r="HYB46" s="4"/>
      <c r="HYC46" s="4"/>
      <c r="HYD46" s="4"/>
      <c r="HYE46" s="4"/>
      <c r="HYF46" s="4"/>
      <c r="HYG46" s="4"/>
      <c r="HYH46" s="4"/>
      <c r="HYI46" s="4"/>
      <c r="HYJ46" s="4"/>
      <c r="HYK46" s="4"/>
      <c r="HYL46" s="4"/>
      <c r="HYM46" s="4"/>
      <c r="HYN46" s="4"/>
      <c r="HYO46" s="4"/>
      <c r="HYP46" s="4"/>
      <c r="HYQ46" s="4"/>
      <c r="HYR46" s="4"/>
      <c r="HYS46" s="4"/>
      <c r="HYT46" s="4"/>
      <c r="HYU46" s="4"/>
      <c r="HYV46" s="4"/>
      <c r="HYW46" s="4"/>
      <c r="HYX46" s="4"/>
      <c r="HYY46" s="4"/>
      <c r="HYZ46" s="4"/>
      <c r="HZA46" s="4"/>
      <c r="HZB46" s="4"/>
      <c r="HZC46" s="4"/>
      <c r="HZD46" s="4"/>
      <c r="HZE46" s="4"/>
      <c r="HZF46" s="4"/>
      <c r="HZG46" s="4"/>
      <c r="HZH46" s="4"/>
      <c r="HZI46" s="4"/>
      <c r="HZJ46" s="4"/>
      <c r="HZK46" s="4"/>
      <c r="HZL46" s="4"/>
      <c r="HZM46" s="4"/>
      <c r="HZN46" s="4"/>
      <c r="HZO46" s="4"/>
      <c r="HZP46" s="4"/>
      <c r="HZQ46" s="4"/>
      <c r="HZR46" s="4"/>
      <c r="HZS46" s="4"/>
      <c r="HZT46" s="4"/>
      <c r="HZU46" s="4"/>
      <c r="HZV46" s="4"/>
      <c r="HZW46" s="4"/>
      <c r="HZX46" s="4"/>
      <c r="HZY46" s="4"/>
      <c r="HZZ46" s="4"/>
      <c r="IAA46" s="4"/>
      <c r="IAB46" s="4"/>
      <c r="IAC46" s="4"/>
      <c r="IAD46" s="4"/>
      <c r="IAE46" s="4"/>
      <c r="IAF46" s="4"/>
      <c r="IAG46" s="4"/>
      <c r="IAH46" s="4"/>
      <c r="IAI46" s="4"/>
      <c r="IAJ46" s="4"/>
      <c r="IAK46" s="4"/>
      <c r="IAL46" s="4"/>
      <c r="IAM46" s="4"/>
      <c r="IAN46" s="4"/>
      <c r="IAO46" s="4"/>
      <c r="IAP46" s="4"/>
      <c r="IAQ46" s="4"/>
      <c r="IAR46" s="4"/>
      <c r="IAS46" s="4"/>
      <c r="IAT46" s="4"/>
      <c r="IAU46" s="4"/>
      <c r="IAV46" s="4"/>
      <c r="IAW46" s="4"/>
      <c r="IAX46" s="4"/>
      <c r="IAY46" s="4"/>
      <c r="IAZ46" s="4"/>
      <c r="IBA46" s="4"/>
      <c r="IBB46" s="4"/>
      <c r="IBC46" s="4"/>
      <c r="IBD46" s="4"/>
      <c r="IBE46" s="4"/>
      <c r="IBF46" s="4"/>
      <c r="IBG46" s="4"/>
      <c r="IBH46" s="4"/>
      <c r="IBI46" s="4"/>
      <c r="IBJ46" s="4"/>
      <c r="IBK46" s="4"/>
      <c r="IBL46" s="4"/>
      <c r="IBM46" s="4"/>
      <c r="IBN46" s="4"/>
      <c r="IBO46" s="4"/>
      <c r="IBP46" s="4"/>
      <c r="IBQ46" s="4"/>
      <c r="IBR46" s="4"/>
      <c r="IBS46" s="4"/>
      <c r="IBT46" s="4"/>
      <c r="IBU46" s="4"/>
      <c r="IBV46" s="4"/>
      <c r="IBW46" s="4"/>
      <c r="IBX46" s="4"/>
      <c r="IBY46" s="4"/>
      <c r="IBZ46" s="4"/>
      <c r="ICA46" s="4"/>
      <c r="ICB46" s="4"/>
      <c r="ICC46" s="4"/>
      <c r="ICD46" s="4"/>
      <c r="ICE46" s="4"/>
      <c r="ICF46" s="4"/>
      <c r="ICG46" s="4"/>
      <c r="ICH46" s="4"/>
      <c r="ICI46" s="4"/>
      <c r="ICJ46" s="4"/>
      <c r="ICK46" s="4"/>
      <c r="ICL46" s="4"/>
      <c r="ICM46" s="4"/>
      <c r="ICN46" s="4"/>
      <c r="ICO46" s="4"/>
      <c r="ICP46" s="4"/>
      <c r="ICQ46" s="4"/>
      <c r="ICR46" s="4"/>
      <c r="ICS46" s="4"/>
      <c r="ICT46" s="4"/>
      <c r="ICU46" s="4"/>
      <c r="ICV46" s="4"/>
      <c r="ICW46" s="4"/>
      <c r="ICX46" s="4"/>
      <c r="ICY46" s="4"/>
      <c r="ICZ46" s="4"/>
      <c r="IDA46" s="4"/>
      <c r="IDB46" s="4"/>
      <c r="IDC46" s="4"/>
      <c r="IDD46" s="4"/>
      <c r="IDE46" s="4"/>
      <c r="IDF46" s="4"/>
      <c r="IDG46" s="4"/>
      <c r="IDH46" s="4"/>
      <c r="IDI46" s="4"/>
      <c r="IDJ46" s="4"/>
      <c r="IDK46" s="4"/>
      <c r="IDL46" s="4"/>
      <c r="IDM46" s="4"/>
      <c r="IDN46" s="4"/>
      <c r="IDO46" s="4"/>
      <c r="IDP46" s="4"/>
      <c r="IDQ46" s="4"/>
      <c r="IDR46" s="4"/>
      <c r="IDS46" s="4"/>
      <c r="IDT46" s="4"/>
      <c r="IDU46" s="4"/>
      <c r="IDV46" s="4"/>
      <c r="IDW46" s="4"/>
      <c r="IDX46" s="4"/>
      <c r="IDY46" s="4"/>
      <c r="IDZ46" s="4"/>
      <c r="IEA46" s="4"/>
      <c r="IEB46" s="4"/>
      <c r="IEC46" s="4"/>
      <c r="IED46" s="4"/>
      <c r="IEE46" s="4"/>
      <c r="IEF46" s="4"/>
      <c r="IEG46" s="4"/>
      <c r="IEH46" s="4"/>
      <c r="IEI46" s="4"/>
      <c r="IEJ46" s="4"/>
      <c r="IEK46" s="4"/>
      <c r="IEL46" s="4"/>
      <c r="IEM46" s="4"/>
      <c r="IEN46" s="4"/>
      <c r="IEO46" s="4"/>
      <c r="IEP46" s="4"/>
      <c r="IEQ46" s="4"/>
      <c r="IER46" s="4"/>
      <c r="IES46" s="4"/>
      <c r="IET46" s="4"/>
      <c r="IEU46" s="4"/>
      <c r="IEV46" s="4"/>
      <c r="IEW46" s="4"/>
      <c r="IEX46" s="4"/>
      <c r="IEY46" s="4"/>
      <c r="IEZ46" s="4"/>
      <c r="IFA46" s="4"/>
      <c r="IFB46" s="4"/>
      <c r="IFC46" s="4"/>
      <c r="IFD46" s="4"/>
      <c r="IFE46" s="4"/>
      <c r="IFF46" s="4"/>
      <c r="IFG46" s="4"/>
      <c r="IFH46" s="4"/>
      <c r="IFI46" s="4"/>
      <c r="IFJ46" s="4"/>
      <c r="IFK46" s="4"/>
      <c r="IFL46" s="4"/>
      <c r="IFM46" s="4"/>
      <c r="IFN46" s="4"/>
      <c r="IFO46" s="4"/>
      <c r="IFP46" s="4"/>
      <c r="IFQ46" s="4"/>
      <c r="IFR46" s="4"/>
      <c r="IFS46" s="4"/>
      <c r="IFT46" s="4"/>
      <c r="IFU46" s="4"/>
      <c r="IFV46" s="4"/>
      <c r="IFW46" s="4"/>
      <c r="IFX46" s="4"/>
      <c r="IFY46" s="4"/>
      <c r="IFZ46" s="4"/>
      <c r="IGA46" s="4"/>
      <c r="IGB46" s="4"/>
      <c r="IGC46" s="4"/>
      <c r="IGD46" s="4"/>
      <c r="IGE46" s="4"/>
      <c r="IGF46" s="4"/>
      <c r="IGG46" s="4"/>
      <c r="IGH46" s="4"/>
      <c r="IGI46" s="4"/>
      <c r="IGJ46" s="4"/>
      <c r="IGK46" s="4"/>
      <c r="IGL46" s="4"/>
      <c r="IGM46" s="4"/>
      <c r="IGN46" s="4"/>
      <c r="IGO46" s="4"/>
      <c r="IGP46" s="4"/>
      <c r="IGQ46" s="4"/>
      <c r="IGR46" s="4"/>
      <c r="IGS46" s="4"/>
      <c r="IGT46" s="4"/>
      <c r="IGU46" s="4"/>
      <c r="IGV46" s="4"/>
      <c r="IGW46" s="4"/>
      <c r="IGX46" s="4"/>
      <c r="IGY46" s="4"/>
      <c r="IGZ46" s="4"/>
      <c r="IHA46" s="4"/>
      <c r="IHB46" s="4"/>
      <c r="IHC46" s="4"/>
      <c r="IHD46" s="4"/>
      <c r="IHE46" s="4"/>
      <c r="IHF46" s="4"/>
      <c r="IHG46" s="4"/>
      <c r="IHH46" s="4"/>
      <c r="IHI46" s="4"/>
      <c r="IHJ46" s="4"/>
      <c r="IHK46" s="4"/>
      <c r="IHL46" s="4"/>
      <c r="IHM46" s="4"/>
      <c r="IHN46" s="4"/>
      <c r="IHO46" s="4"/>
      <c r="IHP46" s="4"/>
      <c r="IHQ46" s="4"/>
      <c r="IHR46" s="4"/>
      <c r="IHS46" s="4"/>
      <c r="IHT46" s="4"/>
      <c r="IHU46" s="4"/>
      <c r="IHV46" s="4"/>
      <c r="IHW46" s="4"/>
      <c r="IHX46" s="4"/>
      <c r="IHY46" s="4"/>
      <c r="IHZ46" s="4"/>
      <c r="IIA46" s="4"/>
      <c r="IIB46" s="4"/>
      <c r="IIC46" s="4"/>
      <c r="IID46" s="4"/>
      <c r="IIE46" s="4"/>
      <c r="IIF46" s="4"/>
      <c r="IIG46" s="4"/>
      <c r="IIH46" s="4"/>
      <c r="III46" s="4"/>
      <c r="IIJ46" s="4"/>
      <c r="IIK46" s="4"/>
      <c r="IIL46" s="4"/>
      <c r="IIM46" s="4"/>
      <c r="IIN46" s="4"/>
      <c r="IIO46" s="4"/>
      <c r="IIP46" s="4"/>
      <c r="IIQ46" s="4"/>
      <c r="IIR46" s="4"/>
      <c r="IIS46" s="4"/>
      <c r="IIT46" s="4"/>
      <c r="IIU46" s="4"/>
      <c r="IIV46" s="4"/>
      <c r="IIW46" s="4"/>
      <c r="IIX46" s="4"/>
      <c r="IIY46" s="4"/>
      <c r="IIZ46" s="4"/>
      <c r="IJA46" s="4"/>
      <c r="IJB46" s="4"/>
      <c r="IJC46" s="4"/>
      <c r="IJD46" s="4"/>
      <c r="IJE46" s="4"/>
      <c r="IJF46" s="4"/>
      <c r="IJG46" s="4"/>
      <c r="IJH46" s="4"/>
      <c r="IJI46" s="4"/>
      <c r="IJJ46" s="4"/>
      <c r="IJK46" s="4"/>
      <c r="IJL46" s="4"/>
      <c r="IJM46" s="4"/>
      <c r="IJN46" s="4"/>
      <c r="IJO46" s="4"/>
      <c r="IJP46" s="4"/>
      <c r="IJQ46" s="4"/>
      <c r="IJR46" s="4"/>
      <c r="IJS46" s="4"/>
      <c r="IJT46" s="4"/>
      <c r="IJU46" s="4"/>
      <c r="IJV46" s="4"/>
      <c r="IJW46" s="4"/>
      <c r="IJX46" s="4"/>
      <c r="IJY46" s="4"/>
      <c r="IJZ46" s="4"/>
      <c r="IKA46" s="4"/>
      <c r="IKB46" s="4"/>
      <c r="IKC46" s="4"/>
      <c r="IKD46" s="4"/>
      <c r="IKE46" s="4"/>
      <c r="IKF46" s="4"/>
      <c r="IKG46" s="4"/>
      <c r="IKH46" s="4"/>
      <c r="IKI46" s="4"/>
      <c r="IKJ46" s="4"/>
      <c r="IKK46" s="4"/>
      <c r="IKL46" s="4"/>
      <c r="IKM46" s="4"/>
      <c r="IKN46" s="4"/>
      <c r="IKO46" s="4"/>
      <c r="IKP46" s="4"/>
      <c r="IKQ46" s="4"/>
      <c r="IKR46" s="4"/>
      <c r="IKS46" s="4"/>
      <c r="IKT46" s="4"/>
      <c r="IKU46" s="4"/>
      <c r="IKV46" s="4"/>
      <c r="IKW46" s="4"/>
      <c r="IKX46" s="4"/>
      <c r="IKY46" s="4"/>
      <c r="IKZ46" s="4"/>
      <c r="ILA46" s="4"/>
      <c r="ILB46" s="4"/>
      <c r="ILC46" s="4"/>
      <c r="ILD46" s="4"/>
      <c r="ILE46" s="4"/>
      <c r="ILF46" s="4"/>
      <c r="ILG46" s="4"/>
      <c r="ILH46" s="4"/>
      <c r="ILI46" s="4"/>
      <c r="ILJ46" s="4"/>
      <c r="ILK46" s="4"/>
      <c r="ILL46" s="4"/>
      <c r="ILM46" s="4"/>
      <c r="ILN46" s="4"/>
      <c r="ILO46" s="4"/>
      <c r="ILP46" s="4"/>
      <c r="ILQ46" s="4"/>
      <c r="ILR46" s="4"/>
      <c r="ILS46" s="4"/>
      <c r="ILT46" s="4"/>
      <c r="ILU46" s="4"/>
      <c r="ILV46" s="4"/>
      <c r="ILW46" s="4"/>
      <c r="ILX46" s="4"/>
      <c r="ILY46" s="4"/>
      <c r="ILZ46" s="4"/>
      <c r="IMA46" s="4"/>
      <c r="IMB46" s="4"/>
      <c r="IMC46" s="4"/>
      <c r="IMD46" s="4"/>
      <c r="IME46" s="4"/>
      <c r="IMF46" s="4"/>
      <c r="IMG46" s="4"/>
      <c r="IMH46" s="4"/>
      <c r="IMI46" s="4"/>
      <c r="IMJ46" s="4"/>
      <c r="IMK46" s="4"/>
      <c r="IML46" s="4"/>
      <c r="IMM46" s="4"/>
      <c r="IMN46" s="4"/>
      <c r="IMO46" s="4"/>
      <c r="IMP46" s="4"/>
      <c r="IMQ46" s="4"/>
      <c r="IMR46" s="4"/>
      <c r="IMS46" s="4"/>
      <c r="IMT46" s="4"/>
      <c r="IMU46" s="4"/>
      <c r="IMV46" s="4"/>
      <c r="IMW46" s="4"/>
      <c r="IMX46" s="4"/>
      <c r="IMY46" s="4"/>
      <c r="IMZ46" s="4"/>
      <c r="INA46" s="4"/>
      <c r="INB46" s="4"/>
      <c r="INC46" s="4"/>
      <c r="IND46" s="4"/>
      <c r="INE46" s="4"/>
      <c r="INF46" s="4"/>
      <c r="ING46" s="4"/>
      <c r="INH46" s="4"/>
      <c r="INI46" s="4"/>
      <c r="INJ46" s="4"/>
      <c r="INK46" s="4"/>
      <c r="INL46" s="4"/>
      <c r="INM46" s="4"/>
      <c r="INN46" s="4"/>
      <c r="INO46" s="4"/>
      <c r="INP46" s="4"/>
      <c r="INQ46" s="4"/>
      <c r="INR46" s="4"/>
      <c r="INS46" s="4"/>
      <c r="INT46" s="4"/>
      <c r="INU46" s="4"/>
      <c r="INV46" s="4"/>
      <c r="INW46" s="4"/>
      <c r="INX46" s="4"/>
      <c r="INY46" s="4"/>
      <c r="INZ46" s="4"/>
      <c r="IOA46" s="4"/>
      <c r="IOB46" s="4"/>
      <c r="IOC46" s="4"/>
      <c r="IOD46" s="4"/>
      <c r="IOE46" s="4"/>
      <c r="IOF46" s="4"/>
      <c r="IOG46" s="4"/>
      <c r="IOH46" s="4"/>
      <c r="IOI46" s="4"/>
      <c r="IOJ46" s="4"/>
      <c r="IOK46" s="4"/>
      <c r="IOL46" s="4"/>
      <c r="IOM46" s="4"/>
      <c r="ION46" s="4"/>
      <c r="IOO46" s="4"/>
      <c r="IOP46" s="4"/>
      <c r="IOQ46" s="4"/>
      <c r="IOR46" s="4"/>
      <c r="IOS46" s="4"/>
      <c r="IOT46" s="4"/>
      <c r="IOU46" s="4"/>
      <c r="IOV46" s="4"/>
      <c r="IOW46" s="4"/>
      <c r="IOX46" s="4"/>
      <c r="IOY46" s="4"/>
      <c r="IOZ46" s="4"/>
      <c r="IPA46" s="4"/>
      <c r="IPB46" s="4"/>
      <c r="IPC46" s="4"/>
      <c r="IPD46" s="4"/>
      <c r="IPE46" s="4"/>
      <c r="IPF46" s="4"/>
      <c r="IPG46" s="4"/>
      <c r="IPH46" s="4"/>
      <c r="IPI46" s="4"/>
      <c r="IPJ46" s="4"/>
      <c r="IPK46" s="4"/>
      <c r="IPL46" s="4"/>
      <c r="IPM46" s="4"/>
      <c r="IPN46" s="4"/>
      <c r="IPO46" s="4"/>
      <c r="IPP46" s="4"/>
      <c r="IPQ46" s="4"/>
      <c r="IPR46" s="4"/>
      <c r="IPS46" s="4"/>
      <c r="IPT46" s="4"/>
      <c r="IPU46" s="4"/>
      <c r="IPV46" s="4"/>
      <c r="IPW46" s="4"/>
      <c r="IPX46" s="4"/>
      <c r="IPY46" s="4"/>
      <c r="IPZ46" s="4"/>
      <c r="IQA46" s="4"/>
      <c r="IQB46" s="4"/>
      <c r="IQC46" s="4"/>
      <c r="IQD46" s="4"/>
      <c r="IQE46" s="4"/>
      <c r="IQF46" s="4"/>
      <c r="IQG46" s="4"/>
      <c r="IQH46" s="4"/>
      <c r="IQI46" s="4"/>
      <c r="IQJ46" s="4"/>
      <c r="IQK46" s="4"/>
      <c r="IQL46" s="4"/>
      <c r="IQM46" s="4"/>
      <c r="IQN46" s="4"/>
      <c r="IQO46" s="4"/>
      <c r="IQP46" s="4"/>
      <c r="IQQ46" s="4"/>
      <c r="IQR46" s="4"/>
      <c r="IQS46" s="4"/>
      <c r="IQT46" s="4"/>
      <c r="IQU46" s="4"/>
      <c r="IQV46" s="4"/>
      <c r="IQW46" s="4"/>
      <c r="IQX46" s="4"/>
      <c r="IQY46" s="4"/>
      <c r="IQZ46" s="4"/>
      <c r="IRA46" s="4"/>
      <c r="IRB46" s="4"/>
      <c r="IRC46" s="4"/>
      <c r="IRD46" s="4"/>
      <c r="IRE46" s="4"/>
      <c r="IRF46" s="4"/>
      <c r="IRG46" s="4"/>
      <c r="IRH46" s="4"/>
      <c r="IRI46" s="4"/>
      <c r="IRJ46" s="4"/>
      <c r="IRK46" s="4"/>
      <c r="IRL46" s="4"/>
      <c r="IRM46" s="4"/>
      <c r="IRN46" s="4"/>
      <c r="IRO46" s="4"/>
      <c r="IRP46" s="4"/>
      <c r="IRQ46" s="4"/>
      <c r="IRR46" s="4"/>
      <c r="IRS46" s="4"/>
      <c r="IRT46" s="4"/>
      <c r="IRU46" s="4"/>
      <c r="IRV46" s="4"/>
      <c r="IRW46" s="4"/>
      <c r="IRX46" s="4"/>
      <c r="IRY46" s="4"/>
      <c r="IRZ46" s="4"/>
      <c r="ISA46" s="4"/>
      <c r="ISB46" s="4"/>
      <c r="ISC46" s="4"/>
      <c r="ISD46" s="4"/>
      <c r="ISE46" s="4"/>
      <c r="ISF46" s="4"/>
      <c r="ISG46" s="4"/>
      <c r="ISH46" s="4"/>
      <c r="ISI46" s="4"/>
      <c r="ISJ46" s="4"/>
      <c r="ISK46" s="4"/>
      <c r="ISL46" s="4"/>
      <c r="ISM46" s="4"/>
      <c r="ISN46" s="4"/>
      <c r="ISO46" s="4"/>
      <c r="ISP46" s="4"/>
      <c r="ISQ46" s="4"/>
      <c r="ISR46" s="4"/>
      <c r="ISS46" s="4"/>
      <c r="IST46" s="4"/>
      <c r="ISU46" s="4"/>
      <c r="ISV46" s="4"/>
      <c r="ISW46" s="4"/>
      <c r="ISX46" s="4"/>
      <c r="ISY46" s="4"/>
      <c r="ISZ46" s="4"/>
      <c r="ITA46" s="4"/>
      <c r="ITB46" s="4"/>
      <c r="ITC46" s="4"/>
      <c r="ITD46" s="4"/>
      <c r="ITE46" s="4"/>
      <c r="ITF46" s="4"/>
      <c r="ITG46" s="4"/>
      <c r="ITH46" s="4"/>
      <c r="ITI46" s="4"/>
      <c r="ITJ46" s="4"/>
      <c r="ITK46" s="4"/>
      <c r="ITL46" s="4"/>
      <c r="ITM46" s="4"/>
      <c r="ITN46" s="4"/>
      <c r="ITO46" s="4"/>
      <c r="ITP46" s="4"/>
      <c r="ITQ46" s="4"/>
      <c r="ITR46" s="4"/>
      <c r="ITS46" s="4"/>
      <c r="ITT46" s="4"/>
      <c r="ITU46" s="4"/>
      <c r="ITV46" s="4"/>
      <c r="ITW46" s="4"/>
      <c r="ITX46" s="4"/>
      <c r="ITY46" s="4"/>
      <c r="ITZ46" s="4"/>
      <c r="IUA46" s="4"/>
      <c r="IUB46" s="4"/>
      <c r="IUC46" s="4"/>
      <c r="IUD46" s="4"/>
      <c r="IUE46" s="4"/>
      <c r="IUF46" s="4"/>
      <c r="IUG46" s="4"/>
      <c r="IUH46" s="4"/>
      <c r="IUI46" s="4"/>
      <c r="IUJ46" s="4"/>
      <c r="IUK46" s="4"/>
      <c r="IUL46" s="4"/>
      <c r="IUM46" s="4"/>
      <c r="IUN46" s="4"/>
      <c r="IUO46" s="4"/>
      <c r="IUP46" s="4"/>
      <c r="IUQ46" s="4"/>
      <c r="IUR46" s="4"/>
      <c r="IUS46" s="4"/>
      <c r="IUT46" s="4"/>
      <c r="IUU46" s="4"/>
      <c r="IUV46" s="4"/>
      <c r="IUW46" s="4"/>
      <c r="IUX46" s="4"/>
      <c r="IUY46" s="4"/>
      <c r="IUZ46" s="4"/>
      <c r="IVA46" s="4"/>
      <c r="IVB46" s="4"/>
      <c r="IVC46" s="4"/>
      <c r="IVD46" s="4"/>
      <c r="IVE46" s="4"/>
      <c r="IVF46" s="4"/>
      <c r="IVG46" s="4"/>
      <c r="IVH46" s="4"/>
      <c r="IVI46" s="4"/>
      <c r="IVJ46" s="4"/>
      <c r="IVK46" s="4"/>
      <c r="IVL46" s="4"/>
      <c r="IVM46" s="4"/>
      <c r="IVN46" s="4"/>
      <c r="IVO46" s="4"/>
      <c r="IVP46" s="4"/>
      <c r="IVQ46" s="4"/>
      <c r="IVR46" s="4"/>
      <c r="IVS46" s="4"/>
      <c r="IVT46" s="4"/>
      <c r="IVU46" s="4"/>
      <c r="IVV46" s="4"/>
      <c r="IVW46" s="4"/>
      <c r="IVX46" s="4"/>
      <c r="IVY46" s="4"/>
      <c r="IVZ46" s="4"/>
      <c r="IWA46" s="4"/>
      <c r="IWB46" s="4"/>
      <c r="IWC46" s="4"/>
      <c r="IWD46" s="4"/>
      <c r="IWE46" s="4"/>
      <c r="IWF46" s="4"/>
      <c r="IWG46" s="4"/>
      <c r="IWH46" s="4"/>
      <c r="IWI46" s="4"/>
      <c r="IWJ46" s="4"/>
      <c r="IWK46" s="4"/>
      <c r="IWL46" s="4"/>
      <c r="IWM46" s="4"/>
      <c r="IWN46" s="4"/>
      <c r="IWO46" s="4"/>
      <c r="IWP46" s="4"/>
      <c r="IWQ46" s="4"/>
      <c r="IWR46" s="4"/>
      <c r="IWS46" s="4"/>
      <c r="IWT46" s="4"/>
      <c r="IWU46" s="4"/>
      <c r="IWV46" s="4"/>
      <c r="IWW46" s="4"/>
      <c r="IWX46" s="4"/>
      <c r="IWY46" s="4"/>
      <c r="IWZ46" s="4"/>
      <c r="IXA46" s="4"/>
      <c r="IXB46" s="4"/>
      <c r="IXC46" s="4"/>
      <c r="IXD46" s="4"/>
      <c r="IXE46" s="4"/>
      <c r="IXF46" s="4"/>
      <c r="IXG46" s="4"/>
      <c r="IXH46" s="4"/>
      <c r="IXI46" s="4"/>
      <c r="IXJ46" s="4"/>
      <c r="IXK46" s="4"/>
      <c r="IXL46" s="4"/>
      <c r="IXM46" s="4"/>
      <c r="IXN46" s="4"/>
      <c r="IXO46" s="4"/>
      <c r="IXP46" s="4"/>
      <c r="IXQ46" s="4"/>
      <c r="IXR46" s="4"/>
      <c r="IXS46" s="4"/>
      <c r="IXT46" s="4"/>
      <c r="IXU46" s="4"/>
      <c r="IXV46" s="4"/>
      <c r="IXW46" s="4"/>
      <c r="IXX46" s="4"/>
      <c r="IXY46" s="4"/>
      <c r="IXZ46" s="4"/>
      <c r="IYA46" s="4"/>
      <c r="IYB46" s="4"/>
      <c r="IYC46" s="4"/>
      <c r="IYD46" s="4"/>
      <c r="IYE46" s="4"/>
      <c r="IYF46" s="4"/>
      <c r="IYG46" s="4"/>
      <c r="IYH46" s="4"/>
      <c r="IYI46" s="4"/>
      <c r="IYJ46" s="4"/>
      <c r="IYK46" s="4"/>
      <c r="IYL46" s="4"/>
      <c r="IYM46" s="4"/>
      <c r="IYN46" s="4"/>
      <c r="IYO46" s="4"/>
      <c r="IYP46" s="4"/>
      <c r="IYQ46" s="4"/>
      <c r="IYR46" s="4"/>
      <c r="IYS46" s="4"/>
      <c r="IYT46" s="4"/>
      <c r="IYU46" s="4"/>
      <c r="IYV46" s="4"/>
      <c r="IYW46" s="4"/>
      <c r="IYX46" s="4"/>
      <c r="IYY46" s="4"/>
      <c r="IYZ46" s="4"/>
      <c r="IZA46" s="4"/>
      <c r="IZB46" s="4"/>
      <c r="IZC46" s="4"/>
      <c r="IZD46" s="4"/>
      <c r="IZE46" s="4"/>
      <c r="IZF46" s="4"/>
      <c r="IZG46" s="4"/>
      <c r="IZH46" s="4"/>
      <c r="IZI46" s="4"/>
      <c r="IZJ46" s="4"/>
      <c r="IZK46" s="4"/>
      <c r="IZL46" s="4"/>
      <c r="IZM46" s="4"/>
      <c r="IZN46" s="4"/>
      <c r="IZO46" s="4"/>
      <c r="IZP46" s="4"/>
      <c r="IZQ46" s="4"/>
      <c r="IZR46" s="4"/>
      <c r="IZS46" s="4"/>
      <c r="IZT46" s="4"/>
      <c r="IZU46" s="4"/>
      <c r="IZV46" s="4"/>
      <c r="IZW46" s="4"/>
      <c r="IZX46" s="4"/>
      <c r="IZY46" s="4"/>
      <c r="IZZ46" s="4"/>
      <c r="JAA46" s="4"/>
      <c r="JAB46" s="4"/>
      <c r="JAC46" s="4"/>
      <c r="JAD46" s="4"/>
      <c r="JAE46" s="4"/>
      <c r="JAF46" s="4"/>
      <c r="JAG46" s="4"/>
      <c r="JAH46" s="4"/>
      <c r="JAI46" s="4"/>
      <c r="JAJ46" s="4"/>
      <c r="JAK46" s="4"/>
      <c r="JAL46" s="4"/>
      <c r="JAM46" s="4"/>
      <c r="JAN46" s="4"/>
      <c r="JAO46" s="4"/>
      <c r="JAP46" s="4"/>
      <c r="JAQ46" s="4"/>
      <c r="JAR46" s="4"/>
      <c r="JAS46" s="4"/>
      <c r="JAT46" s="4"/>
      <c r="JAU46" s="4"/>
      <c r="JAV46" s="4"/>
      <c r="JAW46" s="4"/>
      <c r="JAX46" s="4"/>
      <c r="JAY46" s="4"/>
      <c r="JAZ46" s="4"/>
      <c r="JBA46" s="4"/>
      <c r="JBB46" s="4"/>
      <c r="JBC46" s="4"/>
      <c r="JBD46" s="4"/>
      <c r="JBE46" s="4"/>
      <c r="JBF46" s="4"/>
      <c r="JBG46" s="4"/>
      <c r="JBH46" s="4"/>
      <c r="JBI46" s="4"/>
      <c r="JBJ46" s="4"/>
      <c r="JBK46" s="4"/>
      <c r="JBL46" s="4"/>
      <c r="JBM46" s="4"/>
      <c r="JBN46" s="4"/>
      <c r="JBO46" s="4"/>
      <c r="JBP46" s="4"/>
      <c r="JBQ46" s="4"/>
      <c r="JBR46" s="4"/>
      <c r="JBS46" s="4"/>
      <c r="JBT46" s="4"/>
      <c r="JBU46" s="4"/>
      <c r="JBV46" s="4"/>
      <c r="JBW46" s="4"/>
      <c r="JBX46" s="4"/>
      <c r="JBY46" s="4"/>
      <c r="JBZ46" s="4"/>
      <c r="JCA46" s="4"/>
      <c r="JCB46" s="4"/>
      <c r="JCC46" s="4"/>
      <c r="JCD46" s="4"/>
      <c r="JCE46" s="4"/>
      <c r="JCF46" s="4"/>
      <c r="JCG46" s="4"/>
      <c r="JCH46" s="4"/>
      <c r="JCI46" s="4"/>
      <c r="JCJ46" s="4"/>
      <c r="JCK46" s="4"/>
      <c r="JCL46" s="4"/>
      <c r="JCM46" s="4"/>
      <c r="JCN46" s="4"/>
      <c r="JCO46" s="4"/>
      <c r="JCP46" s="4"/>
      <c r="JCQ46" s="4"/>
      <c r="JCR46" s="4"/>
      <c r="JCS46" s="4"/>
      <c r="JCT46" s="4"/>
      <c r="JCU46" s="4"/>
      <c r="JCV46" s="4"/>
      <c r="JCW46" s="4"/>
      <c r="JCX46" s="4"/>
      <c r="JCY46" s="4"/>
      <c r="JCZ46" s="4"/>
      <c r="JDA46" s="4"/>
      <c r="JDB46" s="4"/>
      <c r="JDC46" s="4"/>
      <c r="JDD46" s="4"/>
      <c r="JDE46" s="4"/>
      <c r="JDF46" s="4"/>
      <c r="JDG46" s="4"/>
      <c r="JDH46" s="4"/>
      <c r="JDI46" s="4"/>
      <c r="JDJ46" s="4"/>
      <c r="JDK46" s="4"/>
      <c r="JDL46" s="4"/>
      <c r="JDM46" s="4"/>
      <c r="JDN46" s="4"/>
      <c r="JDO46" s="4"/>
      <c r="JDP46" s="4"/>
      <c r="JDQ46" s="4"/>
      <c r="JDR46" s="4"/>
      <c r="JDS46" s="4"/>
      <c r="JDT46" s="4"/>
      <c r="JDU46" s="4"/>
      <c r="JDV46" s="4"/>
      <c r="JDW46" s="4"/>
      <c r="JDX46" s="4"/>
      <c r="JDY46" s="4"/>
      <c r="JDZ46" s="4"/>
      <c r="JEA46" s="4"/>
      <c r="JEB46" s="4"/>
      <c r="JEC46" s="4"/>
      <c r="JED46" s="4"/>
      <c r="JEE46" s="4"/>
      <c r="JEF46" s="4"/>
      <c r="JEG46" s="4"/>
      <c r="JEH46" s="4"/>
      <c r="JEI46" s="4"/>
      <c r="JEJ46" s="4"/>
      <c r="JEK46" s="4"/>
      <c r="JEL46" s="4"/>
      <c r="JEM46" s="4"/>
      <c r="JEN46" s="4"/>
      <c r="JEO46" s="4"/>
      <c r="JEP46" s="4"/>
      <c r="JEQ46" s="4"/>
      <c r="JER46" s="4"/>
      <c r="JES46" s="4"/>
      <c r="JET46" s="4"/>
      <c r="JEU46" s="4"/>
      <c r="JEV46" s="4"/>
      <c r="JEW46" s="4"/>
      <c r="JEX46" s="4"/>
      <c r="JEY46" s="4"/>
      <c r="JEZ46" s="4"/>
      <c r="JFA46" s="4"/>
      <c r="JFB46" s="4"/>
      <c r="JFC46" s="4"/>
      <c r="JFD46" s="4"/>
      <c r="JFE46" s="4"/>
      <c r="JFF46" s="4"/>
      <c r="JFG46" s="4"/>
      <c r="JFH46" s="4"/>
      <c r="JFI46" s="4"/>
      <c r="JFJ46" s="4"/>
      <c r="JFK46" s="4"/>
      <c r="JFL46" s="4"/>
      <c r="JFM46" s="4"/>
      <c r="JFN46" s="4"/>
      <c r="JFO46" s="4"/>
      <c r="JFP46" s="4"/>
      <c r="JFQ46" s="4"/>
      <c r="JFR46" s="4"/>
      <c r="JFS46" s="4"/>
      <c r="JFT46" s="4"/>
      <c r="JFU46" s="4"/>
      <c r="JFV46" s="4"/>
      <c r="JFW46" s="4"/>
      <c r="JFX46" s="4"/>
      <c r="JFY46" s="4"/>
      <c r="JFZ46" s="4"/>
      <c r="JGA46" s="4"/>
      <c r="JGB46" s="4"/>
      <c r="JGC46" s="4"/>
      <c r="JGD46" s="4"/>
      <c r="JGE46" s="4"/>
      <c r="JGF46" s="4"/>
      <c r="JGG46" s="4"/>
      <c r="JGH46" s="4"/>
      <c r="JGI46" s="4"/>
      <c r="JGJ46" s="4"/>
      <c r="JGK46" s="4"/>
      <c r="JGL46" s="4"/>
      <c r="JGM46" s="4"/>
      <c r="JGN46" s="4"/>
      <c r="JGO46" s="4"/>
      <c r="JGP46" s="4"/>
      <c r="JGQ46" s="4"/>
      <c r="JGR46" s="4"/>
      <c r="JGS46" s="4"/>
      <c r="JGT46" s="4"/>
      <c r="JGU46" s="4"/>
      <c r="JGV46" s="4"/>
      <c r="JGW46" s="4"/>
      <c r="JGX46" s="4"/>
      <c r="JGY46" s="4"/>
      <c r="JGZ46" s="4"/>
      <c r="JHA46" s="4"/>
      <c r="JHB46" s="4"/>
      <c r="JHC46" s="4"/>
      <c r="JHD46" s="4"/>
      <c r="JHE46" s="4"/>
      <c r="JHF46" s="4"/>
      <c r="JHG46" s="4"/>
      <c r="JHH46" s="4"/>
      <c r="JHI46" s="4"/>
      <c r="JHJ46" s="4"/>
      <c r="JHK46" s="4"/>
      <c r="JHL46" s="4"/>
      <c r="JHM46" s="4"/>
      <c r="JHN46" s="4"/>
      <c r="JHO46" s="4"/>
      <c r="JHP46" s="4"/>
      <c r="JHQ46" s="4"/>
      <c r="JHR46" s="4"/>
      <c r="JHS46" s="4"/>
      <c r="JHT46" s="4"/>
      <c r="JHU46" s="4"/>
      <c r="JHV46" s="4"/>
      <c r="JHW46" s="4"/>
      <c r="JHX46" s="4"/>
      <c r="JHY46" s="4"/>
      <c r="JHZ46" s="4"/>
      <c r="JIA46" s="4"/>
      <c r="JIB46" s="4"/>
      <c r="JIC46" s="4"/>
      <c r="JID46" s="4"/>
      <c r="JIE46" s="4"/>
      <c r="JIF46" s="4"/>
      <c r="JIG46" s="4"/>
      <c r="JIH46" s="4"/>
      <c r="JII46" s="4"/>
      <c r="JIJ46" s="4"/>
      <c r="JIK46" s="4"/>
      <c r="JIL46" s="4"/>
      <c r="JIM46" s="4"/>
      <c r="JIN46" s="4"/>
      <c r="JIO46" s="4"/>
      <c r="JIP46" s="4"/>
      <c r="JIQ46" s="4"/>
      <c r="JIR46" s="4"/>
      <c r="JIS46" s="4"/>
      <c r="JIT46" s="4"/>
      <c r="JIU46" s="4"/>
      <c r="JIV46" s="4"/>
      <c r="JIW46" s="4"/>
      <c r="JIX46" s="4"/>
      <c r="JIY46" s="4"/>
      <c r="JIZ46" s="4"/>
      <c r="JJA46" s="4"/>
      <c r="JJB46" s="4"/>
      <c r="JJC46" s="4"/>
      <c r="JJD46" s="4"/>
      <c r="JJE46" s="4"/>
      <c r="JJF46" s="4"/>
      <c r="JJG46" s="4"/>
      <c r="JJH46" s="4"/>
      <c r="JJI46" s="4"/>
      <c r="JJJ46" s="4"/>
      <c r="JJK46" s="4"/>
      <c r="JJL46" s="4"/>
      <c r="JJM46" s="4"/>
      <c r="JJN46" s="4"/>
      <c r="JJO46" s="4"/>
      <c r="JJP46" s="4"/>
      <c r="JJQ46" s="4"/>
      <c r="JJR46" s="4"/>
      <c r="JJS46" s="4"/>
      <c r="JJT46" s="4"/>
      <c r="JJU46" s="4"/>
      <c r="JJV46" s="4"/>
      <c r="JJW46" s="4"/>
      <c r="JJX46" s="4"/>
      <c r="JJY46" s="4"/>
      <c r="JJZ46" s="4"/>
      <c r="JKA46" s="4"/>
      <c r="JKB46" s="4"/>
      <c r="JKC46" s="4"/>
      <c r="JKD46" s="4"/>
      <c r="JKE46" s="4"/>
      <c r="JKF46" s="4"/>
      <c r="JKG46" s="4"/>
      <c r="JKH46" s="4"/>
      <c r="JKI46" s="4"/>
      <c r="JKJ46" s="4"/>
      <c r="JKK46" s="4"/>
      <c r="JKL46" s="4"/>
      <c r="JKM46" s="4"/>
      <c r="JKN46" s="4"/>
      <c r="JKO46" s="4"/>
      <c r="JKP46" s="4"/>
      <c r="JKQ46" s="4"/>
      <c r="JKR46" s="4"/>
      <c r="JKS46" s="4"/>
      <c r="JKT46" s="4"/>
      <c r="JKU46" s="4"/>
      <c r="JKV46" s="4"/>
      <c r="JKW46" s="4"/>
      <c r="JKX46" s="4"/>
      <c r="JKY46" s="4"/>
      <c r="JKZ46" s="4"/>
      <c r="JLA46" s="4"/>
      <c r="JLB46" s="4"/>
      <c r="JLC46" s="4"/>
      <c r="JLD46" s="4"/>
      <c r="JLE46" s="4"/>
      <c r="JLF46" s="4"/>
      <c r="JLG46" s="4"/>
      <c r="JLH46" s="4"/>
      <c r="JLI46" s="4"/>
      <c r="JLJ46" s="4"/>
      <c r="JLK46" s="4"/>
      <c r="JLL46" s="4"/>
      <c r="JLM46" s="4"/>
      <c r="JLN46" s="4"/>
      <c r="JLO46" s="4"/>
      <c r="JLP46" s="4"/>
      <c r="JLQ46" s="4"/>
      <c r="JLR46" s="4"/>
      <c r="JLS46" s="4"/>
      <c r="JLT46" s="4"/>
      <c r="JLU46" s="4"/>
      <c r="JLV46" s="4"/>
      <c r="JLW46" s="4"/>
      <c r="JLX46" s="4"/>
      <c r="JLY46" s="4"/>
      <c r="JLZ46" s="4"/>
      <c r="JMA46" s="4"/>
      <c r="JMB46" s="4"/>
      <c r="JMC46" s="4"/>
      <c r="JMD46" s="4"/>
      <c r="JME46" s="4"/>
      <c r="JMF46" s="4"/>
      <c r="JMG46" s="4"/>
      <c r="JMH46" s="4"/>
      <c r="JMI46" s="4"/>
      <c r="JMJ46" s="4"/>
      <c r="JMK46" s="4"/>
      <c r="JML46" s="4"/>
      <c r="JMM46" s="4"/>
      <c r="JMN46" s="4"/>
      <c r="JMO46" s="4"/>
      <c r="JMP46" s="4"/>
      <c r="JMQ46" s="4"/>
      <c r="JMR46" s="4"/>
      <c r="JMS46" s="4"/>
      <c r="JMT46" s="4"/>
      <c r="JMU46" s="4"/>
      <c r="JMV46" s="4"/>
      <c r="JMW46" s="4"/>
      <c r="JMX46" s="4"/>
      <c r="JMY46" s="4"/>
      <c r="JMZ46" s="4"/>
      <c r="JNA46" s="4"/>
      <c r="JNB46" s="4"/>
      <c r="JNC46" s="4"/>
      <c r="JND46" s="4"/>
      <c r="JNE46" s="4"/>
      <c r="JNF46" s="4"/>
      <c r="JNG46" s="4"/>
      <c r="JNH46" s="4"/>
      <c r="JNI46" s="4"/>
      <c r="JNJ46" s="4"/>
      <c r="JNK46" s="4"/>
      <c r="JNL46" s="4"/>
      <c r="JNM46" s="4"/>
      <c r="JNN46" s="4"/>
      <c r="JNO46" s="4"/>
      <c r="JNP46" s="4"/>
      <c r="JNQ46" s="4"/>
      <c r="JNR46" s="4"/>
      <c r="JNS46" s="4"/>
      <c r="JNT46" s="4"/>
      <c r="JNU46" s="4"/>
      <c r="JNV46" s="4"/>
      <c r="JNW46" s="4"/>
      <c r="JNX46" s="4"/>
      <c r="JNY46" s="4"/>
      <c r="JNZ46" s="4"/>
      <c r="JOA46" s="4"/>
      <c r="JOB46" s="4"/>
      <c r="JOC46" s="4"/>
      <c r="JOD46" s="4"/>
      <c r="JOE46" s="4"/>
      <c r="JOF46" s="4"/>
      <c r="JOG46" s="4"/>
      <c r="JOH46" s="4"/>
      <c r="JOI46" s="4"/>
      <c r="JOJ46" s="4"/>
      <c r="JOK46" s="4"/>
      <c r="JOL46" s="4"/>
      <c r="JOM46" s="4"/>
      <c r="JON46" s="4"/>
      <c r="JOO46" s="4"/>
      <c r="JOP46" s="4"/>
      <c r="JOQ46" s="4"/>
      <c r="JOR46" s="4"/>
      <c r="JOS46" s="4"/>
      <c r="JOT46" s="4"/>
      <c r="JOU46" s="4"/>
      <c r="JOV46" s="4"/>
      <c r="JOW46" s="4"/>
      <c r="JOX46" s="4"/>
      <c r="JOY46" s="4"/>
      <c r="JOZ46" s="4"/>
      <c r="JPA46" s="4"/>
      <c r="JPB46" s="4"/>
      <c r="JPC46" s="4"/>
      <c r="JPD46" s="4"/>
      <c r="JPE46" s="4"/>
      <c r="JPF46" s="4"/>
      <c r="JPG46" s="4"/>
      <c r="JPH46" s="4"/>
      <c r="JPI46" s="4"/>
      <c r="JPJ46" s="4"/>
      <c r="JPK46" s="4"/>
      <c r="JPL46" s="4"/>
      <c r="JPM46" s="4"/>
      <c r="JPN46" s="4"/>
      <c r="JPO46" s="4"/>
      <c r="JPP46" s="4"/>
      <c r="JPQ46" s="4"/>
      <c r="JPR46" s="4"/>
      <c r="JPS46" s="4"/>
      <c r="JPT46" s="4"/>
      <c r="JPU46" s="4"/>
      <c r="JPV46" s="4"/>
      <c r="JPW46" s="4"/>
      <c r="JPX46" s="4"/>
      <c r="JPY46" s="4"/>
      <c r="JPZ46" s="4"/>
      <c r="JQA46" s="4"/>
      <c r="JQB46" s="4"/>
      <c r="JQC46" s="4"/>
      <c r="JQD46" s="4"/>
      <c r="JQE46" s="4"/>
      <c r="JQF46" s="4"/>
      <c r="JQG46" s="4"/>
      <c r="JQH46" s="4"/>
      <c r="JQI46" s="4"/>
      <c r="JQJ46" s="4"/>
      <c r="JQK46" s="4"/>
      <c r="JQL46" s="4"/>
      <c r="JQM46" s="4"/>
      <c r="JQN46" s="4"/>
      <c r="JQO46" s="4"/>
      <c r="JQP46" s="4"/>
      <c r="JQQ46" s="4"/>
      <c r="JQR46" s="4"/>
      <c r="JQS46" s="4"/>
      <c r="JQT46" s="4"/>
      <c r="JQU46" s="4"/>
      <c r="JQV46" s="4"/>
      <c r="JQW46" s="4"/>
      <c r="JQX46" s="4"/>
      <c r="JQY46" s="4"/>
      <c r="JQZ46" s="4"/>
      <c r="JRA46" s="4"/>
      <c r="JRB46" s="4"/>
      <c r="JRC46" s="4"/>
      <c r="JRD46" s="4"/>
      <c r="JRE46" s="4"/>
      <c r="JRF46" s="4"/>
      <c r="JRG46" s="4"/>
      <c r="JRH46" s="4"/>
      <c r="JRI46" s="4"/>
      <c r="JRJ46" s="4"/>
      <c r="JRK46" s="4"/>
      <c r="JRL46" s="4"/>
      <c r="JRM46" s="4"/>
      <c r="JRN46" s="4"/>
      <c r="JRO46" s="4"/>
      <c r="JRP46" s="4"/>
      <c r="JRQ46" s="4"/>
      <c r="JRR46" s="4"/>
      <c r="JRS46" s="4"/>
      <c r="JRT46" s="4"/>
      <c r="JRU46" s="4"/>
      <c r="JRV46" s="4"/>
      <c r="JRW46" s="4"/>
      <c r="JRX46" s="4"/>
      <c r="JRY46" s="4"/>
      <c r="JRZ46" s="4"/>
      <c r="JSA46" s="4"/>
      <c r="JSB46" s="4"/>
      <c r="JSC46" s="4"/>
      <c r="JSD46" s="4"/>
      <c r="JSE46" s="4"/>
      <c r="JSF46" s="4"/>
      <c r="JSG46" s="4"/>
      <c r="JSH46" s="4"/>
      <c r="JSI46" s="4"/>
      <c r="JSJ46" s="4"/>
      <c r="JSK46" s="4"/>
      <c r="JSL46" s="4"/>
      <c r="JSM46" s="4"/>
      <c r="JSN46" s="4"/>
      <c r="JSO46" s="4"/>
      <c r="JSP46" s="4"/>
      <c r="JSQ46" s="4"/>
      <c r="JSR46" s="4"/>
      <c r="JSS46" s="4"/>
      <c r="JST46" s="4"/>
      <c r="JSU46" s="4"/>
      <c r="JSV46" s="4"/>
      <c r="JSW46" s="4"/>
      <c r="JSX46" s="4"/>
      <c r="JSY46" s="4"/>
      <c r="JSZ46" s="4"/>
      <c r="JTA46" s="4"/>
      <c r="JTB46" s="4"/>
      <c r="JTC46" s="4"/>
      <c r="JTD46" s="4"/>
      <c r="JTE46" s="4"/>
      <c r="JTF46" s="4"/>
      <c r="JTG46" s="4"/>
      <c r="JTH46" s="4"/>
      <c r="JTI46" s="4"/>
      <c r="JTJ46" s="4"/>
      <c r="JTK46" s="4"/>
      <c r="JTL46" s="4"/>
      <c r="JTM46" s="4"/>
      <c r="JTN46" s="4"/>
      <c r="JTO46" s="4"/>
      <c r="JTP46" s="4"/>
      <c r="JTQ46" s="4"/>
      <c r="JTR46" s="4"/>
      <c r="JTS46" s="4"/>
      <c r="JTT46" s="4"/>
      <c r="JTU46" s="4"/>
      <c r="JTV46" s="4"/>
      <c r="JTW46" s="4"/>
      <c r="JTX46" s="4"/>
      <c r="JTY46" s="4"/>
      <c r="JTZ46" s="4"/>
      <c r="JUA46" s="4"/>
      <c r="JUB46" s="4"/>
      <c r="JUC46" s="4"/>
      <c r="JUD46" s="4"/>
      <c r="JUE46" s="4"/>
      <c r="JUF46" s="4"/>
      <c r="JUG46" s="4"/>
      <c r="JUH46" s="4"/>
      <c r="JUI46" s="4"/>
      <c r="JUJ46" s="4"/>
      <c r="JUK46" s="4"/>
      <c r="JUL46" s="4"/>
      <c r="JUM46" s="4"/>
      <c r="JUN46" s="4"/>
      <c r="JUO46" s="4"/>
      <c r="JUP46" s="4"/>
      <c r="JUQ46" s="4"/>
      <c r="JUR46" s="4"/>
      <c r="JUS46" s="4"/>
      <c r="JUT46" s="4"/>
      <c r="JUU46" s="4"/>
      <c r="JUV46" s="4"/>
      <c r="JUW46" s="4"/>
      <c r="JUX46" s="4"/>
      <c r="JUY46" s="4"/>
      <c r="JUZ46" s="4"/>
      <c r="JVA46" s="4"/>
      <c r="JVB46" s="4"/>
      <c r="JVC46" s="4"/>
      <c r="JVD46" s="4"/>
      <c r="JVE46" s="4"/>
      <c r="JVF46" s="4"/>
      <c r="JVG46" s="4"/>
      <c r="JVH46" s="4"/>
      <c r="JVI46" s="4"/>
      <c r="JVJ46" s="4"/>
      <c r="JVK46" s="4"/>
      <c r="JVL46" s="4"/>
      <c r="JVM46" s="4"/>
      <c r="JVN46" s="4"/>
      <c r="JVO46" s="4"/>
      <c r="JVP46" s="4"/>
      <c r="JVQ46" s="4"/>
      <c r="JVR46" s="4"/>
      <c r="JVS46" s="4"/>
      <c r="JVT46" s="4"/>
      <c r="JVU46" s="4"/>
      <c r="JVV46" s="4"/>
      <c r="JVW46" s="4"/>
      <c r="JVX46" s="4"/>
      <c r="JVY46" s="4"/>
      <c r="JVZ46" s="4"/>
      <c r="JWA46" s="4"/>
      <c r="JWB46" s="4"/>
      <c r="JWC46" s="4"/>
      <c r="JWD46" s="4"/>
      <c r="JWE46" s="4"/>
      <c r="JWF46" s="4"/>
      <c r="JWG46" s="4"/>
      <c r="JWH46" s="4"/>
      <c r="JWI46" s="4"/>
      <c r="JWJ46" s="4"/>
      <c r="JWK46" s="4"/>
      <c r="JWL46" s="4"/>
      <c r="JWM46" s="4"/>
      <c r="JWN46" s="4"/>
      <c r="JWO46" s="4"/>
      <c r="JWP46" s="4"/>
      <c r="JWQ46" s="4"/>
      <c r="JWR46" s="4"/>
      <c r="JWS46" s="4"/>
      <c r="JWT46" s="4"/>
      <c r="JWU46" s="4"/>
      <c r="JWV46" s="4"/>
      <c r="JWW46" s="4"/>
      <c r="JWX46" s="4"/>
      <c r="JWY46" s="4"/>
      <c r="JWZ46" s="4"/>
      <c r="JXA46" s="4"/>
      <c r="JXB46" s="4"/>
      <c r="JXC46" s="4"/>
      <c r="JXD46" s="4"/>
      <c r="JXE46" s="4"/>
      <c r="JXF46" s="4"/>
      <c r="JXG46" s="4"/>
      <c r="JXH46" s="4"/>
      <c r="JXI46" s="4"/>
      <c r="JXJ46" s="4"/>
      <c r="JXK46" s="4"/>
      <c r="JXL46" s="4"/>
      <c r="JXM46" s="4"/>
      <c r="JXN46" s="4"/>
      <c r="JXO46" s="4"/>
      <c r="JXP46" s="4"/>
      <c r="JXQ46" s="4"/>
      <c r="JXR46" s="4"/>
      <c r="JXS46" s="4"/>
      <c r="JXT46" s="4"/>
      <c r="JXU46" s="4"/>
      <c r="JXV46" s="4"/>
      <c r="JXW46" s="4"/>
      <c r="JXX46" s="4"/>
      <c r="JXY46" s="4"/>
      <c r="JXZ46" s="4"/>
      <c r="JYA46" s="4"/>
      <c r="JYB46" s="4"/>
      <c r="JYC46" s="4"/>
      <c r="JYD46" s="4"/>
      <c r="JYE46" s="4"/>
      <c r="JYF46" s="4"/>
      <c r="JYG46" s="4"/>
      <c r="JYH46" s="4"/>
      <c r="JYI46" s="4"/>
      <c r="JYJ46" s="4"/>
      <c r="JYK46" s="4"/>
      <c r="JYL46" s="4"/>
      <c r="JYM46" s="4"/>
      <c r="JYN46" s="4"/>
      <c r="JYO46" s="4"/>
      <c r="JYP46" s="4"/>
      <c r="JYQ46" s="4"/>
      <c r="JYR46" s="4"/>
      <c r="JYS46" s="4"/>
      <c r="JYT46" s="4"/>
      <c r="JYU46" s="4"/>
      <c r="JYV46" s="4"/>
      <c r="JYW46" s="4"/>
      <c r="JYX46" s="4"/>
      <c r="JYY46" s="4"/>
      <c r="JYZ46" s="4"/>
      <c r="JZA46" s="4"/>
      <c r="JZB46" s="4"/>
      <c r="JZC46" s="4"/>
      <c r="JZD46" s="4"/>
      <c r="JZE46" s="4"/>
      <c r="JZF46" s="4"/>
      <c r="JZG46" s="4"/>
      <c r="JZH46" s="4"/>
      <c r="JZI46" s="4"/>
      <c r="JZJ46" s="4"/>
      <c r="JZK46" s="4"/>
      <c r="JZL46" s="4"/>
      <c r="JZM46" s="4"/>
      <c r="JZN46" s="4"/>
      <c r="JZO46" s="4"/>
      <c r="JZP46" s="4"/>
      <c r="JZQ46" s="4"/>
      <c r="JZR46" s="4"/>
      <c r="JZS46" s="4"/>
      <c r="JZT46" s="4"/>
      <c r="JZU46" s="4"/>
      <c r="JZV46" s="4"/>
      <c r="JZW46" s="4"/>
      <c r="JZX46" s="4"/>
      <c r="JZY46" s="4"/>
      <c r="JZZ46" s="4"/>
      <c r="KAA46" s="4"/>
      <c r="KAB46" s="4"/>
      <c r="KAC46" s="4"/>
      <c r="KAD46" s="4"/>
      <c r="KAE46" s="4"/>
      <c r="KAF46" s="4"/>
      <c r="KAG46" s="4"/>
      <c r="KAH46" s="4"/>
      <c r="KAI46" s="4"/>
      <c r="KAJ46" s="4"/>
      <c r="KAK46" s="4"/>
      <c r="KAL46" s="4"/>
      <c r="KAM46" s="4"/>
      <c r="KAN46" s="4"/>
      <c r="KAO46" s="4"/>
      <c r="KAP46" s="4"/>
      <c r="KAQ46" s="4"/>
      <c r="KAR46" s="4"/>
      <c r="KAS46" s="4"/>
      <c r="KAT46" s="4"/>
      <c r="KAU46" s="4"/>
      <c r="KAV46" s="4"/>
      <c r="KAW46" s="4"/>
      <c r="KAX46" s="4"/>
      <c r="KAY46" s="4"/>
      <c r="KAZ46" s="4"/>
      <c r="KBA46" s="4"/>
      <c r="KBB46" s="4"/>
      <c r="KBC46" s="4"/>
      <c r="KBD46" s="4"/>
      <c r="KBE46" s="4"/>
      <c r="KBF46" s="4"/>
      <c r="KBG46" s="4"/>
      <c r="KBH46" s="4"/>
      <c r="KBI46" s="4"/>
      <c r="KBJ46" s="4"/>
      <c r="KBK46" s="4"/>
      <c r="KBL46" s="4"/>
      <c r="KBM46" s="4"/>
      <c r="KBN46" s="4"/>
      <c r="KBO46" s="4"/>
      <c r="KBP46" s="4"/>
      <c r="KBQ46" s="4"/>
      <c r="KBR46" s="4"/>
      <c r="KBS46" s="4"/>
      <c r="KBT46" s="4"/>
      <c r="KBU46" s="4"/>
      <c r="KBV46" s="4"/>
      <c r="KBW46" s="4"/>
      <c r="KBX46" s="4"/>
      <c r="KBY46" s="4"/>
      <c r="KBZ46" s="4"/>
      <c r="KCA46" s="4"/>
      <c r="KCB46" s="4"/>
      <c r="KCC46" s="4"/>
      <c r="KCD46" s="4"/>
      <c r="KCE46" s="4"/>
      <c r="KCF46" s="4"/>
      <c r="KCG46" s="4"/>
      <c r="KCH46" s="4"/>
      <c r="KCI46" s="4"/>
      <c r="KCJ46" s="4"/>
      <c r="KCK46" s="4"/>
      <c r="KCL46" s="4"/>
      <c r="KCM46" s="4"/>
      <c r="KCN46" s="4"/>
      <c r="KCO46" s="4"/>
      <c r="KCP46" s="4"/>
      <c r="KCQ46" s="4"/>
      <c r="KCR46" s="4"/>
      <c r="KCS46" s="4"/>
      <c r="KCT46" s="4"/>
      <c r="KCU46" s="4"/>
      <c r="KCV46" s="4"/>
      <c r="KCW46" s="4"/>
      <c r="KCX46" s="4"/>
      <c r="KCY46" s="4"/>
      <c r="KCZ46" s="4"/>
      <c r="KDA46" s="4"/>
      <c r="KDB46" s="4"/>
      <c r="KDC46" s="4"/>
      <c r="KDD46" s="4"/>
      <c r="KDE46" s="4"/>
      <c r="KDF46" s="4"/>
      <c r="KDG46" s="4"/>
      <c r="KDH46" s="4"/>
      <c r="KDI46" s="4"/>
      <c r="KDJ46" s="4"/>
      <c r="KDK46" s="4"/>
      <c r="KDL46" s="4"/>
      <c r="KDM46" s="4"/>
      <c r="KDN46" s="4"/>
      <c r="KDO46" s="4"/>
      <c r="KDP46" s="4"/>
      <c r="KDQ46" s="4"/>
      <c r="KDR46" s="4"/>
      <c r="KDS46" s="4"/>
      <c r="KDT46" s="4"/>
      <c r="KDU46" s="4"/>
      <c r="KDV46" s="4"/>
      <c r="KDW46" s="4"/>
      <c r="KDX46" s="4"/>
      <c r="KDY46" s="4"/>
      <c r="KDZ46" s="4"/>
      <c r="KEA46" s="4"/>
      <c r="KEB46" s="4"/>
      <c r="KEC46" s="4"/>
      <c r="KED46" s="4"/>
      <c r="KEE46" s="4"/>
      <c r="KEF46" s="4"/>
      <c r="KEG46" s="4"/>
      <c r="KEH46" s="4"/>
      <c r="KEI46" s="4"/>
      <c r="KEJ46" s="4"/>
      <c r="KEK46" s="4"/>
      <c r="KEL46" s="4"/>
      <c r="KEM46" s="4"/>
      <c r="KEN46" s="4"/>
      <c r="KEO46" s="4"/>
      <c r="KEP46" s="4"/>
      <c r="KEQ46" s="4"/>
      <c r="KER46" s="4"/>
      <c r="KES46" s="4"/>
      <c r="KET46" s="4"/>
      <c r="KEU46" s="4"/>
      <c r="KEV46" s="4"/>
      <c r="KEW46" s="4"/>
      <c r="KEX46" s="4"/>
      <c r="KEY46" s="4"/>
      <c r="KEZ46" s="4"/>
      <c r="KFA46" s="4"/>
      <c r="KFB46" s="4"/>
      <c r="KFC46" s="4"/>
      <c r="KFD46" s="4"/>
      <c r="KFE46" s="4"/>
      <c r="KFF46" s="4"/>
      <c r="KFG46" s="4"/>
      <c r="KFH46" s="4"/>
      <c r="KFI46" s="4"/>
      <c r="KFJ46" s="4"/>
      <c r="KFK46" s="4"/>
      <c r="KFL46" s="4"/>
      <c r="KFM46" s="4"/>
      <c r="KFN46" s="4"/>
      <c r="KFO46" s="4"/>
      <c r="KFP46" s="4"/>
      <c r="KFQ46" s="4"/>
      <c r="KFR46" s="4"/>
      <c r="KFS46" s="4"/>
      <c r="KFT46" s="4"/>
      <c r="KFU46" s="4"/>
      <c r="KFV46" s="4"/>
      <c r="KFW46" s="4"/>
      <c r="KFX46" s="4"/>
      <c r="KFY46" s="4"/>
      <c r="KFZ46" s="4"/>
      <c r="KGA46" s="4"/>
      <c r="KGB46" s="4"/>
      <c r="KGC46" s="4"/>
      <c r="KGD46" s="4"/>
      <c r="KGE46" s="4"/>
      <c r="KGF46" s="4"/>
      <c r="KGG46" s="4"/>
      <c r="KGH46" s="4"/>
      <c r="KGI46" s="4"/>
      <c r="KGJ46" s="4"/>
      <c r="KGK46" s="4"/>
      <c r="KGL46" s="4"/>
      <c r="KGM46" s="4"/>
      <c r="KGN46" s="4"/>
      <c r="KGO46" s="4"/>
      <c r="KGP46" s="4"/>
      <c r="KGQ46" s="4"/>
      <c r="KGR46" s="4"/>
      <c r="KGS46" s="4"/>
      <c r="KGT46" s="4"/>
      <c r="KGU46" s="4"/>
      <c r="KGV46" s="4"/>
      <c r="KGW46" s="4"/>
      <c r="KGX46" s="4"/>
      <c r="KGY46" s="4"/>
      <c r="KGZ46" s="4"/>
      <c r="KHA46" s="4"/>
      <c r="KHB46" s="4"/>
      <c r="KHC46" s="4"/>
      <c r="KHD46" s="4"/>
      <c r="KHE46" s="4"/>
      <c r="KHF46" s="4"/>
      <c r="KHG46" s="4"/>
      <c r="KHH46" s="4"/>
      <c r="KHI46" s="4"/>
      <c r="KHJ46" s="4"/>
      <c r="KHK46" s="4"/>
      <c r="KHL46" s="4"/>
      <c r="KHM46" s="4"/>
      <c r="KHN46" s="4"/>
      <c r="KHO46" s="4"/>
      <c r="KHP46" s="4"/>
      <c r="KHQ46" s="4"/>
      <c r="KHR46" s="4"/>
      <c r="KHS46" s="4"/>
      <c r="KHT46" s="4"/>
      <c r="KHU46" s="4"/>
      <c r="KHV46" s="4"/>
      <c r="KHW46" s="4"/>
      <c r="KHX46" s="4"/>
      <c r="KHY46" s="4"/>
      <c r="KHZ46" s="4"/>
      <c r="KIA46" s="4"/>
      <c r="KIB46" s="4"/>
      <c r="KIC46" s="4"/>
      <c r="KID46" s="4"/>
      <c r="KIE46" s="4"/>
      <c r="KIF46" s="4"/>
      <c r="KIG46" s="4"/>
      <c r="KIH46" s="4"/>
      <c r="KII46" s="4"/>
      <c r="KIJ46" s="4"/>
      <c r="KIK46" s="4"/>
      <c r="KIL46" s="4"/>
      <c r="KIM46" s="4"/>
      <c r="KIN46" s="4"/>
      <c r="KIO46" s="4"/>
      <c r="KIP46" s="4"/>
      <c r="KIQ46" s="4"/>
      <c r="KIR46" s="4"/>
      <c r="KIS46" s="4"/>
      <c r="KIT46" s="4"/>
      <c r="KIU46" s="4"/>
      <c r="KIV46" s="4"/>
      <c r="KIW46" s="4"/>
      <c r="KIX46" s="4"/>
      <c r="KIY46" s="4"/>
      <c r="KIZ46" s="4"/>
      <c r="KJA46" s="4"/>
      <c r="KJB46" s="4"/>
      <c r="KJC46" s="4"/>
      <c r="KJD46" s="4"/>
      <c r="KJE46" s="4"/>
      <c r="KJF46" s="4"/>
      <c r="KJG46" s="4"/>
      <c r="KJH46" s="4"/>
      <c r="KJI46" s="4"/>
      <c r="KJJ46" s="4"/>
      <c r="KJK46" s="4"/>
      <c r="KJL46" s="4"/>
      <c r="KJM46" s="4"/>
      <c r="KJN46" s="4"/>
      <c r="KJO46" s="4"/>
      <c r="KJP46" s="4"/>
      <c r="KJQ46" s="4"/>
      <c r="KJR46" s="4"/>
      <c r="KJS46" s="4"/>
      <c r="KJT46" s="4"/>
      <c r="KJU46" s="4"/>
      <c r="KJV46" s="4"/>
      <c r="KJW46" s="4"/>
      <c r="KJX46" s="4"/>
      <c r="KJY46" s="4"/>
      <c r="KJZ46" s="4"/>
      <c r="KKA46" s="4"/>
      <c r="KKB46" s="4"/>
      <c r="KKC46" s="4"/>
      <c r="KKD46" s="4"/>
      <c r="KKE46" s="4"/>
      <c r="KKF46" s="4"/>
      <c r="KKG46" s="4"/>
      <c r="KKH46" s="4"/>
      <c r="KKI46" s="4"/>
      <c r="KKJ46" s="4"/>
      <c r="KKK46" s="4"/>
      <c r="KKL46" s="4"/>
      <c r="KKM46" s="4"/>
      <c r="KKN46" s="4"/>
      <c r="KKO46" s="4"/>
      <c r="KKP46" s="4"/>
      <c r="KKQ46" s="4"/>
      <c r="KKR46" s="4"/>
      <c r="KKS46" s="4"/>
      <c r="KKT46" s="4"/>
      <c r="KKU46" s="4"/>
      <c r="KKV46" s="4"/>
      <c r="KKW46" s="4"/>
      <c r="KKX46" s="4"/>
      <c r="KKY46" s="4"/>
      <c r="KKZ46" s="4"/>
      <c r="KLA46" s="4"/>
      <c r="KLB46" s="4"/>
      <c r="KLC46" s="4"/>
      <c r="KLD46" s="4"/>
      <c r="KLE46" s="4"/>
      <c r="KLF46" s="4"/>
      <c r="KLG46" s="4"/>
      <c r="KLH46" s="4"/>
      <c r="KLI46" s="4"/>
      <c r="KLJ46" s="4"/>
      <c r="KLK46" s="4"/>
      <c r="KLL46" s="4"/>
      <c r="KLM46" s="4"/>
      <c r="KLN46" s="4"/>
      <c r="KLO46" s="4"/>
      <c r="KLP46" s="4"/>
      <c r="KLQ46" s="4"/>
      <c r="KLR46" s="4"/>
      <c r="KLS46" s="4"/>
      <c r="KLT46" s="4"/>
      <c r="KLU46" s="4"/>
      <c r="KLV46" s="4"/>
      <c r="KLW46" s="4"/>
      <c r="KLX46" s="4"/>
      <c r="KLY46" s="4"/>
      <c r="KLZ46" s="4"/>
      <c r="KMA46" s="4"/>
      <c r="KMB46" s="4"/>
      <c r="KMC46" s="4"/>
      <c r="KMD46" s="4"/>
      <c r="KME46" s="4"/>
      <c r="KMF46" s="4"/>
      <c r="KMG46" s="4"/>
      <c r="KMH46" s="4"/>
      <c r="KMI46" s="4"/>
      <c r="KMJ46" s="4"/>
      <c r="KMK46" s="4"/>
      <c r="KML46" s="4"/>
      <c r="KMM46" s="4"/>
      <c r="KMN46" s="4"/>
      <c r="KMO46" s="4"/>
      <c r="KMP46" s="4"/>
      <c r="KMQ46" s="4"/>
      <c r="KMR46" s="4"/>
      <c r="KMS46" s="4"/>
      <c r="KMT46" s="4"/>
      <c r="KMU46" s="4"/>
      <c r="KMV46" s="4"/>
      <c r="KMW46" s="4"/>
      <c r="KMX46" s="4"/>
      <c r="KMY46" s="4"/>
      <c r="KMZ46" s="4"/>
      <c r="KNA46" s="4"/>
      <c r="KNB46" s="4"/>
      <c r="KNC46" s="4"/>
      <c r="KND46" s="4"/>
      <c r="KNE46" s="4"/>
      <c r="KNF46" s="4"/>
      <c r="KNG46" s="4"/>
      <c r="KNH46" s="4"/>
      <c r="KNI46" s="4"/>
      <c r="KNJ46" s="4"/>
      <c r="KNK46" s="4"/>
      <c r="KNL46" s="4"/>
      <c r="KNM46" s="4"/>
      <c r="KNN46" s="4"/>
      <c r="KNO46" s="4"/>
      <c r="KNP46" s="4"/>
      <c r="KNQ46" s="4"/>
      <c r="KNR46" s="4"/>
      <c r="KNS46" s="4"/>
      <c r="KNT46" s="4"/>
      <c r="KNU46" s="4"/>
      <c r="KNV46" s="4"/>
      <c r="KNW46" s="4"/>
      <c r="KNX46" s="4"/>
      <c r="KNY46" s="4"/>
      <c r="KNZ46" s="4"/>
      <c r="KOA46" s="4"/>
      <c r="KOB46" s="4"/>
      <c r="KOC46" s="4"/>
      <c r="KOD46" s="4"/>
      <c r="KOE46" s="4"/>
      <c r="KOF46" s="4"/>
      <c r="KOG46" s="4"/>
      <c r="KOH46" s="4"/>
      <c r="KOI46" s="4"/>
      <c r="KOJ46" s="4"/>
      <c r="KOK46" s="4"/>
      <c r="KOL46" s="4"/>
      <c r="KOM46" s="4"/>
      <c r="KON46" s="4"/>
      <c r="KOO46" s="4"/>
      <c r="KOP46" s="4"/>
      <c r="KOQ46" s="4"/>
      <c r="KOR46" s="4"/>
      <c r="KOS46" s="4"/>
      <c r="KOT46" s="4"/>
      <c r="KOU46" s="4"/>
      <c r="KOV46" s="4"/>
      <c r="KOW46" s="4"/>
      <c r="KOX46" s="4"/>
      <c r="KOY46" s="4"/>
      <c r="KOZ46" s="4"/>
      <c r="KPA46" s="4"/>
      <c r="KPB46" s="4"/>
      <c r="KPC46" s="4"/>
      <c r="KPD46" s="4"/>
      <c r="KPE46" s="4"/>
      <c r="KPF46" s="4"/>
      <c r="KPG46" s="4"/>
      <c r="KPH46" s="4"/>
      <c r="KPI46" s="4"/>
      <c r="KPJ46" s="4"/>
      <c r="KPK46" s="4"/>
      <c r="KPL46" s="4"/>
      <c r="KPM46" s="4"/>
      <c r="KPN46" s="4"/>
      <c r="KPO46" s="4"/>
      <c r="KPP46" s="4"/>
      <c r="KPQ46" s="4"/>
      <c r="KPR46" s="4"/>
      <c r="KPS46" s="4"/>
      <c r="KPT46" s="4"/>
      <c r="KPU46" s="4"/>
      <c r="KPV46" s="4"/>
      <c r="KPW46" s="4"/>
      <c r="KPX46" s="4"/>
      <c r="KPY46" s="4"/>
      <c r="KPZ46" s="4"/>
      <c r="KQA46" s="4"/>
      <c r="KQB46" s="4"/>
      <c r="KQC46" s="4"/>
      <c r="KQD46" s="4"/>
      <c r="KQE46" s="4"/>
      <c r="KQF46" s="4"/>
      <c r="KQG46" s="4"/>
      <c r="KQH46" s="4"/>
      <c r="KQI46" s="4"/>
      <c r="KQJ46" s="4"/>
      <c r="KQK46" s="4"/>
      <c r="KQL46" s="4"/>
      <c r="KQM46" s="4"/>
      <c r="KQN46" s="4"/>
      <c r="KQO46" s="4"/>
      <c r="KQP46" s="4"/>
      <c r="KQQ46" s="4"/>
      <c r="KQR46" s="4"/>
      <c r="KQS46" s="4"/>
      <c r="KQT46" s="4"/>
      <c r="KQU46" s="4"/>
      <c r="KQV46" s="4"/>
      <c r="KQW46" s="4"/>
      <c r="KQX46" s="4"/>
      <c r="KQY46" s="4"/>
      <c r="KQZ46" s="4"/>
      <c r="KRA46" s="4"/>
      <c r="KRB46" s="4"/>
      <c r="KRC46" s="4"/>
      <c r="KRD46" s="4"/>
      <c r="KRE46" s="4"/>
      <c r="KRF46" s="4"/>
      <c r="KRG46" s="4"/>
      <c r="KRH46" s="4"/>
      <c r="KRI46" s="4"/>
      <c r="KRJ46" s="4"/>
      <c r="KRK46" s="4"/>
      <c r="KRL46" s="4"/>
      <c r="KRM46" s="4"/>
      <c r="KRN46" s="4"/>
      <c r="KRO46" s="4"/>
      <c r="KRP46" s="4"/>
      <c r="KRQ46" s="4"/>
      <c r="KRR46" s="4"/>
      <c r="KRS46" s="4"/>
      <c r="KRT46" s="4"/>
      <c r="KRU46" s="4"/>
      <c r="KRV46" s="4"/>
      <c r="KRW46" s="4"/>
      <c r="KRX46" s="4"/>
      <c r="KRY46" s="4"/>
      <c r="KRZ46" s="4"/>
      <c r="KSA46" s="4"/>
      <c r="KSB46" s="4"/>
      <c r="KSC46" s="4"/>
      <c r="KSD46" s="4"/>
      <c r="KSE46" s="4"/>
      <c r="KSF46" s="4"/>
      <c r="KSG46" s="4"/>
      <c r="KSH46" s="4"/>
      <c r="KSI46" s="4"/>
      <c r="KSJ46" s="4"/>
      <c r="KSK46" s="4"/>
      <c r="KSL46" s="4"/>
      <c r="KSM46" s="4"/>
      <c r="KSN46" s="4"/>
      <c r="KSO46" s="4"/>
      <c r="KSP46" s="4"/>
      <c r="KSQ46" s="4"/>
      <c r="KSR46" s="4"/>
      <c r="KSS46" s="4"/>
      <c r="KST46" s="4"/>
      <c r="KSU46" s="4"/>
      <c r="KSV46" s="4"/>
      <c r="KSW46" s="4"/>
      <c r="KSX46" s="4"/>
      <c r="KSY46" s="4"/>
      <c r="KSZ46" s="4"/>
      <c r="KTA46" s="4"/>
      <c r="KTB46" s="4"/>
      <c r="KTC46" s="4"/>
      <c r="KTD46" s="4"/>
      <c r="KTE46" s="4"/>
      <c r="KTF46" s="4"/>
      <c r="KTG46" s="4"/>
      <c r="KTH46" s="4"/>
      <c r="KTI46" s="4"/>
      <c r="KTJ46" s="4"/>
      <c r="KTK46" s="4"/>
      <c r="KTL46" s="4"/>
      <c r="KTM46" s="4"/>
      <c r="KTN46" s="4"/>
      <c r="KTO46" s="4"/>
      <c r="KTP46" s="4"/>
      <c r="KTQ46" s="4"/>
      <c r="KTR46" s="4"/>
      <c r="KTS46" s="4"/>
      <c r="KTT46" s="4"/>
      <c r="KTU46" s="4"/>
      <c r="KTV46" s="4"/>
      <c r="KTW46" s="4"/>
      <c r="KTX46" s="4"/>
      <c r="KTY46" s="4"/>
      <c r="KTZ46" s="4"/>
      <c r="KUA46" s="4"/>
      <c r="KUB46" s="4"/>
      <c r="KUC46" s="4"/>
      <c r="KUD46" s="4"/>
      <c r="KUE46" s="4"/>
      <c r="KUF46" s="4"/>
      <c r="KUG46" s="4"/>
      <c r="KUH46" s="4"/>
      <c r="KUI46" s="4"/>
      <c r="KUJ46" s="4"/>
      <c r="KUK46" s="4"/>
      <c r="KUL46" s="4"/>
      <c r="KUM46" s="4"/>
      <c r="KUN46" s="4"/>
      <c r="KUO46" s="4"/>
      <c r="KUP46" s="4"/>
      <c r="KUQ46" s="4"/>
      <c r="KUR46" s="4"/>
      <c r="KUS46" s="4"/>
      <c r="KUT46" s="4"/>
      <c r="KUU46" s="4"/>
      <c r="KUV46" s="4"/>
      <c r="KUW46" s="4"/>
      <c r="KUX46" s="4"/>
      <c r="KUY46" s="4"/>
      <c r="KUZ46" s="4"/>
      <c r="KVA46" s="4"/>
      <c r="KVB46" s="4"/>
      <c r="KVC46" s="4"/>
      <c r="KVD46" s="4"/>
      <c r="KVE46" s="4"/>
      <c r="KVF46" s="4"/>
      <c r="KVG46" s="4"/>
      <c r="KVH46" s="4"/>
      <c r="KVI46" s="4"/>
      <c r="KVJ46" s="4"/>
      <c r="KVK46" s="4"/>
      <c r="KVL46" s="4"/>
      <c r="KVM46" s="4"/>
      <c r="KVN46" s="4"/>
      <c r="KVO46" s="4"/>
      <c r="KVP46" s="4"/>
      <c r="KVQ46" s="4"/>
      <c r="KVR46" s="4"/>
      <c r="KVS46" s="4"/>
      <c r="KVT46" s="4"/>
      <c r="KVU46" s="4"/>
      <c r="KVV46" s="4"/>
      <c r="KVW46" s="4"/>
      <c r="KVX46" s="4"/>
      <c r="KVY46" s="4"/>
      <c r="KVZ46" s="4"/>
      <c r="KWA46" s="4"/>
      <c r="KWB46" s="4"/>
      <c r="KWC46" s="4"/>
      <c r="KWD46" s="4"/>
      <c r="KWE46" s="4"/>
      <c r="KWF46" s="4"/>
      <c r="KWG46" s="4"/>
      <c r="KWH46" s="4"/>
      <c r="KWI46" s="4"/>
      <c r="KWJ46" s="4"/>
      <c r="KWK46" s="4"/>
      <c r="KWL46" s="4"/>
      <c r="KWM46" s="4"/>
      <c r="KWN46" s="4"/>
      <c r="KWO46" s="4"/>
      <c r="KWP46" s="4"/>
      <c r="KWQ46" s="4"/>
      <c r="KWR46" s="4"/>
      <c r="KWS46" s="4"/>
      <c r="KWT46" s="4"/>
      <c r="KWU46" s="4"/>
      <c r="KWV46" s="4"/>
      <c r="KWW46" s="4"/>
      <c r="KWX46" s="4"/>
      <c r="KWY46" s="4"/>
      <c r="KWZ46" s="4"/>
      <c r="KXA46" s="4"/>
      <c r="KXB46" s="4"/>
      <c r="KXC46" s="4"/>
      <c r="KXD46" s="4"/>
      <c r="KXE46" s="4"/>
      <c r="KXF46" s="4"/>
      <c r="KXG46" s="4"/>
      <c r="KXH46" s="4"/>
      <c r="KXI46" s="4"/>
      <c r="KXJ46" s="4"/>
      <c r="KXK46" s="4"/>
      <c r="KXL46" s="4"/>
      <c r="KXM46" s="4"/>
      <c r="KXN46" s="4"/>
      <c r="KXO46" s="4"/>
      <c r="KXP46" s="4"/>
      <c r="KXQ46" s="4"/>
      <c r="KXR46" s="4"/>
      <c r="KXS46" s="4"/>
      <c r="KXT46" s="4"/>
      <c r="KXU46" s="4"/>
      <c r="KXV46" s="4"/>
      <c r="KXW46" s="4"/>
      <c r="KXX46" s="4"/>
      <c r="KXY46" s="4"/>
      <c r="KXZ46" s="4"/>
      <c r="KYA46" s="4"/>
      <c r="KYB46" s="4"/>
      <c r="KYC46" s="4"/>
      <c r="KYD46" s="4"/>
      <c r="KYE46" s="4"/>
      <c r="KYF46" s="4"/>
      <c r="KYG46" s="4"/>
      <c r="KYH46" s="4"/>
      <c r="KYI46" s="4"/>
      <c r="KYJ46" s="4"/>
      <c r="KYK46" s="4"/>
      <c r="KYL46" s="4"/>
      <c r="KYM46" s="4"/>
      <c r="KYN46" s="4"/>
      <c r="KYO46" s="4"/>
      <c r="KYP46" s="4"/>
      <c r="KYQ46" s="4"/>
      <c r="KYR46" s="4"/>
      <c r="KYS46" s="4"/>
      <c r="KYT46" s="4"/>
      <c r="KYU46" s="4"/>
      <c r="KYV46" s="4"/>
      <c r="KYW46" s="4"/>
      <c r="KYX46" s="4"/>
      <c r="KYY46" s="4"/>
      <c r="KYZ46" s="4"/>
      <c r="KZA46" s="4"/>
      <c r="KZB46" s="4"/>
      <c r="KZC46" s="4"/>
      <c r="KZD46" s="4"/>
      <c r="KZE46" s="4"/>
      <c r="KZF46" s="4"/>
      <c r="KZG46" s="4"/>
      <c r="KZH46" s="4"/>
      <c r="KZI46" s="4"/>
      <c r="KZJ46" s="4"/>
      <c r="KZK46" s="4"/>
      <c r="KZL46" s="4"/>
      <c r="KZM46" s="4"/>
      <c r="KZN46" s="4"/>
      <c r="KZO46" s="4"/>
      <c r="KZP46" s="4"/>
      <c r="KZQ46" s="4"/>
      <c r="KZR46" s="4"/>
      <c r="KZS46" s="4"/>
      <c r="KZT46" s="4"/>
      <c r="KZU46" s="4"/>
      <c r="KZV46" s="4"/>
      <c r="KZW46" s="4"/>
      <c r="KZX46" s="4"/>
      <c r="KZY46" s="4"/>
      <c r="KZZ46" s="4"/>
      <c r="LAA46" s="4"/>
      <c r="LAB46" s="4"/>
      <c r="LAC46" s="4"/>
      <c r="LAD46" s="4"/>
      <c r="LAE46" s="4"/>
      <c r="LAF46" s="4"/>
      <c r="LAG46" s="4"/>
      <c r="LAH46" s="4"/>
      <c r="LAI46" s="4"/>
      <c r="LAJ46" s="4"/>
      <c r="LAK46" s="4"/>
      <c r="LAL46" s="4"/>
      <c r="LAM46" s="4"/>
      <c r="LAN46" s="4"/>
      <c r="LAO46" s="4"/>
      <c r="LAP46" s="4"/>
      <c r="LAQ46" s="4"/>
      <c r="LAR46" s="4"/>
      <c r="LAS46" s="4"/>
      <c r="LAT46" s="4"/>
      <c r="LAU46" s="4"/>
      <c r="LAV46" s="4"/>
      <c r="LAW46" s="4"/>
      <c r="LAX46" s="4"/>
      <c r="LAY46" s="4"/>
      <c r="LAZ46" s="4"/>
      <c r="LBA46" s="4"/>
      <c r="LBB46" s="4"/>
      <c r="LBC46" s="4"/>
      <c r="LBD46" s="4"/>
      <c r="LBE46" s="4"/>
      <c r="LBF46" s="4"/>
      <c r="LBG46" s="4"/>
      <c r="LBH46" s="4"/>
      <c r="LBI46" s="4"/>
      <c r="LBJ46" s="4"/>
      <c r="LBK46" s="4"/>
      <c r="LBL46" s="4"/>
      <c r="LBM46" s="4"/>
      <c r="LBN46" s="4"/>
      <c r="LBO46" s="4"/>
      <c r="LBP46" s="4"/>
      <c r="LBQ46" s="4"/>
      <c r="LBR46" s="4"/>
      <c r="LBS46" s="4"/>
      <c r="LBT46" s="4"/>
      <c r="LBU46" s="4"/>
      <c r="LBV46" s="4"/>
      <c r="LBW46" s="4"/>
      <c r="LBX46" s="4"/>
      <c r="LBY46" s="4"/>
      <c r="LBZ46" s="4"/>
      <c r="LCA46" s="4"/>
      <c r="LCB46" s="4"/>
      <c r="LCC46" s="4"/>
      <c r="LCD46" s="4"/>
      <c r="LCE46" s="4"/>
      <c r="LCF46" s="4"/>
      <c r="LCG46" s="4"/>
      <c r="LCH46" s="4"/>
      <c r="LCI46" s="4"/>
      <c r="LCJ46" s="4"/>
      <c r="LCK46" s="4"/>
      <c r="LCL46" s="4"/>
      <c r="LCM46" s="4"/>
      <c r="LCN46" s="4"/>
      <c r="LCO46" s="4"/>
      <c r="LCP46" s="4"/>
      <c r="LCQ46" s="4"/>
      <c r="LCR46" s="4"/>
      <c r="LCS46" s="4"/>
      <c r="LCT46" s="4"/>
      <c r="LCU46" s="4"/>
      <c r="LCV46" s="4"/>
      <c r="LCW46" s="4"/>
      <c r="LCX46" s="4"/>
      <c r="LCY46" s="4"/>
      <c r="LCZ46" s="4"/>
      <c r="LDA46" s="4"/>
      <c r="LDB46" s="4"/>
      <c r="LDC46" s="4"/>
      <c r="LDD46" s="4"/>
      <c r="LDE46" s="4"/>
      <c r="LDF46" s="4"/>
      <c r="LDG46" s="4"/>
      <c r="LDH46" s="4"/>
      <c r="LDI46" s="4"/>
      <c r="LDJ46" s="4"/>
      <c r="LDK46" s="4"/>
      <c r="LDL46" s="4"/>
      <c r="LDM46" s="4"/>
      <c r="LDN46" s="4"/>
      <c r="LDO46" s="4"/>
      <c r="LDP46" s="4"/>
      <c r="LDQ46" s="4"/>
      <c r="LDR46" s="4"/>
      <c r="LDS46" s="4"/>
      <c r="LDT46" s="4"/>
      <c r="LDU46" s="4"/>
      <c r="LDV46" s="4"/>
      <c r="LDW46" s="4"/>
      <c r="LDX46" s="4"/>
      <c r="LDY46" s="4"/>
      <c r="LDZ46" s="4"/>
      <c r="LEA46" s="4"/>
      <c r="LEB46" s="4"/>
      <c r="LEC46" s="4"/>
      <c r="LED46" s="4"/>
      <c r="LEE46" s="4"/>
      <c r="LEF46" s="4"/>
      <c r="LEG46" s="4"/>
      <c r="LEH46" s="4"/>
      <c r="LEI46" s="4"/>
      <c r="LEJ46" s="4"/>
      <c r="LEK46" s="4"/>
      <c r="LEL46" s="4"/>
      <c r="LEM46" s="4"/>
      <c r="LEN46" s="4"/>
      <c r="LEO46" s="4"/>
      <c r="LEP46" s="4"/>
      <c r="LEQ46" s="4"/>
      <c r="LER46" s="4"/>
      <c r="LES46" s="4"/>
      <c r="LET46" s="4"/>
      <c r="LEU46" s="4"/>
      <c r="LEV46" s="4"/>
      <c r="LEW46" s="4"/>
      <c r="LEX46" s="4"/>
      <c r="LEY46" s="4"/>
      <c r="LEZ46" s="4"/>
      <c r="LFA46" s="4"/>
      <c r="LFB46" s="4"/>
      <c r="LFC46" s="4"/>
      <c r="LFD46" s="4"/>
      <c r="LFE46" s="4"/>
      <c r="LFF46" s="4"/>
      <c r="LFG46" s="4"/>
      <c r="LFH46" s="4"/>
      <c r="LFI46" s="4"/>
      <c r="LFJ46" s="4"/>
      <c r="LFK46" s="4"/>
      <c r="LFL46" s="4"/>
      <c r="LFM46" s="4"/>
      <c r="LFN46" s="4"/>
      <c r="LFO46" s="4"/>
      <c r="LFP46" s="4"/>
      <c r="LFQ46" s="4"/>
      <c r="LFR46" s="4"/>
      <c r="LFS46" s="4"/>
      <c r="LFT46" s="4"/>
      <c r="LFU46" s="4"/>
      <c r="LFV46" s="4"/>
      <c r="LFW46" s="4"/>
      <c r="LFX46" s="4"/>
      <c r="LFY46" s="4"/>
      <c r="LFZ46" s="4"/>
      <c r="LGA46" s="4"/>
      <c r="LGB46" s="4"/>
      <c r="LGC46" s="4"/>
      <c r="LGD46" s="4"/>
      <c r="LGE46" s="4"/>
      <c r="LGF46" s="4"/>
      <c r="LGG46" s="4"/>
      <c r="LGH46" s="4"/>
      <c r="LGI46" s="4"/>
      <c r="LGJ46" s="4"/>
      <c r="LGK46" s="4"/>
      <c r="LGL46" s="4"/>
      <c r="LGM46" s="4"/>
      <c r="LGN46" s="4"/>
      <c r="LGO46" s="4"/>
      <c r="LGP46" s="4"/>
      <c r="LGQ46" s="4"/>
      <c r="LGR46" s="4"/>
      <c r="LGS46" s="4"/>
      <c r="LGT46" s="4"/>
      <c r="LGU46" s="4"/>
      <c r="LGV46" s="4"/>
      <c r="LGW46" s="4"/>
      <c r="LGX46" s="4"/>
      <c r="LGY46" s="4"/>
      <c r="LGZ46" s="4"/>
      <c r="LHA46" s="4"/>
      <c r="LHB46" s="4"/>
      <c r="LHC46" s="4"/>
      <c r="LHD46" s="4"/>
      <c r="LHE46" s="4"/>
      <c r="LHF46" s="4"/>
      <c r="LHG46" s="4"/>
      <c r="LHH46" s="4"/>
      <c r="LHI46" s="4"/>
      <c r="LHJ46" s="4"/>
      <c r="LHK46" s="4"/>
      <c r="LHL46" s="4"/>
      <c r="LHM46" s="4"/>
      <c r="LHN46" s="4"/>
      <c r="LHO46" s="4"/>
      <c r="LHP46" s="4"/>
      <c r="LHQ46" s="4"/>
      <c r="LHR46" s="4"/>
      <c r="LHS46" s="4"/>
      <c r="LHT46" s="4"/>
      <c r="LHU46" s="4"/>
      <c r="LHV46" s="4"/>
      <c r="LHW46" s="4"/>
      <c r="LHX46" s="4"/>
      <c r="LHY46" s="4"/>
      <c r="LHZ46" s="4"/>
      <c r="LIA46" s="4"/>
      <c r="LIB46" s="4"/>
      <c r="LIC46" s="4"/>
      <c r="LID46" s="4"/>
      <c r="LIE46" s="4"/>
      <c r="LIF46" s="4"/>
      <c r="LIG46" s="4"/>
      <c r="LIH46" s="4"/>
      <c r="LII46" s="4"/>
      <c r="LIJ46" s="4"/>
      <c r="LIK46" s="4"/>
      <c r="LIL46" s="4"/>
      <c r="LIM46" s="4"/>
      <c r="LIN46" s="4"/>
      <c r="LIO46" s="4"/>
      <c r="LIP46" s="4"/>
      <c r="LIQ46" s="4"/>
      <c r="LIR46" s="4"/>
      <c r="LIS46" s="4"/>
      <c r="LIT46" s="4"/>
      <c r="LIU46" s="4"/>
      <c r="LIV46" s="4"/>
      <c r="LIW46" s="4"/>
      <c r="LIX46" s="4"/>
      <c r="LIY46" s="4"/>
      <c r="LIZ46" s="4"/>
      <c r="LJA46" s="4"/>
      <c r="LJB46" s="4"/>
      <c r="LJC46" s="4"/>
      <c r="LJD46" s="4"/>
      <c r="LJE46" s="4"/>
      <c r="LJF46" s="4"/>
      <c r="LJG46" s="4"/>
      <c r="LJH46" s="4"/>
      <c r="LJI46" s="4"/>
      <c r="LJJ46" s="4"/>
      <c r="LJK46" s="4"/>
      <c r="LJL46" s="4"/>
      <c r="LJM46" s="4"/>
      <c r="LJN46" s="4"/>
      <c r="LJO46" s="4"/>
      <c r="LJP46" s="4"/>
      <c r="LJQ46" s="4"/>
      <c r="LJR46" s="4"/>
      <c r="LJS46" s="4"/>
      <c r="LJT46" s="4"/>
      <c r="LJU46" s="4"/>
      <c r="LJV46" s="4"/>
      <c r="LJW46" s="4"/>
      <c r="LJX46" s="4"/>
      <c r="LJY46" s="4"/>
      <c r="LJZ46" s="4"/>
      <c r="LKA46" s="4"/>
      <c r="LKB46" s="4"/>
      <c r="LKC46" s="4"/>
      <c r="LKD46" s="4"/>
      <c r="LKE46" s="4"/>
      <c r="LKF46" s="4"/>
      <c r="LKG46" s="4"/>
      <c r="LKH46" s="4"/>
      <c r="LKI46" s="4"/>
      <c r="LKJ46" s="4"/>
      <c r="LKK46" s="4"/>
      <c r="LKL46" s="4"/>
      <c r="LKM46" s="4"/>
      <c r="LKN46" s="4"/>
      <c r="LKO46" s="4"/>
      <c r="LKP46" s="4"/>
      <c r="LKQ46" s="4"/>
      <c r="LKR46" s="4"/>
      <c r="LKS46" s="4"/>
      <c r="LKT46" s="4"/>
      <c r="LKU46" s="4"/>
      <c r="LKV46" s="4"/>
      <c r="LKW46" s="4"/>
      <c r="LKX46" s="4"/>
      <c r="LKY46" s="4"/>
      <c r="LKZ46" s="4"/>
      <c r="LLA46" s="4"/>
      <c r="LLB46" s="4"/>
      <c r="LLC46" s="4"/>
      <c r="LLD46" s="4"/>
      <c r="LLE46" s="4"/>
      <c r="LLF46" s="4"/>
      <c r="LLG46" s="4"/>
      <c r="LLH46" s="4"/>
      <c r="LLI46" s="4"/>
      <c r="LLJ46" s="4"/>
      <c r="LLK46" s="4"/>
      <c r="LLL46" s="4"/>
      <c r="LLM46" s="4"/>
      <c r="LLN46" s="4"/>
      <c r="LLO46" s="4"/>
      <c r="LLP46" s="4"/>
      <c r="LLQ46" s="4"/>
      <c r="LLR46" s="4"/>
      <c r="LLS46" s="4"/>
      <c r="LLT46" s="4"/>
      <c r="LLU46" s="4"/>
      <c r="LLV46" s="4"/>
      <c r="LLW46" s="4"/>
      <c r="LLX46" s="4"/>
      <c r="LLY46" s="4"/>
      <c r="LLZ46" s="4"/>
      <c r="LMA46" s="4"/>
      <c r="LMB46" s="4"/>
      <c r="LMC46" s="4"/>
      <c r="LMD46" s="4"/>
      <c r="LME46" s="4"/>
      <c r="LMF46" s="4"/>
      <c r="LMG46" s="4"/>
      <c r="LMH46" s="4"/>
      <c r="LMI46" s="4"/>
      <c r="LMJ46" s="4"/>
      <c r="LMK46" s="4"/>
      <c r="LML46" s="4"/>
      <c r="LMM46" s="4"/>
      <c r="LMN46" s="4"/>
      <c r="LMO46" s="4"/>
      <c r="LMP46" s="4"/>
      <c r="LMQ46" s="4"/>
      <c r="LMR46" s="4"/>
      <c r="LMS46" s="4"/>
      <c r="LMT46" s="4"/>
      <c r="LMU46" s="4"/>
      <c r="LMV46" s="4"/>
      <c r="LMW46" s="4"/>
      <c r="LMX46" s="4"/>
      <c r="LMY46" s="4"/>
      <c r="LMZ46" s="4"/>
      <c r="LNA46" s="4"/>
      <c r="LNB46" s="4"/>
      <c r="LNC46" s="4"/>
      <c r="LND46" s="4"/>
      <c r="LNE46" s="4"/>
      <c r="LNF46" s="4"/>
      <c r="LNG46" s="4"/>
      <c r="LNH46" s="4"/>
      <c r="LNI46" s="4"/>
      <c r="LNJ46" s="4"/>
      <c r="LNK46" s="4"/>
      <c r="LNL46" s="4"/>
      <c r="LNM46" s="4"/>
      <c r="LNN46" s="4"/>
      <c r="LNO46" s="4"/>
      <c r="LNP46" s="4"/>
      <c r="LNQ46" s="4"/>
      <c r="LNR46" s="4"/>
      <c r="LNS46" s="4"/>
      <c r="LNT46" s="4"/>
      <c r="LNU46" s="4"/>
      <c r="LNV46" s="4"/>
      <c r="LNW46" s="4"/>
      <c r="LNX46" s="4"/>
      <c r="LNY46" s="4"/>
      <c r="LNZ46" s="4"/>
      <c r="LOA46" s="4"/>
      <c r="LOB46" s="4"/>
      <c r="LOC46" s="4"/>
      <c r="LOD46" s="4"/>
      <c r="LOE46" s="4"/>
      <c r="LOF46" s="4"/>
      <c r="LOG46" s="4"/>
      <c r="LOH46" s="4"/>
      <c r="LOI46" s="4"/>
      <c r="LOJ46" s="4"/>
      <c r="LOK46" s="4"/>
      <c r="LOL46" s="4"/>
      <c r="LOM46" s="4"/>
      <c r="LON46" s="4"/>
      <c r="LOO46" s="4"/>
      <c r="LOP46" s="4"/>
      <c r="LOQ46" s="4"/>
      <c r="LOR46" s="4"/>
      <c r="LOS46" s="4"/>
      <c r="LOT46" s="4"/>
      <c r="LOU46" s="4"/>
      <c r="LOV46" s="4"/>
      <c r="LOW46" s="4"/>
      <c r="LOX46" s="4"/>
      <c r="LOY46" s="4"/>
      <c r="LOZ46" s="4"/>
      <c r="LPA46" s="4"/>
      <c r="LPB46" s="4"/>
      <c r="LPC46" s="4"/>
      <c r="LPD46" s="4"/>
      <c r="LPE46" s="4"/>
      <c r="LPF46" s="4"/>
      <c r="LPG46" s="4"/>
      <c r="LPH46" s="4"/>
      <c r="LPI46" s="4"/>
      <c r="LPJ46" s="4"/>
      <c r="LPK46" s="4"/>
      <c r="LPL46" s="4"/>
      <c r="LPM46" s="4"/>
      <c r="LPN46" s="4"/>
      <c r="LPO46" s="4"/>
      <c r="LPP46" s="4"/>
      <c r="LPQ46" s="4"/>
      <c r="LPR46" s="4"/>
      <c r="LPS46" s="4"/>
      <c r="LPT46" s="4"/>
      <c r="LPU46" s="4"/>
      <c r="LPV46" s="4"/>
      <c r="LPW46" s="4"/>
      <c r="LPX46" s="4"/>
      <c r="LPY46" s="4"/>
      <c r="LPZ46" s="4"/>
      <c r="LQA46" s="4"/>
      <c r="LQB46" s="4"/>
      <c r="LQC46" s="4"/>
      <c r="LQD46" s="4"/>
      <c r="LQE46" s="4"/>
      <c r="LQF46" s="4"/>
      <c r="LQG46" s="4"/>
      <c r="LQH46" s="4"/>
      <c r="LQI46" s="4"/>
      <c r="LQJ46" s="4"/>
      <c r="LQK46" s="4"/>
      <c r="LQL46" s="4"/>
      <c r="LQM46" s="4"/>
      <c r="LQN46" s="4"/>
      <c r="LQO46" s="4"/>
      <c r="LQP46" s="4"/>
      <c r="LQQ46" s="4"/>
      <c r="LQR46" s="4"/>
      <c r="LQS46" s="4"/>
      <c r="LQT46" s="4"/>
      <c r="LQU46" s="4"/>
      <c r="LQV46" s="4"/>
      <c r="LQW46" s="4"/>
      <c r="LQX46" s="4"/>
      <c r="LQY46" s="4"/>
      <c r="LQZ46" s="4"/>
      <c r="LRA46" s="4"/>
      <c r="LRB46" s="4"/>
      <c r="LRC46" s="4"/>
      <c r="LRD46" s="4"/>
      <c r="LRE46" s="4"/>
      <c r="LRF46" s="4"/>
      <c r="LRG46" s="4"/>
      <c r="LRH46" s="4"/>
      <c r="LRI46" s="4"/>
      <c r="LRJ46" s="4"/>
      <c r="LRK46" s="4"/>
      <c r="LRL46" s="4"/>
      <c r="LRM46" s="4"/>
      <c r="LRN46" s="4"/>
      <c r="LRO46" s="4"/>
      <c r="LRP46" s="4"/>
      <c r="LRQ46" s="4"/>
      <c r="LRR46" s="4"/>
      <c r="LRS46" s="4"/>
      <c r="LRT46" s="4"/>
      <c r="LRU46" s="4"/>
      <c r="LRV46" s="4"/>
      <c r="LRW46" s="4"/>
      <c r="LRX46" s="4"/>
      <c r="LRY46" s="4"/>
      <c r="LRZ46" s="4"/>
      <c r="LSA46" s="4"/>
      <c r="LSB46" s="4"/>
      <c r="LSC46" s="4"/>
      <c r="LSD46" s="4"/>
      <c r="LSE46" s="4"/>
      <c r="LSF46" s="4"/>
      <c r="LSG46" s="4"/>
      <c r="LSH46" s="4"/>
      <c r="LSI46" s="4"/>
      <c r="LSJ46" s="4"/>
      <c r="LSK46" s="4"/>
      <c r="LSL46" s="4"/>
      <c r="LSM46" s="4"/>
      <c r="LSN46" s="4"/>
      <c r="LSO46" s="4"/>
      <c r="LSP46" s="4"/>
      <c r="LSQ46" s="4"/>
      <c r="LSR46" s="4"/>
      <c r="LSS46" s="4"/>
      <c r="LST46" s="4"/>
      <c r="LSU46" s="4"/>
      <c r="LSV46" s="4"/>
      <c r="LSW46" s="4"/>
      <c r="LSX46" s="4"/>
      <c r="LSY46" s="4"/>
      <c r="LSZ46" s="4"/>
      <c r="LTA46" s="4"/>
      <c r="LTB46" s="4"/>
      <c r="LTC46" s="4"/>
      <c r="LTD46" s="4"/>
      <c r="LTE46" s="4"/>
      <c r="LTF46" s="4"/>
      <c r="LTG46" s="4"/>
      <c r="LTH46" s="4"/>
      <c r="LTI46" s="4"/>
      <c r="LTJ46" s="4"/>
      <c r="LTK46" s="4"/>
      <c r="LTL46" s="4"/>
      <c r="LTM46" s="4"/>
      <c r="LTN46" s="4"/>
      <c r="LTO46" s="4"/>
      <c r="LTP46" s="4"/>
      <c r="LTQ46" s="4"/>
      <c r="LTR46" s="4"/>
      <c r="LTS46" s="4"/>
      <c r="LTT46" s="4"/>
      <c r="LTU46" s="4"/>
      <c r="LTV46" s="4"/>
      <c r="LTW46" s="4"/>
      <c r="LTX46" s="4"/>
      <c r="LTY46" s="4"/>
      <c r="LTZ46" s="4"/>
      <c r="LUA46" s="4"/>
      <c r="LUB46" s="4"/>
      <c r="LUC46" s="4"/>
      <c r="LUD46" s="4"/>
      <c r="LUE46" s="4"/>
      <c r="LUF46" s="4"/>
      <c r="LUG46" s="4"/>
      <c r="LUH46" s="4"/>
      <c r="LUI46" s="4"/>
      <c r="LUJ46" s="4"/>
      <c r="LUK46" s="4"/>
      <c r="LUL46" s="4"/>
      <c r="LUM46" s="4"/>
      <c r="LUN46" s="4"/>
      <c r="LUO46" s="4"/>
      <c r="LUP46" s="4"/>
      <c r="LUQ46" s="4"/>
      <c r="LUR46" s="4"/>
      <c r="LUS46" s="4"/>
      <c r="LUT46" s="4"/>
      <c r="LUU46" s="4"/>
      <c r="LUV46" s="4"/>
      <c r="LUW46" s="4"/>
      <c r="LUX46" s="4"/>
      <c r="LUY46" s="4"/>
      <c r="LUZ46" s="4"/>
      <c r="LVA46" s="4"/>
      <c r="LVB46" s="4"/>
      <c r="LVC46" s="4"/>
      <c r="LVD46" s="4"/>
      <c r="LVE46" s="4"/>
      <c r="LVF46" s="4"/>
      <c r="LVG46" s="4"/>
      <c r="LVH46" s="4"/>
      <c r="LVI46" s="4"/>
      <c r="LVJ46" s="4"/>
      <c r="LVK46" s="4"/>
      <c r="LVL46" s="4"/>
      <c r="LVM46" s="4"/>
      <c r="LVN46" s="4"/>
      <c r="LVO46" s="4"/>
      <c r="LVP46" s="4"/>
      <c r="LVQ46" s="4"/>
      <c r="LVR46" s="4"/>
      <c r="LVS46" s="4"/>
      <c r="LVT46" s="4"/>
      <c r="LVU46" s="4"/>
      <c r="LVV46" s="4"/>
      <c r="LVW46" s="4"/>
      <c r="LVX46" s="4"/>
      <c r="LVY46" s="4"/>
      <c r="LVZ46" s="4"/>
      <c r="LWA46" s="4"/>
      <c r="LWB46" s="4"/>
      <c r="LWC46" s="4"/>
      <c r="LWD46" s="4"/>
      <c r="LWE46" s="4"/>
      <c r="LWF46" s="4"/>
      <c r="LWG46" s="4"/>
      <c r="LWH46" s="4"/>
      <c r="LWI46" s="4"/>
      <c r="LWJ46" s="4"/>
      <c r="LWK46" s="4"/>
      <c r="LWL46" s="4"/>
      <c r="LWM46" s="4"/>
      <c r="LWN46" s="4"/>
      <c r="LWO46" s="4"/>
      <c r="LWP46" s="4"/>
      <c r="LWQ46" s="4"/>
      <c r="LWR46" s="4"/>
      <c r="LWS46" s="4"/>
      <c r="LWT46" s="4"/>
      <c r="LWU46" s="4"/>
      <c r="LWV46" s="4"/>
      <c r="LWW46" s="4"/>
      <c r="LWX46" s="4"/>
      <c r="LWY46" s="4"/>
      <c r="LWZ46" s="4"/>
      <c r="LXA46" s="4"/>
      <c r="LXB46" s="4"/>
      <c r="LXC46" s="4"/>
      <c r="LXD46" s="4"/>
      <c r="LXE46" s="4"/>
      <c r="LXF46" s="4"/>
      <c r="LXG46" s="4"/>
      <c r="LXH46" s="4"/>
      <c r="LXI46" s="4"/>
      <c r="LXJ46" s="4"/>
      <c r="LXK46" s="4"/>
      <c r="LXL46" s="4"/>
      <c r="LXM46" s="4"/>
      <c r="LXN46" s="4"/>
      <c r="LXO46" s="4"/>
      <c r="LXP46" s="4"/>
      <c r="LXQ46" s="4"/>
      <c r="LXR46" s="4"/>
      <c r="LXS46" s="4"/>
      <c r="LXT46" s="4"/>
      <c r="LXU46" s="4"/>
      <c r="LXV46" s="4"/>
      <c r="LXW46" s="4"/>
      <c r="LXX46" s="4"/>
      <c r="LXY46" s="4"/>
      <c r="LXZ46" s="4"/>
      <c r="LYA46" s="4"/>
      <c r="LYB46" s="4"/>
      <c r="LYC46" s="4"/>
      <c r="LYD46" s="4"/>
      <c r="LYE46" s="4"/>
      <c r="LYF46" s="4"/>
      <c r="LYG46" s="4"/>
      <c r="LYH46" s="4"/>
      <c r="LYI46" s="4"/>
      <c r="LYJ46" s="4"/>
      <c r="LYK46" s="4"/>
      <c r="LYL46" s="4"/>
      <c r="LYM46" s="4"/>
      <c r="LYN46" s="4"/>
      <c r="LYO46" s="4"/>
      <c r="LYP46" s="4"/>
      <c r="LYQ46" s="4"/>
      <c r="LYR46" s="4"/>
      <c r="LYS46" s="4"/>
      <c r="LYT46" s="4"/>
      <c r="LYU46" s="4"/>
      <c r="LYV46" s="4"/>
      <c r="LYW46" s="4"/>
      <c r="LYX46" s="4"/>
      <c r="LYY46" s="4"/>
      <c r="LYZ46" s="4"/>
      <c r="LZA46" s="4"/>
      <c r="LZB46" s="4"/>
      <c r="LZC46" s="4"/>
      <c r="LZD46" s="4"/>
      <c r="LZE46" s="4"/>
      <c r="LZF46" s="4"/>
      <c r="LZG46" s="4"/>
      <c r="LZH46" s="4"/>
      <c r="LZI46" s="4"/>
      <c r="LZJ46" s="4"/>
      <c r="LZK46" s="4"/>
      <c r="LZL46" s="4"/>
      <c r="LZM46" s="4"/>
      <c r="LZN46" s="4"/>
      <c r="LZO46" s="4"/>
      <c r="LZP46" s="4"/>
      <c r="LZQ46" s="4"/>
      <c r="LZR46" s="4"/>
      <c r="LZS46" s="4"/>
      <c r="LZT46" s="4"/>
      <c r="LZU46" s="4"/>
      <c r="LZV46" s="4"/>
      <c r="LZW46" s="4"/>
      <c r="LZX46" s="4"/>
      <c r="LZY46" s="4"/>
      <c r="LZZ46" s="4"/>
      <c r="MAA46" s="4"/>
      <c r="MAB46" s="4"/>
      <c r="MAC46" s="4"/>
      <c r="MAD46" s="4"/>
      <c r="MAE46" s="4"/>
      <c r="MAF46" s="4"/>
      <c r="MAG46" s="4"/>
      <c r="MAH46" s="4"/>
      <c r="MAI46" s="4"/>
      <c r="MAJ46" s="4"/>
      <c r="MAK46" s="4"/>
      <c r="MAL46" s="4"/>
      <c r="MAM46" s="4"/>
      <c r="MAN46" s="4"/>
      <c r="MAO46" s="4"/>
      <c r="MAP46" s="4"/>
      <c r="MAQ46" s="4"/>
      <c r="MAR46" s="4"/>
      <c r="MAS46" s="4"/>
      <c r="MAT46" s="4"/>
      <c r="MAU46" s="4"/>
      <c r="MAV46" s="4"/>
      <c r="MAW46" s="4"/>
      <c r="MAX46" s="4"/>
      <c r="MAY46" s="4"/>
      <c r="MAZ46" s="4"/>
      <c r="MBA46" s="4"/>
      <c r="MBB46" s="4"/>
      <c r="MBC46" s="4"/>
      <c r="MBD46" s="4"/>
      <c r="MBE46" s="4"/>
      <c r="MBF46" s="4"/>
      <c r="MBG46" s="4"/>
      <c r="MBH46" s="4"/>
      <c r="MBI46" s="4"/>
      <c r="MBJ46" s="4"/>
      <c r="MBK46" s="4"/>
      <c r="MBL46" s="4"/>
      <c r="MBM46" s="4"/>
      <c r="MBN46" s="4"/>
      <c r="MBO46" s="4"/>
      <c r="MBP46" s="4"/>
      <c r="MBQ46" s="4"/>
      <c r="MBR46" s="4"/>
      <c r="MBS46" s="4"/>
      <c r="MBT46" s="4"/>
      <c r="MBU46" s="4"/>
      <c r="MBV46" s="4"/>
      <c r="MBW46" s="4"/>
      <c r="MBX46" s="4"/>
      <c r="MBY46" s="4"/>
      <c r="MBZ46" s="4"/>
      <c r="MCA46" s="4"/>
      <c r="MCB46" s="4"/>
      <c r="MCC46" s="4"/>
      <c r="MCD46" s="4"/>
      <c r="MCE46" s="4"/>
      <c r="MCF46" s="4"/>
      <c r="MCG46" s="4"/>
      <c r="MCH46" s="4"/>
      <c r="MCI46" s="4"/>
      <c r="MCJ46" s="4"/>
      <c r="MCK46" s="4"/>
      <c r="MCL46" s="4"/>
      <c r="MCM46" s="4"/>
      <c r="MCN46" s="4"/>
      <c r="MCO46" s="4"/>
      <c r="MCP46" s="4"/>
      <c r="MCQ46" s="4"/>
      <c r="MCR46" s="4"/>
      <c r="MCS46" s="4"/>
      <c r="MCT46" s="4"/>
      <c r="MCU46" s="4"/>
      <c r="MCV46" s="4"/>
      <c r="MCW46" s="4"/>
      <c r="MCX46" s="4"/>
      <c r="MCY46" s="4"/>
      <c r="MCZ46" s="4"/>
      <c r="MDA46" s="4"/>
      <c r="MDB46" s="4"/>
      <c r="MDC46" s="4"/>
      <c r="MDD46" s="4"/>
      <c r="MDE46" s="4"/>
      <c r="MDF46" s="4"/>
      <c r="MDG46" s="4"/>
      <c r="MDH46" s="4"/>
      <c r="MDI46" s="4"/>
      <c r="MDJ46" s="4"/>
      <c r="MDK46" s="4"/>
      <c r="MDL46" s="4"/>
      <c r="MDM46" s="4"/>
      <c r="MDN46" s="4"/>
      <c r="MDO46" s="4"/>
      <c r="MDP46" s="4"/>
      <c r="MDQ46" s="4"/>
      <c r="MDR46" s="4"/>
      <c r="MDS46" s="4"/>
      <c r="MDT46" s="4"/>
      <c r="MDU46" s="4"/>
      <c r="MDV46" s="4"/>
      <c r="MDW46" s="4"/>
      <c r="MDX46" s="4"/>
      <c r="MDY46" s="4"/>
      <c r="MDZ46" s="4"/>
      <c r="MEA46" s="4"/>
      <c r="MEB46" s="4"/>
      <c r="MEC46" s="4"/>
      <c r="MED46" s="4"/>
      <c r="MEE46" s="4"/>
      <c r="MEF46" s="4"/>
      <c r="MEG46" s="4"/>
      <c r="MEH46" s="4"/>
      <c r="MEI46" s="4"/>
      <c r="MEJ46" s="4"/>
      <c r="MEK46" s="4"/>
      <c r="MEL46" s="4"/>
      <c r="MEM46" s="4"/>
      <c r="MEN46" s="4"/>
      <c r="MEO46" s="4"/>
      <c r="MEP46" s="4"/>
      <c r="MEQ46" s="4"/>
      <c r="MER46" s="4"/>
      <c r="MES46" s="4"/>
      <c r="MET46" s="4"/>
      <c r="MEU46" s="4"/>
      <c r="MEV46" s="4"/>
      <c r="MEW46" s="4"/>
      <c r="MEX46" s="4"/>
      <c r="MEY46" s="4"/>
      <c r="MEZ46" s="4"/>
      <c r="MFA46" s="4"/>
      <c r="MFB46" s="4"/>
      <c r="MFC46" s="4"/>
      <c r="MFD46" s="4"/>
      <c r="MFE46" s="4"/>
      <c r="MFF46" s="4"/>
      <c r="MFG46" s="4"/>
      <c r="MFH46" s="4"/>
      <c r="MFI46" s="4"/>
      <c r="MFJ46" s="4"/>
      <c r="MFK46" s="4"/>
      <c r="MFL46" s="4"/>
      <c r="MFM46" s="4"/>
      <c r="MFN46" s="4"/>
      <c r="MFO46" s="4"/>
      <c r="MFP46" s="4"/>
      <c r="MFQ46" s="4"/>
      <c r="MFR46" s="4"/>
      <c r="MFS46" s="4"/>
      <c r="MFT46" s="4"/>
      <c r="MFU46" s="4"/>
      <c r="MFV46" s="4"/>
      <c r="MFW46" s="4"/>
      <c r="MFX46" s="4"/>
      <c r="MFY46" s="4"/>
      <c r="MFZ46" s="4"/>
      <c r="MGA46" s="4"/>
      <c r="MGB46" s="4"/>
      <c r="MGC46" s="4"/>
      <c r="MGD46" s="4"/>
      <c r="MGE46" s="4"/>
      <c r="MGF46" s="4"/>
      <c r="MGG46" s="4"/>
      <c r="MGH46" s="4"/>
      <c r="MGI46" s="4"/>
      <c r="MGJ46" s="4"/>
      <c r="MGK46" s="4"/>
      <c r="MGL46" s="4"/>
      <c r="MGM46" s="4"/>
      <c r="MGN46" s="4"/>
      <c r="MGO46" s="4"/>
      <c r="MGP46" s="4"/>
      <c r="MGQ46" s="4"/>
      <c r="MGR46" s="4"/>
      <c r="MGS46" s="4"/>
      <c r="MGT46" s="4"/>
      <c r="MGU46" s="4"/>
      <c r="MGV46" s="4"/>
      <c r="MGW46" s="4"/>
      <c r="MGX46" s="4"/>
      <c r="MGY46" s="4"/>
      <c r="MGZ46" s="4"/>
      <c r="MHA46" s="4"/>
      <c r="MHB46" s="4"/>
      <c r="MHC46" s="4"/>
      <c r="MHD46" s="4"/>
      <c r="MHE46" s="4"/>
      <c r="MHF46" s="4"/>
      <c r="MHG46" s="4"/>
      <c r="MHH46" s="4"/>
      <c r="MHI46" s="4"/>
      <c r="MHJ46" s="4"/>
      <c r="MHK46" s="4"/>
      <c r="MHL46" s="4"/>
      <c r="MHM46" s="4"/>
      <c r="MHN46" s="4"/>
      <c r="MHO46" s="4"/>
      <c r="MHP46" s="4"/>
      <c r="MHQ46" s="4"/>
      <c r="MHR46" s="4"/>
      <c r="MHS46" s="4"/>
      <c r="MHT46" s="4"/>
      <c r="MHU46" s="4"/>
      <c r="MHV46" s="4"/>
      <c r="MHW46" s="4"/>
      <c r="MHX46" s="4"/>
      <c r="MHY46" s="4"/>
      <c r="MHZ46" s="4"/>
      <c r="MIA46" s="4"/>
      <c r="MIB46" s="4"/>
      <c r="MIC46" s="4"/>
      <c r="MID46" s="4"/>
      <c r="MIE46" s="4"/>
      <c r="MIF46" s="4"/>
      <c r="MIG46" s="4"/>
      <c r="MIH46" s="4"/>
      <c r="MII46" s="4"/>
      <c r="MIJ46" s="4"/>
      <c r="MIK46" s="4"/>
      <c r="MIL46" s="4"/>
      <c r="MIM46" s="4"/>
      <c r="MIN46" s="4"/>
      <c r="MIO46" s="4"/>
      <c r="MIP46" s="4"/>
      <c r="MIQ46" s="4"/>
      <c r="MIR46" s="4"/>
      <c r="MIS46" s="4"/>
      <c r="MIT46" s="4"/>
      <c r="MIU46" s="4"/>
      <c r="MIV46" s="4"/>
      <c r="MIW46" s="4"/>
      <c r="MIX46" s="4"/>
      <c r="MIY46" s="4"/>
      <c r="MIZ46" s="4"/>
      <c r="MJA46" s="4"/>
      <c r="MJB46" s="4"/>
      <c r="MJC46" s="4"/>
      <c r="MJD46" s="4"/>
      <c r="MJE46" s="4"/>
      <c r="MJF46" s="4"/>
      <c r="MJG46" s="4"/>
      <c r="MJH46" s="4"/>
      <c r="MJI46" s="4"/>
      <c r="MJJ46" s="4"/>
      <c r="MJK46" s="4"/>
      <c r="MJL46" s="4"/>
      <c r="MJM46" s="4"/>
      <c r="MJN46" s="4"/>
      <c r="MJO46" s="4"/>
      <c r="MJP46" s="4"/>
      <c r="MJQ46" s="4"/>
      <c r="MJR46" s="4"/>
      <c r="MJS46" s="4"/>
      <c r="MJT46" s="4"/>
      <c r="MJU46" s="4"/>
      <c r="MJV46" s="4"/>
      <c r="MJW46" s="4"/>
      <c r="MJX46" s="4"/>
      <c r="MJY46" s="4"/>
      <c r="MJZ46" s="4"/>
      <c r="MKA46" s="4"/>
      <c r="MKB46" s="4"/>
      <c r="MKC46" s="4"/>
      <c r="MKD46" s="4"/>
      <c r="MKE46" s="4"/>
      <c r="MKF46" s="4"/>
      <c r="MKG46" s="4"/>
      <c r="MKH46" s="4"/>
      <c r="MKI46" s="4"/>
      <c r="MKJ46" s="4"/>
      <c r="MKK46" s="4"/>
      <c r="MKL46" s="4"/>
      <c r="MKM46" s="4"/>
      <c r="MKN46" s="4"/>
      <c r="MKO46" s="4"/>
      <c r="MKP46" s="4"/>
      <c r="MKQ46" s="4"/>
      <c r="MKR46" s="4"/>
      <c r="MKS46" s="4"/>
      <c r="MKT46" s="4"/>
      <c r="MKU46" s="4"/>
      <c r="MKV46" s="4"/>
      <c r="MKW46" s="4"/>
      <c r="MKX46" s="4"/>
      <c r="MKY46" s="4"/>
      <c r="MKZ46" s="4"/>
      <c r="MLA46" s="4"/>
      <c r="MLB46" s="4"/>
      <c r="MLC46" s="4"/>
      <c r="MLD46" s="4"/>
      <c r="MLE46" s="4"/>
      <c r="MLF46" s="4"/>
      <c r="MLG46" s="4"/>
      <c r="MLH46" s="4"/>
      <c r="MLI46" s="4"/>
      <c r="MLJ46" s="4"/>
      <c r="MLK46" s="4"/>
      <c r="MLL46" s="4"/>
      <c r="MLM46" s="4"/>
      <c r="MLN46" s="4"/>
      <c r="MLO46" s="4"/>
      <c r="MLP46" s="4"/>
      <c r="MLQ46" s="4"/>
      <c r="MLR46" s="4"/>
      <c r="MLS46" s="4"/>
      <c r="MLT46" s="4"/>
      <c r="MLU46" s="4"/>
      <c r="MLV46" s="4"/>
      <c r="MLW46" s="4"/>
      <c r="MLX46" s="4"/>
      <c r="MLY46" s="4"/>
      <c r="MLZ46" s="4"/>
      <c r="MMA46" s="4"/>
      <c r="MMB46" s="4"/>
      <c r="MMC46" s="4"/>
      <c r="MMD46" s="4"/>
      <c r="MME46" s="4"/>
      <c r="MMF46" s="4"/>
      <c r="MMG46" s="4"/>
      <c r="MMH46" s="4"/>
      <c r="MMI46" s="4"/>
      <c r="MMJ46" s="4"/>
      <c r="MMK46" s="4"/>
      <c r="MML46" s="4"/>
      <c r="MMM46" s="4"/>
      <c r="MMN46" s="4"/>
      <c r="MMO46" s="4"/>
      <c r="MMP46" s="4"/>
      <c r="MMQ46" s="4"/>
      <c r="MMR46" s="4"/>
      <c r="MMS46" s="4"/>
      <c r="MMT46" s="4"/>
      <c r="MMU46" s="4"/>
      <c r="MMV46" s="4"/>
      <c r="MMW46" s="4"/>
      <c r="MMX46" s="4"/>
      <c r="MMY46" s="4"/>
      <c r="MMZ46" s="4"/>
      <c r="MNA46" s="4"/>
      <c r="MNB46" s="4"/>
      <c r="MNC46" s="4"/>
      <c r="MND46" s="4"/>
      <c r="MNE46" s="4"/>
      <c r="MNF46" s="4"/>
      <c r="MNG46" s="4"/>
      <c r="MNH46" s="4"/>
      <c r="MNI46" s="4"/>
      <c r="MNJ46" s="4"/>
      <c r="MNK46" s="4"/>
      <c r="MNL46" s="4"/>
      <c r="MNM46" s="4"/>
      <c r="MNN46" s="4"/>
      <c r="MNO46" s="4"/>
      <c r="MNP46" s="4"/>
      <c r="MNQ46" s="4"/>
      <c r="MNR46" s="4"/>
      <c r="MNS46" s="4"/>
      <c r="MNT46" s="4"/>
      <c r="MNU46" s="4"/>
      <c r="MNV46" s="4"/>
      <c r="MNW46" s="4"/>
      <c r="MNX46" s="4"/>
      <c r="MNY46" s="4"/>
      <c r="MNZ46" s="4"/>
      <c r="MOA46" s="4"/>
      <c r="MOB46" s="4"/>
      <c r="MOC46" s="4"/>
      <c r="MOD46" s="4"/>
      <c r="MOE46" s="4"/>
      <c r="MOF46" s="4"/>
      <c r="MOG46" s="4"/>
      <c r="MOH46" s="4"/>
      <c r="MOI46" s="4"/>
      <c r="MOJ46" s="4"/>
      <c r="MOK46" s="4"/>
      <c r="MOL46" s="4"/>
      <c r="MOM46" s="4"/>
      <c r="MON46" s="4"/>
      <c r="MOO46" s="4"/>
      <c r="MOP46" s="4"/>
      <c r="MOQ46" s="4"/>
      <c r="MOR46" s="4"/>
      <c r="MOS46" s="4"/>
      <c r="MOT46" s="4"/>
      <c r="MOU46" s="4"/>
      <c r="MOV46" s="4"/>
      <c r="MOW46" s="4"/>
      <c r="MOX46" s="4"/>
      <c r="MOY46" s="4"/>
      <c r="MOZ46" s="4"/>
      <c r="MPA46" s="4"/>
      <c r="MPB46" s="4"/>
      <c r="MPC46" s="4"/>
      <c r="MPD46" s="4"/>
      <c r="MPE46" s="4"/>
      <c r="MPF46" s="4"/>
      <c r="MPG46" s="4"/>
      <c r="MPH46" s="4"/>
      <c r="MPI46" s="4"/>
      <c r="MPJ46" s="4"/>
      <c r="MPK46" s="4"/>
      <c r="MPL46" s="4"/>
      <c r="MPM46" s="4"/>
      <c r="MPN46" s="4"/>
      <c r="MPO46" s="4"/>
      <c r="MPP46" s="4"/>
      <c r="MPQ46" s="4"/>
      <c r="MPR46" s="4"/>
      <c r="MPS46" s="4"/>
      <c r="MPT46" s="4"/>
      <c r="MPU46" s="4"/>
      <c r="MPV46" s="4"/>
      <c r="MPW46" s="4"/>
      <c r="MPX46" s="4"/>
      <c r="MPY46" s="4"/>
      <c r="MPZ46" s="4"/>
      <c r="MQA46" s="4"/>
      <c r="MQB46" s="4"/>
      <c r="MQC46" s="4"/>
      <c r="MQD46" s="4"/>
      <c r="MQE46" s="4"/>
      <c r="MQF46" s="4"/>
      <c r="MQG46" s="4"/>
      <c r="MQH46" s="4"/>
      <c r="MQI46" s="4"/>
      <c r="MQJ46" s="4"/>
      <c r="MQK46" s="4"/>
      <c r="MQL46" s="4"/>
      <c r="MQM46" s="4"/>
      <c r="MQN46" s="4"/>
      <c r="MQO46" s="4"/>
      <c r="MQP46" s="4"/>
      <c r="MQQ46" s="4"/>
      <c r="MQR46" s="4"/>
      <c r="MQS46" s="4"/>
      <c r="MQT46" s="4"/>
      <c r="MQU46" s="4"/>
      <c r="MQV46" s="4"/>
      <c r="MQW46" s="4"/>
      <c r="MQX46" s="4"/>
      <c r="MQY46" s="4"/>
      <c r="MQZ46" s="4"/>
      <c r="MRA46" s="4"/>
      <c r="MRB46" s="4"/>
      <c r="MRC46" s="4"/>
      <c r="MRD46" s="4"/>
      <c r="MRE46" s="4"/>
      <c r="MRF46" s="4"/>
      <c r="MRG46" s="4"/>
      <c r="MRH46" s="4"/>
      <c r="MRI46" s="4"/>
      <c r="MRJ46" s="4"/>
      <c r="MRK46" s="4"/>
      <c r="MRL46" s="4"/>
      <c r="MRM46" s="4"/>
      <c r="MRN46" s="4"/>
      <c r="MRO46" s="4"/>
      <c r="MRP46" s="4"/>
      <c r="MRQ46" s="4"/>
      <c r="MRR46" s="4"/>
      <c r="MRS46" s="4"/>
      <c r="MRT46" s="4"/>
      <c r="MRU46" s="4"/>
      <c r="MRV46" s="4"/>
      <c r="MRW46" s="4"/>
      <c r="MRX46" s="4"/>
      <c r="MRY46" s="4"/>
      <c r="MRZ46" s="4"/>
      <c r="MSA46" s="4"/>
      <c r="MSB46" s="4"/>
      <c r="MSC46" s="4"/>
      <c r="MSD46" s="4"/>
      <c r="MSE46" s="4"/>
      <c r="MSF46" s="4"/>
      <c r="MSG46" s="4"/>
      <c r="MSH46" s="4"/>
      <c r="MSI46" s="4"/>
      <c r="MSJ46" s="4"/>
      <c r="MSK46" s="4"/>
      <c r="MSL46" s="4"/>
      <c r="MSM46" s="4"/>
      <c r="MSN46" s="4"/>
      <c r="MSO46" s="4"/>
      <c r="MSP46" s="4"/>
      <c r="MSQ46" s="4"/>
      <c r="MSR46" s="4"/>
      <c r="MSS46" s="4"/>
      <c r="MST46" s="4"/>
      <c r="MSU46" s="4"/>
      <c r="MSV46" s="4"/>
      <c r="MSW46" s="4"/>
      <c r="MSX46" s="4"/>
      <c r="MSY46" s="4"/>
      <c r="MSZ46" s="4"/>
      <c r="MTA46" s="4"/>
      <c r="MTB46" s="4"/>
      <c r="MTC46" s="4"/>
      <c r="MTD46" s="4"/>
      <c r="MTE46" s="4"/>
      <c r="MTF46" s="4"/>
      <c r="MTG46" s="4"/>
      <c r="MTH46" s="4"/>
      <c r="MTI46" s="4"/>
      <c r="MTJ46" s="4"/>
      <c r="MTK46" s="4"/>
      <c r="MTL46" s="4"/>
      <c r="MTM46" s="4"/>
      <c r="MTN46" s="4"/>
      <c r="MTO46" s="4"/>
      <c r="MTP46" s="4"/>
      <c r="MTQ46" s="4"/>
      <c r="MTR46" s="4"/>
      <c r="MTS46" s="4"/>
      <c r="MTT46" s="4"/>
      <c r="MTU46" s="4"/>
      <c r="MTV46" s="4"/>
      <c r="MTW46" s="4"/>
      <c r="MTX46" s="4"/>
      <c r="MTY46" s="4"/>
      <c r="MTZ46" s="4"/>
      <c r="MUA46" s="4"/>
      <c r="MUB46" s="4"/>
      <c r="MUC46" s="4"/>
      <c r="MUD46" s="4"/>
      <c r="MUE46" s="4"/>
      <c r="MUF46" s="4"/>
      <c r="MUG46" s="4"/>
      <c r="MUH46" s="4"/>
      <c r="MUI46" s="4"/>
      <c r="MUJ46" s="4"/>
      <c r="MUK46" s="4"/>
      <c r="MUL46" s="4"/>
      <c r="MUM46" s="4"/>
      <c r="MUN46" s="4"/>
      <c r="MUO46" s="4"/>
      <c r="MUP46" s="4"/>
      <c r="MUQ46" s="4"/>
      <c r="MUR46" s="4"/>
      <c r="MUS46" s="4"/>
      <c r="MUT46" s="4"/>
      <c r="MUU46" s="4"/>
      <c r="MUV46" s="4"/>
      <c r="MUW46" s="4"/>
      <c r="MUX46" s="4"/>
      <c r="MUY46" s="4"/>
      <c r="MUZ46" s="4"/>
      <c r="MVA46" s="4"/>
      <c r="MVB46" s="4"/>
      <c r="MVC46" s="4"/>
      <c r="MVD46" s="4"/>
      <c r="MVE46" s="4"/>
      <c r="MVF46" s="4"/>
      <c r="MVG46" s="4"/>
      <c r="MVH46" s="4"/>
      <c r="MVI46" s="4"/>
      <c r="MVJ46" s="4"/>
      <c r="MVK46" s="4"/>
      <c r="MVL46" s="4"/>
      <c r="MVM46" s="4"/>
      <c r="MVN46" s="4"/>
      <c r="MVO46" s="4"/>
      <c r="MVP46" s="4"/>
      <c r="MVQ46" s="4"/>
      <c r="MVR46" s="4"/>
      <c r="MVS46" s="4"/>
      <c r="MVT46" s="4"/>
      <c r="MVU46" s="4"/>
      <c r="MVV46" s="4"/>
      <c r="MVW46" s="4"/>
      <c r="MVX46" s="4"/>
      <c r="MVY46" s="4"/>
      <c r="MVZ46" s="4"/>
      <c r="MWA46" s="4"/>
      <c r="MWB46" s="4"/>
      <c r="MWC46" s="4"/>
      <c r="MWD46" s="4"/>
      <c r="MWE46" s="4"/>
      <c r="MWF46" s="4"/>
      <c r="MWG46" s="4"/>
      <c r="MWH46" s="4"/>
      <c r="MWI46" s="4"/>
      <c r="MWJ46" s="4"/>
      <c r="MWK46" s="4"/>
      <c r="MWL46" s="4"/>
      <c r="MWM46" s="4"/>
      <c r="MWN46" s="4"/>
      <c r="MWO46" s="4"/>
      <c r="MWP46" s="4"/>
      <c r="MWQ46" s="4"/>
      <c r="MWR46" s="4"/>
      <c r="MWS46" s="4"/>
      <c r="MWT46" s="4"/>
      <c r="MWU46" s="4"/>
      <c r="MWV46" s="4"/>
      <c r="MWW46" s="4"/>
      <c r="MWX46" s="4"/>
      <c r="MWY46" s="4"/>
      <c r="MWZ46" s="4"/>
      <c r="MXA46" s="4"/>
      <c r="MXB46" s="4"/>
      <c r="MXC46" s="4"/>
      <c r="MXD46" s="4"/>
      <c r="MXE46" s="4"/>
      <c r="MXF46" s="4"/>
      <c r="MXG46" s="4"/>
      <c r="MXH46" s="4"/>
      <c r="MXI46" s="4"/>
      <c r="MXJ46" s="4"/>
      <c r="MXK46" s="4"/>
      <c r="MXL46" s="4"/>
      <c r="MXM46" s="4"/>
      <c r="MXN46" s="4"/>
      <c r="MXO46" s="4"/>
      <c r="MXP46" s="4"/>
      <c r="MXQ46" s="4"/>
      <c r="MXR46" s="4"/>
      <c r="MXS46" s="4"/>
      <c r="MXT46" s="4"/>
      <c r="MXU46" s="4"/>
      <c r="MXV46" s="4"/>
      <c r="MXW46" s="4"/>
      <c r="MXX46" s="4"/>
      <c r="MXY46" s="4"/>
      <c r="MXZ46" s="4"/>
      <c r="MYA46" s="4"/>
      <c r="MYB46" s="4"/>
      <c r="MYC46" s="4"/>
      <c r="MYD46" s="4"/>
      <c r="MYE46" s="4"/>
      <c r="MYF46" s="4"/>
      <c r="MYG46" s="4"/>
      <c r="MYH46" s="4"/>
      <c r="MYI46" s="4"/>
      <c r="MYJ46" s="4"/>
      <c r="MYK46" s="4"/>
      <c r="MYL46" s="4"/>
      <c r="MYM46" s="4"/>
      <c r="MYN46" s="4"/>
      <c r="MYO46" s="4"/>
      <c r="MYP46" s="4"/>
      <c r="MYQ46" s="4"/>
      <c r="MYR46" s="4"/>
      <c r="MYS46" s="4"/>
      <c r="MYT46" s="4"/>
      <c r="MYU46" s="4"/>
      <c r="MYV46" s="4"/>
      <c r="MYW46" s="4"/>
      <c r="MYX46" s="4"/>
      <c r="MYY46" s="4"/>
      <c r="MYZ46" s="4"/>
      <c r="MZA46" s="4"/>
      <c r="MZB46" s="4"/>
      <c r="MZC46" s="4"/>
      <c r="MZD46" s="4"/>
      <c r="MZE46" s="4"/>
      <c r="MZF46" s="4"/>
      <c r="MZG46" s="4"/>
      <c r="MZH46" s="4"/>
      <c r="MZI46" s="4"/>
      <c r="MZJ46" s="4"/>
      <c r="MZK46" s="4"/>
      <c r="MZL46" s="4"/>
      <c r="MZM46" s="4"/>
      <c r="MZN46" s="4"/>
      <c r="MZO46" s="4"/>
      <c r="MZP46" s="4"/>
      <c r="MZQ46" s="4"/>
      <c r="MZR46" s="4"/>
      <c r="MZS46" s="4"/>
      <c r="MZT46" s="4"/>
      <c r="MZU46" s="4"/>
      <c r="MZV46" s="4"/>
      <c r="MZW46" s="4"/>
      <c r="MZX46" s="4"/>
      <c r="MZY46" s="4"/>
      <c r="MZZ46" s="4"/>
      <c r="NAA46" s="4"/>
      <c r="NAB46" s="4"/>
      <c r="NAC46" s="4"/>
      <c r="NAD46" s="4"/>
      <c r="NAE46" s="4"/>
      <c r="NAF46" s="4"/>
      <c r="NAG46" s="4"/>
      <c r="NAH46" s="4"/>
      <c r="NAI46" s="4"/>
      <c r="NAJ46" s="4"/>
      <c r="NAK46" s="4"/>
      <c r="NAL46" s="4"/>
      <c r="NAM46" s="4"/>
      <c r="NAN46" s="4"/>
      <c r="NAO46" s="4"/>
      <c r="NAP46" s="4"/>
      <c r="NAQ46" s="4"/>
      <c r="NAR46" s="4"/>
      <c r="NAS46" s="4"/>
      <c r="NAT46" s="4"/>
      <c r="NAU46" s="4"/>
      <c r="NAV46" s="4"/>
      <c r="NAW46" s="4"/>
      <c r="NAX46" s="4"/>
      <c r="NAY46" s="4"/>
      <c r="NAZ46" s="4"/>
      <c r="NBA46" s="4"/>
      <c r="NBB46" s="4"/>
      <c r="NBC46" s="4"/>
      <c r="NBD46" s="4"/>
      <c r="NBE46" s="4"/>
      <c r="NBF46" s="4"/>
      <c r="NBG46" s="4"/>
      <c r="NBH46" s="4"/>
      <c r="NBI46" s="4"/>
      <c r="NBJ46" s="4"/>
      <c r="NBK46" s="4"/>
      <c r="NBL46" s="4"/>
      <c r="NBM46" s="4"/>
      <c r="NBN46" s="4"/>
      <c r="NBO46" s="4"/>
      <c r="NBP46" s="4"/>
      <c r="NBQ46" s="4"/>
      <c r="NBR46" s="4"/>
      <c r="NBS46" s="4"/>
      <c r="NBT46" s="4"/>
      <c r="NBU46" s="4"/>
      <c r="NBV46" s="4"/>
      <c r="NBW46" s="4"/>
      <c r="NBX46" s="4"/>
      <c r="NBY46" s="4"/>
      <c r="NBZ46" s="4"/>
      <c r="NCA46" s="4"/>
      <c r="NCB46" s="4"/>
      <c r="NCC46" s="4"/>
      <c r="NCD46" s="4"/>
      <c r="NCE46" s="4"/>
      <c r="NCF46" s="4"/>
      <c r="NCG46" s="4"/>
      <c r="NCH46" s="4"/>
      <c r="NCI46" s="4"/>
      <c r="NCJ46" s="4"/>
      <c r="NCK46" s="4"/>
      <c r="NCL46" s="4"/>
      <c r="NCM46" s="4"/>
      <c r="NCN46" s="4"/>
      <c r="NCO46" s="4"/>
      <c r="NCP46" s="4"/>
      <c r="NCQ46" s="4"/>
      <c r="NCR46" s="4"/>
      <c r="NCS46" s="4"/>
      <c r="NCT46" s="4"/>
      <c r="NCU46" s="4"/>
      <c r="NCV46" s="4"/>
      <c r="NCW46" s="4"/>
      <c r="NCX46" s="4"/>
      <c r="NCY46" s="4"/>
      <c r="NCZ46" s="4"/>
      <c r="NDA46" s="4"/>
      <c r="NDB46" s="4"/>
      <c r="NDC46" s="4"/>
      <c r="NDD46" s="4"/>
      <c r="NDE46" s="4"/>
      <c r="NDF46" s="4"/>
      <c r="NDG46" s="4"/>
      <c r="NDH46" s="4"/>
      <c r="NDI46" s="4"/>
      <c r="NDJ46" s="4"/>
      <c r="NDK46" s="4"/>
      <c r="NDL46" s="4"/>
      <c r="NDM46" s="4"/>
      <c r="NDN46" s="4"/>
      <c r="NDO46" s="4"/>
      <c r="NDP46" s="4"/>
      <c r="NDQ46" s="4"/>
      <c r="NDR46" s="4"/>
      <c r="NDS46" s="4"/>
      <c r="NDT46" s="4"/>
      <c r="NDU46" s="4"/>
      <c r="NDV46" s="4"/>
      <c r="NDW46" s="4"/>
      <c r="NDX46" s="4"/>
      <c r="NDY46" s="4"/>
      <c r="NDZ46" s="4"/>
      <c r="NEA46" s="4"/>
      <c r="NEB46" s="4"/>
      <c r="NEC46" s="4"/>
      <c r="NED46" s="4"/>
      <c r="NEE46" s="4"/>
      <c r="NEF46" s="4"/>
      <c r="NEG46" s="4"/>
      <c r="NEH46" s="4"/>
      <c r="NEI46" s="4"/>
      <c r="NEJ46" s="4"/>
      <c r="NEK46" s="4"/>
      <c r="NEL46" s="4"/>
      <c r="NEM46" s="4"/>
      <c r="NEN46" s="4"/>
      <c r="NEO46" s="4"/>
      <c r="NEP46" s="4"/>
      <c r="NEQ46" s="4"/>
      <c r="NER46" s="4"/>
      <c r="NES46" s="4"/>
      <c r="NET46" s="4"/>
      <c r="NEU46" s="4"/>
      <c r="NEV46" s="4"/>
      <c r="NEW46" s="4"/>
      <c r="NEX46" s="4"/>
      <c r="NEY46" s="4"/>
      <c r="NEZ46" s="4"/>
      <c r="NFA46" s="4"/>
      <c r="NFB46" s="4"/>
      <c r="NFC46" s="4"/>
      <c r="NFD46" s="4"/>
      <c r="NFE46" s="4"/>
      <c r="NFF46" s="4"/>
      <c r="NFG46" s="4"/>
      <c r="NFH46" s="4"/>
      <c r="NFI46" s="4"/>
      <c r="NFJ46" s="4"/>
      <c r="NFK46" s="4"/>
      <c r="NFL46" s="4"/>
      <c r="NFM46" s="4"/>
      <c r="NFN46" s="4"/>
      <c r="NFO46" s="4"/>
      <c r="NFP46" s="4"/>
      <c r="NFQ46" s="4"/>
      <c r="NFR46" s="4"/>
      <c r="NFS46" s="4"/>
      <c r="NFT46" s="4"/>
      <c r="NFU46" s="4"/>
      <c r="NFV46" s="4"/>
      <c r="NFW46" s="4"/>
      <c r="NFX46" s="4"/>
      <c r="NFY46" s="4"/>
      <c r="NFZ46" s="4"/>
      <c r="NGA46" s="4"/>
      <c r="NGB46" s="4"/>
      <c r="NGC46" s="4"/>
      <c r="NGD46" s="4"/>
      <c r="NGE46" s="4"/>
      <c r="NGF46" s="4"/>
      <c r="NGG46" s="4"/>
      <c r="NGH46" s="4"/>
      <c r="NGI46" s="4"/>
      <c r="NGJ46" s="4"/>
      <c r="NGK46" s="4"/>
      <c r="NGL46" s="4"/>
      <c r="NGM46" s="4"/>
      <c r="NGN46" s="4"/>
      <c r="NGO46" s="4"/>
      <c r="NGP46" s="4"/>
      <c r="NGQ46" s="4"/>
      <c r="NGR46" s="4"/>
      <c r="NGS46" s="4"/>
      <c r="NGT46" s="4"/>
      <c r="NGU46" s="4"/>
      <c r="NGV46" s="4"/>
      <c r="NGW46" s="4"/>
      <c r="NGX46" s="4"/>
      <c r="NGY46" s="4"/>
      <c r="NGZ46" s="4"/>
      <c r="NHA46" s="4"/>
      <c r="NHB46" s="4"/>
      <c r="NHC46" s="4"/>
      <c r="NHD46" s="4"/>
      <c r="NHE46" s="4"/>
      <c r="NHF46" s="4"/>
      <c r="NHG46" s="4"/>
      <c r="NHH46" s="4"/>
      <c r="NHI46" s="4"/>
      <c r="NHJ46" s="4"/>
      <c r="NHK46" s="4"/>
      <c r="NHL46" s="4"/>
      <c r="NHM46" s="4"/>
      <c r="NHN46" s="4"/>
      <c r="NHO46" s="4"/>
      <c r="NHP46" s="4"/>
      <c r="NHQ46" s="4"/>
      <c r="NHR46" s="4"/>
      <c r="NHS46" s="4"/>
      <c r="NHT46" s="4"/>
      <c r="NHU46" s="4"/>
      <c r="NHV46" s="4"/>
      <c r="NHW46" s="4"/>
      <c r="NHX46" s="4"/>
      <c r="NHY46" s="4"/>
      <c r="NHZ46" s="4"/>
      <c r="NIA46" s="4"/>
      <c r="NIB46" s="4"/>
      <c r="NIC46" s="4"/>
      <c r="NID46" s="4"/>
      <c r="NIE46" s="4"/>
      <c r="NIF46" s="4"/>
      <c r="NIG46" s="4"/>
      <c r="NIH46" s="4"/>
      <c r="NII46" s="4"/>
      <c r="NIJ46" s="4"/>
      <c r="NIK46" s="4"/>
      <c r="NIL46" s="4"/>
      <c r="NIM46" s="4"/>
      <c r="NIN46" s="4"/>
      <c r="NIO46" s="4"/>
      <c r="NIP46" s="4"/>
      <c r="NIQ46" s="4"/>
      <c r="NIR46" s="4"/>
      <c r="NIS46" s="4"/>
      <c r="NIT46" s="4"/>
      <c r="NIU46" s="4"/>
      <c r="NIV46" s="4"/>
      <c r="NIW46" s="4"/>
      <c r="NIX46" s="4"/>
      <c r="NIY46" s="4"/>
      <c r="NIZ46" s="4"/>
      <c r="NJA46" s="4"/>
      <c r="NJB46" s="4"/>
      <c r="NJC46" s="4"/>
      <c r="NJD46" s="4"/>
      <c r="NJE46" s="4"/>
      <c r="NJF46" s="4"/>
      <c r="NJG46" s="4"/>
      <c r="NJH46" s="4"/>
      <c r="NJI46" s="4"/>
      <c r="NJJ46" s="4"/>
      <c r="NJK46" s="4"/>
      <c r="NJL46" s="4"/>
      <c r="NJM46" s="4"/>
      <c r="NJN46" s="4"/>
      <c r="NJO46" s="4"/>
      <c r="NJP46" s="4"/>
      <c r="NJQ46" s="4"/>
      <c r="NJR46" s="4"/>
      <c r="NJS46" s="4"/>
      <c r="NJT46" s="4"/>
      <c r="NJU46" s="4"/>
      <c r="NJV46" s="4"/>
      <c r="NJW46" s="4"/>
      <c r="NJX46" s="4"/>
      <c r="NJY46" s="4"/>
      <c r="NJZ46" s="4"/>
      <c r="NKA46" s="4"/>
      <c r="NKB46" s="4"/>
      <c r="NKC46" s="4"/>
      <c r="NKD46" s="4"/>
      <c r="NKE46" s="4"/>
      <c r="NKF46" s="4"/>
      <c r="NKG46" s="4"/>
      <c r="NKH46" s="4"/>
      <c r="NKI46" s="4"/>
      <c r="NKJ46" s="4"/>
      <c r="NKK46" s="4"/>
      <c r="NKL46" s="4"/>
      <c r="NKM46" s="4"/>
      <c r="NKN46" s="4"/>
      <c r="NKO46" s="4"/>
      <c r="NKP46" s="4"/>
      <c r="NKQ46" s="4"/>
      <c r="NKR46" s="4"/>
      <c r="NKS46" s="4"/>
      <c r="NKT46" s="4"/>
      <c r="NKU46" s="4"/>
      <c r="NKV46" s="4"/>
      <c r="NKW46" s="4"/>
      <c r="NKX46" s="4"/>
      <c r="NKY46" s="4"/>
      <c r="NKZ46" s="4"/>
      <c r="NLA46" s="4"/>
      <c r="NLB46" s="4"/>
      <c r="NLC46" s="4"/>
      <c r="NLD46" s="4"/>
      <c r="NLE46" s="4"/>
      <c r="NLF46" s="4"/>
      <c r="NLG46" s="4"/>
      <c r="NLH46" s="4"/>
      <c r="NLI46" s="4"/>
      <c r="NLJ46" s="4"/>
      <c r="NLK46" s="4"/>
      <c r="NLL46" s="4"/>
      <c r="NLM46" s="4"/>
      <c r="NLN46" s="4"/>
      <c r="NLO46" s="4"/>
      <c r="NLP46" s="4"/>
      <c r="NLQ46" s="4"/>
      <c r="NLR46" s="4"/>
      <c r="NLS46" s="4"/>
      <c r="NLT46" s="4"/>
      <c r="NLU46" s="4"/>
      <c r="NLV46" s="4"/>
      <c r="NLW46" s="4"/>
      <c r="NLX46" s="4"/>
      <c r="NLY46" s="4"/>
      <c r="NLZ46" s="4"/>
      <c r="NMA46" s="4"/>
      <c r="NMB46" s="4"/>
      <c r="NMC46" s="4"/>
      <c r="NMD46" s="4"/>
      <c r="NME46" s="4"/>
      <c r="NMF46" s="4"/>
      <c r="NMG46" s="4"/>
      <c r="NMH46" s="4"/>
      <c r="NMI46" s="4"/>
      <c r="NMJ46" s="4"/>
      <c r="NMK46" s="4"/>
      <c r="NML46" s="4"/>
      <c r="NMM46" s="4"/>
      <c r="NMN46" s="4"/>
      <c r="NMO46" s="4"/>
      <c r="NMP46" s="4"/>
      <c r="NMQ46" s="4"/>
      <c r="NMR46" s="4"/>
      <c r="NMS46" s="4"/>
      <c r="NMT46" s="4"/>
      <c r="NMU46" s="4"/>
      <c r="NMV46" s="4"/>
      <c r="NMW46" s="4"/>
      <c r="NMX46" s="4"/>
      <c r="NMY46" s="4"/>
      <c r="NMZ46" s="4"/>
      <c r="NNA46" s="4"/>
      <c r="NNB46" s="4"/>
      <c r="NNC46" s="4"/>
      <c r="NND46" s="4"/>
      <c r="NNE46" s="4"/>
      <c r="NNF46" s="4"/>
      <c r="NNG46" s="4"/>
      <c r="NNH46" s="4"/>
      <c r="NNI46" s="4"/>
      <c r="NNJ46" s="4"/>
      <c r="NNK46" s="4"/>
      <c r="NNL46" s="4"/>
      <c r="NNM46" s="4"/>
      <c r="NNN46" s="4"/>
      <c r="NNO46" s="4"/>
      <c r="NNP46" s="4"/>
      <c r="NNQ46" s="4"/>
      <c r="NNR46" s="4"/>
      <c r="NNS46" s="4"/>
      <c r="NNT46" s="4"/>
      <c r="NNU46" s="4"/>
      <c r="NNV46" s="4"/>
      <c r="NNW46" s="4"/>
      <c r="NNX46" s="4"/>
      <c r="NNY46" s="4"/>
      <c r="NNZ46" s="4"/>
      <c r="NOA46" s="4"/>
      <c r="NOB46" s="4"/>
      <c r="NOC46" s="4"/>
      <c r="NOD46" s="4"/>
      <c r="NOE46" s="4"/>
      <c r="NOF46" s="4"/>
      <c r="NOG46" s="4"/>
      <c r="NOH46" s="4"/>
      <c r="NOI46" s="4"/>
      <c r="NOJ46" s="4"/>
      <c r="NOK46" s="4"/>
      <c r="NOL46" s="4"/>
      <c r="NOM46" s="4"/>
      <c r="NON46" s="4"/>
      <c r="NOO46" s="4"/>
      <c r="NOP46" s="4"/>
      <c r="NOQ46" s="4"/>
      <c r="NOR46" s="4"/>
      <c r="NOS46" s="4"/>
      <c r="NOT46" s="4"/>
      <c r="NOU46" s="4"/>
      <c r="NOV46" s="4"/>
      <c r="NOW46" s="4"/>
      <c r="NOX46" s="4"/>
      <c r="NOY46" s="4"/>
      <c r="NOZ46" s="4"/>
      <c r="NPA46" s="4"/>
      <c r="NPB46" s="4"/>
      <c r="NPC46" s="4"/>
      <c r="NPD46" s="4"/>
      <c r="NPE46" s="4"/>
      <c r="NPF46" s="4"/>
      <c r="NPG46" s="4"/>
      <c r="NPH46" s="4"/>
      <c r="NPI46" s="4"/>
      <c r="NPJ46" s="4"/>
      <c r="NPK46" s="4"/>
      <c r="NPL46" s="4"/>
      <c r="NPM46" s="4"/>
      <c r="NPN46" s="4"/>
      <c r="NPO46" s="4"/>
      <c r="NPP46" s="4"/>
      <c r="NPQ46" s="4"/>
      <c r="NPR46" s="4"/>
      <c r="NPS46" s="4"/>
      <c r="NPT46" s="4"/>
      <c r="NPU46" s="4"/>
      <c r="NPV46" s="4"/>
      <c r="NPW46" s="4"/>
      <c r="NPX46" s="4"/>
      <c r="NPY46" s="4"/>
      <c r="NPZ46" s="4"/>
      <c r="NQA46" s="4"/>
      <c r="NQB46" s="4"/>
      <c r="NQC46" s="4"/>
      <c r="NQD46" s="4"/>
      <c r="NQE46" s="4"/>
      <c r="NQF46" s="4"/>
      <c r="NQG46" s="4"/>
      <c r="NQH46" s="4"/>
      <c r="NQI46" s="4"/>
      <c r="NQJ46" s="4"/>
      <c r="NQK46" s="4"/>
      <c r="NQL46" s="4"/>
      <c r="NQM46" s="4"/>
      <c r="NQN46" s="4"/>
      <c r="NQO46" s="4"/>
      <c r="NQP46" s="4"/>
      <c r="NQQ46" s="4"/>
      <c r="NQR46" s="4"/>
      <c r="NQS46" s="4"/>
      <c r="NQT46" s="4"/>
      <c r="NQU46" s="4"/>
      <c r="NQV46" s="4"/>
      <c r="NQW46" s="4"/>
      <c r="NQX46" s="4"/>
      <c r="NQY46" s="4"/>
      <c r="NQZ46" s="4"/>
      <c r="NRA46" s="4"/>
      <c r="NRB46" s="4"/>
      <c r="NRC46" s="4"/>
      <c r="NRD46" s="4"/>
      <c r="NRE46" s="4"/>
      <c r="NRF46" s="4"/>
      <c r="NRG46" s="4"/>
      <c r="NRH46" s="4"/>
      <c r="NRI46" s="4"/>
      <c r="NRJ46" s="4"/>
      <c r="NRK46" s="4"/>
      <c r="NRL46" s="4"/>
      <c r="NRM46" s="4"/>
      <c r="NRN46" s="4"/>
      <c r="NRO46" s="4"/>
      <c r="NRP46" s="4"/>
      <c r="NRQ46" s="4"/>
      <c r="NRR46" s="4"/>
      <c r="NRS46" s="4"/>
      <c r="NRT46" s="4"/>
      <c r="NRU46" s="4"/>
      <c r="NRV46" s="4"/>
      <c r="NRW46" s="4"/>
      <c r="NRX46" s="4"/>
      <c r="NRY46" s="4"/>
      <c r="NRZ46" s="4"/>
      <c r="NSA46" s="4"/>
      <c r="NSB46" s="4"/>
      <c r="NSC46" s="4"/>
      <c r="NSD46" s="4"/>
      <c r="NSE46" s="4"/>
      <c r="NSF46" s="4"/>
      <c r="NSG46" s="4"/>
      <c r="NSH46" s="4"/>
      <c r="NSI46" s="4"/>
      <c r="NSJ46" s="4"/>
      <c r="NSK46" s="4"/>
      <c r="NSL46" s="4"/>
      <c r="NSM46" s="4"/>
      <c r="NSN46" s="4"/>
      <c r="NSO46" s="4"/>
      <c r="NSP46" s="4"/>
      <c r="NSQ46" s="4"/>
      <c r="NSR46" s="4"/>
      <c r="NSS46" s="4"/>
      <c r="NST46" s="4"/>
      <c r="NSU46" s="4"/>
      <c r="NSV46" s="4"/>
      <c r="NSW46" s="4"/>
      <c r="NSX46" s="4"/>
      <c r="NSY46" s="4"/>
      <c r="NSZ46" s="4"/>
      <c r="NTA46" s="4"/>
      <c r="NTB46" s="4"/>
      <c r="NTC46" s="4"/>
      <c r="NTD46" s="4"/>
      <c r="NTE46" s="4"/>
      <c r="NTF46" s="4"/>
      <c r="NTG46" s="4"/>
      <c r="NTH46" s="4"/>
      <c r="NTI46" s="4"/>
      <c r="NTJ46" s="4"/>
      <c r="NTK46" s="4"/>
      <c r="NTL46" s="4"/>
      <c r="NTM46" s="4"/>
      <c r="NTN46" s="4"/>
      <c r="NTO46" s="4"/>
      <c r="NTP46" s="4"/>
      <c r="NTQ46" s="4"/>
      <c r="NTR46" s="4"/>
      <c r="NTS46" s="4"/>
      <c r="NTT46" s="4"/>
      <c r="NTU46" s="4"/>
      <c r="NTV46" s="4"/>
      <c r="NTW46" s="4"/>
      <c r="NTX46" s="4"/>
      <c r="NTY46" s="4"/>
      <c r="NTZ46" s="4"/>
      <c r="NUA46" s="4"/>
      <c r="NUB46" s="4"/>
      <c r="NUC46" s="4"/>
      <c r="NUD46" s="4"/>
      <c r="NUE46" s="4"/>
      <c r="NUF46" s="4"/>
      <c r="NUG46" s="4"/>
      <c r="NUH46" s="4"/>
      <c r="NUI46" s="4"/>
      <c r="NUJ46" s="4"/>
      <c r="NUK46" s="4"/>
      <c r="NUL46" s="4"/>
      <c r="NUM46" s="4"/>
      <c r="NUN46" s="4"/>
      <c r="NUO46" s="4"/>
      <c r="NUP46" s="4"/>
      <c r="NUQ46" s="4"/>
      <c r="NUR46" s="4"/>
      <c r="NUS46" s="4"/>
      <c r="NUT46" s="4"/>
      <c r="NUU46" s="4"/>
      <c r="NUV46" s="4"/>
      <c r="NUW46" s="4"/>
      <c r="NUX46" s="4"/>
      <c r="NUY46" s="4"/>
      <c r="NUZ46" s="4"/>
      <c r="NVA46" s="4"/>
      <c r="NVB46" s="4"/>
      <c r="NVC46" s="4"/>
      <c r="NVD46" s="4"/>
      <c r="NVE46" s="4"/>
      <c r="NVF46" s="4"/>
      <c r="NVG46" s="4"/>
      <c r="NVH46" s="4"/>
      <c r="NVI46" s="4"/>
      <c r="NVJ46" s="4"/>
      <c r="NVK46" s="4"/>
      <c r="NVL46" s="4"/>
      <c r="NVM46" s="4"/>
      <c r="NVN46" s="4"/>
      <c r="NVO46" s="4"/>
      <c r="NVP46" s="4"/>
      <c r="NVQ46" s="4"/>
      <c r="NVR46" s="4"/>
      <c r="NVS46" s="4"/>
      <c r="NVT46" s="4"/>
      <c r="NVU46" s="4"/>
      <c r="NVV46" s="4"/>
      <c r="NVW46" s="4"/>
      <c r="NVX46" s="4"/>
      <c r="NVY46" s="4"/>
      <c r="NVZ46" s="4"/>
      <c r="NWA46" s="4"/>
      <c r="NWB46" s="4"/>
      <c r="NWC46" s="4"/>
      <c r="NWD46" s="4"/>
      <c r="NWE46" s="4"/>
      <c r="NWF46" s="4"/>
      <c r="NWG46" s="4"/>
      <c r="NWH46" s="4"/>
      <c r="NWI46" s="4"/>
      <c r="NWJ46" s="4"/>
      <c r="NWK46" s="4"/>
      <c r="NWL46" s="4"/>
      <c r="NWM46" s="4"/>
      <c r="NWN46" s="4"/>
      <c r="NWO46" s="4"/>
      <c r="NWP46" s="4"/>
      <c r="NWQ46" s="4"/>
      <c r="NWR46" s="4"/>
      <c r="NWS46" s="4"/>
      <c r="NWT46" s="4"/>
      <c r="NWU46" s="4"/>
      <c r="NWV46" s="4"/>
      <c r="NWW46" s="4"/>
      <c r="NWX46" s="4"/>
      <c r="NWY46" s="4"/>
      <c r="NWZ46" s="4"/>
      <c r="NXA46" s="4"/>
      <c r="NXB46" s="4"/>
      <c r="NXC46" s="4"/>
      <c r="NXD46" s="4"/>
      <c r="NXE46" s="4"/>
      <c r="NXF46" s="4"/>
      <c r="NXG46" s="4"/>
      <c r="NXH46" s="4"/>
      <c r="NXI46" s="4"/>
      <c r="NXJ46" s="4"/>
      <c r="NXK46" s="4"/>
      <c r="NXL46" s="4"/>
      <c r="NXM46" s="4"/>
      <c r="NXN46" s="4"/>
      <c r="NXO46" s="4"/>
      <c r="NXP46" s="4"/>
      <c r="NXQ46" s="4"/>
      <c r="NXR46" s="4"/>
      <c r="NXS46" s="4"/>
      <c r="NXT46" s="4"/>
      <c r="NXU46" s="4"/>
      <c r="NXV46" s="4"/>
      <c r="NXW46" s="4"/>
      <c r="NXX46" s="4"/>
      <c r="NXY46" s="4"/>
      <c r="NXZ46" s="4"/>
      <c r="NYA46" s="4"/>
      <c r="NYB46" s="4"/>
      <c r="NYC46" s="4"/>
      <c r="NYD46" s="4"/>
      <c r="NYE46" s="4"/>
      <c r="NYF46" s="4"/>
      <c r="NYG46" s="4"/>
      <c r="NYH46" s="4"/>
      <c r="NYI46" s="4"/>
      <c r="NYJ46" s="4"/>
      <c r="NYK46" s="4"/>
      <c r="NYL46" s="4"/>
      <c r="NYM46" s="4"/>
      <c r="NYN46" s="4"/>
      <c r="NYO46" s="4"/>
      <c r="NYP46" s="4"/>
      <c r="NYQ46" s="4"/>
      <c r="NYR46" s="4"/>
      <c r="NYS46" s="4"/>
      <c r="NYT46" s="4"/>
      <c r="NYU46" s="4"/>
      <c r="NYV46" s="4"/>
      <c r="NYW46" s="4"/>
      <c r="NYX46" s="4"/>
      <c r="NYY46" s="4"/>
      <c r="NYZ46" s="4"/>
      <c r="NZA46" s="4"/>
      <c r="NZB46" s="4"/>
      <c r="NZC46" s="4"/>
      <c r="NZD46" s="4"/>
      <c r="NZE46" s="4"/>
      <c r="NZF46" s="4"/>
      <c r="NZG46" s="4"/>
      <c r="NZH46" s="4"/>
      <c r="NZI46" s="4"/>
      <c r="NZJ46" s="4"/>
      <c r="NZK46" s="4"/>
      <c r="NZL46" s="4"/>
      <c r="NZM46" s="4"/>
      <c r="NZN46" s="4"/>
      <c r="NZO46" s="4"/>
      <c r="NZP46" s="4"/>
      <c r="NZQ46" s="4"/>
      <c r="NZR46" s="4"/>
      <c r="NZS46" s="4"/>
      <c r="NZT46" s="4"/>
      <c r="NZU46" s="4"/>
      <c r="NZV46" s="4"/>
      <c r="NZW46" s="4"/>
      <c r="NZX46" s="4"/>
      <c r="NZY46" s="4"/>
      <c r="NZZ46" s="4"/>
      <c r="OAA46" s="4"/>
      <c r="OAB46" s="4"/>
      <c r="OAC46" s="4"/>
      <c r="OAD46" s="4"/>
      <c r="OAE46" s="4"/>
      <c r="OAF46" s="4"/>
      <c r="OAG46" s="4"/>
      <c r="OAH46" s="4"/>
      <c r="OAI46" s="4"/>
      <c r="OAJ46" s="4"/>
      <c r="OAK46" s="4"/>
      <c r="OAL46" s="4"/>
      <c r="OAM46" s="4"/>
      <c r="OAN46" s="4"/>
      <c r="OAO46" s="4"/>
      <c r="OAP46" s="4"/>
      <c r="OAQ46" s="4"/>
      <c r="OAR46" s="4"/>
      <c r="OAS46" s="4"/>
      <c r="OAT46" s="4"/>
      <c r="OAU46" s="4"/>
      <c r="OAV46" s="4"/>
      <c r="OAW46" s="4"/>
      <c r="OAX46" s="4"/>
      <c r="OAY46" s="4"/>
      <c r="OAZ46" s="4"/>
      <c r="OBA46" s="4"/>
      <c r="OBB46" s="4"/>
      <c r="OBC46" s="4"/>
      <c r="OBD46" s="4"/>
      <c r="OBE46" s="4"/>
      <c r="OBF46" s="4"/>
      <c r="OBG46" s="4"/>
      <c r="OBH46" s="4"/>
      <c r="OBI46" s="4"/>
      <c r="OBJ46" s="4"/>
      <c r="OBK46" s="4"/>
      <c r="OBL46" s="4"/>
      <c r="OBM46" s="4"/>
      <c r="OBN46" s="4"/>
      <c r="OBO46" s="4"/>
      <c r="OBP46" s="4"/>
      <c r="OBQ46" s="4"/>
      <c r="OBR46" s="4"/>
      <c r="OBS46" s="4"/>
      <c r="OBT46" s="4"/>
      <c r="OBU46" s="4"/>
      <c r="OBV46" s="4"/>
      <c r="OBW46" s="4"/>
      <c r="OBX46" s="4"/>
      <c r="OBY46" s="4"/>
      <c r="OBZ46" s="4"/>
      <c r="OCA46" s="4"/>
      <c r="OCB46" s="4"/>
      <c r="OCC46" s="4"/>
      <c r="OCD46" s="4"/>
      <c r="OCE46" s="4"/>
      <c r="OCF46" s="4"/>
      <c r="OCG46" s="4"/>
      <c r="OCH46" s="4"/>
      <c r="OCI46" s="4"/>
      <c r="OCJ46" s="4"/>
      <c r="OCK46" s="4"/>
      <c r="OCL46" s="4"/>
      <c r="OCM46" s="4"/>
      <c r="OCN46" s="4"/>
      <c r="OCO46" s="4"/>
      <c r="OCP46" s="4"/>
      <c r="OCQ46" s="4"/>
      <c r="OCR46" s="4"/>
      <c r="OCS46" s="4"/>
      <c r="OCT46" s="4"/>
      <c r="OCU46" s="4"/>
      <c r="OCV46" s="4"/>
      <c r="OCW46" s="4"/>
      <c r="OCX46" s="4"/>
      <c r="OCY46" s="4"/>
      <c r="OCZ46" s="4"/>
      <c r="ODA46" s="4"/>
      <c r="ODB46" s="4"/>
      <c r="ODC46" s="4"/>
      <c r="ODD46" s="4"/>
      <c r="ODE46" s="4"/>
      <c r="ODF46" s="4"/>
      <c r="ODG46" s="4"/>
      <c r="ODH46" s="4"/>
      <c r="ODI46" s="4"/>
      <c r="ODJ46" s="4"/>
      <c r="ODK46" s="4"/>
      <c r="ODL46" s="4"/>
      <c r="ODM46" s="4"/>
      <c r="ODN46" s="4"/>
      <c r="ODO46" s="4"/>
      <c r="ODP46" s="4"/>
      <c r="ODQ46" s="4"/>
      <c r="ODR46" s="4"/>
      <c r="ODS46" s="4"/>
      <c r="ODT46" s="4"/>
      <c r="ODU46" s="4"/>
      <c r="ODV46" s="4"/>
      <c r="ODW46" s="4"/>
      <c r="ODX46" s="4"/>
      <c r="ODY46" s="4"/>
      <c r="ODZ46" s="4"/>
      <c r="OEA46" s="4"/>
      <c r="OEB46" s="4"/>
      <c r="OEC46" s="4"/>
      <c r="OED46" s="4"/>
      <c r="OEE46" s="4"/>
      <c r="OEF46" s="4"/>
      <c r="OEG46" s="4"/>
      <c r="OEH46" s="4"/>
      <c r="OEI46" s="4"/>
      <c r="OEJ46" s="4"/>
      <c r="OEK46" s="4"/>
      <c r="OEL46" s="4"/>
      <c r="OEM46" s="4"/>
      <c r="OEN46" s="4"/>
      <c r="OEO46" s="4"/>
      <c r="OEP46" s="4"/>
      <c r="OEQ46" s="4"/>
      <c r="OER46" s="4"/>
      <c r="OES46" s="4"/>
      <c r="OET46" s="4"/>
      <c r="OEU46" s="4"/>
      <c r="OEV46" s="4"/>
      <c r="OEW46" s="4"/>
      <c r="OEX46" s="4"/>
      <c r="OEY46" s="4"/>
      <c r="OEZ46" s="4"/>
      <c r="OFA46" s="4"/>
      <c r="OFB46" s="4"/>
      <c r="OFC46" s="4"/>
      <c r="OFD46" s="4"/>
      <c r="OFE46" s="4"/>
      <c r="OFF46" s="4"/>
      <c r="OFG46" s="4"/>
      <c r="OFH46" s="4"/>
      <c r="OFI46" s="4"/>
      <c r="OFJ46" s="4"/>
      <c r="OFK46" s="4"/>
      <c r="OFL46" s="4"/>
      <c r="OFM46" s="4"/>
      <c r="OFN46" s="4"/>
      <c r="OFO46" s="4"/>
      <c r="OFP46" s="4"/>
      <c r="OFQ46" s="4"/>
      <c r="OFR46" s="4"/>
      <c r="OFS46" s="4"/>
      <c r="OFT46" s="4"/>
      <c r="OFU46" s="4"/>
      <c r="OFV46" s="4"/>
      <c r="OFW46" s="4"/>
      <c r="OFX46" s="4"/>
      <c r="OFY46" s="4"/>
      <c r="OFZ46" s="4"/>
      <c r="OGA46" s="4"/>
      <c r="OGB46" s="4"/>
      <c r="OGC46" s="4"/>
      <c r="OGD46" s="4"/>
      <c r="OGE46" s="4"/>
      <c r="OGF46" s="4"/>
      <c r="OGG46" s="4"/>
      <c r="OGH46" s="4"/>
      <c r="OGI46" s="4"/>
      <c r="OGJ46" s="4"/>
      <c r="OGK46" s="4"/>
      <c r="OGL46" s="4"/>
      <c r="OGM46" s="4"/>
      <c r="OGN46" s="4"/>
      <c r="OGO46" s="4"/>
      <c r="OGP46" s="4"/>
      <c r="OGQ46" s="4"/>
      <c r="OGR46" s="4"/>
      <c r="OGS46" s="4"/>
      <c r="OGT46" s="4"/>
      <c r="OGU46" s="4"/>
      <c r="OGV46" s="4"/>
      <c r="OGW46" s="4"/>
      <c r="OGX46" s="4"/>
      <c r="OGY46" s="4"/>
      <c r="OGZ46" s="4"/>
      <c r="OHA46" s="4"/>
      <c r="OHB46" s="4"/>
      <c r="OHC46" s="4"/>
      <c r="OHD46" s="4"/>
      <c r="OHE46" s="4"/>
      <c r="OHF46" s="4"/>
      <c r="OHG46" s="4"/>
      <c r="OHH46" s="4"/>
      <c r="OHI46" s="4"/>
      <c r="OHJ46" s="4"/>
      <c r="OHK46" s="4"/>
      <c r="OHL46" s="4"/>
      <c r="OHM46" s="4"/>
      <c r="OHN46" s="4"/>
      <c r="OHO46" s="4"/>
      <c r="OHP46" s="4"/>
      <c r="OHQ46" s="4"/>
      <c r="OHR46" s="4"/>
      <c r="OHS46" s="4"/>
      <c r="OHT46" s="4"/>
      <c r="OHU46" s="4"/>
      <c r="OHV46" s="4"/>
      <c r="OHW46" s="4"/>
      <c r="OHX46" s="4"/>
      <c r="OHY46" s="4"/>
      <c r="OHZ46" s="4"/>
      <c r="OIA46" s="4"/>
      <c r="OIB46" s="4"/>
      <c r="OIC46" s="4"/>
      <c r="OID46" s="4"/>
      <c r="OIE46" s="4"/>
      <c r="OIF46" s="4"/>
      <c r="OIG46" s="4"/>
      <c r="OIH46" s="4"/>
      <c r="OII46" s="4"/>
      <c r="OIJ46" s="4"/>
      <c r="OIK46" s="4"/>
      <c r="OIL46" s="4"/>
      <c r="OIM46" s="4"/>
      <c r="OIN46" s="4"/>
      <c r="OIO46" s="4"/>
      <c r="OIP46" s="4"/>
      <c r="OIQ46" s="4"/>
      <c r="OIR46" s="4"/>
      <c r="OIS46" s="4"/>
      <c r="OIT46" s="4"/>
      <c r="OIU46" s="4"/>
      <c r="OIV46" s="4"/>
      <c r="OIW46" s="4"/>
      <c r="OIX46" s="4"/>
      <c r="OIY46" s="4"/>
      <c r="OIZ46" s="4"/>
      <c r="OJA46" s="4"/>
      <c r="OJB46" s="4"/>
      <c r="OJC46" s="4"/>
      <c r="OJD46" s="4"/>
      <c r="OJE46" s="4"/>
      <c r="OJF46" s="4"/>
      <c r="OJG46" s="4"/>
      <c r="OJH46" s="4"/>
      <c r="OJI46" s="4"/>
      <c r="OJJ46" s="4"/>
      <c r="OJK46" s="4"/>
      <c r="OJL46" s="4"/>
      <c r="OJM46" s="4"/>
      <c r="OJN46" s="4"/>
      <c r="OJO46" s="4"/>
      <c r="OJP46" s="4"/>
      <c r="OJQ46" s="4"/>
      <c r="OJR46" s="4"/>
      <c r="OJS46" s="4"/>
      <c r="OJT46" s="4"/>
      <c r="OJU46" s="4"/>
      <c r="OJV46" s="4"/>
      <c r="OJW46" s="4"/>
      <c r="OJX46" s="4"/>
      <c r="OJY46" s="4"/>
      <c r="OJZ46" s="4"/>
      <c r="OKA46" s="4"/>
      <c r="OKB46" s="4"/>
      <c r="OKC46" s="4"/>
      <c r="OKD46" s="4"/>
      <c r="OKE46" s="4"/>
      <c r="OKF46" s="4"/>
      <c r="OKG46" s="4"/>
      <c r="OKH46" s="4"/>
      <c r="OKI46" s="4"/>
      <c r="OKJ46" s="4"/>
      <c r="OKK46" s="4"/>
      <c r="OKL46" s="4"/>
      <c r="OKM46" s="4"/>
      <c r="OKN46" s="4"/>
      <c r="OKO46" s="4"/>
      <c r="OKP46" s="4"/>
      <c r="OKQ46" s="4"/>
      <c r="OKR46" s="4"/>
      <c r="OKS46" s="4"/>
      <c r="OKT46" s="4"/>
      <c r="OKU46" s="4"/>
      <c r="OKV46" s="4"/>
      <c r="OKW46" s="4"/>
      <c r="OKX46" s="4"/>
      <c r="OKY46" s="4"/>
      <c r="OKZ46" s="4"/>
      <c r="OLA46" s="4"/>
      <c r="OLB46" s="4"/>
      <c r="OLC46" s="4"/>
      <c r="OLD46" s="4"/>
      <c r="OLE46" s="4"/>
      <c r="OLF46" s="4"/>
      <c r="OLG46" s="4"/>
      <c r="OLH46" s="4"/>
      <c r="OLI46" s="4"/>
      <c r="OLJ46" s="4"/>
      <c r="OLK46" s="4"/>
      <c r="OLL46" s="4"/>
      <c r="OLM46" s="4"/>
      <c r="OLN46" s="4"/>
      <c r="OLO46" s="4"/>
      <c r="OLP46" s="4"/>
      <c r="OLQ46" s="4"/>
      <c r="OLR46" s="4"/>
      <c r="OLS46" s="4"/>
      <c r="OLT46" s="4"/>
      <c r="OLU46" s="4"/>
      <c r="OLV46" s="4"/>
      <c r="OLW46" s="4"/>
      <c r="OLX46" s="4"/>
      <c r="OLY46" s="4"/>
      <c r="OLZ46" s="4"/>
      <c r="OMA46" s="4"/>
      <c r="OMB46" s="4"/>
      <c r="OMC46" s="4"/>
      <c r="OMD46" s="4"/>
      <c r="OME46" s="4"/>
      <c r="OMF46" s="4"/>
      <c r="OMG46" s="4"/>
      <c r="OMH46" s="4"/>
      <c r="OMI46" s="4"/>
      <c r="OMJ46" s="4"/>
      <c r="OMK46" s="4"/>
      <c r="OML46" s="4"/>
      <c r="OMM46" s="4"/>
      <c r="OMN46" s="4"/>
      <c r="OMO46" s="4"/>
      <c r="OMP46" s="4"/>
      <c r="OMQ46" s="4"/>
      <c r="OMR46" s="4"/>
      <c r="OMS46" s="4"/>
      <c r="OMT46" s="4"/>
      <c r="OMU46" s="4"/>
      <c r="OMV46" s="4"/>
      <c r="OMW46" s="4"/>
      <c r="OMX46" s="4"/>
      <c r="OMY46" s="4"/>
      <c r="OMZ46" s="4"/>
      <c r="ONA46" s="4"/>
      <c r="ONB46" s="4"/>
      <c r="ONC46" s="4"/>
      <c r="OND46" s="4"/>
      <c r="ONE46" s="4"/>
      <c r="ONF46" s="4"/>
      <c r="ONG46" s="4"/>
      <c r="ONH46" s="4"/>
      <c r="ONI46" s="4"/>
      <c r="ONJ46" s="4"/>
      <c r="ONK46" s="4"/>
      <c r="ONL46" s="4"/>
      <c r="ONM46" s="4"/>
      <c r="ONN46" s="4"/>
      <c r="ONO46" s="4"/>
      <c r="ONP46" s="4"/>
      <c r="ONQ46" s="4"/>
      <c r="ONR46" s="4"/>
      <c r="ONS46" s="4"/>
      <c r="ONT46" s="4"/>
      <c r="ONU46" s="4"/>
      <c r="ONV46" s="4"/>
      <c r="ONW46" s="4"/>
      <c r="ONX46" s="4"/>
      <c r="ONY46" s="4"/>
      <c r="ONZ46" s="4"/>
      <c r="OOA46" s="4"/>
      <c r="OOB46" s="4"/>
      <c r="OOC46" s="4"/>
      <c r="OOD46" s="4"/>
      <c r="OOE46" s="4"/>
      <c r="OOF46" s="4"/>
      <c r="OOG46" s="4"/>
      <c r="OOH46" s="4"/>
      <c r="OOI46" s="4"/>
      <c r="OOJ46" s="4"/>
      <c r="OOK46" s="4"/>
      <c r="OOL46" s="4"/>
      <c r="OOM46" s="4"/>
      <c r="OON46" s="4"/>
      <c r="OOO46" s="4"/>
      <c r="OOP46" s="4"/>
      <c r="OOQ46" s="4"/>
      <c r="OOR46" s="4"/>
      <c r="OOS46" s="4"/>
      <c r="OOT46" s="4"/>
      <c r="OOU46" s="4"/>
      <c r="OOV46" s="4"/>
      <c r="OOW46" s="4"/>
      <c r="OOX46" s="4"/>
      <c r="OOY46" s="4"/>
      <c r="OOZ46" s="4"/>
      <c r="OPA46" s="4"/>
      <c r="OPB46" s="4"/>
      <c r="OPC46" s="4"/>
      <c r="OPD46" s="4"/>
      <c r="OPE46" s="4"/>
      <c r="OPF46" s="4"/>
      <c r="OPG46" s="4"/>
      <c r="OPH46" s="4"/>
      <c r="OPI46" s="4"/>
      <c r="OPJ46" s="4"/>
      <c r="OPK46" s="4"/>
      <c r="OPL46" s="4"/>
      <c r="OPM46" s="4"/>
      <c r="OPN46" s="4"/>
      <c r="OPO46" s="4"/>
      <c r="OPP46" s="4"/>
      <c r="OPQ46" s="4"/>
      <c r="OPR46" s="4"/>
      <c r="OPS46" s="4"/>
      <c r="OPT46" s="4"/>
      <c r="OPU46" s="4"/>
      <c r="OPV46" s="4"/>
      <c r="OPW46" s="4"/>
      <c r="OPX46" s="4"/>
      <c r="OPY46" s="4"/>
      <c r="OPZ46" s="4"/>
      <c r="OQA46" s="4"/>
      <c r="OQB46" s="4"/>
      <c r="OQC46" s="4"/>
      <c r="OQD46" s="4"/>
      <c r="OQE46" s="4"/>
      <c r="OQF46" s="4"/>
      <c r="OQG46" s="4"/>
      <c r="OQH46" s="4"/>
      <c r="OQI46" s="4"/>
      <c r="OQJ46" s="4"/>
      <c r="OQK46" s="4"/>
      <c r="OQL46" s="4"/>
      <c r="OQM46" s="4"/>
      <c r="OQN46" s="4"/>
      <c r="OQO46" s="4"/>
      <c r="OQP46" s="4"/>
      <c r="OQQ46" s="4"/>
      <c r="OQR46" s="4"/>
      <c r="OQS46" s="4"/>
      <c r="OQT46" s="4"/>
      <c r="OQU46" s="4"/>
      <c r="OQV46" s="4"/>
      <c r="OQW46" s="4"/>
      <c r="OQX46" s="4"/>
      <c r="OQY46" s="4"/>
      <c r="OQZ46" s="4"/>
      <c r="ORA46" s="4"/>
      <c r="ORB46" s="4"/>
      <c r="ORC46" s="4"/>
      <c r="ORD46" s="4"/>
      <c r="ORE46" s="4"/>
      <c r="ORF46" s="4"/>
      <c r="ORG46" s="4"/>
      <c r="ORH46" s="4"/>
      <c r="ORI46" s="4"/>
      <c r="ORJ46" s="4"/>
      <c r="ORK46" s="4"/>
      <c r="ORL46" s="4"/>
      <c r="ORM46" s="4"/>
      <c r="ORN46" s="4"/>
      <c r="ORO46" s="4"/>
      <c r="ORP46" s="4"/>
      <c r="ORQ46" s="4"/>
      <c r="ORR46" s="4"/>
      <c r="ORS46" s="4"/>
      <c r="ORT46" s="4"/>
      <c r="ORU46" s="4"/>
      <c r="ORV46" s="4"/>
      <c r="ORW46" s="4"/>
      <c r="ORX46" s="4"/>
      <c r="ORY46" s="4"/>
      <c r="ORZ46" s="4"/>
      <c r="OSA46" s="4"/>
      <c r="OSB46" s="4"/>
      <c r="OSC46" s="4"/>
      <c r="OSD46" s="4"/>
      <c r="OSE46" s="4"/>
      <c r="OSF46" s="4"/>
      <c r="OSG46" s="4"/>
      <c r="OSH46" s="4"/>
      <c r="OSI46" s="4"/>
      <c r="OSJ46" s="4"/>
      <c r="OSK46" s="4"/>
      <c r="OSL46" s="4"/>
      <c r="OSM46" s="4"/>
      <c r="OSN46" s="4"/>
      <c r="OSO46" s="4"/>
      <c r="OSP46" s="4"/>
      <c r="OSQ46" s="4"/>
      <c r="OSR46" s="4"/>
      <c r="OSS46" s="4"/>
      <c r="OST46" s="4"/>
      <c r="OSU46" s="4"/>
      <c r="OSV46" s="4"/>
      <c r="OSW46" s="4"/>
      <c r="OSX46" s="4"/>
      <c r="OSY46" s="4"/>
      <c r="OSZ46" s="4"/>
      <c r="OTA46" s="4"/>
      <c r="OTB46" s="4"/>
      <c r="OTC46" s="4"/>
      <c r="OTD46" s="4"/>
      <c r="OTE46" s="4"/>
      <c r="OTF46" s="4"/>
      <c r="OTG46" s="4"/>
      <c r="OTH46" s="4"/>
      <c r="OTI46" s="4"/>
      <c r="OTJ46" s="4"/>
      <c r="OTK46" s="4"/>
      <c r="OTL46" s="4"/>
      <c r="OTM46" s="4"/>
      <c r="OTN46" s="4"/>
      <c r="OTO46" s="4"/>
      <c r="OTP46" s="4"/>
      <c r="OTQ46" s="4"/>
      <c r="OTR46" s="4"/>
      <c r="OTS46" s="4"/>
      <c r="OTT46" s="4"/>
      <c r="OTU46" s="4"/>
      <c r="OTV46" s="4"/>
      <c r="OTW46" s="4"/>
      <c r="OTX46" s="4"/>
      <c r="OTY46" s="4"/>
      <c r="OTZ46" s="4"/>
      <c r="OUA46" s="4"/>
      <c r="OUB46" s="4"/>
      <c r="OUC46" s="4"/>
      <c r="OUD46" s="4"/>
      <c r="OUE46" s="4"/>
      <c r="OUF46" s="4"/>
      <c r="OUG46" s="4"/>
      <c r="OUH46" s="4"/>
      <c r="OUI46" s="4"/>
      <c r="OUJ46" s="4"/>
      <c r="OUK46" s="4"/>
      <c r="OUL46" s="4"/>
      <c r="OUM46" s="4"/>
      <c r="OUN46" s="4"/>
      <c r="OUO46" s="4"/>
      <c r="OUP46" s="4"/>
      <c r="OUQ46" s="4"/>
      <c r="OUR46" s="4"/>
      <c r="OUS46" s="4"/>
      <c r="OUT46" s="4"/>
      <c r="OUU46" s="4"/>
      <c r="OUV46" s="4"/>
      <c r="OUW46" s="4"/>
      <c r="OUX46" s="4"/>
      <c r="OUY46" s="4"/>
      <c r="OUZ46" s="4"/>
      <c r="OVA46" s="4"/>
      <c r="OVB46" s="4"/>
      <c r="OVC46" s="4"/>
      <c r="OVD46" s="4"/>
      <c r="OVE46" s="4"/>
      <c r="OVF46" s="4"/>
      <c r="OVG46" s="4"/>
      <c r="OVH46" s="4"/>
      <c r="OVI46" s="4"/>
      <c r="OVJ46" s="4"/>
      <c r="OVK46" s="4"/>
      <c r="OVL46" s="4"/>
      <c r="OVM46" s="4"/>
      <c r="OVN46" s="4"/>
      <c r="OVO46" s="4"/>
      <c r="OVP46" s="4"/>
      <c r="OVQ46" s="4"/>
      <c r="OVR46" s="4"/>
      <c r="OVS46" s="4"/>
      <c r="OVT46" s="4"/>
      <c r="OVU46" s="4"/>
      <c r="OVV46" s="4"/>
      <c r="OVW46" s="4"/>
      <c r="OVX46" s="4"/>
      <c r="OVY46" s="4"/>
      <c r="OVZ46" s="4"/>
      <c r="OWA46" s="4"/>
      <c r="OWB46" s="4"/>
      <c r="OWC46" s="4"/>
      <c r="OWD46" s="4"/>
      <c r="OWE46" s="4"/>
      <c r="OWF46" s="4"/>
      <c r="OWG46" s="4"/>
      <c r="OWH46" s="4"/>
      <c r="OWI46" s="4"/>
      <c r="OWJ46" s="4"/>
      <c r="OWK46" s="4"/>
      <c r="OWL46" s="4"/>
      <c r="OWM46" s="4"/>
      <c r="OWN46" s="4"/>
      <c r="OWO46" s="4"/>
      <c r="OWP46" s="4"/>
      <c r="OWQ46" s="4"/>
      <c r="OWR46" s="4"/>
      <c r="OWS46" s="4"/>
      <c r="OWT46" s="4"/>
      <c r="OWU46" s="4"/>
      <c r="OWV46" s="4"/>
      <c r="OWW46" s="4"/>
      <c r="OWX46" s="4"/>
      <c r="OWY46" s="4"/>
      <c r="OWZ46" s="4"/>
      <c r="OXA46" s="4"/>
      <c r="OXB46" s="4"/>
      <c r="OXC46" s="4"/>
      <c r="OXD46" s="4"/>
      <c r="OXE46" s="4"/>
      <c r="OXF46" s="4"/>
      <c r="OXG46" s="4"/>
      <c r="OXH46" s="4"/>
      <c r="OXI46" s="4"/>
      <c r="OXJ46" s="4"/>
      <c r="OXK46" s="4"/>
      <c r="OXL46" s="4"/>
      <c r="OXM46" s="4"/>
      <c r="OXN46" s="4"/>
      <c r="OXO46" s="4"/>
      <c r="OXP46" s="4"/>
      <c r="OXQ46" s="4"/>
      <c r="OXR46" s="4"/>
      <c r="OXS46" s="4"/>
      <c r="OXT46" s="4"/>
      <c r="OXU46" s="4"/>
      <c r="OXV46" s="4"/>
      <c r="OXW46" s="4"/>
      <c r="OXX46" s="4"/>
      <c r="OXY46" s="4"/>
      <c r="OXZ46" s="4"/>
      <c r="OYA46" s="4"/>
      <c r="OYB46" s="4"/>
      <c r="OYC46" s="4"/>
      <c r="OYD46" s="4"/>
      <c r="OYE46" s="4"/>
      <c r="OYF46" s="4"/>
      <c r="OYG46" s="4"/>
      <c r="OYH46" s="4"/>
      <c r="OYI46" s="4"/>
      <c r="OYJ46" s="4"/>
      <c r="OYK46" s="4"/>
      <c r="OYL46" s="4"/>
      <c r="OYM46" s="4"/>
      <c r="OYN46" s="4"/>
      <c r="OYO46" s="4"/>
      <c r="OYP46" s="4"/>
      <c r="OYQ46" s="4"/>
      <c r="OYR46" s="4"/>
      <c r="OYS46" s="4"/>
      <c r="OYT46" s="4"/>
      <c r="OYU46" s="4"/>
      <c r="OYV46" s="4"/>
      <c r="OYW46" s="4"/>
      <c r="OYX46" s="4"/>
      <c r="OYY46" s="4"/>
      <c r="OYZ46" s="4"/>
      <c r="OZA46" s="4"/>
      <c r="OZB46" s="4"/>
      <c r="OZC46" s="4"/>
      <c r="OZD46" s="4"/>
      <c r="OZE46" s="4"/>
      <c r="OZF46" s="4"/>
      <c r="OZG46" s="4"/>
      <c r="OZH46" s="4"/>
      <c r="OZI46" s="4"/>
      <c r="OZJ46" s="4"/>
      <c r="OZK46" s="4"/>
      <c r="OZL46" s="4"/>
      <c r="OZM46" s="4"/>
      <c r="OZN46" s="4"/>
      <c r="OZO46" s="4"/>
      <c r="OZP46" s="4"/>
      <c r="OZQ46" s="4"/>
      <c r="OZR46" s="4"/>
      <c r="OZS46" s="4"/>
      <c r="OZT46" s="4"/>
      <c r="OZU46" s="4"/>
      <c r="OZV46" s="4"/>
      <c r="OZW46" s="4"/>
      <c r="OZX46" s="4"/>
      <c r="OZY46" s="4"/>
      <c r="OZZ46" s="4"/>
      <c r="PAA46" s="4"/>
      <c r="PAB46" s="4"/>
      <c r="PAC46" s="4"/>
      <c r="PAD46" s="4"/>
      <c r="PAE46" s="4"/>
      <c r="PAF46" s="4"/>
      <c r="PAG46" s="4"/>
      <c r="PAH46" s="4"/>
      <c r="PAI46" s="4"/>
      <c r="PAJ46" s="4"/>
      <c r="PAK46" s="4"/>
      <c r="PAL46" s="4"/>
      <c r="PAM46" s="4"/>
      <c r="PAN46" s="4"/>
      <c r="PAO46" s="4"/>
      <c r="PAP46" s="4"/>
      <c r="PAQ46" s="4"/>
      <c r="PAR46" s="4"/>
      <c r="PAS46" s="4"/>
      <c r="PAT46" s="4"/>
      <c r="PAU46" s="4"/>
      <c r="PAV46" s="4"/>
      <c r="PAW46" s="4"/>
      <c r="PAX46" s="4"/>
      <c r="PAY46" s="4"/>
      <c r="PAZ46" s="4"/>
      <c r="PBA46" s="4"/>
      <c r="PBB46" s="4"/>
      <c r="PBC46" s="4"/>
      <c r="PBD46" s="4"/>
      <c r="PBE46" s="4"/>
      <c r="PBF46" s="4"/>
      <c r="PBG46" s="4"/>
      <c r="PBH46" s="4"/>
      <c r="PBI46" s="4"/>
      <c r="PBJ46" s="4"/>
      <c r="PBK46" s="4"/>
      <c r="PBL46" s="4"/>
      <c r="PBM46" s="4"/>
      <c r="PBN46" s="4"/>
      <c r="PBO46" s="4"/>
      <c r="PBP46" s="4"/>
      <c r="PBQ46" s="4"/>
      <c r="PBR46" s="4"/>
      <c r="PBS46" s="4"/>
      <c r="PBT46" s="4"/>
      <c r="PBU46" s="4"/>
      <c r="PBV46" s="4"/>
      <c r="PBW46" s="4"/>
      <c r="PBX46" s="4"/>
      <c r="PBY46" s="4"/>
      <c r="PBZ46" s="4"/>
      <c r="PCA46" s="4"/>
      <c r="PCB46" s="4"/>
      <c r="PCC46" s="4"/>
      <c r="PCD46" s="4"/>
      <c r="PCE46" s="4"/>
      <c r="PCF46" s="4"/>
      <c r="PCG46" s="4"/>
      <c r="PCH46" s="4"/>
      <c r="PCI46" s="4"/>
      <c r="PCJ46" s="4"/>
      <c r="PCK46" s="4"/>
      <c r="PCL46" s="4"/>
      <c r="PCM46" s="4"/>
      <c r="PCN46" s="4"/>
      <c r="PCO46" s="4"/>
      <c r="PCP46" s="4"/>
      <c r="PCQ46" s="4"/>
      <c r="PCR46" s="4"/>
      <c r="PCS46" s="4"/>
      <c r="PCT46" s="4"/>
      <c r="PCU46" s="4"/>
      <c r="PCV46" s="4"/>
      <c r="PCW46" s="4"/>
      <c r="PCX46" s="4"/>
      <c r="PCY46" s="4"/>
      <c r="PCZ46" s="4"/>
      <c r="PDA46" s="4"/>
      <c r="PDB46" s="4"/>
      <c r="PDC46" s="4"/>
      <c r="PDD46" s="4"/>
      <c r="PDE46" s="4"/>
      <c r="PDF46" s="4"/>
      <c r="PDG46" s="4"/>
      <c r="PDH46" s="4"/>
      <c r="PDI46" s="4"/>
      <c r="PDJ46" s="4"/>
      <c r="PDK46" s="4"/>
      <c r="PDL46" s="4"/>
      <c r="PDM46" s="4"/>
      <c r="PDN46" s="4"/>
      <c r="PDO46" s="4"/>
      <c r="PDP46" s="4"/>
      <c r="PDQ46" s="4"/>
      <c r="PDR46" s="4"/>
      <c r="PDS46" s="4"/>
      <c r="PDT46" s="4"/>
      <c r="PDU46" s="4"/>
      <c r="PDV46" s="4"/>
      <c r="PDW46" s="4"/>
      <c r="PDX46" s="4"/>
      <c r="PDY46" s="4"/>
      <c r="PDZ46" s="4"/>
      <c r="PEA46" s="4"/>
      <c r="PEB46" s="4"/>
      <c r="PEC46" s="4"/>
      <c r="PED46" s="4"/>
      <c r="PEE46" s="4"/>
      <c r="PEF46" s="4"/>
      <c r="PEG46" s="4"/>
      <c r="PEH46" s="4"/>
      <c r="PEI46" s="4"/>
      <c r="PEJ46" s="4"/>
      <c r="PEK46" s="4"/>
      <c r="PEL46" s="4"/>
      <c r="PEM46" s="4"/>
      <c r="PEN46" s="4"/>
      <c r="PEO46" s="4"/>
      <c r="PEP46" s="4"/>
      <c r="PEQ46" s="4"/>
      <c r="PER46" s="4"/>
      <c r="PES46" s="4"/>
      <c r="PET46" s="4"/>
      <c r="PEU46" s="4"/>
      <c r="PEV46" s="4"/>
      <c r="PEW46" s="4"/>
      <c r="PEX46" s="4"/>
      <c r="PEY46" s="4"/>
      <c r="PEZ46" s="4"/>
      <c r="PFA46" s="4"/>
      <c r="PFB46" s="4"/>
      <c r="PFC46" s="4"/>
      <c r="PFD46" s="4"/>
      <c r="PFE46" s="4"/>
      <c r="PFF46" s="4"/>
      <c r="PFG46" s="4"/>
      <c r="PFH46" s="4"/>
      <c r="PFI46" s="4"/>
      <c r="PFJ46" s="4"/>
      <c r="PFK46" s="4"/>
      <c r="PFL46" s="4"/>
      <c r="PFM46" s="4"/>
      <c r="PFN46" s="4"/>
      <c r="PFO46" s="4"/>
      <c r="PFP46" s="4"/>
      <c r="PFQ46" s="4"/>
      <c r="PFR46" s="4"/>
      <c r="PFS46" s="4"/>
      <c r="PFT46" s="4"/>
      <c r="PFU46" s="4"/>
      <c r="PFV46" s="4"/>
      <c r="PFW46" s="4"/>
      <c r="PFX46" s="4"/>
      <c r="PFY46" s="4"/>
      <c r="PFZ46" s="4"/>
      <c r="PGA46" s="4"/>
      <c r="PGB46" s="4"/>
      <c r="PGC46" s="4"/>
      <c r="PGD46" s="4"/>
      <c r="PGE46" s="4"/>
      <c r="PGF46" s="4"/>
      <c r="PGG46" s="4"/>
      <c r="PGH46" s="4"/>
      <c r="PGI46" s="4"/>
      <c r="PGJ46" s="4"/>
      <c r="PGK46" s="4"/>
      <c r="PGL46" s="4"/>
      <c r="PGM46" s="4"/>
      <c r="PGN46" s="4"/>
      <c r="PGO46" s="4"/>
      <c r="PGP46" s="4"/>
      <c r="PGQ46" s="4"/>
      <c r="PGR46" s="4"/>
      <c r="PGS46" s="4"/>
      <c r="PGT46" s="4"/>
      <c r="PGU46" s="4"/>
      <c r="PGV46" s="4"/>
      <c r="PGW46" s="4"/>
      <c r="PGX46" s="4"/>
      <c r="PGY46" s="4"/>
      <c r="PGZ46" s="4"/>
      <c r="PHA46" s="4"/>
      <c r="PHB46" s="4"/>
      <c r="PHC46" s="4"/>
      <c r="PHD46" s="4"/>
      <c r="PHE46" s="4"/>
      <c r="PHF46" s="4"/>
      <c r="PHG46" s="4"/>
      <c r="PHH46" s="4"/>
      <c r="PHI46" s="4"/>
      <c r="PHJ46" s="4"/>
      <c r="PHK46" s="4"/>
      <c r="PHL46" s="4"/>
      <c r="PHM46" s="4"/>
      <c r="PHN46" s="4"/>
      <c r="PHO46" s="4"/>
      <c r="PHP46" s="4"/>
      <c r="PHQ46" s="4"/>
      <c r="PHR46" s="4"/>
      <c r="PHS46" s="4"/>
      <c r="PHT46" s="4"/>
      <c r="PHU46" s="4"/>
      <c r="PHV46" s="4"/>
      <c r="PHW46" s="4"/>
      <c r="PHX46" s="4"/>
      <c r="PHY46" s="4"/>
      <c r="PHZ46" s="4"/>
      <c r="PIA46" s="4"/>
      <c r="PIB46" s="4"/>
      <c r="PIC46" s="4"/>
      <c r="PID46" s="4"/>
      <c r="PIE46" s="4"/>
      <c r="PIF46" s="4"/>
      <c r="PIG46" s="4"/>
      <c r="PIH46" s="4"/>
      <c r="PII46" s="4"/>
      <c r="PIJ46" s="4"/>
      <c r="PIK46" s="4"/>
      <c r="PIL46" s="4"/>
      <c r="PIM46" s="4"/>
      <c r="PIN46" s="4"/>
      <c r="PIO46" s="4"/>
      <c r="PIP46" s="4"/>
      <c r="PIQ46" s="4"/>
      <c r="PIR46" s="4"/>
      <c r="PIS46" s="4"/>
      <c r="PIT46" s="4"/>
      <c r="PIU46" s="4"/>
      <c r="PIV46" s="4"/>
      <c r="PIW46" s="4"/>
      <c r="PIX46" s="4"/>
      <c r="PIY46" s="4"/>
      <c r="PIZ46" s="4"/>
      <c r="PJA46" s="4"/>
      <c r="PJB46" s="4"/>
      <c r="PJC46" s="4"/>
      <c r="PJD46" s="4"/>
      <c r="PJE46" s="4"/>
      <c r="PJF46" s="4"/>
      <c r="PJG46" s="4"/>
      <c r="PJH46" s="4"/>
      <c r="PJI46" s="4"/>
      <c r="PJJ46" s="4"/>
      <c r="PJK46" s="4"/>
      <c r="PJL46" s="4"/>
      <c r="PJM46" s="4"/>
      <c r="PJN46" s="4"/>
      <c r="PJO46" s="4"/>
      <c r="PJP46" s="4"/>
      <c r="PJQ46" s="4"/>
      <c r="PJR46" s="4"/>
      <c r="PJS46" s="4"/>
      <c r="PJT46" s="4"/>
      <c r="PJU46" s="4"/>
      <c r="PJV46" s="4"/>
      <c r="PJW46" s="4"/>
      <c r="PJX46" s="4"/>
      <c r="PJY46" s="4"/>
      <c r="PJZ46" s="4"/>
      <c r="PKA46" s="4"/>
      <c r="PKB46" s="4"/>
      <c r="PKC46" s="4"/>
      <c r="PKD46" s="4"/>
      <c r="PKE46" s="4"/>
      <c r="PKF46" s="4"/>
      <c r="PKG46" s="4"/>
      <c r="PKH46" s="4"/>
      <c r="PKI46" s="4"/>
      <c r="PKJ46" s="4"/>
      <c r="PKK46" s="4"/>
      <c r="PKL46" s="4"/>
      <c r="PKM46" s="4"/>
      <c r="PKN46" s="4"/>
      <c r="PKO46" s="4"/>
      <c r="PKP46" s="4"/>
      <c r="PKQ46" s="4"/>
      <c r="PKR46" s="4"/>
      <c r="PKS46" s="4"/>
      <c r="PKT46" s="4"/>
      <c r="PKU46" s="4"/>
      <c r="PKV46" s="4"/>
      <c r="PKW46" s="4"/>
      <c r="PKX46" s="4"/>
      <c r="PKY46" s="4"/>
      <c r="PKZ46" s="4"/>
      <c r="PLA46" s="4"/>
      <c r="PLB46" s="4"/>
      <c r="PLC46" s="4"/>
      <c r="PLD46" s="4"/>
      <c r="PLE46" s="4"/>
      <c r="PLF46" s="4"/>
      <c r="PLG46" s="4"/>
      <c r="PLH46" s="4"/>
      <c r="PLI46" s="4"/>
      <c r="PLJ46" s="4"/>
      <c r="PLK46" s="4"/>
      <c r="PLL46" s="4"/>
      <c r="PLM46" s="4"/>
      <c r="PLN46" s="4"/>
      <c r="PLO46" s="4"/>
      <c r="PLP46" s="4"/>
      <c r="PLQ46" s="4"/>
      <c r="PLR46" s="4"/>
      <c r="PLS46" s="4"/>
      <c r="PLT46" s="4"/>
      <c r="PLU46" s="4"/>
      <c r="PLV46" s="4"/>
      <c r="PLW46" s="4"/>
      <c r="PLX46" s="4"/>
      <c r="PLY46" s="4"/>
      <c r="PLZ46" s="4"/>
      <c r="PMA46" s="4"/>
      <c r="PMB46" s="4"/>
      <c r="PMC46" s="4"/>
      <c r="PMD46" s="4"/>
      <c r="PME46" s="4"/>
      <c r="PMF46" s="4"/>
      <c r="PMG46" s="4"/>
      <c r="PMH46" s="4"/>
      <c r="PMI46" s="4"/>
      <c r="PMJ46" s="4"/>
      <c r="PMK46" s="4"/>
      <c r="PML46" s="4"/>
      <c r="PMM46" s="4"/>
      <c r="PMN46" s="4"/>
      <c r="PMO46" s="4"/>
      <c r="PMP46" s="4"/>
      <c r="PMQ46" s="4"/>
      <c r="PMR46" s="4"/>
      <c r="PMS46" s="4"/>
      <c r="PMT46" s="4"/>
      <c r="PMU46" s="4"/>
      <c r="PMV46" s="4"/>
      <c r="PMW46" s="4"/>
      <c r="PMX46" s="4"/>
      <c r="PMY46" s="4"/>
      <c r="PMZ46" s="4"/>
      <c r="PNA46" s="4"/>
      <c r="PNB46" s="4"/>
      <c r="PNC46" s="4"/>
      <c r="PND46" s="4"/>
      <c r="PNE46" s="4"/>
      <c r="PNF46" s="4"/>
      <c r="PNG46" s="4"/>
      <c r="PNH46" s="4"/>
      <c r="PNI46" s="4"/>
      <c r="PNJ46" s="4"/>
      <c r="PNK46" s="4"/>
      <c r="PNL46" s="4"/>
      <c r="PNM46" s="4"/>
      <c r="PNN46" s="4"/>
      <c r="PNO46" s="4"/>
      <c r="PNP46" s="4"/>
      <c r="PNQ46" s="4"/>
      <c r="PNR46" s="4"/>
      <c r="PNS46" s="4"/>
      <c r="PNT46" s="4"/>
      <c r="PNU46" s="4"/>
      <c r="PNV46" s="4"/>
      <c r="PNW46" s="4"/>
      <c r="PNX46" s="4"/>
      <c r="PNY46" s="4"/>
      <c r="PNZ46" s="4"/>
      <c r="POA46" s="4"/>
      <c r="POB46" s="4"/>
      <c r="POC46" s="4"/>
      <c r="POD46" s="4"/>
      <c r="POE46" s="4"/>
      <c r="POF46" s="4"/>
      <c r="POG46" s="4"/>
      <c r="POH46" s="4"/>
      <c r="POI46" s="4"/>
      <c r="POJ46" s="4"/>
      <c r="POK46" s="4"/>
      <c r="POL46" s="4"/>
      <c r="POM46" s="4"/>
      <c r="PON46" s="4"/>
      <c r="POO46" s="4"/>
      <c r="POP46" s="4"/>
      <c r="POQ46" s="4"/>
      <c r="POR46" s="4"/>
      <c r="POS46" s="4"/>
      <c r="POT46" s="4"/>
      <c r="POU46" s="4"/>
      <c r="POV46" s="4"/>
      <c r="POW46" s="4"/>
      <c r="POX46" s="4"/>
      <c r="POY46" s="4"/>
      <c r="POZ46" s="4"/>
      <c r="PPA46" s="4"/>
      <c r="PPB46" s="4"/>
      <c r="PPC46" s="4"/>
      <c r="PPD46" s="4"/>
      <c r="PPE46" s="4"/>
      <c r="PPF46" s="4"/>
      <c r="PPG46" s="4"/>
      <c r="PPH46" s="4"/>
      <c r="PPI46" s="4"/>
      <c r="PPJ46" s="4"/>
      <c r="PPK46" s="4"/>
      <c r="PPL46" s="4"/>
      <c r="PPM46" s="4"/>
      <c r="PPN46" s="4"/>
      <c r="PPO46" s="4"/>
      <c r="PPP46" s="4"/>
      <c r="PPQ46" s="4"/>
      <c r="PPR46" s="4"/>
      <c r="PPS46" s="4"/>
      <c r="PPT46" s="4"/>
      <c r="PPU46" s="4"/>
      <c r="PPV46" s="4"/>
      <c r="PPW46" s="4"/>
      <c r="PPX46" s="4"/>
      <c r="PPY46" s="4"/>
      <c r="PPZ46" s="4"/>
      <c r="PQA46" s="4"/>
      <c r="PQB46" s="4"/>
      <c r="PQC46" s="4"/>
      <c r="PQD46" s="4"/>
      <c r="PQE46" s="4"/>
      <c r="PQF46" s="4"/>
      <c r="PQG46" s="4"/>
      <c r="PQH46" s="4"/>
      <c r="PQI46" s="4"/>
      <c r="PQJ46" s="4"/>
      <c r="PQK46" s="4"/>
      <c r="PQL46" s="4"/>
      <c r="PQM46" s="4"/>
      <c r="PQN46" s="4"/>
      <c r="PQO46" s="4"/>
      <c r="PQP46" s="4"/>
      <c r="PQQ46" s="4"/>
      <c r="PQR46" s="4"/>
      <c r="PQS46" s="4"/>
      <c r="PQT46" s="4"/>
      <c r="PQU46" s="4"/>
      <c r="PQV46" s="4"/>
      <c r="PQW46" s="4"/>
      <c r="PQX46" s="4"/>
      <c r="PQY46" s="4"/>
      <c r="PQZ46" s="4"/>
      <c r="PRA46" s="4"/>
      <c r="PRB46" s="4"/>
      <c r="PRC46" s="4"/>
      <c r="PRD46" s="4"/>
      <c r="PRE46" s="4"/>
      <c r="PRF46" s="4"/>
      <c r="PRG46" s="4"/>
      <c r="PRH46" s="4"/>
      <c r="PRI46" s="4"/>
      <c r="PRJ46" s="4"/>
      <c r="PRK46" s="4"/>
      <c r="PRL46" s="4"/>
      <c r="PRM46" s="4"/>
      <c r="PRN46" s="4"/>
      <c r="PRO46" s="4"/>
      <c r="PRP46" s="4"/>
      <c r="PRQ46" s="4"/>
      <c r="PRR46" s="4"/>
      <c r="PRS46" s="4"/>
      <c r="PRT46" s="4"/>
      <c r="PRU46" s="4"/>
      <c r="PRV46" s="4"/>
      <c r="PRW46" s="4"/>
      <c r="PRX46" s="4"/>
      <c r="PRY46" s="4"/>
      <c r="PRZ46" s="4"/>
      <c r="PSA46" s="4"/>
      <c r="PSB46" s="4"/>
      <c r="PSC46" s="4"/>
      <c r="PSD46" s="4"/>
      <c r="PSE46" s="4"/>
      <c r="PSF46" s="4"/>
      <c r="PSG46" s="4"/>
      <c r="PSH46" s="4"/>
      <c r="PSI46" s="4"/>
      <c r="PSJ46" s="4"/>
      <c r="PSK46" s="4"/>
      <c r="PSL46" s="4"/>
      <c r="PSM46" s="4"/>
      <c r="PSN46" s="4"/>
      <c r="PSO46" s="4"/>
      <c r="PSP46" s="4"/>
      <c r="PSQ46" s="4"/>
      <c r="PSR46" s="4"/>
      <c r="PSS46" s="4"/>
      <c r="PST46" s="4"/>
      <c r="PSU46" s="4"/>
      <c r="PSV46" s="4"/>
      <c r="PSW46" s="4"/>
      <c r="PSX46" s="4"/>
      <c r="PSY46" s="4"/>
      <c r="PSZ46" s="4"/>
      <c r="PTA46" s="4"/>
      <c r="PTB46" s="4"/>
      <c r="PTC46" s="4"/>
      <c r="PTD46" s="4"/>
      <c r="PTE46" s="4"/>
      <c r="PTF46" s="4"/>
      <c r="PTG46" s="4"/>
      <c r="PTH46" s="4"/>
      <c r="PTI46" s="4"/>
      <c r="PTJ46" s="4"/>
      <c r="PTK46" s="4"/>
      <c r="PTL46" s="4"/>
      <c r="PTM46" s="4"/>
      <c r="PTN46" s="4"/>
      <c r="PTO46" s="4"/>
      <c r="PTP46" s="4"/>
      <c r="PTQ46" s="4"/>
      <c r="PTR46" s="4"/>
      <c r="PTS46" s="4"/>
      <c r="PTT46" s="4"/>
      <c r="PTU46" s="4"/>
      <c r="PTV46" s="4"/>
      <c r="PTW46" s="4"/>
      <c r="PTX46" s="4"/>
      <c r="PTY46" s="4"/>
      <c r="PTZ46" s="4"/>
      <c r="PUA46" s="4"/>
      <c r="PUB46" s="4"/>
      <c r="PUC46" s="4"/>
      <c r="PUD46" s="4"/>
      <c r="PUE46" s="4"/>
      <c r="PUF46" s="4"/>
      <c r="PUG46" s="4"/>
      <c r="PUH46" s="4"/>
      <c r="PUI46" s="4"/>
      <c r="PUJ46" s="4"/>
      <c r="PUK46" s="4"/>
      <c r="PUL46" s="4"/>
      <c r="PUM46" s="4"/>
      <c r="PUN46" s="4"/>
      <c r="PUO46" s="4"/>
      <c r="PUP46" s="4"/>
      <c r="PUQ46" s="4"/>
      <c r="PUR46" s="4"/>
      <c r="PUS46" s="4"/>
      <c r="PUT46" s="4"/>
      <c r="PUU46" s="4"/>
      <c r="PUV46" s="4"/>
      <c r="PUW46" s="4"/>
      <c r="PUX46" s="4"/>
      <c r="PUY46" s="4"/>
      <c r="PUZ46" s="4"/>
      <c r="PVA46" s="4"/>
      <c r="PVB46" s="4"/>
      <c r="PVC46" s="4"/>
      <c r="PVD46" s="4"/>
      <c r="PVE46" s="4"/>
      <c r="PVF46" s="4"/>
      <c r="PVG46" s="4"/>
      <c r="PVH46" s="4"/>
      <c r="PVI46" s="4"/>
      <c r="PVJ46" s="4"/>
      <c r="PVK46" s="4"/>
      <c r="PVL46" s="4"/>
      <c r="PVM46" s="4"/>
      <c r="PVN46" s="4"/>
      <c r="PVO46" s="4"/>
      <c r="PVP46" s="4"/>
      <c r="PVQ46" s="4"/>
      <c r="PVR46" s="4"/>
      <c r="PVS46" s="4"/>
      <c r="PVT46" s="4"/>
      <c r="PVU46" s="4"/>
      <c r="PVV46" s="4"/>
      <c r="PVW46" s="4"/>
      <c r="PVX46" s="4"/>
      <c r="PVY46" s="4"/>
      <c r="PVZ46" s="4"/>
      <c r="PWA46" s="4"/>
      <c r="PWB46" s="4"/>
      <c r="PWC46" s="4"/>
      <c r="PWD46" s="4"/>
      <c r="PWE46" s="4"/>
      <c r="PWF46" s="4"/>
      <c r="PWG46" s="4"/>
      <c r="PWH46" s="4"/>
      <c r="PWI46" s="4"/>
      <c r="PWJ46" s="4"/>
      <c r="PWK46" s="4"/>
      <c r="PWL46" s="4"/>
      <c r="PWM46" s="4"/>
      <c r="PWN46" s="4"/>
      <c r="PWO46" s="4"/>
      <c r="PWP46" s="4"/>
      <c r="PWQ46" s="4"/>
      <c r="PWR46" s="4"/>
      <c r="PWS46" s="4"/>
      <c r="PWT46" s="4"/>
      <c r="PWU46" s="4"/>
      <c r="PWV46" s="4"/>
      <c r="PWW46" s="4"/>
      <c r="PWX46" s="4"/>
      <c r="PWY46" s="4"/>
      <c r="PWZ46" s="4"/>
      <c r="PXA46" s="4"/>
      <c r="PXB46" s="4"/>
      <c r="PXC46" s="4"/>
      <c r="PXD46" s="4"/>
      <c r="PXE46" s="4"/>
      <c r="PXF46" s="4"/>
      <c r="PXG46" s="4"/>
      <c r="PXH46" s="4"/>
      <c r="PXI46" s="4"/>
      <c r="PXJ46" s="4"/>
      <c r="PXK46" s="4"/>
      <c r="PXL46" s="4"/>
      <c r="PXM46" s="4"/>
      <c r="PXN46" s="4"/>
      <c r="PXO46" s="4"/>
      <c r="PXP46" s="4"/>
      <c r="PXQ46" s="4"/>
      <c r="PXR46" s="4"/>
      <c r="PXS46" s="4"/>
      <c r="PXT46" s="4"/>
      <c r="PXU46" s="4"/>
      <c r="PXV46" s="4"/>
      <c r="PXW46" s="4"/>
      <c r="PXX46" s="4"/>
      <c r="PXY46" s="4"/>
      <c r="PXZ46" s="4"/>
      <c r="PYA46" s="4"/>
      <c r="PYB46" s="4"/>
      <c r="PYC46" s="4"/>
      <c r="PYD46" s="4"/>
      <c r="PYE46" s="4"/>
      <c r="PYF46" s="4"/>
      <c r="PYG46" s="4"/>
      <c r="PYH46" s="4"/>
      <c r="PYI46" s="4"/>
      <c r="PYJ46" s="4"/>
      <c r="PYK46" s="4"/>
      <c r="PYL46" s="4"/>
      <c r="PYM46" s="4"/>
      <c r="PYN46" s="4"/>
      <c r="PYO46" s="4"/>
      <c r="PYP46" s="4"/>
      <c r="PYQ46" s="4"/>
      <c r="PYR46" s="4"/>
      <c r="PYS46" s="4"/>
      <c r="PYT46" s="4"/>
      <c r="PYU46" s="4"/>
      <c r="PYV46" s="4"/>
      <c r="PYW46" s="4"/>
      <c r="PYX46" s="4"/>
      <c r="PYY46" s="4"/>
      <c r="PYZ46" s="4"/>
      <c r="PZA46" s="4"/>
      <c r="PZB46" s="4"/>
      <c r="PZC46" s="4"/>
      <c r="PZD46" s="4"/>
      <c r="PZE46" s="4"/>
      <c r="PZF46" s="4"/>
      <c r="PZG46" s="4"/>
      <c r="PZH46" s="4"/>
      <c r="PZI46" s="4"/>
      <c r="PZJ46" s="4"/>
      <c r="PZK46" s="4"/>
      <c r="PZL46" s="4"/>
      <c r="PZM46" s="4"/>
      <c r="PZN46" s="4"/>
      <c r="PZO46" s="4"/>
      <c r="PZP46" s="4"/>
      <c r="PZQ46" s="4"/>
      <c r="PZR46" s="4"/>
      <c r="PZS46" s="4"/>
      <c r="PZT46" s="4"/>
      <c r="PZU46" s="4"/>
      <c r="PZV46" s="4"/>
      <c r="PZW46" s="4"/>
      <c r="PZX46" s="4"/>
      <c r="PZY46" s="4"/>
      <c r="PZZ46" s="4"/>
      <c r="QAA46" s="4"/>
      <c r="QAB46" s="4"/>
      <c r="QAC46" s="4"/>
      <c r="QAD46" s="4"/>
      <c r="QAE46" s="4"/>
      <c r="QAF46" s="4"/>
      <c r="QAG46" s="4"/>
      <c r="QAH46" s="4"/>
      <c r="QAI46" s="4"/>
      <c r="QAJ46" s="4"/>
      <c r="QAK46" s="4"/>
      <c r="QAL46" s="4"/>
      <c r="QAM46" s="4"/>
      <c r="QAN46" s="4"/>
      <c r="QAO46" s="4"/>
      <c r="QAP46" s="4"/>
      <c r="QAQ46" s="4"/>
      <c r="QAR46" s="4"/>
      <c r="QAS46" s="4"/>
      <c r="QAT46" s="4"/>
      <c r="QAU46" s="4"/>
      <c r="QAV46" s="4"/>
      <c r="QAW46" s="4"/>
      <c r="QAX46" s="4"/>
      <c r="QAY46" s="4"/>
      <c r="QAZ46" s="4"/>
      <c r="QBA46" s="4"/>
      <c r="QBB46" s="4"/>
      <c r="QBC46" s="4"/>
      <c r="QBD46" s="4"/>
      <c r="QBE46" s="4"/>
      <c r="QBF46" s="4"/>
      <c r="QBG46" s="4"/>
      <c r="QBH46" s="4"/>
      <c r="QBI46" s="4"/>
      <c r="QBJ46" s="4"/>
      <c r="QBK46" s="4"/>
      <c r="QBL46" s="4"/>
      <c r="QBM46" s="4"/>
      <c r="QBN46" s="4"/>
      <c r="QBO46" s="4"/>
      <c r="QBP46" s="4"/>
      <c r="QBQ46" s="4"/>
      <c r="QBR46" s="4"/>
      <c r="QBS46" s="4"/>
      <c r="QBT46" s="4"/>
      <c r="QBU46" s="4"/>
      <c r="QBV46" s="4"/>
      <c r="QBW46" s="4"/>
      <c r="QBX46" s="4"/>
      <c r="QBY46" s="4"/>
      <c r="QBZ46" s="4"/>
      <c r="QCA46" s="4"/>
      <c r="QCB46" s="4"/>
      <c r="QCC46" s="4"/>
      <c r="QCD46" s="4"/>
      <c r="QCE46" s="4"/>
      <c r="QCF46" s="4"/>
      <c r="QCG46" s="4"/>
      <c r="QCH46" s="4"/>
      <c r="QCI46" s="4"/>
      <c r="QCJ46" s="4"/>
      <c r="QCK46" s="4"/>
      <c r="QCL46" s="4"/>
      <c r="QCM46" s="4"/>
      <c r="QCN46" s="4"/>
      <c r="QCO46" s="4"/>
      <c r="QCP46" s="4"/>
      <c r="QCQ46" s="4"/>
      <c r="QCR46" s="4"/>
      <c r="QCS46" s="4"/>
      <c r="QCT46" s="4"/>
      <c r="QCU46" s="4"/>
      <c r="QCV46" s="4"/>
      <c r="QCW46" s="4"/>
      <c r="QCX46" s="4"/>
      <c r="QCY46" s="4"/>
      <c r="QCZ46" s="4"/>
      <c r="QDA46" s="4"/>
      <c r="QDB46" s="4"/>
      <c r="QDC46" s="4"/>
      <c r="QDD46" s="4"/>
      <c r="QDE46" s="4"/>
      <c r="QDF46" s="4"/>
      <c r="QDG46" s="4"/>
      <c r="QDH46" s="4"/>
      <c r="QDI46" s="4"/>
      <c r="QDJ46" s="4"/>
      <c r="QDK46" s="4"/>
      <c r="QDL46" s="4"/>
      <c r="QDM46" s="4"/>
      <c r="QDN46" s="4"/>
      <c r="QDO46" s="4"/>
      <c r="QDP46" s="4"/>
      <c r="QDQ46" s="4"/>
      <c r="QDR46" s="4"/>
      <c r="QDS46" s="4"/>
      <c r="QDT46" s="4"/>
      <c r="QDU46" s="4"/>
      <c r="QDV46" s="4"/>
      <c r="QDW46" s="4"/>
      <c r="QDX46" s="4"/>
      <c r="QDY46" s="4"/>
      <c r="QDZ46" s="4"/>
      <c r="QEA46" s="4"/>
      <c r="QEB46" s="4"/>
      <c r="QEC46" s="4"/>
      <c r="QED46" s="4"/>
      <c r="QEE46" s="4"/>
      <c r="QEF46" s="4"/>
      <c r="QEG46" s="4"/>
      <c r="QEH46" s="4"/>
      <c r="QEI46" s="4"/>
      <c r="QEJ46" s="4"/>
      <c r="QEK46" s="4"/>
      <c r="QEL46" s="4"/>
      <c r="QEM46" s="4"/>
      <c r="QEN46" s="4"/>
      <c r="QEO46" s="4"/>
      <c r="QEP46" s="4"/>
      <c r="QEQ46" s="4"/>
      <c r="QER46" s="4"/>
      <c r="QES46" s="4"/>
      <c r="QET46" s="4"/>
      <c r="QEU46" s="4"/>
      <c r="QEV46" s="4"/>
      <c r="QEW46" s="4"/>
      <c r="QEX46" s="4"/>
      <c r="QEY46" s="4"/>
      <c r="QEZ46" s="4"/>
      <c r="QFA46" s="4"/>
      <c r="QFB46" s="4"/>
      <c r="QFC46" s="4"/>
      <c r="QFD46" s="4"/>
      <c r="QFE46" s="4"/>
      <c r="QFF46" s="4"/>
      <c r="QFG46" s="4"/>
      <c r="QFH46" s="4"/>
      <c r="QFI46" s="4"/>
      <c r="QFJ46" s="4"/>
      <c r="QFK46" s="4"/>
      <c r="QFL46" s="4"/>
      <c r="QFM46" s="4"/>
      <c r="QFN46" s="4"/>
      <c r="QFO46" s="4"/>
      <c r="QFP46" s="4"/>
      <c r="QFQ46" s="4"/>
      <c r="QFR46" s="4"/>
      <c r="QFS46" s="4"/>
      <c r="QFT46" s="4"/>
      <c r="QFU46" s="4"/>
      <c r="QFV46" s="4"/>
      <c r="QFW46" s="4"/>
      <c r="QFX46" s="4"/>
      <c r="QFY46" s="4"/>
      <c r="QFZ46" s="4"/>
      <c r="QGA46" s="4"/>
      <c r="QGB46" s="4"/>
      <c r="QGC46" s="4"/>
      <c r="QGD46" s="4"/>
      <c r="QGE46" s="4"/>
      <c r="QGF46" s="4"/>
      <c r="QGG46" s="4"/>
      <c r="QGH46" s="4"/>
      <c r="QGI46" s="4"/>
      <c r="QGJ46" s="4"/>
      <c r="QGK46" s="4"/>
      <c r="QGL46" s="4"/>
      <c r="QGM46" s="4"/>
      <c r="QGN46" s="4"/>
      <c r="QGO46" s="4"/>
      <c r="QGP46" s="4"/>
      <c r="QGQ46" s="4"/>
      <c r="QGR46" s="4"/>
      <c r="QGS46" s="4"/>
      <c r="QGT46" s="4"/>
      <c r="QGU46" s="4"/>
      <c r="QGV46" s="4"/>
      <c r="QGW46" s="4"/>
      <c r="QGX46" s="4"/>
      <c r="QGY46" s="4"/>
      <c r="QGZ46" s="4"/>
      <c r="QHA46" s="4"/>
      <c r="QHB46" s="4"/>
      <c r="QHC46" s="4"/>
      <c r="QHD46" s="4"/>
      <c r="QHE46" s="4"/>
      <c r="QHF46" s="4"/>
      <c r="QHG46" s="4"/>
      <c r="QHH46" s="4"/>
      <c r="QHI46" s="4"/>
      <c r="QHJ46" s="4"/>
      <c r="QHK46" s="4"/>
      <c r="QHL46" s="4"/>
      <c r="QHM46" s="4"/>
      <c r="QHN46" s="4"/>
      <c r="QHO46" s="4"/>
      <c r="QHP46" s="4"/>
      <c r="QHQ46" s="4"/>
      <c r="QHR46" s="4"/>
      <c r="QHS46" s="4"/>
      <c r="QHT46" s="4"/>
      <c r="QHU46" s="4"/>
      <c r="QHV46" s="4"/>
      <c r="QHW46" s="4"/>
      <c r="QHX46" s="4"/>
      <c r="QHY46" s="4"/>
      <c r="QHZ46" s="4"/>
      <c r="QIA46" s="4"/>
      <c r="QIB46" s="4"/>
      <c r="QIC46" s="4"/>
      <c r="QID46" s="4"/>
      <c r="QIE46" s="4"/>
      <c r="QIF46" s="4"/>
      <c r="QIG46" s="4"/>
      <c r="QIH46" s="4"/>
      <c r="QII46" s="4"/>
      <c r="QIJ46" s="4"/>
      <c r="QIK46" s="4"/>
      <c r="QIL46" s="4"/>
      <c r="QIM46" s="4"/>
      <c r="QIN46" s="4"/>
      <c r="QIO46" s="4"/>
      <c r="QIP46" s="4"/>
      <c r="QIQ46" s="4"/>
      <c r="QIR46" s="4"/>
      <c r="QIS46" s="4"/>
      <c r="QIT46" s="4"/>
      <c r="QIU46" s="4"/>
      <c r="QIV46" s="4"/>
      <c r="QIW46" s="4"/>
      <c r="QIX46" s="4"/>
      <c r="QIY46" s="4"/>
      <c r="QIZ46" s="4"/>
      <c r="QJA46" s="4"/>
      <c r="QJB46" s="4"/>
      <c r="QJC46" s="4"/>
      <c r="QJD46" s="4"/>
      <c r="QJE46" s="4"/>
      <c r="QJF46" s="4"/>
      <c r="QJG46" s="4"/>
      <c r="QJH46" s="4"/>
      <c r="QJI46" s="4"/>
      <c r="QJJ46" s="4"/>
      <c r="QJK46" s="4"/>
      <c r="QJL46" s="4"/>
      <c r="QJM46" s="4"/>
      <c r="QJN46" s="4"/>
      <c r="QJO46" s="4"/>
      <c r="QJP46" s="4"/>
      <c r="QJQ46" s="4"/>
      <c r="QJR46" s="4"/>
      <c r="QJS46" s="4"/>
      <c r="QJT46" s="4"/>
      <c r="QJU46" s="4"/>
      <c r="QJV46" s="4"/>
      <c r="QJW46" s="4"/>
      <c r="QJX46" s="4"/>
      <c r="QJY46" s="4"/>
      <c r="QJZ46" s="4"/>
      <c r="QKA46" s="4"/>
      <c r="QKB46" s="4"/>
      <c r="QKC46" s="4"/>
      <c r="QKD46" s="4"/>
      <c r="QKE46" s="4"/>
      <c r="QKF46" s="4"/>
      <c r="QKG46" s="4"/>
      <c r="QKH46" s="4"/>
      <c r="QKI46" s="4"/>
      <c r="QKJ46" s="4"/>
      <c r="QKK46" s="4"/>
      <c r="QKL46" s="4"/>
      <c r="QKM46" s="4"/>
      <c r="QKN46" s="4"/>
      <c r="QKO46" s="4"/>
      <c r="QKP46" s="4"/>
      <c r="QKQ46" s="4"/>
      <c r="QKR46" s="4"/>
      <c r="QKS46" s="4"/>
      <c r="QKT46" s="4"/>
      <c r="QKU46" s="4"/>
      <c r="QKV46" s="4"/>
      <c r="QKW46" s="4"/>
      <c r="QKX46" s="4"/>
      <c r="QKY46" s="4"/>
      <c r="QKZ46" s="4"/>
      <c r="QLA46" s="4"/>
      <c r="QLB46" s="4"/>
      <c r="QLC46" s="4"/>
      <c r="QLD46" s="4"/>
      <c r="QLE46" s="4"/>
      <c r="QLF46" s="4"/>
      <c r="QLG46" s="4"/>
      <c r="QLH46" s="4"/>
      <c r="QLI46" s="4"/>
      <c r="QLJ46" s="4"/>
      <c r="QLK46" s="4"/>
      <c r="QLL46" s="4"/>
      <c r="QLM46" s="4"/>
      <c r="QLN46" s="4"/>
      <c r="QLO46" s="4"/>
      <c r="QLP46" s="4"/>
      <c r="QLQ46" s="4"/>
      <c r="QLR46" s="4"/>
      <c r="QLS46" s="4"/>
      <c r="QLT46" s="4"/>
      <c r="QLU46" s="4"/>
      <c r="QLV46" s="4"/>
      <c r="QLW46" s="4"/>
      <c r="QLX46" s="4"/>
      <c r="QLY46" s="4"/>
      <c r="QLZ46" s="4"/>
      <c r="QMA46" s="4"/>
      <c r="QMB46" s="4"/>
      <c r="QMC46" s="4"/>
      <c r="QMD46" s="4"/>
      <c r="QME46" s="4"/>
      <c r="QMF46" s="4"/>
      <c r="QMG46" s="4"/>
      <c r="QMH46" s="4"/>
      <c r="QMI46" s="4"/>
      <c r="QMJ46" s="4"/>
      <c r="QMK46" s="4"/>
      <c r="QML46" s="4"/>
      <c r="QMM46" s="4"/>
      <c r="QMN46" s="4"/>
      <c r="QMO46" s="4"/>
      <c r="QMP46" s="4"/>
      <c r="QMQ46" s="4"/>
      <c r="QMR46" s="4"/>
      <c r="QMS46" s="4"/>
      <c r="QMT46" s="4"/>
      <c r="QMU46" s="4"/>
      <c r="QMV46" s="4"/>
      <c r="QMW46" s="4"/>
      <c r="QMX46" s="4"/>
      <c r="QMY46" s="4"/>
      <c r="QMZ46" s="4"/>
      <c r="QNA46" s="4"/>
      <c r="QNB46" s="4"/>
      <c r="QNC46" s="4"/>
      <c r="QND46" s="4"/>
      <c r="QNE46" s="4"/>
      <c r="QNF46" s="4"/>
      <c r="QNG46" s="4"/>
      <c r="QNH46" s="4"/>
      <c r="QNI46" s="4"/>
      <c r="QNJ46" s="4"/>
      <c r="QNK46" s="4"/>
      <c r="QNL46" s="4"/>
      <c r="QNM46" s="4"/>
      <c r="QNN46" s="4"/>
      <c r="QNO46" s="4"/>
      <c r="QNP46" s="4"/>
      <c r="QNQ46" s="4"/>
      <c r="QNR46" s="4"/>
      <c r="QNS46" s="4"/>
      <c r="QNT46" s="4"/>
      <c r="QNU46" s="4"/>
      <c r="QNV46" s="4"/>
      <c r="QNW46" s="4"/>
      <c r="QNX46" s="4"/>
      <c r="QNY46" s="4"/>
      <c r="QNZ46" s="4"/>
      <c r="QOA46" s="4"/>
      <c r="QOB46" s="4"/>
      <c r="QOC46" s="4"/>
      <c r="QOD46" s="4"/>
      <c r="QOE46" s="4"/>
      <c r="QOF46" s="4"/>
      <c r="QOG46" s="4"/>
      <c r="QOH46" s="4"/>
      <c r="QOI46" s="4"/>
      <c r="QOJ46" s="4"/>
      <c r="QOK46" s="4"/>
      <c r="QOL46" s="4"/>
      <c r="QOM46" s="4"/>
      <c r="QON46" s="4"/>
      <c r="QOO46" s="4"/>
      <c r="QOP46" s="4"/>
      <c r="QOQ46" s="4"/>
      <c r="QOR46" s="4"/>
      <c r="QOS46" s="4"/>
      <c r="QOT46" s="4"/>
      <c r="QOU46" s="4"/>
      <c r="QOV46" s="4"/>
      <c r="QOW46" s="4"/>
      <c r="QOX46" s="4"/>
      <c r="QOY46" s="4"/>
      <c r="QOZ46" s="4"/>
      <c r="QPA46" s="4"/>
      <c r="QPB46" s="4"/>
      <c r="QPC46" s="4"/>
      <c r="QPD46" s="4"/>
      <c r="QPE46" s="4"/>
      <c r="QPF46" s="4"/>
      <c r="QPG46" s="4"/>
      <c r="QPH46" s="4"/>
      <c r="QPI46" s="4"/>
      <c r="QPJ46" s="4"/>
      <c r="QPK46" s="4"/>
      <c r="QPL46" s="4"/>
      <c r="QPM46" s="4"/>
      <c r="QPN46" s="4"/>
      <c r="QPO46" s="4"/>
      <c r="QPP46" s="4"/>
      <c r="QPQ46" s="4"/>
      <c r="QPR46" s="4"/>
      <c r="QPS46" s="4"/>
      <c r="QPT46" s="4"/>
      <c r="QPU46" s="4"/>
      <c r="QPV46" s="4"/>
      <c r="QPW46" s="4"/>
      <c r="QPX46" s="4"/>
      <c r="QPY46" s="4"/>
      <c r="QPZ46" s="4"/>
      <c r="QQA46" s="4"/>
      <c r="QQB46" s="4"/>
      <c r="QQC46" s="4"/>
      <c r="QQD46" s="4"/>
      <c r="QQE46" s="4"/>
      <c r="QQF46" s="4"/>
      <c r="QQG46" s="4"/>
      <c r="QQH46" s="4"/>
      <c r="QQI46" s="4"/>
      <c r="QQJ46" s="4"/>
      <c r="QQK46" s="4"/>
      <c r="QQL46" s="4"/>
      <c r="QQM46" s="4"/>
      <c r="QQN46" s="4"/>
      <c r="QQO46" s="4"/>
      <c r="QQP46" s="4"/>
      <c r="QQQ46" s="4"/>
      <c r="QQR46" s="4"/>
      <c r="QQS46" s="4"/>
      <c r="QQT46" s="4"/>
      <c r="QQU46" s="4"/>
      <c r="QQV46" s="4"/>
      <c r="QQW46" s="4"/>
      <c r="QQX46" s="4"/>
      <c r="QQY46" s="4"/>
      <c r="QQZ46" s="4"/>
      <c r="QRA46" s="4"/>
      <c r="QRB46" s="4"/>
      <c r="QRC46" s="4"/>
      <c r="QRD46" s="4"/>
      <c r="QRE46" s="4"/>
      <c r="QRF46" s="4"/>
      <c r="QRG46" s="4"/>
      <c r="QRH46" s="4"/>
      <c r="QRI46" s="4"/>
      <c r="QRJ46" s="4"/>
      <c r="QRK46" s="4"/>
      <c r="QRL46" s="4"/>
      <c r="QRM46" s="4"/>
      <c r="QRN46" s="4"/>
      <c r="QRO46" s="4"/>
      <c r="QRP46" s="4"/>
      <c r="QRQ46" s="4"/>
      <c r="QRR46" s="4"/>
      <c r="QRS46" s="4"/>
      <c r="QRT46" s="4"/>
      <c r="QRU46" s="4"/>
      <c r="QRV46" s="4"/>
      <c r="QRW46" s="4"/>
      <c r="QRX46" s="4"/>
      <c r="QRY46" s="4"/>
      <c r="QRZ46" s="4"/>
      <c r="QSA46" s="4"/>
      <c r="QSB46" s="4"/>
      <c r="QSC46" s="4"/>
      <c r="QSD46" s="4"/>
      <c r="QSE46" s="4"/>
      <c r="QSF46" s="4"/>
      <c r="QSG46" s="4"/>
      <c r="QSH46" s="4"/>
      <c r="QSI46" s="4"/>
      <c r="QSJ46" s="4"/>
      <c r="QSK46" s="4"/>
      <c r="QSL46" s="4"/>
      <c r="QSM46" s="4"/>
      <c r="QSN46" s="4"/>
      <c r="QSO46" s="4"/>
      <c r="QSP46" s="4"/>
      <c r="QSQ46" s="4"/>
      <c r="QSR46" s="4"/>
      <c r="QSS46" s="4"/>
      <c r="QST46" s="4"/>
      <c r="QSU46" s="4"/>
      <c r="QSV46" s="4"/>
      <c r="QSW46" s="4"/>
      <c r="QSX46" s="4"/>
      <c r="QSY46" s="4"/>
      <c r="QSZ46" s="4"/>
      <c r="QTA46" s="4"/>
      <c r="QTB46" s="4"/>
      <c r="QTC46" s="4"/>
      <c r="QTD46" s="4"/>
      <c r="QTE46" s="4"/>
      <c r="QTF46" s="4"/>
      <c r="QTG46" s="4"/>
      <c r="QTH46" s="4"/>
      <c r="QTI46" s="4"/>
      <c r="QTJ46" s="4"/>
      <c r="QTK46" s="4"/>
      <c r="QTL46" s="4"/>
      <c r="QTM46" s="4"/>
      <c r="QTN46" s="4"/>
      <c r="QTO46" s="4"/>
      <c r="QTP46" s="4"/>
      <c r="QTQ46" s="4"/>
      <c r="QTR46" s="4"/>
      <c r="QTS46" s="4"/>
      <c r="QTT46" s="4"/>
      <c r="QTU46" s="4"/>
      <c r="QTV46" s="4"/>
      <c r="QTW46" s="4"/>
      <c r="QTX46" s="4"/>
      <c r="QTY46" s="4"/>
      <c r="QTZ46" s="4"/>
      <c r="QUA46" s="4"/>
      <c r="QUB46" s="4"/>
      <c r="QUC46" s="4"/>
      <c r="QUD46" s="4"/>
      <c r="QUE46" s="4"/>
      <c r="QUF46" s="4"/>
      <c r="QUG46" s="4"/>
      <c r="QUH46" s="4"/>
      <c r="QUI46" s="4"/>
      <c r="QUJ46" s="4"/>
      <c r="QUK46" s="4"/>
      <c r="QUL46" s="4"/>
      <c r="QUM46" s="4"/>
      <c r="QUN46" s="4"/>
      <c r="QUO46" s="4"/>
      <c r="QUP46" s="4"/>
      <c r="QUQ46" s="4"/>
      <c r="QUR46" s="4"/>
      <c r="QUS46" s="4"/>
      <c r="QUT46" s="4"/>
      <c r="QUU46" s="4"/>
      <c r="QUV46" s="4"/>
      <c r="QUW46" s="4"/>
      <c r="QUX46" s="4"/>
      <c r="QUY46" s="4"/>
      <c r="QUZ46" s="4"/>
      <c r="QVA46" s="4"/>
      <c r="QVB46" s="4"/>
      <c r="QVC46" s="4"/>
      <c r="QVD46" s="4"/>
      <c r="QVE46" s="4"/>
      <c r="QVF46" s="4"/>
      <c r="QVG46" s="4"/>
      <c r="QVH46" s="4"/>
      <c r="QVI46" s="4"/>
      <c r="QVJ46" s="4"/>
      <c r="QVK46" s="4"/>
      <c r="QVL46" s="4"/>
      <c r="QVM46" s="4"/>
      <c r="QVN46" s="4"/>
      <c r="QVO46" s="4"/>
      <c r="QVP46" s="4"/>
      <c r="QVQ46" s="4"/>
      <c r="QVR46" s="4"/>
      <c r="QVS46" s="4"/>
      <c r="QVT46" s="4"/>
      <c r="QVU46" s="4"/>
      <c r="QVV46" s="4"/>
      <c r="QVW46" s="4"/>
      <c r="QVX46" s="4"/>
      <c r="QVY46" s="4"/>
      <c r="QVZ46" s="4"/>
      <c r="QWA46" s="4"/>
      <c r="QWB46" s="4"/>
      <c r="QWC46" s="4"/>
      <c r="QWD46" s="4"/>
      <c r="QWE46" s="4"/>
      <c r="QWF46" s="4"/>
      <c r="QWG46" s="4"/>
      <c r="QWH46" s="4"/>
      <c r="QWI46" s="4"/>
      <c r="QWJ46" s="4"/>
      <c r="QWK46" s="4"/>
      <c r="QWL46" s="4"/>
      <c r="QWM46" s="4"/>
      <c r="QWN46" s="4"/>
      <c r="QWO46" s="4"/>
      <c r="QWP46" s="4"/>
      <c r="QWQ46" s="4"/>
      <c r="QWR46" s="4"/>
      <c r="QWS46" s="4"/>
      <c r="QWT46" s="4"/>
      <c r="QWU46" s="4"/>
      <c r="QWV46" s="4"/>
      <c r="QWW46" s="4"/>
      <c r="QWX46" s="4"/>
      <c r="QWY46" s="4"/>
      <c r="QWZ46" s="4"/>
      <c r="QXA46" s="4"/>
      <c r="QXB46" s="4"/>
      <c r="QXC46" s="4"/>
      <c r="QXD46" s="4"/>
      <c r="QXE46" s="4"/>
      <c r="QXF46" s="4"/>
      <c r="QXG46" s="4"/>
      <c r="QXH46" s="4"/>
      <c r="QXI46" s="4"/>
      <c r="QXJ46" s="4"/>
      <c r="QXK46" s="4"/>
      <c r="QXL46" s="4"/>
      <c r="QXM46" s="4"/>
      <c r="QXN46" s="4"/>
      <c r="QXO46" s="4"/>
      <c r="QXP46" s="4"/>
      <c r="QXQ46" s="4"/>
      <c r="QXR46" s="4"/>
      <c r="QXS46" s="4"/>
      <c r="QXT46" s="4"/>
      <c r="QXU46" s="4"/>
      <c r="QXV46" s="4"/>
      <c r="QXW46" s="4"/>
      <c r="QXX46" s="4"/>
      <c r="QXY46" s="4"/>
      <c r="QXZ46" s="4"/>
      <c r="QYA46" s="4"/>
      <c r="QYB46" s="4"/>
      <c r="QYC46" s="4"/>
      <c r="QYD46" s="4"/>
      <c r="QYE46" s="4"/>
      <c r="QYF46" s="4"/>
      <c r="QYG46" s="4"/>
      <c r="QYH46" s="4"/>
      <c r="QYI46" s="4"/>
      <c r="QYJ46" s="4"/>
      <c r="QYK46" s="4"/>
      <c r="QYL46" s="4"/>
      <c r="QYM46" s="4"/>
      <c r="QYN46" s="4"/>
      <c r="QYO46" s="4"/>
      <c r="QYP46" s="4"/>
      <c r="QYQ46" s="4"/>
      <c r="QYR46" s="4"/>
      <c r="QYS46" s="4"/>
      <c r="QYT46" s="4"/>
      <c r="QYU46" s="4"/>
      <c r="QYV46" s="4"/>
      <c r="QYW46" s="4"/>
      <c r="QYX46" s="4"/>
      <c r="QYY46" s="4"/>
      <c r="QYZ46" s="4"/>
      <c r="QZA46" s="4"/>
      <c r="QZB46" s="4"/>
      <c r="QZC46" s="4"/>
      <c r="QZD46" s="4"/>
      <c r="QZE46" s="4"/>
      <c r="QZF46" s="4"/>
      <c r="QZG46" s="4"/>
      <c r="QZH46" s="4"/>
      <c r="QZI46" s="4"/>
      <c r="QZJ46" s="4"/>
      <c r="QZK46" s="4"/>
      <c r="QZL46" s="4"/>
      <c r="QZM46" s="4"/>
      <c r="QZN46" s="4"/>
      <c r="QZO46" s="4"/>
      <c r="QZP46" s="4"/>
      <c r="QZQ46" s="4"/>
      <c r="QZR46" s="4"/>
      <c r="QZS46" s="4"/>
      <c r="QZT46" s="4"/>
      <c r="QZU46" s="4"/>
      <c r="QZV46" s="4"/>
      <c r="QZW46" s="4"/>
      <c r="QZX46" s="4"/>
      <c r="QZY46" s="4"/>
      <c r="QZZ46" s="4"/>
      <c r="RAA46" s="4"/>
      <c r="RAB46" s="4"/>
      <c r="RAC46" s="4"/>
      <c r="RAD46" s="4"/>
      <c r="RAE46" s="4"/>
      <c r="RAF46" s="4"/>
      <c r="RAG46" s="4"/>
      <c r="RAH46" s="4"/>
      <c r="RAI46" s="4"/>
      <c r="RAJ46" s="4"/>
      <c r="RAK46" s="4"/>
      <c r="RAL46" s="4"/>
      <c r="RAM46" s="4"/>
      <c r="RAN46" s="4"/>
      <c r="RAO46" s="4"/>
      <c r="RAP46" s="4"/>
      <c r="RAQ46" s="4"/>
      <c r="RAR46" s="4"/>
      <c r="RAS46" s="4"/>
      <c r="RAT46" s="4"/>
      <c r="RAU46" s="4"/>
      <c r="RAV46" s="4"/>
      <c r="RAW46" s="4"/>
      <c r="RAX46" s="4"/>
      <c r="RAY46" s="4"/>
      <c r="RAZ46" s="4"/>
      <c r="RBA46" s="4"/>
      <c r="RBB46" s="4"/>
      <c r="RBC46" s="4"/>
      <c r="RBD46" s="4"/>
      <c r="RBE46" s="4"/>
      <c r="RBF46" s="4"/>
      <c r="RBG46" s="4"/>
      <c r="RBH46" s="4"/>
      <c r="RBI46" s="4"/>
      <c r="RBJ46" s="4"/>
      <c r="RBK46" s="4"/>
      <c r="RBL46" s="4"/>
      <c r="RBM46" s="4"/>
      <c r="RBN46" s="4"/>
      <c r="RBO46" s="4"/>
      <c r="RBP46" s="4"/>
      <c r="RBQ46" s="4"/>
      <c r="RBR46" s="4"/>
      <c r="RBS46" s="4"/>
      <c r="RBT46" s="4"/>
      <c r="RBU46" s="4"/>
      <c r="RBV46" s="4"/>
      <c r="RBW46" s="4"/>
      <c r="RBX46" s="4"/>
      <c r="RBY46" s="4"/>
      <c r="RBZ46" s="4"/>
      <c r="RCA46" s="4"/>
      <c r="RCB46" s="4"/>
      <c r="RCC46" s="4"/>
      <c r="RCD46" s="4"/>
      <c r="RCE46" s="4"/>
      <c r="RCF46" s="4"/>
      <c r="RCG46" s="4"/>
      <c r="RCH46" s="4"/>
      <c r="RCI46" s="4"/>
      <c r="RCJ46" s="4"/>
      <c r="RCK46" s="4"/>
      <c r="RCL46" s="4"/>
      <c r="RCM46" s="4"/>
      <c r="RCN46" s="4"/>
      <c r="RCO46" s="4"/>
      <c r="RCP46" s="4"/>
      <c r="RCQ46" s="4"/>
      <c r="RCR46" s="4"/>
      <c r="RCS46" s="4"/>
      <c r="RCT46" s="4"/>
      <c r="RCU46" s="4"/>
      <c r="RCV46" s="4"/>
      <c r="RCW46" s="4"/>
      <c r="RCX46" s="4"/>
      <c r="RCY46" s="4"/>
      <c r="RCZ46" s="4"/>
      <c r="RDA46" s="4"/>
      <c r="RDB46" s="4"/>
      <c r="RDC46" s="4"/>
      <c r="RDD46" s="4"/>
      <c r="RDE46" s="4"/>
      <c r="RDF46" s="4"/>
      <c r="RDG46" s="4"/>
      <c r="RDH46" s="4"/>
      <c r="RDI46" s="4"/>
      <c r="RDJ46" s="4"/>
      <c r="RDK46" s="4"/>
      <c r="RDL46" s="4"/>
      <c r="RDM46" s="4"/>
      <c r="RDN46" s="4"/>
      <c r="RDO46" s="4"/>
      <c r="RDP46" s="4"/>
      <c r="RDQ46" s="4"/>
      <c r="RDR46" s="4"/>
      <c r="RDS46" s="4"/>
      <c r="RDT46" s="4"/>
      <c r="RDU46" s="4"/>
      <c r="RDV46" s="4"/>
      <c r="RDW46" s="4"/>
      <c r="RDX46" s="4"/>
      <c r="RDY46" s="4"/>
      <c r="RDZ46" s="4"/>
      <c r="REA46" s="4"/>
      <c r="REB46" s="4"/>
      <c r="REC46" s="4"/>
      <c r="RED46" s="4"/>
      <c r="REE46" s="4"/>
      <c r="REF46" s="4"/>
      <c r="REG46" s="4"/>
      <c r="REH46" s="4"/>
      <c r="REI46" s="4"/>
      <c r="REJ46" s="4"/>
      <c r="REK46" s="4"/>
      <c r="REL46" s="4"/>
      <c r="REM46" s="4"/>
      <c r="REN46" s="4"/>
      <c r="REO46" s="4"/>
      <c r="REP46" s="4"/>
      <c r="REQ46" s="4"/>
      <c r="RER46" s="4"/>
      <c r="RES46" s="4"/>
      <c r="RET46" s="4"/>
      <c r="REU46" s="4"/>
      <c r="REV46" s="4"/>
      <c r="REW46" s="4"/>
      <c r="REX46" s="4"/>
      <c r="REY46" s="4"/>
      <c r="REZ46" s="4"/>
      <c r="RFA46" s="4"/>
      <c r="RFB46" s="4"/>
      <c r="RFC46" s="4"/>
      <c r="RFD46" s="4"/>
      <c r="RFE46" s="4"/>
      <c r="RFF46" s="4"/>
      <c r="RFG46" s="4"/>
      <c r="RFH46" s="4"/>
      <c r="RFI46" s="4"/>
      <c r="RFJ46" s="4"/>
      <c r="RFK46" s="4"/>
      <c r="RFL46" s="4"/>
      <c r="RFM46" s="4"/>
      <c r="RFN46" s="4"/>
      <c r="RFO46" s="4"/>
      <c r="RFP46" s="4"/>
      <c r="RFQ46" s="4"/>
      <c r="RFR46" s="4"/>
      <c r="RFS46" s="4"/>
      <c r="RFT46" s="4"/>
      <c r="RFU46" s="4"/>
      <c r="RFV46" s="4"/>
      <c r="RFW46" s="4"/>
      <c r="RFX46" s="4"/>
      <c r="RFY46" s="4"/>
      <c r="RFZ46" s="4"/>
      <c r="RGA46" s="4"/>
      <c r="RGB46" s="4"/>
      <c r="RGC46" s="4"/>
      <c r="RGD46" s="4"/>
      <c r="RGE46" s="4"/>
      <c r="RGF46" s="4"/>
      <c r="RGG46" s="4"/>
      <c r="RGH46" s="4"/>
      <c r="RGI46" s="4"/>
      <c r="RGJ46" s="4"/>
      <c r="RGK46" s="4"/>
      <c r="RGL46" s="4"/>
      <c r="RGM46" s="4"/>
      <c r="RGN46" s="4"/>
      <c r="RGO46" s="4"/>
      <c r="RGP46" s="4"/>
      <c r="RGQ46" s="4"/>
      <c r="RGR46" s="4"/>
      <c r="RGS46" s="4"/>
      <c r="RGT46" s="4"/>
      <c r="RGU46" s="4"/>
      <c r="RGV46" s="4"/>
      <c r="RGW46" s="4"/>
      <c r="RGX46" s="4"/>
      <c r="RGY46" s="4"/>
      <c r="RGZ46" s="4"/>
      <c r="RHA46" s="4"/>
      <c r="RHB46" s="4"/>
      <c r="RHC46" s="4"/>
      <c r="RHD46" s="4"/>
      <c r="RHE46" s="4"/>
      <c r="RHF46" s="4"/>
      <c r="RHG46" s="4"/>
      <c r="RHH46" s="4"/>
      <c r="RHI46" s="4"/>
      <c r="RHJ46" s="4"/>
      <c r="RHK46" s="4"/>
      <c r="RHL46" s="4"/>
      <c r="RHM46" s="4"/>
      <c r="RHN46" s="4"/>
      <c r="RHO46" s="4"/>
      <c r="RHP46" s="4"/>
      <c r="RHQ46" s="4"/>
      <c r="RHR46" s="4"/>
      <c r="RHS46" s="4"/>
      <c r="RHT46" s="4"/>
      <c r="RHU46" s="4"/>
      <c r="RHV46" s="4"/>
      <c r="RHW46" s="4"/>
      <c r="RHX46" s="4"/>
      <c r="RHY46" s="4"/>
      <c r="RHZ46" s="4"/>
      <c r="RIA46" s="4"/>
      <c r="RIB46" s="4"/>
      <c r="RIC46" s="4"/>
      <c r="RID46" s="4"/>
      <c r="RIE46" s="4"/>
      <c r="RIF46" s="4"/>
      <c r="RIG46" s="4"/>
      <c r="RIH46" s="4"/>
      <c r="RII46" s="4"/>
      <c r="RIJ46" s="4"/>
      <c r="RIK46" s="4"/>
      <c r="RIL46" s="4"/>
      <c r="RIM46" s="4"/>
      <c r="RIN46" s="4"/>
      <c r="RIO46" s="4"/>
      <c r="RIP46" s="4"/>
      <c r="RIQ46" s="4"/>
      <c r="RIR46" s="4"/>
      <c r="RIS46" s="4"/>
      <c r="RIT46" s="4"/>
      <c r="RIU46" s="4"/>
      <c r="RIV46" s="4"/>
      <c r="RIW46" s="4"/>
      <c r="RIX46" s="4"/>
      <c r="RIY46" s="4"/>
      <c r="RIZ46" s="4"/>
      <c r="RJA46" s="4"/>
      <c r="RJB46" s="4"/>
      <c r="RJC46" s="4"/>
      <c r="RJD46" s="4"/>
      <c r="RJE46" s="4"/>
      <c r="RJF46" s="4"/>
      <c r="RJG46" s="4"/>
      <c r="RJH46" s="4"/>
      <c r="RJI46" s="4"/>
      <c r="RJJ46" s="4"/>
      <c r="RJK46" s="4"/>
      <c r="RJL46" s="4"/>
      <c r="RJM46" s="4"/>
      <c r="RJN46" s="4"/>
      <c r="RJO46" s="4"/>
      <c r="RJP46" s="4"/>
      <c r="RJQ46" s="4"/>
      <c r="RJR46" s="4"/>
      <c r="RJS46" s="4"/>
      <c r="RJT46" s="4"/>
      <c r="RJU46" s="4"/>
      <c r="RJV46" s="4"/>
      <c r="RJW46" s="4"/>
      <c r="RJX46" s="4"/>
      <c r="RJY46" s="4"/>
      <c r="RJZ46" s="4"/>
      <c r="RKA46" s="4"/>
      <c r="RKB46" s="4"/>
      <c r="RKC46" s="4"/>
      <c r="RKD46" s="4"/>
      <c r="RKE46" s="4"/>
      <c r="RKF46" s="4"/>
      <c r="RKG46" s="4"/>
      <c r="RKH46" s="4"/>
      <c r="RKI46" s="4"/>
      <c r="RKJ46" s="4"/>
      <c r="RKK46" s="4"/>
      <c r="RKL46" s="4"/>
      <c r="RKM46" s="4"/>
      <c r="RKN46" s="4"/>
      <c r="RKO46" s="4"/>
      <c r="RKP46" s="4"/>
      <c r="RKQ46" s="4"/>
      <c r="RKR46" s="4"/>
      <c r="RKS46" s="4"/>
      <c r="RKT46" s="4"/>
      <c r="RKU46" s="4"/>
      <c r="RKV46" s="4"/>
      <c r="RKW46" s="4"/>
      <c r="RKX46" s="4"/>
      <c r="RKY46" s="4"/>
      <c r="RKZ46" s="4"/>
      <c r="RLA46" s="4"/>
      <c r="RLB46" s="4"/>
      <c r="RLC46" s="4"/>
      <c r="RLD46" s="4"/>
      <c r="RLE46" s="4"/>
      <c r="RLF46" s="4"/>
      <c r="RLG46" s="4"/>
      <c r="RLH46" s="4"/>
      <c r="RLI46" s="4"/>
      <c r="RLJ46" s="4"/>
      <c r="RLK46" s="4"/>
      <c r="RLL46" s="4"/>
      <c r="RLM46" s="4"/>
      <c r="RLN46" s="4"/>
      <c r="RLO46" s="4"/>
      <c r="RLP46" s="4"/>
      <c r="RLQ46" s="4"/>
      <c r="RLR46" s="4"/>
      <c r="RLS46" s="4"/>
      <c r="RLT46" s="4"/>
      <c r="RLU46" s="4"/>
      <c r="RLV46" s="4"/>
      <c r="RLW46" s="4"/>
      <c r="RLX46" s="4"/>
      <c r="RLY46" s="4"/>
      <c r="RLZ46" s="4"/>
      <c r="RMA46" s="4"/>
      <c r="RMB46" s="4"/>
      <c r="RMC46" s="4"/>
      <c r="RMD46" s="4"/>
      <c r="RME46" s="4"/>
      <c r="RMF46" s="4"/>
      <c r="RMG46" s="4"/>
      <c r="RMH46" s="4"/>
      <c r="RMI46" s="4"/>
      <c r="RMJ46" s="4"/>
      <c r="RMK46" s="4"/>
      <c r="RML46" s="4"/>
      <c r="RMM46" s="4"/>
      <c r="RMN46" s="4"/>
      <c r="RMO46" s="4"/>
      <c r="RMP46" s="4"/>
      <c r="RMQ46" s="4"/>
      <c r="RMR46" s="4"/>
      <c r="RMS46" s="4"/>
      <c r="RMT46" s="4"/>
      <c r="RMU46" s="4"/>
      <c r="RMV46" s="4"/>
      <c r="RMW46" s="4"/>
      <c r="RMX46" s="4"/>
      <c r="RMY46" s="4"/>
      <c r="RMZ46" s="4"/>
      <c r="RNA46" s="4"/>
      <c r="RNB46" s="4"/>
      <c r="RNC46" s="4"/>
      <c r="RND46" s="4"/>
      <c r="RNE46" s="4"/>
      <c r="RNF46" s="4"/>
      <c r="RNG46" s="4"/>
      <c r="RNH46" s="4"/>
      <c r="RNI46" s="4"/>
      <c r="RNJ46" s="4"/>
      <c r="RNK46" s="4"/>
      <c r="RNL46" s="4"/>
      <c r="RNM46" s="4"/>
      <c r="RNN46" s="4"/>
      <c r="RNO46" s="4"/>
      <c r="RNP46" s="4"/>
      <c r="RNQ46" s="4"/>
      <c r="RNR46" s="4"/>
      <c r="RNS46" s="4"/>
      <c r="RNT46" s="4"/>
      <c r="RNU46" s="4"/>
      <c r="RNV46" s="4"/>
      <c r="RNW46" s="4"/>
      <c r="RNX46" s="4"/>
      <c r="RNY46" s="4"/>
      <c r="RNZ46" s="4"/>
      <c r="ROA46" s="4"/>
      <c r="ROB46" s="4"/>
      <c r="ROC46" s="4"/>
      <c r="ROD46" s="4"/>
      <c r="ROE46" s="4"/>
      <c r="ROF46" s="4"/>
      <c r="ROG46" s="4"/>
      <c r="ROH46" s="4"/>
      <c r="ROI46" s="4"/>
      <c r="ROJ46" s="4"/>
      <c r="ROK46" s="4"/>
      <c r="ROL46" s="4"/>
      <c r="ROM46" s="4"/>
      <c r="RON46" s="4"/>
      <c r="ROO46" s="4"/>
      <c r="ROP46" s="4"/>
      <c r="ROQ46" s="4"/>
      <c r="ROR46" s="4"/>
      <c r="ROS46" s="4"/>
      <c r="ROT46" s="4"/>
      <c r="ROU46" s="4"/>
      <c r="ROV46" s="4"/>
      <c r="ROW46" s="4"/>
      <c r="ROX46" s="4"/>
      <c r="ROY46" s="4"/>
      <c r="ROZ46" s="4"/>
      <c r="RPA46" s="4"/>
      <c r="RPB46" s="4"/>
      <c r="RPC46" s="4"/>
      <c r="RPD46" s="4"/>
      <c r="RPE46" s="4"/>
      <c r="RPF46" s="4"/>
      <c r="RPG46" s="4"/>
      <c r="RPH46" s="4"/>
      <c r="RPI46" s="4"/>
      <c r="RPJ46" s="4"/>
      <c r="RPK46" s="4"/>
      <c r="RPL46" s="4"/>
      <c r="RPM46" s="4"/>
      <c r="RPN46" s="4"/>
      <c r="RPO46" s="4"/>
      <c r="RPP46" s="4"/>
      <c r="RPQ46" s="4"/>
      <c r="RPR46" s="4"/>
      <c r="RPS46" s="4"/>
      <c r="RPT46" s="4"/>
      <c r="RPU46" s="4"/>
      <c r="RPV46" s="4"/>
      <c r="RPW46" s="4"/>
      <c r="RPX46" s="4"/>
      <c r="RPY46" s="4"/>
      <c r="RPZ46" s="4"/>
      <c r="RQA46" s="4"/>
      <c r="RQB46" s="4"/>
      <c r="RQC46" s="4"/>
      <c r="RQD46" s="4"/>
      <c r="RQE46" s="4"/>
      <c r="RQF46" s="4"/>
      <c r="RQG46" s="4"/>
      <c r="RQH46" s="4"/>
      <c r="RQI46" s="4"/>
      <c r="RQJ46" s="4"/>
      <c r="RQK46" s="4"/>
      <c r="RQL46" s="4"/>
      <c r="RQM46" s="4"/>
      <c r="RQN46" s="4"/>
      <c r="RQO46" s="4"/>
      <c r="RQP46" s="4"/>
      <c r="RQQ46" s="4"/>
      <c r="RQR46" s="4"/>
      <c r="RQS46" s="4"/>
      <c r="RQT46" s="4"/>
      <c r="RQU46" s="4"/>
      <c r="RQV46" s="4"/>
      <c r="RQW46" s="4"/>
      <c r="RQX46" s="4"/>
      <c r="RQY46" s="4"/>
      <c r="RQZ46" s="4"/>
      <c r="RRA46" s="4"/>
      <c r="RRB46" s="4"/>
      <c r="RRC46" s="4"/>
      <c r="RRD46" s="4"/>
      <c r="RRE46" s="4"/>
      <c r="RRF46" s="4"/>
      <c r="RRG46" s="4"/>
      <c r="RRH46" s="4"/>
      <c r="RRI46" s="4"/>
      <c r="RRJ46" s="4"/>
      <c r="RRK46" s="4"/>
      <c r="RRL46" s="4"/>
      <c r="RRM46" s="4"/>
      <c r="RRN46" s="4"/>
      <c r="RRO46" s="4"/>
      <c r="RRP46" s="4"/>
      <c r="RRQ46" s="4"/>
      <c r="RRR46" s="4"/>
      <c r="RRS46" s="4"/>
      <c r="RRT46" s="4"/>
      <c r="RRU46" s="4"/>
      <c r="RRV46" s="4"/>
      <c r="RRW46" s="4"/>
      <c r="RRX46" s="4"/>
      <c r="RRY46" s="4"/>
      <c r="RRZ46" s="4"/>
      <c r="RSA46" s="4"/>
      <c r="RSB46" s="4"/>
      <c r="RSC46" s="4"/>
      <c r="RSD46" s="4"/>
      <c r="RSE46" s="4"/>
      <c r="RSF46" s="4"/>
      <c r="RSG46" s="4"/>
      <c r="RSH46" s="4"/>
      <c r="RSI46" s="4"/>
      <c r="RSJ46" s="4"/>
      <c r="RSK46" s="4"/>
      <c r="RSL46" s="4"/>
      <c r="RSM46" s="4"/>
      <c r="RSN46" s="4"/>
      <c r="RSO46" s="4"/>
      <c r="RSP46" s="4"/>
      <c r="RSQ46" s="4"/>
      <c r="RSR46" s="4"/>
      <c r="RSS46" s="4"/>
      <c r="RST46" s="4"/>
      <c r="RSU46" s="4"/>
      <c r="RSV46" s="4"/>
      <c r="RSW46" s="4"/>
      <c r="RSX46" s="4"/>
      <c r="RSY46" s="4"/>
      <c r="RSZ46" s="4"/>
      <c r="RTA46" s="4"/>
      <c r="RTB46" s="4"/>
      <c r="RTC46" s="4"/>
      <c r="RTD46" s="4"/>
      <c r="RTE46" s="4"/>
      <c r="RTF46" s="4"/>
      <c r="RTG46" s="4"/>
      <c r="RTH46" s="4"/>
      <c r="RTI46" s="4"/>
      <c r="RTJ46" s="4"/>
      <c r="RTK46" s="4"/>
      <c r="RTL46" s="4"/>
      <c r="RTM46" s="4"/>
      <c r="RTN46" s="4"/>
      <c r="RTO46" s="4"/>
      <c r="RTP46" s="4"/>
      <c r="RTQ46" s="4"/>
      <c r="RTR46" s="4"/>
      <c r="RTS46" s="4"/>
      <c r="RTT46" s="4"/>
      <c r="RTU46" s="4"/>
      <c r="RTV46" s="4"/>
      <c r="RTW46" s="4"/>
      <c r="RTX46" s="4"/>
      <c r="RTY46" s="4"/>
      <c r="RTZ46" s="4"/>
      <c r="RUA46" s="4"/>
      <c r="RUB46" s="4"/>
      <c r="RUC46" s="4"/>
      <c r="RUD46" s="4"/>
      <c r="RUE46" s="4"/>
      <c r="RUF46" s="4"/>
      <c r="RUG46" s="4"/>
      <c r="RUH46" s="4"/>
      <c r="RUI46" s="4"/>
      <c r="RUJ46" s="4"/>
      <c r="RUK46" s="4"/>
      <c r="RUL46" s="4"/>
      <c r="RUM46" s="4"/>
      <c r="RUN46" s="4"/>
      <c r="RUO46" s="4"/>
      <c r="RUP46" s="4"/>
      <c r="RUQ46" s="4"/>
      <c r="RUR46" s="4"/>
      <c r="RUS46" s="4"/>
      <c r="RUT46" s="4"/>
      <c r="RUU46" s="4"/>
      <c r="RUV46" s="4"/>
      <c r="RUW46" s="4"/>
      <c r="RUX46" s="4"/>
      <c r="RUY46" s="4"/>
      <c r="RUZ46" s="4"/>
      <c r="RVA46" s="4"/>
      <c r="RVB46" s="4"/>
      <c r="RVC46" s="4"/>
      <c r="RVD46" s="4"/>
      <c r="RVE46" s="4"/>
      <c r="RVF46" s="4"/>
      <c r="RVG46" s="4"/>
      <c r="RVH46" s="4"/>
      <c r="RVI46" s="4"/>
      <c r="RVJ46" s="4"/>
      <c r="RVK46" s="4"/>
      <c r="RVL46" s="4"/>
      <c r="RVM46" s="4"/>
      <c r="RVN46" s="4"/>
      <c r="RVO46" s="4"/>
      <c r="RVP46" s="4"/>
      <c r="RVQ46" s="4"/>
      <c r="RVR46" s="4"/>
      <c r="RVS46" s="4"/>
      <c r="RVT46" s="4"/>
      <c r="RVU46" s="4"/>
      <c r="RVV46" s="4"/>
      <c r="RVW46" s="4"/>
      <c r="RVX46" s="4"/>
      <c r="RVY46" s="4"/>
      <c r="RVZ46" s="4"/>
      <c r="RWA46" s="4"/>
      <c r="RWB46" s="4"/>
      <c r="RWC46" s="4"/>
      <c r="RWD46" s="4"/>
      <c r="RWE46" s="4"/>
      <c r="RWF46" s="4"/>
      <c r="RWG46" s="4"/>
      <c r="RWH46" s="4"/>
      <c r="RWI46" s="4"/>
      <c r="RWJ46" s="4"/>
      <c r="RWK46" s="4"/>
      <c r="RWL46" s="4"/>
      <c r="RWM46" s="4"/>
      <c r="RWN46" s="4"/>
      <c r="RWO46" s="4"/>
      <c r="RWP46" s="4"/>
      <c r="RWQ46" s="4"/>
      <c r="RWR46" s="4"/>
      <c r="RWS46" s="4"/>
      <c r="RWT46" s="4"/>
      <c r="RWU46" s="4"/>
      <c r="RWV46" s="4"/>
      <c r="RWW46" s="4"/>
      <c r="RWX46" s="4"/>
      <c r="RWY46" s="4"/>
      <c r="RWZ46" s="4"/>
      <c r="RXA46" s="4"/>
      <c r="RXB46" s="4"/>
      <c r="RXC46" s="4"/>
      <c r="RXD46" s="4"/>
      <c r="RXE46" s="4"/>
      <c r="RXF46" s="4"/>
      <c r="RXG46" s="4"/>
      <c r="RXH46" s="4"/>
      <c r="RXI46" s="4"/>
      <c r="RXJ46" s="4"/>
      <c r="RXK46" s="4"/>
      <c r="RXL46" s="4"/>
      <c r="RXM46" s="4"/>
      <c r="RXN46" s="4"/>
      <c r="RXO46" s="4"/>
      <c r="RXP46" s="4"/>
      <c r="RXQ46" s="4"/>
      <c r="RXR46" s="4"/>
      <c r="RXS46" s="4"/>
      <c r="RXT46" s="4"/>
      <c r="RXU46" s="4"/>
      <c r="RXV46" s="4"/>
      <c r="RXW46" s="4"/>
      <c r="RXX46" s="4"/>
      <c r="RXY46" s="4"/>
      <c r="RXZ46" s="4"/>
      <c r="RYA46" s="4"/>
      <c r="RYB46" s="4"/>
      <c r="RYC46" s="4"/>
      <c r="RYD46" s="4"/>
      <c r="RYE46" s="4"/>
      <c r="RYF46" s="4"/>
      <c r="RYG46" s="4"/>
      <c r="RYH46" s="4"/>
      <c r="RYI46" s="4"/>
      <c r="RYJ46" s="4"/>
      <c r="RYK46" s="4"/>
      <c r="RYL46" s="4"/>
      <c r="RYM46" s="4"/>
      <c r="RYN46" s="4"/>
      <c r="RYO46" s="4"/>
      <c r="RYP46" s="4"/>
      <c r="RYQ46" s="4"/>
      <c r="RYR46" s="4"/>
      <c r="RYS46" s="4"/>
      <c r="RYT46" s="4"/>
      <c r="RYU46" s="4"/>
      <c r="RYV46" s="4"/>
      <c r="RYW46" s="4"/>
      <c r="RYX46" s="4"/>
      <c r="RYY46" s="4"/>
      <c r="RYZ46" s="4"/>
      <c r="RZA46" s="4"/>
      <c r="RZB46" s="4"/>
      <c r="RZC46" s="4"/>
      <c r="RZD46" s="4"/>
      <c r="RZE46" s="4"/>
      <c r="RZF46" s="4"/>
      <c r="RZG46" s="4"/>
      <c r="RZH46" s="4"/>
      <c r="RZI46" s="4"/>
      <c r="RZJ46" s="4"/>
      <c r="RZK46" s="4"/>
      <c r="RZL46" s="4"/>
      <c r="RZM46" s="4"/>
      <c r="RZN46" s="4"/>
      <c r="RZO46" s="4"/>
      <c r="RZP46" s="4"/>
      <c r="RZQ46" s="4"/>
      <c r="RZR46" s="4"/>
      <c r="RZS46" s="4"/>
      <c r="RZT46" s="4"/>
      <c r="RZU46" s="4"/>
      <c r="RZV46" s="4"/>
      <c r="RZW46" s="4"/>
      <c r="RZX46" s="4"/>
      <c r="RZY46" s="4"/>
      <c r="RZZ46" s="4"/>
      <c r="SAA46" s="4"/>
      <c r="SAB46" s="4"/>
      <c r="SAC46" s="4"/>
      <c r="SAD46" s="4"/>
      <c r="SAE46" s="4"/>
      <c r="SAF46" s="4"/>
      <c r="SAG46" s="4"/>
      <c r="SAH46" s="4"/>
      <c r="SAI46" s="4"/>
      <c r="SAJ46" s="4"/>
      <c r="SAK46" s="4"/>
      <c r="SAL46" s="4"/>
      <c r="SAM46" s="4"/>
      <c r="SAN46" s="4"/>
      <c r="SAO46" s="4"/>
      <c r="SAP46" s="4"/>
      <c r="SAQ46" s="4"/>
      <c r="SAR46" s="4"/>
      <c r="SAS46" s="4"/>
      <c r="SAT46" s="4"/>
      <c r="SAU46" s="4"/>
      <c r="SAV46" s="4"/>
      <c r="SAW46" s="4"/>
      <c r="SAX46" s="4"/>
      <c r="SAY46" s="4"/>
      <c r="SAZ46" s="4"/>
      <c r="SBA46" s="4"/>
      <c r="SBB46" s="4"/>
      <c r="SBC46" s="4"/>
      <c r="SBD46" s="4"/>
      <c r="SBE46" s="4"/>
      <c r="SBF46" s="4"/>
      <c r="SBG46" s="4"/>
      <c r="SBH46" s="4"/>
      <c r="SBI46" s="4"/>
      <c r="SBJ46" s="4"/>
      <c r="SBK46" s="4"/>
      <c r="SBL46" s="4"/>
      <c r="SBM46" s="4"/>
      <c r="SBN46" s="4"/>
      <c r="SBO46" s="4"/>
      <c r="SBP46" s="4"/>
      <c r="SBQ46" s="4"/>
      <c r="SBR46" s="4"/>
      <c r="SBS46" s="4"/>
      <c r="SBT46" s="4"/>
      <c r="SBU46" s="4"/>
      <c r="SBV46" s="4"/>
      <c r="SBW46" s="4"/>
      <c r="SBX46" s="4"/>
      <c r="SBY46" s="4"/>
      <c r="SBZ46" s="4"/>
      <c r="SCA46" s="4"/>
      <c r="SCB46" s="4"/>
      <c r="SCC46" s="4"/>
      <c r="SCD46" s="4"/>
      <c r="SCE46" s="4"/>
      <c r="SCF46" s="4"/>
      <c r="SCG46" s="4"/>
      <c r="SCH46" s="4"/>
      <c r="SCI46" s="4"/>
      <c r="SCJ46" s="4"/>
      <c r="SCK46" s="4"/>
      <c r="SCL46" s="4"/>
      <c r="SCM46" s="4"/>
      <c r="SCN46" s="4"/>
      <c r="SCO46" s="4"/>
      <c r="SCP46" s="4"/>
      <c r="SCQ46" s="4"/>
      <c r="SCR46" s="4"/>
      <c r="SCS46" s="4"/>
      <c r="SCT46" s="4"/>
      <c r="SCU46" s="4"/>
      <c r="SCV46" s="4"/>
      <c r="SCW46" s="4"/>
      <c r="SCX46" s="4"/>
      <c r="SCY46" s="4"/>
      <c r="SCZ46" s="4"/>
      <c r="SDA46" s="4"/>
      <c r="SDB46" s="4"/>
      <c r="SDC46" s="4"/>
      <c r="SDD46" s="4"/>
      <c r="SDE46" s="4"/>
      <c r="SDF46" s="4"/>
      <c r="SDG46" s="4"/>
      <c r="SDH46" s="4"/>
      <c r="SDI46" s="4"/>
      <c r="SDJ46" s="4"/>
      <c r="SDK46" s="4"/>
      <c r="SDL46" s="4"/>
      <c r="SDM46" s="4"/>
      <c r="SDN46" s="4"/>
      <c r="SDO46" s="4"/>
      <c r="SDP46" s="4"/>
      <c r="SDQ46" s="4"/>
      <c r="SDR46" s="4"/>
      <c r="SDS46" s="4"/>
      <c r="SDT46" s="4"/>
      <c r="SDU46" s="4"/>
      <c r="SDV46" s="4"/>
      <c r="SDW46" s="4"/>
      <c r="SDX46" s="4"/>
      <c r="SDY46" s="4"/>
      <c r="SDZ46" s="4"/>
      <c r="SEA46" s="4"/>
      <c r="SEB46" s="4"/>
      <c r="SEC46" s="4"/>
      <c r="SED46" s="4"/>
      <c r="SEE46" s="4"/>
      <c r="SEF46" s="4"/>
      <c r="SEG46" s="4"/>
      <c r="SEH46" s="4"/>
      <c r="SEI46" s="4"/>
      <c r="SEJ46" s="4"/>
      <c r="SEK46" s="4"/>
      <c r="SEL46" s="4"/>
      <c r="SEM46" s="4"/>
      <c r="SEN46" s="4"/>
      <c r="SEO46" s="4"/>
      <c r="SEP46" s="4"/>
      <c r="SEQ46" s="4"/>
      <c r="SER46" s="4"/>
      <c r="SES46" s="4"/>
      <c r="SET46" s="4"/>
      <c r="SEU46" s="4"/>
      <c r="SEV46" s="4"/>
      <c r="SEW46" s="4"/>
      <c r="SEX46" s="4"/>
      <c r="SEY46" s="4"/>
      <c r="SEZ46" s="4"/>
      <c r="SFA46" s="4"/>
      <c r="SFB46" s="4"/>
      <c r="SFC46" s="4"/>
      <c r="SFD46" s="4"/>
      <c r="SFE46" s="4"/>
      <c r="SFF46" s="4"/>
      <c r="SFG46" s="4"/>
      <c r="SFH46" s="4"/>
      <c r="SFI46" s="4"/>
      <c r="SFJ46" s="4"/>
      <c r="SFK46" s="4"/>
      <c r="SFL46" s="4"/>
      <c r="SFM46" s="4"/>
      <c r="SFN46" s="4"/>
      <c r="SFO46" s="4"/>
      <c r="SFP46" s="4"/>
      <c r="SFQ46" s="4"/>
      <c r="SFR46" s="4"/>
      <c r="SFS46" s="4"/>
      <c r="SFT46" s="4"/>
      <c r="SFU46" s="4"/>
      <c r="SFV46" s="4"/>
      <c r="SFW46" s="4"/>
      <c r="SFX46" s="4"/>
      <c r="SFY46" s="4"/>
      <c r="SFZ46" s="4"/>
      <c r="SGA46" s="4"/>
      <c r="SGB46" s="4"/>
      <c r="SGC46" s="4"/>
      <c r="SGD46" s="4"/>
      <c r="SGE46" s="4"/>
      <c r="SGF46" s="4"/>
      <c r="SGG46" s="4"/>
      <c r="SGH46" s="4"/>
      <c r="SGI46" s="4"/>
      <c r="SGJ46" s="4"/>
      <c r="SGK46" s="4"/>
      <c r="SGL46" s="4"/>
      <c r="SGM46" s="4"/>
      <c r="SGN46" s="4"/>
      <c r="SGO46" s="4"/>
      <c r="SGP46" s="4"/>
      <c r="SGQ46" s="4"/>
      <c r="SGR46" s="4"/>
      <c r="SGS46" s="4"/>
      <c r="SGT46" s="4"/>
      <c r="SGU46" s="4"/>
      <c r="SGV46" s="4"/>
      <c r="SGW46" s="4"/>
      <c r="SGX46" s="4"/>
      <c r="SGY46" s="4"/>
      <c r="SGZ46" s="4"/>
      <c r="SHA46" s="4"/>
      <c r="SHB46" s="4"/>
      <c r="SHC46" s="4"/>
      <c r="SHD46" s="4"/>
      <c r="SHE46" s="4"/>
      <c r="SHF46" s="4"/>
      <c r="SHG46" s="4"/>
      <c r="SHH46" s="4"/>
      <c r="SHI46" s="4"/>
      <c r="SHJ46" s="4"/>
      <c r="SHK46" s="4"/>
      <c r="SHL46" s="4"/>
      <c r="SHM46" s="4"/>
      <c r="SHN46" s="4"/>
      <c r="SHO46" s="4"/>
      <c r="SHP46" s="4"/>
      <c r="SHQ46" s="4"/>
      <c r="SHR46" s="4"/>
      <c r="SHS46" s="4"/>
      <c r="SHT46" s="4"/>
      <c r="SHU46" s="4"/>
      <c r="SHV46" s="4"/>
      <c r="SHW46" s="4"/>
      <c r="SHX46" s="4"/>
      <c r="SHY46" s="4"/>
      <c r="SHZ46" s="4"/>
      <c r="SIA46" s="4"/>
      <c r="SIB46" s="4"/>
      <c r="SIC46" s="4"/>
      <c r="SID46" s="4"/>
      <c r="SIE46" s="4"/>
      <c r="SIF46" s="4"/>
      <c r="SIG46" s="4"/>
      <c r="SIH46" s="4"/>
      <c r="SII46" s="4"/>
      <c r="SIJ46" s="4"/>
      <c r="SIK46" s="4"/>
      <c r="SIL46" s="4"/>
      <c r="SIM46" s="4"/>
      <c r="SIN46" s="4"/>
      <c r="SIO46" s="4"/>
      <c r="SIP46" s="4"/>
      <c r="SIQ46" s="4"/>
      <c r="SIR46" s="4"/>
      <c r="SIS46" s="4"/>
      <c r="SIT46" s="4"/>
      <c r="SIU46" s="4"/>
      <c r="SIV46" s="4"/>
      <c r="SIW46" s="4"/>
      <c r="SIX46" s="4"/>
      <c r="SIY46" s="4"/>
      <c r="SIZ46" s="4"/>
      <c r="SJA46" s="4"/>
      <c r="SJB46" s="4"/>
      <c r="SJC46" s="4"/>
      <c r="SJD46" s="4"/>
      <c r="SJE46" s="4"/>
      <c r="SJF46" s="4"/>
      <c r="SJG46" s="4"/>
      <c r="SJH46" s="4"/>
      <c r="SJI46" s="4"/>
      <c r="SJJ46" s="4"/>
      <c r="SJK46" s="4"/>
      <c r="SJL46" s="4"/>
      <c r="SJM46" s="4"/>
      <c r="SJN46" s="4"/>
      <c r="SJO46" s="4"/>
      <c r="SJP46" s="4"/>
      <c r="SJQ46" s="4"/>
      <c r="SJR46" s="4"/>
      <c r="SJS46" s="4"/>
      <c r="SJT46" s="4"/>
      <c r="SJU46" s="4"/>
      <c r="SJV46" s="4"/>
      <c r="SJW46" s="4"/>
      <c r="SJX46" s="4"/>
      <c r="SJY46" s="4"/>
      <c r="SJZ46" s="4"/>
      <c r="SKA46" s="4"/>
      <c r="SKB46" s="4"/>
      <c r="SKC46" s="4"/>
      <c r="SKD46" s="4"/>
      <c r="SKE46" s="4"/>
      <c r="SKF46" s="4"/>
      <c r="SKG46" s="4"/>
      <c r="SKH46" s="4"/>
      <c r="SKI46" s="4"/>
      <c r="SKJ46" s="4"/>
      <c r="SKK46" s="4"/>
      <c r="SKL46" s="4"/>
      <c r="SKM46" s="4"/>
      <c r="SKN46" s="4"/>
      <c r="SKO46" s="4"/>
      <c r="SKP46" s="4"/>
      <c r="SKQ46" s="4"/>
      <c r="SKR46" s="4"/>
      <c r="SKS46" s="4"/>
      <c r="SKT46" s="4"/>
      <c r="SKU46" s="4"/>
      <c r="SKV46" s="4"/>
      <c r="SKW46" s="4"/>
      <c r="SKX46" s="4"/>
      <c r="SKY46" s="4"/>
      <c r="SKZ46" s="4"/>
      <c r="SLA46" s="4"/>
      <c r="SLB46" s="4"/>
      <c r="SLC46" s="4"/>
      <c r="SLD46" s="4"/>
      <c r="SLE46" s="4"/>
      <c r="SLF46" s="4"/>
      <c r="SLG46" s="4"/>
      <c r="SLH46" s="4"/>
      <c r="SLI46" s="4"/>
      <c r="SLJ46" s="4"/>
      <c r="SLK46" s="4"/>
      <c r="SLL46" s="4"/>
      <c r="SLM46" s="4"/>
      <c r="SLN46" s="4"/>
      <c r="SLO46" s="4"/>
      <c r="SLP46" s="4"/>
      <c r="SLQ46" s="4"/>
      <c r="SLR46" s="4"/>
      <c r="SLS46" s="4"/>
      <c r="SLT46" s="4"/>
      <c r="SLU46" s="4"/>
      <c r="SLV46" s="4"/>
      <c r="SLW46" s="4"/>
      <c r="SLX46" s="4"/>
      <c r="SLY46" s="4"/>
      <c r="SLZ46" s="4"/>
      <c r="SMA46" s="4"/>
      <c r="SMB46" s="4"/>
      <c r="SMC46" s="4"/>
      <c r="SMD46" s="4"/>
      <c r="SME46" s="4"/>
      <c r="SMF46" s="4"/>
      <c r="SMG46" s="4"/>
      <c r="SMH46" s="4"/>
      <c r="SMI46" s="4"/>
      <c r="SMJ46" s="4"/>
      <c r="SMK46" s="4"/>
      <c r="SML46" s="4"/>
      <c r="SMM46" s="4"/>
      <c r="SMN46" s="4"/>
      <c r="SMO46" s="4"/>
      <c r="SMP46" s="4"/>
      <c r="SMQ46" s="4"/>
      <c r="SMR46" s="4"/>
      <c r="SMS46" s="4"/>
      <c r="SMT46" s="4"/>
      <c r="SMU46" s="4"/>
      <c r="SMV46" s="4"/>
      <c r="SMW46" s="4"/>
      <c r="SMX46" s="4"/>
      <c r="SMY46" s="4"/>
      <c r="SMZ46" s="4"/>
      <c r="SNA46" s="4"/>
      <c r="SNB46" s="4"/>
      <c r="SNC46" s="4"/>
      <c r="SND46" s="4"/>
      <c r="SNE46" s="4"/>
      <c r="SNF46" s="4"/>
      <c r="SNG46" s="4"/>
      <c r="SNH46" s="4"/>
      <c r="SNI46" s="4"/>
      <c r="SNJ46" s="4"/>
      <c r="SNK46" s="4"/>
      <c r="SNL46" s="4"/>
      <c r="SNM46" s="4"/>
      <c r="SNN46" s="4"/>
      <c r="SNO46" s="4"/>
      <c r="SNP46" s="4"/>
      <c r="SNQ46" s="4"/>
      <c r="SNR46" s="4"/>
      <c r="SNS46" s="4"/>
      <c r="SNT46" s="4"/>
      <c r="SNU46" s="4"/>
      <c r="SNV46" s="4"/>
      <c r="SNW46" s="4"/>
      <c r="SNX46" s="4"/>
      <c r="SNY46" s="4"/>
      <c r="SNZ46" s="4"/>
      <c r="SOA46" s="4"/>
      <c r="SOB46" s="4"/>
      <c r="SOC46" s="4"/>
      <c r="SOD46" s="4"/>
      <c r="SOE46" s="4"/>
      <c r="SOF46" s="4"/>
      <c r="SOG46" s="4"/>
      <c r="SOH46" s="4"/>
      <c r="SOI46" s="4"/>
      <c r="SOJ46" s="4"/>
      <c r="SOK46" s="4"/>
      <c r="SOL46" s="4"/>
      <c r="SOM46" s="4"/>
      <c r="SON46" s="4"/>
      <c r="SOO46" s="4"/>
      <c r="SOP46" s="4"/>
      <c r="SOQ46" s="4"/>
      <c r="SOR46" s="4"/>
      <c r="SOS46" s="4"/>
      <c r="SOT46" s="4"/>
      <c r="SOU46" s="4"/>
      <c r="SOV46" s="4"/>
      <c r="SOW46" s="4"/>
      <c r="SOX46" s="4"/>
      <c r="SOY46" s="4"/>
      <c r="SOZ46" s="4"/>
      <c r="SPA46" s="4"/>
      <c r="SPB46" s="4"/>
      <c r="SPC46" s="4"/>
      <c r="SPD46" s="4"/>
      <c r="SPE46" s="4"/>
      <c r="SPF46" s="4"/>
      <c r="SPG46" s="4"/>
      <c r="SPH46" s="4"/>
      <c r="SPI46" s="4"/>
      <c r="SPJ46" s="4"/>
      <c r="SPK46" s="4"/>
      <c r="SPL46" s="4"/>
      <c r="SPM46" s="4"/>
      <c r="SPN46" s="4"/>
      <c r="SPO46" s="4"/>
      <c r="SPP46" s="4"/>
      <c r="SPQ46" s="4"/>
      <c r="SPR46" s="4"/>
      <c r="SPS46" s="4"/>
      <c r="SPT46" s="4"/>
      <c r="SPU46" s="4"/>
      <c r="SPV46" s="4"/>
      <c r="SPW46" s="4"/>
      <c r="SPX46" s="4"/>
      <c r="SPY46" s="4"/>
      <c r="SPZ46" s="4"/>
      <c r="SQA46" s="4"/>
      <c r="SQB46" s="4"/>
      <c r="SQC46" s="4"/>
      <c r="SQD46" s="4"/>
      <c r="SQE46" s="4"/>
      <c r="SQF46" s="4"/>
      <c r="SQG46" s="4"/>
      <c r="SQH46" s="4"/>
      <c r="SQI46" s="4"/>
      <c r="SQJ46" s="4"/>
      <c r="SQK46" s="4"/>
      <c r="SQL46" s="4"/>
      <c r="SQM46" s="4"/>
      <c r="SQN46" s="4"/>
      <c r="SQO46" s="4"/>
      <c r="SQP46" s="4"/>
      <c r="SQQ46" s="4"/>
      <c r="SQR46" s="4"/>
      <c r="SQS46" s="4"/>
      <c r="SQT46" s="4"/>
      <c r="SQU46" s="4"/>
      <c r="SQV46" s="4"/>
      <c r="SQW46" s="4"/>
      <c r="SQX46" s="4"/>
      <c r="SQY46" s="4"/>
      <c r="SQZ46" s="4"/>
      <c r="SRA46" s="4"/>
      <c r="SRB46" s="4"/>
      <c r="SRC46" s="4"/>
      <c r="SRD46" s="4"/>
      <c r="SRE46" s="4"/>
      <c r="SRF46" s="4"/>
      <c r="SRG46" s="4"/>
      <c r="SRH46" s="4"/>
      <c r="SRI46" s="4"/>
      <c r="SRJ46" s="4"/>
      <c r="SRK46" s="4"/>
      <c r="SRL46" s="4"/>
      <c r="SRM46" s="4"/>
      <c r="SRN46" s="4"/>
      <c r="SRO46" s="4"/>
      <c r="SRP46" s="4"/>
      <c r="SRQ46" s="4"/>
      <c r="SRR46" s="4"/>
      <c r="SRS46" s="4"/>
      <c r="SRT46" s="4"/>
      <c r="SRU46" s="4"/>
      <c r="SRV46" s="4"/>
      <c r="SRW46" s="4"/>
      <c r="SRX46" s="4"/>
      <c r="SRY46" s="4"/>
      <c r="SRZ46" s="4"/>
      <c r="SSA46" s="4"/>
      <c r="SSB46" s="4"/>
      <c r="SSC46" s="4"/>
      <c r="SSD46" s="4"/>
      <c r="SSE46" s="4"/>
      <c r="SSF46" s="4"/>
      <c r="SSG46" s="4"/>
      <c r="SSH46" s="4"/>
      <c r="SSI46" s="4"/>
      <c r="SSJ46" s="4"/>
      <c r="SSK46" s="4"/>
      <c r="SSL46" s="4"/>
      <c r="SSM46" s="4"/>
      <c r="SSN46" s="4"/>
      <c r="SSO46" s="4"/>
      <c r="SSP46" s="4"/>
      <c r="SSQ46" s="4"/>
      <c r="SSR46" s="4"/>
      <c r="SSS46" s="4"/>
      <c r="SST46" s="4"/>
      <c r="SSU46" s="4"/>
      <c r="SSV46" s="4"/>
      <c r="SSW46" s="4"/>
      <c r="SSX46" s="4"/>
      <c r="SSY46" s="4"/>
      <c r="SSZ46" s="4"/>
      <c r="STA46" s="4"/>
      <c r="STB46" s="4"/>
      <c r="STC46" s="4"/>
      <c r="STD46" s="4"/>
      <c r="STE46" s="4"/>
      <c r="STF46" s="4"/>
      <c r="STG46" s="4"/>
      <c r="STH46" s="4"/>
      <c r="STI46" s="4"/>
      <c r="STJ46" s="4"/>
      <c r="STK46" s="4"/>
      <c r="STL46" s="4"/>
      <c r="STM46" s="4"/>
      <c r="STN46" s="4"/>
      <c r="STO46" s="4"/>
      <c r="STP46" s="4"/>
      <c r="STQ46" s="4"/>
      <c r="STR46" s="4"/>
      <c r="STS46" s="4"/>
      <c r="STT46" s="4"/>
      <c r="STU46" s="4"/>
      <c r="STV46" s="4"/>
      <c r="STW46" s="4"/>
      <c r="STX46" s="4"/>
      <c r="STY46" s="4"/>
      <c r="STZ46" s="4"/>
      <c r="SUA46" s="4"/>
      <c r="SUB46" s="4"/>
      <c r="SUC46" s="4"/>
      <c r="SUD46" s="4"/>
      <c r="SUE46" s="4"/>
      <c r="SUF46" s="4"/>
      <c r="SUG46" s="4"/>
      <c r="SUH46" s="4"/>
      <c r="SUI46" s="4"/>
      <c r="SUJ46" s="4"/>
      <c r="SUK46" s="4"/>
      <c r="SUL46" s="4"/>
      <c r="SUM46" s="4"/>
      <c r="SUN46" s="4"/>
      <c r="SUO46" s="4"/>
      <c r="SUP46" s="4"/>
      <c r="SUQ46" s="4"/>
      <c r="SUR46" s="4"/>
      <c r="SUS46" s="4"/>
      <c r="SUT46" s="4"/>
      <c r="SUU46" s="4"/>
      <c r="SUV46" s="4"/>
      <c r="SUW46" s="4"/>
      <c r="SUX46" s="4"/>
      <c r="SUY46" s="4"/>
      <c r="SUZ46" s="4"/>
      <c r="SVA46" s="4"/>
      <c r="SVB46" s="4"/>
      <c r="SVC46" s="4"/>
      <c r="SVD46" s="4"/>
      <c r="SVE46" s="4"/>
      <c r="SVF46" s="4"/>
      <c r="SVG46" s="4"/>
      <c r="SVH46" s="4"/>
      <c r="SVI46" s="4"/>
      <c r="SVJ46" s="4"/>
      <c r="SVK46" s="4"/>
      <c r="SVL46" s="4"/>
      <c r="SVM46" s="4"/>
      <c r="SVN46" s="4"/>
      <c r="SVO46" s="4"/>
      <c r="SVP46" s="4"/>
      <c r="SVQ46" s="4"/>
      <c r="SVR46" s="4"/>
      <c r="SVS46" s="4"/>
      <c r="SVT46" s="4"/>
      <c r="SVU46" s="4"/>
      <c r="SVV46" s="4"/>
      <c r="SVW46" s="4"/>
      <c r="SVX46" s="4"/>
      <c r="SVY46" s="4"/>
      <c r="SVZ46" s="4"/>
      <c r="SWA46" s="4"/>
      <c r="SWB46" s="4"/>
      <c r="SWC46" s="4"/>
      <c r="SWD46" s="4"/>
      <c r="SWE46" s="4"/>
      <c r="SWF46" s="4"/>
      <c r="SWG46" s="4"/>
      <c r="SWH46" s="4"/>
      <c r="SWI46" s="4"/>
      <c r="SWJ46" s="4"/>
      <c r="SWK46" s="4"/>
      <c r="SWL46" s="4"/>
      <c r="SWM46" s="4"/>
      <c r="SWN46" s="4"/>
      <c r="SWO46" s="4"/>
      <c r="SWP46" s="4"/>
      <c r="SWQ46" s="4"/>
      <c r="SWR46" s="4"/>
      <c r="SWS46" s="4"/>
      <c r="SWT46" s="4"/>
      <c r="SWU46" s="4"/>
      <c r="SWV46" s="4"/>
      <c r="SWW46" s="4"/>
      <c r="SWX46" s="4"/>
      <c r="SWY46" s="4"/>
      <c r="SWZ46" s="4"/>
      <c r="SXA46" s="4"/>
      <c r="SXB46" s="4"/>
      <c r="SXC46" s="4"/>
      <c r="SXD46" s="4"/>
      <c r="SXE46" s="4"/>
      <c r="SXF46" s="4"/>
      <c r="SXG46" s="4"/>
      <c r="SXH46" s="4"/>
      <c r="SXI46" s="4"/>
      <c r="SXJ46" s="4"/>
      <c r="SXK46" s="4"/>
      <c r="SXL46" s="4"/>
      <c r="SXM46" s="4"/>
      <c r="SXN46" s="4"/>
      <c r="SXO46" s="4"/>
      <c r="SXP46" s="4"/>
      <c r="SXQ46" s="4"/>
      <c r="SXR46" s="4"/>
      <c r="SXS46" s="4"/>
      <c r="SXT46" s="4"/>
      <c r="SXU46" s="4"/>
      <c r="SXV46" s="4"/>
      <c r="SXW46" s="4"/>
      <c r="SXX46" s="4"/>
      <c r="SXY46" s="4"/>
      <c r="SXZ46" s="4"/>
      <c r="SYA46" s="4"/>
      <c r="SYB46" s="4"/>
      <c r="SYC46" s="4"/>
      <c r="SYD46" s="4"/>
      <c r="SYE46" s="4"/>
      <c r="SYF46" s="4"/>
      <c r="SYG46" s="4"/>
      <c r="SYH46" s="4"/>
      <c r="SYI46" s="4"/>
      <c r="SYJ46" s="4"/>
      <c r="SYK46" s="4"/>
      <c r="SYL46" s="4"/>
      <c r="SYM46" s="4"/>
      <c r="SYN46" s="4"/>
      <c r="SYO46" s="4"/>
      <c r="SYP46" s="4"/>
      <c r="SYQ46" s="4"/>
      <c r="SYR46" s="4"/>
      <c r="SYS46" s="4"/>
      <c r="SYT46" s="4"/>
      <c r="SYU46" s="4"/>
      <c r="SYV46" s="4"/>
      <c r="SYW46" s="4"/>
      <c r="SYX46" s="4"/>
      <c r="SYY46" s="4"/>
      <c r="SYZ46" s="4"/>
      <c r="SZA46" s="4"/>
      <c r="SZB46" s="4"/>
      <c r="SZC46" s="4"/>
      <c r="SZD46" s="4"/>
      <c r="SZE46" s="4"/>
      <c r="SZF46" s="4"/>
      <c r="SZG46" s="4"/>
      <c r="SZH46" s="4"/>
      <c r="SZI46" s="4"/>
      <c r="SZJ46" s="4"/>
      <c r="SZK46" s="4"/>
      <c r="SZL46" s="4"/>
      <c r="SZM46" s="4"/>
      <c r="SZN46" s="4"/>
      <c r="SZO46" s="4"/>
      <c r="SZP46" s="4"/>
      <c r="SZQ46" s="4"/>
      <c r="SZR46" s="4"/>
      <c r="SZS46" s="4"/>
      <c r="SZT46" s="4"/>
      <c r="SZU46" s="4"/>
      <c r="SZV46" s="4"/>
      <c r="SZW46" s="4"/>
      <c r="SZX46" s="4"/>
      <c r="SZY46" s="4"/>
      <c r="SZZ46" s="4"/>
      <c r="TAA46" s="4"/>
      <c r="TAB46" s="4"/>
      <c r="TAC46" s="4"/>
      <c r="TAD46" s="4"/>
      <c r="TAE46" s="4"/>
      <c r="TAF46" s="4"/>
      <c r="TAG46" s="4"/>
      <c r="TAH46" s="4"/>
      <c r="TAI46" s="4"/>
      <c r="TAJ46" s="4"/>
      <c r="TAK46" s="4"/>
      <c r="TAL46" s="4"/>
      <c r="TAM46" s="4"/>
      <c r="TAN46" s="4"/>
      <c r="TAO46" s="4"/>
      <c r="TAP46" s="4"/>
      <c r="TAQ46" s="4"/>
      <c r="TAR46" s="4"/>
      <c r="TAS46" s="4"/>
      <c r="TAT46" s="4"/>
      <c r="TAU46" s="4"/>
      <c r="TAV46" s="4"/>
      <c r="TAW46" s="4"/>
      <c r="TAX46" s="4"/>
      <c r="TAY46" s="4"/>
      <c r="TAZ46" s="4"/>
      <c r="TBA46" s="4"/>
      <c r="TBB46" s="4"/>
      <c r="TBC46" s="4"/>
      <c r="TBD46" s="4"/>
      <c r="TBE46" s="4"/>
      <c r="TBF46" s="4"/>
      <c r="TBG46" s="4"/>
      <c r="TBH46" s="4"/>
      <c r="TBI46" s="4"/>
      <c r="TBJ46" s="4"/>
      <c r="TBK46" s="4"/>
      <c r="TBL46" s="4"/>
      <c r="TBM46" s="4"/>
      <c r="TBN46" s="4"/>
      <c r="TBO46" s="4"/>
      <c r="TBP46" s="4"/>
      <c r="TBQ46" s="4"/>
      <c r="TBR46" s="4"/>
      <c r="TBS46" s="4"/>
      <c r="TBT46" s="4"/>
      <c r="TBU46" s="4"/>
      <c r="TBV46" s="4"/>
      <c r="TBW46" s="4"/>
      <c r="TBX46" s="4"/>
      <c r="TBY46" s="4"/>
      <c r="TBZ46" s="4"/>
      <c r="TCA46" s="4"/>
      <c r="TCB46" s="4"/>
      <c r="TCC46" s="4"/>
      <c r="TCD46" s="4"/>
      <c r="TCE46" s="4"/>
      <c r="TCF46" s="4"/>
      <c r="TCG46" s="4"/>
      <c r="TCH46" s="4"/>
      <c r="TCI46" s="4"/>
      <c r="TCJ46" s="4"/>
      <c r="TCK46" s="4"/>
      <c r="TCL46" s="4"/>
      <c r="TCM46" s="4"/>
      <c r="TCN46" s="4"/>
      <c r="TCO46" s="4"/>
      <c r="TCP46" s="4"/>
      <c r="TCQ46" s="4"/>
      <c r="TCR46" s="4"/>
      <c r="TCS46" s="4"/>
      <c r="TCT46" s="4"/>
      <c r="TCU46" s="4"/>
      <c r="TCV46" s="4"/>
      <c r="TCW46" s="4"/>
      <c r="TCX46" s="4"/>
      <c r="TCY46" s="4"/>
      <c r="TCZ46" s="4"/>
      <c r="TDA46" s="4"/>
      <c r="TDB46" s="4"/>
      <c r="TDC46" s="4"/>
      <c r="TDD46" s="4"/>
      <c r="TDE46" s="4"/>
      <c r="TDF46" s="4"/>
      <c r="TDG46" s="4"/>
      <c r="TDH46" s="4"/>
      <c r="TDI46" s="4"/>
      <c r="TDJ46" s="4"/>
      <c r="TDK46" s="4"/>
      <c r="TDL46" s="4"/>
      <c r="TDM46" s="4"/>
      <c r="TDN46" s="4"/>
      <c r="TDO46" s="4"/>
      <c r="TDP46" s="4"/>
      <c r="TDQ46" s="4"/>
      <c r="TDR46" s="4"/>
      <c r="TDS46" s="4"/>
      <c r="TDT46" s="4"/>
      <c r="TDU46" s="4"/>
      <c r="TDV46" s="4"/>
      <c r="TDW46" s="4"/>
      <c r="TDX46" s="4"/>
      <c r="TDY46" s="4"/>
      <c r="TDZ46" s="4"/>
      <c r="TEA46" s="4"/>
      <c r="TEB46" s="4"/>
      <c r="TEC46" s="4"/>
      <c r="TED46" s="4"/>
      <c r="TEE46" s="4"/>
      <c r="TEF46" s="4"/>
      <c r="TEG46" s="4"/>
      <c r="TEH46" s="4"/>
      <c r="TEI46" s="4"/>
      <c r="TEJ46" s="4"/>
      <c r="TEK46" s="4"/>
      <c r="TEL46" s="4"/>
      <c r="TEM46" s="4"/>
      <c r="TEN46" s="4"/>
      <c r="TEO46" s="4"/>
      <c r="TEP46" s="4"/>
      <c r="TEQ46" s="4"/>
      <c r="TER46" s="4"/>
      <c r="TES46" s="4"/>
      <c r="TET46" s="4"/>
      <c r="TEU46" s="4"/>
      <c r="TEV46" s="4"/>
      <c r="TEW46" s="4"/>
      <c r="TEX46" s="4"/>
      <c r="TEY46" s="4"/>
      <c r="TEZ46" s="4"/>
      <c r="TFA46" s="4"/>
      <c r="TFB46" s="4"/>
      <c r="TFC46" s="4"/>
      <c r="TFD46" s="4"/>
      <c r="TFE46" s="4"/>
      <c r="TFF46" s="4"/>
      <c r="TFG46" s="4"/>
      <c r="TFH46" s="4"/>
      <c r="TFI46" s="4"/>
      <c r="TFJ46" s="4"/>
      <c r="TFK46" s="4"/>
      <c r="TFL46" s="4"/>
      <c r="TFM46" s="4"/>
      <c r="TFN46" s="4"/>
      <c r="TFO46" s="4"/>
      <c r="TFP46" s="4"/>
      <c r="TFQ46" s="4"/>
      <c r="TFR46" s="4"/>
      <c r="TFS46" s="4"/>
      <c r="TFT46" s="4"/>
      <c r="TFU46" s="4"/>
      <c r="TFV46" s="4"/>
      <c r="TFW46" s="4"/>
      <c r="TFX46" s="4"/>
      <c r="TFY46" s="4"/>
      <c r="TFZ46" s="4"/>
      <c r="TGA46" s="4"/>
      <c r="TGB46" s="4"/>
      <c r="TGC46" s="4"/>
      <c r="TGD46" s="4"/>
      <c r="TGE46" s="4"/>
      <c r="TGF46" s="4"/>
      <c r="TGG46" s="4"/>
      <c r="TGH46" s="4"/>
      <c r="TGI46" s="4"/>
      <c r="TGJ46" s="4"/>
      <c r="TGK46" s="4"/>
      <c r="TGL46" s="4"/>
      <c r="TGM46" s="4"/>
      <c r="TGN46" s="4"/>
      <c r="TGO46" s="4"/>
      <c r="TGP46" s="4"/>
      <c r="TGQ46" s="4"/>
      <c r="TGR46" s="4"/>
      <c r="TGS46" s="4"/>
      <c r="TGT46" s="4"/>
      <c r="TGU46" s="4"/>
      <c r="TGV46" s="4"/>
      <c r="TGW46" s="4"/>
      <c r="TGX46" s="4"/>
      <c r="TGY46" s="4"/>
      <c r="TGZ46" s="4"/>
      <c r="THA46" s="4"/>
      <c r="THB46" s="4"/>
      <c r="THC46" s="4"/>
      <c r="THD46" s="4"/>
      <c r="THE46" s="4"/>
      <c r="THF46" s="4"/>
      <c r="THG46" s="4"/>
      <c r="THH46" s="4"/>
      <c r="THI46" s="4"/>
      <c r="THJ46" s="4"/>
      <c r="THK46" s="4"/>
      <c r="THL46" s="4"/>
      <c r="THM46" s="4"/>
      <c r="THN46" s="4"/>
      <c r="THO46" s="4"/>
      <c r="THP46" s="4"/>
      <c r="THQ46" s="4"/>
      <c r="THR46" s="4"/>
      <c r="THS46" s="4"/>
      <c r="THT46" s="4"/>
      <c r="THU46" s="4"/>
      <c r="THV46" s="4"/>
      <c r="THW46" s="4"/>
      <c r="THX46" s="4"/>
      <c r="THY46" s="4"/>
      <c r="THZ46" s="4"/>
      <c r="TIA46" s="4"/>
      <c r="TIB46" s="4"/>
      <c r="TIC46" s="4"/>
      <c r="TID46" s="4"/>
      <c r="TIE46" s="4"/>
      <c r="TIF46" s="4"/>
      <c r="TIG46" s="4"/>
      <c r="TIH46" s="4"/>
      <c r="TII46" s="4"/>
      <c r="TIJ46" s="4"/>
      <c r="TIK46" s="4"/>
      <c r="TIL46" s="4"/>
      <c r="TIM46" s="4"/>
      <c r="TIN46" s="4"/>
      <c r="TIO46" s="4"/>
      <c r="TIP46" s="4"/>
      <c r="TIQ46" s="4"/>
      <c r="TIR46" s="4"/>
      <c r="TIS46" s="4"/>
      <c r="TIT46" s="4"/>
      <c r="TIU46" s="4"/>
      <c r="TIV46" s="4"/>
      <c r="TIW46" s="4"/>
      <c r="TIX46" s="4"/>
      <c r="TIY46" s="4"/>
      <c r="TIZ46" s="4"/>
      <c r="TJA46" s="4"/>
      <c r="TJB46" s="4"/>
      <c r="TJC46" s="4"/>
      <c r="TJD46" s="4"/>
      <c r="TJE46" s="4"/>
      <c r="TJF46" s="4"/>
      <c r="TJG46" s="4"/>
      <c r="TJH46" s="4"/>
      <c r="TJI46" s="4"/>
      <c r="TJJ46" s="4"/>
      <c r="TJK46" s="4"/>
      <c r="TJL46" s="4"/>
      <c r="TJM46" s="4"/>
      <c r="TJN46" s="4"/>
      <c r="TJO46" s="4"/>
      <c r="TJP46" s="4"/>
      <c r="TJQ46" s="4"/>
      <c r="TJR46" s="4"/>
      <c r="TJS46" s="4"/>
      <c r="TJT46" s="4"/>
      <c r="TJU46" s="4"/>
      <c r="TJV46" s="4"/>
      <c r="TJW46" s="4"/>
      <c r="TJX46" s="4"/>
      <c r="TJY46" s="4"/>
      <c r="TJZ46" s="4"/>
      <c r="TKA46" s="4"/>
      <c r="TKB46" s="4"/>
      <c r="TKC46" s="4"/>
      <c r="TKD46" s="4"/>
      <c r="TKE46" s="4"/>
      <c r="TKF46" s="4"/>
      <c r="TKG46" s="4"/>
      <c r="TKH46" s="4"/>
      <c r="TKI46" s="4"/>
      <c r="TKJ46" s="4"/>
      <c r="TKK46" s="4"/>
      <c r="TKL46" s="4"/>
      <c r="TKM46" s="4"/>
      <c r="TKN46" s="4"/>
      <c r="TKO46" s="4"/>
      <c r="TKP46" s="4"/>
      <c r="TKQ46" s="4"/>
      <c r="TKR46" s="4"/>
      <c r="TKS46" s="4"/>
      <c r="TKT46" s="4"/>
      <c r="TKU46" s="4"/>
      <c r="TKV46" s="4"/>
      <c r="TKW46" s="4"/>
      <c r="TKX46" s="4"/>
      <c r="TKY46" s="4"/>
      <c r="TKZ46" s="4"/>
      <c r="TLA46" s="4"/>
      <c r="TLB46" s="4"/>
      <c r="TLC46" s="4"/>
      <c r="TLD46" s="4"/>
      <c r="TLE46" s="4"/>
      <c r="TLF46" s="4"/>
      <c r="TLG46" s="4"/>
      <c r="TLH46" s="4"/>
      <c r="TLI46" s="4"/>
      <c r="TLJ46" s="4"/>
      <c r="TLK46" s="4"/>
      <c r="TLL46" s="4"/>
      <c r="TLM46" s="4"/>
      <c r="TLN46" s="4"/>
      <c r="TLO46" s="4"/>
      <c r="TLP46" s="4"/>
      <c r="TLQ46" s="4"/>
      <c r="TLR46" s="4"/>
      <c r="TLS46" s="4"/>
      <c r="TLT46" s="4"/>
      <c r="TLU46" s="4"/>
      <c r="TLV46" s="4"/>
      <c r="TLW46" s="4"/>
      <c r="TLX46" s="4"/>
      <c r="TLY46" s="4"/>
      <c r="TLZ46" s="4"/>
      <c r="TMA46" s="4"/>
      <c r="TMB46" s="4"/>
      <c r="TMC46" s="4"/>
      <c r="TMD46" s="4"/>
      <c r="TME46" s="4"/>
      <c r="TMF46" s="4"/>
      <c r="TMG46" s="4"/>
      <c r="TMH46" s="4"/>
      <c r="TMI46" s="4"/>
      <c r="TMJ46" s="4"/>
      <c r="TMK46" s="4"/>
      <c r="TML46" s="4"/>
      <c r="TMM46" s="4"/>
      <c r="TMN46" s="4"/>
      <c r="TMO46" s="4"/>
      <c r="TMP46" s="4"/>
      <c r="TMQ46" s="4"/>
      <c r="TMR46" s="4"/>
      <c r="TMS46" s="4"/>
      <c r="TMT46" s="4"/>
      <c r="TMU46" s="4"/>
      <c r="TMV46" s="4"/>
      <c r="TMW46" s="4"/>
      <c r="TMX46" s="4"/>
      <c r="TMY46" s="4"/>
      <c r="TMZ46" s="4"/>
      <c r="TNA46" s="4"/>
      <c r="TNB46" s="4"/>
      <c r="TNC46" s="4"/>
      <c r="TND46" s="4"/>
      <c r="TNE46" s="4"/>
      <c r="TNF46" s="4"/>
      <c r="TNG46" s="4"/>
      <c r="TNH46" s="4"/>
      <c r="TNI46" s="4"/>
      <c r="TNJ46" s="4"/>
      <c r="TNK46" s="4"/>
      <c r="TNL46" s="4"/>
      <c r="TNM46" s="4"/>
      <c r="TNN46" s="4"/>
      <c r="TNO46" s="4"/>
      <c r="TNP46" s="4"/>
      <c r="TNQ46" s="4"/>
      <c r="TNR46" s="4"/>
      <c r="TNS46" s="4"/>
      <c r="TNT46" s="4"/>
      <c r="TNU46" s="4"/>
      <c r="TNV46" s="4"/>
      <c r="TNW46" s="4"/>
      <c r="TNX46" s="4"/>
      <c r="TNY46" s="4"/>
      <c r="TNZ46" s="4"/>
      <c r="TOA46" s="4"/>
      <c r="TOB46" s="4"/>
      <c r="TOC46" s="4"/>
      <c r="TOD46" s="4"/>
      <c r="TOE46" s="4"/>
      <c r="TOF46" s="4"/>
      <c r="TOG46" s="4"/>
      <c r="TOH46" s="4"/>
      <c r="TOI46" s="4"/>
      <c r="TOJ46" s="4"/>
      <c r="TOK46" s="4"/>
      <c r="TOL46" s="4"/>
      <c r="TOM46" s="4"/>
      <c r="TON46" s="4"/>
      <c r="TOO46" s="4"/>
      <c r="TOP46" s="4"/>
      <c r="TOQ46" s="4"/>
      <c r="TOR46" s="4"/>
      <c r="TOS46" s="4"/>
      <c r="TOT46" s="4"/>
      <c r="TOU46" s="4"/>
      <c r="TOV46" s="4"/>
      <c r="TOW46" s="4"/>
      <c r="TOX46" s="4"/>
      <c r="TOY46" s="4"/>
      <c r="TOZ46" s="4"/>
      <c r="TPA46" s="4"/>
      <c r="TPB46" s="4"/>
      <c r="TPC46" s="4"/>
      <c r="TPD46" s="4"/>
      <c r="TPE46" s="4"/>
      <c r="TPF46" s="4"/>
      <c r="TPG46" s="4"/>
      <c r="TPH46" s="4"/>
      <c r="TPI46" s="4"/>
      <c r="TPJ46" s="4"/>
      <c r="TPK46" s="4"/>
      <c r="TPL46" s="4"/>
      <c r="TPM46" s="4"/>
      <c r="TPN46" s="4"/>
      <c r="TPO46" s="4"/>
      <c r="TPP46" s="4"/>
      <c r="TPQ46" s="4"/>
      <c r="TPR46" s="4"/>
      <c r="TPS46" s="4"/>
      <c r="TPT46" s="4"/>
      <c r="TPU46" s="4"/>
      <c r="TPV46" s="4"/>
      <c r="TPW46" s="4"/>
      <c r="TPX46" s="4"/>
      <c r="TPY46" s="4"/>
      <c r="TPZ46" s="4"/>
      <c r="TQA46" s="4"/>
      <c r="TQB46" s="4"/>
      <c r="TQC46" s="4"/>
      <c r="TQD46" s="4"/>
      <c r="TQE46" s="4"/>
      <c r="TQF46" s="4"/>
      <c r="TQG46" s="4"/>
      <c r="TQH46" s="4"/>
      <c r="TQI46" s="4"/>
      <c r="TQJ46" s="4"/>
      <c r="TQK46" s="4"/>
      <c r="TQL46" s="4"/>
      <c r="TQM46" s="4"/>
      <c r="TQN46" s="4"/>
      <c r="TQO46" s="4"/>
      <c r="TQP46" s="4"/>
      <c r="TQQ46" s="4"/>
      <c r="TQR46" s="4"/>
      <c r="TQS46" s="4"/>
      <c r="TQT46" s="4"/>
      <c r="TQU46" s="4"/>
      <c r="TQV46" s="4"/>
      <c r="TQW46" s="4"/>
      <c r="TQX46" s="4"/>
      <c r="TQY46" s="4"/>
      <c r="TQZ46" s="4"/>
      <c r="TRA46" s="4"/>
      <c r="TRB46" s="4"/>
      <c r="TRC46" s="4"/>
      <c r="TRD46" s="4"/>
      <c r="TRE46" s="4"/>
      <c r="TRF46" s="4"/>
      <c r="TRG46" s="4"/>
      <c r="TRH46" s="4"/>
      <c r="TRI46" s="4"/>
      <c r="TRJ46" s="4"/>
      <c r="TRK46" s="4"/>
      <c r="TRL46" s="4"/>
      <c r="TRM46" s="4"/>
      <c r="TRN46" s="4"/>
      <c r="TRO46" s="4"/>
      <c r="TRP46" s="4"/>
      <c r="TRQ46" s="4"/>
      <c r="TRR46" s="4"/>
      <c r="TRS46" s="4"/>
      <c r="TRT46" s="4"/>
      <c r="TRU46" s="4"/>
      <c r="TRV46" s="4"/>
      <c r="TRW46" s="4"/>
      <c r="TRX46" s="4"/>
      <c r="TRY46" s="4"/>
      <c r="TRZ46" s="4"/>
      <c r="TSA46" s="4"/>
      <c r="TSB46" s="4"/>
      <c r="TSC46" s="4"/>
      <c r="TSD46" s="4"/>
      <c r="TSE46" s="4"/>
      <c r="TSF46" s="4"/>
      <c r="TSG46" s="4"/>
      <c r="TSH46" s="4"/>
      <c r="TSI46" s="4"/>
      <c r="TSJ46" s="4"/>
      <c r="TSK46" s="4"/>
      <c r="TSL46" s="4"/>
      <c r="TSM46" s="4"/>
      <c r="TSN46" s="4"/>
      <c r="TSO46" s="4"/>
      <c r="TSP46" s="4"/>
      <c r="TSQ46" s="4"/>
      <c r="TSR46" s="4"/>
      <c r="TSS46" s="4"/>
      <c r="TST46" s="4"/>
      <c r="TSU46" s="4"/>
      <c r="TSV46" s="4"/>
      <c r="TSW46" s="4"/>
      <c r="TSX46" s="4"/>
      <c r="TSY46" s="4"/>
      <c r="TSZ46" s="4"/>
      <c r="TTA46" s="4"/>
      <c r="TTB46" s="4"/>
      <c r="TTC46" s="4"/>
      <c r="TTD46" s="4"/>
      <c r="TTE46" s="4"/>
      <c r="TTF46" s="4"/>
      <c r="TTG46" s="4"/>
      <c r="TTH46" s="4"/>
      <c r="TTI46" s="4"/>
      <c r="TTJ46" s="4"/>
      <c r="TTK46" s="4"/>
      <c r="TTL46" s="4"/>
      <c r="TTM46" s="4"/>
      <c r="TTN46" s="4"/>
      <c r="TTO46" s="4"/>
      <c r="TTP46" s="4"/>
      <c r="TTQ46" s="4"/>
      <c r="TTR46" s="4"/>
      <c r="TTS46" s="4"/>
      <c r="TTT46" s="4"/>
      <c r="TTU46" s="4"/>
      <c r="TTV46" s="4"/>
      <c r="TTW46" s="4"/>
      <c r="TTX46" s="4"/>
      <c r="TTY46" s="4"/>
      <c r="TTZ46" s="4"/>
      <c r="TUA46" s="4"/>
      <c r="TUB46" s="4"/>
      <c r="TUC46" s="4"/>
      <c r="TUD46" s="4"/>
      <c r="TUE46" s="4"/>
      <c r="TUF46" s="4"/>
      <c r="TUG46" s="4"/>
      <c r="TUH46" s="4"/>
      <c r="TUI46" s="4"/>
      <c r="TUJ46" s="4"/>
      <c r="TUK46" s="4"/>
      <c r="TUL46" s="4"/>
      <c r="TUM46" s="4"/>
      <c r="TUN46" s="4"/>
      <c r="TUO46" s="4"/>
      <c r="TUP46" s="4"/>
      <c r="TUQ46" s="4"/>
      <c r="TUR46" s="4"/>
      <c r="TUS46" s="4"/>
      <c r="TUT46" s="4"/>
      <c r="TUU46" s="4"/>
      <c r="TUV46" s="4"/>
      <c r="TUW46" s="4"/>
      <c r="TUX46" s="4"/>
      <c r="TUY46" s="4"/>
      <c r="TUZ46" s="4"/>
      <c r="TVA46" s="4"/>
      <c r="TVB46" s="4"/>
      <c r="TVC46" s="4"/>
      <c r="TVD46" s="4"/>
      <c r="TVE46" s="4"/>
      <c r="TVF46" s="4"/>
      <c r="TVG46" s="4"/>
      <c r="TVH46" s="4"/>
      <c r="TVI46" s="4"/>
      <c r="TVJ46" s="4"/>
      <c r="TVK46" s="4"/>
      <c r="TVL46" s="4"/>
      <c r="TVM46" s="4"/>
      <c r="TVN46" s="4"/>
      <c r="TVO46" s="4"/>
      <c r="TVP46" s="4"/>
      <c r="TVQ46" s="4"/>
      <c r="TVR46" s="4"/>
      <c r="TVS46" s="4"/>
      <c r="TVT46" s="4"/>
      <c r="TVU46" s="4"/>
      <c r="TVV46" s="4"/>
      <c r="TVW46" s="4"/>
      <c r="TVX46" s="4"/>
      <c r="TVY46" s="4"/>
      <c r="TVZ46" s="4"/>
      <c r="TWA46" s="4"/>
      <c r="TWB46" s="4"/>
      <c r="TWC46" s="4"/>
      <c r="TWD46" s="4"/>
      <c r="TWE46" s="4"/>
      <c r="TWF46" s="4"/>
      <c r="TWG46" s="4"/>
      <c r="TWH46" s="4"/>
      <c r="TWI46" s="4"/>
      <c r="TWJ46" s="4"/>
      <c r="TWK46" s="4"/>
      <c r="TWL46" s="4"/>
      <c r="TWM46" s="4"/>
      <c r="TWN46" s="4"/>
      <c r="TWO46" s="4"/>
      <c r="TWP46" s="4"/>
      <c r="TWQ46" s="4"/>
      <c r="TWR46" s="4"/>
      <c r="TWS46" s="4"/>
      <c r="TWT46" s="4"/>
      <c r="TWU46" s="4"/>
      <c r="TWV46" s="4"/>
      <c r="TWW46" s="4"/>
      <c r="TWX46" s="4"/>
      <c r="TWY46" s="4"/>
      <c r="TWZ46" s="4"/>
      <c r="TXA46" s="4"/>
      <c r="TXB46" s="4"/>
      <c r="TXC46" s="4"/>
      <c r="TXD46" s="4"/>
      <c r="TXE46" s="4"/>
      <c r="TXF46" s="4"/>
      <c r="TXG46" s="4"/>
      <c r="TXH46" s="4"/>
      <c r="TXI46" s="4"/>
      <c r="TXJ46" s="4"/>
      <c r="TXK46" s="4"/>
      <c r="TXL46" s="4"/>
      <c r="TXM46" s="4"/>
      <c r="TXN46" s="4"/>
      <c r="TXO46" s="4"/>
      <c r="TXP46" s="4"/>
      <c r="TXQ46" s="4"/>
      <c r="TXR46" s="4"/>
      <c r="TXS46" s="4"/>
      <c r="TXT46" s="4"/>
      <c r="TXU46" s="4"/>
      <c r="TXV46" s="4"/>
      <c r="TXW46" s="4"/>
      <c r="TXX46" s="4"/>
      <c r="TXY46" s="4"/>
      <c r="TXZ46" s="4"/>
      <c r="TYA46" s="4"/>
      <c r="TYB46" s="4"/>
      <c r="TYC46" s="4"/>
      <c r="TYD46" s="4"/>
      <c r="TYE46" s="4"/>
      <c r="TYF46" s="4"/>
      <c r="TYG46" s="4"/>
      <c r="TYH46" s="4"/>
      <c r="TYI46" s="4"/>
      <c r="TYJ46" s="4"/>
      <c r="TYK46" s="4"/>
      <c r="TYL46" s="4"/>
      <c r="TYM46" s="4"/>
      <c r="TYN46" s="4"/>
      <c r="TYO46" s="4"/>
      <c r="TYP46" s="4"/>
      <c r="TYQ46" s="4"/>
      <c r="TYR46" s="4"/>
      <c r="TYS46" s="4"/>
      <c r="TYT46" s="4"/>
      <c r="TYU46" s="4"/>
      <c r="TYV46" s="4"/>
      <c r="TYW46" s="4"/>
      <c r="TYX46" s="4"/>
      <c r="TYY46" s="4"/>
      <c r="TYZ46" s="4"/>
      <c r="TZA46" s="4"/>
      <c r="TZB46" s="4"/>
      <c r="TZC46" s="4"/>
      <c r="TZD46" s="4"/>
      <c r="TZE46" s="4"/>
      <c r="TZF46" s="4"/>
      <c r="TZG46" s="4"/>
      <c r="TZH46" s="4"/>
      <c r="TZI46" s="4"/>
      <c r="TZJ46" s="4"/>
      <c r="TZK46" s="4"/>
      <c r="TZL46" s="4"/>
      <c r="TZM46" s="4"/>
      <c r="TZN46" s="4"/>
      <c r="TZO46" s="4"/>
      <c r="TZP46" s="4"/>
      <c r="TZQ46" s="4"/>
      <c r="TZR46" s="4"/>
      <c r="TZS46" s="4"/>
      <c r="TZT46" s="4"/>
      <c r="TZU46" s="4"/>
      <c r="TZV46" s="4"/>
      <c r="TZW46" s="4"/>
      <c r="TZX46" s="4"/>
      <c r="TZY46" s="4"/>
      <c r="TZZ46" s="4"/>
      <c r="UAA46" s="4"/>
      <c r="UAB46" s="4"/>
      <c r="UAC46" s="4"/>
      <c r="UAD46" s="4"/>
      <c r="UAE46" s="4"/>
      <c r="UAF46" s="4"/>
      <c r="UAG46" s="4"/>
      <c r="UAH46" s="4"/>
      <c r="UAI46" s="4"/>
      <c r="UAJ46" s="4"/>
      <c r="UAK46" s="4"/>
      <c r="UAL46" s="4"/>
      <c r="UAM46" s="4"/>
      <c r="UAN46" s="4"/>
      <c r="UAO46" s="4"/>
      <c r="UAP46" s="4"/>
      <c r="UAQ46" s="4"/>
      <c r="UAR46" s="4"/>
      <c r="UAS46" s="4"/>
      <c r="UAT46" s="4"/>
      <c r="UAU46" s="4"/>
      <c r="UAV46" s="4"/>
      <c r="UAW46" s="4"/>
      <c r="UAX46" s="4"/>
      <c r="UAY46" s="4"/>
      <c r="UAZ46" s="4"/>
      <c r="UBA46" s="4"/>
      <c r="UBB46" s="4"/>
      <c r="UBC46" s="4"/>
      <c r="UBD46" s="4"/>
      <c r="UBE46" s="4"/>
      <c r="UBF46" s="4"/>
      <c r="UBG46" s="4"/>
      <c r="UBH46" s="4"/>
      <c r="UBI46" s="4"/>
      <c r="UBJ46" s="4"/>
      <c r="UBK46" s="4"/>
      <c r="UBL46" s="4"/>
      <c r="UBM46" s="4"/>
      <c r="UBN46" s="4"/>
      <c r="UBO46" s="4"/>
      <c r="UBP46" s="4"/>
      <c r="UBQ46" s="4"/>
      <c r="UBR46" s="4"/>
      <c r="UBS46" s="4"/>
      <c r="UBT46" s="4"/>
      <c r="UBU46" s="4"/>
      <c r="UBV46" s="4"/>
      <c r="UBW46" s="4"/>
      <c r="UBX46" s="4"/>
      <c r="UBY46" s="4"/>
      <c r="UBZ46" s="4"/>
      <c r="UCA46" s="4"/>
      <c r="UCB46" s="4"/>
      <c r="UCC46" s="4"/>
      <c r="UCD46" s="4"/>
      <c r="UCE46" s="4"/>
      <c r="UCF46" s="4"/>
      <c r="UCG46" s="4"/>
      <c r="UCH46" s="4"/>
      <c r="UCI46" s="4"/>
      <c r="UCJ46" s="4"/>
      <c r="UCK46" s="4"/>
      <c r="UCL46" s="4"/>
      <c r="UCM46" s="4"/>
      <c r="UCN46" s="4"/>
      <c r="UCO46" s="4"/>
      <c r="UCP46" s="4"/>
      <c r="UCQ46" s="4"/>
      <c r="UCR46" s="4"/>
      <c r="UCS46" s="4"/>
      <c r="UCT46" s="4"/>
      <c r="UCU46" s="4"/>
      <c r="UCV46" s="4"/>
      <c r="UCW46" s="4"/>
      <c r="UCX46" s="4"/>
      <c r="UCY46" s="4"/>
      <c r="UCZ46" s="4"/>
      <c r="UDA46" s="4"/>
      <c r="UDB46" s="4"/>
      <c r="UDC46" s="4"/>
      <c r="UDD46" s="4"/>
      <c r="UDE46" s="4"/>
      <c r="UDF46" s="4"/>
      <c r="UDG46" s="4"/>
      <c r="UDH46" s="4"/>
      <c r="UDI46" s="4"/>
      <c r="UDJ46" s="4"/>
      <c r="UDK46" s="4"/>
      <c r="UDL46" s="4"/>
      <c r="UDM46" s="4"/>
      <c r="UDN46" s="4"/>
      <c r="UDO46" s="4"/>
      <c r="UDP46" s="4"/>
      <c r="UDQ46" s="4"/>
      <c r="UDR46" s="4"/>
      <c r="UDS46" s="4"/>
      <c r="UDT46" s="4"/>
      <c r="UDU46" s="4"/>
      <c r="UDV46" s="4"/>
      <c r="UDW46" s="4"/>
      <c r="UDX46" s="4"/>
      <c r="UDY46" s="4"/>
      <c r="UDZ46" s="4"/>
      <c r="UEA46" s="4"/>
      <c r="UEB46" s="4"/>
      <c r="UEC46" s="4"/>
      <c r="UED46" s="4"/>
      <c r="UEE46" s="4"/>
      <c r="UEF46" s="4"/>
      <c r="UEG46" s="4"/>
      <c r="UEH46" s="4"/>
      <c r="UEI46" s="4"/>
      <c r="UEJ46" s="4"/>
      <c r="UEK46" s="4"/>
      <c r="UEL46" s="4"/>
      <c r="UEM46" s="4"/>
      <c r="UEN46" s="4"/>
      <c r="UEO46" s="4"/>
      <c r="UEP46" s="4"/>
      <c r="UEQ46" s="4"/>
      <c r="UER46" s="4"/>
      <c r="UES46" s="4"/>
      <c r="UET46" s="4"/>
      <c r="UEU46" s="4"/>
      <c r="UEV46" s="4"/>
      <c r="UEW46" s="4"/>
      <c r="UEX46" s="4"/>
      <c r="UEY46" s="4"/>
      <c r="UEZ46" s="4"/>
      <c r="UFA46" s="4"/>
      <c r="UFB46" s="4"/>
      <c r="UFC46" s="4"/>
      <c r="UFD46" s="4"/>
      <c r="UFE46" s="4"/>
      <c r="UFF46" s="4"/>
      <c r="UFG46" s="4"/>
      <c r="UFH46" s="4"/>
      <c r="UFI46" s="4"/>
      <c r="UFJ46" s="4"/>
      <c r="UFK46" s="4"/>
      <c r="UFL46" s="4"/>
      <c r="UFM46" s="4"/>
      <c r="UFN46" s="4"/>
      <c r="UFO46" s="4"/>
      <c r="UFP46" s="4"/>
      <c r="UFQ46" s="4"/>
      <c r="UFR46" s="4"/>
      <c r="UFS46" s="4"/>
      <c r="UFT46" s="4"/>
      <c r="UFU46" s="4"/>
      <c r="UFV46" s="4"/>
      <c r="UFW46" s="4"/>
      <c r="UFX46" s="4"/>
      <c r="UFY46" s="4"/>
      <c r="UFZ46" s="4"/>
      <c r="UGA46" s="4"/>
      <c r="UGB46" s="4"/>
      <c r="UGC46" s="4"/>
      <c r="UGD46" s="4"/>
      <c r="UGE46" s="4"/>
      <c r="UGF46" s="4"/>
      <c r="UGG46" s="4"/>
      <c r="UGH46" s="4"/>
      <c r="UGI46" s="4"/>
      <c r="UGJ46" s="4"/>
      <c r="UGK46" s="4"/>
      <c r="UGL46" s="4"/>
      <c r="UGM46" s="4"/>
      <c r="UGN46" s="4"/>
      <c r="UGO46" s="4"/>
      <c r="UGP46" s="4"/>
      <c r="UGQ46" s="4"/>
      <c r="UGR46" s="4"/>
      <c r="UGS46" s="4"/>
      <c r="UGT46" s="4"/>
      <c r="UGU46" s="4"/>
      <c r="UGV46" s="4"/>
      <c r="UGW46" s="4"/>
      <c r="UGX46" s="4"/>
      <c r="UGY46" s="4"/>
      <c r="UGZ46" s="4"/>
      <c r="UHA46" s="4"/>
      <c r="UHB46" s="4"/>
      <c r="UHC46" s="4"/>
      <c r="UHD46" s="4"/>
      <c r="UHE46" s="4"/>
      <c r="UHF46" s="4"/>
      <c r="UHG46" s="4"/>
      <c r="UHH46" s="4"/>
      <c r="UHI46" s="4"/>
      <c r="UHJ46" s="4"/>
      <c r="UHK46" s="4"/>
      <c r="UHL46" s="4"/>
      <c r="UHM46" s="4"/>
      <c r="UHN46" s="4"/>
      <c r="UHO46" s="4"/>
      <c r="UHP46" s="4"/>
      <c r="UHQ46" s="4"/>
      <c r="UHR46" s="4"/>
      <c r="UHS46" s="4"/>
      <c r="UHT46" s="4"/>
      <c r="UHU46" s="4"/>
      <c r="UHV46" s="4"/>
      <c r="UHW46" s="4"/>
      <c r="UHX46" s="4"/>
      <c r="UHY46" s="4"/>
      <c r="UHZ46" s="4"/>
      <c r="UIA46" s="4"/>
      <c r="UIB46" s="4"/>
      <c r="UIC46" s="4"/>
      <c r="UID46" s="4"/>
      <c r="UIE46" s="4"/>
      <c r="UIF46" s="4"/>
      <c r="UIG46" s="4"/>
      <c r="UIH46" s="4"/>
      <c r="UII46" s="4"/>
      <c r="UIJ46" s="4"/>
      <c r="UIK46" s="4"/>
      <c r="UIL46" s="4"/>
      <c r="UIM46" s="4"/>
      <c r="UIN46" s="4"/>
      <c r="UIO46" s="4"/>
      <c r="UIP46" s="4"/>
      <c r="UIQ46" s="4"/>
      <c r="UIR46" s="4"/>
      <c r="UIS46" s="4"/>
      <c r="UIT46" s="4"/>
      <c r="UIU46" s="4"/>
      <c r="UIV46" s="4"/>
      <c r="UIW46" s="4"/>
      <c r="UIX46" s="4"/>
      <c r="UIY46" s="4"/>
      <c r="UIZ46" s="4"/>
      <c r="UJA46" s="4"/>
      <c r="UJB46" s="4"/>
      <c r="UJC46" s="4"/>
      <c r="UJD46" s="4"/>
      <c r="UJE46" s="4"/>
      <c r="UJF46" s="4"/>
      <c r="UJG46" s="4"/>
      <c r="UJH46" s="4"/>
      <c r="UJI46" s="4"/>
      <c r="UJJ46" s="4"/>
      <c r="UJK46" s="4"/>
      <c r="UJL46" s="4"/>
      <c r="UJM46" s="4"/>
      <c r="UJN46" s="4"/>
      <c r="UJO46" s="4"/>
      <c r="UJP46" s="4"/>
      <c r="UJQ46" s="4"/>
      <c r="UJR46" s="4"/>
      <c r="UJS46" s="4"/>
      <c r="UJT46" s="4"/>
      <c r="UJU46" s="4"/>
      <c r="UJV46" s="4"/>
      <c r="UJW46" s="4"/>
      <c r="UJX46" s="4"/>
      <c r="UJY46" s="4"/>
      <c r="UJZ46" s="4"/>
      <c r="UKA46" s="4"/>
      <c r="UKB46" s="4"/>
      <c r="UKC46" s="4"/>
      <c r="UKD46" s="4"/>
      <c r="UKE46" s="4"/>
      <c r="UKF46" s="4"/>
      <c r="UKG46" s="4"/>
      <c r="UKH46" s="4"/>
      <c r="UKI46" s="4"/>
      <c r="UKJ46" s="4"/>
      <c r="UKK46" s="4"/>
      <c r="UKL46" s="4"/>
      <c r="UKM46" s="4"/>
      <c r="UKN46" s="4"/>
      <c r="UKO46" s="4"/>
      <c r="UKP46" s="4"/>
      <c r="UKQ46" s="4"/>
      <c r="UKR46" s="4"/>
      <c r="UKS46" s="4"/>
      <c r="UKT46" s="4"/>
      <c r="UKU46" s="4"/>
      <c r="UKV46" s="4"/>
      <c r="UKW46" s="4"/>
      <c r="UKX46" s="4"/>
      <c r="UKY46" s="4"/>
      <c r="UKZ46" s="4"/>
      <c r="ULA46" s="4"/>
      <c r="ULB46" s="4"/>
      <c r="ULC46" s="4"/>
      <c r="ULD46" s="4"/>
      <c r="ULE46" s="4"/>
      <c r="ULF46" s="4"/>
      <c r="ULG46" s="4"/>
      <c r="ULH46" s="4"/>
      <c r="ULI46" s="4"/>
      <c r="ULJ46" s="4"/>
      <c r="ULK46" s="4"/>
      <c r="ULL46" s="4"/>
      <c r="ULM46" s="4"/>
      <c r="ULN46" s="4"/>
      <c r="ULO46" s="4"/>
      <c r="ULP46" s="4"/>
      <c r="ULQ46" s="4"/>
      <c r="ULR46" s="4"/>
      <c r="ULS46" s="4"/>
      <c r="ULT46" s="4"/>
      <c r="ULU46" s="4"/>
      <c r="ULV46" s="4"/>
      <c r="ULW46" s="4"/>
      <c r="ULX46" s="4"/>
      <c r="ULY46" s="4"/>
      <c r="ULZ46" s="4"/>
      <c r="UMA46" s="4"/>
      <c r="UMB46" s="4"/>
      <c r="UMC46" s="4"/>
      <c r="UMD46" s="4"/>
      <c r="UME46" s="4"/>
      <c r="UMF46" s="4"/>
      <c r="UMG46" s="4"/>
      <c r="UMH46" s="4"/>
      <c r="UMI46" s="4"/>
      <c r="UMJ46" s="4"/>
      <c r="UMK46" s="4"/>
      <c r="UML46" s="4"/>
      <c r="UMM46" s="4"/>
      <c r="UMN46" s="4"/>
      <c r="UMO46" s="4"/>
      <c r="UMP46" s="4"/>
      <c r="UMQ46" s="4"/>
      <c r="UMR46" s="4"/>
      <c r="UMS46" s="4"/>
      <c r="UMT46" s="4"/>
      <c r="UMU46" s="4"/>
      <c r="UMV46" s="4"/>
      <c r="UMW46" s="4"/>
      <c r="UMX46" s="4"/>
      <c r="UMY46" s="4"/>
      <c r="UMZ46" s="4"/>
      <c r="UNA46" s="4"/>
      <c r="UNB46" s="4"/>
      <c r="UNC46" s="4"/>
      <c r="UND46" s="4"/>
      <c r="UNE46" s="4"/>
      <c r="UNF46" s="4"/>
      <c r="UNG46" s="4"/>
      <c r="UNH46" s="4"/>
      <c r="UNI46" s="4"/>
      <c r="UNJ46" s="4"/>
      <c r="UNK46" s="4"/>
      <c r="UNL46" s="4"/>
      <c r="UNM46" s="4"/>
      <c r="UNN46" s="4"/>
      <c r="UNO46" s="4"/>
      <c r="UNP46" s="4"/>
      <c r="UNQ46" s="4"/>
      <c r="UNR46" s="4"/>
      <c r="UNS46" s="4"/>
      <c r="UNT46" s="4"/>
      <c r="UNU46" s="4"/>
      <c r="UNV46" s="4"/>
      <c r="UNW46" s="4"/>
      <c r="UNX46" s="4"/>
      <c r="UNY46" s="4"/>
      <c r="UNZ46" s="4"/>
      <c r="UOA46" s="4"/>
      <c r="UOB46" s="4"/>
      <c r="UOC46" s="4"/>
      <c r="UOD46" s="4"/>
      <c r="UOE46" s="4"/>
      <c r="UOF46" s="4"/>
      <c r="UOG46" s="4"/>
      <c r="UOH46" s="4"/>
      <c r="UOI46" s="4"/>
      <c r="UOJ46" s="4"/>
      <c r="UOK46" s="4"/>
      <c r="UOL46" s="4"/>
      <c r="UOM46" s="4"/>
      <c r="UON46" s="4"/>
      <c r="UOO46" s="4"/>
      <c r="UOP46" s="4"/>
      <c r="UOQ46" s="4"/>
      <c r="UOR46" s="4"/>
      <c r="UOS46" s="4"/>
      <c r="UOT46" s="4"/>
      <c r="UOU46" s="4"/>
      <c r="UOV46" s="4"/>
      <c r="UOW46" s="4"/>
      <c r="UOX46" s="4"/>
      <c r="UOY46" s="4"/>
      <c r="UOZ46" s="4"/>
      <c r="UPA46" s="4"/>
      <c r="UPB46" s="4"/>
      <c r="UPC46" s="4"/>
      <c r="UPD46" s="4"/>
      <c r="UPE46" s="4"/>
      <c r="UPF46" s="4"/>
      <c r="UPG46" s="4"/>
      <c r="UPH46" s="4"/>
      <c r="UPI46" s="4"/>
      <c r="UPJ46" s="4"/>
      <c r="UPK46" s="4"/>
      <c r="UPL46" s="4"/>
      <c r="UPM46" s="4"/>
      <c r="UPN46" s="4"/>
      <c r="UPO46" s="4"/>
      <c r="UPP46" s="4"/>
      <c r="UPQ46" s="4"/>
      <c r="UPR46" s="4"/>
      <c r="UPS46" s="4"/>
      <c r="UPT46" s="4"/>
      <c r="UPU46" s="4"/>
      <c r="UPV46" s="4"/>
      <c r="UPW46" s="4"/>
      <c r="UPX46" s="4"/>
      <c r="UPY46" s="4"/>
      <c r="UPZ46" s="4"/>
      <c r="UQA46" s="4"/>
      <c r="UQB46" s="4"/>
      <c r="UQC46" s="4"/>
      <c r="UQD46" s="4"/>
      <c r="UQE46" s="4"/>
      <c r="UQF46" s="4"/>
      <c r="UQG46" s="4"/>
      <c r="UQH46" s="4"/>
      <c r="UQI46" s="4"/>
      <c r="UQJ46" s="4"/>
      <c r="UQK46" s="4"/>
      <c r="UQL46" s="4"/>
      <c r="UQM46" s="4"/>
      <c r="UQN46" s="4"/>
      <c r="UQO46" s="4"/>
      <c r="UQP46" s="4"/>
      <c r="UQQ46" s="4"/>
      <c r="UQR46" s="4"/>
      <c r="UQS46" s="4"/>
      <c r="UQT46" s="4"/>
      <c r="UQU46" s="4"/>
      <c r="UQV46" s="4"/>
      <c r="UQW46" s="4"/>
      <c r="UQX46" s="4"/>
      <c r="UQY46" s="4"/>
      <c r="UQZ46" s="4"/>
      <c r="URA46" s="4"/>
      <c r="URB46" s="4"/>
      <c r="URC46" s="4"/>
      <c r="URD46" s="4"/>
      <c r="URE46" s="4"/>
      <c r="URF46" s="4"/>
      <c r="URG46" s="4"/>
      <c r="URH46" s="4"/>
      <c r="URI46" s="4"/>
      <c r="URJ46" s="4"/>
      <c r="URK46" s="4"/>
      <c r="URL46" s="4"/>
      <c r="URM46" s="4"/>
      <c r="URN46" s="4"/>
      <c r="URO46" s="4"/>
      <c r="URP46" s="4"/>
      <c r="URQ46" s="4"/>
      <c r="URR46" s="4"/>
      <c r="URS46" s="4"/>
      <c r="URT46" s="4"/>
      <c r="URU46" s="4"/>
      <c r="URV46" s="4"/>
      <c r="URW46" s="4"/>
      <c r="URX46" s="4"/>
      <c r="URY46" s="4"/>
      <c r="URZ46" s="4"/>
      <c r="USA46" s="4"/>
      <c r="USB46" s="4"/>
      <c r="USC46" s="4"/>
      <c r="USD46" s="4"/>
      <c r="USE46" s="4"/>
      <c r="USF46" s="4"/>
      <c r="USG46" s="4"/>
      <c r="USH46" s="4"/>
      <c r="USI46" s="4"/>
      <c r="USJ46" s="4"/>
      <c r="USK46" s="4"/>
      <c r="USL46" s="4"/>
      <c r="USM46" s="4"/>
      <c r="USN46" s="4"/>
      <c r="USO46" s="4"/>
      <c r="USP46" s="4"/>
      <c r="USQ46" s="4"/>
      <c r="USR46" s="4"/>
      <c r="USS46" s="4"/>
      <c r="UST46" s="4"/>
      <c r="USU46" s="4"/>
      <c r="USV46" s="4"/>
      <c r="USW46" s="4"/>
      <c r="USX46" s="4"/>
      <c r="USY46" s="4"/>
      <c r="USZ46" s="4"/>
      <c r="UTA46" s="4"/>
      <c r="UTB46" s="4"/>
      <c r="UTC46" s="4"/>
      <c r="UTD46" s="4"/>
      <c r="UTE46" s="4"/>
      <c r="UTF46" s="4"/>
      <c r="UTG46" s="4"/>
      <c r="UTH46" s="4"/>
      <c r="UTI46" s="4"/>
      <c r="UTJ46" s="4"/>
      <c r="UTK46" s="4"/>
      <c r="UTL46" s="4"/>
      <c r="UTM46" s="4"/>
      <c r="UTN46" s="4"/>
      <c r="UTO46" s="4"/>
      <c r="UTP46" s="4"/>
      <c r="UTQ46" s="4"/>
      <c r="UTR46" s="4"/>
      <c r="UTS46" s="4"/>
      <c r="UTT46" s="4"/>
      <c r="UTU46" s="4"/>
      <c r="UTV46" s="4"/>
      <c r="UTW46" s="4"/>
      <c r="UTX46" s="4"/>
      <c r="UTY46" s="4"/>
      <c r="UTZ46" s="4"/>
      <c r="UUA46" s="4"/>
      <c r="UUB46" s="4"/>
      <c r="UUC46" s="4"/>
      <c r="UUD46" s="4"/>
      <c r="UUE46" s="4"/>
      <c r="UUF46" s="4"/>
      <c r="UUG46" s="4"/>
      <c r="UUH46" s="4"/>
      <c r="UUI46" s="4"/>
      <c r="UUJ46" s="4"/>
      <c r="UUK46" s="4"/>
      <c r="UUL46" s="4"/>
      <c r="UUM46" s="4"/>
      <c r="UUN46" s="4"/>
      <c r="UUO46" s="4"/>
      <c r="UUP46" s="4"/>
      <c r="UUQ46" s="4"/>
      <c r="UUR46" s="4"/>
      <c r="UUS46" s="4"/>
      <c r="UUT46" s="4"/>
      <c r="UUU46" s="4"/>
      <c r="UUV46" s="4"/>
      <c r="UUW46" s="4"/>
      <c r="UUX46" s="4"/>
      <c r="UUY46" s="4"/>
      <c r="UUZ46" s="4"/>
      <c r="UVA46" s="4"/>
      <c r="UVB46" s="4"/>
      <c r="UVC46" s="4"/>
      <c r="UVD46" s="4"/>
      <c r="UVE46" s="4"/>
      <c r="UVF46" s="4"/>
      <c r="UVG46" s="4"/>
      <c r="UVH46" s="4"/>
      <c r="UVI46" s="4"/>
      <c r="UVJ46" s="4"/>
      <c r="UVK46" s="4"/>
      <c r="UVL46" s="4"/>
      <c r="UVM46" s="4"/>
      <c r="UVN46" s="4"/>
      <c r="UVO46" s="4"/>
      <c r="UVP46" s="4"/>
      <c r="UVQ46" s="4"/>
      <c r="UVR46" s="4"/>
      <c r="UVS46" s="4"/>
      <c r="UVT46" s="4"/>
      <c r="UVU46" s="4"/>
      <c r="UVV46" s="4"/>
      <c r="UVW46" s="4"/>
      <c r="UVX46" s="4"/>
      <c r="UVY46" s="4"/>
      <c r="UVZ46" s="4"/>
      <c r="UWA46" s="4"/>
      <c r="UWB46" s="4"/>
      <c r="UWC46" s="4"/>
      <c r="UWD46" s="4"/>
      <c r="UWE46" s="4"/>
      <c r="UWF46" s="4"/>
      <c r="UWG46" s="4"/>
      <c r="UWH46" s="4"/>
      <c r="UWI46" s="4"/>
      <c r="UWJ46" s="4"/>
      <c r="UWK46" s="4"/>
      <c r="UWL46" s="4"/>
      <c r="UWM46" s="4"/>
      <c r="UWN46" s="4"/>
      <c r="UWO46" s="4"/>
      <c r="UWP46" s="4"/>
      <c r="UWQ46" s="4"/>
      <c r="UWR46" s="4"/>
      <c r="UWS46" s="4"/>
      <c r="UWT46" s="4"/>
      <c r="UWU46" s="4"/>
      <c r="UWV46" s="4"/>
      <c r="UWW46" s="4"/>
      <c r="UWX46" s="4"/>
      <c r="UWY46" s="4"/>
      <c r="UWZ46" s="4"/>
      <c r="UXA46" s="4"/>
      <c r="UXB46" s="4"/>
      <c r="UXC46" s="4"/>
      <c r="UXD46" s="4"/>
      <c r="UXE46" s="4"/>
      <c r="UXF46" s="4"/>
      <c r="UXG46" s="4"/>
      <c r="UXH46" s="4"/>
      <c r="UXI46" s="4"/>
      <c r="UXJ46" s="4"/>
      <c r="UXK46" s="4"/>
      <c r="UXL46" s="4"/>
      <c r="UXM46" s="4"/>
      <c r="UXN46" s="4"/>
      <c r="UXO46" s="4"/>
      <c r="UXP46" s="4"/>
      <c r="UXQ46" s="4"/>
      <c r="UXR46" s="4"/>
      <c r="UXS46" s="4"/>
      <c r="UXT46" s="4"/>
      <c r="UXU46" s="4"/>
      <c r="UXV46" s="4"/>
      <c r="UXW46" s="4"/>
      <c r="UXX46" s="4"/>
      <c r="UXY46" s="4"/>
      <c r="UXZ46" s="4"/>
      <c r="UYA46" s="4"/>
      <c r="UYB46" s="4"/>
      <c r="UYC46" s="4"/>
      <c r="UYD46" s="4"/>
      <c r="UYE46" s="4"/>
      <c r="UYF46" s="4"/>
      <c r="UYG46" s="4"/>
      <c r="UYH46" s="4"/>
      <c r="UYI46" s="4"/>
      <c r="UYJ46" s="4"/>
      <c r="UYK46" s="4"/>
      <c r="UYL46" s="4"/>
      <c r="UYM46" s="4"/>
      <c r="UYN46" s="4"/>
      <c r="UYO46" s="4"/>
      <c r="UYP46" s="4"/>
      <c r="UYQ46" s="4"/>
      <c r="UYR46" s="4"/>
      <c r="UYS46" s="4"/>
      <c r="UYT46" s="4"/>
      <c r="UYU46" s="4"/>
      <c r="UYV46" s="4"/>
      <c r="UYW46" s="4"/>
      <c r="UYX46" s="4"/>
      <c r="UYY46" s="4"/>
      <c r="UYZ46" s="4"/>
      <c r="UZA46" s="4"/>
      <c r="UZB46" s="4"/>
      <c r="UZC46" s="4"/>
      <c r="UZD46" s="4"/>
      <c r="UZE46" s="4"/>
      <c r="UZF46" s="4"/>
      <c r="UZG46" s="4"/>
      <c r="UZH46" s="4"/>
      <c r="UZI46" s="4"/>
      <c r="UZJ46" s="4"/>
      <c r="UZK46" s="4"/>
      <c r="UZL46" s="4"/>
      <c r="UZM46" s="4"/>
      <c r="UZN46" s="4"/>
      <c r="UZO46" s="4"/>
      <c r="UZP46" s="4"/>
      <c r="UZQ46" s="4"/>
      <c r="UZR46" s="4"/>
      <c r="UZS46" s="4"/>
      <c r="UZT46" s="4"/>
      <c r="UZU46" s="4"/>
      <c r="UZV46" s="4"/>
      <c r="UZW46" s="4"/>
      <c r="UZX46" s="4"/>
      <c r="UZY46" s="4"/>
      <c r="UZZ46" s="4"/>
      <c r="VAA46" s="4"/>
      <c r="VAB46" s="4"/>
      <c r="VAC46" s="4"/>
      <c r="VAD46" s="4"/>
      <c r="VAE46" s="4"/>
      <c r="VAF46" s="4"/>
      <c r="VAG46" s="4"/>
      <c r="VAH46" s="4"/>
      <c r="VAI46" s="4"/>
      <c r="VAJ46" s="4"/>
      <c r="VAK46" s="4"/>
      <c r="VAL46" s="4"/>
      <c r="VAM46" s="4"/>
      <c r="VAN46" s="4"/>
      <c r="VAO46" s="4"/>
      <c r="VAP46" s="4"/>
      <c r="VAQ46" s="4"/>
      <c r="VAR46" s="4"/>
      <c r="VAS46" s="4"/>
      <c r="VAT46" s="4"/>
      <c r="VAU46" s="4"/>
      <c r="VAV46" s="4"/>
      <c r="VAW46" s="4"/>
      <c r="VAX46" s="4"/>
      <c r="VAY46" s="4"/>
      <c r="VAZ46" s="4"/>
      <c r="VBA46" s="4"/>
      <c r="VBB46" s="4"/>
      <c r="VBC46" s="4"/>
      <c r="VBD46" s="4"/>
      <c r="VBE46" s="4"/>
      <c r="VBF46" s="4"/>
      <c r="VBG46" s="4"/>
      <c r="VBH46" s="4"/>
      <c r="VBI46" s="4"/>
      <c r="VBJ46" s="4"/>
      <c r="VBK46" s="4"/>
      <c r="VBL46" s="4"/>
      <c r="VBM46" s="4"/>
      <c r="VBN46" s="4"/>
      <c r="VBO46" s="4"/>
      <c r="VBP46" s="4"/>
      <c r="VBQ46" s="4"/>
      <c r="VBR46" s="4"/>
      <c r="VBS46" s="4"/>
      <c r="VBT46" s="4"/>
      <c r="VBU46" s="4"/>
      <c r="VBV46" s="4"/>
      <c r="VBW46" s="4"/>
      <c r="VBX46" s="4"/>
      <c r="VBY46" s="4"/>
      <c r="VBZ46" s="4"/>
      <c r="VCA46" s="4"/>
      <c r="VCB46" s="4"/>
      <c r="VCC46" s="4"/>
      <c r="VCD46" s="4"/>
      <c r="VCE46" s="4"/>
      <c r="VCF46" s="4"/>
      <c r="VCG46" s="4"/>
      <c r="VCH46" s="4"/>
      <c r="VCI46" s="4"/>
      <c r="VCJ46" s="4"/>
      <c r="VCK46" s="4"/>
      <c r="VCL46" s="4"/>
      <c r="VCM46" s="4"/>
      <c r="VCN46" s="4"/>
      <c r="VCO46" s="4"/>
      <c r="VCP46" s="4"/>
      <c r="VCQ46" s="4"/>
      <c r="VCR46" s="4"/>
      <c r="VCS46" s="4"/>
      <c r="VCT46" s="4"/>
      <c r="VCU46" s="4"/>
      <c r="VCV46" s="4"/>
      <c r="VCW46" s="4"/>
      <c r="VCX46" s="4"/>
      <c r="VCY46" s="4"/>
      <c r="VCZ46" s="4"/>
      <c r="VDA46" s="4"/>
      <c r="VDB46" s="4"/>
      <c r="VDC46" s="4"/>
      <c r="VDD46" s="4"/>
      <c r="VDE46" s="4"/>
      <c r="VDF46" s="4"/>
      <c r="VDG46" s="4"/>
      <c r="VDH46" s="4"/>
      <c r="VDI46" s="4"/>
      <c r="VDJ46" s="4"/>
      <c r="VDK46" s="4"/>
      <c r="VDL46" s="4"/>
      <c r="VDM46" s="4"/>
      <c r="VDN46" s="4"/>
      <c r="VDO46" s="4"/>
      <c r="VDP46" s="4"/>
      <c r="VDQ46" s="4"/>
      <c r="VDR46" s="4"/>
      <c r="VDS46" s="4"/>
      <c r="VDT46" s="4"/>
      <c r="VDU46" s="4"/>
      <c r="VDV46" s="4"/>
      <c r="VDW46" s="4"/>
      <c r="VDX46" s="4"/>
      <c r="VDY46" s="4"/>
      <c r="VDZ46" s="4"/>
      <c r="VEA46" s="4"/>
      <c r="VEB46" s="4"/>
      <c r="VEC46" s="4"/>
      <c r="VED46" s="4"/>
      <c r="VEE46" s="4"/>
      <c r="VEF46" s="4"/>
      <c r="VEG46" s="4"/>
      <c r="VEH46" s="4"/>
      <c r="VEI46" s="4"/>
      <c r="VEJ46" s="4"/>
      <c r="VEK46" s="4"/>
      <c r="VEL46" s="4"/>
      <c r="VEM46" s="4"/>
      <c r="VEN46" s="4"/>
      <c r="VEO46" s="4"/>
      <c r="VEP46" s="4"/>
      <c r="VEQ46" s="4"/>
      <c r="VER46" s="4"/>
      <c r="VES46" s="4"/>
      <c r="VET46" s="4"/>
      <c r="VEU46" s="4"/>
      <c r="VEV46" s="4"/>
      <c r="VEW46" s="4"/>
      <c r="VEX46" s="4"/>
      <c r="VEY46" s="4"/>
      <c r="VEZ46" s="4"/>
      <c r="VFA46" s="4"/>
      <c r="VFB46" s="4"/>
      <c r="VFC46" s="4"/>
      <c r="VFD46" s="4"/>
      <c r="VFE46" s="4"/>
      <c r="VFF46" s="4"/>
      <c r="VFG46" s="4"/>
      <c r="VFH46" s="4"/>
      <c r="VFI46" s="4"/>
      <c r="VFJ46" s="4"/>
      <c r="VFK46" s="4"/>
      <c r="VFL46" s="4"/>
      <c r="VFM46" s="4"/>
      <c r="VFN46" s="4"/>
      <c r="VFO46" s="4"/>
      <c r="VFP46" s="4"/>
      <c r="VFQ46" s="4"/>
      <c r="VFR46" s="4"/>
      <c r="VFS46" s="4"/>
      <c r="VFT46" s="4"/>
      <c r="VFU46" s="4"/>
      <c r="VFV46" s="4"/>
      <c r="VFW46" s="4"/>
      <c r="VFX46" s="4"/>
      <c r="VFY46" s="4"/>
      <c r="VFZ46" s="4"/>
      <c r="VGA46" s="4"/>
      <c r="VGB46" s="4"/>
      <c r="VGC46" s="4"/>
      <c r="VGD46" s="4"/>
      <c r="VGE46" s="4"/>
      <c r="VGF46" s="4"/>
      <c r="VGG46" s="4"/>
      <c r="VGH46" s="4"/>
      <c r="VGI46" s="4"/>
      <c r="VGJ46" s="4"/>
      <c r="VGK46" s="4"/>
      <c r="VGL46" s="4"/>
      <c r="VGM46" s="4"/>
      <c r="VGN46" s="4"/>
      <c r="VGO46" s="4"/>
      <c r="VGP46" s="4"/>
      <c r="VGQ46" s="4"/>
      <c r="VGR46" s="4"/>
      <c r="VGS46" s="4"/>
      <c r="VGT46" s="4"/>
      <c r="VGU46" s="4"/>
      <c r="VGV46" s="4"/>
      <c r="VGW46" s="4"/>
      <c r="VGX46" s="4"/>
      <c r="VGY46" s="4"/>
      <c r="VGZ46" s="4"/>
      <c r="VHA46" s="4"/>
      <c r="VHB46" s="4"/>
      <c r="VHC46" s="4"/>
      <c r="VHD46" s="4"/>
      <c r="VHE46" s="4"/>
      <c r="VHF46" s="4"/>
      <c r="VHG46" s="4"/>
      <c r="VHH46" s="4"/>
      <c r="VHI46" s="4"/>
      <c r="VHJ46" s="4"/>
      <c r="VHK46" s="4"/>
      <c r="VHL46" s="4"/>
      <c r="VHM46" s="4"/>
      <c r="VHN46" s="4"/>
      <c r="VHO46" s="4"/>
      <c r="VHP46" s="4"/>
      <c r="VHQ46" s="4"/>
      <c r="VHR46" s="4"/>
      <c r="VHS46" s="4"/>
      <c r="VHT46" s="4"/>
      <c r="VHU46" s="4"/>
      <c r="VHV46" s="4"/>
      <c r="VHW46" s="4"/>
      <c r="VHX46" s="4"/>
      <c r="VHY46" s="4"/>
      <c r="VHZ46" s="4"/>
      <c r="VIA46" s="4"/>
      <c r="VIB46" s="4"/>
      <c r="VIC46" s="4"/>
      <c r="VID46" s="4"/>
      <c r="VIE46" s="4"/>
      <c r="VIF46" s="4"/>
      <c r="VIG46" s="4"/>
      <c r="VIH46" s="4"/>
      <c r="VII46" s="4"/>
      <c r="VIJ46" s="4"/>
      <c r="VIK46" s="4"/>
      <c r="VIL46" s="4"/>
      <c r="VIM46" s="4"/>
      <c r="VIN46" s="4"/>
      <c r="VIO46" s="4"/>
      <c r="VIP46" s="4"/>
      <c r="VIQ46" s="4"/>
      <c r="VIR46" s="4"/>
      <c r="VIS46" s="4"/>
      <c r="VIT46" s="4"/>
      <c r="VIU46" s="4"/>
      <c r="VIV46" s="4"/>
      <c r="VIW46" s="4"/>
      <c r="VIX46" s="4"/>
      <c r="VIY46" s="4"/>
      <c r="VIZ46" s="4"/>
      <c r="VJA46" s="4"/>
      <c r="VJB46" s="4"/>
      <c r="VJC46" s="4"/>
      <c r="VJD46" s="4"/>
      <c r="VJE46" s="4"/>
      <c r="VJF46" s="4"/>
      <c r="VJG46" s="4"/>
      <c r="VJH46" s="4"/>
      <c r="VJI46" s="4"/>
      <c r="VJJ46" s="4"/>
      <c r="VJK46" s="4"/>
      <c r="VJL46" s="4"/>
      <c r="VJM46" s="4"/>
      <c r="VJN46" s="4"/>
      <c r="VJO46" s="4"/>
      <c r="VJP46" s="4"/>
      <c r="VJQ46" s="4"/>
      <c r="VJR46" s="4"/>
      <c r="VJS46" s="4"/>
      <c r="VJT46" s="4"/>
      <c r="VJU46" s="4"/>
      <c r="VJV46" s="4"/>
      <c r="VJW46" s="4"/>
      <c r="VJX46" s="4"/>
      <c r="VJY46" s="4"/>
      <c r="VJZ46" s="4"/>
      <c r="VKA46" s="4"/>
      <c r="VKB46" s="4"/>
      <c r="VKC46" s="4"/>
      <c r="VKD46" s="4"/>
      <c r="VKE46" s="4"/>
      <c r="VKF46" s="4"/>
      <c r="VKG46" s="4"/>
      <c r="VKH46" s="4"/>
      <c r="VKI46" s="4"/>
      <c r="VKJ46" s="4"/>
      <c r="VKK46" s="4"/>
      <c r="VKL46" s="4"/>
      <c r="VKM46" s="4"/>
      <c r="VKN46" s="4"/>
      <c r="VKO46" s="4"/>
      <c r="VKP46" s="4"/>
      <c r="VKQ46" s="4"/>
      <c r="VKR46" s="4"/>
      <c r="VKS46" s="4"/>
      <c r="VKT46" s="4"/>
      <c r="VKU46" s="4"/>
      <c r="VKV46" s="4"/>
      <c r="VKW46" s="4"/>
      <c r="VKX46" s="4"/>
      <c r="VKY46" s="4"/>
      <c r="VKZ46" s="4"/>
      <c r="VLA46" s="4"/>
      <c r="VLB46" s="4"/>
      <c r="VLC46" s="4"/>
      <c r="VLD46" s="4"/>
      <c r="VLE46" s="4"/>
      <c r="VLF46" s="4"/>
      <c r="VLG46" s="4"/>
      <c r="VLH46" s="4"/>
      <c r="VLI46" s="4"/>
      <c r="VLJ46" s="4"/>
      <c r="VLK46" s="4"/>
      <c r="VLL46" s="4"/>
      <c r="VLM46" s="4"/>
      <c r="VLN46" s="4"/>
      <c r="VLO46" s="4"/>
      <c r="VLP46" s="4"/>
      <c r="VLQ46" s="4"/>
      <c r="VLR46" s="4"/>
      <c r="VLS46" s="4"/>
      <c r="VLT46" s="4"/>
      <c r="VLU46" s="4"/>
      <c r="VLV46" s="4"/>
      <c r="VLW46" s="4"/>
      <c r="VLX46" s="4"/>
      <c r="VLY46" s="4"/>
      <c r="VLZ46" s="4"/>
      <c r="VMA46" s="4"/>
      <c r="VMB46" s="4"/>
      <c r="VMC46" s="4"/>
      <c r="VMD46" s="4"/>
      <c r="VME46" s="4"/>
      <c r="VMF46" s="4"/>
      <c r="VMG46" s="4"/>
      <c r="VMH46" s="4"/>
      <c r="VMI46" s="4"/>
      <c r="VMJ46" s="4"/>
      <c r="VMK46" s="4"/>
      <c r="VML46" s="4"/>
      <c r="VMM46" s="4"/>
      <c r="VMN46" s="4"/>
      <c r="VMO46" s="4"/>
      <c r="VMP46" s="4"/>
      <c r="VMQ46" s="4"/>
      <c r="VMR46" s="4"/>
      <c r="VMS46" s="4"/>
      <c r="VMT46" s="4"/>
      <c r="VMU46" s="4"/>
      <c r="VMV46" s="4"/>
      <c r="VMW46" s="4"/>
      <c r="VMX46" s="4"/>
      <c r="VMY46" s="4"/>
      <c r="VMZ46" s="4"/>
      <c r="VNA46" s="4"/>
      <c r="VNB46" s="4"/>
      <c r="VNC46" s="4"/>
      <c r="VND46" s="4"/>
      <c r="VNE46" s="4"/>
      <c r="VNF46" s="4"/>
      <c r="VNG46" s="4"/>
      <c r="VNH46" s="4"/>
      <c r="VNI46" s="4"/>
      <c r="VNJ46" s="4"/>
      <c r="VNK46" s="4"/>
      <c r="VNL46" s="4"/>
      <c r="VNM46" s="4"/>
      <c r="VNN46" s="4"/>
      <c r="VNO46" s="4"/>
      <c r="VNP46" s="4"/>
      <c r="VNQ46" s="4"/>
      <c r="VNR46" s="4"/>
      <c r="VNS46" s="4"/>
      <c r="VNT46" s="4"/>
      <c r="VNU46" s="4"/>
      <c r="VNV46" s="4"/>
      <c r="VNW46" s="4"/>
      <c r="VNX46" s="4"/>
      <c r="VNY46" s="4"/>
      <c r="VNZ46" s="4"/>
      <c r="VOA46" s="4"/>
      <c r="VOB46" s="4"/>
      <c r="VOC46" s="4"/>
      <c r="VOD46" s="4"/>
      <c r="VOE46" s="4"/>
      <c r="VOF46" s="4"/>
      <c r="VOG46" s="4"/>
      <c r="VOH46" s="4"/>
      <c r="VOI46" s="4"/>
      <c r="VOJ46" s="4"/>
      <c r="VOK46" s="4"/>
      <c r="VOL46" s="4"/>
      <c r="VOM46" s="4"/>
      <c r="VON46" s="4"/>
      <c r="VOO46" s="4"/>
      <c r="VOP46" s="4"/>
      <c r="VOQ46" s="4"/>
      <c r="VOR46" s="4"/>
      <c r="VOS46" s="4"/>
      <c r="VOT46" s="4"/>
      <c r="VOU46" s="4"/>
      <c r="VOV46" s="4"/>
      <c r="VOW46" s="4"/>
      <c r="VOX46" s="4"/>
      <c r="VOY46" s="4"/>
      <c r="VOZ46" s="4"/>
      <c r="VPA46" s="4"/>
      <c r="VPB46" s="4"/>
      <c r="VPC46" s="4"/>
      <c r="VPD46" s="4"/>
      <c r="VPE46" s="4"/>
      <c r="VPF46" s="4"/>
      <c r="VPG46" s="4"/>
      <c r="VPH46" s="4"/>
      <c r="VPI46" s="4"/>
      <c r="VPJ46" s="4"/>
      <c r="VPK46" s="4"/>
      <c r="VPL46" s="4"/>
      <c r="VPM46" s="4"/>
      <c r="VPN46" s="4"/>
      <c r="VPO46" s="4"/>
      <c r="VPP46" s="4"/>
      <c r="VPQ46" s="4"/>
      <c r="VPR46" s="4"/>
      <c r="VPS46" s="4"/>
      <c r="VPT46" s="4"/>
      <c r="VPU46" s="4"/>
      <c r="VPV46" s="4"/>
      <c r="VPW46" s="4"/>
      <c r="VPX46" s="4"/>
    </row>
    <row r="47" spans="1:15312" s="3" customFormat="1">
      <c r="A47" s="312" t="s">
        <v>592</v>
      </c>
      <c r="B47" s="6">
        <f>B35+B46</f>
        <v>0</v>
      </c>
      <c r="C47" s="6">
        <f>C35+C46</f>
        <v>0</v>
      </c>
      <c r="D47" s="6">
        <f>D35+D46</f>
        <v>0</v>
      </c>
      <c r="E47" s="6">
        <f>E35+E46</f>
        <v>0</v>
      </c>
      <c r="G47" s="4"/>
      <c r="I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c r="IS47" s="4"/>
      <c r="IT47" s="4"/>
      <c r="IU47" s="4"/>
      <c r="IV47" s="4"/>
      <c r="IW47" s="4"/>
      <c r="IX47" s="4"/>
      <c r="IY47" s="4"/>
      <c r="IZ47" s="4"/>
      <c r="JA47" s="4"/>
      <c r="JB47" s="4"/>
      <c r="JC47" s="4"/>
      <c r="JD47" s="4"/>
      <c r="JE47" s="4"/>
      <c r="JF47" s="4"/>
      <c r="JG47" s="4"/>
      <c r="JH47" s="4"/>
      <c r="JI47" s="4"/>
      <c r="JJ47" s="4"/>
      <c r="JK47" s="4"/>
      <c r="JL47" s="4"/>
      <c r="JM47" s="4"/>
      <c r="JN47" s="4"/>
      <c r="JO47" s="4"/>
      <c r="JP47" s="4"/>
      <c r="JQ47" s="4"/>
      <c r="JR47" s="4"/>
      <c r="JS47" s="4"/>
      <c r="JT47" s="4"/>
      <c r="JU47" s="4"/>
      <c r="JV47" s="4"/>
      <c r="JW47" s="4"/>
      <c r="JX47" s="4"/>
      <c r="JY47" s="4"/>
      <c r="JZ47" s="4"/>
      <c r="KA47" s="4"/>
      <c r="KB47" s="4"/>
      <c r="KC47" s="4"/>
      <c r="KD47" s="4"/>
      <c r="KE47" s="4"/>
      <c r="KF47" s="4"/>
      <c r="KG47" s="4"/>
      <c r="KH47" s="4"/>
      <c r="KI47" s="4"/>
      <c r="KJ47" s="4"/>
      <c r="KK47" s="4"/>
      <c r="KL47" s="4"/>
      <c r="KM47" s="4"/>
      <c r="KN47" s="4"/>
      <c r="KO47" s="4"/>
      <c r="KP47" s="4"/>
      <c r="KQ47" s="4"/>
      <c r="KR47" s="4"/>
      <c r="KS47" s="4"/>
      <c r="KT47" s="4"/>
      <c r="KU47" s="4"/>
      <c r="KV47" s="4"/>
      <c r="KW47" s="4"/>
      <c r="KX47" s="4"/>
      <c r="KY47" s="4"/>
      <c r="KZ47" s="4"/>
      <c r="LA47" s="4"/>
      <c r="LB47" s="4"/>
      <c r="LC47" s="4"/>
      <c r="LD47" s="4"/>
      <c r="LE47" s="4"/>
      <c r="LF47" s="4"/>
      <c r="LG47" s="4"/>
      <c r="LH47" s="4"/>
      <c r="LI47" s="4"/>
      <c r="LJ47" s="4"/>
      <c r="LK47" s="4"/>
      <c r="LL47" s="4"/>
      <c r="LM47" s="4"/>
      <c r="LN47" s="4"/>
      <c r="LO47" s="4"/>
      <c r="LP47" s="4"/>
      <c r="LQ47" s="4"/>
      <c r="LR47" s="4"/>
      <c r="LS47" s="4"/>
      <c r="LT47" s="4"/>
      <c r="LU47" s="4"/>
      <c r="LV47" s="4"/>
      <c r="LW47" s="4"/>
      <c r="LX47" s="4"/>
      <c r="LY47" s="4"/>
      <c r="LZ47" s="4"/>
      <c r="MA47" s="4"/>
      <c r="MB47" s="4"/>
      <c r="MC47" s="4"/>
      <c r="MD47" s="4"/>
      <c r="ME47" s="4"/>
      <c r="MF47" s="4"/>
      <c r="MG47" s="4"/>
      <c r="MH47" s="4"/>
      <c r="MI47" s="4"/>
      <c r="MJ47" s="4"/>
      <c r="MK47" s="4"/>
      <c r="ML47" s="4"/>
      <c r="MM47" s="4"/>
      <c r="MN47" s="4"/>
      <c r="MO47" s="4"/>
      <c r="MP47" s="4"/>
      <c r="MQ47" s="4"/>
      <c r="MR47" s="4"/>
      <c r="MS47" s="4"/>
      <c r="MT47" s="4"/>
      <c r="MU47" s="4"/>
      <c r="MV47" s="4"/>
      <c r="MW47" s="4"/>
      <c r="MX47" s="4"/>
      <c r="MY47" s="4"/>
      <c r="MZ47" s="4"/>
      <c r="NA47" s="4"/>
      <c r="NB47" s="4"/>
      <c r="NC47" s="4"/>
      <c r="ND47" s="4"/>
      <c r="NE47" s="4"/>
      <c r="NF47" s="4"/>
      <c r="NG47" s="4"/>
      <c r="NH47" s="4"/>
      <c r="NI47" s="4"/>
      <c r="NJ47" s="4"/>
      <c r="NK47" s="4"/>
      <c r="NL47" s="4"/>
      <c r="NM47" s="4"/>
      <c r="NN47" s="4"/>
      <c r="NO47" s="4"/>
      <c r="NP47" s="4"/>
      <c r="NQ47" s="4"/>
      <c r="NR47" s="4"/>
      <c r="NS47" s="4"/>
      <c r="NT47" s="4"/>
      <c r="NU47" s="4"/>
      <c r="NV47" s="4"/>
      <c r="NW47" s="4"/>
      <c r="NX47" s="4"/>
      <c r="NY47" s="4"/>
      <c r="NZ47" s="4"/>
      <c r="OA47" s="4"/>
      <c r="OB47" s="4"/>
      <c r="OC47" s="4"/>
      <c r="OD47" s="4"/>
      <c r="OE47" s="4"/>
      <c r="OF47" s="4"/>
      <c r="OG47" s="4"/>
      <c r="OH47" s="4"/>
      <c r="OI47" s="4"/>
      <c r="OJ47" s="4"/>
      <c r="OK47" s="4"/>
      <c r="OL47" s="4"/>
      <c r="OM47" s="4"/>
      <c r="ON47" s="4"/>
      <c r="OO47" s="4"/>
      <c r="OP47" s="4"/>
      <c r="OQ47" s="4"/>
      <c r="OR47" s="4"/>
      <c r="OS47" s="4"/>
      <c r="OT47" s="4"/>
      <c r="OU47" s="4"/>
      <c r="OV47" s="4"/>
      <c r="OW47" s="4"/>
      <c r="OX47" s="4"/>
      <c r="OY47" s="4"/>
      <c r="OZ47" s="4"/>
      <c r="PA47" s="4"/>
      <c r="PB47" s="4"/>
      <c r="PC47" s="4"/>
      <c r="PD47" s="4"/>
      <c r="PE47" s="4"/>
      <c r="PF47" s="4"/>
      <c r="PG47" s="4"/>
      <c r="PH47" s="4"/>
      <c r="PI47" s="4"/>
      <c r="PJ47" s="4"/>
      <c r="PK47" s="4"/>
      <c r="PL47" s="4"/>
      <c r="PM47" s="4"/>
      <c r="PN47" s="4"/>
      <c r="PO47" s="4"/>
      <c r="PP47" s="4"/>
      <c r="PQ47" s="4"/>
      <c r="PR47" s="4"/>
      <c r="PS47" s="4"/>
      <c r="PT47" s="4"/>
      <c r="PU47" s="4"/>
      <c r="PV47" s="4"/>
      <c r="PW47" s="4"/>
      <c r="PX47" s="4"/>
      <c r="PY47" s="4"/>
      <c r="PZ47" s="4"/>
      <c r="QA47" s="4"/>
      <c r="QB47" s="4"/>
      <c r="QC47" s="4"/>
      <c r="QD47" s="4"/>
      <c r="QE47" s="4"/>
      <c r="QF47" s="4"/>
      <c r="QG47" s="4"/>
      <c r="QH47" s="4"/>
      <c r="QI47" s="4"/>
      <c r="QJ47" s="4"/>
      <c r="QK47" s="4"/>
      <c r="QL47" s="4"/>
      <c r="QM47" s="4"/>
      <c r="QN47" s="4"/>
      <c r="QO47" s="4"/>
      <c r="QP47" s="4"/>
      <c r="QQ47" s="4"/>
      <c r="QR47" s="4"/>
      <c r="QS47" s="4"/>
      <c r="QT47" s="4"/>
      <c r="QU47" s="4"/>
      <c r="QV47" s="4"/>
      <c r="QW47" s="4"/>
      <c r="QX47" s="4"/>
      <c r="QY47" s="4"/>
      <c r="QZ47" s="4"/>
      <c r="RA47" s="4"/>
      <c r="RB47" s="4"/>
      <c r="RC47" s="4"/>
      <c r="RD47" s="4"/>
      <c r="RE47" s="4"/>
      <c r="RF47" s="4"/>
      <c r="RG47" s="4"/>
      <c r="RH47" s="4"/>
      <c r="RI47" s="4"/>
      <c r="RJ47" s="4"/>
      <c r="RK47" s="4"/>
      <c r="RL47" s="4"/>
      <c r="RM47" s="4"/>
      <c r="RN47" s="4"/>
      <c r="RO47" s="4"/>
      <c r="RP47" s="4"/>
      <c r="RQ47" s="4"/>
      <c r="RR47" s="4"/>
      <c r="RS47" s="4"/>
      <c r="RT47" s="4"/>
      <c r="RU47" s="4"/>
      <c r="RV47" s="4"/>
      <c r="RW47" s="4"/>
      <c r="RX47" s="4"/>
      <c r="RY47" s="4"/>
      <c r="RZ47" s="4"/>
      <c r="SA47" s="4"/>
      <c r="SB47" s="4"/>
      <c r="SC47" s="4"/>
      <c r="SD47" s="4"/>
      <c r="SE47" s="4"/>
      <c r="SF47" s="4"/>
      <c r="SG47" s="4"/>
      <c r="SH47" s="4"/>
      <c r="SI47" s="4"/>
      <c r="SJ47" s="4"/>
      <c r="SK47" s="4"/>
      <c r="SL47" s="4"/>
      <c r="SM47" s="4"/>
      <c r="SN47" s="4"/>
      <c r="SO47" s="4"/>
      <c r="SP47" s="4"/>
      <c r="SQ47" s="4"/>
      <c r="SR47" s="4"/>
      <c r="SS47" s="4"/>
      <c r="ST47" s="4"/>
      <c r="SU47" s="4"/>
      <c r="SV47" s="4"/>
      <c r="SW47" s="4"/>
      <c r="SX47" s="4"/>
      <c r="SY47" s="4"/>
      <c r="SZ47" s="4"/>
      <c r="TA47" s="4"/>
      <c r="TB47" s="4"/>
      <c r="TC47" s="4"/>
      <c r="TD47" s="4"/>
      <c r="TE47" s="4"/>
      <c r="TF47" s="4"/>
      <c r="TG47" s="4"/>
      <c r="TH47" s="4"/>
      <c r="TI47" s="4"/>
      <c r="TJ47" s="4"/>
      <c r="TK47" s="4"/>
      <c r="TL47" s="4"/>
      <c r="TM47" s="4"/>
      <c r="TN47" s="4"/>
      <c r="TO47" s="4"/>
      <c r="TP47" s="4"/>
      <c r="TQ47" s="4"/>
      <c r="TR47" s="4"/>
      <c r="TS47" s="4"/>
      <c r="TT47" s="4"/>
      <c r="TU47" s="4"/>
      <c r="TV47" s="4"/>
      <c r="TW47" s="4"/>
      <c r="TX47" s="4"/>
      <c r="TY47" s="4"/>
      <c r="TZ47" s="4"/>
      <c r="UA47" s="4"/>
      <c r="UB47" s="4"/>
      <c r="UC47" s="4"/>
      <c r="UD47" s="4"/>
      <c r="UE47" s="4"/>
      <c r="UF47" s="4"/>
      <c r="UG47" s="4"/>
      <c r="UH47" s="4"/>
      <c r="UI47" s="4"/>
      <c r="UJ47" s="4"/>
      <c r="UK47" s="4"/>
      <c r="UL47" s="4"/>
      <c r="UM47" s="4"/>
      <c r="UN47" s="4"/>
      <c r="UO47" s="4"/>
      <c r="UP47" s="4"/>
      <c r="UQ47" s="4"/>
      <c r="UR47" s="4"/>
      <c r="US47" s="4"/>
      <c r="UT47" s="4"/>
      <c r="UU47" s="4"/>
      <c r="UV47" s="4"/>
      <c r="UW47" s="4"/>
      <c r="UX47" s="4"/>
      <c r="UY47" s="4"/>
      <c r="UZ47" s="4"/>
      <c r="VA47" s="4"/>
      <c r="VB47" s="4"/>
      <c r="VC47" s="4"/>
      <c r="VD47" s="4"/>
      <c r="VE47" s="4"/>
      <c r="VF47" s="4"/>
      <c r="VG47" s="4"/>
      <c r="VH47" s="4"/>
      <c r="VI47" s="4"/>
      <c r="VJ47" s="4"/>
      <c r="VK47" s="4"/>
      <c r="VL47" s="4"/>
      <c r="VM47" s="4"/>
      <c r="VN47" s="4"/>
      <c r="VO47" s="4"/>
      <c r="VP47" s="4"/>
      <c r="VQ47" s="4"/>
      <c r="VR47" s="4"/>
      <c r="VS47" s="4"/>
      <c r="VT47" s="4"/>
      <c r="VU47" s="4"/>
      <c r="VV47" s="4"/>
      <c r="VW47" s="4"/>
      <c r="VX47" s="4"/>
      <c r="VY47" s="4"/>
      <c r="VZ47" s="4"/>
      <c r="WA47" s="4"/>
      <c r="WB47" s="4"/>
      <c r="WC47" s="4"/>
      <c r="WD47" s="4"/>
      <c r="WE47" s="4"/>
      <c r="WF47" s="4"/>
      <c r="WG47" s="4"/>
      <c r="WH47" s="4"/>
      <c r="WI47" s="4"/>
      <c r="WJ47" s="4"/>
      <c r="WK47" s="4"/>
      <c r="WL47" s="4"/>
      <c r="WM47" s="4"/>
      <c r="WN47" s="4"/>
      <c r="WO47" s="4"/>
      <c r="WP47" s="4"/>
      <c r="WQ47" s="4"/>
      <c r="WR47" s="4"/>
      <c r="WS47" s="4"/>
      <c r="WT47" s="4"/>
      <c r="WU47" s="4"/>
      <c r="WV47" s="4"/>
      <c r="WW47" s="4"/>
      <c r="WX47" s="4"/>
      <c r="WY47" s="4"/>
      <c r="WZ47" s="4"/>
      <c r="XA47" s="4"/>
      <c r="XB47" s="4"/>
      <c r="XC47" s="4"/>
      <c r="XD47" s="4"/>
      <c r="XE47" s="4"/>
      <c r="XF47" s="4"/>
      <c r="XG47" s="4"/>
      <c r="XH47" s="4"/>
      <c r="XI47" s="4"/>
      <c r="XJ47" s="4"/>
      <c r="XK47" s="4"/>
      <c r="XL47" s="4"/>
      <c r="XM47" s="4"/>
      <c r="XN47" s="4"/>
      <c r="XO47" s="4"/>
      <c r="XP47" s="4"/>
      <c r="XQ47" s="4"/>
      <c r="XR47" s="4"/>
      <c r="XS47" s="4"/>
      <c r="XT47" s="4"/>
      <c r="XU47" s="4"/>
      <c r="XV47" s="4"/>
      <c r="XW47" s="4"/>
      <c r="XX47" s="4"/>
      <c r="XY47" s="4"/>
      <c r="XZ47" s="4"/>
      <c r="YA47" s="4"/>
      <c r="YB47" s="4"/>
      <c r="YC47" s="4"/>
      <c r="YD47" s="4"/>
      <c r="YE47" s="4"/>
      <c r="YF47" s="4"/>
      <c r="YG47" s="4"/>
      <c r="YH47" s="4"/>
      <c r="YI47" s="4"/>
      <c r="YJ47" s="4"/>
      <c r="YK47" s="4"/>
      <c r="YL47" s="4"/>
      <c r="YM47" s="4"/>
      <c r="YN47" s="4"/>
      <c r="YO47" s="4"/>
      <c r="YP47" s="4"/>
      <c r="YQ47" s="4"/>
      <c r="YR47" s="4"/>
      <c r="YS47" s="4"/>
      <c r="YT47" s="4"/>
      <c r="YU47" s="4"/>
      <c r="YV47" s="4"/>
      <c r="YW47" s="4"/>
      <c r="YX47" s="4"/>
      <c r="YY47" s="4"/>
      <c r="YZ47" s="4"/>
      <c r="ZA47" s="4"/>
      <c r="ZB47" s="4"/>
      <c r="ZC47" s="4"/>
      <c r="ZD47" s="4"/>
      <c r="ZE47" s="4"/>
      <c r="ZF47" s="4"/>
      <c r="ZG47" s="4"/>
      <c r="ZH47" s="4"/>
      <c r="ZI47" s="4"/>
      <c r="ZJ47" s="4"/>
      <c r="ZK47" s="4"/>
      <c r="ZL47" s="4"/>
      <c r="ZM47" s="4"/>
      <c r="ZN47" s="4"/>
      <c r="ZO47" s="4"/>
      <c r="ZP47" s="4"/>
      <c r="ZQ47" s="4"/>
      <c r="ZR47" s="4"/>
      <c r="ZS47" s="4"/>
      <c r="ZT47" s="4"/>
      <c r="ZU47" s="4"/>
      <c r="ZV47" s="4"/>
      <c r="ZW47" s="4"/>
      <c r="ZX47" s="4"/>
      <c r="ZY47" s="4"/>
      <c r="ZZ47" s="4"/>
      <c r="AAA47" s="4"/>
      <c r="AAB47" s="4"/>
      <c r="AAC47" s="4"/>
      <c r="AAD47" s="4"/>
      <c r="AAE47" s="4"/>
      <c r="AAF47" s="4"/>
      <c r="AAG47" s="4"/>
      <c r="AAH47" s="4"/>
      <c r="AAI47" s="4"/>
      <c r="AAJ47" s="4"/>
      <c r="AAK47" s="4"/>
      <c r="AAL47" s="4"/>
      <c r="AAM47" s="4"/>
      <c r="AAN47" s="4"/>
      <c r="AAO47" s="4"/>
      <c r="AAP47" s="4"/>
      <c r="AAQ47" s="4"/>
      <c r="AAR47" s="4"/>
      <c r="AAS47" s="4"/>
      <c r="AAT47" s="4"/>
      <c r="AAU47" s="4"/>
      <c r="AAV47" s="4"/>
      <c r="AAW47" s="4"/>
      <c r="AAX47" s="4"/>
      <c r="AAY47" s="4"/>
      <c r="AAZ47" s="4"/>
      <c r="ABA47" s="4"/>
      <c r="ABB47" s="4"/>
      <c r="ABC47" s="4"/>
      <c r="ABD47" s="4"/>
      <c r="ABE47" s="4"/>
      <c r="ABF47" s="4"/>
      <c r="ABG47" s="4"/>
      <c r="ABH47" s="4"/>
      <c r="ABI47" s="4"/>
      <c r="ABJ47" s="4"/>
      <c r="ABK47" s="4"/>
      <c r="ABL47" s="4"/>
      <c r="ABM47" s="4"/>
      <c r="ABN47" s="4"/>
      <c r="ABO47" s="4"/>
      <c r="ABP47" s="4"/>
      <c r="ABQ47" s="4"/>
      <c r="ABR47" s="4"/>
      <c r="ABS47" s="4"/>
      <c r="ABT47" s="4"/>
      <c r="ABU47" s="4"/>
      <c r="ABV47" s="4"/>
      <c r="ABW47" s="4"/>
      <c r="ABX47" s="4"/>
      <c r="ABY47" s="4"/>
      <c r="ABZ47" s="4"/>
      <c r="ACA47" s="4"/>
      <c r="ACB47" s="4"/>
      <c r="ACC47" s="4"/>
      <c r="ACD47" s="4"/>
      <c r="ACE47" s="4"/>
      <c r="ACF47" s="4"/>
      <c r="ACG47" s="4"/>
      <c r="ACH47" s="4"/>
      <c r="ACI47" s="4"/>
      <c r="ACJ47" s="4"/>
      <c r="ACK47" s="4"/>
      <c r="ACL47" s="4"/>
      <c r="ACM47" s="4"/>
      <c r="ACN47" s="4"/>
      <c r="ACO47" s="4"/>
      <c r="ACP47" s="4"/>
      <c r="ACQ47" s="4"/>
      <c r="ACR47" s="4"/>
      <c r="ACS47" s="4"/>
      <c r="ACT47" s="4"/>
      <c r="ACU47" s="4"/>
      <c r="ACV47" s="4"/>
      <c r="ACW47" s="4"/>
      <c r="ACX47" s="4"/>
      <c r="ACY47" s="4"/>
      <c r="ACZ47" s="4"/>
      <c r="ADA47" s="4"/>
      <c r="ADB47" s="4"/>
      <c r="ADC47" s="4"/>
      <c r="ADD47" s="4"/>
      <c r="ADE47" s="4"/>
      <c r="ADF47" s="4"/>
      <c r="ADG47" s="4"/>
      <c r="ADH47" s="4"/>
      <c r="ADI47" s="4"/>
      <c r="ADJ47" s="4"/>
      <c r="ADK47" s="4"/>
      <c r="ADL47" s="4"/>
      <c r="ADM47" s="4"/>
      <c r="ADN47" s="4"/>
      <c r="ADO47" s="4"/>
      <c r="ADP47" s="4"/>
      <c r="ADQ47" s="4"/>
      <c r="ADR47" s="4"/>
      <c r="ADS47" s="4"/>
      <c r="ADT47" s="4"/>
      <c r="ADU47" s="4"/>
      <c r="ADV47" s="4"/>
      <c r="ADW47" s="4"/>
      <c r="ADX47" s="4"/>
      <c r="ADY47" s="4"/>
      <c r="ADZ47" s="4"/>
      <c r="AEA47" s="4"/>
      <c r="AEB47" s="4"/>
      <c r="AEC47" s="4"/>
      <c r="AED47" s="4"/>
      <c r="AEE47" s="4"/>
      <c r="AEF47" s="4"/>
      <c r="AEG47" s="4"/>
      <c r="AEH47" s="4"/>
      <c r="AEI47" s="4"/>
      <c r="AEJ47" s="4"/>
      <c r="AEK47" s="4"/>
      <c r="AEL47" s="4"/>
      <c r="AEM47" s="4"/>
      <c r="AEN47" s="4"/>
      <c r="AEO47" s="4"/>
      <c r="AEP47" s="4"/>
      <c r="AEQ47" s="4"/>
      <c r="AER47" s="4"/>
      <c r="AES47" s="4"/>
      <c r="AET47" s="4"/>
      <c r="AEU47" s="4"/>
      <c r="AEV47" s="4"/>
      <c r="AEW47" s="4"/>
      <c r="AEX47" s="4"/>
      <c r="AEY47" s="4"/>
      <c r="AEZ47" s="4"/>
      <c r="AFA47" s="4"/>
      <c r="AFB47" s="4"/>
      <c r="AFC47" s="4"/>
      <c r="AFD47" s="4"/>
      <c r="AFE47" s="4"/>
      <c r="AFF47" s="4"/>
      <c r="AFG47" s="4"/>
      <c r="AFH47" s="4"/>
      <c r="AFI47" s="4"/>
      <c r="AFJ47" s="4"/>
      <c r="AFK47" s="4"/>
      <c r="AFL47" s="4"/>
      <c r="AFM47" s="4"/>
      <c r="AFN47" s="4"/>
      <c r="AFO47" s="4"/>
      <c r="AFP47" s="4"/>
      <c r="AFQ47" s="4"/>
      <c r="AFR47" s="4"/>
      <c r="AFS47" s="4"/>
      <c r="AFT47" s="4"/>
      <c r="AFU47" s="4"/>
      <c r="AFV47" s="4"/>
      <c r="AFW47" s="4"/>
      <c r="AFX47" s="4"/>
      <c r="AFY47" s="4"/>
      <c r="AFZ47" s="4"/>
      <c r="AGA47" s="4"/>
      <c r="AGB47" s="4"/>
      <c r="AGC47" s="4"/>
      <c r="AGD47" s="4"/>
      <c r="AGE47" s="4"/>
      <c r="AGF47" s="4"/>
      <c r="AGG47" s="4"/>
      <c r="AGH47" s="4"/>
      <c r="AGI47" s="4"/>
      <c r="AGJ47" s="4"/>
      <c r="AGK47" s="4"/>
      <c r="AGL47" s="4"/>
      <c r="AGM47" s="4"/>
      <c r="AGN47" s="4"/>
      <c r="AGO47" s="4"/>
      <c r="AGP47" s="4"/>
      <c r="AGQ47" s="4"/>
      <c r="AGR47" s="4"/>
      <c r="AGS47" s="4"/>
      <c r="AGT47" s="4"/>
      <c r="AGU47" s="4"/>
      <c r="AGV47" s="4"/>
      <c r="AGW47" s="4"/>
      <c r="AGX47" s="4"/>
      <c r="AGY47" s="4"/>
      <c r="AGZ47" s="4"/>
      <c r="AHA47" s="4"/>
      <c r="AHB47" s="4"/>
      <c r="AHC47" s="4"/>
      <c r="AHD47" s="4"/>
      <c r="AHE47" s="4"/>
      <c r="AHF47" s="4"/>
      <c r="AHG47" s="4"/>
      <c r="AHH47" s="4"/>
      <c r="AHI47" s="4"/>
      <c r="AHJ47" s="4"/>
      <c r="AHK47" s="4"/>
      <c r="AHL47" s="4"/>
      <c r="AHM47" s="4"/>
      <c r="AHN47" s="4"/>
      <c r="AHO47" s="4"/>
      <c r="AHP47" s="4"/>
      <c r="AHQ47" s="4"/>
      <c r="AHR47" s="4"/>
      <c r="AHS47" s="4"/>
      <c r="AHT47" s="4"/>
      <c r="AHU47" s="4"/>
      <c r="AHV47" s="4"/>
      <c r="AHW47" s="4"/>
      <c r="AHX47" s="4"/>
      <c r="AHY47" s="4"/>
      <c r="AHZ47" s="4"/>
      <c r="AIA47" s="4"/>
      <c r="AIB47" s="4"/>
      <c r="AIC47" s="4"/>
      <c r="AID47" s="4"/>
      <c r="AIE47" s="4"/>
      <c r="AIF47" s="4"/>
      <c r="AIG47" s="4"/>
      <c r="AIH47" s="4"/>
      <c r="AII47" s="4"/>
      <c r="AIJ47" s="4"/>
      <c r="AIK47" s="4"/>
      <c r="AIL47" s="4"/>
      <c r="AIM47" s="4"/>
      <c r="AIN47" s="4"/>
      <c r="AIO47" s="4"/>
      <c r="AIP47" s="4"/>
      <c r="AIQ47" s="4"/>
      <c r="AIR47" s="4"/>
      <c r="AIS47" s="4"/>
      <c r="AIT47" s="4"/>
      <c r="AIU47" s="4"/>
      <c r="AIV47" s="4"/>
      <c r="AIW47" s="4"/>
      <c r="AIX47" s="4"/>
      <c r="AIY47" s="4"/>
      <c r="AIZ47" s="4"/>
      <c r="AJA47" s="4"/>
      <c r="AJB47" s="4"/>
      <c r="AJC47" s="4"/>
      <c r="AJD47" s="4"/>
      <c r="AJE47" s="4"/>
      <c r="AJF47" s="4"/>
      <c r="AJG47" s="4"/>
      <c r="AJH47" s="4"/>
      <c r="AJI47" s="4"/>
      <c r="AJJ47" s="4"/>
      <c r="AJK47" s="4"/>
      <c r="AJL47" s="4"/>
      <c r="AJM47" s="4"/>
      <c r="AJN47" s="4"/>
      <c r="AJO47" s="4"/>
      <c r="AJP47" s="4"/>
      <c r="AJQ47" s="4"/>
      <c r="AJR47" s="4"/>
      <c r="AJS47" s="4"/>
      <c r="AJT47" s="4"/>
      <c r="AJU47" s="4"/>
      <c r="AJV47" s="4"/>
      <c r="AJW47" s="4"/>
      <c r="AJX47" s="4"/>
      <c r="AJY47" s="4"/>
      <c r="AJZ47" s="4"/>
      <c r="AKA47" s="4"/>
      <c r="AKB47" s="4"/>
      <c r="AKC47" s="4"/>
      <c r="AKD47" s="4"/>
      <c r="AKE47" s="4"/>
      <c r="AKF47" s="4"/>
      <c r="AKG47" s="4"/>
      <c r="AKH47" s="4"/>
      <c r="AKI47" s="4"/>
      <c r="AKJ47" s="4"/>
      <c r="AKK47" s="4"/>
      <c r="AKL47" s="4"/>
      <c r="AKM47" s="4"/>
      <c r="AKN47" s="4"/>
      <c r="AKO47" s="4"/>
      <c r="AKP47" s="4"/>
      <c r="AKQ47" s="4"/>
      <c r="AKR47" s="4"/>
      <c r="AKS47" s="4"/>
      <c r="AKT47" s="4"/>
      <c r="AKU47" s="4"/>
      <c r="AKV47" s="4"/>
      <c r="AKW47" s="4"/>
      <c r="AKX47" s="4"/>
      <c r="AKY47" s="4"/>
      <c r="AKZ47" s="4"/>
      <c r="ALA47" s="4"/>
      <c r="ALB47" s="4"/>
      <c r="ALC47" s="4"/>
      <c r="ALD47" s="4"/>
      <c r="ALE47" s="4"/>
      <c r="ALF47" s="4"/>
      <c r="ALG47" s="4"/>
      <c r="ALH47" s="4"/>
      <c r="ALI47" s="4"/>
      <c r="ALJ47" s="4"/>
      <c r="ALK47" s="4"/>
      <c r="ALL47" s="4"/>
      <c r="ALM47" s="4"/>
      <c r="ALN47" s="4"/>
      <c r="ALO47" s="4"/>
      <c r="ALP47" s="4"/>
      <c r="ALQ47" s="4"/>
      <c r="ALR47" s="4"/>
      <c r="ALS47" s="4"/>
      <c r="ALT47" s="4"/>
      <c r="ALU47" s="4"/>
      <c r="ALV47" s="4"/>
      <c r="ALW47" s="4"/>
      <c r="ALX47" s="4"/>
      <c r="ALY47" s="4"/>
      <c r="ALZ47" s="4"/>
      <c r="AMA47" s="4"/>
      <c r="AMB47" s="4"/>
      <c r="AMC47" s="4"/>
      <c r="AMD47" s="4"/>
      <c r="AME47" s="4"/>
      <c r="AMF47" s="4"/>
      <c r="AMG47" s="4"/>
      <c r="AMH47" s="4"/>
      <c r="AMI47" s="4"/>
      <c r="AMJ47" s="4"/>
      <c r="AMK47" s="4"/>
      <c r="AML47" s="4"/>
      <c r="AMM47" s="4"/>
      <c r="AMN47" s="4"/>
      <c r="AMO47" s="4"/>
      <c r="AMP47" s="4"/>
      <c r="AMQ47" s="4"/>
      <c r="AMR47" s="4"/>
      <c r="AMS47" s="4"/>
      <c r="AMT47" s="4"/>
      <c r="AMU47" s="4"/>
      <c r="AMV47" s="4"/>
      <c r="AMW47" s="4"/>
      <c r="AMX47" s="4"/>
      <c r="AMY47" s="4"/>
      <c r="AMZ47" s="4"/>
      <c r="ANA47" s="4"/>
      <c r="ANB47" s="4"/>
      <c r="ANC47" s="4"/>
      <c r="AND47" s="4"/>
      <c r="ANE47" s="4"/>
      <c r="ANF47" s="4"/>
      <c r="ANG47" s="4"/>
      <c r="ANH47" s="4"/>
      <c r="ANI47" s="4"/>
      <c r="ANJ47" s="4"/>
      <c r="ANK47" s="4"/>
      <c r="ANL47" s="4"/>
      <c r="ANM47" s="4"/>
      <c r="ANN47" s="4"/>
      <c r="ANO47" s="4"/>
      <c r="ANP47" s="4"/>
      <c r="ANQ47" s="4"/>
      <c r="ANR47" s="4"/>
      <c r="ANS47" s="4"/>
      <c r="ANT47" s="4"/>
      <c r="ANU47" s="4"/>
      <c r="ANV47" s="4"/>
      <c r="ANW47" s="4"/>
      <c r="ANX47" s="4"/>
      <c r="ANY47" s="4"/>
      <c r="ANZ47" s="4"/>
      <c r="AOA47" s="4"/>
      <c r="AOB47" s="4"/>
      <c r="AOC47" s="4"/>
      <c r="AOD47" s="4"/>
      <c r="AOE47" s="4"/>
      <c r="AOF47" s="4"/>
      <c r="AOG47" s="4"/>
      <c r="AOH47" s="4"/>
      <c r="AOI47" s="4"/>
      <c r="AOJ47" s="4"/>
      <c r="AOK47" s="4"/>
      <c r="AOL47" s="4"/>
      <c r="AOM47" s="4"/>
      <c r="AON47" s="4"/>
      <c r="AOO47" s="4"/>
      <c r="AOP47" s="4"/>
      <c r="AOQ47" s="4"/>
      <c r="AOR47" s="4"/>
      <c r="AOS47" s="4"/>
      <c r="AOT47" s="4"/>
      <c r="AOU47" s="4"/>
      <c r="AOV47" s="4"/>
      <c r="AOW47" s="4"/>
      <c r="AOX47" s="4"/>
      <c r="AOY47" s="4"/>
      <c r="AOZ47" s="4"/>
      <c r="APA47" s="4"/>
      <c r="APB47" s="4"/>
      <c r="APC47" s="4"/>
      <c r="APD47" s="4"/>
      <c r="APE47" s="4"/>
      <c r="APF47" s="4"/>
      <c r="APG47" s="4"/>
      <c r="APH47" s="4"/>
      <c r="API47" s="4"/>
      <c r="APJ47" s="4"/>
      <c r="APK47" s="4"/>
      <c r="APL47" s="4"/>
      <c r="APM47" s="4"/>
      <c r="APN47" s="4"/>
      <c r="APO47" s="4"/>
      <c r="APP47" s="4"/>
      <c r="APQ47" s="4"/>
      <c r="APR47" s="4"/>
      <c r="APS47" s="4"/>
      <c r="APT47" s="4"/>
      <c r="APU47" s="4"/>
      <c r="APV47" s="4"/>
      <c r="APW47" s="4"/>
      <c r="APX47" s="4"/>
      <c r="APY47" s="4"/>
      <c r="APZ47" s="4"/>
      <c r="AQA47" s="4"/>
      <c r="AQB47" s="4"/>
      <c r="AQC47" s="4"/>
      <c r="AQD47" s="4"/>
      <c r="AQE47" s="4"/>
      <c r="AQF47" s="4"/>
      <c r="AQG47" s="4"/>
      <c r="AQH47" s="4"/>
      <c r="AQI47" s="4"/>
      <c r="AQJ47" s="4"/>
      <c r="AQK47" s="4"/>
      <c r="AQL47" s="4"/>
      <c r="AQM47" s="4"/>
      <c r="AQN47" s="4"/>
      <c r="AQO47" s="4"/>
      <c r="AQP47" s="4"/>
      <c r="AQQ47" s="4"/>
      <c r="AQR47" s="4"/>
      <c r="AQS47" s="4"/>
      <c r="AQT47" s="4"/>
      <c r="AQU47" s="4"/>
      <c r="AQV47" s="4"/>
      <c r="AQW47" s="4"/>
      <c r="AQX47" s="4"/>
      <c r="AQY47" s="4"/>
      <c r="AQZ47" s="4"/>
      <c r="ARA47" s="4"/>
      <c r="ARB47" s="4"/>
      <c r="ARC47" s="4"/>
      <c r="ARD47" s="4"/>
      <c r="ARE47" s="4"/>
      <c r="ARF47" s="4"/>
      <c r="ARG47" s="4"/>
      <c r="ARH47" s="4"/>
      <c r="ARI47" s="4"/>
      <c r="ARJ47" s="4"/>
      <c r="ARK47" s="4"/>
      <c r="ARL47" s="4"/>
      <c r="ARM47" s="4"/>
      <c r="ARN47" s="4"/>
      <c r="ARO47" s="4"/>
      <c r="ARP47" s="4"/>
      <c r="ARQ47" s="4"/>
      <c r="ARR47" s="4"/>
      <c r="ARS47" s="4"/>
      <c r="ART47" s="4"/>
      <c r="ARU47" s="4"/>
      <c r="ARV47" s="4"/>
      <c r="ARW47" s="4"/>
      <c r="ARX47" s="4"/>
      <c r="ARY47" s="4"/>
      <c r="ARZ47" s="4"/>
      <c r="ASA47" s="4"/>
      <c r="ASB47" s="4"/>
      <c r="ASC47" s="4"/>
      <c r="ASD47" s="4"/>
      <c r="ASE47" s="4"/>
      <c r="ASF47" s="4"/>
      <c r="ASG47" s="4"/>
      <c r="ASH47" s="4"/>
      <c r="ASI47" s="4"/>
      <c r="ASJ47" s="4"/>
      <c r="ASK47" s="4"/>
      <c r="ASL47" s="4"/>
      <c r="ASM47" s="4"/>
      <c r="ASN47" s="4"/>
      <c r="ASO47" s="4"/>
      <c r="ASP47" s="4"/>
      <c r="ASQ47" s="4"/>
      <c r="ASR47" s="4"/>
      <c r="ASS47" s="4"/>
      <c r="AST47" s="4"/>
      <c r="ASU47" s="4"/>
      <c r="ASV47" s="4"/>
      <c r="ASW47" s="4"/>
      <c r="ASX47" s="4"/>
      <c r="ASY47" s="4"/>
      <c r="ASZ47" s="4"/>
      <c r="ATA47" s="4"/>
      <c r="ATB47" s="4"/>
      <c r="ATC47" s="4"/>
      <c r="ATD47" s="4"/>
      <c r="ATE47" s="4"/>
      <c r="ATF47" s="4"/>
      <c r="ATG47" s="4"/>
      <c r="ATH47" s="4"/>
      <c r="ATI47" s="4"/>
      <c r="ATJ47" s="4"/>
      <c r="ATK47" s="4"/>
      <c r="ATL47" s="4"/>
      <c r="ATM47" s="4"/>
      <c r="ATN47" s="4"/>
      <c r="ATO47" s="4"/>
      <c r="ATP47" s="4"/>
      <c r="ATQ47" s="4"/>
      <c r="ATR47" s="4"/>
      <c r="ATS47" s="4"/>
      <c r="ATT47" s="4"/>
      <c r="ATU47" s="4"/>
      <c r="ATV47" s="4"/>
      <c r="ATW47" s="4"/>
      <c r="ATX47" s="4"/>
      <c r="ATY47" s="4"/>
      <c r="ATZ47" s="4"/>
      <c r="AUA47" s="4"/>
      <c r="AUB47" s="4"/>
      <c r="AUC47" s="4"/>
      <c r="AUD47" s="4"/>
      <c r="AUE47" s="4"/>
      <c r="AUF47" s="4"/>
      <c r="AUG47" s="4"/>
      <c r="AUH47" s="4"/>
      <c r="AUI47" s="4"/>
      <c r="AUJ47" s="4"/>
      <c r="AUK47" s="4"/>
      <c r="AUL47" s="4"/>
      <c r="AUM47" s="4"/>
      <c r="AUN47" s="4"/>
      <c r="AUO47" s="4"/>
      <c r="AUP47" s="4"/>
      <c r="AUQ47" s="4"/>
      <c r="AUR47" s="4"/>
      <c r="AUS47" s="4"/>
      <c r="AUT47" s="4"/>
      <c r="AUU47" s="4"/>
      <c r="AUV47" s="4"/>
      <c r="AUW47" s="4"/>
      <c r="AUX47" s="4"/>
      <c r="AUY47" s="4"/>
      <c r="AUZ47" s="4"/>
      <c r="AVA47" s="4"/>
      <c r="AVB47" s="4"/>
      <c r="AVC47" s="4"/>
      <c r="AVD47" s="4"/>
      <c r="AVE47" s="4"/>
      <c r="AVF47" s="4"/>
      <c r="AVG47" s="4"/>
      <c r="AVH47" s="4"/>
      <c r="AVI47" s="4"/>
      <c r="AVJ47" s="4"/>
      <c r="AVK47" s="4"/>
      <c r="AVL47" s="4"/>
      <c r="AVM47" s="4"/>
      <c r="AVN47" s="4"/>
      <c r="AVO47" s="4"/>
      <c r="AVP47" s="4"/>
      <c r="AVQ47" s="4"/>
      <c r="AVR47" s="4"/>
      <c r="AVS47" s="4"/>
      <c r="AVT47" s="4"/>
      <c r="AVU47" s="4"/>
      <c r="AVV47" s="4"/>
      <c r="AVW47" s="4"/>
      <c r="AVX47" s="4"/>
      <c r="AVY47" s="4"/>
      <c r="AVZ47" s="4"/>
      <c r="AWA47" s="4"/>
      <c r="AWB47" s="4"/>
      <c r="AWC47" s="4"/>
      <c r="AWD47" s="4"/>
      <c r="AWE47" s="4"/>
      <c r="AWF47" s="4"/>
      <c r="AWG47" s="4"/>
      <c r="AWH47" s="4"/>
      <c r="AWI47" s="4"/>
      <c r="AWJ47" s="4"/>
      <c r="AWK47" s="4"/>
      <c r="AWL47" s="4"/>
      <c r="AWM47" s="4"/>
      <c r="AWN47" s="4"/>
      <c r="AWO47" s="4"/>
      <c r="AWP47" s="4"/>
      <c r="AWQ47" s="4"/>
      <c r="AWR47" s="4"/>
      <c r="AWS47" s="4"/>
      <c r="AWT47" s="4"/>
      <c r="AWU47" s="4"/>
      <c r="AWV47" s="4"/>
      <c r="AWW47" s="4"/>
      <c r="AWX47" s="4"/>
      <c r="AWY47" s="4"/>
      <c r="AWZ47" s="4"/>
      <c r="AXA47" s="4"/>
      <c r="AXB47" s="4"/>
      <c r="AXC47" s="4"/>
      <c r="AXD47" s="4"/>
      <c r="AXE47" s="4"/>
      <c r="AXF47" s="4"/>
      <c r="AXG47" s="4"/>
      <c r="AXH47" s="4"/>
      <c r="AXI47" s="4"/>
      <c r="AXJ47" s="4"/>
      <c r="AXK47" s="4"/>
      <c r="AXL47" s="4"/>
      <c r="AXM47" s="4"/>
      <c r="AXN47" s="4"/>
      <c r="AXO47" s="4"/>
      <c r="AXP47" s="4"/>
      <c r="AXQ47" s="4"/>
      <c r="AXR47" s="4"/>
      <c r="AXS47" s="4"/>
      <c r="AXT47" s="4"/>
      <c r="AXU47" s="4"/>
      <c r="AXV47" s="4"/>
      <c r="AXW47" s="4"/>
      <c r="AXX47" s="4"/>
      <c r="AXY47" s="4"/>
      <c r="AXZ47" s="4"/>
      <c r="AYA47" s="4"/>
      <c r="AYB47" s="4"/>
      <c r="AYC47" s="4"/>
      <c r="AYD47" s="4"/>
      <c r="AYE47" s="4"/>
      <c r="AYF47" s="4"/>
      <c r="AYG47" s="4"/>
      <c r="AYH47" s="4"/>
      <c r="AYI47" s="4"/>
      <c r="AYJ47" s="4"/>
      <c r="AYK47" s="4"/>
      <c r="AYL47" s="4"/>
      <c r="AYM47" s="4"/>
      <c r="AYN47" s="4"/>
      <c r="AYO47" s="4"/>
      <c r="AYP47" s="4"/>
      <c r="AYQ47" s="4"/>
      <c r="AYR47" s="4"/>
      <c r="AYS47" s="4"/>
      <c r="AYT47" s="4"/>
      <c r="AYU47" s="4"/>
      <c r="AYV47" s="4"/>
      <c r="AYW47" s="4"/>
      <c r="AYX47" s="4"/>
      <c r="AYY47" s="4"/>
      <c r="AYZ47" s="4"/>
      <c r="AZA47" s="4"/>
      <c r="AZB47" s="4"/>
      <c r="AZC47" s="4"/>
      <c r="AZD47" s="4"/>
      <c r="AZE47" s="4"/>
      <c r="AZF47" s="4"/>
      <c r="AZG47" s="4"/>
      <c r="AZH47" s="4"/>
      <c r="AZI47" s="4"/>
      <c r="AZJ47" s="4"/>
      <c r="AZK47" s="4"/>
      <c r="AZL47" s="4"/>
      <c r="AZM47" s="4"/>
      <c r="AZN47" s="4"/>
      <c r="AZO47" s="4"/>
      <c r="AZP47" s="4"/>
      <c r="AZQ47" s="4"/>
      <c r="AZR47" s="4"/>
      <c r="AZS47" s="4"/>
      <c r="AZT47" s="4"/>
      <c r="AZU47" s="4"/>
      <c r="AZV47" s="4"/>
      <c r="AZW47" s="4"/>
      <c r="AZX47" s="4"/>
      <c r="AZY47" s="4"/>
      <c r="AZZ47" s="4"/>
      <c r="BAA47" s="4"/>
      <c r="BAB47" s="4"/>
      <c r="BAC47" s="4"/>
      <c r="BAD47" s="4"/>
      <c r="BAE47" s="4"/>
      <c r="BAF47" s="4"/>
      <c r="BAG47" s="4"/>
      <c r="BAH47" s="4"/>
      <c r="BAI47" s="4"/>
      <c r="BAJ47" s="4"/>
      <c r="BAK47" s="4"/>
      <c r="BAL47" s="4"/>
      <c r="BAM47" s="4"/>
      <c r="BAN47" s="4"/>
      <c r="BAO47" s="4"/>
      <c r="BAP47" s="4"/>
      <c r="BAQ47" s="4"/>
      <c r="BAR47" s="4"/>
      <c r="BAS47" s="4"/>
      <c r="BAT47" s="4"/>
      <c r="BAU47" s="4"/>
      <c r="BAV47" s="4"/>
      <c r="BAW47" s="4"/>
      <c r="BAX47" s="4"/>
      <c r="BAY47" s="4"/>
      <c r="BAZ47" s="4"/>
      <c r="BBA47" s="4"/>
      <c r="BBB47" s="4"/>
      <c r="BBC47" s="4"/>
      <c r="BBD47" s="4"/>
      <c r="BBE47" s="4"/>
      <c r="BBF47" s="4"/>
      <c r="BBG47" s="4"/>
      <c r="BBH47" s="4"/>
      <c r="BBI47" s="4"/>
      <c r="BBJ47" s="4"/>
      <c r="BBK47" s="4"/>
      <c r="BBL47" s="4"/>
      <c r="BBM47" s="4"/>
      <c r="BBN47" s="4"/>
      <c r="BBO47" s="4"/>
      <c r="BBP47" s="4"/>
      <c r="BBQ47" s="4"/>
      <c r="BBR47" s="4"/>
      <c r="BBS47" s="4"/>
      <c r="BBT47" s="4"/>
      <c r="BBU47" s="4"/>
      <c r="BBV47" s="4"/>
      <c r="BBW47" s="4"/>
      <c r="BBX47" s="4"/>
      <c r="BBY47" s="4"/>
      <c r="BBZ47" s="4"/>
      <c r="BCA47" s="4"/>
      <c r="BCB47" s="4"/>
      <c r="BCC47" s="4"/>
      <c r="BCD47" s="4"/>
      <c r="BCE47" s="4"/>
      <c r="BCF47" s="4"/>
      <c r="BCG47" s="4"/>
      <c r="BCH47" s="4"/>
      <c r="BCI47" s="4"/>
      <c r="BCJ47" s="4"/>
      <c r="BCK47" s="4"/>
      <c r="BCL47" s="4"/>
      <c r="BCM47" s="4"/>
      <c r="BCN47" s="4"/>
      <c r="BCO47" s="4"/>
      <c r="BCP47" s="4"/>
      <c r="BCQ47" s="4"/>
      <c r="BCR47" s="4"/>
      <c r="BCS47" s="4"/>
      <c r="BCT47" s="4"/>
      <c r="BCU47" s="4"/>
      <c r="BCV47" s="4"/>
      <c r="BCW47" s="4"/>
      <c r="BCX47" s="4"/>
      <c r="BCY47" s="4"/>
      <c r="BCZ47" s="4"/>
      <c r="BDA47" s="4"/>
      <c r="BDB47" s="4"/>
      <c r="BDC47" s="4"/>
      <c r="BDD47" s="4"/>
      <c r="BDE47" s="4"/>
      <c r="BDF47" s="4"/>
      <c r="BDG47" s="4"/>
      <c r="BDH47" s="4"/>
      <c r="BDI47" s="4"/>
      <c r="BDJ47" s="4"/>
      <c r="BDK47" s="4"/>
      <c r="BDL47" s="4"/>
      <c r="BDM47" s="4"/>
      <c r="BDN47" s="4"/>
      <c r="BDO47" s="4"/>
      <c r="BDP47" s="4"/>
      <c r="BDQ47" s="4"/>
      <c r="BDR47" s="4"/>
      <c r="BDS47" s="4"/>
      <c r="BDT47" s="4"/>
      <c r="BDU47" s="4"/>
      <c r="BDV47" s="4"/>
      <c r="BDW47" s="4"/>
      <c r="BDX47" s="4"/>
      <c r="BDY47" s="4"/>
      <c r="BDZ47" s="4"/>
      <c r="BEA47" s="4"/>
      <c r="BEB47" s="4"/>
      <c r="BEC47" s="4"/>
      <c r="BED47" s="4"/>
      <c r="BEE47" s="4"/>
      <c r="BEF47" s="4"/>
      <c r="BEG47" s="4"/>
      <c r="BEH47" s="4"/>
      <c r="BEI47" s="4"/>
      <c r="BEJ47" s="4"/>
      <c r="BEK47" s="4"/>
      <c r="BEL47" s="4"/>
      <c r="BEM47" s="4"/>
      <c r="BEN47" s="4"/>
      <c r="BEO47" s="4"/>
      <c r="BEP47" s="4"/>
      <c r="BEQ47" s="4"/>
      <c r="BER47" s="4"/>
      <c r="BES47" s="4"/>
      <c r="BET47" s="4"/>
      <c r="BEU47" s="4"/>
      <c r="BEV47" s="4"/>
      <c r="BEW47" s="4"/>
      <c r="BEX47" s="4"/>
      <c r="BEY47" s="4"/>
      <c r="BEZ47" s="4"/>
      <c r="BFA47" s="4"/>
      <c r="BFB47" s="4"/>
      <c r="BFC47" s="4"/>
      <c r="BFD47" s="4"/>
      <c r="BFE47" s="4"/>
      <c r="BFF47" s="4"/>
      <c r="BFG47" s="4"/>
      <c r="BFH47" s="4"/>
      <c r="BFI47" s="4"/>
      <c r="BFJ47" s="4"/>
      <c r="BFK47" s="4"/>
      <c r="BFL47" s="4"/>
      <c r="BFM47" s="4"/>
      <c r="BFN47" s="4"/>
      <c r="BFO47" s="4"/>
      <c r="BFP47" s="4"/>
      <c r="BFQ47" s="4"/>
      <c r="BFR47" s="4"/>
      <c r="BFS47" s="4"/>
      <c r="BFT47" s="4"/>
      <c r="BFU47" s="4"/>
      <c r="BFV47" s="4"/>
      <c r="BFW47" s="4"/>
      <c r="BFX47" s="4"/>
      <c r="BFY47" s="4"/>
      <c r="BFZ47" s="4"/>
      <c r="BGA47" s="4"/>
      <c r="BGB47" s="4"/>
      <c r="BGC47" s="4"/>
      <c r="BGD47" s="4"/>
      <c r="BGE47" s="4"/>
      <c r="BGF47" s="4"/>
      <c r="BGG47" s="4"/>
      <c r="BGH47" s="4"/>
      <c r="BGI47" s="4"/>
      <c r="BGJ47" s="4"/>
      <c r="BGK47" s="4"/>
      <c r="BGL47" s="4"/>
      <c r="BGM47" s="4"/>
      <c r="BGN47" s="4"/>
      <c r="BGO47" s="4"/>
      <c r="BGP47" s="4"/>
      <c r="BGQ47" s="4"/>
      <c r="BGR47" s="4"/>
      <c r="BGS47" s="4"/>
      <c r="BGT47" s="4"/>
      <c r="BGU47" s="4"/>
      <c r="BGV47" s="4"/>
      <c r="BGW47" s="4"/>
      <c r="BGX47" s="4"/>
      <c r="BGY47" s="4"/>
      <c r="BGZ47" s="4"/>
      <c r="BHA47" s="4"/>
      <c r="BHB47" s="4"/>
      <c r="BHC47" s="4"/>
      <c r="BHD47" s="4"/>
      <c r="BHE47" s="4"/>
      <c r="BHF47" s="4"/>
      <c r="BHG47" s="4"/>
      <c r="BHH47" s="4"/>
      <c r="BHI47" s="4"/>
      <c r="BHJ47" s="4"/>
      <c r="BHK47" s="4"/>
      <c r="BHL47" s="4"/>
      <c r="BHM47" s="4"/>
      <c r="BHN47" s="4"/>
      <c r="BHO47" s="4"/>
      <c r="BHP47" s="4"/>
      <c r="BHQ47" s="4"/>
      <c r="BHR47" s="4"/>
      <c r="BHS47" s="4"/>
      <c r="BHT47" s="4"/>
      <c r="BHU47" s="4"/>
      <c r="BHV47" s="4"/>
      <c r="BHW47" s="4"/>
      <c r="BHX47" s="4"/>
      <c r="BHY47" s="4"/>
      <c r="BHZ47" s="4"/>
      <c r="BIA47" s="4"/>
      <c r="BIB47" s="4"/>
      <c r="BIC47" s="4"/>
      <c r="BID47" s="4"/>
      <c r="BIE47" s="4"/>
      <c r="BIF47" s="4"/>
      <c r="BIG47" s="4"/>
      <c r="BIH47" s="4"/>
      <c r="BII47" s="4"/>
      <c r="BIJ47" s="4"/>
      <c r="BIK47" s="4"/>
      <c r="BIL47" s="4"/>
      <c r="BIM47" s="4"/>
      <c r="BIN47" s="4"/>
      <c r="BIO47" s="4"/>
      <c r="BIP47" s="4"/>
      <c r="BIQ47" s="4"/>
      <c r="BIR47" s="4"/>
      <c r="BIS47" s="4"/>
      <c r="BIT47" s="4"/>
      <c r="BIU47" s="4"/>
      <c r="BIV47" s="4"/>
      <c r="BIW47" s="4"/>
      <c r="BIX47" s="4"/>
      <c r="BIY47" s="4"/>
      <c r="BIZ47" s="4"/>
      <c r="BJA47" s="4"/>
      <c r="BJB47" s="4"/>
      <c r="BJC47" s="4"/>
      <c r="BJD47" s="4"/>
      <c r="BJE47" s="4"/>
      <c r="BJF47" s="4"/>
      <c r="BJG47" s="4"/>
      <c r="BJH47" s="4"/>
      <c r="BJI47" s="4"/>
      <c r="BJJ47" s="4"/>
      <c r="BJK47" s="4"/>
      <c r="BJL47" s="4"/>
      <c r="BJM47" s="4"/>
      <c r="BJN47" s="4"/>
      <c r="BJO47" s="4"/>
      <c r="BJP47" s="4"/>
      <c r="BJQ47" s="4"/>
      <c r="BJR47" s="4"/>
      <c r="BJS47" s="4"/>
      <c r="BJT47" s="4"/>
      <c r="BJU47" s="4"/>
      <c r="BJV47" s="4"/>
      <c r="BJW47" s="4"/>
      <c r="BJX47" s="4"/>
      <c r="BJY47" s="4"/>
      <c r="BJZ47" s="4"/>
      <c r="BKA47" s="4"/>
      <c r="BKB47" s="4"/>
      <c r="BKC47" s="4"/>
      <c r="BKD47" s="4"/>
      <c r="BKE47" s="4"/>
      <c r="BKF47" s="4"/>
      <c r="BKG47" s="4"/>
      <c r="BKH47" s="4"/>
      <c r="BKI47" s="4"/>
      <c r="BKJ47" s="4"/>
      <c r="BKK47" s="4"/>
      <c r="BKL47" s="4"/>
      <c r="BKM47" s="4"/>
      <c r="BKN47" s="4"/>
      <c r="BKO47" s="4"/>
      <c r="BKP47" s="4"/>
      <c r="BKQ47" s="4"/>
      <c r="BKR47" s="4"/>
      <c r="BKS47" s="4"/>
      <c r="BKT47" s="4"/>
      <c r="BKU47" s="4"/>
      <c r="BKV47" s="4"/>
      <c r="BKW47" s="4"/>
      <c r="BKX47" s="4"/>
      <c r="BKY47" s="4"/>
      <c r="BKZ47" s="4"/>
      <c r="BLA47" s="4"/>
      <c r="BLB47" s="4"/>
      <c r="BLC47" s="4"/>
      <c r="BLD47" s="4"/>
      <c r="BLE47" s="4"/>
      <c r="BLF47" s="4"/>
      <c r="BLG47" s="4"/>
      <c r="BLH47" s="4"/>
      <c r="BLI47" s="4"/>
      <c r="BLJ47" s="4"/>
      <c r="BLK47" s="4"/>
      <c r="BLL47" s="4"/>
      <c r="BLM47" s="4"/>
      <c r="BLN47" s="4"/>
      <c r="BLO47" s="4"/>
      <c r="BLP47" s="4"/>
      <c r="BLQ47" s="4"/>
      <c r="BLR47" s="4"/>
      <c r="BLS47" s="4"/>
      <c r="BLT47" s="4"/>
      <c r="BLU47" s="4"/>
      <c r="BLV47" s="4"/>
      <c r="BLW47" s="4"/>
      <c r="BLX47" s="4"/>
      <c r="BLY47" s="4"/>
      <c r="BLZ47" s="4"/>
      <c r="BMA47" s="4"/>
      <c r="BMB47" s="4"/>
      <c r="BMC47" s="4"/>
      <c r="BMD47" s="4"/>
      <c r="BME47" s="4"/>
      <c r="BMF47" s="4"/>
      <c r="BMG47" s="4"/>
      <c r="BMH47" s="4"/>
      <c r="BMI47" s="4"/>
      <c r="BMJ47" s="4"/>
      <c r="BMK47" s="4"/>
      <c r="BML47" s="4"/>
      <c r="BMM47" s="4"/>
      <c r="BMN47" s="4"/>
      <c r="BMO47" s="4"/>
      <c r="BMP47" s="4"/>
      <c r="BMQ47" s="4"/>
      <c r="BMR47" s="4"/>
      <c r="BMS47" s="4"/>
      <c r="BMT47" s="4"/>
      <c r="BMU47" s="4"/>
      <c r="BMV47" s="4"/>
      <c r="BMW47" s="4"/>
      <c r="BMX47" s="4"/>
      <c r="BMY47" s="4"/>
      <c r="BMZ47" s="4"/>
      <c r="BNA47" s="4"/>
      <c r="BNB47" s="4"/>
      <c r="BNC47" s="4"/>
      <c r="BND47" s="4"/>
      <c r="BNE47" s="4"/>
      <c r="BNF47" s="4"/>
      <c r="BNG47" s="4"/>
      <c r="BNH47" s="4"/>
      <c r="BNI47" s="4"/>
      <c r="BNJ47" s="4"/>
      <c r="BNK47" s="4"/>
      <c r="BNL47" s="4"/>
      <c r="BNM47" s="4"/>
      <c r="BNN47" s="4"/>
      <c r="BNO47" s="4"/>
      <c r="BNP47" s="4"/>
      <c r="BNQ47" s="4"/>
      <c r="BNR47" s="4"/>
      <c r="BNS47" s="4"/>
      <c r="BNT47" s="4"/>
      <c r="BNU47" s="4"/>
      <c r="BNV47" s="4"/>
      <c r="BNW47" s="4"/>
      <c r="BNX47" s="4"/>
      <c r="BNY47" s="4"/>
      <c r="BNZ47" s="4"/>
      <c r="BOA47" s="4"/>
      <c r="BOB47" s="4"/>
      <c r="BOC47" s="4"/>
      <c r="BOD47" s="4"/>
      <c r="BOE47" s="4"/>
      <c r="BOF47" s="4"/>
      <c r="BOG47" s="4"/>
      <c r="BOH47" s="4"/>
      <c r="BOI47" s="4"/>
      <c r="BOJ47" s="4"/>
      <c r="BOK47" s="4"/>
      <c r="BOL47" s="4"/>
      <c r="BOM47" s="4"/>
      <c r="BON47" s="4"/>
      <c r="BOO47" s="4"/>
      <c r="BOP47" s="4"/>
      <c r="BOQ47" s="4"/>
      <c r="BOR47" s="4"/>
      <c r="BOS47" s="4"/>
      <c r="BOT47" s="4"/>
      <c r="BOU47" s="4"/>
      <c r="BOV47" s="4"/>
      <c r="BOW47" s="4"/>
      <c r="BOX47" s="4"/>
      <c r="BOY47" s="4"/>
      <c r="BOZ47" s="4"/>
      <c r="BPA47" s="4"/>
      <c r="BPB47" s="4"/>
      <c r="BPC47" s="4"/>
      <c r="BPD47" s="4"/>
      <c r="BPE47" s="4"/>
      <c r="BPF47" s="4"/>
      <c r="BPG47" s="4"/>
      <c r="BPH47" s="4"/>
      <c r="BPI47" s="4"/>
      <c r="BPJ47" s="4"/>
      <c r="BPK47" s="4"/>
      <c r="BPL47" s="4"/>
      <c r="BPM47" s="4"/>
      <c r="BPN47" s="4"/>
      <c r="BPO47" s="4"/>
      <c r="BPP47" s="4"/>
      <c r="BPQ47" s="4"/>
      <c r="BPR47" s="4"/>
      <c r="BPS47" s="4"/>
      <c r="BPT47" s="4"/>
      <c r="BPU47" s="4"/>
      <c r="BPV47" s="4"/>
      <c r="BPW47" s="4"/>
      <c r="BPX47" s="4"/>
      <c r="BPY47" s="4"/>
      <c r="BPZ47" s="4"/>
      <c r="BQA47" s="4"/>
      <c r="BQB47" s="4"/>
      <c r="BQC47" s="4"/>
      <c r="BQD47" s="4"/>
      <c r="BQE47" s="4"/>
      <c r="BQF47" s="4"/>
      <c r="BQG47" s="4"/>
      <c r="BQH47" s="4"/>
      <c r="BQI47" s="4"/>
      <c r="BQJ47" s="4"/>
      <c r="BQK47" s="4"/>
      <c r="BQL47" s="4"/>
      <c r="BQM47" s="4"/>
      <c r="BQN47" s="4"/>
      <c r="BQO47" s="4"/>
      <c r="BQP47" s="4"/>
      <c r="BQQ47" s="4"/>
      <c r="BQR47" s="4"/>
      <c r="BQS47" s="4"/>
      <c r="BQT47" s="4"/>
      <c r="BQU47" s="4"/>
      <c r="BQV47" s="4"/>
      <c r="BQW47" s="4"/>
      <c r="BQX47" s="4"/>
      <c r="BQY47" s="4"/>
      <c r="BQZ47" s="4"/>
      <c r="BRA47" s="4"/>
      <c r="BRB47" s="4"/>
      <c r="BRC47" s="4"/>
      <c r="BRD47" s="4"/>
      <c r="BRE47" s="4"/>
      <c r="BRF47" s="4"/>
      <c r="BRG47" s="4"/>
      <c r="BRH47" s="4"/>
      <c r="BRI47" s="4"/>
      <c r="BRJ47" s="4"/>
      <c r="BRK47" s="4"/>
      <c r="BRL47" s="4"/>
      <c r="BRM47" s="4"/>
      <c r="BRN47" s="4"/>
      <c r="BRO47" s="4"/>
      <c r="BRP47" s="4"/>
      <c r="BRQ47" s="4"/>
      <c r="BRR47" s="4"/>
      <c r="BRS47" s="4"/>
      <c r="BRT47" s="4"/>
      <c r="BRU47" s="4"/>
      <c r="BRV47" s="4"/>
      <c r="BRW47" s="4"/>
      <c r="BRX47" s="4"/>
      <c r="BRY47" s="4"/>
      <c r="BRZ47" s="4"/>
      <c r="BSA47" s="4"/>
      <c r="BSB47" s="4"/>
      <c r="BSC47" s="4"/>
      <c r="BSD47" s="4"/>
      <c r="BSE47" s="4"/>
      <c r="BSF47" s="4"/>
      <c r="BSG47" s="4"/>
      <c r="BSH47" s="4"/>
      <c r="BSI47" s="4"/>
      <c r="BSJ47" s="4"/>
      <c r="BSK47" s="4"/>
      <c r="BSL47" s="4"/>
      <c r="BSM47" s="4"/>
      <c r="BSN47" s="4"/>
      <c r="BSO47" s="4"/>
      <c r="BSP47" s="4"/>
      <c r="BSQ47" s="4"/>
      <c r="BSR47" s="4"/>
      <c r="BSS47" s="4"/>
      <c r="BST47" s="4"/>
      <c r="BSU47" s="4"/>
      <c r="BSV47" s="4"/>
      <c r="BSW47" s="4"/>
      <c r="BSX47" s="4"/>
      <c r="BSY47" s="4"/>
      <c r="BSZ47" s="4"/>
      <c r="BTA47" s="4"/>
      <c r="BTB47" s="4"/>
      <c r="BTC47" s="4"/>
      <c r="BTD47" s="4"/>
      <c r="BTE47" s="4"/>
      <c r="BTF47" s="4"/>
      <c r="BTG47" s="4"/>
      <c r="BTH47" s="4"/>
      <c r="BTI47" s="4"/>
      <c r="BTJ47" s="4"/>
      <c r="BTK47" s="4"/>
      <c r="BTL47" s="4"/>
      <c r="BTM47" s="4"/>
      <c r="BTN47" s="4"/>
      <c r="BTO47" s="4"/>
      <c r="BTP47" s="4"/>
      <c r="BTQ47" s="4"/>
      <c r="BTR47" s="4"/>
      <c r="BTS47" s="4"/>
      <c r="BTT47" s="4"/>
      <c r="BTU47" s="4"/>
      <c r="BTV47" s="4"/>
      <c r="BTW47" s="4"/>
      <c r="BTX47" s="4"/>
      <c r="BTY47" s="4"/>
      <c r="BTZ47" s="4"/>
      <c r="BUA47" s="4"/>
      <c r="BUB47" s="4"/>
      <c r="BUC47" s="4"/>
      <c r="BUD47" s="4"/>
      <c r="BUE47" s="4"/>
      <c r="BUF47" s="4"/>
      <c r="BUG47" s="4"/>
      <c r="BUH47" s="4"/>
      <c r="BUI47" s="4"/>
      <c r="BUJ47" s="4"/>
      <c r="BUK47" s="4"/>
      <c r="BUL47" s="4"/>
      <c r="BUM47" s="4"/>
      <c r="BUN47" s="4"/>
      <c r="BUO47" s="4"/>
      <c r="BUP47" s="4"/>
      <c r="BUQ47" s="4"/>
      <c r="BUR47" s="4"/>
      <c r="BUS47" s="4"/>
      <c r="BUT47" s="4"/>
      <c r="BUU47" s="4"/>
      <c r="BUV47" s="4"/>
      <c r="BUW47" s="4"/>
      <c r="BUX47" s="4"/>
      <c r="BUY47" s="4"/>
      <c r="BUZ47" s="4"/>
      <c r="BVA47" s="4"/>
      <c r="BVB47" s="4"/>
      <c r="BVC47" s="4"/>
      <c r="BVD47" s="4"/>
      <c r="BVE47" s="4"/>
      <c r="BVF47" s="4"/>
      <c r="BVG47" s="4"/>
      <c r="BVH47" s="4"/>
      <c r="BVI47" s="4"/>
      <c r="BVJ47" s="4"/>
      <c r="BVK47" s="4"/>
      <c r="BVL47" s="4"/>
      <c r="BVM47" s="4"/>
      <c r="BVN47" s="4"/>
      <c r="BVO47" s="4"/>
      <c r="BVP47" s="4"/>
      <c r="BVQ47" s="4"/>
      <c r="BVR47" s="4"/>
      <c r="BVS47" s="4"/>
      <c r="BVT47" s="4"/>
      <c r="BVU47" s="4"/>
      <c r="BVV47" s="4"/>
      <c r="BVW47" s="4"/>
      <c r="BVX47" s="4"/>
      <c r="BVY47" s="4"/>
      <c r="BVZ47" s="4"/>
      <c r="BWA47" s="4"/>
      <c r="BWB47" s="4"/>
      <c r="BWC47" s="4"/>
      <c r="BWD47" s="4"/>
      <c r="BWE47" s="4"/>
      <c r="BWF47" s="4"/>
      <c r="BWG47" s="4"/>
      <c r="BWH47" s="4"/>
      <c r="BWI47" s="4"/>
      <c r="BWJ47" s="4"/>
      <c r="BWK47" s="4"/>
      <c r="BWL47" s="4"/>
      <c r="BWM47" s="4"/>
      <c r="BWN47" s="4"/>
      <c r="BWO47" s="4"/>
      <c r="BWP47" s="4"/>
      <c r="BWQ47" s="4"/>
      <c r="BWR47" s="4"/>
      <c r="BWS47" s="4"/>
      <c r="BWT47" s="4"/>
      <c r="BWU47" s="4"/>
      <c r="BWV47" s="4"/>
      <c r="BWW47" s="4"/>
      <c r="BWX47" s="4"/>
      <c r="BWY47" s="4"/>
      <c r="BWZ47" s="4"/>
      <c r="BXA47" s="4"/>
      <c r="BXB47" s="4"/>
      <c r="BXC47" s="4"/>
      <c r="BXD47" s="4"/>
      <c r="BXE47" s="4"/>
      <c r="BXF47" s="4"/>
      <c r="BXG47" s="4"/>
      <c r="BXH47" s="4"/>
      <c r="BXI47" s="4"/>
      <c r="BXJ47" s="4"/>
      <c r="BXK47" s="4"/>
      <c r="BXL47" s="4"/>
      <c r="BXM47" s="4"/>
      <c r="BXN47" s="4"/>
      <c r="BXO47" s="4"/>
      <c r="BXP47" s="4"/>
      <c r="BXQ47" s="4"/>
      <c r="BXR47" s="4"/>
      <c r="BXS47" s="4"/>
      <c r="BXT47" s="4"/>
      <c r="BXU47" s="4"/>
      <c r="BXV47" s="4"/>
      <c r="BXW47" s="4"/>
      <c r="BXX47" s="4"/>
      <c r="BXY47" s="4"/>
      <c r="BXZ47" s="4"/>
      <c r="BYA47" s="4"/>
      <c r="BYB47" s="4"/>
      <c r="BYC47" s="4"/>
      <c r="BYD47" s="4"/>
      <c r="BYE47" s="4"/>
      <c r="BYF47" s="4"/>
      <c r="BYG47" s="4"/>
      <c r="BYH47" s="4"/>
      <c r="BYI47" s="4"/>
      <c r="BYJ47" s="4"/>
      <c r="BYK47" s="4"/>
      <c r="BYL47" s="4"/>
      <c r="BYM47" s="4"/>
      <c r="BYN47" s="4"/>
      <c r="BYO47" s="4"/>
      <c r="BYP47" s="4"/>
      <c r="BYQ47" s="4"/>
      <c r="BYR47" s="4"/>
      <c r="BYS47" s="4"/>
      <c r="BYT47" s="4"/>
      <c r="BYU47" s="4"/>
      <c r="BYV47" s="4"/>
      <c r="BYW47" s="4"/>
      <c r="BYX47" s="4"/>
      <c r="BYY47" s="4"/>
      <c r="BYZ47" s="4"/>
      <c r="BZA47" s="4"/>
      <c r="BZB47" s="4"/>
      <c r="BZC47" s="4"/>
      <c r="BZD47" s="4"/>
      <c r="BZE47" s="4"/>
      <c r="BZF47" s="4"/>
      <c r="BZG47" s="4"/>
      <c r="BZH47" s="4"/>
      <c r="BZI47" s="4"/>
      <c r="BZJ47" s="4"/>
      <c r="BZK47" s="4"/>
      <c r="BZL47" s="4"/>
      <c r="BZM47" s="4"/>
      <c r="BZN47" s="4"/>
      <c r="BZO47" s="4"/>
      <c r="BZP47" s="4"/>
      <c r="BZQ47" s="4"/>
      <c r="BZR47" s="4"/>
      <c r="BZS47" s="4"/>
      <c r="BZT47" s="4"/>
      <c r="BZU47" s="4"/>
      <c r="BZV47" s="4"/>
      <c r="BZW47" s="4"/>
      <c r="BZX47" s="4"/>
      <c r="BZY47" s="4"/>
      <c r="BZZ47" s="4"/>
      <c r="CAA47" s="4"/>
      <c r="CAB47" s="4"/>
      <c r="CAC47" s="4"/>
      <c r="CAD47" s="4"/>
      <c r="CAE47" s="4"/>
      <c r="CAF47" s="4"/>
      <c r="CAG47" s="4"/>
      <c r="CAH47" s="4"/>
      <c r="CAI47" s="4"/>
      <c r="CAJ47" s="4"/>
      <c r="CAK47" s="4"/>
      <c r="CAL47" s="4"/>
      <c r="CAM47" s="4"/>
      <c r="CAN47" s="4"/>
      <c r="CAO47" s="4"/>
      <c r="CAP47" s="4"/>
      <c r="CAQ47" s="4"/>
      <c r="CAR47" s="4"/>
      <c r="CAS47" s="4"/>
      <c r="CAT47" s="4"/>
      <c r="CAU47" s="4"/>
      <c r="CAV47" s="4"/>
      <c r="CAW47" s="4"/>
      <c r="CAX47" s="4"/>
      <c r="CAY47" s="4"/>
      <c r="CAZ47" s="4"/>
      <c r="CBA47" s="4"/>
      <c r="CBB47" s="4"/>
      <c r="CBC47" s="4"/>
      <c r="CBD47" s="4"/>
      <c r="CBE47" s="4"/>
      <c r="CBF47" s="4"/>
      <c r="CBG47" s="4"/>
      <c r="CBH47" s="4"/>
      <c r="CBI47" s="4"/>
      <c r="CBJ47" s="4"/>
      <c r="CBK47" s="4"/>
      <c r="CBL47" s="4"/>
      <c r="CBM47" s="4"/>
      <c r="CBN47" s="4"/>
      <c r="CBO47" s="4"/>
      <c r="CBP47" s="4"/>
      <c r="CBQ47" s="4"/>
      <c r="CBR47" s="4"/>
      <c r="CBS47" s="4"/>
      <c r="CBT47" s="4"/>
      <c r="CBU47" s="4"/>
      <c r="CBV47" s="4"/>
      <c r="CBW47" s="4"/>
      <c r="CBX47" s="4"/>
      <c r="CBY47" s="4"/>
      <c r="CBZ47" s="4"/>
      <c r="CCA47" s="4"/>
      <c r="CCB47" s="4"/>
      <c r="CCC47" s="4"/>
      <c r="CCD47" s="4"/>
      <c r="CCE47" s="4"/>
      <c r="CCF47" s="4"/>
      <c r="CCG47" s="4"/>
      <c r="CCH47" s="4"/>
      <c r="CCI47" s="4"/>
      <c r="CCJ47" s="4"/>
      <c r="CCK47" s="4"/>
      <c r="CCL47" s="4"/>
      <c r="CCM47" s="4"/>
      <c r="CCN47" s="4"/>
      <c r="CCO47" s="4"/>
      <c r="CCP47" s="4"/>
      <c r="CCQ47" s="4"/>
      <c r="CCR47" s="4"/>
      <c r="CCS47" s="4"/>
      <c r="CCT47" s="4"/>
      <c r="CCU47" s="4"/>
      <c r="CCV47" s="4"/>
      <c r="CCW47" s="4"/>
      <c r="CCX47" s="4"/>
      <c r="CCY47" s="4"/>
      <c r="CCZ47" s="4"/>
      <c r="CDA47" s="4"/>
      <c r="CDB47" s="4"/>
      <c r="CDC47" s="4"/>
      <c r="CDD47" s="4"/>
      <c r="CDE47" s="4"/>
      <c r="CDF47" s="4"/>
      <c r="CDG47" s="4"/>
      <c r="CDH47" s="4"/>
      <c r="CDI47" s="4"/>
      <c r="CDJ47" s="4"/>
      <c r="CDK47" s="4"/>
      <c r="CDL47" s="4"/>
      <c r="CDM47" s="4"/>
      <c r="CDN47" s="4"/>
      <c r="CDO47" s="4"/>
      <c r="CDP47" s="4"/>
      <c r="CDQ47" s="4"/>
      <c r="CDR47" s="4"/>
      <c r="CDS47" s="4"/>
      <c r="CDT47" s="4"/>
      <c r="CDU47" s="4"/>
      <c r="CDV47" s="4"/>
      <c r="CDW47" s="4"/>
      <c r="CDX47" s="4"/>
      <c r="CDY47" s="4"/>
      <c r="CDZ47" s="4"/>
      <c r="CEA47" s="4"/>
      <c r="CEB47" s="4"/>
      <c r="CEC47" s="4"/>
      <c r="CED47" s="4"/>
      <c r="CEE47" s="4"/>
      <c r="CEF47" s="4"/>
      <c r="CEG47" s="4"/>
      <c r="CEH47" s="4"/>
      <c r="CEI47" s="4"/>
      <c r="CEJ47" s="4"/>
      <c r="CEK47" s="4"/>
      <c r="CEL47" s="4"/>
      <c r="CEM47" s="4"/>
      <c r="CEN47" s="4"/>
      <c r="CEO47" s="4"/>
      <c r="CEP47" s="4"/>
      <c r="CEQ47" s="4"/>
      <c r="CER47" s="4"/>
      <c r="CES47" s="4"/>
      <c r="CET47" s="4"/>
      <c r="CEU47" s="4"/>
      <c r="CEV47" s="4"/>
      <c r="CEW47" s="4"/>
      <c r="CEX47" s="4"/>
      <c r="CEY47" s="4"/>
      <c r="CEZ47" s="4"/>
      <c r="CFA47" s="4"/>
      <c r="CFB47" s="4"/>
      <c r="CFC47" s="4"/>
      <c r="CFD47" s="4"/>
      <c r="CFE47" s="4"/>
      <c r="CFF47" s="4"/>
      <c r="CFG47" s="4"/>
      <c r="CFH47" s="4"/>
      <c r="CFI47" s="4"/>
      <c r="CFJ47" s="4"/>
      <c r="CFK47" s="4"/>
      <c r="CFL47" s="4"/>
      <c r="CFM47" s="4"/>
      <c r="CFN47" s="4"/>
      <c r="CFO47" s="4"/>
      <c r="CFP47" s="4"/>
      <c r="CFQ47" s="4"/>
      <c r="CFR47" s="4"/>
      <c r="CFS47" s="4"/>
      <c r="CFT47" s="4"/>
      <c r="CFU47" s="4"/>
      <c r="CFV47" s="4"/>
      <c r="CFW47" s="4"/>
      <c r="CFX47" s="4"/>
      <c r="CFY47" s="4"/>
      <c r="CFZ47" s="4"/>
      <c r="CGA47" s="4"/>
      <c r="CGB47" s="4"/>
      <c r="CGC47" s="4"/>
      <c r="CGD47" s="4"/>
      <c r="CGE47" s="4"/>
      <c r="CGF47" s="4"/>
      <c r="CGG47" s="4"/>
      <c r="CGH47" s="4"/>
      <c r="CGI47" s="4"/>
      <c r="CGJ47" s="4"/>
      <c r="CGK47" s="4"/>
      <c r="CGL47" s="4"/>
      <c r="CGM47" s="4"/>
      <c r="CGN47" s="4"/>
      <c r="CGO47" s="4"/>
      <c r="CGP47" s="4"/>
      <c r="CGQ47" s="4"/>
      <c r="CGR47" s="4"/>
      <c r="CGS47" s="4"/>
      <c r="CGT47" s="4"/>
      <c r="CGU47" s="4"/>
      <c r="CGV47" s="4"/>
      <c r="CGW47" s="4"/>
      <c r="CGX47" s="4"/>
      <c r="CGY47" s="4"/>
      <c r="CGZ47" s="4"/>
      <c r="CHA47" s="4"/>
      <c r="CHB47" s="4"/>
      <c r="CHC47" s="4"/>
      <c r="CHD47" s="4"/>
      <c r="CHE47" s="4"/>
      <c r="CHF47" s="4"/>
      <c r="CHG47" s="4"/>
      <c r="CHH47" s="4"/>
      <c r="CHI47" s="4"/>
      <c r="CHJ47" s="4"/>
      <c r="CHK47" s="4"/>
      <c r="CHL47" s="4"/>
      <c r="CHM47" s="4"/>
      <c r="CHN47" s="4"/>
      <c r="CHO47" s="4"/>
      <c r="CHP47" s="4"/>
      <c r="CHQ47" s="4"/>
      <c r="CHR47" s="4"/>
      <c r="CHS47" s="4"/>
      <c r="CHT47" s="4"/>
      <c r="CHU47" s="4"/>
      <c r="CHV47" s="4"/>
      <c r="CHW47" s="4"/>
      <c r="CHX47" s="4"/>
      <c r="CHY47" s="4"/>
      <c r="CHZ47" s="4"/>
      <c r="CIA47" s="4"/>
      <c r="CIB47" s="4"/>
      <c r="CIC47" s="4"/>
      <c r="CID47" s="4"/>
      <c r="CIE47" s="4"/>
      <c r="CIF47" s="4"/>
      <c r="CIG47" s="4"/>
      <c r="CIH47" s="4"/>
      <c r="CII47" s="4"/>
      <c r="CIJ47" s="4"/>
      <c r="CIK47" s="4"/>
      <c r="CIL47" s="4"/>
      <c r="CIM47" s="4"/>
      <c r="CIN47" s="4"/>
      <c r="CIO47" s="4"/>
      <c r="CIP47" s="4"/>
      <c r="CIQ47" s="4"/>
      <c r="CIR47" s="4"/>
      <c r="CIS47" s="4"/>
      <c r="CIT47" s="4"/>
      <c r="CIU47" s="4"/>
      <c r="CIV47" s="4"/>
      <c r="CIW47" s="4"/>
      <c r="CIX47" s="4"/>
      <c r="CIY47" s="4"/>
      <c r="CIZ47" s="4"/>
      <c r="CJA47" s="4"/>
      <c r="CJB47" s="4"/>
      <c r="CJC47" s="4"/>
      <c r="CJD47" s="4"/>
      <c r="CJE47" s="4"/>
      <c r="CJF47" s="4"/>
      <c r="CJG47" s="4"/>
      <c r="CJH47" s="4"/>
      <c r="CJI47" s="4"/>
      <c r="CJJ47" s="4"/>
      <c r="CJK47" s="4"/>
      <c r="CJL47" s="4"/>
      <c r="CJM47" s="4"/>
      <c r="CJN47" s="4"/>
      <c r="CJO47" s="4"/>
      <c r="CJP47" s="4"/>
      <c r="CJQ47" s="4"/>
      <c r="CJR47" s="4"/>
      <c r="CJS47" s="4"/>
      <c r="CJT47" s="4"/>
      <c r="CJU47" s="4"/>
      <c r="CJV47" s="4"/>
      <c r="CJW47" s="4"/>
      <c r="CJX47" s="4"/>
      <c r="CJY47" s="4"/>
      <c r="CJZ47" s="4"/>
      <c r="CKA47" s="4"/>
      <c r="CKB47" s="4"/>
      <c r="CKC47" s="4"/>
      <c r="CKD47" s="4"/>
      <c r="CKE47" s="4"/>
      <c r="CKF47" s="4"/>
      <c r="CKG47" s="4"/>
      <c r="CKH47" s="4"/>
      <c r="CKI47" s="4"/>
      <c r="CKJ47" s="4"/>
      <c r="CKK47" s="4"/>
      <c r="CKL47" s="4"/>
      <c r="CKM47" s="4"/>
      <c r="CKN47" s="4"/>
      <c r="CKO47" s="4"/>
      <c r="CKP47" s="4"/>
      <c r="CKQ47" s="4"/>
      <c r="CKR47" s="4"/>
      <c r="CKS47" s="4"/>
      <c r="CKT47" s="4"/>
      <c r="CKU47" s="4"/>
      <c r="CKV47" s="4"/>
      <c r="CKW47" s="4"/>
      <c r="CKX47" s="4"/>
      <c r="CKY47" s="4"/>
      <c r="CKZ47" s="4"/>
      <c r="CLA47" s="4"/>
      <c r="CLB47" s="4"/>
      <c r="CLC47" s="4"/>
      <c r="CLD47" s="4"/>
      <c r="CLE47" s="4"/>
      <c r="CLF47" s="4"/>
      <c r="CLG47" s="4"/>
      <c r="CLH47" s="4"/>
      <c r="CLI47" s="4"/>
      <c r="CLJ47" s="4"/>
      <c r="CLK47" s="4"/>
      <c r="CLL47" s="4"/>
      <c r="CLM47" s="4"/>
      <c r="CLN47" s="4"/>
      <c r="CLO47" s="4"/>
      <c r="CLP47" s="4"/>
      <c r="CLQ47" s="4"/>
      <c r="CLR47" s="4"/>
      <c r="CLS47" s="4"/>
      <c r="CLT47" s="4"/>
      <c r="CLU47" s="4"/>
      <c r="CLV47" s="4"/>
      <c r="CLW47" s="4"/>
      <c r="CLX47" s="4"/>
      <c r="CLY47" s="4"/>
      <c r="CLZ47" s="4"/>
      <c r="CMA47" s="4"/>
      <c r="CMB47" s="4"/>
      <c r="CMC47" s="4"/>
      <c r="CMD47" s="4"/>
      <c r="CME47" s="4"/>
      <c r="CMF47" s="4"/>
      <c r="CMG47" s="4"/>
      <c r="CMH47" s="4"/>
      <c r="CMI47" s="4"/>
      <c r="CMJ47" s="4"/>
      <c r="CMK47" s="4"/>
      <c r="CML47" s="4"/>
      <c r="CMM47" s="4"/>
      <c r="CMN47" s="4"/>
      <c r="CMO47" s="4"/>
      <c r="CMP47" s="4"/>
      <c r="CMQ47" s="4"/>
      <c r="CMR47" s="4"/>
      <c r="CMS47" s="4"/>
      <c r="CMT47" s="4"/>
      <c r="CMU47" s="4"/>
      <c r="CMV47" s="4"/>
      <c r="CMW47" s="4"/>
      <c r="CMX47" s="4"/>
      <c r="CMY47" s="4"/>
      <c r="CMZ47" s="4"/>
      <c r="CNA47" s="4"/>
      <c r="CNB47" s="4"/>
      <c r="CNC47" s="4"/>
      <c r="CND47" s="4"/>
      <c r="CNE47" s="4"/>
      <c r="CNF47" s="4"/>
      <c r="CNG47" s="4"/>
      <c r="CNH47" s="4"/>
      <c r="CNI47" s="4"/>
      <c r="CNJ47" s="4"/>
      <c r="CNK47" s="4"/>
      <c r="CNL47" s="4"/>
      <c r="CNM47" s="4"/>
      <c r="CNN47" s="4"/>
      <c r="CNO47" s="4"/>
      <c r="CNP47" s="4"/>
      <c r="CNQ47" s="4"/>
      <c r="CNR47" s="4"/>
      <c r="CNS47" s="4"/>
      <c r="CNT47" s="4"/>
      <c r="CNU47" s="4"/>
      <c r="CNV47" s="4"/>
      <c r="CNW47" s="4"/>
      <c r="CNX47" s="4"/>
      <c r="CNY47" s="4"/>
      <c r="CNZ47" s="4"/>
      <c r="COA47" s="4"/>
      <c r="COB47" s="4"/>
      <c r="COC47" s="4"/>
      <c r="COD47" s="4"/>
      <c r="COE47" s="4"/>
      <c r="COF47" s="4"/>
      <c r="COG47" s="4"/>
      <c r="COH47" s="4"/>
      <c r="COI47" s="4"/>
      <c r="COJ47" s="4"/>
      <c r="COK47" s="4"/>
      <c r="COL47" s="4"/>
      <c r="COM47" s="4"/>
      <c r="CON47" s="4"/>
      <c r="COO47" s="4"/>
      <c r="COP47" s="4"/>
      <c r="COQ47" s="4"/>
      <c r="COR47" s="4"/>
      <c r="COS47" s="4"/>
      <c r="COT47" s="4"/>
      <c r="COU47" s="4"/>
      <c r="COV47" s="4"/>
      <c r="COW47" s="4"/>
      <c r="COX47" s="4"/>
      <c r="COY47" s="4"/>
      <c r="COZ47" s="4"/>
      <c r="CPA47" s="4"/>
      <c r="CPB47" s="4"/>
      <c r="CPC47" s="4"/>
      <c r="CPD47" s="4"/>
      <c r="CPE47" s="4"/>
      <c r="CPF47" s="4"/>
      <c r="CPG47" s="4"/>
      <c r="CPH47" s="4"/>
      <c r="CPI47" s="4"/>
      <c r="CPJ47" s="4"/>
      <c r="CPK47" s="4"/>
      <c r="CPL47" s="4"/>
      <c r="CPM47" s="4"/>
      <c r="CPN47" s="4"/>
      <c r="CPO47" s="4"/>
      <c r="CPP47" s="4"/>
      <c r="CPQ47" s="4"/>
      <c r="CPR47" s="4"/>
      <c r="CPS47" s="4"/>
      <c r="CPT47" s="4"/>
      <c r="CPU47" s="4"/>
      <c r="CPV47" s="4"/>
      <c r="CPW47" s="4"/>
      <c r="CPX47" s="4"/>
      <c r="CPY47" s="4"/>
      <c r="CPZ47" s="4"/>
      <c r="CQA47" s="4"/>
      <c r="CQB47" s="4"/>
      <c r="CQC47" s="4"/>
      <c r="CQD47" s="4"/>
      <c r="CQE47" s="4"/>
      <c r="CQF47" s="4"/>
      <c r="CQG47" s="4"/>
      <c r="CQH47" s="4"/>
      <c r="CQI47" s="4"/>
      <c r="CQJ47" s="4"/>
      <c r="CQK47" s="4"/>
      <c r="CQL47" s="4"/>
      <c r="CQM47" s="4"/>
      <c r="CQN47" s="4"/>
      <c r="CQO47" s="4"/>
      <c r="CQP47" s="4"/>
      <c r="CQQ47" s="4"/>
      <c r="CQR47" s="4"/>
      <c r="CQS47" s="4"/>
      <c r="CQT47" s="4"/>
      <c r="CQU47" s="4"/>
      <c r="CQV47" s="4"/>
      <c r="CQW47" s="4"/>
      <c r="CQX47" s="4"/>
      <c r="CQY47" s="4"/>
      <c r="CQZ47" s="4"/>
      <c r="CRA47" s="4"/>
      <c r="CRB47" s="4"/>
      <c r="CRC47" s="4"/>
      <c r="CRD47" s="4"/>
      <c r="CRE47" s="4"/>
      <c r="CRF47" s="4"/>
      <c r="CRG47" s="4"/>
      <c r="CRH47" s="4"/>
      <c r="CRI47" s="4"/>
      <c r="CRJ47" s="4"/>
      <c r="CRK47" s="4"/>
      <c r="CRL47" s="4"/>
      <c r="CRM47" s="4"/>
      <c r="CRN47" s="4"/>
      <c r="CRO47" s="4"/>
      <c r="CRP47" s="4"/>
      <c r="CRQ47" s="4"/>
      <c r="CRR47" s="4"/>
      <c r="CRS47" s="4"/>
      <c r="CRT47" s="4"/>
      <c r="CRU47" s="4"/>
      <c r="CRV47" s="4"/>
      <c r="CRW47" s="4"/>
      <c r="CRX47" s="4"/>
      <c r="CRY47" s="4"/>
      <c r="CRZ47" s="4"/>
      <c r="CSA47" s="4"/>
      <c r="CSB47" s="4"/>
      <c r="CSC47" s="4"/>
      <c r="CSD47" s="4"/>
      <c r="CSE47" s="4"/>
      <c r="CSF47" s="4"/>
      <c r="CSG47" s="4"/>
      <c r="CSH47" s="4"/>
      <c r="CSI47" s="4"/>
      <c r="CSJ47" s="4"/>
      <c r="CSK47" s="4"/>
      <c r="CSL47" s="4"/>
      <c r="CSM47" s="4"/>
      <c r="CSN47" s="4"/>
      <c r="CSO47" s="4"/>
      <c r="CSP47" s="4"/>
      <c r="CSQ47" s="4"/>
      <c r="CSR47" s="4"/>
      <c r="CSS47" s="4"/>
      <c r="CST47" s="4"/>
      <c r="CSU47" s="4"/>
      <c r="CSV47" s="4"/>
      <c r="CSW47" s="4"/>
      <c r="CSX47" s="4"/>
      <c r="CSY47" s="4"/>
      <c r="CSZ47" s="4"/>
      <c r="CTA47" s="4"/>
      <c r="CTB47" s="4"/>
      <c r="CTC47" s="4"/>
      <c r="CTD47" s="4"/>
      <c r="CTE47" s="4"/>
      <c r="CTF47" s="4"/>
      <c r="CTG47" s="4"/>
      <c r="CTH47" s="4"/>
      <c r="CTI47" s="4"/>
      <c r="CTJ47" s="4"/>
      <c r="CTK47" s="4"/>
      <c r="CTL47" s="4"/>
      <c r="CTM47" s="4"/>
      <c r="CTN47" s="4"/>
      <c r="CTO47" s="4"/>
      <c r="CTP47" s="4"/>
      <c r="CTQ47" s="4"/>
      <c r="CTR47" s="4"/>
      <c r="CTS47" s="4"/>
      <c r="CTT47" s="4"/>
      <c r="CTU47" s="4"/>
      <c r="CTV47" s="4"/>
      <c r="CTW47" s="4"/>
      <c r="CTX47" s="4"/>
      <c r="CTY47" s="4"/>
      <c r="CTZ47" s="4"/>
      <c r="CUA47" s="4"/>
      <c r="CUB47" s="4"/>
      <c r="CUC47" s="4"/>
      <c r="CUD47" s="4"/>
      <c r="CUE47" s="4"/>
      <c r="CUF47" s="4"/>
      <c r="CUG47" s="4"/>
      <c r="CUH47" s="4"/>
      <c r="CUI47" s="4"/>
      <c r="CUJ47" s="4"/>
      <c r="CUK47" s="4"/>
      <c r="CUL47" s="4"/>
      <c r="CUM47" s="4"/>
      <c r="CUN47" s="4"/>
      <c r="CUO47" s="4"/>
      <c r="CUP47" s="4"/>
      <c r="CUQ47" s="4"/>
      <c r="CUR47" s="4"/>
      <c r="CUS47" s="4"/>
      <c r="CUT47" s="4"/>
      <c r="CUU47" s="4"/>
      <c r="CUV47" s="4"/>
      <c r="CUW47" s="4"/>
      <c r="CUX47" s="4"/>
      <c r="CUY47" s="4"/>
      <c r="CUZ47" s="4"/>
      <c r="CVA47" s="4"/>
      <c r="CVB47" s="4"/>
      <c r="CVC47" s="4"/>
      <c r="CVD47" s="4"/>
      <c r="CVE47" s="4"/>
      <c r="CVF47" s="4"/>
      <c r="CVG47" s="4"/>
      <c r="CVH47" s="4"/>
      <c r="CVI47" s="4"/>
      <c r="CVJ47" s="4"/>
      <c r="CVK47" s="4"/>
      <c r="CVL47" s="4"/>
      <c r="CVM47" s="4"/>
      <c r="CVN47" s="4"/>
      <c r="CVO47" s="4"/>
      <c r="CVP47" s="4"/>
      <c r="CVQ47" s="4"/>
      <c r="CVR47" s="4"/>
      <c r="CVS47" s="4"/>
      <c r="CVT47" s="4"/>
      <c r="CVU47" s="4"/>
      <c r="CVV47" s="4"/>
      <c r="CVW47" s="4"/>
      <c r="CVX47" s="4"/>
      <c r="CVY47" s="4"/>
      <c r="CVZ47" s="4"/>
      <c r="CWA47" s="4"/>
      <c r="CWB47" s="4"/>
      <c r="CWC47" s="4"/>
      <c r="CWD47" s="4"/>
      <c r="CWE47" s="4"/>
      <c r="CWF47" s="4"/>
      <c r="CWG47" s="4"/>
      <c r="CWH47" s="4"/>
      <c r="CWI47" s="4"/>
      <c r="CWJ47" s="4"/>
      <c r="CWK47" s="4"/>
      <c r="CWL47" s="4"/>
      <c r="CWM47" s="4"/>
      <c r="CWN47" s="4"/>
      <c r="CWO47" s="4"/>
      <c r="CWP47" s="4"/>
      <c r="CWQ47" s="4"/>
      <c r="CWR47" s="4"/>
      <c r="CWS47" s="4"/>
      <c r="CWT47" s="4"/>
      <c r="CWU47" s="4"/>
      <c r="CWV47" s="4"/>
      <c r="CWW47" s="4"/>
      <c r="CWX47" s="4"/>
      <c r="CWY47" s="4"/>
      <c r="CWZ47" s="4"/>
      <c r="CXA47" s="4"/>
      <c r="CXB47" s="4"/>
      <c r="CXC47" s="4"/>
      <c r="CXD47" s="4"/>
      <c r="CXE47" s="4"/>
      <c r="CXF47" s="4"/>
      <c r="CXG47" s="4"/>
      <c r="CXH47" s="4"/>
      <c r="CXI47" s="4"/>
      <c r="CXJ47" s="4"/>
      <c r="CXK47" s="4"/>
      <c r="CXL47" s="4"/>
      <c r="CXM47" s="4"/>
      <c r="CXN47" s="4"/>
      <c r="CXO47" s="4"/>
      <c r="CXP47" s="4"/>
      <c r="CXQ47" s="4"/>
      <c r="CXR47" s="4"/>
      <c r="CXS47" s="4"/>
      <c r="CXT47" s="4"/>
      <c r="CXU47" s="4"/>
      <c r="CXV47" s="4"/>
      <c r="CXW47" s="4"/>
      <c r="CXX47" s="4"/>
      <c r="CXY47" s="4"/>
      <c r="CXZ47" s="4"/>
      <c r="CYA47" s="4"/>
      <c r="CYB47" s="4"/>
      <c r="CYC47" s="4"/>
      <c r="CYD47" s="4"/>
      <c r="CYE47" s="4"/>
      <c r="CYF47" s="4"/>
      <c r="CYG47" s="4"/>
      <c r="CYH47" s="4"/>
      <c r="CYI47" s="4"/>
      <c r="CYJ47" s="4"/>
      <c r="CYK47" s="4"/>
      <c r="CYL47" s="4"/>
      <c r="CYM47" s="4"/>
      <c r="CYN47" s="4"/>
      <c r="CYO47" s="4"/>
      <c r="CYP47" s="4"/>
      <c r="CYQ47" s="4"/>
      <c r="CYR47" s="4"/>
      <c r="CYS47" s="4"/>
      <c r="CYT47" s="4"/>
      <c r="CYU47" s="4"/>
      <c r="CYV47" s="4"/>
      <c r="CYW47" s="4"/>
      <c r="CYX47" s="4"/>
      <c r="CYY47" s="4"/>
      <c r="CYZ47" s="4"/>
      <c r="CZA47" s="4"/>
      <c r="CZB47" s="4"/>
      <c r="CZC47" s="4"/>
      <c r="CZD47" s="4"/>
      <c r="CZE47" s="4"/>
      <c r="CZF47" s="4"/>
      <c r="CZG47" s="4"/>
      <c r="CZH47" s="4"/>
      <c r="CZI47" s="4"/>
      <c r="CZJ47" s="4"/>
      <c r="CZK47" s="4"/>
      <c r="CZL47" s="4"/>
      <c r="CZM47" s="4"/>
      <c r="CZN47" s="4"/>
      <c r="CZO47" s="4"/>
      <c r="CZP47" s="4"/>
      <c r="CZQ47" s="4"/>
      <c r="CZR47" s="4"/>
      <c r="CZS47" s="4"/>
      <c r="CZT47" s="4"/>
      <c r="CZU47" s="4"/>
      <c r="CZV47" s="4"/>
      <c r="CZW47" s="4"/>
      <c r="CZX47" s="4"/>
      <c r="CZY47" s="4"/>
      <c r="CZZ47" s="4"/>
      <c r="DAA47" s="4"/>
      <c r="DAB47" s="4"/>
      <c r="DAC47" s="4"/>
      <c r="DAD47" s="4"/>
      <c r="DAE47" s="4"/>
      <c r="DAF47" s="4"/>
      <c r="DAG47" s="4"/>
      <c r="DAH47" s="4"/>
      <c r="DAI47" s="4"/>
      <c r="DAJ47" s="4"/>
      <c r="DAK47" s="4"/>
      <c r="DAL47" s="4"/>
      <c r="DAM47" s="4"/>
      <c r="DAN47" s="4"/>
      <c r="DAO47" s="4"/>
      <c r="DAP47" s="4"/>
      <c r="DAQ47" s="4"/>
      <c r="DAR47" s="4"/>
      <c r="DAS47" s="4"/>
      <c r="DAT47" s="4"/>
      <c r="DAU47" s="4"/>
      <c r="DAV47" s="4"/>
      <c r="DAW47" s="4"/>
      <c r="DAX47" s="4"/>
      <c r="DAY47" s="4"/>
      <c r="DAZ47" s="4"/>
      <c r="DBA47" s="4"/>
      <c r="DBB47" s="4"/>
      <c r="DBC47" s="4"/>
      <c r="DBD47" s="4"/>
      <c r="DBE47" s="4"/>
      <c r="DBF47" s="4"/>
      <c r="DBG47" s="4"/>
      <c r="DBH47" s="4"/>
      <c r="DBI47" s="4"/>
      <c r="DBJ47" s="4"/>
      <c r="DBK47" s="4"/>
      <c r="DBL47" s="4"/>
      <c r="DBM47" s="4"/>
      <c r="DBN47" s="4"/>
      <c r="DBO47" s="4"/>
      <c r="DBP47" s="4"/>
      <c r="DBQ47" s="4"/>
      <c r="DBR47" s="4"/>
      <c r="DBS47" s="4"/>
      <c r="DBT47" s="4"/>
      <c r="DBU47" s="4"/>
      <c r="DBV47" s="4"/>
      <c r="DBW47" s="4"/>
      <c r="DBX47" s="4"/>
      <c r="DBY47" s="4"/>
      <c r="DBZ47" s="4"/>
      <c r="DCA47" s="4"/>
      <c r="DCB47" s="4"/>
      <c r="DCC47" s="4"/>
      <c r="DCD47" s="4"/>
      <c r="DCE47" s="4"/>
      <c r="DCF47" s="4"/>
      <c r="DCG47" s="4"/>
      <c r="DCH47" s="4"/>
      <c r="DCI47" s="4"/>
      <c r="DCJ47" s="4"/>
      <c r="DCK47" s="4"/>
      <c r="DCL47" s="4"/>
      <c r="DCM47" s="4"/>
      <c r="DCN47" s="4"/>
      <c r="DCO47" s="4"/>
      <c r="DCP47" s="4"/>
      <c r="DCQ47" s="4"/>
      <c r="DCR47" s="4"/>
      <c r="DCS47" s="4"/>
      <c r="DCT47" s="4"/>
      <c r="DCU47" s="4"/>
      <c r="DCV47" s="4"/>
      <c r="DCW47" s="4"/>
      <c r="DCX47" s="4"/>
      <c r="DCY47" s="4"/>
      <c r="DCZ47" s="4"/>
      <c r="DDA47" s="4"/>
      <c r="DDB47" s="4"/>
      <c r="DDC47" s="4"/>
      <c r="DDD47" s="4"/>
      <c r="DDE47" s="4"/>
      <c r="DDF47" s="4"/>
      <c r="DDG47" s="4"/>
      <c r="DDH47" s="4"/>
      <c r="DDI47" s="4"/>
      <c r="DDJ47" s="4"/>
      <c r="DDK47" s="4"/>
      <c r="DDL47" s="4"/>
      <c r="DDM47" s="4"/>
      <c r="DDN47" s="4"/>
      <c r="DDO47" s="4"/>
      <c r="DDP47" s="4"/>
      <c r="DDQ47" s="4"/>
      <c r="DDR47" s="4"/>
      <c r="DDS47" s="4"/>
      <c r="DDT47" s="4"/>
      <c r="DDU47" s="4"/>
      <c r="DDV47" s="4"/>
      <c r="DDW47" s="4"/>
      <c r="DDX47" s="4"/>
      <c r="DDY47" s="4"/>
      <c r="DDZ47" s="4"/>
      <c r="DEA47" s="4"/>
      <c r="DEB47" s="4"/>
      <c r="DEC47" s="4"/>
      <c r="DED47" s="4"/>
      <c r="DEE47" s="4"/>
      <c r="DEF47" s="4"/>
      <c r="DEG47" s="4"/>
      <c r="DEH47" s="4"/>
      <c r="DEI47" s="4"/>
      <c r="DEJ47" s="4"/>
      <c r="DEK47" s="4"/>
      <c r="DEL47" s="4"/>
      <c r="DEM47" s="4"/>
      <c r="DEN47" s="4"/>
      <c r="DEO47" s="4"/>
      <c r="DEP47" s="4"/>
      <c r="DEQ47" s="4"/>
      <c r="DER47" s="4"/>
      <c r="DES47" s="4"/>
      <c r="DET47" s="4"/>
      <c r="DEU47" s="4"/>
      <c r="DEV47" s="4"/>
      <c r="DEW47" s="4"/>
      <c r="DEX47" s="4"/>
      <c r="DEY47" s="4"/>
      <c r="DEZ47" s="4"/>
      <c r="DFA47" s="4"/>
      <c r="DFB47" s="4"/>
      <c r="DFC47" s="4"/>
      <c r="DFD47" s="4"/>
      <c r="DFE47" s="4"/>
      <c r="DFF47" s="4"/>
      <c r="DFG47" s="4"/>
      <c r="DFH47" s="4"/>
      <c r="DFI47" s="4"/>
      <c r="DFJ47" s="4"/>
      <c r="DFK47" s="4"/>
      <c r="DFL47" s="4"/>
      <c r="DFM47" s="4"/>
      <c r="DFN47" s="4"/>
      <c r="DFO47" s="4"/>
      <c r="DFP47" s="4"/>
      <c r="DFQ47" s="4"/>
      <c r="DFR47" s="4"/>
      <c r="DFS47" s="4"/>
      <c r="DFT47" s="4"/>
      <c r="DFU47" s="4"/>
      <c r="DFV47" s="4"/>
      <c r="DFW47" s="4"/>
      <c r="DFX47" s="4"/>
      <c r="DFY47" s="4"/>
      <c r="DFZ47" s="4"/>
      <c r="DGA47" s="4"/>
      <c r="DGB47" s="4"/>
      <c r="DGC47" s="4"/>
      <c r="DGD47" s="4"/>
      <c r="DGE47" s="4"/>
      <c r="DGF47" s="4"/>
      <c r="DGG47" s="4"/>
      <c r="DGH47" s="4"/>
      <c r="DGI47" s="4"/>
      <c r="DGJ47" s="4"/>
      <c r="DGK47" s="4"/>
      <c r="DGL47" s="4"/>
      <c r="DGM47" s="4"/>
      <c r="DGN47" s="4"/>
      <c r="DGO47" s="4"/>
      <c r="DGP47" s="4"/>
      <c r="DGQ47" s="4"/>
      <c r="DGR47" s="4"/>
      <c r="DGS47" s="4"/>
      <c r="DGT47" s="4"/>
      <c r="DGU47" s="4"/>
      <c r="DGV47" s="4"/>
      <c r="DGW47" s="4"/>
      <c r="DGX47" s="4"/>
      <c r="DGY47" s="4"/>
      <c r="DGZ47" s="4"/>
      <c r="DHA47" s="4"/>
      <c r="DHB47" s="4"/>
      <c r="DHC47" s="4"/>
      <c r="DHD47" s="4"/>
      <c r="DHE47" s="4"/>
      <c r="DHF47" s="4"/>
      <c r="DHG47" s="4"/>
      <c r="DHH47" s="4"/>
      <c r="DHI47" s="4"/>
      <c r="DHJ47" s="4"/>
      <c r="DHK47" s="4"/>
      <c r="DHL47" s="4"/>
      <c r="DHM47" s="4"/>
      <c r="DHN47" s="4"/>
      <c r="DHO47" s="4"/>
      <c r="DHP47" s="4"/>
      <c r="DHQ47" s="4"/>
      <c r="DHR47" s="4"/>
      <c r="DHS47" s="4"/>
      <c r="DHT47" s="4"/>
      <c r="DHU47" s="4"/>
      <c r="DHV47" s="4"/>
      <c r="DHW47" s="4"/>
      <c r="DHX47" s="4"/>
      <c r="DHY47" s="4"/>
      <c r="DHZ47" s="4"/>
      <c r="DIA47" s="4"/>
      <c r="DIB47" s="4"/>
      <c r="DIC47" s="4"/>
      <c r="DID47" s="4"/>
      <c r="DIE47" s="4"/>
      <c r="DIF47" s="4"/>
      <c r="DIG47" s="4"/>
      <c r="DIH47" s="4"/>
      <c r="DII47" s="4"/>
      <c r="DIJ47" s="4"/>
      <c r="DIK47" s="4"/>
      <c r="DIL47" s="4"/>
      <c r="DIM47" s="4"/>
      <c r="DIN47" s="4"/>
      <c r="DIO47" s="4"/>
      <c r="DIP47" s="4"/>
      <c r="DIQ47" s="4"/>
      <c r="DIR47" s="4"/>
      <c r="DIS47" s="4"/>
      <c r="DIT47" s="4"/>
      <c r="DIU47" s="4"/>
      <c r="DIV47" s="4"/>
      <c r="DIW47" s="4"/>
      <c r="DIX47" s="4"/>
      <c r="DIY47" s="4"/>
      <c r="DIZ47" s="4"/>
      <c r="DJA47" s="4"/>
      <c r="DJB47" s="4"/>
      <c r="DJC47" s="4"/>
      <c r="DJD47" s="4"/>
      <c r="DJE47" s="4"/>
      <c r="DJF47" s="4"/>
      <c r="DJG47" s="4"/>
      <c r="DJH47" s="4"/>
      <c r="DJI47" s="4"/>
      <c r="DJJ47" s="4"/>
      <c r="DJK47" s="4"/>
      <c r="DJL47" s="4"/>
      <c r="DJM47" s="4"/>
      <c r="DJN47" s="4"/>
      <c r="DJO47" s="4"/>
      <c r="DJP47" s="4"/>
      <c r="DJQ47" s="4"/>
      <c r="DJR47" s="4"/>
      <c r="DJS47" s="4"/>
      <c r="DJT47" s="4"/>
      <c r="DJU47" s="4"/>
      <c r="DJV47" s="4"/>
      <c r="DJW47" s="4"/>
      <c r="DJX47" s="4"/>
      <c r="DJY47" s="4"/>
      <c r="DJZ47" s="4"/>
      <c r="DKA47" s="4"/>
      <c r="DKB47" s="4"/>
      <c r="DKC47" s="4"/>
      <c r="DKD47" s="4"/>
      <c r="DKE47" s="4"/>
      <c r="DKF47" s="4"/>
      <c r="DKG47" s="4"/>
      <c r="DKH47" s="4"/>
      <c r="DKI47" s="4"/>
      <c r="DKJ47" s="4"/>
      <c r="DKK47" s="4"/>
      <c r="DKL47" s="4"/>
      <c r="DKM47" s="4"/>
      <c r="DKN47" s="4"/>
      <c r="DKO47" s="4"/>
      <c r="DKP47" s="4"/>
      <c r="DKQ47" s="4"/>
      <c r="DKR47" s="4"/>
      <c r="DKS47" s="4"/>
      <c r="DKT47" s="4"/>
      <c r="DKU47" s="4"/>
      <c r="DKV47" s="4"/>
      <c r="DKW47" s="4"/>
      <c r="DKX47" s="4"/>
      <c r="DKY47" s="4"/>
      <c r="DKZ47" s="4"/>
      <c r="DLA47" s="4"/>
      <c r="DLB47" s="4"/>
      <c r="DLC47" s="4"/>
      <c r="DLD47" s="4"/>
      <c r="DLE47" s="4"/>
      <c r="DLF47" s="4"/>
      <c r="DLG47" s="4"/>
      <c r="DLH47" s="4"/>
      <c r="DLI47" s="4"/>
      <c r="DLJ47" s="4"/>
      <c r="DLK47" s="4"/>
      <c r="DLL47" s="4"/>
      <c r="DLM47" s="4"/>
      <c r="DLN47" s="4"/>
      <c r="DLO47" s="4"/>
      <c r="DLP47" s="4"/>
      <c r="DLQ47" s="4"/>
      <c r="DLR47" s="4"/>
      <c r="DLS47" s="4"/>
      <c r="DLT47" s="4"/>
      <c r="DLU47" s="4"/>
      <c r="DLV47" s="4"/>
      <c r="DLW47" s="4"/>
      <c r="DLX47" s="4"/>
      <c r="DLY47" s="4"/>
      <c r="DLZ47" s="4"/>
      <c r="DMA47" s="4"/>
      <c r="DMB47" s="4"/>
      <c r="DMC47" s="4"/>
      <c r="DMD47" s="4"/>
      <c r="DME47" s="4"/>
      <c r="DMF47" s="4"/>
      <c r="DMG47" s="4"/>
      <c r="DMH47" s="4"/>
      <c r="DMI47" s="4"/>
      <c r="DMJ47" s="4"/>
      <c r="DMK47" s="4"/>
      <c r="DML47" s="4"/>
      <c r="DMM47" s="4"/>
      <c r="DMN47" s="4"/>
      <c r="DMO47" s="4"/>
      <c r="DMP47" s="4"/>
      <c r="DMQ47" s="4"/>
      <c r="DMR47" s="4"/>
      <c r="DMS47" s="4"/>
      <c r="DMT47" s="4"/>
      <c r="DMU47" s="4"/>
      <c r="DMV47" s="4"/>
      <c r="DMW47" s="4"/>
      <c r="DMX47" s="4"/>
      <c r="DMY47" s="4"/>
      <c r="DMZ47" s="4"/>
      <c r="DNA47" s="4"/>
      <c r="DNB47" s="4"/>
      <c r="DNC47" s="4"/>
      <c r="DND47" s="4"/>
      <c r="DNE47" s="4"/>
      <c r="DNF47" s="4"/>
      <c r="DNG47" s="4"/>
      <c r="DNH47" s="4"/>
      <c r="DNI47" s="4"/>
      <c r="DNJ47" s="4"/>
      <c r="DNK47" s="4"/>
      <c r="DNL47" s="4"/>
      <c r="DNM47" s="4"/>
      <c r="DNN47" s="4"/>
      <c r="DNO47" s="4"/>
      <c r="DNP47" s="4"/>
      <c r="DNQ47" s="4"/>
      <c r="DNR47" s="4"/>
      <c r="DNS47" s="4"/>
      <c r="DNT47" s="4"/>
      <c r="DNU47" s="4"/>
      <c r="DNV47" s="4"/>
      <c r="DNW47" s="4"/>
      <c r="DNX47" s="4"/>
      <c r="DNY47" s="4"/>
      <c r="DNZ47" s="4"/>
      <c r="DOA47" s="4"/>
      <c r="DOB47" s="4"/>
      <c r="DOC47" s="4"/>
      <c r="DOD47" s="4"/>
      <c r="DOE47" s="4"/>
      <c r="DOF47" s="4"/>
      <c r="DOG47" s="4"/>
      <c r="DOH47" s="4"/>
      <c r="DOI47" s="4"/>
      <c r="DOJ47" s="4"/>
      <c r="DOK47" s="4"/>
      <c r="DOL47" s="4"/>
      <c r="DOM47" s="4"/>
      <c r="DON47" s="4"/>
      <c r="DOO47" s="4"/>
      <c r="DOP47" s="4"/>
      <c r="DOQ47" s="4"/>
      <c r="DOR47" s="4"/>
      <c r="DOS47" s="4"/>
      <c r="DOT47" s="4"/>
      <c r="DOU47" s="4"/>
      <c r="DOV47" s="4"/>
      <c r="DOW47" s="4"/>
      <c r="DOX47" s="4"/>
      <c r="DOY47" s="4"/>
      <c r="DOZ47" s="4"/>
      <c r="DPA47" s="4"/>
      <c r="DPB47" s="4"/>
      <c r="DPC47" s="4"/>
      <c r="DPD47" s="4"/>
      <c r="DPE47" s="4"/>
      <c r="DPF47" s="4"/>
      <c r="DPG47" s="4"/>
      <c r="DPH47" s="4"/>
      <c r="DPI47" s="4"/>
      <c r="DPJ47" s="4"/>
      <c r="DPK47" s="4"/>
      <c r="DPL47" s="4"/>
      <c r="DPM47" s="4"/>
      <c r="DPN47" s="4"/>
      <c r="DPO47" s="4"/>
      <c r="DPP47" s="4"/>
      <c r="DPQ47" s="4"/>
      <c r="DPR47" s="4"/>
      <c r="DPS47" s="4"/>
      <c r="DPT47" s="4"/>
      <c r="DPU47" s="4"/>
      <c r="DPV47" s="4"/>
      <c r="DPW47" s="4"/>
      <c r="DPX47" s="4"/>
      <c r="DPY47" s="4"/>
      <c r="DPZ47" s="4"/>
      <c r="DQA47" s="4"/>
      <c r="DQB47" s="4"/>
      <c r="DQC47" s="4"/>
      <c r="DQD47" s="4"/>
      <c r="DQE47" s="4"/>
      <c r="DQF47" s="4"/>
      <c r="DQG47" s="4"/>
      <c r="DQH47" s="4"/>
      <c r="DQI47" s="4"/>
      <c r="DQJ47" s="4"/>
      <c r="DQK47" s="4"/>
      <c r="DQL47" s="4"/>
      <c r="DQM47" s="4"/>
      <c r="DQN47" s="4"/>
      <c r="DQO47" s="4"/>
      <c r="DQP47" s="4"/>
      <c r="DQQ47" s="4"/>
      <c r="DQR47" s="4"/>
      <c r="DQS47" s="4"/>
      <c r="DQT47" s="4"/>
      <c r="DQU47" s="4"/>
      <c r="DQV47" s="4"/>
      <c r="DQW47" s="4"/>
      <c r="DQX47" s="4"/>
      <c r="DQY47" s="4"/>
      <c r="DQZ47" s="4"/>
      <c r="DRA47" s="4"/>
      <c r="DRB47" s="4"/>
      <c r="DRC47" s="4"/>
      <c r="DRD47" s="4"/>
      <c r="DRE47" s="4"/>
      <c r="DRF47" s="4"/>
      <c r="DRG47" s="4"/>
      <c r="DRH47" s="4"/>
      <c r="DRI47" s="4"/>
      <c r="DRJ47" s="4"/>
      <c r="DRK47" s="4"/>
      <c r="DRL47" s="4"/>
      <c r="DRM47" s="4"/>
      <c r="DRN47" s="4"/>
      <c r="DRO47" s="4"/>
      <c r="DRP47" s="4"/>
      <c r="DRQ47" s="4"/>
      <c r="DRR47" s="4"/>
      <c r="DRS47" s="4"/>
      <c r="DRT47" s="4"/>
      <c r="DRU47" s="4"/>
      <c r="DRV47" s="4"/>
      <c r="DRW47" s="4"/>
      <c r="DRX47" s="4"/>
      <c r="DRY47" s="4"/>
      <c r="DRZ47" s="4"/>
      <c r="DSA47" s="4"/>
      <c r="DSB47" s="4"/>
      <c r="DSC47" s="4"/>
      <c r="DSD47" s="4"/>
      <c r="DSE47" s="4"/>
      <c r="DSF47" s="4"/>
      <c r="DSG47" s="4"/>
      <c r="DSH47" s="4"/>
      <c r="DSI47" s="4"/>
      <c r="DSJ47" s="4"/>
      <c r="DSK47" s="4"/>
      <c r="DSL47" s="4"/>
      <c r="DSM47" s="4"/>
      <c r="DSN47" s="4"/>
      <c r="DSO47" s="4"/>
      <c r="DSP47" s="4"/>
      <c r="DSQ47" s="4"/>
      <c r="DSR47" s="4"/>
      <c r="DSS47" s="4"/>
      <c r="DST47" s="4"/>
      <c r="DSU47" s="4"/>
      <c r="DSV47" s="4"/>
      <c r="DSW47" s="4"/>
      <c r="DSX47" s="4"/>
      <c r="DSY47" s="4"/>
      <c r="DSZ47" s="4"/>
      <c r="DTA47" s="4"/>
      <c r="DTB47" s="4"/>
      <c r="DTC47" s="4"/>
      <c r="DTD47" s="4"/>
      <c r="DTE47" s="4"/>
      <c r="DTF47" s="4"/>
      <c r="DTG47" s="4"/>
      <c r="DTH47" s="4"/>
      <c r="DTI47" s="4"/>
      <c r="DTJ47" s="4"/>
      <c r="DTK47" s="4"/>
      <c r="DTL47" s="4"/>
      <c r="DTM47" s="4"/>
      <c r="DTN47" s="4"/>
      <c r="DTO47" s="4"/>
      <c r="DTP47" s="4"/>
      <c r="DTQ47" s="4"/>
      <c r="DTR47" s="4"/>
      <c r="DTS47" s="4"/>
      <c r="DTT47" s="4"/>
      <c r="DTU47" s="4"/>
      <c r="DTV47" s="4"/>
      <c r="DTW47" s="4"/>
      <c r="DTX47" s="4"/>
      <c r="DTY47" s="4"/>
      <c r="DTZ47" s="4"/>
      <c r="DUA47" s="4"/>
      <c r="DUB47" s="4"/>
      <c r="DUC47" s="4"/>
      <c r="DUD47" s="4"/>
      <c r="DUE47" s="4"/>
      <c r="DUF47" s="4"/>
      <c r="DUG47" s="4"/>
      <c r="DUH47" s="4"/>
      <c r="DUI47" s="4"/>
      <c r="DUJ47" s="4"/>
      <c r="DUK47" s="4"/>
      <c r="DUL47" s="4"/>
      <c r="DUM47" s="4"/>
      <c r="DUN47" s="4"/>
      <c r="DUO47" s="4"/>
      <c r="DUP47" s="4"/>
      <c r="DUQ47" s="4"/>
      <c r="DUR47" s="4"/>
      <c r="DUS47" s="4"/>
      <c r="DUT47" s="4"/>
      <c r="DUU47" s="4"/>
      <c r="DUV47" s="4"/>
      <c r="DUW47" s="4"/>
      <c r="DUX47" s="4"/>
      <c r="DUY47" s="4"/>
      <c r="DUZ47" s="4"/>
      <c r="DVA47" s="4"/>
      <c r="DVB47" s="4"/>
      <c r="DVC47" s="4"/>
      <c r="DVD47" s="4"/>
      <c r="DVE47" s="4"/>
      <c r="DVF47" s="4"/>
      <c r="DVG47" s="4"/>
      <c r="DVH47" s="4"/>
      <c r="DVI47" s="4"/>
      <c r="DVJ47" s="4"/>
      <c r="DVK47" s="4"/>
      <c r="DVL47" s="4"/>
      <c r="DVM47" s="4"/>
      <c r="DVN47" s="4"/>
      <c r="DVO47" s="4"/>
      <c r="DVP47" s="4"/>
      <c r="DVQ47" s="4"/>
      <c r="DVR47" s="4"/>
      <c r="DVS47" s="4"/>
      <c r="DVT47" s="4"/>
      <c r="DVU47" s="4"/>
      <c r="DVV47" s="4"/>
      <c r="DVW47" s="4"/>
      <c r="DVX47" s="4"/>
      <c r="DVY47" s="4"/>
      <c r="DVZ47" s="4"/>
      <c r="DWA47" s="4"/>
      <c r="DWB47" s="4"/>
      <c r="DWC47" s="4"/>
      <c r="DWD47" s="4"/>
      <c r="DWE47" s="4"/>
      <c r="DWF47" s="4"/>
      <c r="DWG47" s="4"/>
      <c r="DWH47" s="4"/>
      <c r="DWI47" s="4"/>
      <c r="DWJ47" s="4"/>
      <c r="DWK47" s="4"/>
      <c r="DWL47" s="4"/>
      <c r="DWM47" s="4"/>
      <c r="DWN47" s="4"/>
      <c r="DWO47" s="4"/>
      <c r="DWP47" s="4"/>
      <c r="DWQ47" s="4"/>
      <c r="DWR47" s="4"/>
      <c r="DWS47" s="4"/>
      <c r="DWT47" s="4"/>
      <c r="DWU47" s="4"/>
      <c r="DWV47" s="4"/>
      <c r="DWW47" s="4"/>
      <c r="DWX47" s="4"/>
      <c r="DWY47" s="4"/>
      <c r="DWZ47" s="4"/>
      <c r="DXA47" s="4"/>
      <c r="DXB47" s="4"/>
      <c r="DXC47" s="4"/>
      <c r="DXD47" s="4"/>
      <c r="DXE47" s="4"/>
      <c r="DXF47" s="4"/>
      <c r="DXG47" s="4"/>
      <c r="DXH47" s="4"/>
      <c r="DXI47" s="4"/>
      <c r="DXJ47" s="4"/>
      <c r="DXK47" s="4"/>
      <c r="DXL47" s="4"/>
      <c r="DXM47" s="4"/>
      <c r="DXN47" s="4"/>
      <c r="DXO47" s="4"/>
      <c r="DXP47" s="4"/>
      <c r="DXQ47" s="4"/>
      <c r="DXR47" s="4"/>
      <c r="DXS47" s="4"/>
      <c r="DXT47" s="4"/>
      <c r="DXU47" s="4"/>
      <c r="DXV47" s="4"/>
      <c r="DXW47" s="4"/>
      <c r="DXX47" s="4"/>
      <c r="DXY47" s="4"/>
      <c r="DXZ47" s="4"/>
      <c r="DYA47" s="4"/>
      <c r="DYB47" s="4"/>
      <c r="DYC47" s="4"/>
      <c r="DYD47" s="4"/>
      <c r="DYE47" s="4"/>
      <c r="DYF47" s="4"/>
      <c r="DYG47" s="4"/>
      <c r="DYH47" s="4"/>
      <c r="DYI47" s="4"/>
      <c r="DYJ47" s="4"/>
      <c r="DYK47" s="4"/>
      <c r="DYL47" s="4"/>
      <c r="DYM47" s="4"/>
      <c r="DYN47" s="4"/>
      <c r="DYO47" s="4"/>
      <c r="DYP47" s="4"/>
      <c r="DYQ47" s="4"/>
      <c r="DYR47" s="4"/>
      <c r="DYS47" s="4"/>
      <c r="DYT47" s="4"/>
      <c r="DYU47" s="4"/>
      <c r="DYV47" s="4"/>
      <c r="DYW47" s="4"/>
      <c r="DYX47" s="4"/>
      <c r="DYY47" s="4"/>
      <c r="DYZ47" s="4"/>
      <c r="DZA47" s="4"/>
      <c r="DZB47" s="4"/>
      <c r="DZC47" s="4"/>
      <c r="DZD47" s="4"/>
      <c r="DZE47" s="4"/>
      <c r="DZF47" s="4"/>
      <c r="DZG47" s="4"/>
      <c r="DZH47" s="4"/>
      <c r="DZI47" s="4"/>
      <c r="DZJ47" s="4"/>
      <c r="DZK47" s="4"/>
      <c r="DZL47" s="4"/>
      <c r="DZM47" s="4"/>
      <c r="DZN47" s="4"/>
      <c r="DZO47" s="4"/>
      <c r="DZP47" s="4"/>
      <c r="DZQ47" s="4"/>
      <c r="DZR47" s="4"/>
      <c r="DZS47" s="4"/>
      <c r="DZT47" s="4"/>
      <c r="DZU47" s="4"/>
      <c r="DZV47" s="4"/>
      <c r="DZW47" s="4"/>
      <c r="DZX47" s="4"/>
      <c r="DZY47" s="4"/>
      <c r="DZZ47" s="4"/>
      <c r="EAA47" s="4"/>
      <c r="EAB47" s="4"/>
      <c r="EAC47" s="4"/>
      <c r="EAD47" s="4"/>
      <c r="EAE47" s="4"/>
      <c r="EAF47" s="4"/>
      <c r="EAG47" s="4"/>
      <c r="EAH47" s="4"/>
      <c r="EAI47" s="4"/>
      <c r="EAJ47" s="4"/>
      <c r="EAK47" s="4"/>
      <c r="EAL47" s="4"/>
      <c r="EAM47" s="4"/>
      <c r="EAN47" s="4"/>
      <c r="EAO47" s="4"/>
      <c r="EAP47" s="4"/>
      <c r="EAQ47" s="4"/>
      <c r="EAR47" s="4"/>
      <c r="EAS47" s="4"/>
      <c r="EAT47" s="4"/>
      <c r="EAU47" s="4"/>
      <c r="EAV47" s="4"/>
      <c r="EAW47" s="4"/>
      <c r="EAX47" s="4"/>
      <c r="EAY47" s="4"/>
      <c r="EAZ47" s="4"/>
      <c r="EBA47" s="4"/>
      <c r="EBB47" s="4"/>
      <c r="EBC47" s="4"/>
      <c r="EBD47" s="4"/>
      <c r="EBE47" s="4"/>
      <c r="EBF47" s="4"/>
      <c r="EBG47" s="4"/>
      <c r="EBH47" s="4"/>
      <c r="EBI47" s="4"/>
      <c r="EBJ47" s="4"/>
      <c r="EBK47" s="4"/>
      <c r="EBL47" s="4"/>
      <c r="EBM47" s="4"/>
      <c r="EBN47" s="4"/>
      <c r="EBO47" s="4"/>
      <c r="EBP47" s="4"/>
      <c r="EBQ47" s="4"/>
      <c r="EBR47" s="4"/>
      <c r="EBS47" s="4"/>
      <c r="EBT47" s="4"/>
      <c r="EBU47" s="4"/>
      <c r="EBV47" s="4"/>
      <c r="EBW47" s="4"/>
      <c r="EBX47" s="4"/>
      <c r="EBY47" s="4"/>
      <c r="EBZ47" s="4"/>
      <c r="ECA47" s="4"/>
      <c r="ECB47" s="4"/>
      <c r="ECC47" s="4"/>
      <c r="ECD47" s="4"/>
      <c r="ECE47" s="4"/>
      <c r="ECF47" s="4"/>
      <c r="ECG47" s="4"/>
      <c r="ECH47" s="4"/>
      <c r="ECI47" s="4"/>
      <c r="ECJ47" s="4"/>
      <c r="ECK47" s="4"/>
      <c r="ECL47" s="4"/>
      <c r="ECM47" s="4"/>
      <c r="ECN47" s="4"/>
      <c r="ECO47" s="4"/>
      <c r="ECP47" s="4"/>
      <c r="ECQ47" s="4"/>
      <c r="ECR47" s="4"/>
      <c r="ECS47" s="4"/>
      <c r="ECT47" s="4"/>
      <c r="ECU47" s="4"/>
      <c r="ECV47" s="4"/>
      <c r="ECW47" s="4"/>
      <c r="ECX47" s="4"/>
      <c r="ECY47" s="4"/>
      <c r="ECZ47" s="4"/>
      <c r="EDA47" s="4"/>
      <c r="EDB47" s="4"/>
      <c r="EDC47" s="4"/>
      <c r="EDD47" s="4"/>
      <c r="EDE47" s="4"/>
      <c r="EDF47" s="4"/>
      <c r="EDG47" s="4"/>
      <c r="EDH47" s="4"/>
      <c r="EDI47" s="4"/>
      <c r="EDJ47" s="4"/>
      <c r="EDK47" s="4"/>
      <c r="EDL47" s="4"/>
      <c r="EDM47" s="4"/>
      <c r="EDN47" s="4"/>
      <c r="EDO47" s="4"/>
      <c r="EDP47" s="4"/>
      <c r="EDQ47" s="4"/>
      <c r="EDR47" s="4"/>
      <c r="EDS47" s="4"/>
      <c r="EDT47" s="4"/>
      <c r="EDU47" s="4"/>
      <c r="EDV47" s="4"/>
      <c r="EDW47" s="4"/>
      <c r="EDX47" s="4"/>
      <c r="EDY47" s="4"/>
      <c r="EDZ47" s="4"/>
      <c r="EEA47" s="4"/>
      <c r="EEB47" s="4"/>
      <c r="EEC47" s="4"/>
      <c r="EED47" s="4"/>
      <c r="EEE47" s="4"/>
      <c r="EEF47" s="4"/>
      <c r="EEG47" s="4"/>
      <c r="EEH47" s="4"/>
      <c r="EEI47" s="4"/>
      <c r="EEJ47" s="4"/>
      <c r="EEK47" s="4"/>
      <c r="EEL47" s="4"/>
      <c r="EEM47" s="4"/>
      <c r="EEN47" s="4"/>
      <c r="EEO47" s="4"/>
      <c r="EEP47" s="4"/>
      <c r="EEQ47" s="4"/>
      <c r="EER47" s="4"/>
      <c r="EES47" s="4"/>
      <c r="EET47" s="4"/>
      <c r="EEU47" s="4"/>
      <c r="EEV47" s="4"/>
      <c r="EEW47" s="4"/>
      <c r="EEX47" s="4"/>
      <c r="EEY47" s="4"/>
      <c r="EEZ47" s="4"/>
      <c r="EFA47" s="4"/>
      <c r="EFB47" s="4"/>
      <c r="EFC47" s="4"/>
      <c r="EFD47" s="4"/>
      <c r="EFE47" s="4"/>
      <c r="EFF47" s="4"/>
      <c r="EFG47" s="4"/>
      <c r="EFH47" s="4"/>
      <c r="EFI47" s="4"/>
      <c r="EFJ47" s="4"/>
      <c r="EFK47" s="4"/>
      <c r="EFL47" s="4"/>
      <c r="EFM47" s="4"/>
      <c r="EFN47" s="4"/>
      <c r="EFO47" s="4"/>
      <c r="EFP47" s="4"/>
      <c r="EFQ47" s="4"/>
      <c r="EFR47" s="4"/>
      <c r="EFS47" s="4"/>
      <c r="EFT47" s="4"/>
      <c r="EFU47" s="4"/>
      <c r="EFV47" s="4"/>
      <c r="EFW47" s="4"/>
      <c r="EFX47" s="4"/>
      <c r="EFY47" s="4"/>
      <c r="EFZ47" s="4"/>
      <c r="EGA47" s="4"/>
      <c r="EGB47" s="4"/>
      <c r="EGC47" s="4"/>
      <c r="EGD47" s="4"/>
      <c r="EGE47" s="4"/>
      <c r="EGF47" s="4"/>
      <c r="EGG47" s="4"/>
      <c r="EGH47" s="4"/>
      <c r="EGI47" s="4"/>
      <c r="EGJ47" s="4"/>
      <c r="EGK47" s="4"/>
      <c r="EGL47" s="4"/>
      <c r="EGM47" s="4"/>
      <c r="EGN47" s="4"/>
      <c r="EGO47" s="4"/>
      <c r="EGP47" s="4"/>
      <c r="EGQ47" s="4"/>
      <c r="EGR47" s="4"/>
      <c r="EGS47" s="4"/>
      <c r="EGT47" s="4"/>
      <c r="EGU47" s="4"/>
      <c r="EGV47" s="4"/>
      <c r="EGW47" s="4"/>
      <c r="EGX47" s="4"/>
      <c r="EGY47" s="4"/>
      <c r="EGZ47" s="4"/>
      <c r="EHA47" s="4"/>
      <c r="EHB47" s="4"/>
      <c r="EHC47" s="4"/>
      <c r="EHD47" s="4"/>
      <c r="EHE47" s="4"/>
      <c r="EHF47" s="4"/>
      <c r="EHG47" s="4"/>
      <c r="EHH47" s="4"/>
      <c r="EHI47" s="4"/>
      <c r="EHJ47" s="4"/>
      <c r="EHK47" s="4"/>
      <c r="EHL47" s="4"/>
      <c r="EHM47" s="4"/>
      <c r="EHN47" s="4"/>
      <c r="EHO47" s="4"/>
      <c r="EHP47" s="4"/>
      <c r="EHQ47" s="4"/>
      <c r="EHR47" s="4"/>
      <c r="EHS47" s="4"/>
      <c r="EHT47" s="4"/>
      <c r="EHU47" s="4"/>
      <c r="EHV47" s="4"/>
      <c r="EHW47" s="4"/>
      <c r="EHX47" s="4"/>
      <c r="EHY47" s="4"/>
      <c r="EHZ47" s="4"/>
      <c r="EIA47" s="4"/>
      <c r="EIB47" s="4"/>
      <c r="EIC47" s="4"/>
      <c r="EID47" s="4"/>
      <c r="EIE47" s="4"/>
      <c r="EIF47" s="4"/>
      <c r="EIG47" s="4"/>
      <c r="EIH47" s="4"/>
      <c r="EII47" s="4"/>
      <c r="EIJ47" s="4"/>
      <c r="EIK47" s="4"/>
      <c r="EIL47" s="4"/>
      <c r="EIM47" s="4"/>
      <c r="EIN47" s="4"/>
      <c r="EIO47" s="4"/>
      <c r="EIP47" s="4"/>
      <c r="EIQ47" s="4"/>
      <c r="EIR47" s="4"/>
      <c r="EIS47" s="4"/>
      <c r="EIT47" s="4"/>
      <c r="EIU47" s="4"/>
      <c r="EIV47" s="4"/>
      <c r="EIW47" s="4"/>
      <c r="EIX47" s="4"/>
      <c r="EIY47" s="4"/>
      <c r="EIZ47" s="4"/>
      <c r="EJA47" s="4"/>
      <c r="EJB47" s="4"/>
      <c r="EJC47" s="4"/>
      <c r="EJD47" s="4"/>
      <c r="EJE47" s="4"/>
      <c r="EJF47" s="4"/>
      <c r="EJG47" s="4"/>
      <c r="EJH47" s="4"/>
      <c r="EJI47" s="4"/>
      <c r="EJJ47" s="4"/>
      <c r="EJK47" s="4"/>
      <c r="EJL47" s="4"/>
      <c r="EJM47" s="4"/>
      <c r="EJN47" s="4"/>
      <c r="EJO47" s="4"/>
      <c r="EJP47" s="4"/>
      <c r="EJQ47" s="4"/>
      <c r="EJR47" s="4"/>
      <c r="EJS47" s="4"/>
      <c r="EJT47" s="4"/>
      <c r="EJU47" s="4"/>
      <c r="EJV47" s="4"/>
      <c r="EJW47" s="4"/>
      <c r="EJX47" s="4"/>
      <c r="EJY47" s="4"/>
      <c r="EJZ47" s="4"/>
      <c r="EKA47" s="4"/>
      <c r="EKB47" s="4"/>
      <c r="EKC47" s="4"/>
      <c r="EKD47" s="4"/>
      <c r="EKE47" s="4"/>
      <c r="EKF47" s="4"/>
      <c r="EKG47" s="4"/>
      <c r="EKH47" s="4"/>
      <c r="EKI47" s="4"/>
      <c r="EKJ47" s="4"/>
      <c r="EKK47" s="4"/>
      <c r="EKL47" s="4"/>
      <c r="EKM47" s="4"/>
      <c r="EKN47" s="4"/>
      <c r="EKO47" s="4"/>
      <c r="EKP47" s="4"/>
      <c r="EKQ47" s="4"/>
      <c r="EKR47" s="4"/>
      <c r="EKS47" s="4"/>
      <c r="EKT47" s="4"/>
      <c r="EKU47" s="4"/>
      <c r="EKV47" s="4"/>
      <c r="EKW47" s="4"/>
      <c r="EKX47" s="4"/>
      <c r="EKY47" s="4"/>
      <c r="EKZ47" s="4"/>
      <c r="ELA47" s="4"/>
      <c r="ELB47" s="4"/>
      <c r="ELC47" s="4"/>
      <c r="ELD47" s="4"/>
      <c r="ELE47" s="4"/>
      <c r="ELF47" s="4"/>
      <c r="ELG47" s="4"/>
      <c r="ELH47" s="4"/>
      <c r="ELI47" s="4"/>
      <c r="ELJ47" s="4"/>
      <c r="ELK47" s="4"/>
      <c r="ELL47" s="4"/>
      <c r="ELM47" s="4"/>
      <c r="ELN47" s="4"/>
      <c r="ELO47" s="4"/>
      <c r="ELP47" s="4"/>
      <c r="ELQ47" s="4"/>
      <c r="ELR47" s="4"/>
      <c r="ELS47" s="4"/>
      <c r="ELT47" s="4"/>
      <c r="ELU47" s="4"/>
      <c r="ELV47" s="4"/>
      <c r="ELW47" s="4"/>
      <c r="ELX47" s="4"/>
      <c r="ELY47" s="4"/>
      <c r="ELZ47" s="4"/>
      <c r="EMA47" s="4"/>
      <c r="EMB47" s="4"/>
      <c r="EMC47" s="4"/>
      <c r="EMD47" s="4"/>
      <c r="EME47" s="4"/>
      <c r="EMF47" s="4"/>
      <c r="EMG47" s="4"/>
      <c r="EMH47" s="4"/>
      <c r="EMI47" s="4"/>
      <c r="EMJ47" s="4"/>
      <c r="EMK47" s="4"/>
      <c r="EML47" s="4"/>
      <c r="EMM47" s="4"/>
      <c r="EMN47" s="4"/>
      <c r="EMO47" s="4"/>
      <c r="EMP47" s="4"/>
      <c r="EMQ47" s="4"/>
      <c r="EMR47" s="4"/>
      <c r="EMS47" s="4"/>
      <c r="EMT47" s="4"/>
      <c r="EMU47" s="4"/>
      <c r="EMV47" s="4"/>
      <c r="EMW47" s="4"/>
      <c r="EMX47" s="4"/>
      <c r="EMY47" s="4"/>
      <c r="EMZ47" s="4"/>
      <c r="ENA47" s="4"/>
      <c r="ENB47" s="4"/>
      <c r="ENC47" s="4"/>
      <c r="END47" s="4"/>
      <c r="ENE47" s="4"/>
      <c r="ENF47" s="4"/>
      <c r="ENG47" s="4"/>
      <c r="ENH47" s="4"/>
      <c r="ENI47" s="4"/>
      <c r="ENJ47" s="4"/>
      <c r="ENK47" s="4"/>
      <c r="ENL47" s="4"/>
      <c r="ENM47" s="4"/>
      <c r="ENN47" s="4"/>
      <c r="ENO47" s="4"/>
      <c r="ENP47" s="4"/>
      <c r="ENQ47" s="4"/>
      <c r="ENR47" s="4"/>
      <c r="ENS47" s="4"/>
      <c r="ENT47" s="4"/>
      <c r="ENU47" s="4"/>
      <c r="ENV47" s="4"/>
      <c r="ENW47" s="4"/>
      <c r="ENX47" s="4"/>
      <c r="ENY47" s="4"/>
      <c r="ENZ47" s="4"/>
      <c r="EOA47" s="4"/>
      <c r="EOB47" s="4"/>
      <c r="EOC47" s="4"/>
      <c r="EOD47" s="4"/>
      <c r="EOE47" s="4"/>
      <c r="EOF47" s="4"/>
      <c r="EOG47" s="4"/>
      <c r="EOH47" s="4"/>
      <c r="EOI47" s="4"/>
      <c r="EOJ47" s="4"/>
      <c r="EOK47" s="4"/>
      <c r="EOL47" s="4"/>
      <c r="EOM47" s="4"/>
      <c r="EON47" s="4"/>
      <c r="EOO47" s="4"/>
      <c r="EOP47" s="4"/>
      <c r="EOQ47" s="4"/>
      <c r="EOR47" s="4"/>
      <c r="EOS47" s="4"/>
      <c r="EOT47" s="4"/>
      <c r="EOU47" s="4"/>
      <c r="EOV47" s="4"/>
      <c r="EOW47" s="4"/>
      <c r="EOX47" s="4"/>
      <c r="EOY47" s="4"/>
      <c r="EOZ47" s="4"/>
      <c r="EPA47" s="4"/>
      <c r="EPB47" s="4"/>
      <c r="EPC47" s="4"/>
      <c r="EPD47" s="4"/>
      <c r="EPE47" s="4"/>
      <c r="EPF47" s="4"/>
      <c r="EPG47" s="4"/>
      <c r="EPH47" s="4"/>
      <c r="EPI47" s="4"/>
      <c r="EPJ47" s="4"/>
      <c r="EPK47" s="4"/>
      <c r="EPL47" s="4"/>
      <c r="EPM47" s="4"/>
      <c r="EPN47" s="4"/>
      <c r="EPO47" s="4"/>
      <c r="EPP47" s="4"/>
      <c r="EPQ47" s="4"/>
      <c r="EPR47" s="4"/>
      <c r="EPS47" s="4"/>
      <c r="EPT47" s="4"/>
      <c r="EPU47" s="4"/>
      <c r="EPV47" s="4"/>
      <c r="EPW47" s="4"/>
      <c r="EPX47" s="4"/>
      <c r="EPY47" s="4"/>
      <c r="EPZ47" s="4"/>
      <c r="EQA47" s="4"/>
      <c r="EQB47" s="4"/>
      <c r="EQC47" s="4"/>
      <c r="EQD47" s="4"/>
      <c r="EQE47" s="4"/>
      <c r="EQF47" s="4"/>
      <c r="EQG47" s="4"/>
      <c r="EQH47" s="4"/>
      <c r="EQI47" s="4"/>
      <c r="EQJ47" s="4"/>
      <c r="EQK47" s="4"/>
      <c r="EQL47" s="4"/>
      <c r="EQM47" s="4"/>
      <c r="EQN47" s="4"/>
      <c r="EQO47" s="4"/>
      <c r="EQP47" s="4"/>
      <c r="EQQ47" s="4"/>
      <c r="EQR47" s="4"/>
      <c r="EQS47" s="4"/>
      <c r="EQT47" s="4"/>
      <c r="EQU47" s="4"/>
      <c r="EQV47" s="4"/>
      <c r="EQW47" s="4"/>
      <c r="EQX47" s="4"/>
      <c r="EQY47" s="4"/>
      <c r="EQZ47" s="4"/>
      <c r="ERA47" s="4"/>
      <c r="ERB47" s="4"/>
      <c r="ERC47" s="4"/>
      <c r="ERD47" s="4"/>
      <c r="ERE47" s="4"/>
      <c r="ERF47" s="4"/>
      <c r="ERG47" s="4"/>
      <c r="ERH47" s="4"/>
      <c r="ERI47" s="4"/>
      <c r="ERJ47" s="4"/>
      <c r="ERK47" s="4"/>
      <c r="ERL47" s="4"/>
      <c r="ERM47" s="4"/>
      <c r="ERN47" s="4"/>
      <c r="ERO47" s="4"/>
      <c r="ERP47" s="4"/>
      <c r="ERQ47" s="4"/>
      <c r="ERR47" s="4"/>
      <c r="ERS47" s="4"/>
      <c r="ERT47" s="4"/>
      <c r="ERU47" s="4"/>
      <c r="ERV47" s="4"/>
      <c r="ERW47" s="4"/>
      <c r="ERX47" s="4"/>
      <c r="ERY47" s="4"/>
      <c r="ERZ47" s="4"/>
      <c r="ESA47" s="4"/>
      <c r="ESB47" s="4"/>
      <c r="ESC47" s="4"/>
      <c r="ESD47" s="4"/>
      <c r="ESE47" s="4"/>
      <c r="ESF47" s="4"/>
      <c r="ESG47" s="4"/>
      <c r="ESH47" s="4"/>
      <c r="ESI47" s="4"/>
      <c r="ESJ47" s="4"/>
      <c r="ESK47" s="4"/>
      <c r="ESL47" s="4"/>
      <c r="ESM47" s="4"/>
      <c r="ESN47" s="4"/>
      <c r="ESO47" s="4"/>
      <c r="ESP47" s="4"/>
      <c r="ESQ47" s="4"/>
      <c r="ESR47" s="4"/>
      <c r="ESS47" s="4"/>
      <c r="EST47" s="4"/>
      <c r="ESU47" s="4"/>
      <c r="ESV47" s="4"/>
      <c r="ESW47" s="4"/>
      <c r="ESX47" s="4"/>
      <c r="ESY47" s="4"/>
      <c r="ESZ47" s="4"/>
      <c r="ETA47" s="4"/>
      <c r="ETB47" s="4"/>
      <c r="ETC47" s="4"/>
      <c r="ETD47" s="4"/>
      <c r="ETE47" s="4"/>
      <c r="ETF47" s="4"/>
      <c r="ETG47" s="4"/>
      <c r="ETH47" s="4"/>
      <c r="ETI47" s="4"/>
      <c r="ETJ47" s="4"/>
      <c r="ETK47" s="4"/>
      <c r="ETL47" s="4"/>
      <c r="ETM47" s="4"/>
      <c r="ETN47" s="4"/>
      <c r="ETO47" s="4"/>
      <c r="ETP47" s="4"/>
      <c r="ETQ47" s="4"/>
      <c r="ETR47" s="4"/>
      <c r="ETS47" s="4"/>
      <c r="ETT47" s="4"/>
      <c r="ETU47" s="4"/>
      <c r="ETV47" s="4"/>
      <c r="ETW47" s="4"/>
      <c r="ETX47" s="4"/>
      <c r="ETY47" s="4"/>
      <c r="ETZ47" s="4"/>
      <c r="EUA47" s="4"/>
      <c r="EUB47" s="4"/>
      <c r="EUC47" s="4"/>
      <c r="EUD47" s="4"/>
      <c r="EUE47" s="4"/>
      <c r="EUF47" s="4"/>
      <c r="EUG47" s="4"/>
      <c r="EUH47" s="4"/>
      <c r="EUI47" s="4"/>
      <c r="EUJ47" s="4"/>
      <c r="EUK47" s="4"/>
      <c r="EUL47" s="4"/>
      <c r="EUM47" s="4"/>
      <c r="EUN47" s="4"/>
      <c r="EUO47" s="4"/>
      <c r="EUP47" s="4"/>
      <c r="EUQ47" s="4"/>
      <c r="EUR47" s="4"/>
      <c r="EUS47" s="4"/>
      <c r="EUT47" s="4"/>
      <c r="EUU47" s="4"/>
      <c r="EUV47" s="4"/>
      <c r="EUW47" s="4"/>
      <c r="EUX47" s="4"/>
      <c r="EUY47" s="4"/>
      <c r="EUZ47" s="4"/>
      <c r="EVA47" s="4"/>
      <c r="EVB47" s="4"/>
      <c r="EVC47" s="4"/>
      <c r="EVD47" s="4"/>
      <c r="EVE47" s="4"/>
      <c r="EVF47" s="4"/>
      <c r="EVG47" s="4"/>
      <c r="EVH47" s="4"/>
      <c r="EVI47" s="4"/>
      <c r="EVJ47" s="4"/>
      <c r="EVK47" s="4"/>
      <c r="EVL47" s="4"/>
      <c r="EVM47" s="4"/>
      <c r="EVN47" s="4"/>
      <c r="EVO47" s="4"/>
      <c r="EVP47" s="4"/>
      <c r="EVQ47" s="4"/>
      <c r="EVR47" s="4"/>
      <c r="EVS47" s="4"/>
      <c r="EVT47" s="4"/>
      <c r="EVU47" s="4"/>
      <c r="EVV47" s="4"/>
      <c r="EVW47" s="4"/>
      <c r="EVX47" s="4"/>
      <c r="EVY47" s="4"/>
      <c r="EVZ47" s="4"/>
      <c r="EWA47" s="4"/>
      <c r="EWB47" s="4"/>
      <c r="EWC47" s="4"/>
      <c r="EWD47" s="4"/>
      <c r="EWE47" s="4"/>
      <c r="EWF47" s="4"/>
      <c r="EWG47" s="4"/>
      <c r="EWH47" s="4"/>
      <c r="EWI47" s="4"/>
      <c r="EWJ47" s="4"/>
      <c r="EWK47" s="4"/>
      <c r="EWL47" s="4"/>
      <c r="EWM47" s="4"/>
      <c r="EWN47" s="4"/>
      <c r="EWO47" s="4"/>
      <c r="EWP47" s="4"/>
      <c r="EWQ47" s="4"/>
      <c r="EWR47" s="4"/>
      <c r="EWS47" s="4"/>
      <c r="EWT47" s="4"/>
      <c r="EWU47" s="4"/>
      <c r="EWV47" s="4"/>
      <c r="EWW47" s="4"/>
      <c r="EWX47" s="4"/>
      <c r="EWY47" s="4"/>
      <c r="EWZ47" s="4"/>
      <c r="EXA47" s="4"/>
      <c r="EXB47" s="4"/>
      <c r="EXC47" s="4"/>
      <c r="EXD47" s="4"/>
      <c r="EXE47" s="4"/>
      <c r="EXF47" s="4"/>
      <c r="EXG47" s="4"/>
      <c r="EXH47" s="4"/>
      <c r="EXI47" s="4"/>
      <c r="EXJ47" s="4"/>
      <c r="EXK47" s="4"/>
      <c r="EXL47" s="4"/>
      <c r="EXM47" s="4"/>
      <c r="EXN47" s="4"/>
      <c r="EXO47" s="4"/>
      <c r="EXP47" s="4"/>
      <c r="EXQ47" s="4"/>
      <c r="EXR47" s="4"/>
      <c r="EXS47" s="4"/>
      <c r="EXT47" s="4"/>
      <c r="EXU47" s="4"/>
      <c r="EXV47" s="4"/>
      <c r="EXW47" s="4"/>
      <c r="EXX47" s="4"/>
      <c r="EXY47" s="4"/>
      <c r="EXZ47" s="4"/>
      <c r="EYA47" s="4"/>
      <c r="EYB47" s="4"/>
      <c r="EYC47" s="4"/>
      <c r="EYD47" s="4"/>
      <c r="EYE47" s="4"/>
      <c r="EYF47" s="4"/>
      <c r="EYG47" s="4"/>
      <c r="EYH47" s="4"/>
      <c r="EYI47" s="4"/>
      <c r="EYJ47" s="4"/>
      <c r="EYK47" s="4"/>
      <c r="EYL47" s="4"/>
      <c r="EYM47" s="4"/>
      <c r="EYN47" s="4"/>
      <c r="EYO47" s="4"/>
      <c r="EYP47" s="4"/>
      <c r="EYQ47" s="4"/>
      <c r="EYR47" s="4"/>
      <c r="EYS47" s="4"/>
      <c r="EYT47" s="4"/>
      <c r="EYU47" s="4"/>
      <c r="EYV47" s="4"/>
      <c r="EYW47" s="4"/>
      <c r="EYX47" s="4"/>
      <c r="EYY47" s="4"/>
      <c r="EYZ47" s="4"/>
      <c r="EZA47" s="4"/>
      <c r="EZB47" s="4"/>
      <c r="EZC47" s="4"/>
      <c r="EZD47" s="4"/>
      <c r="EZE47" s="4"/>
      <c r="EZF47" s="4"/>
      <c r="EZG47" s="4"/>
      <c r="EZH47" s="4"/>
      <c r="EZI47" s="4"/>
      <c r="EZJ47" s="4"/>
      <c r="EZK47" s="4"/>
      <c r="EZL47" s="4"/>
      <c r="EZM47" s="4"/>
      <c r="EZN47" s="4"/>
      <c r="EZO47" s="4"/>
      <c r="EZP47" s="4"/>
      <c r="EZQ47" s="4"/>
      <c r="EZR47" s="4"/>
      <c r="EZS47" s="4"/>
      <c r="EZT47" s="4"/>
      <c r="EZU47" s="4"/>
      <c r="EZV47" s="4"/>
      <c r="EZW47" s="4"/>
      <c r="EZX47" s="4"/>
      <c r="EZY47" s="4"/>
      <c r="EZZ47" s="4"/>
      <c r="FAA47" s="4"/>
      <c r="FAB47" s="4"/>
      <c r="FAC47" s="4"/>
      <c r="FAD47" s="4"/>
      <c r="FAE47" s="4"/>
      <c r="FAF47" s="4"/>
      <c r="FAG47" s="4"/>
      <c r="FAH47" s="4"/>
      <c r="FAI47" s="4"/>
      <c r="FAJ47" s="4"/>
      <c r="FAK47" s="4"/>
      <c r="FAL47" s="4"/>
      <c r="FAM47" s="4"/>
      <c r="FAN47" s="4"/>
      <c r="FAO47" s="4"/>
      <c r="FAP47" s="4"/>
      <c r="FAQ47" s="4"/>
      <c r="FAR47" s="4"/>
      <c r="FAS47" s="4"/>
      <c r="FAT47" s="4"/>
      <c r="FAU47" s="4"/>
      <c r="FAV47" s="4"/>
      <c r="FAW47" s="4"/>
      <c r="FAX47" s="4"/>
      <c r="FAY47" s="4"/>
      <c r="FAZ47" s="4"/>
      <c r="FBA47" s="4"/>
      <c r="FBB47" s="4"/>
      <c r="FBC47" s="4"/>
      <c r="FBD47" s="4"/>
      <c r="FBE47" s="4"/>
      <c r="FBF47" s="4"/>
      <c r="FBG47" s="4"/>
      <c r="FBH47" s="4"/>
      <c r="FBI47" s="4"/>
      <c r="FBJ47" s="4"/>
      <c r="FBK47" s="4"/>
      <c r="FBL47" s="4"/>
      <c r="FBM47" s="4"/>
      <c r="FBN47" s="4"/>
      <c r="FBO47" s="4"/>
      <c r="FBP47" s="4"/>
      <c r="FBQ47" s="4"/>
      <c r="FBR47" s="4"/>
      <c r="FBS47" s="4"/>
      <c r="FBT47" s="4"/>
      <c r="FBU47" s="4"/>
      <c r="FBV47" s="4"/>
      <c r="FBW47" s="4"/>
      <c r="FBX47" s="4"/>
      <c r="FBY47" s="4"/>
      <c r="FBZ47" s="4"/>
      <c r="FCA47" s="4"/>
      <c r="FCB47" s="4"/>
      <c r="FCC47" s="4"/>
      <c r="FCD47" s="4"/>
      <c r="FCE47" s="4"/>
      <c r="FCF47" s="4"/>
      <c r="FCG47" s="4"/>
      <c r="FCH47" s="4"/>
      <c r="FCI47" s="4"/>
      <c r="FCJ47" s="4"/>
      <c r="FCK47" s="4"/>
      <c r="FCL47" s="4"/>
      <c r="FCM47" s="4"/>
      <c r="FCN47" s="4"/>
      <c r="FCO47" s="4"/>
      <c r="FCP47" s="4"/>
      <c r="FCQ47" s="4"/>
      <c r="FCR47" s="4"/>
      <c r="FCS47" s="4"/>
      <c r="FCT47" s="4"/>
      <c r="FCU47" s="4"/>
      <c r="FCV47" s="4"/>
      <c r="FCW47" s="4"/>
      <c r="FCX47" s="4"/>
      <c r="FCY47" s="4"/>
      <c r="FCZ47" s="4"/>
      <c r="FDA47" s="4"/>
      <c r="FDB47" s="4"/>
      <c r="FDC47" s="4"/>
      <c r="FDD47" s="4"/>
      <c r="FDE47" s="4"/>
      <c r="FDF47" s="4"/>
      <c r="FDG47" s="4"/>
      <c r="FDH47" s="4"/>
      <c r="FDI47" s="4"/>
      <c r="FDJ47" s="4"/>
      <c r="FDK47" s="4"/>
      <c r="FDL47" s="4"/>
      <c r="FDM47" s="4"/>
      <c r="FDN47" s="4"/>
      <c r="FDO47" s="4"/>
      <c r="FDP47" s="4"/>
      <c r="FDQ47" s="4"/>
      <c r="FDR47" s="4"/>
      <c r="FDS47" s="4"/>
      <c r="FDT47" s="4"/>
      <c r="FDU47" s="4"/>
      <c r="FDV47" s="4"/>
      <c r="FDW47" s="4"/>
      <c r="FDX47" s="4"/>
      <c r="FDY47" s="4"/>
      <c r="FDZ47" s="4"/>
      <c r="FEA47" s="4"/>
      <c r="FEB47" s="4"/>
      <c r="FEC47" s="4"/>
      <c r="FED47" s="4"/>
      <c r="FEE47" s="4"/>
      <c r="FEF47" s="4"/>
      <c r="FEG47" s="4"/>
      <c r="FEH47" s="4"/>
      <c r="FEI47" s="4"/>
      <c r="FEJ47" s="4"/>
      <c r="FEK47" s="4"/>
      <c r="FEL47" s="4"/>
      <c r="FEM47" s="4"/>
      <c r="FEN47" s="4"/>
      <c r="FEO47" s="4"/>
      <c r="FEP47" s="4"/>
      <c r="FEQ47" s="4"/>
      <c r="FER47" s="4"/>
      <c r="FES47" s="4"/>
      <c r="FET47" s="4"/>
      <c r="FEU47" s="4"/>
      <c r="FEV47" s="4"/>
      <c r="FEW47" s="4"/>
      <c r="FEX47" s="4"/>
      <c r="FEY47" s="4"/>
      <c r="FEZ47" s="4"/>
      <c r="FFA47" s="4"/>
      <c r="FFB47" s="4"/>
      <c r="FFC47" s="4"/>
      <c r="FFD47" s="4"/>
      <c r="FFE47" s="4"/>
      <c r="FFF47" s="4"/>
      <c r="FFG47" s="4"/>
      <c r="FFH47" s="4"/>
      <c r="FFI47" s="4"/>
      <c r="FFJ47" s="4"/>
      <c r="FFK47" s="4"/>
      <c r="FFL47" s="4"/>
      <c r="FFM47" s="4"/>
      <c r="FFN47" s="4"/>
      <c r="FFO47" s="4"/>
      <c r="FFP47" s="4"/>
      <c r="FFQ47" s="4"/>
      <c r="FFR47" s="4"/>
      <c r="FFS47" s="4"/>
      <c r="FFT47" s="4"/>
      <c r="FFU47" s="4"/>
      <c r="FFV47" s="4"/>
      <c r="FFW47" s="4"/>
      <c r="FFX47" s="4"/>
      <c r="FFY47" s="4"/>
      <c r="FFZ47" s="4"/>
      <c r="FGA47" s="4"/>
      <c r="FGB47" s="4"/>
      <c r="FGC47" s="4"/>
      <c r="FGD47" s="4"/>
      <c r="FGE47" s="4"/>
      <c r="FGF47" s="4"/>
      <c r="FGG47" s="4"/>
      <c r="FGH47" s="4"/>
      <c r="FGI47" s="4"/>
      <c r="FGJ47" s="4"/>
      <c r="FGK47" s="4"/>
      <c r="FGL47" s="4"/>
      <c r="FGM47" s="4"/>
      <c r="FGN47" s="4"/>
      <c r="FGO47" s="4"/>
      <c r="FGP47" s="4"/>
      <c r="FGQ47" s="4"/>
      <c r="FGR47" s="4"/>
      <c r="FGS47" s="4"/>
      <c r="FGT47" s="4"/>
      <c r="FGU47" s="4"/>
      <c r="FGV47" s="4"/>
      <c r="FGW47" s="4"/>
      <c r="FGX47" s="4"/>
      <c r="FGY47" s="4"/>
      <c r="FGZ47" s="4"/>
      <c r="FHA47" s="4"/>
      <c r="FHB47" s="4"/>
      <c r="FHC47" s="4"/>
      <c r="FHD47" s="4"/>
      <c r="FHE47" s="4"/>
      <c r="FHF47" s="4"/>
      <c r="FHG47" s="4"/>
      <c r="FHH47" s="4"/>
      <c r="FHI47" s="4"/>
      <c r="FHJ47" s="4"/>
      <c r="FHK47" s="4"/>
      <c r="FHL47" s="4"/>
      <c r="FHM47" s="4"/>
      <c r="FHN47" s="4"/>
      <c r="FHO47" s="4"/>
      <c r="FHP47" s="4"/>
      <c r="FHQ47" s="4"/>
      <c r="FHR47" s="4"/>
      <c r="FHS47" s="4"/>
      <c r="FHT47" s="4"/>
      <c r="FHU47" s="4"/>
      <c r="FHV47" s="4"/>
      <c r="FHW47" s="4"/>
      <c r="FHX47" s="4"/>
      <c r="FHY47" s="4"/>
      <c r="FHZ47" s="4"/>
      <c r="FIA47" s="4"/>
      <c r="FIB47" s="4"/>
      <c r="FIC47" s="4"/>
      <c r="FID47" s="4"/>
      <c r="FIE47" s="4"/>
      <c r="FIF47" s="4"/>
      <c r="FIG47" s="4"/>
      <c r="FIH47" s="4"/>
      <c r="FII47" s="4"/>
      <c r="FIJ47" s="4"/>
      <c r="FIK47" s="4"/>
      <c r="FIL47" s="4"/>
      <c r="FIM47" s="4"/>
      <c r="FIN47" s="4"/>
      <c r="FIO47" s="4"/>
      <c r="FIP47" s="4"/>
      <c r="FIQ47" s="4"/>
      <c r="FIR47" s="4"/>
      <c r="FIS47" s="4"/>
      <c r="FIT47" s="4"/>
      <c r="FIU47" s="4"/>
      <c r="FIV47" s="4"/>
      <c r="FIW47" s="4"/>
      <c r="FIX47" s="4"/>
      <c r="FIY47" s="4"/>
      <c r="FIZ47" s="4"/>
      <c r="FJA47" s="4"/>
      <c r="FJB47" s="4"/>
      <c r="FJC47" s="4"/>
      <c r="FJD47" s="4"/>
      <c r="FJE47" s="4"/>
      <c r="FJF47" s="4"/>
      <c r="FJG47" s="4"/>
      <c r="FJH47" s="4"/>
      <c r="FJI47" s="4"/>
      <c r="FJJ47" s="4"/>
      <c r="FJK47" s="4"/>
      <c r="FJL47" s="4"/>
      <c r="FJM47" s="4"/>
      <c r="FJN47" s="4"/>
      <c r="FJO47" s="4"/>
      <c r="FJP47" s="4"/>
      <c r="FJQ47" s="4"/>
      <c r="FJR47" s="4"/>
      <c r="FJS47" s="4"/>
      <c r="FJT47" s="4"/>
      <c r="FJU47" s="4"/>
      <c r="FJV47" s="4"/>
      <c r="FJW47" s="4"/>
      <c r="FJX47" s="4"/>
      <c r="FJY47" s="4"/>
      <c r="FJZ47" s="4"/>
      <c r="FKA47" s="4"/>
      <c r="FKB47" s="4"/>
      <c r="FKC47" s="4"/>
      <c r="FKD47" s="4"/>
      <c r="FKE47" s="4"/>
      <c r="FKF47" s="4"/>
      <c r="FKG47" s="4"/>
      <c r="FKH47" s="4"/>
      <c r="FKI47" s="4"/>
      <c r="FKJ47" s="4"/>
      <c r="FKK47" s="4"/>
      <c r="FKL47" s="4"/>
      <c r="FKM47" s="4"/>
      <c r="FKN47" s="4"/>
      <c r="FKO47" s="4"/>
      <c r="FKP47" s="4"/>
      <c r="FKQ47" s="4"/>
      <c r="FKR47" s="4"/>
      <c r="FKS47" s="4"/>
      <c r="FKT47" s="4"/>
      <c r="FKU47" s="4"/>
      <c r="FKV47" s="4"/>
      <c r="FKW47" s="4"/>
      <c r="FKX47" s="4"/>
      <c r="FKY47" s="4"/>
      <c r="FKZ47" s="4"/>
      <c r="FLA47" s="4"/>
      <c r="FLB47" s="4"/>
      <c r="FLC47" s="4"/>
      <c r="FLD47" s="4"/>
      <c r="FLE47" s="4"/>
      <c r="FLF47" s="4"/>
      <c r="FLG47" s="4"/>
      <c r="FLH47" s="4"/>
      <c r="FLI47" s="4"/>
      <c r="FLJ47" s="4"/>
      <c r="FLK47" s="4"/>
      <c r="FLL47" s="4"/>
      <c r="FLM47" s="4"/>
      <c r="FLN47" s="4"/>
      <c r="FLO47" s="4"/>
      <c r="FLP47" s="4"/>
      <c r="FLQ47" s="4"/>
      <c r="FLR47" s="4"/>
      <c r="FLS47" s="4"/>
      <c r="FLT47" s="4"/>
      <c r="FLU47" s="4"/>
      <c r="FLV47" s="4"/>
      <c r="FLW47" s="4"/>
      <c r="FLX47" s="4"/>
      <c r="FLY47" s="4"/>
      <c r="FLZ47" s="4"/>
      <c r="FMA47" s="4"/>
      <c r="FMB47" s="4"/>
      <c r="FMC47" s="4"/>
      <c r="FMD47" s="4"/>
      <c r="FME47" s="4"/>
      <c r="FMF47" s="4"/>
      <c r="FMG47" s="4"/>
      <c r="FMH47" s="4"/>
      <c r="FMI47" s="4"/>
      <c r="FMJ47" s="4"/>
      <c r="FMK47" s="4"/>
      <c r="FML47" s="4"/>
      <c r="FMM47" s="4"/>
      <c r="FMN47" s="4"/>
      <c r="FMO47" s="4"/>
      <c r="FMP47" s="4"/>
      <c r="FMQ47" s="4"/>
      <c r="FMR47" s="4"/>
      <c r="FMS47" s="4"/>
      <c r="FMT47" s="4"/>
      <c r="FMU47" s="4"/>
      <c r="FMV47" s="4"/>
      <c r="FMW47" s="4"/>
      <c r="FMX47" s="4"/>
      <c r="FMY47" s="4"/>
      <c r="FMZ47" s="4"/>
      <c r="FNA47" s="4"/>
      <c r="FNB47" s="4"/>
      <c r="FNC47" s="4"/>
      <c r="FND47" s="4"/>
      <c r="FNE47" s="4"/>
      <c r="FNF47" s="4"/>
      <c r="FNG47" s="4"/>
      <c r="FNH47" s="4"/>
      <c r="FNI47" s="4"/>
      <c r="FNJ47" s="4"/>
      <c r="FNK47" s="4"/>
      <c r="FNL47" s="4"/>
      <c r="FNM47" s="4"/>
      <c r="FNN47" s="4"/>
      <c r="FNO47" s="4"/>
      <c r="FNP47" s="4"/>
      <c r="FNQ47" s="4"/>
      <c r="FNR47" s="4"/>
      <c r="FNS47" s="4"/>
      <c r="FNT47" s="4"/>
      <c r="FNU47" s="4"/>
      <c r="FNV47" s="4"/>
      <c r="FNW47" s="4"/>
      <c r="FNX47" s="4"/>
      <c r="FNY47" s="4"/>
      <c r="FNZ47" s="4"/>
      <c r="FOA47" s="4"/>
      <c r="FOB47" s="4"/>
      <c r="FOC47" s="4"/>
      <c r="FOD47" s="4"/>
      <c r="FOE47" s="4"/>
      <c r="FOF47" s="4"/>
      <c r="FOG47" s="4"/>
      <c r="FOH47" s="4"/>
      <c r="FOI47" s="4"/>
      <c r="FOJ47" s="4"/>
      <c r="FOK47" s="4"/>
      <c r="FOL47" s="4"/>
      <c r="FOM47" s="4"/>
      <c r="FON47" s="4"/>
      <c r="FOO47" s="4"/>
      <c r="FOP47" s="4"/>
      <c r="FOQ47" s="4"/>
      <c r="FOR47" s="4"/>
      <c r="FOS47" s="4"/>
      <c r="FOT47" s="4"/>
      <c r="FOU47" s="4"/>
      <c r="FOV47" s="4"/>
      <c r="FOW47" s="4"/>
      <c r="FOX47" s="4"/>
      <c r="FOY47" s="4"/>
      <c r="FOZ47" s="4"/>
      <c r="FPA47" s="4"/>
      <c r="FPB47" s="4"/>
      <c r="FPC47" s="4"/>
      <c r="FPD47" s="4"/>
      <c r="FPE47" s="4"/>
      <c r="FPF47" s="4"/>
      <c r="FPG47" s="4"/>
      <c r="FPH47" s="4"/>
      <c r="FPI47" s="4"/>
      <c r="FPJ47" s="4"/>
      <c r="FPK47" s="4"/>
      <c r="FPL47" s="4"/>
      <c r="FPM47" s="4"/>
      <c r="FPN47" s="4"/>
      <c r="FPO47" s="4"/>
      <c r="FPP47" s="4"/>
      <c r="FPQ47" s="4"/>
      <c r="FPR47" s="4"/>
      <c r="FPS47" s="4"/>
      <c r="FPT47" s="4"/>
      <c r="FPU47" s="4"/>
      <c r="FPV47" s="4"/>
      <c r="FPW47" s="4"/>
      <c r="FPX47" s="4"/>
      <c r="FPY47" s="4"/>
      <c r="FPZ47" s="4"/>
      <c r="FQA47" s="4"/>
      <c r="FQB47" s="4"/>
      <c r="FQC47" s="4"/>
      <c r="FQD47" s="4"/>
      <c r="FQE47" s="4"/>
      <c r="FQF47" s="4"/>
      <c r="FQG47" s="4"/>
      <c r="FQH47" s="4"/>
      <c r="FQI47" s="4"/>
      <c r="FQJ47" s="4"/>
      <c r="FQK47" s="4"/>
      <c r="FQL47" s="4"/>
      <c r="FQM47" s="4"/>
      <c r="FQN47" s="4"/>
      <c r="FQO47" s="4"/>
      <c r="FQP47" s="4"/>
      <c r="FQQ47" s="4"/>
      <c r="FQR47" s="4"/>
      <c r="FQS47" s="4"/>
      <c r="FQT47" s="4"/>
      <c r="FQU47" s="4"/>
      <c r="FQV47" s="4"/>
      <c r="FQW47" s="4"/>
      <c r="FQX47" s="4"/>
      <c r="FQY47" s="4"/>
      <c r="FQZ47" s="4"/>
      <c r="FRA47" s="4"/>
      <c r="FRB47" s="4"/>
      <c r="FRC47" s="4"/>
      <c r="FRD47" s="4"/>
      <c r="FRE47" s="4"/>
      <c r="FRF47" s="4"/>
      <c r="FRG47" s="4"/>
      <c r="FRH47" s="4"/>
      <c r="FRI47" s="4"/>
      <c r="FRJ47" s="4"/>
      <c r="FRK47" s="4"/>
      <c r="FRL47" s="4"/>
      <c r="FRM47" s="4"/>
      <c r="FRN47" s="4"/>
      <c r="FRO47" s="4"/>
      <c r="FRP47" s="4"/>
      <c r="FRQ47" s="4"/>
      <c r="FRR47" s="4"/>
      <c r="FRS47" s="4"/>
      <c r="FRT47" s="4"/>
      <c r="FRU47" s="4"/>
      <c r="FRV47" s="4"/>
      <c r="FRW47" s="4"/>
      <c r="FRX47" s="4"/>
      <c r="FRY47" s="4"/>
      <c r="FRZ47" s="4"/>
      <c r="FSA47" s="4"/>
      <c r="FSB47" s="4"/>
      <c r="FSC47" s="4"/>
      <c r="FSD47" s="4"/>
      <c r="FSE47" s="4"/>
      <c r="FSF47" s="4"/>
      <c r="FSG47" s="4"/>
      <c r="FSH47" s="4"/>
      <c r="FSI47" s="4"/>
      <c r="FSJ47" s="4"/>
      <c r="FSK47" s="4"/>
      <c r="FSL47" s="4"/>
      <c r="FSM47" s="4"/>
      <c r="FSN47" s="4"/>
      <c r="FSO47" s="4"/>
      <c r="FSP47" s="4"/>
      <c r="FSQ47" s="4"/>
      <c r="FSR47" s="4"/>
      <c r="FSS47" s="4"/>
      <c r="FST47" s="4"/>
      <c r="FSU47" s="4"/>
      <c r="FSV47" s="4"/>
      <c r="FSW47" s="4"/>
      <c r="FSX47" s="4"/>
      <c r="FSY47" s="4"/>
      <c r="FSZ47" s="4"/>
      <c r="FTA47" s="4"/>
      <c r="FTB47" s="4"/>
      <c r="FTC47" s="4"/>
      <c r="FTD47" s="4"/>
      <c r="FTE47" s="4"/>
      <c r="FTF47" s="4"/>
      <c r="FTG47" s="4"/>
      <c r="FTH47" s="4"/>
      <c r="FTI47" s="4"/>
      <c r="FTJ47" s="4"/>
      <c r="FTK47" s="4"/>
      <c r="FTL47" s="4"/>
      <c r="FTM47" s="4"/>
      <c r="FTN47" s="4"/>
      <c r="FTO47" s="4"/>
      <c r="FTP47" s="4"/>
      <c r="FTQ47" s="4"/>
      <c r="FTR47" s="4"/>
      <c r="FTS47" s="4"/>
      <c r="FTT47" s="4"/>
      <c r="FTU47" s="4"/>
      <c r="FTV47" s="4"/>
      <c r="FTW47" s="4"/>
      <c r="FTX47" s="4"/>
      <c r="FTY47" s="4"/>
      <c r="FTZ47" s="4"/>
      <c r="FUA47" s="4"/>
      <c r="FUB47" s="4"/>
      <c r="FUC47" s="4"/>
      <c r="FUD47" s="4"/>
      <c r="FUE47" s="4"/>
      <c r="FUF47" s="4"/>
      <c r="FUG47" s="4"/>
      <c r="FUH47" s="4"/>
      <c r="FUI47" s="4"/>
      <c r="FUJ47" s="4"/>
      <c r="FUK47" s="4"/>
      <c r="FUL47" s="4"/>
      <c r="FUM47" s="4"/>
      <c r="FUN47" s="4"/>
      <c r="FUO47" s="4"/>
      <c r="FUP47" s="4"/>
      <c r="FUQ47" s="4"/>
      <c r="FUR47" s="4"/>
      <c r="FUS47" s="4"/>
      <c r="FUT47" s="4"/>
      <c r="FUU47" s="4"/>
      <c r="FUV47" s="4"/>
      <c r="FUW47" s="4"/>
      <c r="FUX47" s="4"/>
      <c r="FUY47" s="4"/>
      <c r="FUZ47" s="4"/>
      <c r="FVA47" s="4"/>
      <c r="FVB47" s="4"/>
      <c r="FVC47" s="4"/>
      <c r="FVD47" s="4"/>
      <c r="FVE47" s="4"/>
      <c r="FVF47" s="4"/>
      <c r="FVG47" s="4"/>
      <c r="FVH47" s="4"/>
      <c r="FVI47" s="4"/>
      <c r="FVJ47" s="4"/>
      <c r="FVK47" s="4"/>
      <c r="FVL47" s="4"/>
      <c r="FVM47" s="4"/>
      <c r="FVN47" s="4"/>
      <c r="FVO47" s="4"/>
      <c r="FVP47" s="4"/>
      <c r="FVQ47" s="4"/>
      <c r="FVR47" s="4"/>
      <c r="FVS47" s="4"/>
      <c r="FVT47" s="4"/>
      <c r="FVU47" s="4"/>
      <c r="FVV47" s="4"/>
      <c r="FVW47" s="4"/>
      <c r="FVX47" s="4"/>
      <c r="FVY47" s="4"/>
      <c r="FVZ47" s="4"/>
      <c r="FWA47" s="4"/>
      <c r="FWB47" s="4"/>
      <c r="FWC47" s="4"/>
      <c r="FWD47" s="4"/>
      <c r="FWE47" s="4"/>
      <c r="FWF47" s="4"/>
      <c r="FWG47" s="4"/>
      <c r="FWH47" s="4"/>
      <c r="FWI47" s="4"/>
      <c r="FWJ47" s="4"/>
      <c r="FWK47" s="4"/>
      <c r="FWL47" s="4"/>
      <c r="FWM47" s="4"/>
      <c r="FWN47" s="4"/>
      <c r="FWO47" s="4"/>
      <c r="FWP47" s="4"/>
      <c r="FWQ47" s="4"/>
      <c r="FWR47" s="4"/>
      <c r="FWS47" s="4"/>
      <c r="FWT47" s="4"/>
      <c r="FWU47" s="4"/>
      <c r="FWV47" s="4"/>
      <c r="FWW47" s="4"/>
      <c r="FWX47" s="4"/>
      <c r="FWY47" s="4"/>
      <c r="FWZ47" s="4"/>
      <c r="FXA47" s="4"/>
      <c r="FXB47" s="4"/>
      <c r="FXC47" s="4"/>
      <c r="FXD47" s="4"/>
      <c r="FXE47" s="4"/>
      <c r="FXF47" s="4"/>
      <c r="FXG47" s="4"/>
      <c r="FXH47" s="4"/>
      <c r="FXI47" s="4"/>
      <c r="FXJ47" s="4"/>
      <c r="FXK47" s="4"/>
      <c r="FXL47" s="4"/>
      <c r="FXM47" s="4"/>
      <c r="FXN47" s="4"/>
      <c r="FXO47" s="4"/>
      <c r="FXP47" s="4"/>
      <c r="FXQ47" s="4"/>
      <c r="FXR47" s="4"/>
      <c r="FXS47" s="4"/>
      <c r="FXT47" s="4"/>
      <c r="FXU47" s="4"/>
      <c r="FXV47" s="4"/>
      <c r="FXW47" s="4"/>
      <c r="FXX47" s="4"/>
      <c r="FXY47" s="4"/>
      <c r="FXZ47" s="4"/>
      <c r="FYA47" s="4"/>
      <c r="FYB47" s="4"/>
      <c r="FYC47" s="4"/>
      <c r="FYD47" s="4"/>
      <c r="FYE47" s="4"/>
      <c r="FYF47" s="4"/>
      <c r="FYG47" s="4"/>
      <c r="FYH47" s="4"/>
      <c r="FYI47" s="4"/>
      <c r="FYJ47" s="4"/>
      <c r="FYK47" s="4"/>
      <c r="FYL47" s="4"/>
      <c r="FYM47" s="4"/>
      <c r="FYN47" s="4"/>
      <c r="FYO47" s="4"/>
      <c r="FYP47" s="4"/>
      <c r="FYQ47" s="4"/>
      <c r="FYR47" s="4"/>
      <c r="FYS47" s="4"/>
      <c r="FYT47" s="4"/>
      <c r="FYU47" s="4"/>
      <c r="FYV47" s="4"/>
      <c r="FYW47" s="4"/>
      <c r="FYX47" s="4"/>
      <c r="FYY47" s="4"/>
      <c r="FYZ47" s="4"/>
      <c r="FZA47" s="4"/>
      <c r="FZB47" s="4"/>
      <c r="FZC47" s="4"/>
      <c r="FZD47" s="4"/>
      <c r="FZE47" s="4"/>
      <c r="FZF47" s="4"/>
      <c r="FZG47" s="4"/>
      <c r="FZH47" s="4"/>
      <c r="FZI47" s="4"/>
      <c r="FZJ47" s="4"/>
      <c r="FZK47" s="4"/>
      <c r="FZL47" s="4"/>
      <c r="FZM47" s="4"/>
      <c r="FZN47" s="4"/>
      <c r="FZO47" s="4"/>
      <c r="FZP47" s="4"/>
      <c r="FZQ47" s="4"/>
      <c r="FZR47" s="4"/>
      <c r="FZS47" s="4"/>
      <c r="FZT47" s="4"/>
      <c r="FZU47" s="4"/>
      <c r="FZV47" s="4"/>
      <c r="FZW47" s="4"/>
      <c r="FZX47" s="4"/>
      <c r="FZY47" s="4"/>
      <c r="FZZ47" s="4"/>
      <c r="GAA47" s="4"/>
      <c r="GAB47" s="4"/>
      <c r="GAC47" s="4"/>
      <c r="GAD47" s="4"/>
      <c r="GAE47" s="4"/>
      <c r="GAF47" s="4"/>
      <c r="GAG47" s="4"/>
      <c r="GAH47" s="4"/>
      <c r="GAI47" s="4"/>
      <c r="GAJ47" s="4"/>
      <c r="GAK47" s="4"/>
      <c r="GAL47" s="4"/>
      <c r="GAM47" s="4"/>
      <c r="GAN47" s="4"/>
      <c r="GAO47" s="4"/>
      <c r="GAP47" s="4"/>
      <c r="GAQ47" s="4"/>
      <c r="GAR47" s="4"/>
      <c r="GAS47" s="4"/>
      <c r="GAT47" s="4"/>
      <c r="GAU47" s="4"/>
      <c r="GAV47" s="4"/>
      <c r="GAW47" s="4"/>
      <c r="GAX47" s="4"/>
      <c r="GAY47" s="4"/>
      <c r="GAZ47" s="4"/>
      <c r="GBA47" s="4"/>
      <c r="GBB47" s="4"/>
      <c r="GBC47" s="4"/>
      <c r="GBD47" s="4"/>
      <c r="GBE47" s="4"/>
      <c r="GBF47" s="4"/>
      <c r="GBG47" s="4"/>
      <c r="GBH47" s="4"/>
      <c r="GBI47" s="4"/>
      <c r="GBJ47" s="4"/>
      <c r="GBK47" s="4"/>
      <c r="GBL47" s="4"/>
      <c r="GBM47" s="4"/>
      <c r="GBN47" s="4"/>
      <c r="GBO47" s="4"/>
      <c r="GBP47" s="4"/>
      <c r="GBQ47" s="4"/>
      <c r="GBR47" s="4"/>
      <c r="GBS47" s="4"/>
      <c r="GBT47" s="4"/>
      <c r="GBU47" s="4"/>
      <c r="GBV47" s="4"/>
      <c r="GBW47" s="4"/>
      <c r="GBX47" s="4"/>
      <c r="GBY47" s="4"/>
      <c r="GBZ47" s="4"/>
      <c r="GCA47" s="4"/>
      <c r="GCB47" s="4"/>
      <c r="GCC47" s="4"/>
      <c r="GCD47" s="4"/>
      <c r="GCE47" s="4"/>
      <c r="GCF47" s="4"/>
      <c r="GCG47" s="4"/>
      <c r="GCH47" s="4"/>
      <c r="GCI47" s="4"/>
      <c r="GCJ47" s="4"/>
      <c r="GCK47" s="4"/>
      <c r="GCL47" s="4"/>
      <c r="GCM47" s="4"/>
      <c r="GCN47" s="4"/>
      <c r="GCO47" s="4"/>
      <c r="GCP47" s="4"/>
      <c r="GCQ47" s="4"/>
      <c r="GCR47" s="4"/>
      <c r="GCS47" s="4"/>
      <c r="GCT47" s="4"/>
      <c r="GCU47" s="4"/>
      <c r="GCV47" s="4"/>
      <c r="GCW47" s="4"/>
      <c r="GCX47" s="4"/>
      <c r="GCY47" s="4"/>
      <c r="GCZ47" s="4"/>
      <c r="GDA47" s="4"/>
      <c r="GDB47" s="4"/>
      <c r="GDC47" s="4"/>
      <c r="GDD47" s="4"/>
      <c r="GDE47" s="4"/>
      <c r="GDF47" s="4"/>
      <c r="GDG47" s="4"/>
      <c r="GDH47" s="4"/>
      <c r="GDI47" s="4"/>
      <c r="GDJ47" s="4"/>
      <c r="GDK47" s="4"/>
      <c r="GDL47" s="4"/>
      <c r="GDM47" s="4"/>
      <c r="GDN47" s="4"/>
      <c r="GDO47" s="4"/>
      <c r="GDP47" s="4"/>
      <c r="GDQ47" s="4"/>
      <c r="GDR47" s="4"/>
      <c r="GDS47" s="4"/>
      <c r="GDT47" s="4"/>
      <c r="GDU47" s="4"/>
      <c r="GDV47" s="4"/>
      <c r="GDW47" s="4"/>
      <c r="GDX47" s="4"/>
      <c r="GDY47" s="4"/>
      <c r="GDZ47" s="4"/>
      <c r="GEA47" s="4"/>
      <c r="GEB47" s="4"/>
      <c r="GEC47" s="4"/>
      <c r="GED47" s="4"/>
      <c r="GEE47" s="4"/>
      <c r="GEF47" s="4"/>
      <c r="GEG47" s="4"/>
      <c r="GEH47" s="4"/>
      <c r="GEI47" s="4"/>
      <c r="GEJ47" s="4"/>
      <c r="GEK47" s="4"/>
      <c r="GEL47" s="4"/>
      <c r="GEM47" s="4"/>
      <c r="GEN47" s="4"/>
      <c r="GEO47" s="4"/>
      <c r="GEP47" s="4"/>
      <c r="GEQ47" s="4"/>
      <c r="GER47" s="4"/>
      <c r="GES47" s="4"/>
      <c r="GET47" s="4"/>
      <c r="GEU47" s="4"/>
      <c r="GEV47" s="4"/>
      <c r="GEW47" s="4"/>
      <c r="GEX47" s="4"/>
      <c r="GEY47" s="4"/>
      <c r="GEZ47" s="4"/>
      <c r="GFA47" s="4"/>
      <c r="GFB47" s="4"/>
      <c r="GFC47" s="4"/>
      <c r="GFD47" s="4"/>
      <c r="GFE47" s="4"/>
      <c r="GFF47" s="4"/>
      <c r="GFG47" s="4"/>
      <c r="GFH47" s="4"/>
      <c r="GFI47" s="4"/>
      <c r="GFJ47" s="4"/>
      <c r="GFK47" s="4"/>
      <c r="GFL47" s="4"/>
      <c r="GFM47" s="4"/>
      <c r="GFN47" s="4"/>
      <c r="GFO47" s="4"/>
      <c r="GFP47" s="4"/>
      <c r="GFQ47" s="4"/>
      <c r="GFR47" s="4"/>
      <c r="GFS47" s="4"/>
      <c r="GFT47" s="4"/>
      <c r="GFU47" s="4"/>
      <c r="GFV47" s="4"/>
      <c r="GFW47" s="4"/>
      <c r="GFX47" s="4"/>
      <c r="GFY47" s="4"/>
      <c r="GFZ47" s="4"/>
      <c r="GGA47" s="4"/>
      <c r="GGB47" s="4"/>
      <c r="GGC47" s="4"/>
      <c r="GGD47" s="4"/>
      <c r="GGE47" s="4"/>
      <c r="GGF47" s="4"/>
      <c r="GGG47" s="4"/>
      <c r="GGH47" s="4"/>
      <c r="GGI47" s="4"/>
      <c r="GGJ47" s="4"/>
      <c r="GGK47" s="4"/>
      <c r="GGL47" s="4"/>
      <c r="GGM47" s="4"/>
      <c r="GGN47" s="4"/>
      <c r="GGO47" s="4"/>
      <c r="GGP47" s="4"/>
      <c r="GGQ47" s="4"/>
      <c r="GGR47" s="4"/>
      <c r="GGS47" s="4"/>
      <c r="GGT47" s="4"/>
      <c r="GGU47" s="4"/>
      <c r="GGV47" s="4"/>
      <c r="GGW47" s="4"/>
      <c r="GGX47" s="4"/>
      <c r="GGY47" s="4"/>
      <c r="GGZ47" s="4"/>
      <c r="GHA47" s="4"/>
      <c r="GHB47" s="4"/>
      <c r="GHC47" s="4"/>
      <c r="GHD47" s="4"/>
      <c r="GHE47" s="4"/>
      <c r="GHF47" s="4"/>
      <c r="GHG47" s="4"/>
      <c r="GHH47" s="4"/>
      <c r="GHI47" s="4"/>
      <c r="GHJ47" s="4"/>
      <c r="GHK47" s="4"/>
      <c r="GHL47" s="4"/>
      <c r="GHM47" s="4"/>
      <c r="GHN47" s="4"/>
      <c r="GHO47" s="4"/>
      <c r="GHP47" s="4"/>
      <c r="GHQ47" s="4"/>
      <c r="GHR47" s="4"/>
      <c r="GHS47" s="4"/>
      <c r="GHT47" s="4"/>
      <c r="GHU47" s="4"/>
      <c r="GHV47" s="4"/>
      <c r="GHW47" s="4"/>
      <c r="GHX47" s="4"/>
      <c r="GHY47" s="4"/>
      <c r="GHZ47" s="4"/>
      <c r="GIA47" s="4"/>
      <c r="GIB47" s="4"/>
      <c r="GIC47" s="4"/>
      <c r="GID47" s="4"/>
      <c r="GIE47" s="4"/>
      <c r="GIF47" s="4"/>
      <c r="GIG47" s="4"/>
      <c r="GIH47" s="4"/>
      <c r="GII47" s="4"/>
      <c r="GIJ47" s="4"/>
      <c r="GIK47" s="4"/>
      <c r="GIL47" s="4"/>
      <c r="GIM47" s="4"/>
      <c r="GIN47" s="4"/>
      <c r="GIO47" s="4"/>
      <c r="GIP47" s="4"/>
      <c r="GIQ47" s="4"/>
      <c r="GIR47" s="4"/>
      <c r="GIS47" s="4"/>
      <c r="GIT47" s="4"/>
      <c r="GIU47" s="4"/>
      <c r="GIV47" s="4"/>
      <c r="GIW47" s="4"/>
      <c r="GIX47" s="4"/>
      <c r="GIY47" s="4"/>
      <c r="GIZ47" s="4"/>
      <c r="GJA47" s="4"/>
      <c r="GJB47" s="4"/>
      <c r="GJC47" s="4"/>
      <c r="GJD47" s="4"/>
      <c r="GJE47" s="4"/>
      <c r="GJF47" s="4"/>
      <c r="GJG47" s="4"/>
      <c r="GJH47" s="4"/>
      <c r="GJI47" s="4"/>
      <c r="GJJ47" s="4"/>
      <c r="GJK47" s="4"/>
      <c r="GJL47" s="4"/>
      <c r="GJM47" s="4"/>
      <c r="GJN47" s="4"/>
      <c r="GJO47" s="4"/>
      <c r="GJP47" s="4"/>
      <c r="GJQ47" s="4"/>
      <c r="GJR47" s="4"/>
      <c r="GJS47" s="4"/>
      <c r="GJT47" s="4"/>
      <c r="GJU47" s="4"/>
      <c r="GJV47" s="4"/>
      <c r="GJW47" s="4"/>
      <c r="GJX47" s="4"/>
      <c r="GJY47" s="4"/>
      <c r="GJZ47" s="4"/>
      <c r="GKA47" s="4"/>
      <c r="GKB47" s="4"/>
      <c r="GKC47" s="4"/>
      <c r="GKD47" s="4"/>
      <c r="GKE47" s="4"/>
      <c r="GKF47" s="4"/>
      <c r="GKG47" s="4"/>
      <c r="GKH47" s="4"/>
      <c r="GKI47" s="4"/>
      <c r="GKJ47" s="4"/>
      <c r="GKK47" s="4"/>
      <c r="GKL47" s="4"/>
      <c r="GKM47" s="4"/>
      <c r="GKN47" s="4"/>
      <c r="GKO47" s="4"/>
      <c r="GKP47" s="4"/>
      <c r="GKQ47" s="4"/>
      <c r="GKR47" s="4"/>
      <c r="GKS47" s="4"/>
      <c r="GKT47" s="4"/>
      <c r="GKU47" s="4"/>
      <c r="GKV47" s="4"/>
      <c r="GKW47" s="4"/>
      <c r="GKX47" s="4"/>
      <c r="GKY47" s="4"/>
      <c r="GKZ47" s="4"/>
      <c r="GLA47" s="4"/>
      <c r="GLB47" s="4"/>
      <c r="GLC47" s="4"/>
      <c r="GLD47" s="4"/>
      <c r="GLE47" s="4"/>
      <c r="GLF47" s="4"/>
      <c r="GLG47" s="4"/>
      <c r="GLH47" s="4"/>
      <c r="GLI47" s="4"/>
      <c r="GLJ47" s="4"/>
      <c r="GLK47" s="4"/>
      <c r="GLL47" s="4"/>
      <c r="GLM47" s="4"/>
      <c r="GLN47" s="4"/>
      <c r="GLO47" s="4"/>
      <c r="GLP47" s="4"/>
      <c r="GLQ47" s="4"/>
      <c r="GLR47" s="4"/>
      <c r="GLS47" s="4"/>
      <c r="GLT47" s="4"/>
      <c r="GLU47" s="4"/>
      <c r="GLV47" s="4"/>
      <c r="GLW47" s="4"/>
      <c r="GLX47" s="4"/>
      <c r="GLY47" s="4"/>
      <c r="GLZ47" s="4"/>
      <c r="GMA47" s="4"/>
      <c r="GMB47" s="4"/>
      <c r="GMC47" s="4"/>
      <c r="GMD47" s="4"/>
      <c r="GME47" s="4"/>
      <c r="GMF47" s="4"/>
      <c r="GMG47" s="4"/>
      <c r="GMH47" s="4"/>
      <c r="GMI47" s="4"/>
      <c r="GMJ47" s="4"/>
      <c r="GMK47" s="4"/>
      <c r="GML47" s="4"/>
      <c r="GMM47" s="4"/>
      <c r="GMN47" s="4"/>
      <c r="GMO47" s="4"/>
      <c r="GMP47" s="4"/>
      <c r="GMQ47" s="4"/>
      <c r="GMR47" s="4"/>
      <c r="GMS47" s="4"/>
      <c r="GMT47" s="4"/>
      <c r="GMU47" s="4"/>
      <c r="GMV47" s="4"/>
      <c r="GMW47" s="4"/>
      <c r="GMX47" s="4"/>
      <c r="GMY47" s="4"/>
      <c r="GMZ47" s="4"/>
      <c r="GNA47" s="4"/>
      <c r="GNB47" s="4"/>
      <c r="GNC47" s="4"/>
      <c r="GND47" s="4"/>
      <c r="GNE47" s="4"/>
      <c r="GNF47" s="4"/>
      <c r="GNG47" s="4"/>
      <c r="GNH47" s="4"/>
      <c r="GNI47" s="4"/>
      <c r="GNJ47" s="4"/>
      <c r="GNK47" s="4"/>
      <c r="GNL47" s="4"/>
      <c r="GNM47" s="4"/>
      <c r="GNN47" s="4"/>
      <c r="GNO47" s="4"/>
      <c r="GNP47" s="4"/>
      <c r="GNQ47" s="4"/>
      <c r="GNR47" s="4"/>
      <c r="GNS47" s="4"/>
      <c r="GNT47" s="4"/>
      <c r="GNU47" s="4"/>
      <c r="GNV47" s="4"/>
      <c r="GNW47" s="4"/>
      <c r="GNX47" s="4"/>
      <c r="GNY47" s="4"/>
      <c r="GNZ47" s="4"/>
      <c r="GOA47" s="4"/>
      <c r="GOB47" s="4"/>
      <c r="GOC47" s="4"/>
      <c r="GOD47" s="4"/>
      <c r="GOE47" s="4"/>
      <c r="GOF47" s="4"/>
      <c r="GOG47" s="4"/>
      <c r="GOH47" s="4"/>
      <c r="GOI47" s="4"/>
      <c r="GOJ47" s="4"/>
      <c r="GOK47" s="4"/>
      <c r="GOL47" s="4"/>
      <c r="GOM47" s="4"/>
      <c r="GON47" s="4"/>
      <c r="GOO47" s="4"/>
      <c r="GOP47" s="4"/>
      <c r="GOQ47" s="4"/>
      <c r="GOR47" s="4"/>
      <c r="GOS47" s="4"/>
      <c r="GOT47" s="4"/>
      <c r="GOU47" s="4"/>
      <c r="GOV47" s="4"/>
      <c r="GOW47" s="4"/>
      <c r="GOX47" s="4"/>
      <c r="GOY47" s="4"/>
      <c r="GOZ47" s="4"/>
      <c r="GPA47" s="4"/>
      <c r="GPB47" s="4"/>
      <c r="GPC47" s="4"/>
      <c r="GPD47" s="4"/>
      <c r="GPE47" s="4"/>
      <c r="GPF47" s="4"/>
      <c r="GPG47" s="4"/>
      <c r="GPH47" s="4"/>
      <c r="GPI47" s="4"/>
      <c r="GPJ47" s="4"/>
      <c r="GPK47" s="4"/>
      <c r="GPL47" s="4"/>
      <c r="GPM47" s="4"/>
      <c r="GPN47" s="4"/>
      <c r="GPO47" s="4"/>
      <c r="GPP47" s="4"/>
      <c r="GPQ47" s="4"/>
      <c r="GPR47" s="4"/>
      <c r="GPS47" s="4"/>
      <c r="GPT47" s="4"/>
      <c r="GPU47" s="4"/>
      <c r="GPV47" s="4"/>
      <c r="GPW47" s="4"/>
      <c r="GPX47" s="4"/>
      <c r="GPY47" s="4"/>
      <c r="GPZ47" s="4"/>
      <c r="GQA47" s="4"/>
      <c r="GQB47" s="4"/>
      <c r="GQC47" s="4"/>
      <c r="GQD47" s="4"/>
      <c r="GQE47" s="4"/>
      <c r="GQF47" s="4"/>
      <c r="GQG47" s="4"/>
      <c r="GQH47" s="4"/>
      <c r="GQI47" s="4"/>
      <c r="GQJ47" s="4"/>
      <c r="GQK47" s="4"/>
      <c r="GQL47" s="4"/>
      <c r="GQM47" s="4"/>
      <c r="GQN47" s="4"/>
      <c r="GQO47" s="4"/>
      <c r="GQP47" s="4"/>
      <c r="GQQ47" s="4"/>
      <c r="GQR47" s="4"/>
      <c r="GQS47" s="4"/>
      <c r="GQT47" s="4"/>
      <c r="GQU47" s="4"/>
      <c r="GQV47" s="4"/>
      <c r="GQW47" s="4"/>
      <c r="GQX47" s="4"/>
      <c r="GQY47" s="4"/>
      <c r="GQZ47" s="4"/>
      <c r="GRA47" s="4"/>
      <c r="GRB47" s="4"/>
      <c r="GRC47" s="4"/>
      <c r="GRD47" s="4"/>
      <c r="GRE47" s="4"/>
      <c r="GRF47" s="4"/>
      <c r="GRG47" s="4"/>
      <c r="GRH47" s="4"/>
      <c r="GRI47" s="4"/>
      <c r="GRJ47" s="4"/>
      <c r="GRK47" s="4"/>
      <c r="GRL47" s="4"/>
      <c r="GRM47" s="4"/>
      <c r="GRN47" s="4"/>
      <c r="GRO47" s="4"/>
      <c r="GRP47" s="4"/>
      <c r="GRQ47" s="4"/>
      <c r="GRR47" s="4"/>
      <c r="GRS47" s="4"/>
      <c r="GRT47" s="4"/>
      <c r="GRU47" s="4"/>
      <c r="GRV47" s="4"/>
      <c r="GRW47" s="4"/>
      <c r="GRX47" s="4"/>
      <c r="GRY47" s="4"/>
      <c r="GRZ47" s="4"/>
      <c r="GSA47" s="4"/>
      <c r="GSB47" s="4"/>
      <c r="GSC47" s="4"/>
      <c r="GSD47" s="4"/>
      <c r="GSE47" s="4"/>
      <c r="GSF47" s="4"/>
      <c r="GSG47" s="4"/>
      <c r="GSH47" s="4"/>
      <c r="GSI47" s="4"/>
      <c r="GSJ47" s="4"/>
      <c r="GSK47" s="4"/>
      <c r="GSL47" s="4"/>
      <c r="GSM47" s="4"/>
      <c r="GSN47" s="4"/>
      <c r="GSO47" s="4"/>
      <c r="GSP47" s="4"/>
      <c r="GSQ47" s="4"/>
      <c r="GSR47" s="4"/>
      <c r="GSS47" s="4"/>
      <c r="GST47" s="4"/>
      <c r="GSU47" s="4"/>
      <c r="GSV47" s="4"/>
      <c r="GSW47" s="4"/>
      <c r="GSX47" s="4"/>
      <c r="GSY47" s="4"/>
      <c r="GSZ47" s="4"/>
      <c r="GTA47" s="4"/>
      <c r="GTB47" s="4"/>
      <c r="GTC47" s="4"/>
      <c r="GTD47" s="4"/>
      <c r="GTE47" s="4"/>
      <c r="GTF47" s="4"/>
      <c r="GTG47" s="4"/>
      <c r="GTH47" s="4"/>
      <c r="GTI47" s="4"/>
      <c r="GTJ47" s="4"/>
      <c r="GTK47" s="4"/>
      <c r="GTL47" s="4"/>
      <c r="GTM47" s="4"/>
      <c r="GTN47" s="4"/>
      <c r="GTO47" s="4"/>
      <c r="GTP47" s="4"/>
      <c r="GTQ47" s="4"/>
      <c r="GTR47" s="4"/>
      <c r="GTS47" s="4"/>
      <c r="GTT47" s="4"/>
      <c r="GTU47" s="4"/>
      <c r="GTV47" s="4"/>
      <c r="GTW47" s="4"/>
      <c r="GTX47" s="4"/>
      <c r="GTY47" s="4"/>
      <c r="GTZ47" s="4"/>
      <c r="GUA47" s="4"/>
      <c r="GUB47" s="4"/>
      <c r="GUC47" s="4"/>
      <c r="GUD47" s="4"/>
      <c r="GUE47" s="4"/>
      <c r="GUF47" s="4"/>
      <c r="GUG47" s="4"/>
      <c r="GUH47" s="4"/>
      <c r="GUI47" s="4"/>
      <c r="GUJ47" s="4"/>
      <c r="GUK47" s="4"/>
      <c r="GUL47" s="4"/>
      <c r="GUM47" s="4"/>
      <c r="GUN47" s="4"/>
      <c r="GUO47" s="4"/>
      <c r="GUP47" s="4"/>
      <c r="GUQ47" s="4"/>
      <c r="GUR47" s="4"/>
      <c r="GUS47" s="4"/>
      <c r="GUT47" s="4"/>
      <c r="GUU47" s="4"/>
      <c r="GUV47" s="4"/>
      <c r="GUW47" s="4"/>
      <c r="GUX47" s="4"/>
      <c r="GUY47" s="4"/>
      <c r="GUZ47" s="4"/>
      <c r="GVA47" s="4"/>
      <c r="GVB47" s="4"/>
      <c r="GVC47" s="4"/>
      <c r="GVD47" s="4"/>
      <c r="GVE47" s="4"/>
      <c r="GVF47" s="4"/>
      <c r="GVG47" s="4"/>
      <c r="GVH47" s="4"/>
      <c r="GVI47" s="4"/>
      <c r="GVJ47" s="4"/>
      <c r="GVK47" s="4"/>
      <c r="GVL47" s="4"/>
      <c r="GVM47" s="4"/>
      <c r="GVN47" s="4"/>
      <c r="GVO47" s="4"/>
      <c r="GVP47" s="4"/>
      <c r="GVQ47" s="4"/>
      <c r="GVR47" s="4"/>
      <c r="GVS47" s="4"/>
      <c r="GVT47" s="4"/>
      <c r="GVU47" s="4"/>
      <c r="GVV47" s="4"/>
      <c r="GVW47" s="4"/>
      <c r="GVX47" s="4"/>
      <c r="GVY47" s="4"/>
      <c r="GVZ47" s="4"/>
      <c r="GWA47" s="4"/>
      <c r="GWB47" s="4"/>
      <c r="GWC47" s="4"/>
      <c r="GWD47" s="4"/>
      <c r="GWE47" s="4"/>
      <c r="GWF47" s="4"/>
      <c r="GWG47" s="4"/>
      <c r="GWH47" s="4"/>
      <c r="GWI47" s="4"/>
      <c r="GWJ47" s="4"/>
      <c r="GWK47" s="4"/>
      <c r="GWL47" s="4"/>
      <c r="GWM47" s="4"/>
      <c r="GWN47" s="4"/>
      <c r="GWO47" s="4"/>
      <c r="GWP47" s="4"/>
      <c r="GWQ47" s="4"/>
      <c r="GWR47" s="4"/>
      <c r="GWS47" s="4"/>
      <c r="GWT47" s="4"/>
      <c r="GWU47" s="4"/>
      <c r="GWV47" s="4"/>
      <c r="GWW47" s="4"/>
      <c r="GWX47" s="4"/>
      <c r="GWY47" s="4"/>
      <c r="GWZ47" s="4"/>
      <c r="GXA47" s="4"/>
      <c r="GXB47" s="4"/>
      <c r="GXC47" s="4"/>
      <c r="GXD47" s="4"/>
      <c r="GXE47" s="4"/>
      <c r="GXF47" s="4"/>
      <c r="GXG47" s="4"/>
      <c r="GXH47" s="4"/>
      <c r="GXI47" s="4"/>
      <c r="GXJ47" s="4"/>
      <c r="GXK47" s="4"/>
      <c r="GXL47" s="4"/>
      <c r="GXM47" s="4"/>
      <c r="GXN47" s="4"/>
      <c r="GXO47" s="4"/>
      <c r="GXP47" s="4"/>
      <c r="GXQ47" s="4"/>
      <c r="GXR47" s="4"/>
      <c r="GXS47" s="4"/>
      <c r="GXT47" s="4"/>
      <c r="GXU47" s="4"/>
      <c r="GXV47" s="4"/>
      <c r="GXW47" s="4"/>
      <c r="GXX47" s="4"/>
      <c r="GXY47" s="4"/>
      <c r="GXZ47" s="4"/>
      <c r="GYA47" s="4"/>
      <c r="GYB47" s="4"/>
      <c r="GYC47" s="4"/>
      <c r="GYD47" s="4"/>
      <c r="GYE47" s="4"/>
      <c r="GYF47" s="4"/>
      <c r="GYG47" s="4"/>
      <c r="GYH47" s="4"/>
      <c r="GYI47" s="4"/>
      <c r="GYJ47" s="4"/>
      <c r="GYK47" s="4"/>
      <c r="GYL47" s="4"/>
      <c r="GYM47" s="4"/>
      <c r="GYN47" s="4"/>
      <c r="GYO47" s="4"/>
      <c r="GYP47" s="4"/>
      <c r="GYQ47" s="4"/>
      <c r="GYR47" s="4"/>
      <c r="GYS47" s="4"/>
      <c r="GYT47" s="4"/>
      <c r="GYU47" s="4"/>
      <c r="GYV47" s="4"/>
      <c r="GYW47" s="4"/>
      <c r="GYX47" s="4"/>
      <c r="GYY47" s="4"/>
      <c r="GYZ47" s="4"/>
      <c r="GZA47" s="4"/>
      <c r="GZB47" s="4"/>
      <c r="GZC47" s="4"/>
      <c r="GZD47" s="4"/>
      <c r="GZE47" s="4"/>
      <c r="GZF47" s="4"/>
      <c r="GZG47" s="4"/>
      <c r="GZH47" s="4"/>
      <c r="GZI47" s="4"/>
      <c r="GZJ47" s="4"/>
      <c r="GZK47" s="4"/>
      <c r="GZL47" s="4"/>
      <c r="GZM47" s="4"/>
      <c r="GZN47" s="4"/>
      <c r="GZO47" s="4"/>
      <c r="GZP47" s="4"/>
      <c r="GZQ47" s="4"/>
      <c r="GZR47" s="4"/>
      <c r="GZS47" s="4"/>
      <c r="GZT47" s="4"/>
      <c r="GZU47" s="4"/>
      <c r="GZV47" s="4"/>
      <c r="GZW47" s="4"/>
      <c r="GZX47" s="4"/>
      <c r="GZY47" s="4"/>
      <c r="GZZ47" s="4"/>
      <c r="HAA47" s="4"/>
      <c r="HAB47" s="4"/>
      <c r="HAC47" s="4"/>
      <c r="HAD47" s="4"/>
      <c r="HAE47" s="4"/>
      <c r="HAF47" s="4"/>
      <c r="HAG47" s="4"/>
      <c r="HAH47" s="4"/>
      <c r="HAI47" s="4"/>
      <c r="HAJ47" s="4"/>
      <c r="HAK47" s="4"/>
      <c r="HAL47" s="4"/>
      <c r="HAM47" s="4"/>
      <c r="HAN47" s="4"/>
      <c r="HAO47" s="4"/>
      <c r="HAP47" s="4"/>
      <c r="HAQ47" s="4"/>
      <c r="HAR47" s="4"/>
      <c r="HAS47" s="4"/>
      <c r="HAT47" s="4"/>
      <c r="HAU47" s="4"/>
      <c r="HAV47" s="4"/>
      <c r="HAW47" s="4"/>
      <c r="HAX47" s="4"/>
      <c r="HAY47" s="4"/>
      <c r="HAZ47" s="4"/>
      <c r="HBA47" s="4"/>
      <c r="HBB47" s="4"/>
      <c r="HBC47" s="4"/>
      <c r="HBD47" s="4"/>
      <c r="HBE47" s="4"/>
      <c r="HBF47" s="4"/>
      <c r="HBG47" s="4"/>
      <c r="HBH47" s="4"/>
      <c r="HBI47" s="4"/>
      <c r="HBJ47" s="4"/>
      <c r="HBK47" s="4"/>
      <c r="HBL47" s="4"/>
      <c r="HBM47" s="4"/>
      <c r="HBN47" s="4"/>
      <c r="HBO47" s="4"/>
      <c r="HBP47" s="4"/>
      <c r="HBQ47" s="4"/>
      <c r="HBR47" s="4"/>
      <c r="HBS47" s="4"/>
      <c r="HBT47" s="4"/>
      <c r="HBU47" s="4"/>
      <c r="HBV47" s="4"/>
      <c r="HBW47" s="4"/>
      <c r="HBX47" s="4"/>
      <c r="HBY47" s="4"/>
      <c r="HBZ47" s="4"/>
      <c r="HCA47" s="4"/>
      <c r="HCB47" s="4"/>
      <c r="HCC47" s="4"/>
      <c r="HCD47" s="4"/>
      <c r="HCE47" s="4"/>
      <c r="HCF47" s="4"/>
      <c r="HCG47" s="4"/>
      <c r="HCH47" s="4"/>
      <c r="HCI47" s="4"/>
      <c r="HCJ47" s="4"/>
      <c r="HCK47" s="4"/>
      <c r="HCL47" s="4"/>
      <c r="HCM47" s="4"/>
      <c r="HCN47" s="4"/>
      <c r="HCO47" s="4"/>
      <c r="HCP47" s="4"/>
      <c r="HCQ47" s="4"/>
      <c r="HCR47" s="4"/>
      <c r="HCS47" s="4"/>
      <c r="HCT47" s="4"/>
      <c r="HCU47" s="4"/>
      <c r="HCV47" s="4"/>
      <c r="HCW47" s="4"/>
      <c r="HCX47" s="4"/>
      <c r="HCY47" s="4"/>
      <c r="HCZ47" s="4"/>
      <c r="HDA47" s="4"/>
      <c r="HDB47" s="4"/>
      <c r="HDC47" s="4"/>
      <c r="HDD47" s="4"/>
      <c r="HDE47" s="4"/>
      <c r="HDF47" s="4"/>
      <c r="HDG47" s="4"/>
      <c r="HDH47" s="4"/>
      <c r="HDI47" s="4"/>
      <c r="HDJ47" s="4"/>
      <c r="HDK47" s="4"/>
      <c r="HDL47" s="4"/>
      <c r="HDM47" s="4"/>
      <c r="HDN47" s="4"/>
      <c r="HDO47" s="4"/>
      <c r="HDP47" s="4"/>
      <c r="HDQ47" s="4"/>
      <c r="HDR47" s="4"/>
      <c r="HDS47" s="4"/>
      <c r="HDT47" s="4"/>
      <c r="HDU47" s="4"/>
      <c r="HDV47" s="4"/>
      <c r="HDW47" s="4"/>
      <c r="HDX47" s="4"/>
      <c r="HDY47" s="4"/>
      <c r="HDZ47" s="4"/>
      <c r="HEA47" s="4"/>
      <c r="HEB47" s="4"/>
      <c r="HEC47" s="4"/>
      <c r="HED47" s="4"/>
      <c r="HEE47" s="4"/>
      <c r="HEF47" s="4"/>
      <c r="HEG47" s="4"/>
      <c r="HEH47" s="4"/>
      <c r="HEI47" s="4"/>
      <c r="HEJ47" s="4"/>
      <c r="HEK47" s="4"/>
      <c r="HEL47" s="4"/>
      <c r="HEM47" s="4"/>
      <c r="HEN47" s="4"/>
      <c r="HEO47" s="4"/>
      <c r="HEP47" s="4"/>
      <c r="HEQ47" s="4"/>
      <c r="HER47" s="4"/>
      <c r="HES47" s="4"/>
      <c r="HET47" s="4"/>
      <c r="HEU47" s="4"/>
      <c r="HEV47" s="4"/>
      <c r="HEW47" s="4"/>
      <c r="HEX47" s="4"/>
      <c r="HEY47" s="4"/>
      <c r="HEZ47" s="4"/>
      <c r="HFA47" s="4"/>
      <c r="HFB47" s="4"/>
      <c r="HFC47" s="4"/>
      <c r="HFD47" s="4"/>
      <c r="HFE47" s="4"/>
      <c r="HFF47" s="4"/>
      <c r="HFG47" s="4"/>
      <c r="HFH47" s="4"/>
      <c r="HFI47" s="4"/>
      <c r="HFJ47" s="4"/>
      <c r="HFK47" s="4"/>
      <c r="HFL47" s="4"/>
      <c r="HFM47" s="4"/>
      <c r="HFN47" s="4"/>
      <c r="HFO47" s="4"/>
      <c r="HFP47" s="4"/>
      <c r="HFQ47" s="4"/>
      <c r="HFR47" s="4"/>
      <c r="HFS47" s="4"/>
      <c r="HFT47" s="4"/>
      <c r="HFU47" s="4"/>
      <c r="HFV47" s="4"/>
      <c r="HFW47" s="4"/>
      <c r="HFX47" s="4"/>
      <c r="HFY47" s="4"/>
      <c r="HFZ47" s="4"/>
      <c r="HGA47" s="4"/>
      <c r="HGB47" s="4"/>
      <c r="HGC47" s="4"/>
      <c r="HGD47" s="4"/>
      <c r="HGE47" s="4"/>
      <c r="HGF47" s="4"/>
      <c r="HGG47" s="4"/>
      <c r="HGH47" s="4"/>
      <c r="HGI47" s="4"/>
      <c r="HGJ47" s="4"/>
      <c r="HGK47" s="4"/>
      <c r="HGL47" s="4"/>
      <c r="HGM47" s="4"/>
      <c r="HGN47" s="4"/>
      <c r="HGO47" s="4"/>
      <c r="HGP47" s="4"/>
      <c r="HGQ47" s="4"/>
      <c r="HGR47" s="4"/>
      <c r="HGS47" s="4"/>
      <c r="HGT47" s="4"/>
      <c r="HGU47" s="4"/>
      <c r="HGV47" s="4"/>
      <c r="HGW47" s="4"/>
      <c r="HGX47" s="4"/>
      <c r="HGY47" s="4"/>
      <c r="HGZ47" s="4"/>
      <c r="HHA47" s="4"/>
      <c r="HHB47" s="4"/>
      <c r="HHC47" s="4"/>
      <c r="HHD47" s="4"/>
      <c r="HHE47" s="4"/>
      <c r="HHF47" s="4"/>
      <c r="HHG47" s="4"/>
      <c r="HHH47" s="4"/>
      <c r="HHI47" s="4"/>
      <c r="HHJ47" s="4"/>
      <c r="HHK47" s="4"/>
      <c r="HHL47" s="4"/>
      <c r="HHM47" s="4"/>
      <c r="HHN47" s="4"/>
      <c r="HHO47" s="4"/>
      <c r="HHP47" s="4"/>
      <c r="HHQ47" s="4"/>
      <c r="HHR47" s="4"/>
      <c r="HHS47" s="4"/>
      <c r="HHT47" s="4"/>
      <c r="HHU47" s="4"/>
      <c r="HHV47" s="4"/>
      <c r="HHW47" s="4"/>
      <c r="HHX47" s="4"/>
      <c r="HHY47" s="4"/>
      <c r="HHZ47" s="4"/>
      <c r="HIA47" s="4"/>
      <c r="HIB47" s="4"/>
      <c r="HIC47" s="4"/>
      <c r="HID47" s="4"/>
      <c r="HIE47" s="4"/>
      <c r="HIF47" s="4"/>
      <c r="HIG47" s="4"/>
      <c r="HIH47" s="4"/>
      <c r="HII47" s="4"/>
      <c r="HIJ47" s="4"/>
      <c r="HIK47" s="4"/>
      <c r="HIL47" s="4"/>
      <c r="HIM47" s="4"/>
      <c r="HIN47" s="4"/>
      <c r="HIO47" s="4"/>
      <c r="HIP47" s="4"/>
      <c r="HIQ47" s="4"/>
      <c r="HIR47" s="4"/>
      <c r="HIS47" s="4"/>
      <c r="HIT47" s="4"/>
      <c r="HIU47" s="4"/>
      <c r="HIV47" s="4"/>
      <c r="HIW47" s="4"/>
      <c r="HIX47" s="4"/>
      <c r="HIY47" s="4"/>
      <c r="HIZ47" s="4"/>
      <c r="HJA47" s="4"/>
      <c r="HJB47" s="4"/>
      <c r="HJC47" s="4"/>
      <c r="HJD47" s="4"/>
      <c r="HJE47" s="4"/>
      <c r="HJF47" s="4"/>
      <c r="HJG47" s="4"/>
      <c r="HJH47" s="4"/>
      <c r="HJI47" s="4"/>
      <c r="HJJ47" s="4"/>
      <c r="HJK47" s="4"/>
      <c r="HJL47" s="4"/>
      <c r="HJM47" s="4"/>
      <c r="HJN47" s="4"/>
      <c r="HJO47" s="4"/>
      <c r="HJP47" s="4"/>
      <c r="HJQ47" s="4"/>
      <c r="HJR47" s="4"/>
      <c r="HJS47" s="4"/>
      <c r="HJT47" s="4"/>
      <c r="HJU47" s="4"/>
      <c r="HJV47" s="4"/>
      <c r="HJW47" s="4"/>
      <c r="HJX47" s="4"/>
      <c r="HJY47" s="4"/>
      <c r="HJZ47" s="4"/>
      <c r="HKA47" s="4"/>
      <c r="HKB47" s="4"/>
      <c r="HKC47" s="4"/>
      <c r="HKD47" s="4"/>
      <c r="HKE47" s="4"/>
      <c r="HKF47" s="4"/>
      <c r="HKG47" s="4"/>
      <c r="HKH47" s="4"/>
      <c r="HKI47" s="4"/>
      <c r="HKJ47" s="4"/>
      <c r="HKK47" s="4"/>
      <c r="HKL47" s="4"/>
      <c r="HKM47" s="4"/>
      <c r="HKN47" s="4"/>
      <c r="HKO47" s="4"/>
      <c r="HKP47" s="4"/>
      <c r="HKQ47" s="4"/>
      <c r="HKR47" s="4"/>
      <c r="HKS47" s="4"/>
      <c r="HKT47" s="4"/>
      <c r="HKU47" s="4"/>
      <c r="HKV47" s="4"/>
      <c r="HKW47" s="4"/>
      <c r="HKX47" s="4"/>
      <c r="HKY47" s="4"/>
      <c r="HKZ47" s="4"/>
      <c r="HLA47" s="4"/>
      <c r="HLB47" s="4"/>
      <c r="HLC47" s="4"/>
      <c r="HLD47" s="4"/>
      <c r="HLE47" s="4"/>
      <c r="HLF47" s="4"/>
      <c r="HLG47" s="4"/>
      <c r="HLH47" s="4"/>
      <c r="HLI47" s="4"/>
      <c r="HLJ47" s="4"/>
      <c r="HLK47" s="4"/>
      <c r="HLL47" s="4"/>
      <c r="HLM47" s="4"/>
      <c r="HLN47" s="4"/>
      <c r="HLO47" s="4"/>
      <c r="HLP47" s="4"/>
      <c r="HLQ47" s="4"/>
      <c r="HLR47" s="4"/>
      <c r="HLS47" s="4"/>
      <c r="HLT47" s="4"/>
      <c r="HLU47" s="4"/>
      <c r="HLV47" s="4"/>
      <c r="HLW47" s="4"/>
      <c r="HLX47" s="4"/>
      <c r="HLY47" s="4"/>
      <c r="HLZ47" s="4"/>
      <c r="HMA47" s="4"/>
      <c r="HMB47" s="4"/>
      <c r="HMC47" s="4"/>
      <c r="HMD47" s="4"/>
      <c r="HME47" s="4"/>
      <c r="HMF47" s="4"/>
      <c r="HMG47" s="4"/>
      <c r="HMH47" s="4"/>
      <c r="HMI47" s="4"/>
      <c r="HMJ47" s="4"/>
      <c r="HMK47" s="4"/>
      <c r="HML47" s="4"/>
      <c r="HMM47" s="4"/>
      <c r="HMN47" s="4"/>
      <c r="HMO47" s="4"/>
      <c r="HMP47" s="4"/>
      <c r="HMQ47" s="4"/>
      <c r="HMR47" s="4"/>
      <c r="HMS47" s="4"/>
      <c r="HMT47" s="4"/>
      <c r="HMU47" s="4"/>
      <c r="HMV47" s="4"/>
      <c r="HMW47" s="4"/>
      <c r="HMX47" s="4"/>
      <c r="HMY47" s="4"/>
      <c r="HMZ47" s="4"/>
      <c r="HNA47" s="4"/>
      <c r="HNB47" s="4"/>
      <c r="HNC47" s="4"/>
      <c r="HND47" s="4"/>
      <c r="HNE47" s="4"/>
      <c r="HNF47" s="4"/>
      <c r="HNG47" s="4"/>
      <c r="HNH47" s="4"/>
      <c r="HNI47" s="4"/>
      <c r="HNJ47" s="4"/>
      <c r="HNK47" s="4"/>
      <c r="HNL47" s="4"/>
      <c r="HNM47" s="4"/>
      <c r="HNN47" s="4"/>
      <c r="HNO47" s="4"/>
      <c r="HNP47" s="4"/>
      <c r="HNQ47" s="4"/>
      <c r="HNR47" s="4"/>
      <c r="HNS47" s="4"/>
      <c r="HNT47" s="4"/>
      <c r="HNU47" s="4"/>
      <c r="HNV47" s="4"/>
      <c r="HNW47" s="4"/>
      <c r="HNX47" s="4"/>
      <c r="HNY47" s="4"/>
      <c r="HNZ47" s="4"/>
      <c r="HOA47" s="4"/>
      <c r="HOB47" s="4"/>
      <c r="HOC47" s="4"/>
      <c r="HOD47" s="4"/>
      <c r="HOE47" s="4"/>
      <c r="HOF47" s="4"/>
      <c r="HOG47" s="4"/>
      <c r="HOH47" s="4"/>
      <c r="HOI47" s="4"/>
      <c r="HOJ47" s="4"/>
      <c r="HOK47" s="4"/>
      <c r="HOL47" s="4"/>
      <c r="HOM47" s="4"/>
      <c r="HON47" s="4"/>
      <c r="HOO47" s="4"/>
      <c r="HOP47" s="4"/>
      <c r="HOQ47" s="4"/>
      <c r="HOR47" s="4"/>
      <c r="HOS47" s="4"/>
      <c r="HOT47" s="4"/>
      <c r="HOU47" s="4"/>
      <c r="HOV47" s="4"/>
      <c r="HOW47" s="4"/>
      <c r="HOX47" s="4"/>
      <c r="HOY47" s="4"/>
      <c r="HOZ47" s="4"/>
      <c r="HPA47" s="4"/>
      <c r="HPB47" s="4"/>
      <c r="HPC47" s="4"/>
      <c r="HPD47" s="4"/>
      <c r="HPE47" s="4"/>
      <c r="HPF47" s="4"/>
      <c r="HPG47" s="4"/>
      <c r="HPH47" s="4"/>
      <c r="HPI47" s="4"/>
      <c r="HPJ47" s="4"/>
      <c r="HPK47" s="4"/>
      <c r="HPL47" s="4"/>
      <c r="HPM47" s="4"/>
      <c r="HPN47" s="4"/>
      <c r="HPO47" s="4"/>
      <c r="HPP47" s="4"/>
      <c r="HPQ47" s="4"/>
      <c r="HPR47" s="4"/>
      <c r="HPS47" s="4"/>
      <c r="HPT47" s="4"/>
      <c r="HPU47" s="4"/>
      <c r="HPV47" s="4"/>
      <c r="HPW47" s="4"/>
      <c r="HPX47" s="4"/>
      <c r="HPY47" s="4"/>
      <c r="HPZ47" s="4"/>
      <c r="HQA47" s="4"/>
      <c r="HQB47" s="4"/>
      <c r="HQC47" s="4"/>
      <c r="HQD47" s="4"/>
      <c r="HQE47" s="4"/>
      <c r="HQF47" s="4"/>
      <c r="HQG47" s="4"/>
      <c r="HQH47" s="4"/>
      <c r="HQI47" s="4"/>
      <c r="HQJ47" s="4"/>
      <c r="HQK47" s="4"/>
      <c r="HQL47" s="4"/>
      <c r="HQM47" s="4"/>
      <c r="HQN47" s="4"/>
      <c r="HQO47" s="4"/>
      <c r="HQP47" s="4"/>
      <c r="HQQ47" s="4"/>
      <c r="HQR47" s="4"/>
      <c r="HQS47" s="4"/>
      <c r="HQT47" s="4"/>
      <c r="HQU47" s="4"/>
      <c r="HQV47" s="4"/>
      <c r="HQW47" s="4"/>
      <c r="HQX47" s="4"/>
      <c r="HQY47" s="4"/>
      <c r="HQZ47" s="4"/>
      <c r="HRA47" s="4"/>
      <c r="HRB47" s="4"/>
      <c r="HRC47" s="4"/>
      <c r="HRD47" s="4"/>
      <c r="HRE47" s="4"/>
      <c r="HRF47" s="4"/>
      <c r="HRG47" s="4"/>
      <c r="HRH47" s="4"/>
      <c r="HRI47" s="4"/>
      <c r="HRJ47" s="4"/>
      <c r="HRK47" s="4"/>
      <c r="HRL47" s="4"/>
      <c r="HRM47" s="4"/>
      <c r="HRN47" s="4"/>
      <c r="HRO47" s="4"/>
      <c r="HRP47" s="4"/>
      <c r="HRQ47" s="4"/>
      <c r="HRR47" s="4"/>
      <c r="HRS47" s="4"/>
      <c r="HRT47" s="4"/>
      <c r="HRU47" s="4"/>
      <c r="HRV47" s="4"/>
      <c r="HRW47" s="4"/>
      <c r="HRX47" s="4"/>
      <c r="HRY47" s="4"/>
      <c r="HRZ47" s="4"/>
      <c r="HSA47" s="4"/>
      <c r="HSB47" s="4"/>
      <c r="HSC47" s="4"/>
      <c r="HSD47" s="4"/>
      <c r="HSE47" s="4"/>
      <c r="HSF47" s="4"/>
      <c r="HSG47" s="4"/>
      <c r="HSH47" s="4"/>
      <c r="HSI47" s="4"/>
      <c r="HSJ47" s="4"/>
      <c r="HSK47" s="4"/>
      <c r="HSL47" s="4"/>
      <c r="HSM47" s="4"/>
      <c r="HSN47" s="4"/>
      <c r="HSO47" s="4"/>
      <c r="HSP47" s="4"/>
      <c r="HSQ47" s="4"/>
      <c r="HSR47" s="4"/>
      <c r="HSS47" s="4"/>
      <c r="HST47" s="4"/>
      <c r="HSU47" s="4"/>
      <c r="HSV47" s="4"/>
      <c r="HSW47" s="4"/>
      <c r="HSX47" s="4"/>
      <c r="HSY47" s="4"/>
      <c r="HSZ47" s="4"/>
      <c r="HTA47" s="4"/>
      <c r="HTB47" s="4"/>
      <c r="HTC47" s="4"/>
      <c r="HTD47" s="4"/>
      <c r="HTE47" s="4"/>
      <c r="HTF47" s="4"/>
      <c r="HTG47" s="4"/>
      <c r="HTH47" s="4"/>
      <c r="HTI47" s="4"/>
      <c r="HTJ47" s="4"/>
      <c r="HTK47" s="4"/>
      <c r="HTL47" s="4"/>
      <c r="HTM47" s="4"/>
      <c r="HTN47" s="4"/>
      <c r="HTO47" s="4"/>
      <c r="HTP47" s="4"/>
      <c r="HTQ47" s="4"/>
      <c r="HTR47" s="4"/>
      <c r="HTS47" s="4"/>
      <c r="HTT47" s="4"/>
      <c r="HTU47" s="4"/>
      <c r="HTV47" s="4"/>
      <c r="HTW47" s="4"/>
      <c r="HTX47" s="4"/>
      <c r="HTY47" s="4"/>
      <c r="HTZ47" s="4"/>
      <c r="HUA47" s="4"/>
      <c r="HUB47" s="4"/>
      <c r="HUC47" s="4"/>
      <c r="HUD47" s="4"/>
      <c r="HUE47" s="4"/>
      <c r="HUF47" s="4"/>
      <c r="HUG47" s="4"/>
      <c r="HUH47" s="4"/>
      <c r="HUI47" s="4"/>
      <c r="HUJ47" s="4"/>
      <c r="HUK47" s="4"/>
      <c r="HUL47" s="4"/>
      <c r="HUM47" s="4"/>
      <c r="HUN47" s="4"/>
      <c r="HUO47" s="4"/>
      <c r="HUP47" s="4"/>
      <c r="HUQ47" s="4"/>
      <c r="HUR47" s="4"/>
      <c r="HUS47" s="4"/>
      <c r="HUT47" s="4"/>
      <c r="HUU47" s="4"/>
      <c r="HUV47" s="4"/>
      <c r="HUW47" s="4"/>
      <c r="HUX47" s="4"/>
      <c r="HUY47" s="4"/>
      <c r="HUZ47" s="4"/>
      <c r="HVA47" s="4"/>
      <c r="HVB47" s="4"/>
      <c r="HVC47" s="4"/>
      <c r="HVD47" s="4"/>
      <c r="HVE47" s="4"/>
      <c r="HVF47" s="4"/>
      <c r="HVG47" s="4"/>
      <c r="HVH47" s="4"/>
      <c r="HVI47" s="4"/>
      <c r="HVJ47" s="4"/>
      <c r="HVK47" s="4"/>
      <c r="HVL47" s="4"/>
      <c r="HVM47" s="4"/>
      <c r="HVN47" s="4"/>
      <c r="HVO47" s="4"/>
      <c r="HVP47" s="4"/>
      <c r="HVQ47" s="4"/>
      <c r="HVR47" s="4"/>
      <c r="HVS47" s="4"/>
      <c r="HVT47" s="4"/>
      <c r="HVU47" s="4"/>
      <c r="HVV47" s="4"/>
      <c r="HVW47" s="4"/>
      <c r="HVX47" s="4"/>
      <c r="HVY47" s="4"/>
      <c r="HVZ47" s="4"/>
      <c r="HWA47" s="4"/>
      <c r="HWB47" s="4"/>
      <c r="HWC47" s="4"/>
      <c r="HWD47" s="4"/>
      <c r="HWE47" s="4"/>
      <c r="HWF47" s="4"/>
      <c r="HWG47" s="4"/>
      <c r="HWH47" s="4"/>
      <c r="HWI47" s="4"/>
      <c r="HWJ47" s="4"/>
      <c r="HWK47" s="4"/>
      <c r="HWL47" s="4"/>
      <c r="HWM47" s="4"/>
      <c r="HWN47" s="4"/>
      <c r="HWO47" s="4"/>
      <c r="HWP47" s="4"/>
      <c r="HWQ47" s="4"/>
      <c r="HWR47" s="4"/>
      <c r="HWS47" s="4"/>
      <c r="HWT47" s="4"/>
      <c r="HWU47" s="4"/>
      <c r="HWV47" s="4"/>
      <c r="HWW47" s="4"/>
      <c r="HWX47" s="4"/>
      <c r="HWY47" s="4"/>
      <c r="HWZ47" s="4"/>
      <c r="HXA47" s="4"/>
      <c r="HXB47" s="4"/>
      <c r="HXC47" s="4"/>
      <c r="HXD47" s="4"/>
      <c r="HXE47" s="4"/>
      <c r="HXF47" s="4"/>
      <c r="HXG47" s="4"/>
      <c r="HXH47" s="4"/>
      <c r="HXI47" s="4"/>
      <c r="HXJ47" s="4"/>
      <c r="HXK47" s="4"/>
      <c r="HXL47" s="4"/>
      <c r="HXM47" s="4"/>
      <c r="HXN47" s="4"/>
      <c r="HXO47" s="4"/>
      <c r="HXP47" s="4"/>
      <c r="HXQ47" s="4"/>
      <c r="HXR47" s="4"/>
      <c r="HXS47" s="4"/>
      <c r="HXT47" s="4"/>
      <c r="HXU47" s="4"/>
      <c r="HXV47" s="4"/>
      <c r="HXW47" s="4"/>
      <c r="HXX47" s="4"/>
      <c r="HXY47" s="4"/>
      <c r="HXZ47" s="4"/>
      <c r="HYA47" s="4"/>
      <c r="HYB47" s="4"/>
      <c r="HYC47" s="4"/>
      <c r="HYD47" s="4"/>
      <c r="HYE47" s="4"/>
      <c r="HYF47" s="4"/>
      <c r="HYG47" s="4"/>
      <c r="HYH47" s="4"/>
      <c r="HYI47" s="4"/>
      <c r="HYJ47" s="4"/>
      <c r="HYK47" s="4"/>
      <c r="HYL47" s="4"/>
      <c r="HYM47" s="4"/>
      <c r="HYN47" s="4"/>
      <c r="HYO47" s="4"/>
      <c r="HYP47" s="4"/>
      <c r="HYQ47" s="4"/>
      <c r="HYR47" s="4"/>
      <c r="HYS47" s="4"/>
      <c r="HYT47" s="4"/>
      <c r="HYU47" s="4"/>
      <c r="HYV47" s="4"/>
      <c r="HYW47" s="4"/>
      <c r="HYX47" s="4"/>
      <c r="HYY47" s="4"/>
      <c r="HYZ47" s="4"/>
      <c r="HZA47" s="4"/>
      <c r="HZB47" s="4"/>
      <c r="HZC47" s="4"/>
      <c r="HZD47" s="4"/>
      <c r="HZE47" s="4"/>
      <c r="HZF47" s="4"/>
      <c r="HZG47" s="4"/>
      <c r="HZH47" s="4"/>
      <c r="HZI47" s="4"/>
      <c r="HZJ47" s="4"/>
      <c r="HZK47" s="4"/>
      <c r="HZL47" s="4"/>
      <c r="HZM47" s="4"/>
      <c r="HZN47" s="4"/>
      <c r="HZO47" s="4"/>
      <c r="HZP47" s="4"/>
      <c r="HZQ47" s="4"/>
      <c r="HZR47" s="4"/>
      <c r="HZS47" s="4"/>
      <c r="HZT47" s="4"/>
      <c r="HZU47" s="4"/>
      <c r="HZV47" s="4"/>
      <c r="HZW47" s="4"/>
      <c r="HZX47" s="4"/>
      <c r="HZY47" s="4"/>
      <c r="HZZ47" s="4"/>
      <c r="IAA47" s="4"/>
      <c r="IAB47" s="4"/>
      <c r="IAC47" s="4"/>
      <c r="IAD47" s="4"/>
      <c r="IAE47" s="4"/>
      <c r="IAF47" s="4"/>
      <c r="IAG47" s="4"/>
      <c r="IAH47" s="4"/>
      <c r="IAI47" s="4"/>
      <c r="IAJ47" s="4"/>
      <c r="IAK47" s="4"/>
      <c r="IAL47" s="4"/>
      <c r="IAM47" s="4"/>
      <c r="IAN47" s="4"/>
      <c r="IAO47" s="4"/>
      <c r="IAP47" s="4"/>
      <c r="IAQ47" s="4"/>
      <c r="IAR47" s="4"/>
      <c r="IAS47" s="4"/>
      <c r="IAT47" s="4"/>
      <c r="IAU47" s="4"/>
      <c r="IAV47" s="4"/>
      <c r="IAW47" s="4"/>
      <c r="IAX47" s="4"/>
      <c r="IAY47" s="4"/>
      <c r="IAZ47" s="4"/>
      <c r="IBA47" s="4"/>
      <c r="IBB47" s="4"/>
      <c r="IBC47" s="4"/>
      <c r="IBD47" s="4"/>
      <c r="IBE47" s="4"/>
      <c r="IBF47" s="4"/>
      <c r="IBG47" s="4"/>
      <c r="IBH47" s="4"/>
      <c r="IBI47" s="4"/>
      <c r="IBJ47" s="4"/>
      <c r="IBK47" s="4"/>
      <c r="IBL47" s="4"/>
      <c r="IBM47" s="4"/>
      <c r="IBN47" s="4"/>
      <c r="IBO47" s="4"/>
      <c r="IBP47" s="4"/>
      <c r="IBQ47" s="4"/>
      <c r="IBR47" s="4"/>
      <c r="IBS47" s="4"/>
      <c r="IBT47" s="4"/>
      <c r="IBU47" s="4"/>
      <c r="IBV47" s="4"/>
      <c r="IBW47" s="4"/>
      <c r="IBX47" s="4"/>
      <c r="IBY47" s="4"/>
      <c r="IBZ47" s="4"/>
      <c r="ICA47" s="4"/>
      <c r="ICB47" s="4"/>
      <c r="ICC47" s="4"/>
      <c r="ICD47" s="4"/>
      <c r="ICE47" s="4"/>
      <c r="ICF47" s="4"/>
      <c r="ICG47" s="4"/>
      <c r="ICH47" s="4"/>
      <c r="ICI47" s="4"/>
      <c r="ICJ47" s="4"/>
      <c r="ICK47" s="4"/>
      <c r="ICL47" s="4"/>
      <c r="ICM47" s="4"/>
      <c r="ICN47" s="4"/>
      <c r="ICO47" s="4"/>
      <c r="ICP47" s="4"/>
      <c r="ICQ47" s="4"/>
      <c r="ICR47" s="4"/>
      <c r="ICS47" s="4"/>
      <c r="ICT47" s="4"/>
      <c r="ICU47" s="4"/>
      <c r="ICV47" s="4"/>
      <c r="ICW47" s="4"/>
      <c r="ICX47" s="4"/>
      <c r="ICY47" s="4"/>
      <c r="ICZ47" s="4"/>
      <c r="IDA47" s="4"/>
      <c r="IDB47" s="4"/>
      <c r="IDC47" s="4"/>
      <c r="IDD47" s="4"/>
      <c r="IDE47" s="4"/>
      <c r="IDF47" s="4"/>
      <c r="IDG47" s="4"/>
      <c r="IDH47" s="4"/>
      <c r="IDI47" s="4"/>
      <c r="IDJ47" s="4"/>
      <c r="IDK47" s="4"/>
      <c r="IDL47" s="4"/>
      <c r="IDM47" s="4"/>
      <c r="IDN47" s="4"/>
      <c r="IDO47" s="4"/>
      <c r="IDP47" s="4"/>
      <c r="IDQ47" s="4"/>
      <c r="IDR47" s="4"/>
      <c r="IDS47" s="4"/>
      <c r="IDT47" s="4"/>
      <c r="IDU47" s="4"/>
      <c r="IDV47" s="4"/>
      <c r="IDW47" s="4"/>
      <c r="IDX47" s="4"/>
      <c r="IDY47" s="4"/>
      <c r="IDZ47" s="4"/>
      <c r="IEA47" s="4"/>
      <c r="IEB47" s="4"/>
      <c r="IEC47" s="4"/>
      <c r="IED47" s="4"/>
      <c r="IEE47" s="4"/>
      <c r="IEF47" s="4"/>
      <c r="IEG47" s="4"/>
      <c r="IEH47" s="4"/>
      <c r="IEI47" s="4"/>
      <c r="IEJ47" s="4"/>
      <c r="IEK47" s="4"/>
      <c r="IEL47" s="4"/>
      <c r="IEM47" s="4"/>
      <c r="IEN47" s="4"/>
      <c r="IEO47" s="4"/>
      <c r="IEP47" s="4"/>
      <c r="IEQ47" s="4"/>
      <c r="IER47" s="4"/>
      <c r="IES47" s="4"/>
      <c r="IET47" s="4"/>
      <c r="IEU47" s="4"/>
      <c r="IEV47" s="4"/>
      <c r="IEW47" s="4"/>
      <c r="IEX47" s="4"/>
      <c r="IEY47" s="4"/>
      <c r="IEZ47" s="4"/>
      <c r="IFA47" s="4"/>
      <c r="IFB47" s="4"/>
      <c r="IFC47" s="4"/>
      <c r="IFD47" s="4"/>
      <c r="IFE47" s="4"/>
      <c r="IFF47" s="4"/>
      <c r="IFG47" s="4"/>
      <c r="IFH47" s="4"/>
      <c r="IFI47" s="4"/>
      <c r="IFJ47" s="4"/>
      <c r="IFK47" s="4"/>
      <c r="IFL47" s="4"/>
      <c r="IFM47" s="4"/>
      <c r="IFN47" s="4"/>
      <c r="IFO47" s="4"/>
      <c r="IFP47" s="4"/>
      <c r="IFQ47" s="4"/>
      <c r="IFR47" s="4"/>
      <c r="IFS47" s="4"/>
      <c r="IFT47" s="4"/>
      <c r="IFU47" s="4"/>
      <c r="IFV47" s="4"/>
      <c r="IFW47" s="4"/>
      <c r="IFX47" s="4"/>
      <c r="IFY47" s="4"/>
      <c r="IFZ47" s="4"/>
      <c r="IGA47" s="4"/>
      <c r="IGB47" s="4"/>
      <c r="IGC47" s="4"/>
      <c r="IGD47" s="4"/>
      <c r="IGE47" s="4"/>
      <c r="IGF47" s="4"/>
      <c r="IGG47" s="4"/>
      <c r="IGH47" s="4"/>
      <c r="IGI47" s="4"/>
      <c r="IGJ47" s="4"/>
      <c r="IGK47" s="4"/>
      <c r="IGL47" s="4"/>
      <c r="IGM47" s="4"/>
      <c r="IGN47" s="4"/>
      <c r="IGO47" s="4"/>
      <c r="IGP47" s="4"/>
      <c r="IGQ47" s="4"/>
      <c r="IGR47" s="4"/>
      <c r="IGS47" s="4"/>
      <c r="IGT47" s="4"/>
      <c r="IGU47" s="4"/>
      <c r="IGV47" s="4"/>
      <c r="IGW47" s="4"/>
      <c r="IGX47" s="4"/>
      <c r="IGY47" s="4"/>
      <c r="IGZ47" s="4"/>
      <c r="IHA47" s="4"/>
      <c r="IHB47" s="4"/>
      <c r="IHC47" s="4"/>
      <c r="IHD47" s="4"/>
      <c r="IHE47" s="4"/>
      <c r="IHF47" s="4"/>
      <c r="IHG47" s="4"/>
      <c r="IHH47" s="4"/>
      <c r="IHI47" s="4"/>
      <c r="IHJ47" s="4"/>
      <c r="IHK47" s="4"/>
      <c r="IHL47" s="4"/>
      <c r="IHM47" s="4"/>
      <c r="IHN47" s="4"/>
      <c r="IHO47" s="4"/>
      <c r="IHP47" s="4"/>
      <c r="IHQ47" s="4"/>
      <c r="IHR47" s="4"/>
      <c r="IHS47" s="4"/>
      <c r="IHT47" s="4"/>
      <c r="IHU47" s="4"/>
      <c r="IHV47" s="4"/>
      <c r="IHW47" s="4"/>
      <c r="IHX47" s="4"/>
      <c r="IHY47" s="4"/>
      <c r="IHZ47" s="4"/>
      <c r="IIA47" s="4"/>
      <c r="IIB47" s="4"/>
      <c r="IIC47" s="4"/>
      <c r="IID47" s="4"/>
      <c r="IIE47" s="4"/>
      <c r="IIF47" s="4"/>
      <c r="IIG47" s="4"/>
      <c r="IIH47" s="4"/>
      <c r="III47" s="4"/>
      <c r="IIJ47" s="4"/>
      <c r="IIK47" s="4"/>
      <c r="IIL47" s="4"/>
      <c r="IIM47" s="4"/>
      <c r="IIN47" s="4"/>
      <c r="IIO47" s="4"/>
      <c r="IIP47" s="4"/>
      <c r="IIQ47" s="4"/>
      <c r="IIR47" s="4"/>
      <c r="IIS47" s="4"/>
      <c r="IIT47" s="4"/>
      <c r="IIU47" s="4"/>
      <c r="IIV47" s="4"/>
      <c r="IIW47" s="4"/>
      <c r="IIX47" s="4"/>
      <c r="IIY47" s="4"/>
      <c r="IIZ47" s="4"/>
      <c r="IJA47" s="4"/>
      <c r="IJB47" s="4"/>
      <c r="IJC47" s="4"/>
      <c r="IJD47" s="4"/>
      <c r="IJE47" s="4"/>
      <c r="IJF47" s="4"/>
      <c r="IJG47" s="4"/>
      <c r="IJH47" s="4"/>
      <c r="IJI47" s="4"/>
      <c r="IJJ47" s="4"/>
      <c r="IJK47" s="4"/>
      <c r="IJL47" s="4"/>
      <c r="IJM47" s="4"/>
      <c r="IJN47" s="4"/>
      <c r="IJO47" s="4"/>
      <c r="IJP47" s="4"/>
      <c r="IJQ47" s="4"/>
      <c r="IJR47" s="4"/>
      <c r="IJS47" s="4"/>
      <c r="IJT47" s="4"/>
      <c r="IJU47" s="4"/>
      <c r="IJV47" s="4"/>
      <c r="IJW47" s="4"/>
      <c r="IJX47" s="4"/>
      <c r="IJY47" s="4"/>
      <c r="IJZ47" s="4"/>
      <c r="IKA47" s="4"/>
      <c r="IKB47" s="4"/>
      <c r="IKC47" s="4"/>
      <c r="IKD47" s="4"/>
      <c r="IKE47" s="4"/>
      <c r="IKF47" s="4"/>
      <c r="IKG47" s="4"/>
      <c r="IKH47" s="4"/>
      <c r="IKI47" s="4"/>
      <c r="IKJ47" s="4"/>
      <c r="IKK47" s="4"/>
      <c r="IKL47" s="4"/>
      <c r="IKM47" s="4"/>
      <c r="IKN47" s="4"/>
      <c r="IKO47" s="4"/>
      <c r="IKP47" s="4"/>
      <c r="IKQ47" s="4"/>
      <c r="IKR47" s="4"/>
      <c r="IKS47" s="4"/>
      <c r="IKT47" s="4"/>
      <c r="IKU47" s="4"/>
      <c r="IKV47" s="4"/>
      <c r="IKW47" s="4"/>
      <c r="IKX47" s="4"/>
      <c r="IKY47" s="4"/>
      <c r="IKZ47" s="4"/>
      <c r="ILA47" s="4"/>
      <c r="ILB47" s="4"/>
      <c r="ILC47" s="4"/>
      <c r="ILD47" s="4"/>
      <c r="ILE47" s="4"/>
      <c r="ILF47" s="4"/>
      <c r="ILG47" s="4"/>
      <c r="ILH47" s="4"/>
      <c r="ILI47" s="4"/>
      <c r="ILJ47" s="4"/>
      <c r="ILK47" s="4"/>
      <c r="ILL47" s="4"/>
      <c r="ILM47" s="4"/>
      <c r="ILN47" s="4"/>
      <c r="ILO47" s="4"/>
      <c r="ILP47" s="4"/>
      <c r="ILQ47" s="4"/>
      <c r="ILR47" s="4"/>
      <c r="ILS47" s="4"/>
      <c r="ILT47" s="4"/>
      <c r="ILU47" s="4"/>
      <c r="ILV47" s="4"/>
      <c r="ILW47" s="4"/>
      <c r="ILX47" s="4"/>
      <c r="ILY47" s="4"/>
      <c r="ILZ47" s="4"/>
      <c r="IMA47" s="4"/>
      <c r="IMB47" s="4"/>
      <c r="IMC47" s="4"/>
      <c r="IMD47" s="4"/>
      <c r="IME47" s="4"/>
      <c r="IMF47" s="4"/>
      <c r="IMG47" s="4"/>
      <c r="IMH47" s="4"/>
      <c r="IMI47" s="4"/>
      <c r="IMJ47" s="4"/>
      <c r="IMK47" s="4"/>
      <c r="IML47" s="4"/>
      <c r="IMM47" s="4"/>
      <c r="IMN47" s="4"/>
      <c r="IMO47" s="4"/>
      <c r="IMP47" s="4"/>
      <c r="IMQ47" s="4"/>
      <c r="IMR47" s="4"/>
      <c r="IMS47" s="4"/>
      <c r="IMT47" s="4"/>
      <c r="IMU47" s="4"/>
      <c r="IMV47" s="4"/>
      <c r="IMW47" s="4"/>
      <c r="IMX47" s="4"/>
      <c r="IMY47" s="4"/>
      <c r="IMZ47" s="4"/>
      <c r="INA47" s="4"/>
      <c r="INB47" s="4"/>
      <c r="INC47" s="4"/>
      <c r="IND47" s="4"/>
      <c r="INE47" s="4"/>
      <c r="INF47" s="4"/>
      <c r="ING47" s="4"/>
      <c r="INH47" s="4"/>
      <c r="INI47" s="4"/>
      <c r="INJ47" s="4"/>
      <c r="INK47" s="4"/>
      <c r="INL47" s="4"/>
      <c r="INM47" s="4"/>
      <c r="INN47" s="4"/>
      <c r="INO47" s="4"/>
      <c r="INP47" s="4"/>
      <c r="INQ47" s="4"/>
      <c r="INR47" s="4"/>
      <c r="INS47" s="4"/>
      <c r="INT47" s="4"/>
      <c r="INU47" s="4"/>
      <c r="INV47" s="4"/>
      <c r="INW47" s="4"/>
      <c r="INX47" s="4"/>
      <c r="INY47" s="4"/>
      <c r="INZ47" s="4"/>
      <c r="IOA47" s="4"/>
      <c r="IOB47" s="4"/>
      <c r="IOC47" s="4"/>
      <c r="IOD47" s="4"/>
      <c r="IOE47" s="4"/>
      <c r="IOF47" s="4"/>
      <c r="IOG47" s="4"/>
      <c r="IOH47" s="4"/>
      <c r="IOI47" s="4"/>
      <c r="IOJ47" s="4"/>
      <c r="IOK47" s="4"/>
      <c r="IOL47" s="4"/>
      <c r="IOM47" s="4"/>
      <c r="ION47" s="4"/>
      <c r="IOO47" s="4"/>
      <c r="IOP47" s="4"/>
      <c r="IOQ47" s="4"/>
      <c r="IOR47" s="4"/>
      <c r="IOS47" s="4"/>
      <c r="IOT47" s="4"/>
      <c r="IOU47" s="4"/>
      <c r="IOV47" s="4"/>
      <c r="IOW47" s="4"/>
      <c r="IOX47" s="4"/>
      <c r="IOY47" s="4"/>
      <c r="IOZ47" s="4"/>
      <c r="IPA47" s="4"/>
      <c r="IPB47" s="4"/>
      <c r="IPC47" s="4"/>
      <c r="IPD47" s="4"/>
      <c r="IPE47" s="4"/>
      <c r="IPF47" s="4"/>
      <c r="IPG47" s="4"/>
      <c r="IPH47" s="4"/>
      <c r="IPI47" s="4"/>
      <c r="IPJ47" s="4"/>
      <c r="IPK47" s="4"/>
      <c r="IPL47" s="4"/>
      <c r="IPM47" s="4"/>
      <c r="IPN47" s="4"/>
      <c r="IPO47" s="4"/>
      <c r="IPP47" s="4"/>
      <c r="IPQ47" s="4"/>
      <c r="IPR47" s="4"/>
      <c r="IPS47" s="4"/>
      <c r="IPT47" s="4"/>
      <c r="IPU47" s="4"/>
      <c r="IPV47" s="4"/>
      <c r="IPW47" s="4"/>
      <c r="IPX47" s="4"/>
      <c r="IPY47" s="4"/>
      <c r="IPZ47" s="4"/>
      <c r="IQA47" s="4"/>
      <c r="IQB47" s="4"/>
      <c r="IQC47" s="4"/>
      <c r="IQD47" s="4"/>
      <c r="IQE47" s="4"/>
      <c r="IQF47" s="4"/>
      <c r="IQG47" s="4"/>
      <c r="IQH47" s="4"/>
      <c r="IQI47" s="4"/>
      <c r="IQJ47" s="4"/>
      <c r="IQK47" s="4"/>
      <c r="IQL47" s="4"/>
      <c r="IQM47" s="4"/>
      <c r="IQN47" s="4"/>
      <c r="IQO47" s="4"/>
      <c r="IQP47" s="4"/>
      <c r="IQQ47" s="4"/>
      <c r="IQR47" s="4"/>
      <c r="IQS47" s="4"/>
      <c r="IQT47" s="4"/>
      <c r="IQU47" s="4"/>
      <c r="IQV47" s="4"/>
      <c r="IQW47" s="4"/>
      <c r="IQX47" s="4"/>
      <c r="IQY47" s="4"/>
      <c r="IQZ47" s="4"/>
      <c r="IRA47" s="4"/>
      <c r="IRB47" s="4"/>
      <c r="IRC47" s="4"/>
      <c r="IRD47" s="4"/>
      <c r="IRE47" s="4"/>
      <c r="IRF47" s="4"/>
      <c r="IRG47" s="4"/>
      <c r="IRH47" s="4"/>
      <c r="IRI47" s="4"/>
      <c r="IRJ47" s="4"/>
      <c r="IRK47" s="4"/>
      <c r="IRL47" s="4"/>
      <c r="IRM47" s="4"/>
      <c r="IRN47" s="4"/>
      <c r="IRO47" s="4"/>
      <c r="IRP47" s="4"/>
      <c r="IRQ47" s="4"/>
      <c r="IRR47" s="4"/>
      <c r="IRS47" s="4"/>
      <c r="IRT47" s="4"/>
      <c r="IRU47" s="4"/>
      <c r="IRV47" s="4"/>
      <c r="IRW47" s="4"/>
      <c r="IRX47" s="4"/>
      <c r="IRY47" s="4"/>
      <c r="IRZ47" s="4"/>
      <c r="ISA47" s="4"/>
      <c r="ISB47" s="4"/>
      <c r="ISC47" s="4"/>
      <c r="ISD47" s="4"/>
      <c r="ISE47" s="4"/>
      <c r="ISF47" s="4"/>
      <c r="ISG47" s="4"/>
      <c r="ISH47" s="4"/>
      <c r="ISI47" s="4"/>
      <c r="ISJ47" s="4"/>
      <c r="ISK47" s="4"/>
      <c r="ISL47" s="4"/>
      <c r="ISM47" s="4"/>
      <c r="ISN47" s="4"/>
      <c r="ISO47" s="4"/>
      <c r="ISP47" s="4"/>
      <c r="ISQ47" s="4"/>
      <c r="ISR47" s="4"/>
      <c r="ISS47" s="4"/>
      <c r="IST47" s="4"/>
      <c r="ISU47" s="4"/>
      <c r="ISV47" s="4"/>
      <c r="ISW47" s="4"/>
      <c r="ISX47" s="4"/>
      <c r="ISY47" s="4"/>
      <c r="ISZ47" s="4"/>
      <c r="ITA47" s="4"/>
      <c r="ITB47" s="4"/>
      <c r="ITC47" s="4"/>
      <c r="ITD47" s="4"/>
      <c r="ITE47" s="4"/>
      <c r="ITF47" s="4"/>
      <c r="ITG47" s="4"/>
      <c r="ITH47" s="4"/>
      <c r="ITI47" s="4"/>
      <c r="ITJ47" s="4"/>
      <c r="ITK47" s="4"/>
      <c r="ITL47" s="4"/>
      <c r="ITM47" s="4"/>
      <c r="ITN47" s="4"/>
      <c r="ITO47" s="4"/>
      <c r="ITP47" s="4"/>
      <c r="ITQ47" s="4"/>
      <c r="ITR47" s="4"/>
      <c r="ITS47" s="4"/>
      <c r="ITT47" s="4"/>
      <c r="ITU47" s="4"/>
      <c r="ITV47" s="4"/>
      <c r="ITW47" s="4"/>
      <c r="ITX47" s="4"/>
      <c r="ITY47" s="4"/>
      <c r="ITZ47" s="4"/>
      <c r="IUA47" s="4"/>
      <c r="IUB47" s="4"/>
      <c r="IUC47" s="4"/>
      <c r="IUD47" s="4"/>
      <c r="IUE47" s="4"/>
      <c r="IUF47" s="4"/>
      <c r="IUG47" s="4"/>
      <c r="IUH47" s="4"/>
      <c r="IUI47" s="4"/>
      <c r="IUJ47" s="4"/>
      <c r="IUK47" s="4"/>
      <c r="IUL47" s="4"/>
      <c r="IUM47" s="4"/>
      <c r="IUN47" s="4"/>
      <c r="IUO47" s="4"/>
      <c r="IUP47" s="4"/>
      <c r="IUQ47" s="4"/>
      <c r="IUR47" s="4"/>
      <c r="IUS47" s="4"/>
      <c r="IUT47" s="4"/>
      <c r="IUU47" s="4"/>
      <c r="IUV47" s="4"/>
      <c r="IUW47" s="4"/>
      <c r="IUX47" s="4"/>
      <c r="IUY47" s="4"/>
      <c r="IUZ47" s="4"/>
      <c r="IVA47" s="4"/>
      <c r="IVB47" s="4"/>
      <c r="IVC47" s="4"/>
      <c r="IVD47" s="4"/>
      <c r="IVE47" s="4"/>
      <c r="IVF47" s="4"/>
      <c r="IVG47" s="4"/>
      <c r="IVH47" s="4"/>
      <c r="IVI47" s="4"/>
      <c r="IVJ47" s="4"/>
      <c r="IVK47" s="4"/>
      <c r="IVL47" s="4"/>
      <c r="IVM47" s="4"/>
      <c r="IVN47" s="4"/>
      <c r="IVO47" s="4"/>
      <c r="IVP47" s="4"/>
      <c r="IVQ47" s="4"/>
      <c r="IVR47" s="4"/>
      <c r="IVS47" s="4"/>
      <c r="IVT47" s="4"/>
      <c r="IVU47" s="4"/>
      <c r="IVV47" s="4"/>
      <c r="IVW47" s="4"/>
      <c r="IVX47" s="4"/>
      <c r="IVY47" s="4"/>
      <c r="IVZ47" s="4"/>
      <c r="IWA47" s="4"/>
      <c r="IWB47" s="4"/>
      <c r="IWC47" s="4"/>
      <c r="IWD47" s="4"/>
      <c r="IWE47" s="4"/>
      <c r="IWF47" s="4"/>
      <c r="IWG47" s="4"/>
      <c r="IWH47" s="4"/>
      <c r="IWI47" s="4"/>
      <c r="IWJ47" s="4"/>
      <c r="IWK47" s="4"/>
      <c r="IWL47" s="4"/>
      <c r="IWM47" s="4"/>
      <c r="IWN47" s="4"/>
      <c r="IWO47" s="4"/>
      <c r="IWP47" s="4"/>
      <c r="IWQ47" s="4"/>
      <c r="IWR47" s="4"/>
      <c r="IWS47" s="4"/>
      <c r="IWT47" s="4"/>
      <c r="IWU47" s="4"/>
      <c r="IWV47" s="4"/>
      <c r="IWW47" s="4"/>
      <c r="IWX47" s="4"/>
      <c r="IWY47" s="4"/>
      <c r="IWZ47" s="4"/>
      <c r="IXA47" s="4"/>
      <c r="IXB47" s="4"/>
      <c r="IXC47" s="4"/>
      <c r="IXD47" s="4"/>
      <c r="IXE47" s="4"/>
      <c r="IXF47" s="4"/>
      <c r="IXG47" s="4"/>
      <c r="IXH47" s="4"/>
      <c r="IXI47" s="4"/>
      <c r="IXJ47" s="4"/>
      <c r="IXK47" s="4"/>
      <c r="IXL47" s="4"/>
      <c r="IXM47" s="4"/>
      <c r="IXN47" s="4"/>
      <c r="IXO47" s="4"/>
      <c r="IXP47" s="4"/>
      <c r="IXQ47" s="4"/>
      <c r="IXR47" s="4"/>
      <c r="IXS47" s="4"/>
      <c r="IXT47" s="4"/>
      <c r="IXU47" s="4"/>
      <c r="IXV47" s="4"/>
      <c r="IXW47" s="4"/>
      <c r="IXX47" s="4"/>
      <c r="IXY47" s="4"/>
      <c r="IXZ47" s="4"/>
      <c r="IYA47" s="4"/>
      <c r="IYB47" s="4"/>
      <c r="IYC47" s="4"/>
      <c r="IYD47" s="4"/>
      <c r="IYE47" s="4"/>
      <c r="IYF47" s="4"/>
      <c r="IYG47" s="4"/>
      <c r="IYH47" s="4"/>
      <c r="IYI47" s="4"/>
      <c r="IYJ47" s="4"/>
      <c r="IYK47" s="4"/>
      <c r="IYL47" s="4"/>
      <c r="IYM47" s="4"/>
      <c r="IYN47" s="4"/>
      <c r="IYO47" s="4"/>
      <c r="IYP47" s="4"/>
      <c r="IYQ47" s="4"/>
      <c r="IYR47" s="4"/>
      <c r="IYS47" s="4"/>
      <c r="IYT47" s="4"/>
      <c r="IYU47" s="4"/>
      <c r="IYV47" s="4"/>
      <c r="IYW47" s="4"/>
      <c r="IYX47" s="4"/>
      <c r="IYY47" s="4"/>
      <c r="IYZ47" s="4"/>
      <c r="IZA47" s="4"/>
      <c r="IZB47" s="4"/>
      <c r="IZC47" s="4"/>
      <c r="IZD47" s="4"/>
      <c r="IZE47" s="4"/>
      <c r="IZF47" s="4"/>
      <c r="IZG47" s="4"/>
      <c r="IZH47" s="4"/>
      <c r="IZI47" s="4"/>
      <c r="IZJ47" s="4"/>
      <c r="IZK47" s="4"/>
      <c r="IZL47" s="4"/>
      <c r="IZM47" s="4"/>
      <c r="IZN47" s="4"/>
      <c r="IZO47" s="4"/>
      <c r="IZP47" s="4"/>
      <c r="IZQ47" s="4"/>
      <c r="IZR47" s="4"/>
      <c r="IZS47" s="4"/>
      <c r="IZT47" s="4"/>
      <c r="IZU47" s="4"/>
      <c r="IZV47" s="4"/>
      <c r="IZW47" s="4"/>
      <c r="IZX47" s="4"/>
      <c r="IZY47" s="4"/>
      <c r="IZZ47" s="4"/>
      <c r="JAA47" s="4"/>
      <c r="JAB47" s="4"/>
      <c r="JAC47" s="4"/>
      <c r="JAD47" s="4"/>
      <c r="JAE47" s="4"/>
      <c r="JAF47" s="4"/>
      <c r="JAG47" s="4"/>
      <c r="JAH47" s="4"/>
      <c r="JAI47" s="4"/>
      <c r="JAJ47" s="4"/>
      <c r="JAK47" s="4"/>
      <c r="JAL47" s="4"/>
      <c r="JAM47" s="4"/>
      <c r="JAN47" s="4"/>
      <c r="JAO47" s="4"/>
      <c r="JAP47" s="4"/>
      <c r="JAQ47" s="4"/>
      <c r="JAR47" s="4"/>
      <c r="JAS47" s="4"/>
      <c r="JAT47" s="4"/>
      <c r="JAU47" s="4"/>
      <c r="JAV47" s="4"/>
      <c r="JAW47" s="4"/>
      <c r="JAX47" s="4"/>
      <c r="JAY47" s="4"/>
      <c r="JAZ47" s="4"/>
      <c r="JBA47" s="4"/>
      <c r="JBB47" s="4"/>
      <c r="JBC47" s="4"/>
      <c r="JBD47" s="4"/>
      <c r="JBE47" s="4"/>
      <c r="JBF47" s="4"/>
      <c r="JBG47" s="4"/>
      <c r="JBH47" s="4"/>
      <c r="JBI47" s="4"/>
      <c r="JBJ47" s="4"/>
      <c r="JBK47" s="4"/>
      <c r="JBL47" s="4"/>
      <c r="JBM47" s="4"/>
      <c r="JBN47" s="4"/>
      <c r="JBO47" s="4"/>
      <c r="JBP47" s="4"/>
      <c r="JBQ47" s="4"/>
      <c r="JBR47" s="4"/>
      <c r="JBS47" s="4"/>
      <c r="JBT47" s="4"/>
      <c r="JBU47" s="4"/>
      <c r="JBV47" s="4"/>
      <c r="JBW47" s="4"/>
      <c r="JBX47" s="4"/>
      <c r="JBY47" s="4"/>
      <c r="JBZ47" s="4"/>
      <c r="JCA47" s="4"/>
      <c r="JCB47" s="4"/>
      <c r="JCC47" s="4"/>
      <c r="JCD47" s="4"/>
      <c r="JCE47" s="4"/>
      <c r="JCF47" s="4"/>
      <c r="JCG47" s="4"/>
      <c r="JCH47" s="4"/>
      <c r="JCI47" s="4"/>
      <c r="JCJ47" s="4"/>
      <c r="JCK47" s="4"/>
      <c r="JCL47" s="4"/>
      <c r="JCM47" s="4"/>
      <c r="JCN47" s="4"/>
      <c r="JCO47" s="4"/>
      <c r="JCP47" s="4"/>
      <c r="JCQ47" s="4"/>
      <c r="JCR47" s="4"/>
      <c r="JCS47" s="4"/>
      <c r="JCT47" s="4"/>
      <c r="JCU47" s="4"/>
      <c r="JCV47" s="4"/>
      <c r="JCW47" s="4"/>
      <c r="JCX47" s="4"/>
      <c r="JCY47" s="4"/>
      <c r="JCZ47" s="4"/>
      <c r="JDA47" s="4"/>
      <c r="JDB47" s="4"/>
      <c r="JDC47" s="4"/>
      <c r="JDD47" s="4"/>
      <c r="JDE47" s="4"/>
      <c r="JDF47" s="4"/>
      <c r="JDG47" s="4"/>
      <c r="JDH47" s="4"/>
      <c r="JDI47" s="4"/>
      <c r="JDJ47" s="4"/>
      <c r="JDK47" s="4"/>
      <c r="JDL47" s="4"/>
      <c r="JDM47" s="4"/>
      <c r="JDN47" s="4"/>
      <c r="JDO47" s="4"/>
      <c r="JDP47" s="4"/>
      <c r="JDQ47" s="4"/>
      <c r="JDR47" s="4"/>
      <c r="JDS47" s="4"/>
      <c r="JDT47" s="4"/>
      <c r="JDU47" s="4"/>
      <c r="JDV47" s="4"/>
      <c r="JDW47" s="4"/>
      <c r="JDX47" s="4"/>
      <c r="JDY47" s="4"/>
      <c r="JDZ47" s="4"/>
      <c r="JEA47" s="4"/>
      <c r="JEB47" s="4"/>
      <c r="JEC47" s="4"/>
      <c r="JED47" s="4"/>
      <c r="JEE47" s="4"/>
      <c r="JEF47" s="4"/>
      <c r="JEG47" s="4"/>
      <c r="JEH47" s="4"/>
      <c r="JEI47" s="4"/>
      <c r="JEJ47" s="4"/>
      <c r="JEK47" s="4"/>
      <c r="JEL47" s="4"/>
      <c r="JEM47" s="4"/>
      <c r="JEN47" s="4"/>
      <c r="JEO47" s="4"/>
      <c r="JEP47" s="4"/>
      <c r="JEQ47" s="4"/>
      <c r="JER47" s="4"/>
      <c r="JES47" s="4"/>
      <c r="JET47" s="4"/>
      <c r="JEU47" s="4"/>
      <c r="JEV47" s="4"/>
      <c r="JEW47" s="4"/>
      <c r="JEX47" s="4"/>
      <c r="JEY47" s="4"/>
      <c r="JEZ47" s="4"/>
      <c r="JFA47" s="4"/>
      <c r="JFB47" s="4"/>
      <c r="JFC47" s="4"/>
      <c r="JFD47" s="4"/>
      <c r="JFE47" s="4"/>
      <c r="JFF47" s="4"/>
      <c r="JFG47" s="4"/>
      <c r="JFH47" s="4"/>
      <c r="JFI47" s="4"/>
      <c r="JFJ47" s="4"/>
      <c r="JFK47" s="4"/>
      <c r="JFL47" s="4"/>
      <c r="JFM47" s="4"/>
      <c r="JFN47" s="4"/>
      <c r="JFO47" s="4"/>
      <c r="JFP47" s="4"/>
      <c r="JFQ47" s="4"/>
      <c r="JFR47" s="4"/>
      <c r="JFS47" s="4"/>
      <c r="JFT47" s="4"/>
      <c r="JFU47" s="4"/>
      <c r="JFV47" s="4"/>
      <c r="JFW47" s="4"/>
      <c r="JFX47" s="4"/>
      <c r="JFY47" s="4"/>
      <c r="JFZ47" s="4"/>
      <c r="JGA47" s="4"/>
      <c r="JGB47" s="4"/>
      <c r="JGC47" s="4"/>
      <c r="JGD47" s="4"/>
      <c r="JGE47" s="4"/>
      <c r="JGF47" s="4"/>
      <c r="JGG47" s="4"/>
      <c r="JGH47" s="4"/>
      <c r="JGI47" s="4"/>
      <c r="JGJ47" s="4"/>
      <c r="JGK47" s="4"/>
      <c r="JGL47" s="4"/>
      <c r="JGM47" s="4"/>
      <c r="JGN47" s="4"/>
      <c r="JGO47" s="4"/>
      <c r="JGP47" s="4"/>
      <c r="JGQ47" s="4"/>
      <c r="JGR47" s="4"/>
      <c r="JGS47" s="4"/>
      <c r="JGT47" s="4"/>
      <c r="JGU47" s="4"/>
      <c r="JGV47" s="4"/>
      <c r="JGW47" s="4"/>
      <c r="JGX47" s="4"/>
      <c r="JGY47" s="4"/>
      <c r="JGZ47" s="4"/>
      <c r="JHA47" s="4"/>
      <c r="JHB47" s="4"/>
      <c r="JHC47" s="4"/>
      <c r="JHD47" s="4"/>
      <c r="JHE47" s="4"/>
      <c r="JHF47" s="4"/>
      <c r="JHG47" s="4"/>
      <c r="JHH47" s="4"/>
      <c r="JHI47" s="4"/>
      <c r="JHJ47" s="4"/>
      <c r="JHK47" s="4"/>
      <c r="JHL47" s="4"/>
      <c r="JHM47" s="4"/>
      <c r="JHN47" s="4"/>
      <c r="JHO47" s="4"/>
      <c r="JHP47" s="4"/>
      <c r="JHQ47" s="4"/>
      <c r="JHR47" s="4"/>
      <c r="JHS47" s="4"/>
      <c r="JHT47" s="4"/>
      <c r="JHU47" s="4"/>
      <c r="JHV47" s="4"/>
      <c r="JHW47" s="4"/>
      <c r="JHX47" s="4"/>
      <c r="JHY47" s="4"/>
      <c r="JHZ47" s="4"/>
      <c r="JIA47" s="4"/>
      <c r="JIB47" s="4"/>
      <c r="JIC47" s="4"/>
      <c r="JID47" s="4"/>
      <c r="JIE47" s="4"/>
      <c r="JIF47" s="4"/>
      <c r="JIG47" s="4"/>
      <c r="JIH47" s="4"/>
      <c r="JII47" s="4"/>
      <c r="JIJ47" s="4"/>
      <c r="JIK47" s="4"/>
      <c r="JIL47" s="4"/>
      <c r="JIM47" s="4"/>
      <c r="JIN47" s="4"/>
      <c r="JIO47" s="4"/>
      <c r="JIP47" s="4"/>
      <c r="JIQ47" s="4"/>
      <c r="JIR47" s="4"/>
      <c r="JIS47" s="4"/>
      <c r="JIT47" s="4"/>
      <c r="JIU47" s="4"/>
      <c r="JIV47" s="4"/>
      <c r="JIW47" s="4"/>
      <c r="JIX47" s="4"/>
      <c r="JIY47" s="4"/>
      <c r="JIZ47" s="4"/>
      <c r="JJA47" s="4"/>
      <c r="JJB47" s="4"/>
      <c r="JJC47" s="4"/>
      <c r="JJD47" s="4"/>
      <c r="JJE47" s="4"/>
      <c r="JJF47" s="4"/>
      <c r="JJG47" s="4"/>
      <c r="JJH47" s="4"/>
      <c r="JJI47" s="4"/>
      <c r="JJJ47" s="4"/>
      <c r="JJK47" s="4"/>
      <c r="JJL47" s="4"/>
      <c r="JJM47" s="4"/>
      <c r="JJN47" s="4"/>
      <c r="JJO47" s="4"/>
      <c r="JJP47" s="4"/>
      <c r="JJQ47" s="4"/>
      <c r="JJR47" s="4"/>
      <c r="JJS47" s="4"/>
      <c r="JJT47" s="4"/>
      <c r="JJU47" s="4"/>
      <c r="JJV47" s="4"/>
      <c r="JJW47" s="4"/>
      <c r="JJX47" s="4"/>
      <c r="JJY47" s="4"/>
      <c r="JJZ47" s="4"/>
      <c r="JKA47" s="4"/>
      <c r="JKB47" s="4"/>
      <c r="JKC47" s="4"/>
      <c r="JKD47" s="4"/>
      <c r="JKE47" s="4"/>
      <c r="JKF47" s="4"/>
      <c r="JKG47" s="4"/>
      <c r="JKH47" s="4"/>
      <c r="JKI47" s="4"/>
      <c r="JKJ47" s="4"/>
      <c r="JKK47" s="4"/>
      <c r="JKL47" s="4"/>
      <c r="JKM47" s="4"/>
      <c r="JKN47" s="4"/>
      <c r="JKO47" s="4"/>
      <c r="JKP47" s="4"/>
      <c r="JKQ47" s="4"/>
      <c r="JKR47" s="4"/>
      <c r="JKS47" s="4"/>
      <c r="JKT47" s="4"/>
      <c r="JKU47" s="4"/>
      <c r="JKV47" s="4"/>
      <c r="JKW47" s="4"/>
      <c r="JKX47" s="4"/>
      <c r="JKY47" s="4"/>
      <c r="JKZ47" s="4"/>
      <c r="JLA47" s="4"/>
      <c r="JLB47" s="4"/>
      <c r="JLC47" s="4"/>
      <c r="JLD47" s="4"/>
      <c r="JLE47" s="4"/>
      <c r="JLF47" s="4"/>
      <c r="JLG47" s="4"/>
      <c r="JLH47" s="4"/>
      <c r="JLI47" s="4"/>
      <c r="JLJ47" s="4"/>
      <c r="JLK47" s="4"/>
      <c r="JLL47" s="4"/>
      <c r="JLM47" s="4"/>
      <c r="JLN47" s="4"/>
      <c r="JLO47" s="4"/>
      <c r="JLP47" s="4"/>
      <c r="JLQ47" s="4"/>
      <c r="JLR47" s="4"/>
      <c r="JLS47" s="4"/>
      <c r="JLT47" s="4"/>
      <c r="JLU47" s="4"/>
      <c r="JLV47" s="4"/>
      <c r="JLW47" s="4"/>
      <c r="JLX47" s="4"/>
      <c r="JLY47" s="4"/>
      <c r="JLZ47" s="4"/>
      <c r="JMA47" s="4"/>
      <c r="JMB47" s="4"/>
      <c r="JMC47" s="4"/>
      <c r="JMD47" s="4"/>
      <c r="JME47" s="4"/>
      <c r="JMF47" s="4"/>
      <c r="JMG47" s="4"/>
      <c r="JMH47" s="4"/>
      <c r="JMI47" s="4"/>
      <c r="JMJ47" s="4"/>
      <c r="JMK47" s="4"/>
      <c r="JML47" s="4"/>
      <c r="JMM47" s="4"/>
      <c r="JMN47" s="4"/>
      <c r="JMO47" s="4"/>
      <c r="JMP47" s="4"/>
      <c r="JMQ47" s="4"/>
      <c r="JMR47" s="4"/>
      <c r="JMS47" s="4"/>
      <c r="JMT47" s="4"/>
      <c r="JMU47" s="4"/>
      <c r="JMV47" s="4"/>
      <c r="JMW47" s="4"/>
      <c r="JMX47" s="4"/>
      <c r="JMY47" s="4"/>
      <c r="JMZ47" s="4"/>
      <c r="JNA47" s="4"/>
      <c r="JNB47" s="4"/>
      <c r="JNC47" s="4"/>
      <c r="JND47" s="4"/>
      <c r="JNE47" s="4"/>
      <c r="JNF47" s="4"/>
      <c r="JNG47" s="4"/>
      <c r="JNH47" s="4"/>
      <c r="JNI47" s="4"/>
      <c r="JNJ47" s="4"/>
      <c r="JNK47" s="4"/>
      <c r="JNL47" s="4"/>
      <c r="JNM47" s="4"/>
      <c r="JNN47" s="4"/>
      <c r="JNO47" s="4"/>
      <c r="JNP47" s="4"/>
      <c r="JNQ47" s="4"/>
      <c r="JNR47" s="4"/>
      <c r="JNS47" s="4"/>
      <c r="JNT47" s="4"/>
      <c r="JNU47" s="4"/>
      <c r="JNV47" s="4"/>
      <c r="JNW47" s="4"/>
      <c r="JNX47" s="4"/>
      <c r="JNY47" s="4"/>
      <c r="JNZ47" s="4"/>
      <c r="JOA47" s="4"/>
      <c r="JOB47" s="4"/>
      <c r="JOC47" s="4"/>
      <c r="JOD47" s="4"/>
      <c r="JOE47" s="4"/>
      <c r="JOF47" s="4"/>
      <c r="JOG47" s="4"/>
      <c r="JOH47" s="4"/>
      <c r="JOI47" s="4"/>
      <c r="JOJ47" s="4"/>
      <c r="JOK47" s="4"/>
      <c r="JOL47" s="4"/>
      <c r="JOM47" s="4"/>
      <c r="JON47" s="4"/>
      <c r="JOO47" s="4"/>
      <c r="JOP47" s="4"/>
      <c r="JOQ47" s="4"/>
      <c r="JOR47" s="4"/>
      <c r="JOS47" s="4"/>
      <c r="JOT47" s="4"/>
      <c r="JOU47" s="4"/>
      <c r="JOV47" s="4"/>
      <c r="JOW47" s="4"/>
      <c r="JOX47" s="4"/>
      <c r="JOY47" s="4"/>
      <c r="JOZ47" s="4"/>
      <c r="JPA47" s="4"/>
      <c r="JPB47" s="4"/>
      <c r="JPC47" s="4"/>
      <c r="JPD47" s="4"/>
      <c r="JPE47" s="4"/>
      <c r="JPF47" s="4"/>
      <c r="JPG47" s="4"/>
      <c r="JPH47" s="4"/>
      <c r="JPI47" s="4"/>
      <c r="JPJ47" s="4"/>
      <c r="JPK47" s="4"/>
      <c r="JPL47" s="4"/>
      <c r="JPM47" s="4"/>
      <c r="JPN47" s="4"/>
      <c r="JPO47" s="4"/>
      <c r="JPP47" s="4"/>
      <c r="JPQ47" s="4"/>
      <c r="JPR47" s="4"/>
      <c r="JPS47" s="4"/>
      <c r="JPT47" s="4"/>
      <c r="JPU47" s="4"/>
      <c r="JPV47" s="4"/>
      <c r="JPW47" s="4"/>
      <c r="JPX47" s="4"/>
      <c r="JPY47" s="4"/>
      <c r="JPZ47" s="4"/>
      <c r="JQA47" s="4"/>
      <c r="JQB47" s="4"/>
      <c r="JQC47" s="4"/>
      <c r="JQD47" s="4"/>
      <c r="JQE47" s="4"/>
      <c r="JQF47" s="4"/>
      <c r="JQG47" s="4"/>
      <c r="JQH47" s="4"/>
      <c r="JQI47" s="4"/>
      <c r="JQJ47" s="4"/>
      <c r="JQK47" s="4"/>
      <c r="JQL47" s="4"/>
      <c r="JQM47" s="4"/>
      <c r="JQN47" s="4"/>
      <c r="JQO47" s="4"/>
      <c r="JQP47" s="4"/>
      <c r="JQQ47" s="4"/>
      <c r="JQR47" s="4"/>
      <c r="JQS47" s="4"/>
      <c r="JQT47" s="4"/>
      <c r="JQU47" s="4"/>
      <c r="JQV47" s="4"/>
      <c r="JQW47" s="4"/>
      <c r="JQX47" s="4"/>
      <c r="JQY47" s="4"/>
      <c r="JQZ47" s="4"/>
      <c r="JRA47" s="4"/>
      <c r="JRB47" s="4"/>
      <c r="JRC47" s="4"/>
      <c r="JRD47" s="4"/>
      <c r="JRE47" s="4"/>
      <c r="JRF47" s="4"/>
      <c r="JRG47" s="4"/>
      <c r="JRH47" s="4"/>
      <c r="JRI47" s="4"/>
      <c r="JRJ47" s="4"/>
      <c r="JRK47" s="4"/>
      <c r="JRL47" s="4"/>
      <c r="JRM47" s="4"/>
      <c r="JRN47" s="4"/>
      <c r="JRO47" s="4"/>
      <c r="JRP47" s="4"/>
      <c r="JRQ47" s="4"/>
      <c r="JRR47" s="4"/>
      <c r="JRS47" s="4"/>
      <c r="JRT47" s="4"/>
      <c r="JRU47" s="4"/>
      <c r="JRV47" s="4"/>
      <c r="JRW47" s="4"/>
      <c r="JRX47" s="4"/>
      <c r="JRY47" s="4"/>
      <c r="JRZ47" s="4"/>
      <c r="JSA47" s="4"/>
      <c r="JSB47" s="4"/>
      <c r="JSC47" s="4"/>
      <c r="JSD47" s="4"/>
      <c r="JSE47" s="4"/>
      <c r="JSF47" s="4"/>
      <c r="JSG47" s="4"/>
      <c r="JSH47" s="4"/>
      <c r="JSI47" s="4"/>
      <c r="JSJ47" s="4"/>
      <c r="JSK47" s="4"/>
      <c r="JSL47" s="4"/>
      <c r="JSM47" s="4"/>
      <c r="JSN47" s="4"/>
      <c r="JSO47" s="4"/>
      <c r="JSP47" s="4"/>
      <c r="JSQ47" s="4"/>
      <c r="JSR47" s="4"/>
      <c r="JSS47" s="4"/>
      <c r="JST47" s="4"/>
      <c r="JSU47" s="4"/>
      <c r="JSV47" s="4"/>
      <c r="JSW47" s="4"/>
      <c r="JSX47" s="4"/>
      <c r="JSY47" s="4"/>
      <c r="JSZ47" s="4"/>
      <c r="JTA47" s="4"/>
      <c r="JTB47" s="4"/>
      <c r="JTC47" s="4"/>
      <c r="JTD47" s="4"/>
      <c r="JTE47" s="4"/>
      <c r="JTF47" s="4"/>
      <c r="JTG47" s="4"/>
      <c r="JTH47" s="4"/>
      <c r="JTI47" s="4"/>
      <c r="JTJ47" s="4"/>
      <c r="JTK47" s="4"/>
      <c r="JTL47" s="4"/>
      <c r="JTM47" s="4"/>
      <c r="JTN47" s="4"/>
      <c r="JTO47" s="4"/>
      <c r="JTP47" s="4"/>
      <c r="JTQ47" s="4"/>
      <c r="JTR47" s="4"/>
      <c r="JTS47" s="4"/>
      <c r="JTT47" s="4"/>
      <c r="JTU47" s="4"/>
      <c r="JTV47" s="4"/>
      <c r="JTW47" s="4"/>
      <c r="JTX47" s="4"/>
      <c r="JTY47" s="4"/>
      <c r="JTZ47" s="4"/>
      <c r="JUA47" s="4"/>
      <c r="JUB47" s="4"/>
      <c r="JUC47" s="4"/>
      <c r="JUD47" s="4"/>
      <c r="JUE47" s="4"/>
      <c r="JUF47" s="4"/>
      <c r="JUG47" s="4"/>
      <c r="JUH47" s="4"/>
      <c r="JUI47" s="4"/>
      <c r="JUJ47" s="4"/>
      <c r="JUK47" s="4"/>
      <c r="JUL47" s="4"/>
      <c r="JUM47" s="4"/>
      <c r="JUN47" s="4"/>
      <c r="JUO47" s="4"/>
      <c r="JUP47" s="4"/>
      <c r="JUQ47" s="4"/>
      <c r="JUR47" s="4"/>
      <c r="JUS47" s="4"/>
      <c r="JUT47" s="4"/>
      <c r="JUU47" s="4"/>
      <c r="JUV47" s="4"/>
      <c r="JUW47" s="4"/>
      <c r="JUX47" s="4"/>
      <c r="JUY47" s="4"/>
      <c r="JUZ47" s="4"/>
      <c r="JVA47" s="4"/>
      <c r="JVB47" s="4"/>
      <c r="JVC47" s="4"/>
      <c r="JVD47" s="4"/>
      <c r="JVE47" s="4"/>
      <c r="JVF47" s="4"/>
      <c r="JVG47" s="4"/>
      <c r="JVH47" s="4"/>
      <c r="JVI47" s="4"/>
      <c r="JVJ47" s="4"/>
      <c r="JVK47" s="4"/>
      <c r="JVL47" s="4"/>
      <c r="JVM47" s="4"/>
      <c r="JVN47" s="4"/>
      <c r="JVO47" s="4"/>
      <c r="JVP47" s="4"/>
      <c r="JVQ47" s="4"/>
      <c r="JVR47" s="4"/>
      <c r="JVS47" s="4"/>
      <c r="JVT47" s="4"/>
      <c r="JVU47" s="4"/>
      <c r="JVV47" s="4"/>
      <c r="JVW47" s="4"/>
      <c r="JVX47" s="4"/>
      <c r="JVY47" s="4"/>
      <c r="JVZ47" s="4"/>
      <c r="JWA47" s="4"/>
      <c r="JWB47" s="4"/>
      <c r="JWC47" s="4"/>
      <c r="JWD47" s="4"/>
      <c r="JWE47" s="4"/>
      <c r="JWF47" s="4"/>
      <c r="JWG47" s="4"/>
      <c r="JWH47" s="4"/>
      <c r="JWI47" s="4"/>
      <c r="JWJ47" s="4"/>
      <c r="JWK47" s="4"/>
      <c r="JWL47" s="4"/>
      <c r="JWM47" s="4"/>
      <c r="JWN47" s="4"/>
      <c r="JWO47" s="4"/>
      <c r="JWP47" s="4"/>
      <c r="JWQ47" s="4"/>
      <c r="JWR47" s="4"/>
      <c r="JWS47" s="4"/>
      <c r="JWT47" s="4"/>
      <c r="JWU47" s="4"/>
      <c r="JWV47" s="4"/>
      <c r="JWW47" s="4"/>
      <c r="JWX47" s="4"/>
      <c r="JWY47" s="4"/>
      <c r="JWZ47" s="4"/>
      <c r="JXA47" s="4"/>
      <c r="JXB47" s="4"/>
      <c r="JXC47" s="4"/>
      <c r="JXD47" s="4"/>
      <c r="JXE47" s="4"/>
      <c r="JXF47" s="4"/>
      <c r="JXG47" s="4"/>
      <c r="JXH47" s="4"/>
      <c r="JXI47" s="4"/>
      <c r="JXJ47" s="4"/>
      <c r="JXK47" s="4"/>
      <c r="JXL47" s="4"/>
      <c r="JXM47" s="4"/>
      <c r="JXN47" s="4"/>
      <c r="JXO47" s="4"/>
      <c r="JXP47" s="4"/>
      <c r="JXQ47" s="4"/>
      <c r="JXR47" s="4"/>
      <c r="JXS47" s="4"/>
      <c r="JXT47" s="4"/>
      <c r="JXU47" s="4"/>
      <c r="JXV47" s="4"/>
      <c r="JXW47" s="4"/>
      <c r="JXX47" s="4"/>
      <c r="JXY47" s="4"/>
      <c r="JXZ47" s="4"/>
      <c r="JYA47" s="4"/>
      <c r="JYB47" s="4"/>
      <c r="JYC47" s="4"/>
      <c r="JYD47" s="4"/>
      <c r="JYE47" s="4"/>
      <c r="JYF47" s="4"/>
      <c r="JYG47" s="4"/>
      <c r="JYH47" s="4"/>
      <c r="JYI47" s="4"/>
      <c r="JYJ47" s="4"/>
      <c r="JYK47" s="4"/>
      <c r="JYL47" s="4"/>
      <c r="JYM47" s="4"/>
      <c r="JYN47" s="4"/>
      <c r="JYO47" s="4"/>
      <c r="JYP47" s="4"/>
      <c r="JYQ47" s="4"/>
      <c r="JYR47" s="4"/>
      <c r="JYS47" s="4"/>
      <c r="JYT47" s="4"/>
      <c r="JYU47" s="4"/>
      <c r="JYV47" s="4"/>
      <c r="JYW47" s="4"/>
      <c r="JYX47" s="4"/>
      <c r="JYY47" s="4"/>
      <c r="JYZ47" s="4"/>
      <c r="JZA47" s="4"/>
      <c r="JZB47" s="4"/>
      <c r="JZC47" s="4"/>
      <c r="JZD47" s="4"/>
      <c r="JZE47" s="4"/>
      <c r="JZF47" s="4"/>
      <c r="JZG47" s="4"/>
      <c r="JZH47" s="4"/>
      <c r="JZI47" s="4"/>
      <c r="JZJ47" s="4"/>
      <c r="JZK47" s="4"/>
      <c r="JZL47" s="4"/>
      <c r="JZM47" s="4"/>
      <c r="JZN47" s="4"/>
      <c r="JZO47" s="4"/>
      <c r="JZP47" s="4"/>
      <c r="JZQ47" s="4"/>
      <c r="JZR47" s="4"/>
      <c r="JZS47" s="4"/>
      <c r="JZT47" s="4"/>
      <c r="JZU47" s="4"/>
      <c r="JZV47" s="4"/>
      <c r="JZW47" s="4"/>
      <c r="JZX47" s="4"/>
      <c r="JZY47" s="4"/>
      <c r="JZZ47" s="4"/>
      <c r="KAA47" s="4"/>
      <c r="KAB47" s="4"/>
      <c r="KAC47" s="4"/>
      <c r="KAD47" s="4"/>
      <c r="KAE47" s="4"/>
      <c r="KAF47" s="4"/>
      <c r="KAG47" s="4"/>
      <c r="KAH47" s="4"/>
      <c r="KAI47" s="4"/>
      <c r="KAJ47" s="4"/>
      <c r="KAK47" s="4"/>
      <c r="KAL47" s="4"/>
      <c r="KAM47" s="4"/>
      <c r="KAN47" s="4"/>
      <c r="KAO47" s="4"/>
      <c r="KAP47" s="4"/>
      <c r="KAQ47" s="4"/>
      <c r="KAR47" s="4"/>
      <c r="KAS47" s="4"/>
      <c r="KAT47" s="4"/>
      <c r="KAU47" s="4"/>
      <c r="KAV47" s="4"/>
      <c r="KAW47" s="4"/>
      <c r="KAX47" s="4"/>
      <c r="KAY47" s="4"/>
      <c r="KAZ47" s="4"/>
      <c r="KBA47" s="4"/>
      <c r="KBB47" s="4"/>
      <c r="KBC47" s="4"/>
      <c r="KBD47" s="4"/>
      <c r="KBE47" s="4"/>
      <c r="KBF47" s="4"/>
      <c r="KBG47" s="4"/>
      <c r="KBH47" s="4"/>
      <c r="KBI47" s="4"/>
      <c r="KBJ47" s="4"/>
      <c r="KBK47" s="4"/>
      <c r="KBL47" s="4"/>
      <c r="KBM47" s="4"/>
      <c r="KBN47" s="4"/>
      <c r="KBO47" s="4"/>
      <c r="KBP47" s="4"/>
      <c r="KBQ47" s="4"/>
      <c r="KBR47" s="4"/>
      <c r="KBS47" s="4"/>
      <c r="KBT47" s="4"/>
      <c r="KBU47" s="4"/>
      <c r="KBV47" s="4"/>
      <c r="KBW47" s="4"/>
      <c r="KBX47" s="4"/>
      <c r="KBY47" s="4"/>
      <c r="KBZ47" s="4"/>
      <c r="KCA47" s="4"/>
      <c r="KCB47" s="4"/>
      <c r="KCC47" s="4"/>
      <c r="KCD47" s="4"/>
      <c r="KCE47" s="4"/>
      <c r="KCF47" s="4"/>
      <c r="KCG47" s="4"/>
      <c r="KCH47" s="4"/>
      <c r="KCI47" s="4"/>
      <c r="KCJ47" s="4"/>
      <c r="KCK47" s="4"/>
      <c r="KCL47" s="4"/>
      <c r="KCM47" s="4"/>
      <c r="KCN47" s="4"/>
      <c r="KCO47" s="4"/>
      <c r="KCP47" s="4"/>
      <c r="KCQ47" s="4"/>
      <c r="KCR47" s="4"/>
      <c r="KCS47" s="4"/>
      <c r="KCT47" s="4"/>
      <c r="KCU47" s="4"/>
      <c r="KCV47" s="4"/>
      <c r="KCW47" s="4"/>
      <c r="KCX47" s="4"/>
      <c r="KCY47" s="4"/>
      <c r="KCZ47" s="4"/>
      <c r="KDA47" s="4"/>
      <c r="KDB47" s="4"/>
      <c r="KDC47" s="4"/>
      <c r="KDD47" s="4"/>
      <c r="KDE47" s="4"/>
      <c r="KDF47" s="4"/>
      <c r="KDG47" s="4"/>
      <c r="KDH47" s="4"/>
      <c r="KDI47" s="4"/>
      <c r="KDJ47" s="4"/>
      <c r="KDK47" s="4"/>
      <c r="KDL47" s="4"/>
      <c r="KDM47" s="4"/>
      <c r="KDN47" s="4"/>
      <c r="KDO47" s="4"/>
      <c r="KDP47" s="4"/>
      <c r="KDQ47" s="4"/>
      <c r="KDR47" s="4"/>
      <c r="KDS47" s="4"/>
      <c r="KDT47" s="4"/>
      <c r="KDU47" s="4"/>
      <c r="KDV47" s="4"/>
      <c r="KDW47" s="4"/>
      <c r="KDX47" s="4"/>
      <c r="KDY47" s="4"/>
      <c r="KDZ47" s="4"/>
      <c r="KEA47" s="4"/>
      <c r="KEB47" s="4"/>
      <c r="KEC47" s="4"/>
      <c r="KED47" s="4"/>
      <c r="KEE47" s="4"/>
      <c r="KEF47" s="4"/>
      <c r="KEG47" s="4"/>
      <c r="KEH47" s="4"/>
      <c r="KEI47" s="4"/>
      <c r="KEJ47" s="4"/>
      <c r="KEK47" s="4"/>
      <c r="KEL47" s="4"/>
      <c r="KEM47" s="4"/>
      <c r="KEN47" s="4"/>
      <c r="KEO47" s="4"/>
      <c r="KEP47" s="4"/>
      <c r="KEQ47" s="4"/>
      <c r="KER47" s="4"/>
      <c r="KES47" s="4"/>
      <c r="KET47" s="4"/>
      <c r="KEU47" s="4"/>
      <c r="KEV47" s="4"/>
      <c r="KEW47" s="4"/>
      <c r="KEX47" s="4"/>
      <c r="KEY47" s="4"/>
      <c r="KEZ47" s="4"/>
      <c r="KFA47" s="4"/>
      <c r="KFB47" s="4"/>
      <c r="KFC47" s="4"/>
      <c r="KFD47" s="4"/>
      <c r="KFE47" s="4"/>
      <c r="KFF47" s="4"/>
      <c r="KFG47" s="4"/>
      <c r="KFH47" s="4"/>
      <c r="KFI47" s="4"/>
      <c r="KFJ47" s="4"/>
      <c r="KFK47" s="4"/>
      <c r="KFL47" s="4"/>
      <c r="KFM47" s="4"/>
      <c r="KFN47" s="4"/>
      <c r="KFO47" s="4"/>
      <c r="KFP47" s="4"/>
      <c r="KFQ47" s="4"/>
      <c r="KFR47" s="4"/>
      <c r="KFS47" s="4"/>
      <c r="KFT47" s="4"/>
      <c r="KFU47" s="4"/>
      <c r="KFV47" s="4"/>
      <c r="KFW47" s="4"/>
      <c r="KFX47" s="4"/>
      <c r="KFY47" s="4"/>
      <c r="KFZ47" s="4"/>
      <c r="KGA47" s="4"/>
      <c r="KGB47" s="4"/>
      <c r="KGC47" s="4"/>
      <c r="KGD47" s="4"/>
      <c r="KGE47" s="4"/>
      <c r="KGF47" s="4"/>
      <c r="KGG47" s="4"/>
      <c r="KGH47" s="4"/>
      <c r="KGI47" s="4"/>
      <c r="KGJ47" s="4"/>
      <c r="KGK47" s="4"/>
      <c r="KGL47" s="4"/>
      <c r="KGM47" s="4"/>
      <c r="KGN47" s="4"/>
      <c r="KGO47" s="4"/>
      <c r="KGP47" s="4"/>
      <c r="KGQ47" s="4"/>
      <c r="KGR47" s="4"/>
      <c r="KGS47" s="4"/>
      <c r="KGT47" s="4"/>
      <c r="KGU47" s="4"/>
      <c r="KGV47" s="4"/>
      <c r="KGW47" s="4"/>
      <c r="KGX47" s="4"/>
      <c r="KGY47" s="4"/>
      <c r="KGZ47" s="4"/>
      <c r="KHA47" s="4"/>
      <c r="KHB47" s="4"/>
      <c r="KHC47" s="4"/>
      <c r="KHD47" s="4"/>
      <c r="KHE47" s="4"/>
      <c r="KHF47" s="4"/>
      <c r="KHG47" s="4"/>
      <c r="KHH47" s="4"/>
      <c r="KHI47" s="4"/>
      <c r="KHJ47" s="4"/>
      <c r="KHK47" s="4"/>
      <c r="KHL47" s="4"/>
      <c r="KHM47" s="4"/>
      <c r="KHN47" s="4"/>
      <c r="KHO47" s="4"/>
      <c r="KHP47" s="4"/>
      <c r="KHQ47" s="4"/>
      <c r="KHR47" s="4"/>
      <c r="KHS47" s="4"/>
      <c r="KHT47" s="4"/>
      <c r="KHU47" s="4"/>
      <c r="KHV47" s="4"/>
      <c r="KHW47" s="4"/>
      <c r="KHX47" s="4"/>
      <c r="KHY47" s="4"/>
      <c r="KHZ47" s="4"/>
      <c r="KIA47" s="4"/>
      <c r="KIB47" s="4"/>
      <c r="KIC47" s="4"/>
      <c r="KID47" s="4"/>
      <c r="KIE47" s="4"/>
      <c r="KIF47" s="4"/>
      <c r="KIG47" s="4"/>
      <c r="KIH47" s="4"/>
      <c r="KII47" s="4"/>
      <c r="KIJ47" s="4"/>
      <c r="KIK47" s="4"/>
      <c r="KIL47" s="4"/>
      <c r="KIM47" s="4"/>
      <c r="KIN47" s="4"/>
      <c r="KIO47" s="4"/>
      <c r="KIP47" s="4"/>
      <c r="KIQ47" s="4"/>
      <c r="KIR47" s="4"/>
      <c r="KIS47" s="4"/>
      <c r="KIT47" s="4"/>
      <c r="KIU47" s="4"/>
      <c r="KIV47" s="4"/>
      <c r="KIW47" s="4"/>
      <c r="KIX47" s="4"/>
      <c r="KIY47" s="4"/>
      <c r="KIZ47" s="4"/>
      <c r="KJA47" s="4"/>
      <c r="KJB47" s="4"/>
      <c r="KJC47" s="4"/>
      <c r="KJD47" s="4"/>
      <c r="KJE47" s="4"/>
      <c r="KJF47" s="4"/>
      <c r="KJG47" s="4"/>
      <c r="KJH47" s="4"/>
      <c r="KJI47" s="4"/>
      <c r="KJJ47" s="4"/>
      <c r="KJK47" s="4"/>
      <c r="KJL47" s="4"/>
      <c r="KJM47" s="4"/>
      <c r="KJN47" s="4"/>
      <c r="KJO47" s="4"/>
      <c r="KJP47" s="4"/>
      <c r="KJQ47" s="4"/>
      <c r="KJR47" s="4"/>
      <c r="KJS47" s="4"/>
      <c r="KJT47" s="4"/>
      <c r="KJU47" s="4"/>
      <c r="KJV47" s="4"/>
      <c r="KJW47" s="4"/>
      <c r="KJX47" s="4"/>
      <c r="KJY47" s="4"/>
      <c r="KJZ47" s="4"/>
      <c r="KKA47" s="4"/>
      <c r="KKB47" s="4"/>
      <c r="KKC47" s="4"/>
      <c r="KKD47" s="4"/>
      <c r="KKE47" s="4"/>
      <c r="KKF47" s="4"/>
      <c r="KKG47" s="4"/>
      <c r="KKH47" s="4"/>
      <c r="KKI47" s="4"/>
      <c r="KKJ47" s="4"/>
      <c r="KKK47" s="4"/>
      <c r="KKL47" s="4"/>
      <c r="KKM47" s="4"/>
      <c r="KKN47" s="4"/>
      <c r="KKO47" s="4"/>
      <c r="KKP47" s="4"/>
      <c r="KKQ47" s="4"/>
      <c r="KKR47" s="4"/>
      <c r="KKS47" s="4"/>
      <c r="KKT47" s="4"/>
      <c r="KKU47" s="4"/>
      <c r="KKV47" s="4"/>
      <c r="KKW47" s="4"/>
      <c r="KKX47" s="4"/>
      <c r="KKY47" s="4"/>
      <c r="KKZ47" s="4"/>
      <c r="KLA47" s="4"/>
      <c r="KLB47" s="4"/>
      <c r="KLC47" s="4"/>
      <c r="KLD47" s="4"/>
      <c r="KLE47" s="4"/>
      <c r="KLF47" s="4"/>
      <c r="KLG47" s="4"/>
      <c r="KLH47" s="4"/>
      <c r="KLI47" s="4"/>
      <c r="KLJ47" s="4"/>
      <c r="KLK47" s="4"/>
      <c r="KLL47" s="4"/>
      <c r="KLM47" s="4"/>
      <c r="KLN47" s="4"/>
      <c r="KLO47" s="4"/>
      <c r="KLP47" s="4"/>
      <c r="KLQ47" s="4"/>
      <c r="KLR47" s="4"/>
      <c r="KLS47" s="4"/>
      <c r="KLT47" s="4"/>
      <c r="KLU47" s="4"/>
      <c r="KLV47" s="4"/>
      <c r="KLW47" s="4"/>
      <c r="KLX47" s="4"/>
      <c r="KLY47" s="4"/>
      <c r="KLZ47" s="4"/>
      <c r="KMA47" s="4"/>
      <c r="KMB47" s="4"/>
      <c r="KMC47" s="4"/>
      <c r="KMD47" s="4"/>
      <c r="KME47" s="4"/>
      <c r="KMF47" s="4"/>
      <c r="KMG47" s="4"/>
      <c r="KMH47" s="4"/>
      <c r="KMI47" s="4"/>
      <c r="KMJ47" s="4"/>
      <c r="KMK47" s="4"/>
      <c r="KML47" s="4"/>
      <c r="KMM47" s="4"/>
      <c r="KMN47" s="4"/>
      <c r="KMO47" s="4"/>
      <c r="KMP47" s="4"/>
      <c r="KMQ47" s="4"/>
      <c r="KMR47" s="4"/>
      <c r="KMS47" s="4"/>
      <c r="KMT47" s="4"/>
      <c r="KMU47" s="4"/>
      <c r="KMV47" s="4"/>
      <c r="KMW47" s="4"/>
      <c r="KMX47" s="4"/>
      <c r="KMY47" s="4"/>
      <c r="KMZ47" s="4"/>
      <c r="KNA47" s="4"/>
      <c r="KNB47" s="4"/>
      <c r="KNC47" s="4"/>
      <c r="KND47" s="4"/>
      <c r="KNE47" s="4"/>
      <c r="KNF47" s="4"/>
      <c r="KNG47" s="4"/>
      <c r="KNH47" s="4"/>
      <c r="KNI47" s="4"/>
      <c r="KNJ47" s="4"/>
      <c r="KNK47" s="4"/>
      <c r="KNL47" s="4"/>
      <c r="KNM47" s="4"/>
      <c r="KNN47" s="4"/>
      <c r="KNO47" s="4"/>
      <c r="KNP47" s="4"/>
      <c r="KNQ47" s="4"/>
      <c r="KNR47" s="4"/>
      <c r="KNS47" s="4"/>
      <c r="KNT47" s="4"/>
      <c r="KNU47" s="4"/>
      <c r="KNV47" s="4"/>
      <c r="KNW47" s="4"/>
      <c r="KNX47" s="4"/>
      <c r="KNY47" s="4"/>
      <c r="KNZ47" s="4"/>
      <c r="KOA47" s="4"/>
      <c r="KOB47" s="4"/>
      <c r="KOC47" s="4"/>
      <c r="KOD47" s="4"/>
      <c r="KOE47" s="4"/>
      <c r="KOF47" s="4"/>
      <c r="KOG47" s="4"/>
      <c r="KOH47" s="4"/>
      <c r="KOI47" s="4"/>
      <c r="KOJ47" s="4"/>
      <c r="KOK47" s="4"/>
      <c r="KOL47" s="4"/>
      <c r="KOM47" s="4"/>
      <c r="KON47" s="4"/>
      <c r="KOO47" s="4"/>
      <c r="KOP47" s="4"/>
      <c r="KOQ47" s="4"/>
      <c r="KOR47" s="4"/>
      <c r="KOS47" s="4"/>
      <c r="KOT47" s="4"/>
      <c r="KOU47" s="4"/>
      <c r="KOV47" s="4"/>
      <c r="KOW47" s="4"/>
      <c r="KOX47" s="4"/>
      <c r="KOY47" s="4"/>
      <c r="KOZ47" s="4"/>
      <c r="KPA47" s="4"/>
      <c r="KPB47" s="4"/>
      <c r="KPC47" s="4"/>
      <c r="KPD47" s="4"/>
      <c r="KPE47" s="4"/>
      <c r="KPF47" s="4"/>
      <c r="KPG47" s="4"/>
      <c r="KPH47" s="4"/>
      <c r="KPI47" s="4"/>
      <c r="KPJ47" s="4"/>
      <c r="KPK47" s="4"/>
      <c r="KPL47" s="4"/>
      <c r="KPM47" s="4"/>
      <c r="KPN47" s="4"/>
      <c r="KPO47" s="4"/>
      <c r="KPP47" s="4"/>
      <c r="KPQ47" s="4"/>
      <c r="KPR47" s="4"/>
      <c r="KPS47" s="4"/>
      <c r="KPT47" s="4"/>
      <c r="KPU47" s="4"/>
      <c r="KPV47" s="4"/>
      <c r="KPW47" s="4"/>
      <c r="KPX47" s="4"/>
      <c r="KPY47" s="4"/>
      <c r="KPZ47" s="4"/>
      <c r="KQA47" s="4"/>
      <c r="KQB47" s="4"/>
      <c r="KQC47" s="4"/>
      <c r="KQD47" s="4"/>
      <c r="KQE47" s="4"/>
      <c r="KQF47" s="4"/>
      <c r="KQG47" s="4"/>
      <c r="KQH47" s="4"/>
      <c r="KQI47" s="4"/>
      <c r="KQJ47" s="4"/>
      <c r="KQK47" s="4"/>
      <c r="KQL47" s="4"/>
      <c r="KQM47" s="4"/>
      <c r="KQN47" s="4"/>
      <c r="KQO47" s="4"/>
      <c r="KQP47" s="4"/>
      <c r="KQQ47" s="4"/>
      <c r="KQR47" s="4"/>
      <c r="KQS47" s="4"/>
      <c r="KQT47" s="4"/>
      <c r="KQU47" s="4"/>
      <c r="KQV47" s="4"/>
      <c r="KQW47" s="4"/>
      <c r="KQX47" s="4"/>
      <c r="KQY47" s="4"/>
      <c r="KQZ47" s="4"/>
      <c r="KRA47" s="4"/>
      <c r="KRB47" s="4"/>
      <c r="KRC47" s="4"/>
      <c r="KRD47" s="4"/>
      <c r="KRE47" s="4"/>
      <c r="KRF47" s="4"/>
      <c r="KRG47" s="4"/>
      <c r="KRH47" s="4"/>
      <c r="KRI47" s="4"/>
      <c r="KRJ47" s="4"/>
      <c r="KRK47" s="4"/>
      <c r="KRL47" s="4"/>
      <c r="KRM47" s="4"/>
      <c r="KRN47" s="4"/>
      <c r="KRO47" s="4"/>
      <c r="KRP47" s="4"/>
      <c r="KRQ47" s="4"/>
      <c r="KRR47" s="4"/>
      <c r="KRS47" s="4"/>
      <c r="KRT47" s="4"/>
      <c r="KRU47" s="4"/>
      <c r="KRV47" s="4"/>
      <c r="KRW47" s="4"/>
      <c r="KRX47" s="4"/>
      <c r="KRY47" s="4"/>
      <c r="KRZ47" s="4"/>
      <c r="KSA47" s="4"/>
      <c r="KSB47" s="4"/>
      <c r="KSC47" s="4"/>
      <c r="KSD47" s="4"/>
      <c r="KSE47" s="4"/>
      <c r="KSF47" s="4"/>
      <c r="KSG47" s="4"/>
      <c r="KSH47" s="4"/>
      <c r="KSI47" s="4"/>
      <c r="KSJ47" s="4"/>
      <c r="KSK47" s="4"/>
      <c r="KSL47" s="4"/>
      <c r="KSM47" s="4"/>
      <c r="KSN47" s="4"/>
      <c r="KSO47" s="4"/>
      <c r="KSP47" s="4"/>
      <c r="KSQ47" s="4"/>
      <c r="KSR47" s="4"/>
      <c r="KSS47" s="4"/>
      <c r="KST47" s="4"/>
      <c r="KSU47" s="4"/>
      <c r="KSV47" s="4"/>
      <c r="KSW47" s="4"/>
      <c r="KSX47" s="4"/>
      <c r="KSY47" s="4"/>
      <c r="KSZ47" s="4"/>
      <c r="KTA47" s="4"/>
      <c r="KTB47" s="4"/>
      <c r="KTC47" s="4"/>
      <c r="KTD47" s="4"/>
      <c r="KTE47" s="4"/>
      <c r="KTF47" s="4"/>
      <c r="KTG47" s="4"/>
      <c r="KTH47" s="4"/>
      <c r="KTI47" s="4"/>
      <c r="KTJ47" s="4"/>
      <c r="KTK47" s="4"/>
      <c r="KTL47" s="4"/>
      <c r="KTM47" s="4"/>
      <c r="KTN47" s="4"/>
      <c r="KTO47" s="4"/>
      <c r="KTP47" s="4"/>
      <c r="KTQ47" s="4"/>
      <c r="KTR47" s="4"/>
      <c r="KTS47" s="4"/>
      <c r="KTT47" s="4"/>
      <c r="KTU47" s="4"/>
      <c r="KTV47" s="4"/>
      <c r="KTW47" s="4"/>
      <c r="KTX47" s="4"/>
      <c r="KTY47" s="4"/>
      <c r="KTZ47" s="4"/>
      <c r="KUA47" s="4"/>
      <c r="KUB47" s="4"/>
      <c r="KUC47" s="4"/>
      <c r="KUD47" s="4"/>
      <c r="KUE47" s="4"/>
      <c r="KUF47" s="4"/>
      <c r="KUG47" s="4"/>
      <c r="KUH47" s="4"/>
      <c r="KUI47" s="4"/>
      <c r="KUJ47" s="4"/>
      <c r="KUK47" s="4"/>
      <c r="KUL47" s="4"/>
      <c r="KUM47" s="4"/>
      <c r="KUN47" s="4"/>
      <c r="KUO47" s="4"/>
      <c r="KUP47" s="4"/>
      <c r="KUQ47" s="4"/>
      <c r="KUR47" s="4"/>
      <c r="KUS47" s="4"/>
      <c r="KUT47" s="4"/>
      <c r="KUU47" s="4"/>
      <c r="KUV47" s="4"/>
      <c r="KUW47" s="4"/>
      <c r="KUX47" s="4"/>
      <c r="KUY47" s="4"/>
      <c r="KUZ47" s="4"/>
      <c r="KVA47" s="4"/>
      <c r="KVB47" s="4"/>
      <c r="KVC47" s="4"/>
      <c r="KVD47" s="4"/>
      <c r="KVE47" s="4"/>
      <c r="KVF47" s="4"/>
      <c r="KVG47" s="4"/>
      <c r="KVH47" s="4"/>
      <c r="KVI47" s="4"/>
      <c r="KVJ47" s="4"/>
      <c r="KVK47" s="4"/>
      <c r="KVL47" s="4"/>
      <c r="KVM47" s="4"/>
      <c r="KVN47" s="4"/>
      <c r="KVO47" s="4"/>
      <c r="KVP47" s="4"/>
      <c r="KVQ47" s="4"/>
      <c r="KVR47" s="4"/>
      <c r="KVS47" s="4"/>
      <c r="KVT47" s="4"/>
      <c r="KVU47" s="4"/>
      <c r="KVV47" s="4"/>
      <c r="KVW47" s="4"/>
      <c r="KVX47" s="4"/>
      <c r="KVY47" s="4"/>
      <c r="KVZ47" s="4"/>
      <c r="KWA47" s="4"/>
      <c r="KWB47" s="4"/>
      <c r="KWC47" s="4"/>
      <c r="KWD47" s="4"/>
      <c r="KWE47" s="4"/>
      <c r="KWF47" s="4"/>
      <c r="KWG47" s="4"/>
      <c r="KWH47" s="4"/>
      <c r="KWI47" s="4"/>
      <c r="KWJ47" s="4"/>
      <c r="KWK47" s="4"/>
      <c r="KWL47" s="4"/>
      <c r="KWM47" s="4"/>
      <c r="KWN47" s="4"/>
      <c r="KWO47" s="4"/>
      <c r="KWP47" s="4"/>
      <c r="KWQ47" s="4"/>
      <c r="KWR47" s="4"/>
      <c r="KWS47" s="4"/>
      <c r="KWT47" s="4"/>
      <c r="KWU47" s="4"/>
      <c r="KWV47" s="4"/>
      <c r="KWW47" s="4"/>
      <c r="KWX47" s="4"/>
      <c r="KWY47" s="4"/>
      <c r="KWZ47" s="4"/>
      <c r="KXA47" s="4"/>
      <c r="KXB47" s="4"/>
      <c r="KXC47" s="4"/>
      <c r="KXD47" s="4"/>
      <c r="KXE47" s="4"/>
      <c r="KXF47" s="4"/>
      <c r="KXG47" s="4"/>
      <c r="KXH47" s="4"/>
      <c r="KXI47" s="4"/>
      <c r="KXJ47" s="4"/>
      <c r="KXK47" s="4"/>
      <c r="KXL47" s="4"/>
      <c r="KXM47" s="4"/>
      <c r="KXN47" s="4"/>
      <c r="KXO47" s="4"/>
      <c r="KXP47" s="4"/>
      <c r="KXQ47" s="4"/>
      <c r="KXR47" s="4"/>
      <c r="KXS47" s="4"/>
      <c r="KXT47" s="4"/>
      <c r="KXU47" s="4"/>
      <c r="KXV47" s="4"/>
      <c r="KXW47" s="4"/>
      <c r="KXX47" s="4"/>
      <c r="KXY47" s="4"/>
      <c r="KXZ47" s="4"/>
      <c r="KYA47" s="4"/>
      <c r="KYB47" s="4"/>
      <c r="KYC47" s="4"/>
      <c r="KYD47" s="4"/>
      <c r="KYE47" s="4"/>
      <c r="KYF47" s="4"/>
      <c r="KYG47" s="4"/>
      <c r="KYH47" s="4"/>
      <c r="KYI47" s="4"/>
      <c r="KYJ47" s="4"/>
      <c r="KYK47" s="4"/>
      <c r="KYL47" s="4"/>
      <c r="KYM47" s="4"/>
      <c r="KYN47" s="4"/>
      <c r="KYO47" s="4"/>
      <c r="KYP47" s="4"/>
      <c r="KYQ47" s="4"/>
      <c r="KYR47" s="4"/>
      <c r="KYS47" s="4"/>
      <c r="KYT47" s="4"/>
      <c r="KYU47" s="4"/>
      <c r="KYV47" s="4"/>
      <c r="KYW47" s="4"/>
      <c r="KYX47" s="4"/>
      <c r="KYY47" s="4"/>
      <c r="KYZ47" s="4"/>
      <c r="KZA47" s="4"/>
      <c r="KZB47" s="4"/>
      <c r="KZC47" s="4"/>
      <c r="KZD47" s="4"/>
      <c r="KZE47" s="4"/>
      <c r="KZF47" s="4"/>
      <c r="KZG47" s="4"/>
      <c r="KZH47" s="4"/>
      <c r="KZI47" s="4"/>
      <c r="KZJ47" s="4"/>
      <c r="KZK47" s="4"/>
      <c r="KZL47" s="4"/>
      <c r="KZM47" s="4"/>
      <c r="KZN47" s="4"/>
      <c r="KZO47" s="4"/>
      <c r="KZP47" s="4"/>
      <c r="KZQ47" s="4"/>
      <c r="KZR47" s="4"/>
      <c r="KZS47" s="4"/>
      <c r="KZT47" s="4"/>
      <c r="KZU47" s="4"/>
      <c r="KZV47" s="4"/>
      <c r="KZW47" s="4"/>
      <c r="KZX47" s="4"/>
      <c r="KZY47" s="4"/>
      <c r="KZZ47" s="4"/>
      <c r="LAA47" s="4"/>
      <c r="LAB47" s="4"/>
      <c r="LAC47" s="4"/>
      <c r="LAD47" s="4"/>
      <c r="LAE47" s="4"/>
      <c r="LAF47" s="4"/>
      <c r="LAG47" s="4"/>
      <c r="LAH47" s="4"/>
      <c r="LAI47" s="4"/>
      <c r="LAJ47" s="4"/>
      <c r="LAK47" s="4"/>
      <c r="LAL47" s="4"/>
      <c r="LAM47" s="4"/>
      <c r="LAN47" s="4"/>
      <c r="LAO47" s="4"/>
      <c r="LAP47" s="4"/>
      <c r="LAQ47" s="4"/>
      <c r="LAR47" s="4"/>
      <c r="LAS47" s="4"/>
      <c r="LAT47" s="4"/>
      <c r="LAU47" s="4"/>
      <c r="LAV47" s="4"/>
      <c r="LAW47" s="4"/>
      <c r="LAX47" s="4"/>
      <c r="LAY47" s="4"/>
      <c r="LAZ47" s="4"/>
      <c r="LBA47" s="4"/>
      <c r="LBB47" s="4"/>
      <c r="LBC47" s="4"/>
      <c r="LBD47" s="4"/>
      <c r="LBE47" s="4"/>
      <c r="LBF47" s="4"/>
      <c r="LBG47" s="4"/>
      <c r="LBH47" s="4"/>
      <c r="LBI47" s="4"/>
      <c r="LBJ47" s="4"/>
      <c r="LBK47" s="4"/>
      <c r="LBL47" s="4"/>
      <c r="LBM47" s="4"/>
      <c r="LBN47" s="4"/>
      <c r="LBO47" s="4"/>
      <c r="LBP47" s="4"/>
      <c r="LBQ47" s="4"/>
      <c r="LBR47" s="4"/>
      <c r="LBS47" s="4"/>
      <c r="LBT47" s="4"/>
      <c r="LBU47" s="4"/>
      <c r="LBV47" s="4"/>
      <c r="LBW47" s="4"/>
      <c r="LBX47" s="4"/>
      <c r="LBY47" s="4"/>
      <c r="LBZ47" s="4"/>
      <c r="LCA47" s="4"/>
      <c r="LCB47" s="4"/>
      <c r="LCC47" s="4"/>
      <c r="LCD47" s="4"/>
      <c r="LCE47" s="4"/>
      <c r="LCF47" s="4"/>
      <c r="LCG47" s="4"/>
      <c r="LCH47" s="4"/>
      <c r="LCI47" s="4"/>
      <c r="LCJ47" s="4"/>
      <c r="LCK47" s="4"/>
      <c r="LCL47" s="4"/>
      <c r="LCM47" s="4"/>
      <c r="LCN47" s="4"/>
      <c r="LCO47" s="4"/>
      <c r="LCP47" s="4"/>
      <c r="LCQ47" s="4"/>
      <c r="LCR47" s="4"/>
      <c r="LCS47" s="4"/>
      <c r="LCT47" s="4"/>
      <c r="LCU47" s="4"/>
      <c r="LCV47" s="4"/>
      <c r="LCW47" s="4"/>
      <c r="LCX47" s="4"/>
      <c r="LCY47" s="4"/>
      <c r="LCZ47" s="4"/>
      <c r="LDA47" s="4"/>
      <c r="LDB47" s="4"/>
      <c r="LDC47" s="4"/>
      <c r="LDD47" s="4"/>
      <c r="LDE47" s="4"/>
      <c r="LDF47" s="4"/>
      <c r="LDG47" s="4"/>
      <c r="LDH47" s="4"/>
      <c r="LDI47" s="4"/>
      <c r="LDJ47" s="4"/>
      <c r="LDK47" s="4"/>
      <c r="LDL47" s="4"/>
      <c r="LDM47" s="4"/>
      <c r="LDN47" s="4"/>
      <c r="LDO47" s="4"/>
      <c r="LDP47" s="4"/>
      <c r="LDQ47" s="4"/>
      <c r="LDR47" s="4"/>
      <c r="LDS47" s="4"/>
      <c r="LDT47" s="4"/>
      <c r="LDU47" s="4"/>
      <c r="LDV47" s="4"/>
      <c r="LDW47" s="4"/>
      <c r="LDX47" s="4"/>
      <c r="LDY47" s="4"/>
      <c r="LDZ47" s="4"/>
      <c r="LEA47" s="4"/>
      <c r="LEB47" s="4"/>
      <c r="LEC47" s="4"/>
      <c r="LED47" s="4"/>
      <c r="LEE47" s="4"/>
      <c r="LEF47" s="4"/>
      <c r="LEG47" s="4"/>
      <c r="LEH47" s="4"/>
      <c r="LEI47" s="4"/>
      <c r="LEJ47" s="4"/>
      <c r="LEK47" s="4"/>
      <c r="LEL47" s="4"/>
      <c r="LEM47" s="4"/>
      <c r="LEN47" s="4"/>
      <c r="LEO47" s="4"/>
      <c r="LEP47" s="4"/>
      <c r="LEQ47" s="4"/>
      <c r="LER47" s="4"/>
      <c r="LES47" s="4"/>
      <c r="LET47" s="4"/>
      <c r="LEU47" s="4"/>
      <c r="LEV47" s="4"/>
      <c r="LEW47" s="4"/>
      <c r="LEX47" s="4"/>
      <c r="LEY47" s="4"/>
      <c r="LEZ47" s="4"/>
      <c r="LFA47" s="4"/>
      <c r="LFB47" s="4"/>
      <c r="LFC47" s="4"/>
      <c r="LFD47" s="4"/>
      <c r="LFE47" s="4"/>
      <c r="LFF47" s="4"/>
      <c r="LFG47" s="4"/>
      <c r="LFH47" s="4"/>
      <c r="LFI47" s="4"/>
      <c r="LFJ47" s="4"/>
      <c r="LFK47" s="4"/>
      <c r="LFL47" s="4"/>
      <c r="LFM47" s="4"/>
      <c r="LFN47" s="4"/>
      <c r="LFO47" s="4"/>
      <c r="LFP47" s="4"/>
      <c r="LFQ47" s="4"/>
      <c r="LFR47" s="4"/>
      <c r="LFS47" s="4"/>
      <c r="LFT47" s="4"/>
      <c r="LFU47" s="4"/>
      <c r="LFV47" s="4"/>
      <c r="LFW47" s="4"/>
      <c r="LFX47" s="4"/>
      <c r="LFY47" s="4"/>
      <c r="LFZ47" s="4"/>
      <c r="LGA47" s="4"/>
      <c r="LGB47" s="4"/>
      <c r="LGC47" s="4"/>
      <c r="LGD47" s="4"/>
      <c r="LGE47" s="4"/>
      <c r="LGF47" s="4"/>
      <c r="LGG47" s="4"/>
      <c r="LGH47" s="4"/>
      <c r="LGI47" s="4"/>
      <c r="LGJ47" s="4"/>
      <c r="LGK47" s="4"/>
      <c r="LGL47" s="4"/>
      <c r="LGM47" s="4"/>
      <c r="LGN47" s="4"/>
      <c r="LGO47" s="4"/>
      <c r="LGP47" s="4"/>
      <c r="LGQ47" s="4"/>
      <c r="LGR47" s="4"/>
      <c r="LGS47" s="4"/>
      <c r="LGT47" s="4"/>
      <c r="LGU47" s="4"/>
      <c r="LGV47" s="4"/>
      <c r="LGW47" s="4"/>
      <c r="LGX47" s="4"/>
      <c r="LGY47" s="4"/>
      <c r="LGZ47" s="4"/>
      <c r="LHA47" s="4"/>
      <c r="LHB47" s="4"/>
      <c r="LHC47" s="4"/>
      <c r="LHD47" s="4"/>
      <c r="LHE47" s="4"/>
      <c r="LHF47" s="4"/>
      <c r="LHG47" s="4"/>
      <c r="LHH47" s="4"/>
      <c r="LHI47" s="4"/>
      <c r="LHJ47" s="4"/>
      <c r="LHK47" s="4"/>
      <c r="LHL47" s="4"/>
      <c r="LHM47" s="4"/>
      <c r="LHN47" s="4"/>
      <c r="LHO47" s="4"/>
      <c r="LHP47" s="4"/>
      <c r="LHQ47" s="4"/>
      <c r="LHR47" s="4"/>
      <c r="LHS47" s="4"/>
      <c r="LHT47" s="4"/>
      <c r="LHU47" s="4"/>
      <c r="LHV47" s="4"/>
      <c r="LHW47" s="4"/>
      <c r="LHX47" s="4"/>
      <c r="LHY47" s="4"/>
      <c r="LHZ47" s="4"/>
      <c r="LIA47" s="4"/>
      <c r="LIB47" s="4"/>
      <c r="LIC47" s="4"/>
      <c r="LID47" s="4"/>
      <c r="LIE47" s="4"/>
      <c r="LIF47" s="4"/>
      <c r="LIG47" s="4"/>
      <c r="LIH47" s="4"/>
      <c r="LII47" s="4"/>
      <c r="LIJ47" s="4"/>
      <c r="LIK47" s="4"/>
      <c r="LIL47" s="4"/>
      <c r="LIM47" s="4"/>
      <c r="LIN47" s="4"/>
      <c r="LIO47" s="4"/>
      <c r="LIP47" s="4"/>
      <c r="LIQ47" s="4"/>
      <c r="LIR47" s="4"/>
      <c r="LIS47" s="4"/>
      <c r="LIT47" s="4"/>
      <c r="LIU47" s="4"/>
      <c r="LIV47" s="4"/>
      <c r="LIW47" s="4"/>
      <c r="LIX47" s="4"/>
      <c r="LIY47" s="4"/>
      <c r="LIZ47" s="4"/>
      <c r="LJA47" s="4"/>
      <c r="LJB47" s="4"/>
      <c r="LJC47" s="4"/>
      <c r="LJD47" s="4"/>
      <c r="LJE47" s="4"/>
      <c r="LJF47" s="4"/>
      <c r="LJG47" s="4"/>
      <c r="LJH47" s="4"/>
      <c r="LJI47" s="4"/>
      <c r="LJJ47" s="4"/>
      <c r="LJK47" s="4"/>
      <c r="LJL47" s="4"/>
      <c r="LJM47" s="4"/>
      <c r="LJN47" s="4"/>
      <c r="LJO47" s="4"/>
      <c r="LJP47" s="4"/>
      <c r="LJQ47" s="4"/>
      <c r="LJR47" s="4"/>
      <c r="LJS47" s="4"/>
      <c r="LJT47" s="4"/>
      <c r="LJU47" s="4"/>
      <c r="LJV47" s="4"/>
      <c r="LJW47" s="4"/>
      <c r="LJX47" s="4"/>
      <c r="LJY47" s="4"/>
      <c r="LJZ47" s="4"/>
      <c r="LKA47" s="4"/>
      <c r="LKB47" s="4"/>
      <c r="LKC47" s="4"/>
      <c r="LKD47" s="4"/>
      <c r="LKE47" s="4"/>
      <c r="LKF47" s="4"/>
      <c r="LKG47" s="4"/>
      <c r="LKH47" s="4"/>
      <c r="LKI47" s="4"/>
      <c r="LKJ47" s="4"/>
      <c r="LKK47" s="4"/>
      <c r="LKL47" s="4"/>
      <c r="LKM47" s="4"/>
      <c r="LKN47" s="4"/>
      <c r="LKO47" s="4"/>
      <c r="LKP47" s="4"/>
      <c r="LKQ47" s="4"/>
      <c r="LKR47" s="4"/>
      <c r="LKS47" s="4"/>
      <c r="LKT47" s="4"/>
      <c r="LKU47" s="4"/>
      <c r="LKV47" s="4"/>
      <c r="LKW47" s="4"/>
      <c r="LKX47" s="4"/>
      <c r="LKY47" s="4"/>
      <c r="LKZ47" s="4"/>
      <c r="LLA47" s="4"/>
      <c r="LLB47" s="4"/>
      <c r="LLC47" s="4"/>
      <c r="LLD47" s="4"/>
      <c r="LLE47" s="4"/>
      <c r="LLF47" s="4"/>
      <c r="LLG47" s="4"/>
      <c r="LLH47" s="4"/>
      <c r="LLI47" s="4"/>
      <c r="LLJ47" s="4"/>
      <c r="LLK47" s="4"/>
      <c r="LLL47" s="4"/>
      <c r="LLM47" s="4"/>
      <c r="LLN47" s="4"/>
      <c r="LLO47" s="4"/>
      <c r="LLP47" s="4"/>
      <c r="LLQ47" s="4"/>
      <c r="LLR47" s="4"/>
      <c r="LLS47" s="4"/>
      <c r="LLT47" s="4"/>
      <c r="LLU47" s="4"/>
      <c r="LLV47" s="4"/>
      <c r="LLW47" s="4"/>
      <c r="LLX47" s="4"/>
      <c r="LLY47" s="4"/>
      <c r="LLZ47" s="4"/>
      <c r="LMA47" s="4"/>
      <c r="LMB47" s="4"/>
      <c r="LMC47" s="4"/>
      <c r="LMD47" s="4"/>
      <c r="LME47" s="4"/>
      <c r="LMF47" s="4"/>
      <c r="LMG47" s="4"/>
      <c r="LMH47" s="4"/>
      <c r="LMI47" s="4"/>
      <c r="LMJ47" s="4"/>
      <c r="LMK47" s="4"/>
      <c r="LML47" s="4"/>
      <c r="LMM47" s="4"/>
      <c r="LMN47" s="4"/>
      <c r="LMO47" s="4"/>
      <c r="LMP47" s="4"/>
      <c r="LMQ47" s="4"/>
      <c r="LMR47" s="4"/>
      <c r="LMS47" s="4"/>
      <c r="LMT47" s="4"/>
      <c r="LMU47" s="4"/>
      <c r="LMV47" s="4"/>
      <c r="LMW47" s="4"/>
      <c r="LMX47" s="4"/>
      <c r="LMY47" s="4"/>
      <c r="LMZ47" s="4"/>
      <c r="LNA47" s="4"/>
      <c r="LNB47" s="4"/>
      <c r="LNC47" s="4"/>
      <c r="LND47" s="4"/>
      <c r="LNE47" s="4"/>
      <c r="LNF47" s="4"/>
      <c r="LNG47" s="4"/>
      <c r="LNH47" s="4"/>
      <c r="LNI47" s="4"/>
      <c r="LNJ47" s="4"/>
      <c r="LNK47" s="4"/>
      <c r="LNL47" s="4"/>
      <c r="LNM47" s="4"/>
      <c r="LNN47" s="4"/>
      <c r="LNO47" s="4"/>
      <c r="LNP47" s="4"/>
      <c r="LNQ47" s="4"/>
      <c r="LNR47" s="4"/>
      <c r="LNS47" s="4"/>
      <c r="LNT47" s="4"/>
      <c r="LNU47" s="4"/>
      <c r="LNV47" s="4"/>
      <c r="LNW47" s="4"/>
      <c r="LNX47" s="4"/>
      <c r="LNY47" s="4"/>
      <c r="LNZ47" s="4"/>
      <c r="LOA47" s="4"/>
      <c r="LOB47" s="4"/>
      <c r="LOC47" s="4"/>
      <c r="LOD47" s="4"/>
      <c r="LOE47" s="4"/>
      <c r="LOF47" s="4"/>
      <c r="LOG47" s="4"/>
      <c r="LOH47" s="4"/>
      <c r="LOI47" s="4"/>
      <c r="LOJ47" s="4"/>
      <c r="LOK47" s="4"/>
      <c r="LOL47" s="4"/>
      <c r="LOM47" s="4"/>
      <c r="LON47" s="4"/>
      <c r="LOO47" s="4"/>
      <c r="LOP47" s="4"/>
      <c r="LOQ47" s="4"/>
      <c r="LOR47" s="4"/>
      <c r="LOS47" s="4"/>
      <c r="LOT47" s="4"/>
      <c r="LOU47" s="4"/>
      <c r="LOV47" s="4"/>
      <c r="LOW47" s="4"/>
      <c r="LOX47" s="4"/>
      <c r="LOY47" s="4"/>
      <c r="LOZ47" s="4"/>
      <c r="LPA47" s="4"/>
      <c r="LPB47" s="4"/>
      <c r="LPC47" s="4"/>
      <c r="LPD47" s="4"/>
      <c r="LPE47" s="4"/>
      <c r="LPF47" s="4"/>
      <c r="LPG47" s="4"/>
      <c r="LPH47" s="4"/>
      <c r="LPI47" s="4"/>
      <c r="LPJ47" s="4"/>
      <c r="LPK47" s="4"/>
      <c r="LPL47" s="4"/>
      <c r="LPM47" s="4"/>
      <c r="LPN47" s="4"/>
      <c r="LPO47" s="4"/>
      <c r="LPP47" s="4"/>
      <c r="LPQ47" s="4"/>
      <c r="LPR47" s="4"/>
      <c r="LPS47" s="4"/>
      <c r="LPT47" s="4"/>
      <c r="LPU47" s="4"/>
      <c r="LPV47" s="4"/>
      <c r="LPW47" s="4"/>
      <c r="LPX47" s="4"/>
      <c r="LPY47" s="4"/>
      <c r="LPZ47" s="4"/>
      <c r="LQA47" s="4"/>
      <c r="LQB47" s="4"/>
      <c r="LQC47" s="4"/>
      <c r="LQD47" s="4"/>
      <c r="LQE47" s="4"/>
      <c r="LQF47" s="4"/>
      <c r="LQG47" s="4"/>
      <c r="LQH47" s="4"/>
      <c r="LQI47" s="4"/>
      <c r="LQJ47" s="4"/>
      <c r="LQK47" s="4"/>
      <c r="LQL47" s="4"/>
      <c r="LQM47" s="4"/>
      <c r="LQN47" s="4"/>
      <c r="LQO47" s="4"/>
      <c r="LQP47" s="4"/>
      <c r="LQQ47" s="4"/>
      <c r="LQR47" s="4"/>
      <c r="LQS47" s="4"/>
      <c r="LQT47" s="4"/>
      <c r="LQU47" s="4"/>
      <c r="LQV47" s="4"/>
      <c r="LQW47" s="4"/>
      <c r="LQX47" s="4"/>
      <c r="LQY47" s="4"/>
      <c r="LQZ47" s="4"/>
      <c r="LRA47" s="4"/>
      <c r="LRB47" s="4"/>
      <c r="LRC47" s="4"/>
      <c r="LRD47" s="4"/>
      <c r="LRE47" s="4"/>
      <c r="LRF47" s="4"/>
      <c r="LRG47" s="4"/>
      <c r="LRH47" s="4"/>
      <c r="LRI47" s="4"/>
      <c r="LRJ47" s="4"/>
      <c r="LRK47" s="4"/>
      <c r="LRL47" s="4"/>
      <c r="LRM47" s="4"/>
      <c r="LRN47" s="4"/>
      <c r="LRO47" s="4"/>
      <c r="LRP47" s="4"/>
      <c r="LRQ47" s="4"/>
      <c r="LRR47" s="4"/>
      <c r="LRS47" s="4"/>
      <c r="LRT47" s="4"/>
      <c r="LRU47" s="4"/>
      <c r="LRV47" s="4"/>
      <c r="LRW47" s="4"/>
      <c r="LRX47" s="4"/>
      <c r="LRY47" s="4"/>
      <c r="LRZ47" s="4"/>
      <c r="LSA47" s="4"/>
      <c r="LSB47" s="4"/>
      <c r="LSC47" s="4"/>
      <c r="LSD47" s="4"/>
      <c r="LSE47" s="4"/>
      <c r="LSF47" s="4"/>
      <c r="LSG47" s="4"/>
      <c r="LSH47" s="4"/>
      <c r="LSI47" s="4"/>
      <c r="LSJ47" s="4"/>
      <c r="LSK47" s="4"/>
      <c r="LSL47" s="4"/>
      <c r="LSM47" s="4"/>
      <c r="LSN47" s="4"/>
      <c r="LSO47" s="4"/>
      <c r="LSP47" s="4"/>
      <c r="LSQ47" s="4"/>
      <c r="LSR47" s="4"/>
      <c r="LSS47" s="4"/>
      <c r="LST47" s="4"/>
      <c r="LSU47" s="4"/>
      <c r="LSV47" s="4"/>
      <c r="LSW47" s="4"/>
      <c r="LSX47" s="4"/>
      <c r="LSY47" s="4"/>
      <c r="LSZ47" s="4"/>
      <c r="LTA47" s="4"/>
      <c r="LTB47" s="4"/>
      <c r="LTC47" s="4"/>
      <c r="LTD47" s="4"/>
      <c r="LTE47" s="4"/>
      <c r="LTF47" s="4"/>
      <c r="LTG47" s="4"/>
      <c r="LTH47" s="4"/>
      <c r="LTI47" s="4"/>
      <c r="LTJ47" s="4"/>
      <c r="LTK47" s="4"/>
      <c r="LTL47" s="4"/>
      <c r="LTM47" s="4"/>
      <c r="LTN47" s="4"/>
      <c r="LTO47" s="4"/>
      <c r="LTP47" s="4"/>
      <c r="LTQ47" s="4"/>
      <c r="LTR47" s="4"/>
      <c r="LTS47" s="4"/>
      <c r="LTT47" s="4"/>
      <c r="LTU47" s="4"/>
      <c r="LTV47" s="4"/>
      <c r="LTW47" s="4"/>
      <c r="LTX47" s="4"/>
      <c r="LTY47" s="4"/>
      <c r="LTZ47" s="4"/>
      <c r="LUA47" s="4"/>
      <c r="LUB47" s="4"/>
      <c r="LUC47" s="4"/>
      <c r="LUD47" s="4"/>
      <c r="LUE47" s="4"/>
      <c r="LUF47" s="4"/>
      <c r="LUG47" s="4"/>
      <c r="LUH47" s="4"/>
      <c r="LUI47" s="4"/>
      <c r="LUJ47" s="4"/>
      <c r="LUK47" s="4"/>
      <c r="LUL47" s="4"/>
      <c r="LUM47" s="4"/>
      <c r="LUN47" s="4"/>
      <c r="LUO47" s="4"/>
      <c r="LUP47" s="4"/>
      <c r="LUQ47" s="4"/>
      <c r="LUR47" s="4"/>
      <c r="LUS47" s="4"/>
      <c r="LUT47" s="4"/>
      <c r="LUU47" s="4"/>
      <c r="LUV47" s="4"/>
      <c r="LUW47" s="4"/>
      <c r="LUX47" s="4"/>
      <c r="LUY47" s="4"/>
      <c r="LUZ47" s="4"/>
      <c r="LVA47" s="4"/>
      <c r="LVB47" s="4"/>
      <c r="LVC47" s="4"/>
      <c r="LVD47" s="4"/>
      <c r="LVE47" s="4"/>
      <c r="LVF47" s="4"/>
      <c r="LVG47" s="4"/>
      <c r="LVH47" s="4"/>
      <c r="LVI47" s="4"/>
      <c r="LVJ47" s="4"/>
      <c r="LVK47" s="4"/>
      <c r="LVL47" s="4"/>
      <c r="LVM47" s="4"/>
      <c r="LVN47" s="4"/>
      <c r="LVO47" s="4"/>
      <c r="LVP47" s="4"/>
      <c r="LVQ47" s="4"/>
      <c r="LVR47" s="4"/>
      <c r="LVS47" s="4"/>
      <c r="LVT47" s="4"/>
      <c r="LVU47" s="4"/>
      <c r="LVV47" s="4"/>
      <c r="LVW47" s="4"/>
      <c r="LVX47" s="4"/>
      <c r="LVY47" s="4"/>
      <c r="LVZ47" s="4"/>
      <c r="LWA47" s="4"/>
      <c r="LWB47" s="4"/>
      <c r="LWC47" s="4"/>
      <c r="LWD47" s="4"/>
      <c r="LWE47" s="4"/>
      <c r="LWF47" s="4"/>
      <c r="LWG47" s="4"/>
      <c r="LWH47" s="4"/>
      <c r="LWI47" s="4"/>
      <c r="LWJ47" s="4"/>
      <c r="LWK47" s="4"/>
      <c r="LWL47" s="4"/>
      <c r="LWM47" s="4"/>
      <c r="LWN47" s="4"/>
      <c r="LWO47" s="4"/>
      <c r="LWP47" s="4"/>
      <c r="LWQ47" s="4"/>
      <c r="LWR47" s="4"/>
      <c r="LWS47" s="4"/>
      <c r="LWT47" s="4"/>
      <c r="LWU47" s="4"/>
      <c r="LWV47" s="4"/>
      <c r="LWW47" s="4"/>
      <c r="LWX47" s="4"/>
      <c r="LWY47" s="4"/>
      <c r="LWZ47" s="4"/>
      <c r="LXA47" s="4"/>
      <c r="LXB47" s="4"/>
      <c r="LXC47" s="4"/>
      <c r="LXD47" s="4"/>
      <c r="LXE47" s="4"/>
      <c r="LXF47" s="4"/>
      <c r="LXG47" s="4"/>
      <c r="LXH47" s="4"/>
      <c r="LXI47" s="4"/>
      <c r="LXJ47" s="4"/>
      <c r="LXK47" s="4"/>
      <c r="LXL47" s="4"/>
      <c r="LXM47" s="4"/>
      <c r="LXN47" s="4"/>
      <c r="LXO47" s="4"/>
      <c r="LXP47" s="4"/>
      <c r="LXQ47" s="4"/>
      <c r="LXR47" s="4"/>
      <c r="LXS47" s="4"/>
      <c r="LXT47" s="4"/>
      <c r="LXU47" s="4"/>
      <c r="LXV47" s="4"/>
      <c r="LXW47" s="4"/>
      <c r="LXX47" s="4"/>
      <c r="LXY47" s="4"/>
      <c r="LXZ47" s="4"/>
      <c r="LYA47" s="4"/>
      <c r="LYB47" s="4"/>
      <c r="LYC47" s="4"/>
      <c r="LYD47" s="4"/>
      <c r="LYE47" s="4"/>
      <c r="LYF47" s="4"/>
      <c r="LYG47" s="4"/>
      <c r="LYH47" s="4"/>
      <c r="LYI47" s="4"/>
      <c r="LYJ47" s="4"/>
      <c r="LYK47" s="4"/>
      <c r="LYL47" s="4"/>
      <c r="LYM47" s="4"/>
      <c r="LYN47" s="4"/>
      <c r="LYO47" s="4"/>
      <c r="LYP47" s="4"/>
      <c r="LYQ47" s="4"/>
      <c r="LYR47" s="4"/>
      <c r="LYS47" s="4"/>
      <c r="LYT47" s="4"/>
      <c r="LYU47" s="4"/>
      <c r="LYV47" s="4"/>
      <c r="LYW47" s="4"/>
      <c r="LYX47" s="4"/>
      <c r="LYY47" s="4"/>
      <c r="LYZ47" s="4"/>
      <c r="LZA47" s="4"/>
      <c r="LZB47" s="4"/>
      <c r="LZC47" s="4"/>
      <c r="LZD47" s="4"/>
      <c r="LZE47" s="4"/>
      <c r="LZF47" s="4"/>
      <c r="LZG47" s="4"/>
      <c r="LZH47" s="4"/>
      <c r="LZI47" s="4"/>
      <c r="LZJ47" s="4"/>
      <c r="LZK47" s="4"/>
      <c r="LZL47" s="4"/>
      <c r="LZM47" s="4"/>
      <c r="LZN47" s="4"/>
      <c r="LZO47" s="4"/>
      <c r="LZP47" s="4"/>
      <c r="LZQ47" s="4"/>
      <c r="LZR47" s="4"/>
      <c r="LZS47" s="4"/>
      <c r="LZT47" s="4"/>
      <c r="LZU47" s="4"/>
      <c r="LZV47" s="4"/>
      <c r="LZW47" s="4"/>
      <c r="LZX47" s="4"/>
      <c r="LZY47" s="4"/>
      <c r="LZZ47" s="4"/>
      <c r="MAA47" s="4"/>
      <c r="MAB47" s="4"/>
      <c r="MAC47" s="4"/>
      <c r="MAD47" s="4"/>
      <c r="MAE47" s="4"/>
      <c r="MAF47" s="4"/>
      <c r="MAG47" s="4"/>
      <c r="MAH47" s="4"/>
      <c r="MAI47" s="4"/>
      <c r="MAJ47" s="4"/>
      <c r="MAK47" s="4"/>
      <c r="MAL47" s="4"/>
      <c r="MAM47" s="4"/>
      <c r="MAN47" s="4"/>
      <c r="MAO47" s="4"/>
      <c r="MAP47" s="4"/>
      <c r="MAQ47" s="4"/>
      <c r="MAR47" s="4"/>
      <c r="MAS47" s="4"/>
      <c r="MAT47" s="4"/>
      <c r="MAU47" s="4"/>
      <c r="MAV47" s="4"/>
      <c r="MAW47" s="4"/>
      <c r="MAX47" s="4"/>
      <c r="MAY47" s="4"/>
      <c r="MAZ47" s="4"/>
      <c r="MBA47" s="4"/>
      <c r="MBB47" s="4"/>
      <c r="MBC47" s="4"/>
      <c r="MBD47" s="4"/>
      <c r="MBE47" s="4"/>
      <c r="MBF47" s="4"/>
      <c r="MBG47" s="4"/>
      <c r="MBH47" s="4"/>
      <c r="MBI47" s="4"/>
      <c r="MBJ47" s="4"/>
      <c r="MBK47" s="4"/>
      <c r="MBL47" s="4"/>
      <c r="MBM47" s="4"/>
      <c r="MBN47" s="4"/>
      <c r="MBO47" s="4"/>
      <c r="MBP47" s="4"/>
      <c r="MBQ47" s="4"/>
      <c r="MBR47" s="4"/>
      <c r="MBS47" s="4"/>
      <c r="MBT47" s="4"/>
      <c r="MBU47" s="4"/>
      <c r="MBV47" s="4"/>
      <c r="MBW47" s="4"/>
      <c r="MBX47" s="4"/>
      <c r="MBY47" s="4"/>
      <c r="MBZ47" s="4"/>
      <c r="MCA47" s="4"/>
      <c r="MCB47" s="4"/>
      <c r="MCC47" s="4"/>
      <c r="MCD47" s="4"/>
      <c r="MCE47" s="4"/>
      <c r="MCF47" s="4"/>
      <c r="MCG47" s="4"/>
      <c r="MCH47" s="4"/>
      <c r="MCI47" s="4"/>
      <c r="MCJ47" s="4"/>
      <c r="MCK47" s="4"/>
      <c r="MCL47" s="4"/>
      <c r="MCM47" s="4"/>
      <c r="MCN47" s="4"/>
      <c r="MCO47" s="4"/>
      <c r="MCP47" s="4"/>
      <c r="MCQ47" s="4"/>
      <c r="MCR47" s="4"/>
      <c r="MCS47" s="4"/>
      <c r="MCT47" s="4"/>
      <c r="MCU47" s="4"/>
      <c r="MCV47" s="4"/>
      <c r="MCW47" s="4"/>
      <c r="MCX47" s="4"/>
      <c r="MCY47" s="4"/>
      <c r="MCZ47" s="4"/>
      <c r="MDA47" s="4"/>
      <c r="MDB47" s="4"/>
      <c r="MDC47" s="4"/>
      <c r="MDD47" s="4"/>
      <c r="MDE47" s="4"/>
      <c r="MDF47" s="4"/>
      <c r="MDG47" s="4"/>
      <c r="MDH47" s="4"/>
      <c r="MDI47" s="4"/>
      <c r="MDJ47" s="4"/>
      <c r="MDK47" s="4"/>
      <c r="MDL47" s="4"/>
      <c r="MDM47" s="4"/>
      <c r="MDN47" s="4"/>
      <c r="MDO47" s="4"/>
      <c r="MDP47" s="4"/>
      <c r="MDQ47" s="4"/>
      <c r="MDR47" s="4"/>
      <c r="MDS47" s="4"/>
      <c r="MDT47" s="4"/>
      <c r="MDU47" s="4"/>
      <c r="MDV47" s="4"/>
      <c r="MDW47" s="4"/>
      <c r="MDX47" s="4"/>
      <c r="MDY47" s="4"/>
      <c r="MDZ47" s="4"/>
      <c r="MEA47" s="4"/>
      <c r="MEB47" s="4"/>
      <c r="MEC47" s="4"/>
      <c r="MED47" s="4"/>
      <c r="MEE47" s="4"/>
      <c r="MEF47" s="4"/>
      <c r="MEG47" s="4"/>
      <c r="MEH47" s="4"/>
      <c r="MEI47" s="4"/>
      <c r="MEJ47" s="4"/>
      <c r="MEK47" s="4"/>
      <c r="MEL47" s="4"/>
      <c r="MEM47" s="4"/>
      <c r="MEN47" s="4"/>
      <c r="MEO47" s="4"/>
      <c r="MEP47" s="4"/>
      <c r="MEQ47" s="4"/>
      <c r="MER47" s="4"/>
      <c r="MES47" s="4"/>
      <c r="MET47" s="4"/>
      <c r="MEU47" s="4"/>
      <c r="MEV47" s="4"/>
      <c r="MEW47" s="4"/>
      <c r="MEX47" s="4"/>
      <c r="MEY47" s="4"/>
      <c r="MEZ47" s="4"/>
      <c r="MFA47" s="4"/>
      <c r="MFB47" s="4"/>
      <c r="MFC47" s="4"/>
      <c r="MFD47" s="4"/>
      <c r="MFE47" s="4"/>
      <c r="MFF47" s="4"/>
      <c r="MFG47" s="4"/>
      <c r="MFH47" s="4"/>
      <c r="MFI47" s="4"/>
      <c r="MFJ47" s="4"/>
      <c r="MFK47" s="4"/>
      <c r="MFL47" s="4"/>
      <c r="MFM47" s="4"/>
      <c r="MFN47" s="4"/>
      <c r="MFO47" s="4"/>
      <c r="MFP47" s="4"/>
      <c r="MFQ47" s="4"/>
      <c r="MFR47" s="4"/>
      <c r="MFS47" s="4"/>
      <c r="MFT47" s="4"/>
      <c r="MFU47" s="4"/>
      <c r="MFV47" s="4"/>
      <c r="MFW47" s="4"/>
      <c r="MFX47" s="4"/>
      <c r="MFY47" s="4"/>
      <c r="MFZ47" s="4"/>
      <c r="MGA47" s="4"/>
      <c r="MGB47" s="4"/>
      <c r="MGC47" s="4"/>
      <c r="MGD47" s="4"/>
      <c r="MGE47" s="4"/>
      <c r="MGF47" s="4"/>
      <c r="MGG47" s="4"/>
      <c r="MGH47" s="4"/>
      <c r="MGI47" s="4"/>
      <c r="MGJ47" s="4"/>
      <c r="MGK47" s="4"/>
      <c r="MGL47" s="4"/>
      <c r="MGM47" s="4"/>
      <c r="MGN47" s="4"/>
      <c r="MGO47" s="4"/>
      <c r="MGP47" s="4"/>
      <c r="MGQ47" s="4"/>
      <c r="MGR47" s="4"/>
      <c r="MGS47" s="4"/>
      <c r="MGT47" s="4"/>
      <c r="MGU47" s="4"/>
      <c r="MGV47" s="4"/>
      <c r="MGW47" s="4"/>
      <c r="MGX47" s="4"/>
      <c r="MGY47" s="4"/>
      <c r="MGZ47" s="4"/>
      <c r="MHA47" s="4"/>
      <c r="MHB47" s="4"/>
      <c r="MHC47" s="4"/>
      <c r="MHD47" s="4"/>
      <c r="MHE47" s="4"/>
      <c r="MHF47" s="4"/>
      <c r="MHG47" s="4"/>
      <c r="MHH47" s="4"/>
      <c r="MHI47" s="4"/>
      <c r="MHJ47" s="4"/>
      <c r="MHK47" s="4"/>
      <c r="MHL47" s="4"/>
      <c r="MHM47" s="4"/>
      <c r="MHN47" s="4"/>
      <c r="MHO47" s="4"/>
      <c r="MHP47" s="4"/>
      <c r="MHQ47" s="4"/>
      <c r="MHR47" s="4"/>
      <c r="MHS47" s="4"/>
      <c r="MHT47" s="4"/>
      <c r="MHU47" s="4"/>
      <c r="MHV47" s="4"/>
      <c r="MHW47" s="4"/>
      <c r="MHX47" s="4"/>
      <c r="MHY47" s="4"/>
      <c r="MHZ47" s="4"/>
      <c r="MIA47" s="4"/>
      <c r="MIB47" s="4"/>
      <c r="MIC47" s="4"/>
      <c r="MID47" s="4"/>
      <c r="MIE47" s="4"/>
      <c r="MIF47" s="4"/>
      <c r="MIG47" s="4"/>
      <c r="MIH47" s="4"/>
      <c r="MII47" s="4"/>
      <c r="MIJ47" s="4"/>
      <c r="MIK47" s="4"/>
      <c r="MIL47" s="4"/>
      <c r="MIM47" s="4"/>
      <c r="MIN47" s="4"/>
      <c r="MIO47" s="4"/>
      <c r="MIP47" s="4"/>
      <c r="MIQ47" s="4"/>
      <c r="MIR47" s="4"/>
      <c r="MIS47" s="4"/>
      <c r="MIT47" s="4"/>
      <c r="MIU47" s="4"/>
      <c r="MIV47" s="4"/>
      <c r="MIW47" s="4"/>
      <c r="MIX47" s="4"/>
      <c r="MIY47" s="4"/>
      <c r="MIZ47" s="4"/>
      <c r="MJA47" s="4"/>
      <c r="MJB47" s="4"/>
      <c r="MJC47" s="4"/>
      <c r="MJD47" s="4"/>
      <c r="MJE47" s="4"/>
      <c r="MJF47" s="4"/>
      <c r="MJG47" s="4"/>
      <c r="MJH47" s="4"/>
      <c r="MJI47" s="4"/>
      <c r="MJJ47" s="4"/>
      <c r="MJK47" s="4"/>
      <c r="MJL47" s="4"/>
      <c r="MJM47" s="4"/>
      <c r="MJN47" s="4"/>
      <c r="MJO47" s="4"/>
      <c r="MJP47" s="4"/>
      <c r="MJQ47" s="4"/>
      <c r="MJR47" s="4"/>
      <c r="MJS47" s="4"/>
      <c r="MJT47" s="4"/>
      <c r="MJU47" s="4"/>
      <c r="MJV47" s="4"/>
      <c r="MJW47" s="4"/>
      <c r="MJX47" s="4"/>
      <c r="MJY47" s="4"/>
      <c r="MJZ47" s="4"/>
      <c r="MKA47" s="4"/>
      <c r="MKB47" s="4"/>
      <c r="MKC47" s="4"/>
      <c r="MKD47" s="4"/>
      <c r="MKE47" s="4"/>
      <c r="MKF47" s="4"/>
      <c r="MKG47" s="4"/>
      <c r="MKH47" s="4"/>
      <c r="MKI47" s="4"/>
      <c r="MKJ47" s="4"/>
      <c r="MKK47" s="4"/>
      <c r="MKL47" s="4"/>
      <c r="MKM47" s="4"/>
      <c r="MKN47" s="4"/>
      <c r="MKO47" s="4"/>
      <c r="MKP47" s="4"/>
      <c r="MKQ47" s="4"/>
      <c r="MKR47" s="4"/>
      <c r="MKS47" s="4"/>
      <c r="MKT47" s="4"/>
      <c r="MKU47" s="4"/>
      <c r="MKV47" s="4"/>
      <c r="MKW47" s="4"/>
      <c r="MKX47" s="4"/>
      <c r="MKY47" s="4"/>
      <c r="MKZ47" s="4"/>
      <c r="MLA47" s="4"/>
      <c r="MLB47" s="4"/>
      <c r="MLC47" s="4"/>
      <c r="MLD47" s="4"/>
      <c r="MLE47" s="4"/>
      <c r="MLF47" s="4"/>
      <c r="MLG47" s="4"/>
      <c r="MLH47" s="4"/>
      <c r="MLI47" s="4"/>
      <c r="MLJ47" s="4"/>
      <c r="MLK47" s="4"/>
      <c r="MLL47" s="4"/>
      <c r="MLM47" s="4"/>
      <c r="MLN47" s="4"/>
      <c r="MLO47" s="4"/>
      <c r="MLP47" s="4"/>
      <c r="MLQ47" s="4"/>
      <c r="MLR47" s="4"/>
      <c r="MLS47" s="4"/>
      <c r="MLT47" s="4"/>
      <c r="MLU47" s="4"/>
      <c r="MLV47" s="4"/>
      <c r="MLW47" s="4"/>
      <c r="MLX47" s="4"/>
      <c r="MLY47" s="4"/>
      <c r="MLZ47" s="4"/>
      <c r="MMA47" s="4"/>
      <c r="MMB47" s="4"/>
      <c r="MMC47" s="4"/>
      <c r="MMD47" s="4"/>
      <c r="MME47" s="4"/>
      <c r="MMF47" s="4"/>
      <c r="MMG47" s="4"/>
      <c r="MMH47" s="4"/>
      <c r="MMI47" s="4"/>
      <c r="MMJ47" s="4"/>
      <c r="MMK47" s="4"/>
      <c r="MML47" s="4"/>
      <c r="MMM47" s="4"/>
      <c r="MMN47" s="4"/>
      <c r="MMO47" s="4"/>
      <c r="MMP47" s="4"/>
      <c r="MMQ47" s="4"/>
      <c r="MMR47" s="4"/>
      <c r="MMS47" s="4"/>
      <c r="MMT47" s="4"/>
      <c r="MMU47" s="4"/>
      <c r="MMV47" s="4"/>
      <c r="MMW47" s="4"/>
      <c r="MMX47" s="4"/>
      <c r="MMY47" s="4"/>
      <c r="MMZ47" s="4"/>
      <c r="MNA47" s="4"/>
      <c r="MNB47" s="4"/>
      <c r="MNC47" s="4"/>
      <c r="MND47" s="4"/>
      <c r="MNE47" s="4"/>
      <c r="MNF47" s="4"/>
      <c r="MNG47" s="4"/>
      <c r="MNH47" s="4"/>
      <c r="MNI47" s="4"/>
      <c r="MNJ47" s="4"/>
      <c r="MNK47" s="4"/>
      <c r="MNL47" s="4"/>
      <c r="MNM47" s="4"/>
      <c r="MNN47" s="4"/>
      <c r="MNO47" s="4"/>
      <c r="MNP47" s="4"/>
      <c r="MNQ47" s="4"/>
      <c r="MNR47" s="4"/>
      <c r="MNS47" s="4"/>
      <c r="MNT47" s="4"/>
      <c r="MNU47" s="4"/>
      <c r="MNV47" s="4"/>
      <c r="MNW47" s="4"/>
      <c r="MNX47" s="4"/>
      <c r="MNY47" s="4"/>
      <c r="MNZ47" s="4"/>
      <c r="MOA47" s="4"/>
      <c r="MOB47" s="4"/>
      <c r="MOC47" s="4"/>
      <c r="MOD47" s="4"/>
      <c r="MOE47" s="4"/>
      <c r="MOF47" s="4"/>
      <c r="MOG47" s="4"/>
      <c r="MOH47" s="4"/>
      <c r="MOI47" s="4"/>
      <c r="MOJ47" s="4"/>
      <c r="MOK47" s="4"/>
      <c r="MOL47" s="4"/>
      <c r="MOM47" s="4"/>
      <c r="MON47" s="4"/>
      <c r="MOO47" s="4"/>
      <c r="MOP47" s="4"/>
      <c r="MOQ47" s="4"/>
      <c r="MOR47" s="4"/>
      <c r="MOS47" s="4"/>
      <c r="MOT47" s="4"/>
      <c r="MOU47" s="4"/>
      <c r="MOV47" s="4"/>
      <c r="MOW47" s="4"/>
      <c r="MOX47" s="4"/>
      <c r="MOY47" s="4"/>
      <c r="MOZ47" s="4"/>
      <c r="MPA47" s="4"/>
      <c r="MPB47" s="4"/>
      <c r="MPC47" s="4"/>
      <c r="MPD47" s="4"/>
      <c r="MPE47" s="4"/>
      <c r="MPF47" s="4"/>
      <c r="MPG47" s="4"/>
      <c r="MPH47" s="4"/>
      <c r="MPI47" s="4"/>
      <c r="MPJ47" s="4"/>
      <c r="MPK47" s="4"/>
      <c r="MPL47" s="4"/>
      <c r="MPM47" s="4"/>
      <c r="MPN47" s="4"/>
      <c r="MPO47" s="4"/>
      <c r="MPP47" s="4"/>
      <c r="MPQ47" s="4"/>
      <c r="MPR47" s="4"/>
      <c r="MPS47" s="4"/>
      <c r="MPT47" s="4"/>
      <c r="MPU47" s="4"/>
      <c r="MPV47" s="4"/>
      <c r="MPW47" s="4"/>
      <c r="MPX47" s="4"/>
      <c r="MPY47" s="4"/>
      <c r="MPZ47" s="4"/>
      <c r="MQA47" s="4"/>
      <c r="MQB47" s="4"/>
      <c r="MQC47" s="4"/>
      <c r="MQD47" s="4"/>
      <c r="MQE47" s="4"/>
      <c r="MQF47" s="4"/>
      <c r="MQG47" s="4"/>
      <c r="MQH47" s="4"/>
      <c r="MQI47" s="4"/>
      <c r="MQJ47" s="4"/>
      <c r="MQK47" s="4"/>
      <c r="MQL47" s="4"/>
      <c r="MQM47" s="4"/>
      <c r="MQN47" s="4"/>
      <c r="MQO47" s="4"/>
      <c r="MQP47" s="4"/>
      <c r="MQQ47" s="4"/>
      <c r="MQR47" s="4"/>
      <c r="MQS47" s="4"/>
      <c r="MQT47" s="4"/>
      <c r="MQU47" s="4"/>
      <c r="MQV47" s="4"/>
      <c r="MQW47" s="4"/>
      <c r="MQX47" s="4"/>
      <c r="MQY47" s="4"/>
      <c r="MQZ47" s="4"/>
      <c r="MRA47" s="4"/>
      <c r="MRB47" s="4"/>
      <c r="MRC47" s="4"/>
      <c r="MRD47" s="4"/>
      <c r="MRE47" s="4"/>
      <c r="MRF47" s="4"/>
      <c r="MRG47" s="4"/>
      <c r="MRH47" s="4"/>
      <c r="MRI47" s="4"/>
      <c r="MRJ47" s="4"/>
      <c r="MRK47" s="4"/>
      <c r="MRL47" s="4"/>
      <c r="MRM47" s="4"/>
      <c r="MRN47" s="4"/>
      <c r="MRO47" s="4"/>
      <c r="MRP47" s="4"/>
      <c r="MRQ47" s="4"/>
      <c r="MRR47" s="4"/>
      <c r="MRS47" s="4"/>
      <c r="MRT47" s="4"/>
      <c r="MRU47" s="4"/>
      <c r="MRV47" s="4"/>
      <c r="MRW47" s="4"/>
      <c r="MRX47" s="4"/>
      <c r="MRY47" s="4"/>
      <c r="MRZ47" s="4"/>
      <c r="MSA47" s="4"/>
      <c r="MSB47" s="4"/>
      <c r="MSC47" s="4"/>
      <c r="MSD47" s="4"/>
      <c r="MSE47" s="4"/>
      <c r="MSF47" s="4"/>
      <c r="MSG47" s="4"/>
      <c r="MSH47" s="4"/>
      <c r="MSI47" s="4"/>
      <c r="MSJ47" s="4"/>
      <c r="MSK47" s="4"/>
      <c r="MSL47" s="4"/>
      <c r="MSM47" s="4"/>
      <c r="MSN47" s="4"/>
      <c r="MSO47" s="4"/>
      <c r="MSP47" s="4"/>
      <c r="MSQ47" s="4"/>
      <c r="MSR47" s="4"/>
      <c r="MSS47" s="4"/>
      <c r="MST47" s="4"/>
      <c r="MSU47" s="4"/>
      <c r="MSV47" s="4"/>
      <c r="MSW47" s="4"/>
      <c r="MSX47" s="4"/>
      <c r="MSY47" s="4"/>
      <c r="MSZ47" s="4"/>
      <c r="MTA47" s="4"/>
      <c r="MTB47" s="4"/>
      <c r="MTC47" s="4"/>
      <c r="MTD47" s="4"/>
      <c r="MTE47" s="4"/>
      <c r="MTF47" s="4"/>
      <c r="MTG47" s="4"/>
      <c r="MTH47" s="4"/>
      <c r="MTI47" s="4"/>
      <c r="MTJ47" s="4"/>
      <c r="MTK47" s="4"/>
      <c r="MTL47" s="4"/>
      <c r="MTM47" s="4"/>
      <c r="MTN47" s="4"/>
      <c r="MTO47" s="4"/>
      <c r="MTP47" s="4"/>
      <c r="MTQ47" s="4"/>
      <c r="MTR47" s="4"/>
      <c r="MTS47" s="4"/>
      <c r="MTT47" s="4"/>
      <c r="MTU47" s="4"/>
      <c r="MTV47" s="4"/>
      <c r="MTW47" s="4"/>
      <c r="MTX47" s="4"/>
      <c r="MTY47" s="4"/>
      <c r="MTZ47" s="4"/>
      <c r="MUA47" s="4"/>
      <c r="MUB47" s="4"/>
      <c r="MUC47" s="4"/>
      <c r="MUD47" s="4"/>
      <c r="MUE47" s="4"/>
      <c r="MUF47" s="4"/>
      <c r="MUG47" s="4"/>
      <c r="MUH47" s="4"/>
      <c r="MUI47" s="4"/>
      <c r="MUJ47" s="4"/>
      <c r="MUK47" s="4"/>
      <c r="MUL47" s="4"/>
      <c r="MUM47" s="4"/>
      <c r="MUN47" s="4"/>
      <c r="MUO47" s="4"/>
      <c r="MUP47" s="4"/>
      <c r="MUQ47" s="4"/>
      <c r="MUR47" s="4"/>
      <c r="MUS47" s="4"/>
      <c r="MUT47" s="4"/>
      <c r="MUU47" s="4"/>
      <c r="MUV47" s="4"/>
      <c r="MUW47" s="4"/>
      <c r="MUX47" s="4"/>
      <c r="MUY47" s="4"/>
      <c r="MUZ47" s="4"/>
      <c r="MVA47" s="4"/>
      <c r="MVB47" s="4"/>
      <c r="MVC47" s="4"/>
      <c r="MVD47" s="4"/>
      <c r="MVE47" s="4"/>
      <c r="MVF47" s="4"/>
      <c r="MVG47" s="4"/>
      <c r="MVH47" s="4"/>
      <c r="MVI47" s="4"/>
      <c r="MVJ47" s="4"/>
      <c r="MVK47" s="4"/>
      <c r="MVL47" s="4"/>
      <c r="MVM47" s="4"/>
      <c r="MVN47" s="4"/>
      <c r="MVO47" s="4"/>
      <c r="MVP47" s="4"/>
      <c r="MVQ47" s="4"/>
      <c r="MVR47" s="4"/>
      <c r="MVS47" s="4"/>
      <c r="MVT47" s="4"/>
      <c r="MVU47" s="4"/>
      <c r="MVV47" s="4"/>
      <c r="MVW47" s="4"/>
      <c r="MVX47" s="4"/>
      <c r="MVY47" s="4"/>
      <c r="MVZ47" s="4"/>
      <c r="MWA47" s="4"/>
      <c r="MWB47" s="4"/>
      <c r="MWC47" s="4"/>
      <c r="MWD47" s="4"/>
      <c r="MWE47" s="4"/>
      <c r="MWF47" s="4"/>
      <c r="MWG47" s="4"/>
      <c r="MWH47" s="4"/>
      <c r="MWI47" s="4"/>
      <c r="MWJ47" s="4"/>
      <c r="MWK47" s="4"/>
      <c r="MWL47" s="4"/>
      <c r="MWM47" s="4"/>
      <c r="MWN47" s="4"/>
      <c r="MWO47" s="4"/>
      <c r="MWP47" s="4"/>
      <c r="MWQ47" s="4"/>
      <c r="MWR47" s="4"/>
      <c r="MWS47" s="4"/>
      <c r="MWT47" s="4"/>
      <c r="MWU47" s="4"/>
      <c r="MWV47" s="4"/>
      <c r="MWW47" s="4"/>
      <c r="MWX47" s="4"/>
      <c r="MWY47" s="4"/>
      <c r="MWZ47" s="4"/>
      <c r="MXA47" s="4"/>
      <c r="MXB47" s="4"/>
      <c r="MXC47" s="4"/>
      <c r="MXD47" s="4"/>
      <c r="MXE47" s="4"/>
      <c r="MXF47" s="4"/>
      <c r="MXG47" s="4"/>
      <c r="MXH47" s="4"/>
      <c r="MXI47" s="4"/>
      <c r="MXJ47" s="4"/>
      <c r="MXK47" s="4"/>
      <c r="MXL47" s="4"/>
      <c r="MXM47" s="4"/>
      <c r="MXN47" s="4"/>
      <c r="MXO47" s="4"/>
      <c r="MXP47" s="4"/>
      <c r="MXQ47" s="4"/>
      <c r="MXR47" s="4"/>
      <c r="MXS47" s="4"/>
      <c r="MXT47" s="4"/>
      <c r="MXU47" s="4"/>
      <c r="MXV47" s="4"/>
      <c r="MXW47" s="4"/>
      <c r="MXX47" s="4"/>
      <c r="MXY47" s="4"/>
      <c r="MXZ47" s="4"/>
      <c r="MYA47" s="4"/>
      <c r="MYB47" s="4"/>
      <c r="MYC47" s="4"/>
      <c r="MYD47" s="4"/>
      <c r="MYE47" s="4"/>
      <c r="MYF47" s="4"/>
      <c r="MYG47" s="4"/>
      <c r="MYH47" s="4"/>
      <c r="MYI47" s="4"/>
      <c r="MYJ47" s="4"/>
      <c r="MYK47" s="4"/>
      <c r="MYL47" s="4"/>
      <c r="MYM47" s="4"/>
      <c r="MYN47" s="4"/>
      <c r="MYO47" s="4"/>
      <c r="MYP47" s="4"/>
      <c r="MYQ47" s="4"/>
      <c r="MYR47" s="4"/>
      <c r="MYS47" s="4"/>
      <c r="MYT47" s="4"/>
      <c r="MYU47" s="4"/>
      <c r="MYV47" s="4"/>
      <c r="MYW47" s="4"/>
      <c r="MYX47" s="4"/>
      <c r="MYY47" s="4"/>
      <c r="MYZ47" s="4"/>
      <c r="MZA47" s="4"/>
      <c r="MZB47" s="4"/>
      <c r="MZC47" s="4"/>
      <c r="MZD47" s="4"/>
      <c r="MZE47" s="4"/>
      <c r="MZF47" s="4"/>
      <c r="MZG47" s="4"/>
      <c r="MZH47" s="4"/>
      <c r="MZI47" s="4"/>
      <c r="MZJ47" s="4"/>
      <c r="MZK47" s="4"/>
      <c r="MZL47" s="4"/>
      <c r="MZM47" s="4"/>
      <c r="MZN47" s="4"/>
      <c r="MZO47" s="4"/>
      <c r="MZP47" s="4"/>
      <c r="MZQ47" s="4"/>
      <c r="MZR47" s="4"/>
      <c r="MZS47" s="4"/>
      <c r="MZT47" s="4"/>
      <c r="MZU47" s="4"/>
      <c r="MZV47" s="4"/>
      <c r="MZW47" s="4"/>
      <c r="MZX47" s="4"/>
      <c r="MZY47" s="4"/>
      <c r="MZZ47" s="4"/>
      <c r="NAA47" s="4"/>
      <c r="NAB47" s="4"/>
      <c r="NAC47" s="4"/>
      <c r="NAD47" s="4"/>
      <c r="NAE47" s="4"/>
      <c r="NAF47" s="4"/>
      <c r="NAG47" s="4"/>
      <c r="NAH47" s="4"/>
      <c r="NAI47" s="4"/>
      <c r="NAJ47" s="4"/>
      <c r="NAK47" s="4"/>
      <c r="NAL47" s="4"/>
      <c r="NAM47" s="4"/>
      <c r="NAN47" s="4"/>
      <c r="NAO47" s="4"/>
      <c r="NAP47" s="4"/>
      <c r="NAQ47" s="4"/>
      <c r="NAR47" s="4"/>
      <c r="NAS47" s="4"/>
      <c r="NAT47" s="4"/>
      <c r="NAU47" s="4"/>
      <c r="NAV47" s="4"/>
      <c r="NAW47" s="4"/>
      <c r="NAX47" s="4"/>
      <c r="NAY47" s="4"/>
      <c r="NAZ47" s="4"/>
      <c r="NBA47" s="4"/>
      <c r="NBB47" s="4"/>
      <c r="NBC47" s="4"/>
      <c r="NBD47" s="4"/>
      <c r="NBE47" s="4"/>
      <c r="NBF47" s="4"/>
      <c r="NBG47" s="4"/>
      <c r="NBH47" s="4"/>
      <c r="NBI47" s="4"/>
      <c r="NBJ47" s="4"/>
      <c r="NBK47" s="4"/>
      <c r="NBL47" s="4"/>
      <c r="NBM47" s="4"/>
      <c r="NBN47" s="4"/>
      <c r="NBO47" s="4"/>
      <c r="NBP47" s="4"/>
      <c r="NBQ47" s="4"/>
      <c r="NBR47" s="4"/>
      <c r="NBS47" s="4"/>
      <c r="NBT47" s="4"/>
      <c r="NBU47" s="4"/>
      <c r="NBV47" s="4"/>
      <c r="NBW47" s="4"/>
      <c r="NBX47" s="4"/>
      <c r="NBY47" s="4"/>
      <c r="NBZ47" s="4"/>
      <c r="NCA47" s="4"/>
      <c r="NCB47" s="4"/>
      <c r="NCC47" s="4"/>
      <c r="NCD47" s="4"/>
      <c r="NCE47" s="4"/>
      <c r="NCF47" s="4"/>
      <c r="NCG47" s="4"/>
      <c r="NCH47" s="4"/>
      <c r="NCI47" s="4"/>
      <c r="NCJ47" s="4"/>
      <c r="NCK47" s="4"/>
      <c r="NCL47" s="4"/>
      <c r="NCM47" s="4"/>
      <c r="NCN47" s="4"/>
      <c r="NCO47" s="4"/>
      <c r="NCP47" s="4"/>
      <c r="NCQ47" s="4"/>
      <c r="NCR47" s="4"/>
      <c r="NCS47" s="4"/>
      <c r="NCT47" s="4"/>
      <c r="NCU47" s="4"/>
      <c r="NCV47" s="4"/>
      <c r="NCW47" s="4"/>
      <c r="NCX47" s="4"/>
      <c r="NCY47" s="4"/>
      <c r="NCZ47" s="4"/>
      <c r="NDA47" s="4"/>
      <c r="NDB47" s="4"/>
      <c r="NDC47" s="4"/>
      <c r="NDD47" s="4"/>
      <c r="NDE47" s="4"/>
      <c r="NDF47" s="4"/>
      <c r="NDG47" s="4"/>
      <c r="NDH47" s="4"/>
      <c r="NDI47" s="4"/>
      <c r="NDJ47" s="4"/>
      <c r="NDK47" s="4"/>
      <c r="NDL47" s="4"/>
      <c r="NDM47" s="4"/>
      <c r="NDN47" s="4"/>
      <c r="NDO47" s="4"/>
      <c r="NDP47" s="4"/>
      <c r="NDQ47" s="4"/>
      <c r="NDR47" s="4"/>
      <c r="NDS47" s="4"/>
      <c r="NDT47" s="4"/>
      <c r="NDU47" s="4"/>
      <c r="NDV47" s="4"/>
      <c r="NDW47" s="4"/>
      <c r="NDX47" s="4"/>
      <c r="NDY47" s="4"/>
      <c r="NDZ47" s="4"/>
      <c r="NEA47" s="4"/>
      <c r="NEB47" s="4"/>
      <c r="NEC47" s="4"/>
      <c r="NED47" s="4"/>
      <c r="NEE47" s="4"/>
      <c r="NEF47" s="4"/>
      <c r="NEG47" s="4"/>
      <c r="NEH47" s="4"/>
      <c r="NEI47" s="4"/>
      <c r="NEJ47" s="4"/>
      <c r="NEK47" s="4"/>
      <c r="NEL47" s="4"/>
      <c r="NEM47" s="4"/>
      <c r="NEN47" s="4"/>
      <c r="NEO47" s="4"/>
      <c r="NEP47" s="4"/>
      <c r="NEQ47" s="4"/>
      <c r="NER47" s="4"/>
      <c r="NES47" s="4"/>
      <c r="NET47" s="4"/>
      <c r="NEU47" s="4"/>
      <c r="NEV47" s="4"/>
      <c r="NEW47" s="4"/>
      <c r="NEX47" s="4"/>
      <c r="NEY47" s="4"/>
      <c r="NEZ47" s="4"/>
      <c r="NFA47" s="4"/>
      <c r="NFB47" s="4"/>
      <c r="NFC47" s="4"/>
      <c r="NFD47" s="4"/>
      <c r="NFE47" s="4"/>
      <c r="NFF47" s="4"/>
      <c r="NFG47" s="4"/>
      <c r="NFH47" s="4"/>
      <c r="NFI47" s="4"/>
      <c r="NFJ47" s="4"/>
      <c r="NFK47" s="4"/>
      <c r="NFL47" s="4"/>
      <c r="NFM47" s="4"/>
      <c r="NFN47" s="4"/>
      <c r="NFO47" s="4"/>
      <c r="NFP47" s="4"/>
      <c r="NFQ47" s="4"/>
      <c r="NFR47" s="4"/>
      <c r="NFS47" s="4"/>
      <c r="NFT47" s="4"/>
      <c r="NFU47" s="4"/>
      <c r="NFV47" s="4"/>
      <c r="NFW47" s="4"/>
      <c r="NFX47" s="4"/>
      <c r="NFY47" s="4"/>
      <c r="NFZ47" s="4"/>
      <c r="NGA47" s="4"/>
      <c r="NGB47" s="4"/>
      <c r="NGC47" s="4"/>
      <c r="NGD47" s="4"/>
      <c r="NGE47" s="4"/>
      <c r="NGF47" s="4"/>
      <c r="NGG47" s="4"/>
      <c r="NGH47" s="4"/>
      <c r="NGI47" s="4"/>
      <c r="NGJ47" s="4"/>
      <c r="NGK47" s="4"/>
      <c r="NGL47" s="4"/>
      <c r="NGM47" s="4"/>
      <c r="NGN47" s="4"/>
      <c r="NGO47" s="4"/>
      <c r="NGP47" s="4"/>
      <c r="NGQ47" s="4"/>
      <c r="NGR47" s="4"/>
      <c r="NGS47" s="4"/>
      <c r="NGT47" s="4"/>
      <c r="NGU47" s="4"/>
      <c r="NGV47" s="4"/>
      <c r="NGW47" s="4"/>
      <c r="NGX47" s="4"/>
      <c r="NGY47" s="4"/>
      <c r="NGZ47" s="4"/>
      <c r="NHA47" s="4"/>
      <c r="NHB47" s="4"/>
      <c r="NHC47" s="4"/>
      <c r="NHD47" s="4"/>
      <c r="NHE47" s="4"/>
      <c r="NHF47" s="4"/>
      <c r="NHG47" s="4"/>
      <c r="NHH47" s="4"/>
      <c r="NHI47" s="4"/>
      <c r="NHJ47" s="4"/>
      <c r="NHK47" s="4"/>
      <c r="NHL47" s="4"/>
      <c r="NHM47" s="4"/>
      <c r="NHN47" s="4"/>
      <c r="NHO47" s="4"/>
      <c r="NHP47" s="4"/>
      <c r="NHQ47" s="4"/>
      <c r="NHR47" s="4"/>
      <c r="NHS47" s="4"/>
      <c r="NHT47" s="4"/>
      <c r="NHU47" s="4"/>
      <c r="NHV47" s="4"/>
      <c r="NHW47" s="4"/>
      <c r="NHX47" s="4"/>
      <c r="NHY47" s="4"/>
      <c r="NHZ47" s="4"/>
      <c r="NIA47" s="4"/>
      <c r="NIB47" s="4"/>
      <c r="NIC47" s="4"/>
      <c r="NID47" s="4"/>
      <c r="NIE47" s="4"/>
      <c r="NIF47" s="4"/>
      <c r="NIG47" s="4"/>
      <c r="NIH47" s="4"/>
      <c r="NII47" s="4"/>
      <c r="NIJ47" s="4"/>
      <c r="NIK47" s="4"/>
      <c r="NIL47" s="4"/>
      <c r="NIM47" s="4"/>
      <c r="NIN47" s="4"/>
      <c r="NIO47" s="4"/>
      <c r="NIP47" s="4"/>
      <c r="NIQ47" s="4"/>
      <c r="NIR47" s="4"/>
      <c r="NIS47" s="4"/>
      <c r="NIT47" s="4"/>
      <c r="NIU47" s="4"/>
      <c r="NIV47" s="4"/>
      <c r="NIW47" s="4"/>
      <c r="NIX47" s="4"/>
      <c r="NIY47" s="4"/>
      <c r="NIZ47" s="4"/>
      <c r="NJA47" s="4"/>
      <c r="NJB47" s="4"/>
      <c r="NJC47" s="4"/>
      <c r="NJD47" s="4"/>
      <c r="NJE47" s="4"/>
      <c r="NJF47" s="4"/>
      <c r="NJG47" s="4"/>
      <c r="NJH47" s="4"/>
      <c r="NJI47" s="4"/>
      <c r="NJJ47" s="4"/>
      <c r="NJK47" s="4"/>
      <c r="NJL47" s="4"/>
      <c r="NJM47" s="4"/>
      <c r="NJN47" s="4"/>
      <c r="NJO47" s="4"/>
      <c r="NJP47" s="4"/>
      <c r="NJQ47" s="4"/>
      <c r="NJR47" s="4"/>
      <c r="NJS47" s="4"/>
      <c r="NJT47" s="4"/>
      <c r="NJU47" s="4"/>
      <c r="NJV47" s="4"/>
      <c r="NJW47" s="4"/>
      <c r="NJX47" s="4"/>
      <c r="NJY47" s="4"/>
      <c r="NJZ47" s="4"/>
      <c r="NKA47" s="4"/>
      <c r="NKB47" s="4"/>
      <c r="NKC47" s="4"/>
      <c r="NKD47" s="4"/>
      <c r="NKE47" s="4"/>
      <c r="NKF47" s="4"/>
      <c r="NKG47" s="4"/>
      <c r="NKH47" s="4"/>
      <c r="NKI47" s="4"/>
      <c r="NKJ47" s="4"/>
      <c r="NKK47" s="4"/>
      <c r="NKL47" s="4"/>
      <c r="NKM47" s="4"/>
      <c r="NKN47" s="4"/>
      <c r="NKO47" s="4"/>
      <c r="NKP47" s="4"/>
      <c r="NKQ47" s="4"/>
      <c r="NKR47" s="4"/>
      <c r="NKS47" s="4"/>
      <c r="NKT47" s="4"/>
      <c r="NKU47" s="4"/>
      <c r="NKV47" s="4"/>
      <c r="NKW47" s="4"/>
      <c r="NKX47" s="4"/>
      <c r="NKY47" s="4"/>
      <c r="NKZ47" s="4"/>
      <c r="NLA47" s="4"/>
      <c r="NLB47" s="4"/>
      <c r="NLC47" s="4"/>
      <c r="NLD47" s="4"/>
      <c r="NLE47" s="4"/>
      <c r="NLF47" s="4"/>
      <c r="NLG47" s="4"/>
      <c r="NLH47" s="4"/>
      <c r="NLI47" s="4"/>
      <c r="NLJ47" s="4"/>
      <c r="NLK47" s="4"/>
      <c r="NLL47" s="4"/>
      <c r="NLM47" s="4"/>
      <c r="NLN47" s="4"/>
      <c r="NLO47" s="4"/>
      <c r="NLP47" s="4"/>
      <c r="NLQ47" s="4"/>
      <c r="NLR47" s="4"/>
      <c r="NLS47" s="4"/>
      <c r="NLT47" s="4"/>
      <c r="NLU47" s="4"/>
      <c r="NLV47" s="4"/>
      <c r="NLW47" s="4"/>
      <c r="NLX47" s="4"/>
      <c r="NLY47" s="4"/>
      <c r="NLZ47" s="4"/>
      <c r="NMA47" s="4"/>
      <c r="NMB47" s="4"/>
      <c r="NMC47" s="4"/>
      <c r="NMD47" s="4"/>
      <c r="NME47" s="4"/>
      <c r="NMF47" s="4"/>
      <c r="NMG47" s="4"/>
      <c r="NMH47" s="4"/>
      <c r="NMI47" s="4"/>
      <c r="NMJ47" s="4"/>
      <c r="NMK47" s="4"/>
      <c r="NML47" s="4"/>
      <c r="NMM47" s="4"/>
      <c r="NMN47" s="4"/>
      <c r="NMO47" s="4"/>
      <c r="NMP47" s="4"/>
      <c r="NMQ47" s="4"/>
      <c r="NMR47" s="4"/>
      <c r="NMS47" s="4"/>
      <c r="NMT47" s="4"/>
      <c r="NMU47" s="4"/>
      <c r="NMV47" s="4"/>
      <c r="NMW47" s="4"/>
      <c r="NMX47" s="4"/>
      <c r="NMY47" s="4"/>
      <c r="NMZ47" s="4"/>
      <c r="NNA47" s="4"/>
      <c r="NNB47" s="4"/>
      <c r="NNC47" s="4"/>
      <c r="NND47" s="4"/>
      <c r="NNE47" s="4"/>
      <c r="NNF47" s="4"/>
      <c r="NNG47" s="4"/>
      <c r="NNH47" s="4"/>
      <c r="NNI47" s="4"/>
      <c r="NNJ47" s="4"/>
      <c r="NNK47" s="4"/>
      <c r="NNL47" s="4"/>
      <c r="NNM47" s="4"/>
      <c r="NNN47" s="4"/>
      <c r="NNO47" s="4"/>
      <c r="NNP47" s="4"/>
      <c r="NNQ47" s="4"/>
      <c r="NNR47" s="4"/>
      <c r="NNS47" s="4"/>
      <c r="NNT47" s="4"/>
      <c r="NNU47" s="4"/>
      <c r="NNV47" s="4"/>
      <c r="NNW47" s="4"/>
      <c r="NNX47" s="4"/>
      <c r="NNY47" s="4"/>
      <c r="NNZ47" s="4"/>
      <c r="NOA47" s="4"/>
      <c r="NOB47" s="4"/>
      <c r="NOC47" s="4"/>
      <c r="NOD47" s="4"/>
      <c r="NOE47" s="4"/>
      <c r="NOF47" s="4"/>
      <c r="NOG47" s="4"/>
      <c r="NOH47" s="4"/>
      <c r="NOI47" s="4"/>
      <c r="NOJ47" s="4"/>
      <c r="NOK47" s="4"/>
      <c r="NOL47" s="4"/>
      <c r="NOM47" s="4"/>
      <c r="NON47" s="4"/>
      <c r="NOO47" s="4"/>
      <c r="NOP47" s="4"/>
      <c r="NOQ47" s="4"/>
      <c r="NOR47" s="4"/>
      <c r="NOS47" s="4"/>
      <c r="NOT47" s="4"/>
      <c r="NOU47" s="4"/>
      <c r="NOV47" s="4"/>
      <c r="NOW47" s="4"/>
      <c r="NOX47" s="4"/>
      <c r="NOY47" s="4"/>
      <c r="NOZ47" s="4"/>
      <c r="NPA47" s="4"/>
      <c r="NPB47" s="4"/>
      <c r="NPC47" s="4"/>
      <c r="NPD47" s="4"/>
      <c r="NPE47" s="4"/>
      <c r="NPF47" s="4"/>
      <c r="NPG47" s="4"/>
      <c r="NPH47" s="4"/>
      <c r="NPI47" s="4"/>
      <c r="NPJ47" s="4"/>
      <c r="NPK47" s="4"/>
      <c r="NPL47" s="4"/>
      <c r="NPM47" s="4"/>
      <c r="NPN47" s="4"/>
      <c r="NPO47" s="4"/>
      <c r="NPP47" s="4"/>
      <c r="NPQ47" s="4"/>
      <c r="NPR47" s="4"/>
      <c r="NPS47" s="4"/>
      <c r="NPT47" s="4"/>
      <c r="NPU47" s="4"/>
      <c r="NPV47" s="4"/>
      <c r="NPW47" s="4"/>
      <c r="NPX47" s="4"/>
      <c r="NPY47" s="4"/>
      <c r="NPZ47" s="4"/>
      <c r="NQA47" s="4"/>
      <c r="NQB47" s="4"/>
      <c r="NQC47" s="4"/>
      <c r="NQD47" s="4"/>
      <c r="NQE47" s="4"/>
      <c r="NQF47" s="4"/>
      <c r="NQG47" s="4"/>
      <c r="NQH47" s="4"/>
      <c r="NQI47" s="4"/>
      <c r="NQJ47" s="4"/>
      <c r="NQK47" s="4"/>
      <c r="NQL47" s="4"/>
      <c r="NQM47" s="4"/>
      <c r="NQN47" s="4"/>
      <c r="NQO47" s="4"/>
      <c r="NQP47" s="4"/>
      <c r="NQQ47" s="4"/>
      <c r="NQR47" s="4"/>
      <c r="NQS47" s="4"/>
      <c r="NQT47" s="4"/>
      <c r="NQU47" s="4"/>
      <c r="NQV47" s="4"/>
      <c r="NQW47" s="4"/>
      <c r="NQX47" s="4"/>
      <c r="NQY47" s="4"/>
      <c r="NQZ47" s="4"/>
      <c r="NRA47" s="4"/>
      <c r="NRB47" s="4"/>
      <c r="NRC47" s="4"/>
      <c r="NRD47" s="4"/>
      <c r="NRE47" s="4"/>
      <c r="NRF47" s="4"/>
      <c r="NRG47" s="4"/>
      <c r="NRH47" s="4"/>
      <c r="NRI47" s="4"/>
      <c r="NRJ47" s="4"/>
      <c r="NRK47" s="4"/>
      <c r="NRL47" s="4"/>
      <c r="NRM47" s="4"/>
      <c r="NRN47" s="4"/>
      <c r="NRO47" s="4"/>
      <c r="NRP47" s="4"/>
      <c r="NRQ47" s="4"/>
      <c r="NRR47" s="4"/>
      <c r="NRS47" s="4"/>
      <c r="NRT47" s="4"/>
      <c r="NRU47" s="4"/>
      <c r="NRV47" s="4"/>
      <c r="NRW47" s="4"/>
      <c r="NRX47" s="4"/>
      <c r="NRY47" s="4"/>
      <c r="NRZ47" s="4"/>
      <c r="NSA47" s="4"/>
      <c r="NSB47" s="4"/>
      <c r="NSC47" s="4"/>
      <c r="NSD47" s="4"/>
      <c r="NSE47" s="4"/>
      <c r="NSF47" s="4"/>
      <c r="NSG47" s="4"/>
      <c r="NSH47" s="4"/>
      <c r="NSI47" s="4"/>
      <c r="NSJ47" s="4"/>
      <c r="NSK47" s="4"/>
      <c r="NSL47" s="4"/>
      <c r="NSM47" s="4"/>
      <c r="NSN47" s="4"/>
      <c r="NSO47" s="4"/>
      <c r="NSP47" s="4"/>
      <c r="NSQ47" s="4"/>
      <c r="NSR47" s="4"/>
      <c r="NSS47" s="4"/>
      <c r="NST47" s="4"/>
      <c r="NSU47" s="4"/>
      <c r="NSV47" s="4"/>
      <c r="NSW47" s="4"/>
      <c r="NSX47" s="4"/>
      <c r="NSY47" s="4"/>
      <c r="NSZ47" s="4"/>
      <c r="NTA47" s="4"/>
      <c r="NTB47" s="4"/>
      <c r="NTC47" s="4"/>
      <c r="NTD47" s="4"/>
      <c r="NTE47" s="4"/>
      <c r="NTF47" s="4"/>
      <c r="NTG47" s="4"/>
      <c r="NTH47" s="4"/>
      <c r="NTI47" s="4"/>
      <c r="NTJ47" s="4"/>
      <c r="NTK47" s="4"/>
      <c r="NTL47" s="4"/>
      <c r="NTM47" s="4"/>
      <c r="NTN47" s="4"/>
      <c r="NTO47" s="4"/>
      <c r="NTP47" s="4"/>
      <c r="NTQ47" s="4"/>
      <c r="NTR47" s="4"/>
      <c r="NTS47" s="4"/>
      <c r="NTT47" s="4"/>
      <c r="NTU47" s="4"/>
      <c r="NTV47" s="4"/>
      <c r="NTW47" s="4"/>
      <c r="NTX47" s="4"/>
      <c r="NTY47" s="4"/>
      <c r="NTZ47" s="4"/>
      <c r="NUA47" s="4"/>
      <c r="NUB47" s="4"/>
      <c r="NUC47" s="4"/>
      <c r="NUD47" s="4"/>
      <c r="NUE47" s="4"/>
      <c r="NUF47" s="4"/>
      <c r="NUG47" s="4"/>
      <c r="NUH47" s="4"/>
      <c r="NUI47" s="4"/>
      <c r="NUJ47" s="4"/>
      <c r="NUK47" s="4"/>
      <c r="NUL47" s="4"/>
      <c r="NUM47" s="4"/>
      <c r="NUN47" s="4"/>
      <c r="NUO47" s="4"/>
      <c r="NUP47" s="4"/>
      <c r="NUQ47" s="4"/>
      <c r="NUR47" s="4"/>
      <c r="NUS47" s="4"/>
      <c r="NUT47" s="4"/>
      <c r="NUU47" s="4"/>
      <c r="NUV47" s="4"/>
      <c r="NUW47" s="4"/>
      <c r="NUX47" s="4"/>
      <c r="NUY47" s="4"/>
      <c r="NUZ47" s="4"/>
      <c r="NVA47" s="4"/>
      <c r="NVB47" s="4"/>
      <c r="NVC47" s="4"/>
      <c r="NVD47" s="4"/>
      <c r="NVE47" s="4"/>
      <c r="NVF47" s="4"/>
      <c r="NVG47" s="4"/>
      <c r="NVH47" s="4"/>
      <c r="NVI47" s="4"/>
      <c r="NVJ47" s="4"/>
      <c r="NVK47" s="4"/>
      <c r="NVL47" s="4"/>
      <c r="NVM47" s="4"/>
      <c r="NVN47" s="4"/>
      <c r="NVO47" s="4"/>
      <c r="NVP47" s="4"/>
      <c r="NVQ47" s="4"/>
      <c r="NVR47" s="4"/>
      <c r="NVS47" s="4"/>
      <c r="NVT47" s="4"/>
      <c r="NVU47" s="4"/>
      <c r="NVV47" s="4"/>
      <c r="NVW47" s="4"/>
      <c r="NVX47" s="4"/>
      <c r="NVY47" s="4"/>
      <c r="NVZ47" s="4"/>
      <c r="NWA47" s="4"/>
      <c r="NWB47" s="4"/>
      <c r="NWC47" s="4"/>
      <c r="NWD47" s="4"/>
      <c r="NWE47" s="4"/>
      <c r="NWF47" s="4"/>
      <c r="NWG47" s="4"/>
      <c r="NWH47" s="4"/>
      <c r="NWI47" s="4"/>
      <c r="NWJ47" s="4"/>
      <c r="NWK47" s="4"/>
      <c r="NWL47" s="4"/>
      <c r="NWM47" s="4"/>
      <c r="NWN47" s="4"/>
      <c r="NWO47" s="4"/>
      <c r="NWP47" s="4"/>
      <c r="NWQ47" s="4"/>
      <c r="NWR47" s="4"/>
      <c r="NWS47" s="4"/>
      <c r="NWT47" s="4"/>
      <c r="NWU47" s="4"/>
      <c r="NWV47" s="4"/>
      <c r="NWW47" s="4"/>
      <c r="NWX47" s="4"/>
      <c r="NWY47" s="4"/>
      <c r="NWZ47" s="4"/>
      <c r="NXA47" s="4"/>
      <c r="NXB47" s="4"/>
      <c r="NXC47" s="4"/>
      <c r="NXD47" s="4"/>
      <c r="NXE47" s="4"/>
      <c r="NXF47" s="4"/>
      <c r="NXG47" s="4"/>
      <c r="NXH47" s="4"/>
      <c r="NXI47" s="4"/>
      <c r="NXJ47" s="4"/>
      <c r="NXK47" s="4"/>
      <c r="NXL47" s="4"/>
      <c r="NXM47" s="4"/>
      <c r="NXN47" s="4"/>
      <c r="NXO47" s="4"/>
      <c r="NXP47" s="4"/>
      <c r="NXQ47" s="4"/>
      <c r="NXR47" s="4"/>
      <c r="NXS47" s="4"/>
      <c r="NXT47" s="4"/>
      <c r="NXU47" s="4"/>
      <c r="NXV47" s="4"/>
      <c r="NXW47" s="4"/>
      <c r="NXX47" s="4"/>
      <c r="NXY47" s="4"/>
      <c r="NXZ47" s="4"/>
      <c r="NYA47" s="4"/>
      <c r="NYB47" s="4"/>
      <c r="NYC47" s="4"/>
      <c r="NYD47" s="4"/>
      <c r="NYE47" s="4"/>
      <c r="NYF47" s="4"/>
      <c r="NYG47" s="4"/>
      <c r="NYH47" s="4"/>
      <c r="NYI47" s="4"/>
      <c r="NYJ47" s="4"/>
      <c r="NYK47" s="4"/>
      <c r="NYL47" s="4"/>
      <c r="NYM47" s="4"/>
      <c r="NYN47" s="4"/>
      <c r="NYO47" s="4"/>
      <c r="NYP47" s="4"/>
      <c r="NYQ47" s="4"/>
      <c r="NYR47" s="4"/>
      <c r="NYS47" s="4"/>
      <c r="NYT47" s="4"/>
      <c r="NYU47" s="4"/>
      <c r="NYV47" s="4"/>
      <c r="NYW47" s="4"/>
      <c r="NYX47" s="4"/>
      <c r="NYY47" s="4"/>
      <c r="NYZ47" s="4"/>
      <c r="NZA47" s="4"/>
      <c r="NZB47" s="4"/>
      <c r="NZC47" s="4"/>
      <c r="NZD47" s="4"/>
      <c r="NZE47" s="4"/>
      <c r="NZF47" s="4"/>
      <c r="NZG47" s="4"/>
      <c r="NZH47" s="4"/>
      <c r="NZI47" s="4"/>
      <c r="NZJ47" s="4"/>
      <c r="NZK47" s="4"/>
      <c r="NZL47" s="4"/>
      <c r="NZM47" s="4"/>
      <c r="NZN47" s="4"/>
      <c r="NZO47" s="4"/>
      <c r="NZP47" s="4"/>
      <c r="NZQ47" s="4"/>
      <c r="NZR47" s="4"/>
      <c r="NZS47" s="4"/>
      <c r="NZT47" s="4"/>
      <c r="NZU47" s="4"/>
      <c r="NZV47" s="4"/>
      <c r="NZW47" s="4"/>
      <c r="NZX47" s="4"/>
      <c r="NZY47" s="4"/>
      <c r="NZZ47" s="4"/>
      <c r="OAA47" s="4"/>
      <c r="OAB47" s="4"/>
      <c r="OAC47" s="4"/>
      <c r="OAD47" s="4"/>
      <c r="OAE47" s="4"/>
      <c r="OAF47" s="4"/>
      <c r="OAG47" s="4"/>
      <c r="OAH47" s="4"/>
      <c r="OAI47" s="4"/>
      <c r="OAJ47" s="4"/>
      <c r="OAK47" s="4"/>
      <c r="OAL47" s="4"/>
      <c r="OAM47" s="4"/>
      <c r="OAN47" s="4"/>
      <c r="OAO47" s="4"/>
      <c r="OAP47" s="4"/>
      <c r="OAQ47" s="4"/>
      <c r="OAR47" s="4"/>
      <c r="OAS47" s="4"/>
      <c r="OAT47" s="4"/>
      <c r="OAU47" s="4"/>
      <c r="OAV47" s="4"/>
      <c r="OAW47" s="4"/>
      <c r="OAX47" s="4"/>
      <c r="OAY47" s="4"/>
      <c r="OAZ47" s="4"/>
      <c r="OBA47" s="4"/>
      <c r="OBB47" s="4"/>
      <c r="OBC47" s="4"/>
      <c r="OBD47" s="4"/>
      <c r="OBE47" s="4"/>
      <c r="OBF47" s="4"/>
      <c r="OBG47" s="4"/>
      <c r="OBH47" s="4"/>
      <c r="OBI47" s="4"/>
      <c r="OBJ47" s="4"/>
      <c r="OBK47" s="4"/>
      <c r="OBL47" s="4"/>
      <c r="OBM47" s="4"/>
      <c r="OBN47" s="4"/>
      <c r="OBO47" s="4"/>
      <c r="OBP47" s="4"/>
      <c r="OBQ47" s="4"/>
      <c r="OBR47" s="4"/>
      <c r="OBS47" s="4"/>
      <c r="OBT47" s="4"/>
      <c r="OBU47" s="4"/>
      <c r="OBV47" s="4"/>
      <c r="OBW47" s="4"/>
      <c r="OBX47" s="4"/>
      <c r="OBY47" s="4"/>
      <c r="OBZ47" s="4"/>
      <c r="OCA47" s="4"/>
      <c r="OCB47" s="4"/>
      <c r="OCC47" s="4"/>
      <c r="OCD47" s="4"/>
      <c r="OCE47" s="4"/>
      <c r="OCF47" s="4"/>
      <c r="OCG47" s="4"/>
      <c r="OCH47" s="4"/>
      <c r="OCI47" s="4"/>
      <c r="OCJ47" s="4"/>
      <c r="OCK47" s="4"/>
      <c r="OCL47" s="4"/>
      <c r="OCM47" s="4"/>
      <c r="OCN47" s="4"/>
      <c r="OCO47" s="4"/>
      <c r="OCP47" s="4"/>
      <c r="OCQ47" s="4"/>
      <c r="OCR47" s="4"/>
      <c r="OCS47" s="4"/>
      <c r="OCT47" s="4"/>
      <c r="OCU47" s="4"/>
      <c r="OCV47" s="4"/>
      <c r="OCW47" s="4"/>
      <c r="OCX47" s="4"/>
      <c r="OCY47" s="4"/>
      <c r="OCZ47" s="4"/>
      <c r="ODA47" s="4"/>
      <c r="ODB47" s="4"/>
      <c r="ODC47" s="4"/>
      <c r="ODD47" s="4"/>
      <c r="ODE47" s="4"/>
      <c r="ODF47" s="4"/>
      <c r="ODG47" s="4"/>
      <c r="ODH47" s="4"/>
      <c r="ODI47" s="4"/>
      <c r="ODJ47" s="4"/>
      <c r="ODK47" s="4"/>
      <c r="ODL47" s="4"/>
      <c r="ODM47" s="4"/>
      <c r="ODN47" s="4"/>
      <c r="ODO47" s="4"/>
      <c r="ODP47" s="4"/>
      <c r="ODQ47" s="4"/>
      <c r="ODR47" s="4"/>
      <c r="ODS47" s="4"/>
      <c r="ODT47" s="4"/>
      <c r="ODU47" s="4"/>
      <c r="ODV47" s="4"/>
      <c r="ODW47" s="4"/>
      <c r="ODX47" s="4"/>
      <c r="ODY47" s="4"/>
      <c r="ODZ47" s="4"/>
      <c r="OEA47" s="4"/>
      <c r="OEB47" s="4"/>
      <c r="OEC47" s="4"/>
      <c r="OED47" s="4"/>
      <c r="OEE47" s="4"/>
      <c r="OEF47" s="4"/>
      <c r="OEG47" s="4"/>
      <c r="OEH47" s="4"/>
      <c r="OEI47" s="4"/>
      <c r="OEJ47" s="4"/>
      <c r="OEK47" s="4"/>
      <c r="OEL47" s="4"/>
      <c r="OEM47" s="4"/>
      <c r="OEN47" s="4"/>
      <c r="OEO47" s="4"/>
      <c r="OEP47" s="4"/>
      <c r="OEQ47" s="4"/>
      <c r="OER47" s="4"/>
      <c r="OES47" s="4"/>
      <c r="OET47" s="4"/>
      <c r="OEU47" s="4"/>
      <c r="OEV47" s="4"/>
      <c r="OEW47" s="4"/>
      <c r="OEX47" s="4"/>
      <c r="OEY47" s="4"/>
      <c r="OEZ47" s="4"/>
      <c r="OFA47" s="4"/>
      <c r="OFB47" s="4"/>
      <c r="OFC47" s="4"/>
      <c r="OFD47" s="4"/>
      <c r="OFE47" s="4"/>
      <c r="OFF47" s="4"/>
      <c r="OFG47" s="4"/>
      <c r="OFH47" s="4"/>
      <c r="OFI47" s="4"/>
      <c r="OFJ47" s="4"/>
      <c r="OFK47" s="4"/>
      <c r="OFL47" s="4"/>
      <c r="OFM47" s="4"/>
      <c r="OFN47" s="4"/>
      <c r="OFO47" s="4"/>
      <c r="OFP47" s="4"/>
      <c r="OFQ47" s="4"/>
      <c r="OFR47" s="4"/>
      <c r="OFS47" s="4"/>
      <c r="OFT47" s="4"/>
      <c r="OFU47" s="4"/>
      <c r="OFV47" s="4"/>
      <c r="OFW47" s="4"/>
      <c r="OFX47" s="4"/>
      <c r="OFY47" s="4"/>
      <c r="OFZ47" s="4"/>
      <c r="OGA47" s="4"/>
      <c r="OGB47" s="4"/>
      <c r="OGC47" s="4"/>
      <c r="OGD47" s="4"/>
      <c r="OGE47" s="4"/>
      <c r="OGF47" s="4"/>
      <c r="OGG47" s="4"/>
      <c r="OGH47" s="4"/>
      <c r="OGI47" s="4"/>
      <c r="OGJ47" s="4"/>
      <c r="OGK47" s="4"/>
      <c r="OGL47" s="4"/>
      <c r="OGM47" s="4"/>
      <c r="OGN47" s="4"/>
      <c r="OGO47" s="4"/>
      <c r="OGP47" s="4"/>
      <c r="OGQ47" s="4"/>
      <c r="OGR47" s="4"/>
      <c r="OGS47" s="4"/>
      <c r="OGT47" s="4"/>
      <c r="OGU47" s="4"/>
      <c r="OGV47" s="4"/>
      <c r="OGW47" s="4"/>
      <c r="OGX47" s="4"/>
      <c r="OGY47" s="4"/>
      <c r="OGZ47" s="4"/>
      <c r="OHA47" s="4"/>
      <c r="OHB47" s="4"/>
      <c r="OHC47" s="4"/>
      <c r="OHD47" s="4"/>
      <c r="OHE47" s="4"/>
      <c r="OHF47" s="4"/>
      <c r="OHG47" s="4"/>
      <c r="OHH47" s="4"/>
      <c r="OHI47" s="4"/>
      <c r="OHJ47" s="4"/>
      <c r="OHK47" s="4"/>
      <c r="OHL47" s="4"/>
      <c r="OHM47" s="4"/>
      <c r="OHN47" s="4"/>
      <c r="OHO47" s="4"/>
      <c r="OHP47" s="4"/>
      <c r="OHQ47" s="4"/>
      <c r="OHR47" s="4"/>
      <c r="OHS47" s="4"/>
      <c r="OHT47" s="4"/>
      <c r="OHU47" s="4"/>
      <c r="OHV47" s="4"/>
      <c r="OHW47" s="4"/>
      <c r="OHX47" s="4"/>
      <c r="OHY47" s="4"/>
      <c r="OHZ47" s="4"/>
      <c r="OIA47" s="4"/>
      <c r="OIB47" s="4"/>
      <c r="OIC47" s="4"/>
      <c r="OID47" s="4"/>
      <c r="OIE47" s="4"/>
      <c r="OIF47" s="4"/>
      <c r="OIG47" s="4"/>
      <c r="OIH47" s="4"/>
      <c r="OII47" s="4"/>
      <c r="OIJ47" s="4"/>
      <c r="OIK47" s="4"/>
      <c r="OIL47" s="4"/>
      <c r="OIM47" s="4"/>
      <c r="OIN47" s="4"/>
      <c r="OIO47" s="4"/>
      <c r="OIP47" s="4"/>
      <c r="OIQ47" s="4"/>
      <c r="OIR47" s="4"/>
      <c r="OIS47" s="4"/>
      <c r="OIT47" s="4"/>
      <c r="OIU47" s="4"/>
      <c r="OIV47" s="4"/>
      <c r="OIW47" s="4"/>
      <c r="OIX47" s="4"/>
      <c r="OIY47" s="4"/>
      <c r="OIZ47" s="4"/>
      <c r="OJA47" s="4"/>
      <c r="OJB47" s="4"/>
      <c r="OJC47" s="4"/>
      <c r="OJD47" s="4"/>
      <c r="OJE47" s="4"/>
      <c r="OJF47" s="4"/>
      <c r="OJG47" s="4"/>
      <c r="OJH47" s="4"/>
      <c r="OJI47" s="4"/>
      <c r="OJJ47" s="4"/>
      <c r="OJK47" s="4"/>
      <c r="OJL47" s="4"/>
      <c r="OJM47" s="4"/>
      <c r="OJN47" s="4"/>
      <c r="OJO47" s="4"/>
      <c r="OJP47" s="4"/>
      <c r="OJQ47" s="4"/>
      <c r="OJR47" s="4"/>
      <c r="OJS47" s="4"/>
      <c r="OJT47" s="4"/>
      <c r="OJU47" s="4"/>
      <c r="OJV47" s="4"/>
      <c r="OJW47" s="4"/>
      <c r="OJX47" s="4"/>
      <c r="OJY47" s="4"/>
      <c r="OJZ47" s="4"/>
      <c r="OKA47" s="4"/>
      <c r="OKB47" s="4"/>
      <c r="OKC47" s="4"/>
      <c r="OKD47" s="4"/>
      <c r="OKE47" s="4"/>
      <c r="OKF47" s="4"/>
      <c r="OKG47" s="4"/>
      <c r="OKH47" s="4"/>
      <c r="OKI47" s="4"/>
      <c r="OKJ47" s="4"/>
      <c r="OKK47" s="4"/>
      <c r="OKL47" s="4"/>
      <c r="OKM47" s="4"/>
      <c r="OKN47" s="4"/>
      <c r="OKO47" s="4"/>
      <c r="OKP47" s="4"/>
      <c r="OKQ47" s="4"/>
      <c r="OKR47" s="4"/>
      <c r="OKS47" s="4"/>
      <c r="OKT47" s="4"/>
      <c r="OKU47" s="4"/>
      <c r="OKV47" s="4"/>
      <c r="OKW47" s="4"/>
      <c r="OKX47" s="4"/>
      <c r="OKY47" s="4"/>
      <c r="OKZ47" s="4"/>
      <c r="OLA47" s="4"/>
      <c r="OLB47" s="4"/>
      <c r="OLC47" s="4"/>
      <c r="OLD47" s="4"/>
      <c r="OLE47" s="4"/>
      <c r="OLF47" s="4"/>
      <c r="OLG47" s="4"/>
      <c r="OLH47" s="4"/>
      <c r="OLI47" s="4"/>
      <c r="OLJ47" s="4"/>
      <c r="OLK47" s="4"/>
      <c r="OLL47" s="4"/>
      <c r="OLM47" s="4"/>
      <c r="OLN47" s="4"/>
      <c r="OLO47" s="4"/>
      <c r="OLP47" s="4"/>
      <c r="OLQ47" s="4"/>
      <c r="OLR47" s="4"/>
      <c r="OLS47" s="4"/>
      <c r="OLT47" s="4"/>
      <c r="OLU47" s="4"/>
      <c r="OLV47" s="4"/>
      <c r="OLW47" s="4"/>
      <c r="OLX47" s="4"/>
      <c r="OLY47" s="4"/>
      <c r="OLZ47" s="4"/>
      <c r="OMA47" s="4"/>
      <c r="OMB47" s="4"/>
      <c r="OMC47" s="4"/>
      <c r="OMD47" s="4"/>
      <c r="OME47" s="4"/>
      <c r="OMF47" s="4"/>
      <c r="OMG47" s="4"/>
      <c r="OMH47" s="4"/>
      <c r="OMI47" s="4"/>
      <c r="OMJ47" s="4"/>
      <c r="OMK47" s="4"/>
      <c r="OML47" s="4"/>
      <c r="OMM47" s="4"/>
      <c r="OMN47" s="4"/>
      <c r="OMO47" s="4"/>
      <c r="OMP47" s="4"/>
      <c r="OMQ47" s="4"/>
      <c r="OMR47" s="4"/>
      <c r="OMS47" s="4"/>
      <c r="OMT47" s="4"/>
      <c r="OMU47" s="4"/>
      <c r="OMV47" s="4"/>
      <c r="OMW47" s="4"/>
      <c r="OMX47" s="4"/>
      <c r="OMY47" s="4"/>
      <c r="OMZ47" s="4"/>
      <c r="ONA47" s="4"/>
      <c r="ONB47" s="4"/>
      <c r="ONC47" s="4"/>
      <c r="OND47" s="4"/>
      <c r="ONE47" s="4"/>
      <c r="ONF47" s="4"/>
      <c r="ONG47" s="4"/>
      <c r="ONH47" s="4"/>
      <c r="ONI47" s="4"/>
      <c r="ONJ47" s="4"/>
      <c r="ONK47" s="4"/>
      <c r="ONL47" s="4"/>
      <c r="ONM47" s="4"/>
      <c r="ONN47" s="4"/>
      <c r="ONO47" s="4"/>
      <c r="ONP47" s="4"/>
      <c r="ONQ47" s="4"/>
      <c r="ONR47" s="4"/>
      <c r="ONS47" s="4"/>
      <c r="ONT47" s="4"/>
      <c r="ONU47" s="4"/>
      <c r="ONV47" s="4"/>
      <c r="ONW47" s="4"/>
      <c r="ONX47" s="4"/>
      <c r="ONY47" s="4"/>
      <c r="ONZ47" s="4"/>
      <c r="OOA47" s="4"/>
      <c r="OOB47" s="4"/>
      <c r="OOC47" s="4"/>
      <c r="OOD47" s="4"/>
      <c r="OOE47" s="4"/>
      <c r="OOF47" s="4"/>
      <c r="OOG47" s="4"/>
      <c r="OOH47" s="4"/>
      <c r="OOI47" s="4"/>
      <c r="OOJ47" s="4"/>
      <c r="OOK47" s="4"/>
      <c r="OOL47" s="4"/>
      <c r="OOM47" s="4"/>
      <c r="OON47" s="4"/>
      <c r="OOO47" s="4"/>
      <c r="OOP47" s="4"/>
      <c r="OOQ47" s="4"/>
      <c r="OOR47" s="4"/>
      <c r="OOS47" s="4"/>
      <c r="OOT47" s="4"/>
      <c r="OOU47" s="4"/>
      <c r="OOV47" s="4"/>
      <c r="OOW47" s="4"/>
      <c r="OOX47" s="4"/>
      <c r="OOY47" s="4"/>
      <c r="OOZ47" s="4"/>
      <c r="OPA47" s="4"/>
      <c r="OPB47" s="4"/>
      <c r="OPC47" s="4"/>
      <c r="OPD47" s="4"/>
      <c r="OPE47" s="4"/>
      <c r="OPF47" s="4"/>
      <c r="OPG47" s="4"/>
      <c r="OPH47" s="4"/>
      <c r="OPI47" s="4"/>
      <c r="OPJ47" s="4"/>
      <c r="OPK47" s="4"/>
      <c r="OPL47" s="4"/>
      <c r="OPM47" s="4"/>
      <c r="OPN47" s="4"/>
      <c r="OPO47" s="4"/>
      <c r="OPP47" s="4"/>
      <c r="OPQ47" s="4"/>
      <c r="OPR47" s="4"/>
      <c r="OPS47" s="4"/>
      <c r="OPT47" s="4"/>
      <c r="OPU47" s="4"/>
      <c r="OPV47" s="4"/>
      <c r="OPW47" s="4"/>
      <c r="OPX47" s="4"/>
      <c r="OPY47" s="4"/>
      <c r="OPZ47" s="4"/>
      <c r="OQA47" s="4"/>
      <c r="OQB47" s="4"/>
      <c r="OQC47" s="4"/>
      <c r="OQD47" s="4"/>
      <c r="OQE47" s="4"/>
      <c r="OQF47" s="4"/>
      <c r="OQG47" s="4"/>
      <c r="OQH47" s="4"/>
      <c r="OQI47" s="4"/>
      <c r="OQJ47" s="4"/>
      <c r="OQK47" s="4"/>
      <c r="OQL47" s="4"/>
      <c r="OQM47" s="4"/>
      <c r="OQN47" s="4"/>
      <c r="OQO47" s="4"/>
      <c r="OQP47" s="4"/>
      <c r="OQQ47" s="4"/>
      <c r="OQR47" s="4"/>
      <c r="OQS47" s="4"/>
      <c r="OQT47" s="4"/>
      <c r="OQU47" s="4"/>
      <c r="OQV47" s="4"/>
      <c r="OQW47" s="4"/>
      <c r="OQX47" s="4"/>
      <c r="OQY47" s="4"/>
      <c r="OQZ47" s="4"/>
      <c r="ORA47" s="4"/>
      <c r="ORB47" s="4"/>
      <c r="ORC47" s="4"/>
      <c r="ORD47" s="4"/>
      <c r="ORE47" s="4"/>
      <c r="ORF47" s="4"/>
      <c r="ORG47" s="4"/>
      <c r="ORH47" s="4"/>
      <c r="ORI47" s="4"/>
      <c r="ORJ47" s="4"/>
      <c r="ORK47" s="4"/>
      <c r="ORL47" s="4"/>
      <c r="ORM47" s="4"/>
      <c r="ORN47" s="4"/>
      <c r="ORO47" s="4"/>
      <c r="ORP47" s="4"/>
      <c r="ORQ47" s="4"/>
      <c r="ORR47" s="4"/>
      <c r="ORS47" s="4"/>
      <c r="ORT47" s="4"/>
      <c r="ORU47" s="4"/>
      <c r="ORV47" s="4"/>
      <c r="ORW47" s="4"/>
      <c r="ORX47" s="4"/>
      <c r="ORY47" s="4"/>
      <c r="ORZ47" s="4"/>
      <c r="OSA47" s="4"/>
      <c r="OSB47" s="4"/>
      <c r="OSC47" s="4"/>
      <c r="OSD47" s="4"/>
      <c r="OSE47" s="4"/>
      <c r="OSF47" s="4"/>
      <c r="OSG47" s="4"/>
      <c r="OSH47" s="4"/>
      <c r="OSI47" s="4"/>
      <c r="OSJ47" s="4"/>
      <c r="OSK47" s="4"/>
      <c r="OSL47" s="4"/>
      <c r="OSM47" s="4"/>
      <c r="OSN47" s="4"/>
      <c r="OSO47" s="4"/>
      <c r="OSP47" s="4"/>
      <c r="OSQ47" s="4"/>
      <c r="OSR47" s="4"/>
      <c r="OSS47" s="4"/>
      <c r="OST47" s="4"/>
      <c r="OSU47" s="4"/>
      <c r="OSV47" s="4"/>
      <c r="OSW47" s="4"/>
      <c r="OSX47" s="4"/>
      <c r="OSY47" s="4"/>
      <c r="OSZ47" s="4"/>
      <c r="OTA47" s="4"/>
      <c r="OTB47" s="4"/>
      <c r="OTC47" s="4"/>
      <c r="OTD47" s="4"/>
      <c r="OTE47" s="4"/>
      <c r="OTF47" s="4"/>
      <c r="OTG47" s="4"/>
      <c r="OTH47" s="4"/>
      <c r="OTI47" s="4"/>
      <c r="OTJ47" s="4"/>
      <c r="OTK47" s="4"/>
      <c r="OTL47" s="4"/>
      <c r="OTM47" s="4"/>
      <c r="OTN47" s="4"/>
      <c r="OTO47" s="4"/>
      <c r="OTP47" s="4"/>
      <c r="OTQ47" s="4"/>
      <c r="OTR47" s="4"/>
      <c r="OTS47" s="4"/>
      <c r="OTT47" s="4"/>
      <c r="OTU47" s="4"/>
      <c r="OTV47" s="4"/>
      <c r="OTW47" s="4"/>
      <c r="OTX47" s="4"/>
      <c r="OTY47" s="4"/>
      <c r="OTZ47" s="4"/>
      <c r="OUA47" s="4"/>
      <c r="OUB47" s="4"/>
      <c r="OUC47" s="4"/>
      <c r="OUD47" s="4"/>
      <c r="OUE47" s="4"/>
      <c r="OUF47" s="4"/>
      <c r="OUG47" s="4"/>
      <c r="OUH47" s="4"/>
      <c r="OUI47" s="4"/>
      <c r="OUJ47" s="4"/>
      <c r="OUK47" s="4"/>
      <c r="OUL47" s="4"/>
      <c r="OUM47" s="4"/>
      <c r="OUN47" s="4"/>
      <c r="OUO47" s="4"/>
      <c r="OUP47" s="4"/>
      <c r="OUQ47" s="4"/>
      <c r="OUR47" s="4"/>
      <c r="OUS47" s="4"/>
      <c r="OUT47" s="4"/>
      <c r="OUU47" s="4"/>
      <c r="OUV47" s="4"/>
      <c r="OUW47" s="4"/>
      <c r="OUX47" s="4"/>
      <c r="OUY47" s="4"/>
      <c r="OUZ47" s="4"/>
      <c r="OVA47" s="4"/>
      <c r="OVB47" s="4"/>
      <c r="OVC47" s="4"/>
      <c r="OVD47" s="4"/>
      <c r="OVE47" s="4"/>
      <c r="OVF47" s="4"/>
      <c r="OVG47" s="4"/>
      <c r="OVH47" s="4"/>
      <c r="OVI47" s="4"/>
      <c r="OVJ47" s="4"/>
      <c r="OVK47" s="4"/>
      <c r="OVL47" s="4"/>
      <c r="OVM47" s="4"/>
      <c r="OVN47" s="4"/>
      <c r="OVO47" s="4"/>
      <c r="OVP47" s="4"/>
      <c r="OVQ47" s="4"/>
      <c r="OVR47" s="4"/>
      <c r="OVS47" s="4"/>
      <c r="OVT47" s="4"/>
      <c r="OVU47" s="4"/>
      <c r="OVV47" s="4"/>
      <c r="OVW47" s="4"/>
      <c r="OVX47" s="4"/>
      <c r="OVY47" s="4"/>
      <c r="OVZ47" s="4"/>
      <c r="OWA47" s="4"/>
      <c r="OWB47" s="4"/>
      <c r="OWC47" s="4"/>
      <c r="OWD47" s="4"/>
      <c r="OWE47" s="4"/>
      <c r="OWF47" s="4"/>
      <c r="OWG47" s="4"/>
      <c r="OWH47" s="4"/>
      <c r="OWI47" s="4"/>
      <c r="OWJ47" s="4"/>
      <c r="OWK47" s="4"/>
      <c r="OWL47" s="4"/>
      <c r="OWM47" s="4"/>
      <c r="OWN47" s="4"/>
      <c r="OWO47" s="4"/>
      <c r="OWP47" s="4"/>
      <c r="OWQ47" s="4"/>
      <c r="OWR47" s="4"/>
      <c r="OWS47" s="4"/>
      <c r="OWT47" s="4"/>
      <c r="OWU47" s="4"/>
      <c r="OWV47" s="4"/>
      <c r="OWW47" s="4"/>
      <c r="OWX47" s="4"/>
      <c r="OWY47" s="4"/>
      <c r="OWZ47" s="4"/>
      <c r="OXA47" s="4"/>
      <c r="OXB47" s="4"/>
      <c r="OXC47" s="4"/>
      <c r="OXD47" s="4"/>
      <c r="OXE47" s="4"/>
      <c r="OXF47" s="4"/>
      <c r="OXG47" s="4"/>
      <c r="OXH47" s="4"/>
      <c r="OXI47" s="4"/>
      <c r="OXJ47" s="4"/>
      <c r="OXK47" s="4"/>
      <c r="OXL47" s="4"/>
      <c r="OXM47" s="4"/>
      <c r="OXN47" s="4"/>
      <c r="OXO47" s="4"/>
      <c r="OXP47" s="4"/>
      <c r="OXQ47" s="4"/>
      <c r="OXR47" s="4"/>
      <c r="OXS47" s="4"/>
      <c r="OXT47" s="4"/>
      <c r="OXU47" s="4"/>
      <c r="OXV47" s="4"/>
      <c r="OXW47" s="4"/>
      <c r="OXX47" s="4"/>
      <c r="OXY47" s="4"/>
      <c r="OXZ47" s="4"/>
      <c r="OYA47" s="4"/>
      <c r="OYB47" s="4"/>
      <c r="OYC47" s="4"/>
      <c r="OYD47" s="4"/>
      <c r="OYE47" s="4"/>
      <c r="OYF47" s="4"/>
      <c r="OYG47" s="4"/>
      <c r="OYH47" s="4"/>
      <c r="OYI47" s="4"/>
      <c r="OYJ47" s="4"/>
      <c r="OYK47" s="4"/>
      <c r="OYL47" s="4"/>
      <c r="OYM47" s="4"/>
      <c r="OYN47" s="4"/>
      <c r="OYO47" s="4"/>
      <c r="OYP47" s="4"/>
      <c r="OYQ47" s="4"/>
      <c r="OYR47" s="4"/>
      <c r="OYS47" s="4"/>
      <c r="OYT47" s="4"/>
      <c r="OYU47" s="4"/>
      <c r="OYV47" s="4"/>
      <c r="OYW47" s="4"/>
      <c r="OYX47" s="4"/>
      <c r="OYY47" s="4"/>
      <c r="OYZ47" s="4"/>
      <c r="OZA47" s="4"/>
      <c r="OZB47" s="4"/>
      <c r="OZC47" s="4"/>
      <c r="OZD47" s="4"/>
      <c r="OZE47" s="4"/>
      <c r="OZF47" s="4"/>
      <c r="OZG47" s="4"/>
      <c r="OZH47" s="4"/>
      <c r="OZI47" s="4"/>
      <c r="OZJ47" s="4"/>
      <c r="OZK47" s="4"/>
      <c r="OZL47" s="4"/>
      <c r="OZM47" s="4"/>
      <c r="OZN47" s="4"/>
      <c r="OZO47" s="4"/>
      <c r="OZP47" s="4"/>
      <c r="OZQ47" s="4"/>
      <c r="OZR47" s="4"/>
      <c r="OZS47" s="4"/>
      <c r="OZT47" s="4"/>
      <c r="OZU47" s="4"/>
      <c r="OZV47" s="4"/>
      <c r="OZW47" s="4"/>
      <c r="OZX47" s="4"/>
      <c r="OZY47" s="4"/>
      <c r="OZZ47" s="4"/>
      <c r="PAA47" s="4"/>
      <c r="PAB47" s="4"/>
      <c r="PAC47" s="4"/>
      <c r="PAD47" s="4"/>
      <c r="PAE47" s="4"/>
      <c r="PAF47" s="4"/>
      <c r="PAG47" s="4"/>
      <c r="PAH47" s="4"/>
      <c r="PAI47" s="4"/>
      <c r="PAJ47" s="4"/>
      <c r="PAK47" s="4"/>
      <c r="PAL47" s="4"/>
      <c r="PAM47" s="4"/>
      <c r="PAN47" s="4"/>
      <c r="PAO47" s="4"/>
      <c r="PAP47" s="4"/>
      <c r="PAQ47" s="4"/>
      <c r="PAR47" s="4"/>
      <c r="PAS47" s="4"/>
      <c r="PAT47" s="4"/>
      <c r="PAU47" s="4"/>
      <c r="PAV47" s="4"/>
      <c r="PAW47" s="4"/>
      <c r="PAX47" s="4"/>
      <c r="PAY47" s="4"/>
      <c r="PAZ47" s="4"/>
      <c r="PBA47" s="4"/>
      <c r="PBB47" s="4"/>
      <c r="PBC47" s="4"/>
      <c r="PBD47" s="4"/>
      <c r="PBE47" s="4"/>
      <c r="PBF47" s="4"/>
      <c r="PBG47" s="4"/>
      <c r="PBH47" s="4"/>
      <c r="PBI47" s="4"/>
      <c r="PBJ47" s="4"/>
      <c r="PBK47" s="4"/>
      <c r="PBL47" s="4"/>
      <c r="PBM47" s="4"/>
      <c r="PBN47" s="4"/>
      <c r="PBO47" s="4"/>
      <c r="PBP47" s="4"/>
      <c r="PBQ47" s="4"/>
      <c r="PBR47" s="4"/>
      <c r="PBS47" s="4"/>
      <c r="PBT47" s="4"/>
      <c r="PBU47" s="4"/>
      <c r="PBV47" s="4"/>
      <c r="PBW47" s="4"/>
      <c r="PBX47" s="4"/>
      <c r="PBY47" s="4"/>
      <c r="PBZ47" s="4"/>
      <c r="PCA47" s="4"/>
      <c r="PCB47" s="4"/>
      <c r="PCC47" s="4"/>
      <c r="PCD47" s="4"/>
      <c r="PCE47" s="4"/>
      <c r="PCF47" s="4"/>
      <c r="PCG47" s="4"/>
      <c r="PCH47" s="4"/>
      <c r="PCI47" s="4"/>
      <c r="PCJ47" s="4"/>
      <c r="PCK47" s="4"/>
      <c r="PCL47" s="4"/>
      <c r="PCM47" s="4"/>
      <c r="PCN47" s="4"/>
      <c r="PCO47" s="4"/>
      <c r="PCP47" s="4"/>
      <c r="PCQ47" s="4"/>
      <c r="PCR47" s="4"/>
      <c r="PCS47" s="4"/>
      <c r="PCT47" s="4"/>
      <c r="PCU47" s="4"/>
      <c r="PCV47" s="4"/>
      <c r="PCW47" s="4"/>
      <c r="PCX47" s="4"/>
      <c r="PCY47" s="4"/>
      <c r="PCZ47" s="4"/>
      <c r="PDA47" s="4"/>
      <c r="PDB47" s="4"/>
      <c r="PDC47" s="4"/>
      <c r="PDD47" s="4"/>
      <c r="PDE47" s="4"/>
      <c r="PDF47" s="4"/>
      <c r="PDG47" s="4"/>
      <c r="PDH47" s="4"/>
      <c r="PDI47" s="4"/>
      <c r="PDJ47" s="4"/>
      <c r="PDK47" s="4"/>
      <c r="PDL47" s="4"/>
      <c r="PDM47" s="4"/>
      <c r="PDN47" s="4"/>
      <c r="PDO47" s="4"/>
      <c r="PDP47" s="4"/>
      <c r="PDQ47" s="4"/>
      <c r="PDR47" s="4"/>
      <c r="PDS47" s="4"/>
      <c r="PDT47" s="4"/>
      <c r="PDU47" s="4"/>
      <c r="PDV47" s="4"/>
      <c r="PDW47" s="4"/>
      <c r="PDX47" s="4"/>
      <c r="PDY47" s="4"/>
      <c r="PDZ47" s="4"/>
      <c r="PEA47" s="4"/>
      <c r="PEB47" s="4"/>
      <c r="PEC47" s="4"/>
      <c r="PED47" s="4"/>
      <c r="PEE47" s="4"/>
      <c r="PEF47" s="4"/>
      <c r="PEG47" s="4"/>
      <c r="PEH47" s="4"/>
      <c r="PEI47" s="4"/>
      <c r="PEJ47" s="4"/>
      <c r="PEK47" s="4"/>
      <c r="PEL47" s="4"/>
      <c r="PEM47" s="4"/>
      <c r="PEN47" s="4"/>
      <c r="PEO47" s="4"/>
      <c r="PEP47" s="4"/>
      <c r="PEQ47" s="4"/>
      <c r="PER47" s="4"/>
      <c r="PES47" s="4"/>
      <c r="PET47" s="4"/>
      <c r="PEU47" s="4"/>
      <c r="PEV47" s="4"/>
      <c r="PEW47" s="4"/>
      <c r="PEX47" s="4"/>
      <c r="PEY47" s="4"/>
      <c r="PEZ47" s="4"/>
      <c r="PFA47" s="4"/>
      <c r="PFB47" s="4"/>
      <c r="PFC47" s="4"/>
      <c r="PFD47" s="4"/>
      <c r="PFE47" s="4"/>
      <c r="PFF47" s="4"/>
      <c r="PFG47" s="4"/>
      <c r="PFH47" s="4"/>
      <c r="PFI47" s="4"/>
      <c r="PFJ47" s="4"/>
      <c r="PFK47" s="4"/>
      <c r="PFL47" s="4"/>
      <c r="PFM47" s="4"/>
      <c r="PFN47" s="4"/>
      <c r="PFO47" s="4"/>
      <c r="PFP47" s="4"/>
      <c r="PFQ47" s="4"/>
      <c r="PFR47" s="4"/>
      <c r="PFS47" s="4"/>
      <c r="PFT47" s="4"/>
      <c r="PFU47" s="4"/>
      <c r="PFV47" s="4"/>
      <c r="PFW47" s="4"/>
      <c r="PFX47" s="4"/>
      <c r="PFY47" s="4"/>
      <c r="PFZ47" s="4"/>
      <c r="PGA47" s="4"/>
      <c r="PGB47" s="4"/>
      <c r="PGC47" s="4"/>
      <c r="PGD47" s="4"/>
      <c r="PGE47" s="4"/>
      <c r="PGF47" s="4"/>
      <c r="PGG47" s="4"/>
      <c r="PGH47" s="4"/>
      <c r="PGI47" s="4"/>
      <c r="PGJ47" s="4"/>
      <c r="PGK47" s="4"/>
      <c r="PGL47" s="4"/>
      <c r="PGM47" s="4"/>
      <c r="PGN47" s="4"/>
      <c r="PGO47" s="4"/>
      <c r="PGP47" s="4"/>
      <c r="PGQ47" s="4"/>
      <c r="PGR47" s="4"/>
      <c r="PGS47" s="4"/>
      <c r="PGT47" s="4"/>
      <c r="PGU47" s="4"/>
      <c r="PGV47" s="4"/>
      <c r="PGW47" s="4"/>
      <c r="PGX47" s="4"/>
      <c r="PGY47" s="4"/>
      <c r="PGZ47" s="4"/>
      <c r="PHA47" s="4"/>
      <c r="PHB47" s="4"/>
      <c r="PHC47" s="4"/>
      <c r="PHD47" s="4"/>
      <c r="PHE47" s="4"/>
      <c r="PHF47" s="4"/>
      <c r="PHG47" s="4"/>
      <c r="PHH47" s="4"/>
      <c r="PHI47" s="4"/>
      <c r="PHJ47" s="4"/>
      <c r="PHK47" s="4"/>
      <c r="PHL47" s="4"/>
      <c r="PHM47" s="4"/>
      <c r="PHN47" s="4"/>
      <c r="PHO47" s="4"/>
      <c r="PHP47" s="4"/>
      <c r="PHQ47" s="4"/>
      <c r="PHR47" s="4"/>
      <c r="PHS47" s="4"/>
      <c r="PHT47" s="4"/>
      <c r="PHU47" s="4"/>
      <c r="PHV47" s="4"/>
      <c r="PHW47" s="4"/>
      <c r="PHX47" s="4"/>
      <c r="PHY47" s="4"/>
      <c r="PHZ47" s="4"/>
      <c r="PIA47" s="4"/>
      <c r="PIB47" s="4"/>
      <c r="PIC47" s="4"/>
      <c r="PID47" s="4"/>
      <c r="PIE47" s="4"/>
      <c r="PIF47" s="4"/>
      <c r="PIG47" s="4"/>
      <c r="PIH47" s="4"/>
      <c r="PII47" s="4"/>
      <c r="PIJ47" s="4"/>
      <c r="PIK47" s="4"/>
      <c r="PIL47" s="4"/>
      <c r="PIM47" s="4"/>
      <c r="PIN47" s="4"/>
      <c r="PIO47" s="4"/>
      <c r="PIP47" s="4"/>
      <c r="PIQ47" s="4"/>
      <c r="PIR47" s="4"/>
      <c r="PIS47" s="4"/>
      <c r="PIT47" s="4"/>
      <c r="PIU47" s="4"/>
      <c r="PIV47" s="4"/>
      <c r="PIW47" s="4"/>
      <c r="PIX47" s="4"/>
      <c r="PIY47" s="4"/>
      <c r="PIZ47" s="4"/>
      <c r="PJA47" s="4"/>
      <c r="PJB47" s="4"/>
      <c r="PJC47" s="4"/>
      <c r="PJD47" s="4"/>
      <c r="PJE47" s="4"/>
      <c r="PJF47" s="4"/>
      <c r="PJG47" s="4"/>
      <c r="PJH47" s="4"/>
      <c r="PJI47" s="4"/>
      <c r="PJJ47" s="4"/>
      <c r="PJK47" s="4"/>
      <c r="PJL47" s="4"/>
      <c r="PJM47" s="4"/>
      <c r="PJN47" s="4"/>
      <c r="PJO47" s="4"/>
      <c r="PJP47" s="4"/>
      <c r="PJQ47" s="4"/>
      <c r="PJR47" s="4"/>
      <c r="PJS47" s="4"/>
      <c r="PJT47" s="4"/>
      <c r="PJU47" s="4"/>
      <c r="PJV47" s="4"/>
      <c r="PJW47" s="4"/>
      <c r="PJX47" s="4"/>
      <c r="PJY47" s="4"/>
      <c r="PJZ47" s="4"/>
      <c r="PKA47" s="4"/>
      <c r="PKB47" s="4"/>
      <c r="PKC47" s="4"/>
      <c r="PKD47" s="4"/>
      <c r="PKE47" s="4"/>
      <c r="PKF47" s="4"/>
      <c r="PKG47" s="4"/>
      <c r="PKH47" s="4"/>
      <c r="PKI47" s="4"/>
      <c r="PKJ47" s="4"/>
      <c r="PKK47" s="4"/>
      <c r="PKL47" s="4"/>
      <c r="PKM47" s="4"/>
      <c r="PKN47" s="4"/>
      <c r="PKO47" s="4"/>
      <c r="PKP47" s="4"/>
      <c r="PKQ47" s="4"/>
      <c r="PKR47" s="4"/>
      <c r="PKS47" s="4"/>
      <c r="PKT47" s="4"/>
      <c r="PKU47" s="4"/>
      <c r="PKV47" s="4"/>
      <c r="PKW47" s="4"/>
      <c r="PKX47" s="4"/>
      <c r="PKY47" s="4"/>
      <c r="PKZ47" s="4"/>
      <c r="PLA47" s="4"/>
      <c r="PLB47" s="4"/>
      <c r="PLC47" s="4"/>
      <c r="PLD47" s="4"/>
      <c r="PLE47" s="4"/>
      <c r="PLF47" s="4"/>
      <c r="PLG47" s="4"/>
      <c r="PLH47" s="4"/>
      <c r="PLI47" s="4"/>
      <c r="PLJ47" s="4"/>
      <c r="PLK47" s="4"/>
      <c r="PLL47" s="4"/>
      <c r="PLM47" s="4"/>
      <c r="PLN47" s="4"/>
      <c r="PLO47" s="4"/>
      <c r="PLP47" s="4"/>
      <c r="PLQ47" s="4"/>
      <c r="PLR47" s="4"/>
      <c r="PLS47" s="4"/>
      <c r="PLT47" s="4"/>
      <c r="PLU47" s="4"/>
      <c r="PLV47" s="4"/>
      <c r="PLW47" s="4"/>
      <c r="PLX47" s="4"/>
      <c r="PLY47" s="4"/>
      <c r="PLZ47" s="4"/>
      <c r="PMA47" s="4"/>
      <c r="PMB47" s="4"/>
      <c r="PMC47" s="4"/>
      <c r="PMD47" s="4"/>
      <c r="PME47" s="4"/>
      <c r="PMF47" s="4"/>
      <c r="PMG47" s="4"/>
      <c r="PMH47" s="4"/>
      <c r="PMI47" s="4"/>
      <c r="PMJ47" s="4"/>
      <c r="PMK47" s="4"/>
      <c r="PML47" s="4"/>
      <c r="PMM47" s="4"/>
      <c r="PMN47" s="4"/>
      <c r="PMO47" s="4"/>
      <c r="PMP47" s="4"/>
      <c r="PMQ47" s="4"/>
      <c r="PMR47" s="4"/>
      <c r="PMS47" s="4"/>
      <c r="PMT47" s="4"/>
      <c r="PMU47" s="4"/>
      <c r="PMV47" s="4"/>
      <c r="PMW47" s="4"/>
      <c r="PMX47" s="4"/>
      <c r="PMY47" s="4"/>
      <c r="PMZ47" s="4"/>
      <c r="PNA47" s="4"/>
      <c r="PNB47" s="4"/>
      <c r="PNC47" s="4"/>
      <c r="PND47" s="4"/>
      <c r="PNE47" s="4"/>
      <c r="PNF47" s="4"/>
      <c r="PNG47" s="4"/>
      <c r="PNH47" s="4"/>
      <c r="PNI47" s="4"/>
      <c r="PNJ47" s="4"/>
      <c r="PNK47" s="4"/>
      <c r="PNL47" s="4"/>
      <c r="PNM47" s="4"/>
      <c r="PNN47" s="4"/>
      <c r="PNO47" s="4"/>
      <c r="PNP47" s="4"/>
      <c r="PNQ47" s="4"/>
      <c r="PNR47" s="4"/>
      <c r="PNS47" s="4"/>
      <c r="PNT47" s="4"/>
      <c r="PNU47" s="4"/>
      <c r="PNV47" s="4"/>
      <c r="PNW47" s="4"/>
      <c r="PNX47" s="4"/>
      <c r="PNY47" s="4"/>
      <c r="PNZ47" s="4"/>
      <c r="POA47" s="4"/>
      <c r="POB47" s="4"/>
      <c r="POC47" s="4"/>
      <c r="POD47" s="4"/>
      <c r="POE47" s="4"/>
      <c r="POF47" s="4"/>
      <c r="POG47" s="4"/>
      <c r="POH47" s="4"/>
      <c r="POI47" s="4"/>
      <c r="POJ47" s="4"/>
      <c r="POK47" s="4"/>
      <c r="POL47" s="4"/>
      <c r="POM47" s="4"/>
      <c r="PON47" s="4"/>
      <c r="POO47" s="4"/>
      <c r="POP47" s="4"/>
      <c r="POQ47" s="4"/>
      <c r="POR47" s="4"/>
      <c r="POS47" s="4"/>
      <c r="POT47" s="4"/>
      <c r="POU47" s="4"/>
      <c r="POV47" s="4"/>
      <c r="POW47" s="4"/>
      <c r="POX47" s="4"/>
      <c r="POY47" s="4"/>
      <c r="POZ47" s="4"/>
      <c r="PPA47" s="4"/>
      <c r="PPB47" s="4"/>
      <c r="PPC47" s="4"/>
      <c r="PPD47" s="4"/>
      <c r="PPE47" s="4"/>
      <c r="PPF47" s="4"/>
      <c r="PPG47" s="4"/>
      <c r="PPH47" s="4"/>
      <c r="PPI47" s="4"/>
      <c r="PPJ47" s="4"/>
      <c r="PPK47" s="4"/>
      <c r="PPL47" s="4"/>
      <c r="PPM47" s="4"/>
      <c r="PPN47" s="4"/>
      <c r="PPO47" s="4"/>
      <c r="PPP47" s="4"/>
      <c r="PPQ47" s="4"/>
      <c r="PPR47" s="4"/>
      <c r="PPS47" s="4"/>
      <c r="PPT47" s="4"/>
      <c r="PPU47" s="4"/>
      <c r="PPV47" s="4"/>
      <c r="PPW47" s="4"/>
      <c r="PPX47" s="4"/>
      <c r="PPY47" s="4"/>
      <c r="PPZ47" s="4"/>
      <c r="PQA47" s="4"/>
      <c r="PQB47" s="4"/>
      <c r="PQC47" s="4"/>
      <c r="PQD47" s="4"/>
      <c r="PQE47" s="4"/>
      <c r="PQF47" s="4"/>
      <c r="PQG47" s="4"/>
      <c r="PQH47" s="4"/>
      <c r="PQI47" s="4"/>
      <c r="PQJ47" s="4"/>
      <c r="PQK47" s="4"/>
      <c r="PQL47" s="4"/>
      <c r="PQM47" s="4"/>
      <c r="PQN47" s="4"/>
      <c r="PQO47" s="4"/>
      <c r="PQP47" s="4"/>
      <c r="PQQ47" s="4"/>
      <c r="PQR47" s="4"/>
      <c r="PQS47" s="4"/>
      <c r="PQT47" s="4"/>
      <c r="PQU47" s="4"/>
      <c r="PQV47" s="4"/>
      <c r="PQW47" s="4"/>
      <c r="PQX47" s="4"/>
      <c r="PQY47" s="4"/>
      <c r="PQZ47" s="4"/>
      <c r="PRA47" s="4"/>
      <c r="PRB47" s="4"/>
      <c r="PRC47" s="4"/>
      <c r="PRD47" s="4"/>
      <c r="PRE47" s="4"/>
      <c r="PRF47" s="4"/>
      <c r="PRG47" s="4"/>
      <c r="PRH47" s="4"/>
      <c r="PRI47" s="4"/>
      <c r="PRJ47" s="4"/>
      <c r="PRK47" s="4"/>
      <c r="PRL47" s="4"/>
      <c r="PRM47" s="4"/>
      <c r="PRN47" s="4"/>
      <c r="PRO47" s="4"/>
      <c r="PRP47" s="4"/>
      <c r="PRQ47" s="4"/>
      <c r="PRR47" s="4"/>
      <c r="PRS47" s="4"/>
      <c r="PRT47" s="4"/>
      <c r="PRU47" s="4"/>
      <c r="PRV47" s="4"/>
      <c r="PRW47" s="4"/>
      <c r="PRX47" s="4"/>
      <c r="PRY47" s="4"/>
      <c r="PRZ47" s="4"/>
      <c r="PSA47" s="4"/>
      <c r="PSB47" s="4"/>
      <c r="PSC47" s="4"/>
      <c r="PSD47" s="4"/>
      <c r="PSE47" s="4"/>
      <c r="PSF47" s="4"/>
      <c r="PSG47" s="4"/>
      <c r="PSH47" s="4"/>
      <c r="PSI47" s="4"/>
      <c r="PSJ47" s="4"/>
      <c r="PSK47" s="4"/>
      <c r="PSL47" s="4"/>
      <c r="PSM47" s="4"/>
      <c r="PSN47" s="4"/>
      <c r="PSO47" s="4"/>
      <c r="PSP47" s="4"/>
      <c r="PSQ47" s="4"/>
      <c r="PSR47" s="4"/>
      <c r="PSS47" s="4"/>
      <c r="PST47" s="4"/>
      <c r="PSU47" s="4"/>
      <c r="PSV47" s="4"/>
      <c r="PSW47" s="4"/>
      <c r="PSX47" s="4"/>
      <c r="PSY47" s="4"/>
      <c r="PSZ47" s="4"/>
      <c r="PTA47" s="4"/>
      <c r="PTB47" s="4"/>
      <c r="PTC47" s="4"/>
      <c r="PTD47" s="4"/>
      <c r="PTE47" s="4"/>
      <c r="PTF47" s="4"/>
      <c r="PTG47" s="4"/>
      <c r="PTH47" s="4"/>
      <c r="PTI47" s="4"/>
      <c r="PTJ47" s="4"/>
      <c r="PTK47" s="4"/>
      <c r="PTL47" s="4"/>
      <c r="PTM47" s="4"/>
      <c r="PTN47" s="4"/>
      <c r="PTO47" s="4"/>
      <c r="PTP47" s="4"/>
      <c r="PTQ47" s="4"/>
      <c r="PTR47" s="4"/>
      <c r="PTS47" s="4"/>
      <c r="PTT47" s="4"/>
      <c r="PTU47" s="4"/>
      <c r="PTV47" s="4"/>
      <c r="PTW47" s="4"/>
      <c r="PTX47" s="4"/>
      <c r="PTY47" s="4"/>
      <c r="PTZ47" s="4"/>
      <c r="PUA47" s="4"/>
      <c r="PUB47" s="4"/>
      <c r="PUC47" s="4"/>
      <c r="PUD47" s="4"/>
      <c r="PUE47" s="4"/>
      <c r="PUF47" s="4"/>
      <c r="PUG47" s="4"/>
      <c r="PUH47" s="4"/>
      <c r="PUI47" s="4"/>
      <c r="PUJ47" s="4"/>
      <c r="PUK47" s="4"/>
      <c r="PUL47" s="4"/>
      <c r="PUM47" s="4"/>
      <c r="PUN47" s="4"/>
      <c r="PUO47" s="4"/>
      <c r="PUP47" s="4"/>
      <c r="PUQ47" s="4"/>
      <c r="PUR47" s="4"/>
      <c r="PUS47" s="4"/>
      <c r="PUT47" s="4"/>
      <c r="PUU47" s="4"/>
      <c r="PUV47" s="4"/>
      <c r="PUW47" s="4"/>
      <c r="PUX47" s="4"/>
      <c r="PUY47" s="4"/>
      <c r="PUZ47" s="4"/>
      <c r="PVA47" s="4"/>
      <c r="PVB47" s="4"/>
      <c r="PVC47" s="4"/>
      <c r="PVD47" s="4"/>
      <c r="PVE47" s="4"/>
      <c r="PVF47" s="4"/>
      <c r="PVG47" s="4"/>
      <c r="PVH47" s="4"/>
      <c r="PVI47" s="4"/>
      <c r="PVJ47" s="4"/>
      <c r="PVK47" s="4"/>
      <c r="PVL47" s="4"/>
      <c r="PVM47" s="4"/>
      <c r="PVN47" s="4"/>
      <c r="PVO47" s="4"/>
      <c r="PVP47" s="4"/>
      <c r="PVQ47" s="4"/>
      <c r="PVR47" s="4"/>
      <c r="PVS47" s="4"/>
      <c r="PVT47" s="4"/>
      <c r="PVU47" s="4"/>
      <c r="PVV47" s="4"/>
      <c r="PVW47" s="4"/>
      <c r="PVX47" s="4"/>
      <c r="PVY47" s="4"/>
      <c r="PVZ47" s="4"/>
      <c r="PWA47" s="4"/>
      <c r="PWB47" s="4"/>
      <c r="PWC47" s="4"/>
      <c r="PWD47" s="4"/>
      <c r="PWE47" s="4"/>
      <c r="PWF47" s="4"/>
      <c r="PWG47" s="4"/>
      <c r="PWH47" s="4"/>
      <c r="PWI47" s="4"/>
      <c r="PWJ47" s="4"/>
      <c r="PWK47" s="4"/>
      <c r="PWL47" s="4"/>
      <c r="PWM47" s="4"/>
      <c r="PWN47" s="4"/>
      <c r="PWO47" s="4"/>
      <c r="PWP47" s="4"/>
      <c r="PWQ47" s="4"/>
      <c r="PWR47" s="4"/>
      <c r="PWS47" s="4"/>
      <c r="PWT47" s="4"/>
      <c r="PWU47" s="4"/>
      <c r="PWV47" s="4"/>
      <c r="PWW47" s="4"/>
      <c r="PWX47" s="4"/>
      <c r="PWY47" s="4"/>
      <c r="PWZ47" s="4"/>
      <c r="PXA47" s="4"/>
      <c r="PXB47" s="4"/>
      <c r="PXC47" s="4"/>
      <c r="PXD47" s="4"/>
      <c r="PXE47" s="4"/>
      <c r="PXF47" s="4"/>
      <c r="PXG47" s="4"/>
      <c r="PXH47" s="4"/>
      <c r="PXI47" s="4"/>
      <c r="PXJ47" s="4"/>
      <c r="PXK47" s="4"/>
      <c r="PXL47" s="4"/>
      <c r="PXM47" s="4"/>
      <c r="PXN47" s="4"/>
      <c r="PXO47" s="4"/>
      <c r="PXP47" s="4"/>
      <c r="PXQ47" s="4"/>
      <c r="PXR47" s="4"/>
      <c r="PXS47" s="4"/>
      <c r="PXT47" s="4"/>
      <c r="PXU47" s="4"/>
      <c r="PXV47" s="4"/>
      <c r="PXW47" s="4"/>
      <c r="PXX47" s="4"/>
      <c r="PXY47" s="4"/>
      <c r="PXZ47" s="4"/>
      <c r="PYA47" s="4"/>
      <c r="PYB47" s="4"/>
      <c r="PYC47" s="4"/>
      <c r="PYD47" s="4"/>
      <c r="PYE47" s="4"/>
      <c r="PYF47" s="4"/>
      <c r="PYG47" s="4"/>
      <c r="PYH47" s="4"/>
      <c r="PYI47" s="4"/>
      <c r="PYJ47" s="4"/>
      <c r="PYK47" s="4"/>
      <c r="PYL47" s="4"/>
      <c r="PYM47" s="4"/>
      <c r="PYN47" s="4"/>
      <c r="PYO47" s="4"/>
      <c r="PYP47" s="4"/>
      <c r="PYQ47" s="4"/>
      <c r="PYR47" s="4"/>
      <c r="PYS47" s="4"/>
      <c r="PYT47" s="4"/>
      <c r="PYU47" s="4"/>
      <c r="PYV47" s="4"/>
      <c r="PYW47" s="4"/>
      <c r="PYX47" s="4"/>
      <c r="PYY47" s="4"/>
      <c r="PYZ47" s="4"/>
      <c r="PZA47" s="4"/>
      <c r="PZB47" s="4"/>
      <c r="PZC47" s="4"/>
      <c r="PZD47" s="4"/>
      <c r="PZE47" s="4"/>
      <c r="PZF47" s="4"/>
      <c r="PZG47" s="4"/>
      <c r="PZH47" s="4"/>
      <c r="PZI47" s="4"/>
      <c r="PZJ47" s="4"/>
      <c r="PZK47" s="4"/>
      <c r="PZL47" s="4"/>
      <c r="PZM47" s="4"/>
      <c r="PZN47" s="4"/>
      <c r="PZO47" s="4"/>
      <c r="PZP47" s="4"/>
      <c r="PZQ47" s="4"/>
      <c r="PZR47" s="4"/>
      <c r="PZS47" s="4"/>
      <c r="PZT47" s="4"/>
      <c r="PZU47" s="4"/>
      <c r="PZV47" s="4"/>
      <c r="PZW47" s="4"/>
      <c r="PZX47" s="4"/>
      <c r="PZY47" s="4"/>
      <c r="PZZ47" s="4"/>
      <c r="QAA47" s="4"/>
      <c r="QAB47" s="4"/>
      <c r="QAC47" s="4"/>
      <c r="QAD47" s="4"/>
      <c r="QAE47" s="4"/>
      <c r="QAF47" s="4"/>
      <c r="QAG47" s="4"/>
      <c r="QAH47" s="4"/>
      <c r="QAI47" s="4"/>
      <c r="QAJ47" s="4"/>
      <c r="QAK47" s="4"/>
      <c r="QAL47" s="4"/>
      <c r="QAM47" s="4"/>
      <c r="QAN47" s="4"/>
      <c r="QAO47" s="4"/>
      <c r="QAP47" s="4"/>
      <c r="QAQ47" s="4"/>
      <c r="QAR47" s="4"/>
      <c r="QAS47" s="4"/>
      <c r="QAT47" s="4"/>
      <c r="QAU47" s="4"/>
      <c r="QAV47" s="4"/>
      <c r="QAW47" s="4"/>
      <c r="QAX47" s="4"/>
      <c r="QAY47" s="4"/>
      <c r="QAZ47" s="4"/>
      <c r="QBA47" s="4"/>
      <c r="QBB47" s="4"/>
      <c r="QBC47" s="4"/>
      <c r="QBD47" s="4"/>
      <c r="QBE47" s="4"/>
      <c r="QBF47" s="4"/>
      <c r="QBG47" s="4"/>
      <c r="QBH47" s="4"/>
      <c r="QBI47" s="4"/>
      <c r="QBJ47" s="4"/>
      <c r="QBK47" s="4"/>
      <c r="QBL47" s="4"/>
      <c r="QBM47" s="4"/>
      <c r="QBN47" s="4"/>
      <c r="QBO47" s="4"/>
      <c r="QBP47" s="4"/>
      <c r="QBQ47" s="4"/>
      <c r="QBR47" s="4"/>
      <c r="QBS47" s="4"/>
      <c r="QBT47" s="4"/>
      <c r="QBU47" s="4"/>
      <c r="QBV47" s="4"/>
      <c r="QBW47" s="4"/>
      <c r="QBX47" s="4"/>
      <c r="QBY47" s="4"/>
      <c r="QBZ47" s="4"/>
      <c r="QCA47" s="4"/>
      <c r="QCB47" s="4"/>
      <c r="QCC47" s="4"/>
      <c r="QCD47" s="4"/>
      <c r="QCE47" s="4"/>
      <c r="QCF47" s="4"/>
      <c r="QCG47" s="4"/>
      <c r="QCH47" s="4"/>
      <c r="QCI47" s="4"/>
      <c r="QCJ47" s="4"/>
      <c r="QCK47" s="4"/>
      <c r="QCL47" s="4"/>
      <c r="QCM47" s="4"/>
      <c r="QCN47" s="4"/>
      <c r="QCO47" s="4"/>
      <c r="QCP47" s="4"/>
      <c r="QCQ47" s="4"/>
      <c r="QCR47" s="4"/>
      <c r="QCS47" s="4"/>
      <c r="QCT47" s="4"/>
      <c r="QCU47" s="4"/>
      <c r="QCV47" s="4"/>
      <c r="QCW47" s="4"/>
      <c r="QCX47" s="4"/>
      <c r="QCY47" s="4"/>
      <c r="QCZ47" s="4"/>
      <c r="QDA47" s="4"/>
      <c r="QDB47" s="4"/>
      <c r="QDC47" s="4"/>
      <c r="QDD47" s="4"/>
      <c r="QDE47" s="4"/>
      <c r="QDF47" s="4"/>
      <c r="QDG47" s="4"/>
      <c r="QDH47" s="4"/>
      <c r="QDI47" s="4"/>
      <c r="QDJ47" s="4"/>
      <c r="QDK47" s="4"/>
      <c r="QDL47" s="4"/>
      <c r="QDM47" s="4"/>
      <c r="QDN47" s="4"/>
      <c r="QDO47" s="4"/>
      <c r="QDP47" s="4"/>
      <c r="QDQ47" s="4"/>
      <c r="QDR47" s="4"/>
      <c r="QDS47" s="4"/>
      <c r="QDT47" s="4"/>
      <c r="QDU47" s="4"/>
      <c r="QDV47" s="4"/>
      <c r="QDW47" s="4"/>
      <c r="QDX47" s="4"/>
      <c r="QDY47" s="4"/>
      <c r="QDZ47" s="4"/>
      <c r="QEA47" s="4"/>
      <c r="QEB47" s="4"/>
      <c r="QEC47" s="4"/>
      <c r="QED47" s="4"/>
      <c r="QEE47" s="4"/>
      <c r="QEF47" s="4"/>
      <c r="QEG47" s="4"/>
      <c r="QEH47" s="4"/>
      <c r="QEI47" s="4"/>
      <c r="QEJ47" s="4"/>
      <c r="QEK47" s="4"/>
      <c r="QEL47" s="4"/>
      <c r="QEM47" s="4"/>
      <c r="QEN47" s="4"/>
      <c r="QEO47" s="4"/>
      <c r="QEP47" s="4"/>
      <c r="QEQ47" s="4"/>
      <c r="QER47" s="4"/>
      <c r="QES47" s="4"/>
      <c r="QET47" s="4"/>
      <c r="QEU47" s="4"/>
      <c r="QEV47" s="4"/>
      <c r="QEW47" s="4"/>
      <c r="QEX47" s="4"/>
      <c r="QEY47" s="4"/>
      <c r="QEZ47" s="4"/>
      <c r="QFA47" s="4"/>
      <c r="QFB47" s="4"/>
      <c r="QFC47" s="4"/>
      <c r="QFD47" s="4"/>
      <c r="QFE47" s="4"/>
      <c r="QFF47" s="4"/>
      <c r="QFG47" s="4"/>
      <c r="QFH47" s="4"/>
      <c r="QFI47" s="4"/>
      <c r="QFJ47" s="4"/>
      <c r="QFK47" s="4"/>
      <c r="QFL47" s="4"/>
      <c r="QFM47" s="4"/>
      <c r="QFN47" s="4"/>
      <c r="QFO47" s="4"/>
      <c r="QFP47" s="4"/>
      <c r="QFQ47" s="4"/>
      <c r="QFR47" s="4"/>
      <c r="QFS47" s="4"/>
      <c r="QFT47" s="4"/>
      <c r="QFU47" s="4"/>
      <c r="QFV47" s="4"/>
      <c r="QFW47" s="4"/>
      <c r="QFX47" s="4"/>
      <c r="QFY47" s="4"/>
      <c r="QFZ47" s="4"/>
      <c r="QGA47" s="4"/>
      <c r="QGB47" s="4"/>
      <c r="QGC47" s="4"/>
      <c r="QGD47" s="4"/>
      <c r="QGE47" s="4"/>
      <c r="QGF47" s="4"/>
      <c r="QGG47" s="4"/>
      <c r="QGH47" s="4"/>
      <c r="QGI47" s="4"/>
      <c r="QGJ47" s="4"/>
      <c r="QGK47" s="4"/>
      <c r="QGL47" s="4"/>
      <c r="QGM47" s="4"/>
      <c r="QGN47" s="4"/>
      <c r="QGO47" s="4"/>
      <c r="QGP47" s="4"/>
      <c r="QGQ47" s="4"/>
      <c r="QGR47" s="4"/>
      <c r="QGS47" s="4"/>
      <c r="QGT47" s="4"/>
      <c r="QGU47" s="4"/>
      <c r="QGV47" s="4"/>
      <c r="QGW47" s="4"/>
      <c r="QGX47" s="4"/>
      <c r="QGY47" s="4"/>
      <c r="QGZ47" s="4"/>
      <c r="QHA47" s="4"/>
      <c r="QHB47" s="4"/>
      <c r="QHC47" s="4"/>
      <c r="QHD47" s="4"/>
      <c r="QHE47" s="4"/>
      <c r="QHF47" s="4"/>
      <c r="QHG47" s="4"/>
      <c r="QHH47" s="4"/>
      <c r="QHI47" s="4"/>
      <c r="QHJ47" s="4"/>
      <c r="QHK47" s="4"/>
      <c r="QHL47" s="4"/>
      <c r="QHM47" s="4"/>
      <c r="QHN47" s="4"/>
      <c r="QHO47" s="4"/>
      <c r="QHP47" s="4"/>
      <c r="QHQ47" s="4"/>
      <c r="QHR47" s="4"/>
      <c r="QHS47" s="4"/>
      <c r="QHT47" s="4"/>
      <c r="QHU47" s="4"/>
      <c r="QHV47" s="4"/>
      <c r="QHW47" s="4"/>
      <c r="QHX47" s="4"/>
      <c r="QHY47" s="4"/>
      <c r="QHZ47" s="4"/>
      <c r="QIA47" s="4"/>
      <c r="QIB47" s="4"/>
      <c r="QIC47" s="4"/>
      <c r="QID47" s="4"/>
      <c r="QIE47" s="4"/>
      <c r="QIF47" s="4"/>
      <c r="QIG47" s="4"/>
      <c r="QIH47" s="4"/>
      <c r="QII47" s="4"/>
      <c r="QIJ47" s="4"/>
      <c r="QIK47" s="4"/>
      <c r="QIL47" s="4"/>
      <c r="QIM47" s="4"/>
      <c r="QIN47" s="4"/>
      <c r="QIO47" s="4"/>
      <c r="QIP47" s="4"/>
      <c r="QIQ47" s="4"/>
      <c r="QIR47" s="4"/>
      <c r="QIS47" s="4"/>
      <c r="QIT47" s="4"/>
      <c r="QIU47" s="4"/>
      <c r="QIV47" s="4"/>
      <c r="QIW47" s="4"/>
      <c r="QIX47" s="4"/>
      <c r="QIY47" s="4"/>
      <c r="QIZ47" s="4"/>
      <c r="QJA47" s="4"/>
      <c r="QJB47" s="4"/>
      <c r="QJC47" s="4"/>
      <c r="QJD47" s="4"/>
      <c r="QJE47" s="4"/>
      <c r="QJF47" s="4"/>
      <c r="QJG47" s="4"/>
      <c r="QJH47" s="4"/>
      <c r="QJI47" s="4"/>
      <c r="QJJ47" s="4"/>
      <c r="QJK47" s="4"/>
      <c r="QJL47" s="4"/>
      <c r="QJM47" s="4"/>
      <c r="QJN47" s="4"/>
      <c r="QJO47" s="4"/>
      <c r="QJP47" s="4"/>
      <c r="QJQ47" s="4"/>
      <c r="QJR47" s="4"/>
      <c r="QJS47" s="4"/>
      <c r="QJT47" s="4"/>
      <c r="QJU47" s="4"/>
      <c r="QJV47" s="4"/>
      <c r="QJW47" s="4"/>
      <c r="QJX47" s="4"/>
      <c r="QJY47" s="4"/>
      <c r="QJZ47" s="4"/>
      <c r="QKA47" s="4"/>
      <c r="QKB47" s="4"/>
      <c r="QKC47" s="4"/>
      <c r="QKD47" s="4"/>
      <c r="QKE47" s="4"/>
      <c r="QKF47" s="4"/>
      <c r="QKG47" s="4"/>
      <c r="QKH47" s="4"/>
      <c r="QKI47" s="4"/>
      <c r="QKJ47" s="4"/>
      <c r="QKK47" s="4"/>
      <c r="QKL47" s="4"/>
      <c r="QKM47" s="4"/>
      <c r="QKN47" s="4"/>
      <c r="QKO47" s="4"/>
      <c r="QKP47" s="4"/>
      <c r="QKQ47" s="4"/>
      <c r="QKR47" s="4"/>
      <c r="QKS47" s="4"/>
      <c r="QKT47" s="4"/>
      <c r="QKU47" s="4"/>
      <c r="QKV47" s="4"/>
      <c r="QKW47" s="4"/>
      <c r="QKX47" s="4"/>
      <c r="QKY47" s="4"/>
      <c r="QKZ47" s="4"/>
      <c r="QLA47" s="4"/>
      <c r="QLB47" s="4"/>
      <c r="QLC47" s="4"/>
      <c r="QLD47" s="4"/>
      <c r="QLE47" s="4"/>
      <c r="QLF47" s="4"/>
      <c r="QLG47" s="4"/>
      <c r="QLH47" s="4"/>
      <c r="QLI47" s="4"/>
      <c r="QLJ47" s="4"/>
      <c r="QLK47" s="4"/>
      <c r="QLL47" s="4"/>
      <c r="QLM47" s="4"/>
      <c r="QLN47" s="4"/>
      <c r="QLO47" s="4"/>
      <c r="QLP47" s="4"/>
      <c r="QLQ47" s="4"/>
      <c r="QLR47" s="4"/>
      <c r="QLS47" s="4"/>
      <c r="QLT47" s="4"/>
      <c r="QLU47" s="4"/>
      <c r="QLV47" s="4"/>
      <c r="QLW47" s="4"/>
      <c r="QLX47" s="4"/>
      <c r="QLY47" s="4"/>
      <c r="QLZ47" s="4"/>
      <c r="QMA47" s="4"/>
      <c r="QMB47" s="4"/>
      <c r="QMC47" s="4"/>
      <c r="QMD47" s="4"/>
      <c r="QME47" s="4"/>
      <c r="QMF47" s="4"/>
      <c r="QMG47" s="4"/>
      <c r="QMH47" s="4"/>
      <c r="QMI47" s="4"/>
      <c r="QMJ47" s="4"/>
      <c r="QMK47" s="4"/>
      <c r="QML47" s="4"/>
      <c r="QMM47" s="4"/>
      <c r="QMN47" s="4"/>
      <c r="QMO47" s="4"/>
      <c r="QMP47" s="4"/>
      <c r="QMQ47" s="4"/>
      <c r="QMR47" s="4"/>
      <c r="QMS47" s="4"/>
      <c r="QMT47" s="4"/>
      <c r="QMU47" s="4"/>
      <c r="QMV47" s="4"/>
      <c r="QMW47" s="4"/>
      <c r="QMX47" s="4"/>
      <c r="QMY47" s="4"/>
      <c r="QMZ47" s="4"/>
      <c r="QNA47" s="4"/>
      <c r="QNB47" s="4"/>
      <c r="QNC47" s="4"/>
      <c r="QND47" s="4"/>
      <c r="QNE47" s="4"/>
      <c r="QNF47" s="4"/>
      <c r="QNG47" s="4"/>
      <c r="QNH47" s="4"/>
      <c r="QNI47" s="4"/>
      <c r="QNJ47" s="4"/>
      <c r="QNK47" s="4"/>
      <c r="QNL47" s="4"/>
      <c r="QNM47" s="4"/>
      <c r="QNN47" s="4"/>
      <c r="QNO47" s="4"/>
      <c r="QNP47" s="4"/>
      <c r="QNQ47" s="4"/>
      <c r="QNR47" s="4"/>
      <c r="QNS47" s="4"/>
      <c r="QNT47" s="4"/>
      <c r="QNU47" s="4"/>
      <c r="QNV47" s="4"/>
      <c r="QNW47" s="4"/>
      <c r="QNX47" s="4"/>
      <c r="QNY47" s="4"/>
      <c r="QNZ47" s="4"/>
      <c r="QOA47" s="4"/>
      <c r="QOB47" s="4"/>
      <c r="QOC47" s="4"/>
      <c r="QOD47" s="4"/>
      <c r="QOE47" s="4"/>
      <c r="QOF47" s="4"/>
      <c r="QOG47" s="4"/>
      <c r="QOH47" s="4"/>
      <c r="QOI47" s="4"/>
      <c r="QOJ47" s="4"/>
      <c r="QOK47" s="4"/>
      <c r="QOL47" s="4"/>
      <c r="QOM47" s="4"/>
      <c r="QON47" s="4"/>
      <c r="QOO47" s="4"/>
      <c r="QOP47" s="4"/>
      <c r="QOQ47" s="4"/>
      <c r="QOR47" s="4"/>
      <c r="QOS47" s="4"/>
      <c r="QOT47" s="4"/>
      <c r="QOU47" s="4"/>
      <c r="QOV47" s="4"/>
      <c r="QOW47" s="4"/>
      <c r="QOX47" s="4"/>
      <c r="QOY47" s="4"/>
      <c r="QOZ47" s="4"/>
      <c r="QPA47" s="4"/>
      <c r="QPB47" s="4"/>
      <c r="QPC47" s="4"/>
      <c r="QPD47" s="4"/>
      <c r="QPE47" s="4"/>
      <c r="QPF47" s="4"/>
      <c r="QPG47" s="4"/>
      <c r="QPH47" s="4"/>
      <c r="QPI47" s="4"/>
      <c r="QPJ47" s="4"/>
      <c r="QPK47" s="4"/>
      <c r="QPL47" s="4"/>
      <c r="QPM47" s="4"/>
      <c r="QPN47" s="4"/>
      <c r="QPO47" s="4"/>
      <c r="QPP47" s="4"/>
      <c r="QPQ47" s="4"/>
      <c r="QPR47" s="4"/>
      <c r="QPS47" s="4"/>
      <c r="QPT47" s="4"/>
      <c r="QPU47" s="4"/>
      <c r="QPV47" s="4"/>
      <c r="QPW47" s="4"/>
      <c r="QPX47" s="4"/>
      <c r="QPY47" s="4"/>
      <c r="QPZ47" s="4"/>
      <c r="QQA47" s="4"/>
      <c r="QQB47" s="4"/>
      <c r="QQC47" s="4"/>
      <c r="QQD47" s="4"/>
      <c r="QQE47" s="4"/>
      <c r="QQF47" s="4"/>
      <c r="QQG47" s="4"/>
      <c r="QQH47" s="4"/>
      <c r="QQI47" s="4"/>
      <c r="QQJ47" s="4"/>
      <c r="QQK47" s="4"/>
      <c r="QQL47" s="4"/>
      <c r="QQM47" s="4"/>
      <c r="QQN47" s="4"/>
      <c r="QQO47" s="4"/>
      <c r="QQP47" s="4"/>
      <c r="QQQ47" s="4"/>
      <c r="QQR47" s="4"/>
      <c r="QQS47" s="4"/>
      <c r="QQT47" s="4"/>
      <c r="QQU47" s="4"/>
      <c r="QQV47" s="4"/>
      <c r="QQW47" s="4"/>
      <c r="QQX47" s="4"/>
      <c r="QQY47" s="4"/>
      <c r="QQZ47" s="4"/>
      <c r="QRA47" s="4"/>
      <c r="QRB47" s="4"/>
      <c r="QRC47" s="4"/>
      <c r="QRD47" s="4"/>
      <c r="QRE47" s="4"/>
      <c r="QRF47" s="4"/>
      <c r="QRG47" s="4"/>
      <c r="QRH47" s="4"/>
      <c r="QRI47" s="4"/>
      <c r="QRJ47" s="4"/>
      <c r="QRK47" s="4"/>
      <c r="QRL47" s="4"/>
      <c r="QRM47" s="4"/>
      <c r="QRN47" s="4"/>
      <c r="QRO47" s="4"/>
      <c r="QRP47" s="4"/>
      <c r="QRQ47" s="4"/>
      <c r="QRR47" s="4"/>
      <c r="QRS47" s="4"/>
      <c r="QRT47" s="4"/>
      <c r="QRU47" s="4"/>
      <c r="QRV47" s="4"/>
      <c r="QRW47" s="4"/>
      <c r="QRX47" s="4"/>
      <c r="QRY47" s="4"/>
      <c r="QRZ47" s="4"/>
      <c r="QSA47" s="4"/>
      <c r="QSB47" s="4"/>
      <c r="QSC47" s="4"/>
      <c r="QSD47" s="4"/>
      <c r="QSE47" s="4"/>
      <c r="QSF47" s="4"/>
      <c r="QSG47" s="4"/>
      <c r="QSH47" s="4"/>
      <c r="QSI47" s="4"/>
      <c r="QSJ47" s="4"/>
      <c r="QSK47" s="4"/>
      <c r="QSL47" s="4"/>
      <c r="QSM47" s="4"/>
      <c r="QSN47" s="4"/>
      <c r="QSO47" s="4"/>
      <c r="QSP47" s="4"/>
      <c r="QSQ47" s="4"/>
      <c r="QSR47" s="4"/>
      <c r="QSS47" s="4"/>
      <c r="QST47" s="4"/>
      <c r="QSU47" s="4"/>
      <c r="QSV47" s="4"/>
      <c r="QSW47" s="4"/>
      <c r="QSX47" s="4"/>
      <c r="QSY47" s="4"/>
      <c r="QSZ47" s="4"/>
      <c r="QTA47" s="4"/>
      <c r="QTB47" s="4"/>
      <c r="QTC47" s="4"/>
      <c r="QTD47" s="4"/>
      <c r="QTE47" s="4"/>
      <c r="QTF47" s="4"/>
      <c r="QTG47" s="4"/>
      <c r="QTH47" s="4"/>
      <c r="QTI47" s="4"/>
      <c r="QTJ47" s="4"/>
      <c r="QTK47" s="4"/>
      <c r="QTL47" s="4"/>
      <c r="QTM47" s="4"/>
      <c r="QTN47" s="4"/>
      <c r="QTO47" s="4"/>
      <c r="QTP47" s="4"/>
      <c r="QTQ47" s="4"/>
      <c r="QTR47" s="4"/>
      <c r="QTS47" s="4"/>
      <c r="QTT47" s="4"/>
      <c r="QTU47" s="4"/>
      <c r="QTV47" s="4"/>
      <c r="QTW47" s="4"/>
      <c r="QTX47" s="4"/>
      <c r="QTY47" s="4"/>
      <c r="QTZ47" s="4"/>
      <c r="QUA47" s="4"/>
      <c r="QUB47" s="4"/>
      <c r="QUC47" s="4"/>
      <c r="QUD47" s="4"/>
      <c r="QUE47" s="4"/>
      <c r="QUF47" s="4"/>
      <c r="QUG47" s="4"/>
      <c r="QUH47" s="4"/>
      <c r="QUI47" s="4"/>
      <c r="QUJ47" s="4"/>
      <c r="QUK47" s="4"/>
      <c r="QUL47" s="4"/>
      <c r="QUM47" s="4"/>
      <c r="QUN47" s="4"/>
      <c r="QUO47" s="4"/>
      <c r="QUP47" s="4"/>
      <c r="QUQ47" s="4"/>
      <c r="QUR47" s="4"/>
      <c r="QUS47" s="4"/>
      <c r="QUT47" s="4"/>
      <c r="QUU47" s="4"/>
      <c r="QUV47" s="4"/>
      <c r="QUW47" s="4"/>
      <c r="QUX47" s="4"/>
      <c r="QUY47" s="4"/>
      <c r="QUZ47" s="4"/>
      <c r="QVA47" s="4"/>
      <c r="QVB47" s="4"/>
      <c r="QVC47" s="4"/>
      <c r="QVD47" s="4"/>
      <c r="QVE47" s="4"/>
      <c r="QVF47" s="4"/>
      <c r="QVG47" s="4"/>
      <c r="QVH47" s="4"/>
      <c r="QVI47" s="4"/>
      <c r="QVJ47" s="4"/>
      <c r="QVK47" s="4"/>
      <c r="QVL47" s="4"/>
      <c r="QVM47" s="4"/>
      <c r="QVN47" s="4"/>
      <c r="QVO47" s="4"/>
      <c r="QVP47" s="4"/>
      <c r="QVQ47" s="4"/>
      <c r="QVR47" s="4"/>
      <c r="QVS47" s="4"/>
      <c r="QVT47" s="4"/>
      <c r="QVU47" s="4"/>
      <c r="QVV47" s="4"/>
      <c r="QVW47" s="4"/>
      <c r="QVX47" s="4"/>
      <c r="QVY47" s="4"/>
      <c r="QVZ47" s="4"/>
      <c r="QWA47" s="4"/>
      <c r="QWB47" s="4"/>
      <c r="QWC47" s="4"/>
      <c r="QWD47" s="4"/>
      <c r="QWE47" s="4"/>
      <c r="QWF47" s="4"/>
      <c r="QWG47" s="4"/>
      <c r="QWH47" s="4"/>
      <c r="QWI47" s="4"/>
      <c r="QWJ47" s="4"/>
      <c r="QWK47" s="4"/>
      <c r="QWL47" s="4"/>
      <c r="QWM47" s="4"/>
      <c r="QWN47" s="4"/>
      <c r="QWO47" s="4"/>
      <c r="QWP47" s="4"/>
      <c r="QWQ47" s="4"/>
      <c r="QWR47" s="4"/>
      <c r="QWS47" s="4"/>
      <c r="QWT47" s="4"/>
      <c r="QWU47" s="4"/>
      <c r="QWV47" s="4"/>
      <c r="QWW47" s="4"/>
      <c r="QWX47" s="4"/>
      <c r="QWY47" s="4"/>
      <c r="QWZ47" s="4"/>
      <c r="QXA47" s="4"/>
      <c r="QXB47" s="4"/>
      <c r="QXC47" s="4"/>
      <c r="QXD47" s="4"/>
      <c r="QXE47" s="4"/>
      <c r="QXF47" s="4"/>
      <c r="QXG47" s="4"/>
      <c r="QXH47" s="4"/>
      <c r="QXI47" s="4"/>
      <c r="QXJ47" s="4"/>
      <c r="QXK47" s="4"/>
      <c r="QXL47" s="4"/>
      <c r="QXM47" s="4"/>
      <c r="QXN47" s="4"/>
      <c r="QXO47" s="4"/>
      <c r="QXP47" s="4"/>
      <c r="QXQ47" s="4"/>
      <c r="QXR47" s="4"/>
      <c r="QXS47" s="4"/>
      <c r="QXT47" s="4"/>
      <c r="QXU47" s="4"/>
      <c r="QXV47" s="4"/>
      <c r="QXW47" s="4"/>
      <c r="QXX47" s="4"/>
      <c r="QXY47" s="4"/>
      <c r="QXZ47" s="4"/>
      <c r="QYA47" s="4"/>
      <c r="QYB47" s="4"/>
      <c r="QYC47" s="4"/>
      <c r="QYD47" s="4"/>
      <c r="QYE47" s="4"/>
      <c r="QYF47" s="4"/>
      <c r="QYG47" s="4"/>
      <c r="QYH47" s="4"/>
      <c r="QYI47" s="4"/>
      <c r="QYJ47" s="4"/>
      <c r="QYK47" s="4"/>
      <c r="QYL47" s="4"/>
      <c r="QYM47" s="4"/>
      <c r="QYN47" s="4"/>
      <c r="QYO47" s="4"/>
      <c r="QYP47" s="4"/>
      <c r="QYQ47" s="4"/>
      <c r="QYR47" s="4"/>
      <c r="QYS47" s="4"/>
      <c r="QYT47" s="4"/>
      <c r="QYU47" s="4"/>
      <c r="QYV47" s="4"/>
      <c r="QYW47" s="4"/>
      <c r="QYX47" s="4"/>
      <c r="QYY47" s="4"/>
      <c r="QYZ47" s="4"/>
      <c r="QZA47" s="4"/>
      <c r="QZB47" s="4"/>
      <c r="QZC47" s="4"/>
      <c r="QZD47" s="4"/>
      <c r="QZE47" s="4"/>
      <c r="QZF47" s="4"/>
      <c r="QZG47" s="4"/>
      <c r="QZH47" s="4"/>
      <c r="QZI47" s="4"/>
      <c r="QZJ47" s="4"/>
      <c r="QZK47" s="4"/>
      <c r="QZL47" s="4"/>
      <c r="QZM47" s="4"/>
      <c r="QZN47" s="4"/>
      <c r="QZO47" s="4"/>
      <c r="QZP47" s="4"/>
      <c r="QZQ47" s="4"/>
      <c r="QZR47" s="4"/>
      <c r="QZS47" s="4"/>
      <c r="QZT47" s="4"/>
      <c r="QZU47" s="4"/>
      <c r="QZV47" s="4"/>
      <c r="QZW47" s="4"/>
      <c r="QZX47" s="4"/>
      <c r="QZY47" s="4"/>
      <c r="QZZ47" s="4"/>
      <c r="RAA47" s="4"/>
      <c r="RAB47" s="4"/>
      <c r="RAC47" s="4"/>
      <c r="RAD47" s="4"/>
      <c r="RAE47" s="4"/>
      <c r="RAF47" s="4"/>
      <c r="RAG47" s="4"/>
      <c r="RAH47" s="4"/>
      <c r="RAI47" s="4"/>
      <c r="RAJ47" s="4"/>
      <c r="RAK47" s="4"/>
      <c r="RAL47" s="4"/>
      <c r="RAM47" s="4"/>
      <c r="RAN47" s="4"/>
      <c r="RAO47" s="4"/>
      <c r="RAP47" s="4"/>
      <c r="RAQ47" s="4"/>
      <c r="RAR47" s="4"/>
      <c r="RAS47" s="4"/>
      <c r="RAT47" s="4"/>
      <c r="RAU47" s="4"/>
      <c r="RAV47" s="4"/>
      <c r="RAW47" s="4"/>
      <c r="RAX47" s="4"/>
      <c r="RAY47" s="4"/>
      <c r="RAZ47" s="4"/>
      <c r="RBA47" s="4"/>
      <c r="RBB47" s="4"/>
      <c r="RBC47" s="4"/>
      <c r="RBD47" s="4"/>
      <c r="RBE47" s="4"/>
      <c r="RBF47" s="4"/>
      <c r="RBG47" s="4"/>
      <c r="RBH47" s="4"/>
      <c r="RBI47" s="4"/>
      <c r="RBJ47" s="4"/>
      <c r="RBK47" s="4"/>
      <c r="RBL47" s="4"/>
      <c r="RBM47" s="4"/>
      <c r="RBN47" s="4"/>
      <c r="RBO47" s="4"/>
      <c r="RBP47" s="4"/>
      <c r="RBQ47" s="4"/>
      <c r="RBR47" s="4"/>
      <c r="RBS47" s="4"/>
      <c r="RBT47" s="4"/>
      <c r="RBU47" s="4"/>
      <c r="RBV47" s="4"/>
      <c r="RBW47" s="4"/>
      <c r="RBX47" s="4"/>
      <c r="RBY47" s="4"/>
      <c r="RBZ47" s="4"/>
      <c r="RCA47" s="4"/>
      <c r="RCB47" s="4"/>
      <c r="RCC47" s="4"/>
      <c r="RCD47" s="4"/>
      <c r="RCE47" s="4"/>
      <c r="RCF47" s="4"/>
      <c r="RCG47" s="4"/>
      <c r="RCH47" s="4"/>
      <c r="RCI47" s="4"/>
      <c r="RCJ47" s="4"/>
      <c r="RCK47" s="4"/>
      <c r="RCL47" s="4"/>
      <c r="RCM47" s="4"/>
      <c r="RCN47" s="4"/>
      <c r="RCO47" s="4"/>
      <c r="RCP47" s="4"/>
      <c r="RCQ47" s="4"/>
      <c r="RCR47" s="4"/>
      <c r="RCS47" s="4"/>
      <c r="RCT47" s="4"/>
      <c r="RCU47" s="4"/>
      <c r="RCV47" s="4"/>
      <c r="RCW47" s="4"/>
      <c r="RCX47" s="4"/>
      <c r="RCY47" s="4"/>
      <c r="RCZ47" s="4"/>
      <c r="RDA47" s="4"/>
      <c r="RDB47" s="4"/>
      <c r="RDC47" s="4"/>
      <c r="RDD47" s="4"/>
      <c r="RDE47" s="4"/>
      <c r="RDF47" s="4"/>
      <c r="RDG47" s="4"/>
      <c r="RDH47" s="4"/>
      <c r="RDI47" s="4"/>
      <c r="RDJ47" s="4"/>
      <c r="RDK47" s="4"/>
      <c r="RDL47" s="4"/>
      <c r="RDM47" s="4"/>
      <c r="RDN47" s="4"/>
      <c r="RDO47" s="4"/>
      <c r="RDP47" s="4"/>
      <c r="RDQ47" s="4"/>
      <c r="RDR47" s="4"/>
      <c r="RDS47" s="4"/>
      <c r="RDT47" s="4"/>
      <c r="RDU47" s="4"/>
      <c r="RDV47" s="4"/>
      <c r="RDW47" s="4"/>
      <c r="RDX47" s="4"/>
      <c r="RDY47" s="4"/>
      <c r="RDZ47" s="4"/>
      <c r="REA47" s="4"/>
      <c r="REB47" s="4"/>
      <c r="REC47" s="4"/>
      <c r="RED47" s="4"/>
      <c r="REE47" s="4"/>
      <c r="REF47" s="4"/>
      <c r="REG47" s="4"/>
      <c r="REH47" s="4"/>
      <c r="REI47" s="4"/>
      <c r="REJ47" s="4"/>
      <c r="REK47" s="4"/>
      <c r="REL47" s="4"/>
      <c r="REM47" s="4"/>
      <c r="REN47" s="4"/>
      <c r="REO47" s="4"/>
      <c r="REP47" s="4"/>
      <c r="REQ47" s="4"/>
      <c r="RER47" s="4"/>
      <c r="RES47" s="4"/>
      <c r="RET47" s="4"/>
      <c r="REU47" s="4"/>
      <c r="REV47" s="4"/>
      <c r="REW47" s="4"/>
      <c r="REX47" s="4"/>
      <c r="REY47" s="4"/>
      <c r="REZ47" s="4"/>
      <c r="RFA47" s="4"/>
      <c r="RFB47" s="4"/>
      <c r="RFC47" s="4"/>
      <c r="RFD47" s="4"/>
      <c r="RFE47" s="4"/>
      <c r="RFF47" s="4"/>
      <c r="RFG47" s="4"/>
      <c r="RFH47" s="4"/>
      <c r="RFI47" s="4"/>
      <c r="RFJ47" s="4"/>
      <c r="RFK47" s="4"/>
      <c r="RFL47" s="4"/>
      <c r="RFM47" s="4"/>
      <c r="RFN47" s="4"/>
      <c r="RFO47" s="4"/>
      <c r="RFP47" s="4"/>
      <c r="RFQ47" s="4"/>
      <c r="RFR47" s="4"/>
      <c r="RFS47" s="4"/>
      <c r="RFT47" s="4"/>
      <c r="RFU47" s="4"/>
      <c r="RFV47" s="4"/>
      <c r="RFW47" s="4"/>
      <c r="RFX47" s="4"/>
      <c r="RFY47" s="4"/>
      <c r="RFZ47" s="4"/>
      <c r="RGA47" s="4"/>
      <c r="RGB47" s="4"/>
      <c r="RGC47" s="4"/>
      <c r="RGD47" s="4"/>
      <c r="RGE47" s="4"/>
      <c r="RGF47" s="4"/>
      <c r="RGG47" s="4"/>
      <c r="RGH47" s="4"/>
      <c r="RGI47" s="4"/>
      <c r="RGJ47" s="4"/>
      <c r="RGK47" s="4"/>
      <c r="RGL47" s="4"/>
      <c r="RGM47" s="4"/>
      <c r="RGN47" s="4"/>
      <c r="RGO47" s="4"/>
      <c r="RGP47" s="4"/>
      <c r="RGQ47" s="4"/>
      <c r="RGR47" s="4"/>
      <c r="RGS47" s="4"/>
      <c r="RGT47" s="4"/>
      <c r="RGU47" s="4"/>
      <c r="RGV47" s="4"/>
      <c r="RGW47" s="4"/>
      <c r="RGX47" s="4"/>
      <c r="RGY47" s="4"/>
      <c r="RGZ47" s="4"/>
      <c r="RHA47" s="4"/>
      <c r="RHB47" s="4"/>
      <c r="RHC47" s="4"/>
      <c r="RHD47" s="4"/>
      <c r="RHE47" s="4"/>
      <c r="RHF47" s="4"/>
      <c r="RHG47" s="4"/>
      <c r="RHH47" s="4"/>
      <c r="RHI47" s="4"/>
      <c r="RHJ47" s="4"/>
      <c r="RHK47" s="4"/>
      <c r="RHL47" s="4"/>
      <c r="RHM47" s="4"/>
      <c r="RHN47" s="4"/>
      <c r="RHO47" s="4"/>
      <c r="RHP47" s="4"/>
      <c r="RHQ47" s="4"/>
      <c r="RHR47" s="4"/>
      <c r="RHS47" s="4"/>
      <c r="RHT47" s="4"/>
      <c r="RHU47" s="4"/>
      <c r="RHV47" s="4"/>
      <c r="RHW47" s="4"/>
      <c r="RHX47" s="4"/>
      <c r="RHY47" s="4"/>
      <c r="RHZ47" s="4"/>
      <c r="RIA47" s="4"/>
      <c r="RIB47" s="4"/>
      <c r="RIC47" s="4"/>
      <c r="RID47" s="4"/>
      <c r="RIE47" s="4"/>
      <c r="RIF47" s="4"/>
      <c r="RIG47" s="4"/>
      <c r="RIH47" s="4"/>
      <c r="RII47" s="4"/>
      <c r="RIJ47" s="4"/>
      <c r="RIK47" s="4"/>
      <c r="RIL47" s="4"/>
      <c r="RIM47" s="4"/>
      <c r="RIN47" s="4"/>
      <c r="RIO47" s="4"/>
      <c r="RIP47" s="4"/>
      <c r="RIQ47" s="4"/>
      <c r="RIR47" s="4"/>
      <c r="RIS47" s="4"/>
      <c r="RIT47" s="4"/>
      <c r="RIU47" s="4"/>
      <c r="RIV47" s="4"/>
      <c r="RIW47" s="4"/>
      <c r="RIX47" s="4"/>
      <c r="RIY47" s="4"/>
      <c r="RIZ47" s="4"/>
      <c r="RJA47" s="4"/>
      <c r="RJB47" s="4"/>
      <c r="RJC47" s="4"/>
      <c r="RJD47" s="4"/>
      <c r="RJE47" s="4"/>
      <c r="RJF47" s="4"/>
      <c r="RJG47" s="4"/>
      <c r="RJH47" s="4"/>
      <c r="RJI47" s="4"/>
      <c r="RJJ47" s="4"/>
      <c r="RJK47" s="4"/>
      <c r="RJL47" s="4"/>
      <c r="RJM47" s="4"/>
      <c r="RJN47" s="4"/>
      <c r="RJO47" s="4"/>
      <c r="RJP47" s="4"/>
      <c r="RJQ47" s="4"/>
      <c r="RJR47" s="4"/>
      <c r="RJS47" s="4"/>
      <c r="RJT47" s="4"/>
      <c r="RJU47" s="4"/>
      <c r="RJV47" s="4"/>
      <c r="RJW47" s="4"/>
      <c r="RJX47" s="4"/>
      <c r="RJY47" s="4"/>
      <c r="RJZ47" s="4"/>
      <c r="RKA47" s="4"/>
      <c r="RKB47" s="4"/>
      <c r="RKC47" s="4"/>
      <c r="RKD47" s="4"/>
      <c r="RKE47" s="4"/>
      <c r="RKF47" s="4"/>
      <c r="RKG47" s="4"/>
      <c r="RKH47" s="4"/>
      <c r="RKI47" s="4"/>
      <c r="RKJ47" s="4"/>
      <c r="RKK47" s="4"/>
      <c r="RKL47" s="4"/>
      <c r="RKM47" s="4"/>
      <c r="RKN47" s="4"/>
      <c r="RKO47" s="4"/>
      <c r="RKP47" s="4"/>
      <c r="RKQ47" s="4"/>
      <c r="RKR47" s="4"/>
      <c r="RKS47" s="4"/>
      <c r="RKT47" s="4"/>
      <c r="RKU47" s="4"/>
      <c r="RKV47" s="4"/>
      <c r="RKW47" s="4"/>
      <c r="RKX47" s="4"/>
      <c r="RKY47" s="4"/>
      <c r="RKZ47" s="4"/>
      <c r="RLA47" s="4"/>
      <c r="RLB47" s="4"/>
      <c r="RLC47" s="4"/>
      <c r="RLD47" s="4"/>
      <c r="RLE47" s="4"/>
      <c r="RLF47" s="4"/>
      <c r="RLG47" s="4"/>
      <c r="RLH47" s="4"/>
      <c r="RLI47" s="4"/>
      <c r="RLJ47" s="4"/>
      <c r="RLK47" s="4"/>
      <c r="RLL47" s="4"/>
      <c r="RLM47" s="4"/>
      <c r="RLN47" s="4"/>
      <c r="RLO47" s="4"/>
      <c r="RLP47" s="4"/>
      <c r="RLQ47" s="4"/>
      <c r="RLR47" s="4"/>
      <c r="RLS47" s="4"/>
      <c r="RLT47" s="4"/>
      <c r="RLU47" s="4"/>
      <c r="RLV47" s="4"/>
      <c r="RLW47" s="4"/>
      <c r="RLX47" s="4"/>
      <c r="RLY47" s="4"/>
      <c r="RLZ47" s="4"/>
      <c r="RMA47" s="4"/>
      <c r="RMB47" s="4"/>
      <c r="RMC47" s="4"/>
      <c r="RMD47" s="4"/>
      <c r="RME47" s="4"/>
      <c r="RMF47" s="4"/>
      <c r="RMG47" s="4"/>
      <c r="RMH47" s="4"/>
      <c r="RMI47" s="4"/>
      <c r="RMJ47" s="4"/>
      <c r="RMK47" s="4"/>
      <c r="RML47" s="4"/>
      <c r="RMM47" s="4"/>
      <c r="RMN47" s="4"/>
      <c r="RMO47" s="4"/>
      <c r="RMP47" s="4"/>
      <c r="RMQ47" s="4"/>
      <c r="RMR47" s="4"/>
      <c r="RMS47" s="4"/>
      <c r="RMT47" s="4"/>
      <c r="RMU47" s="4"/>
      <c r="RMV47" s="4"/>
      <c r="RMW47" s="4"/>
      <c r="RMX47" s="4"/>
      <c r="RMY47" s="4"/>
      <c r="RMZ47" s="4"/>
      <c r="RNA47" s="4"/>
      <c r="RNB47" s="4"/>
      <c r="RNC47" s="4"/>
      <c r="RND47" s="4"/>
      <c r="RNE47" s="4"/>
      <c r="RNF47" s="4"/>
      <c r="RNG47" s="4"/>
      <c r="RNH47" s="4"/>
      <c r="RNI47" s="4"/>
      <c r="RNJ47" s="4"/>
      <c r="RNK47" s="4"/>
      <c r="RNL47" s="4"/>
      <c r="RNM47" s="4"/>
      <c r="RNN47" s="4"/>
      <c r="RNO47" s="4"/>
      <c r="RNP47" s="4"/>
      <c r="RNQ47" s="4"/>
      <c r="RNR47" s="4"/>
      <c r="RNS47" s="4"/>
      <c r="RNT47" s="4"/>
      <c r="RNU47" s="4"/>
      <c r="RNV47" s="4"/>
      <c r="RNW47" s="4"/>
      <c r="RNX47" s="4"/>
      <c r="RNY47" s="4"/>
      <c r="RNZ47" s="4"/>
      <c r="ROA47" s="4"/>
      <c r="ROB47" s="4"/>
      <c r="ROC47" s="4"/>
      <c r="ROD47" s="4"/>
      <c r="ROE47" s="4"/>
      <c r="ROF47" s="4"/>
      <c r="ROG47" s="4"/>
      <c r="ROH47" s="4"/>
      <c r="ROI47" s="4"/>
      <c r="ROJ47" s="4"/>
      <c r="ROK47" s="4"/>
      <c r="ROL47" s="4"/>
      <c r="ROM47" s="4"/>
      <c r="RON47" s="4"/>
      <c r="ROO47" s="4"/>
      <c r="ROP47" s="4"/>
      <c r="ROQ47" s="4"/>
      <c r="ROR47" s="4"/>
      <c r="ROS47" s="4"/>
      <c r="ROT47" s="4"/>
      <c r="ROU47" s="4"/>
      <c r="ROV47" s="4"/>
      <c r="ROW47" s="4"/>
      <c r="ROX47" s="4"/>
      <c r="ROY47" s="4"/>
      <c r="ROZ47" s="4"/>
      <c r="RPA47" s="4"/>
      <c r="RPB47" s="4"/>
      <c r="RPC47" s="4"/>
      <c r="RPD47" s="4"/>
      <c r="RPE47" s="4"/>
      <c r="RPF47" s="4"/>
      <c r="RPG47" s="4"/>
      <c r="RPH47" s="4"/>
      <c r="RPI47" s="4"/>
      <c r="RPJ47" s="4"/>
      <c r="RPK47" s="4"/>
      <c r="RPL47" s="4"/>
      <c r="RPM47" s="4"/>
      <c r="RPN47" s="4"/>
      <c r="RPO47" s="4"/>
      <c r="RPP47" s="4"/>
      <c r="RPQ47" s="4"/>
      <c r="RPR47" s="4"/>
      <c r="RPS47" s="4"/>
      <c r="RPT47" s="4"/>
      <c r="RPU47" s="4"/>
      <c r="RPV47" s="4"/>
      <c r="RPW47" s="4"/>
      <c r="RPX47" s="4"/>
      <c r="RPY47" s="4"/>
      <c r="RPZ47" s="4"/>
      <c r="RQA47" s="4"/>
      <c r="RQB47" s="4"/>
      <c r="RQC47" s="4"/>
      <c r="RQD47" s="4"/>
      <c r="RQE47" s="4"/>
      <c r="RQF47" s="4"/>
      <c r="RQG47" s="4"/>
      <c r="RQH47" s="4"/>
      <c r="RQI47" s="4"/>
      <c r="RQJ47" s="4"/>
      <c r="RQK47" s="4"/>
      <c r="RQL47" s="4"/>
      <c r="RQM47" s="4"/>
      <c r="RQN47" s="4"/>
      <c r="RQO47" s="4"/>
      <c r="RQP47" s="4"/>
      <c r="RQQ47" s="4"/>
      <c r="RQR47" s="4"/>
      <c r="RQS47" s="4"/>
      <c r="RQT47" s="4"/>
      <c r="RQU47" s="4"/>
      <c r="RQV47" s="4"/>
      <c r="RQW47" s="4"/>
      <c r="RQX47" s="4"/>
      <c r="RQY47" s="4"/>
      <c r="RQZ47" s="4"/>
      <c r="RRA47" s="4"/>
      <c r="RRB47" s="4"/>
      <c r="RRC47" s="4"/>
      <c r="RRD47" s="4"/>
      <c r="RRE47" s="4"/>
      <c r="RRF47" s="4"/>
      <c r="RRG47" s="4"/>
      <c r="RRH47" s="4"/>
      <c r="RRI47" s="4"/>
      <c r="RRJ47" s="4"/>
      <c r="RRK47" s="4"/>
      <c r="RRL47" s="4"/>
      <c r="RRM47" s="4"/>
      <c r="RRN47" s="4"/>
      <c r="RRO47" s="4"/>
      <c r="RRP47" s="4"/>
      <c r="RRQ47" s="4"/>
      <c r="RRR47" s="4"/>
      <c r="RRS47" s="4"/>
      <c r="RRT47" s="4"/>
      <c r="RRU47" s="4"/>
      <c r="RRV47" s="4"/>
      <c r="RRW47" s="4"/>
      <c r="RRX47" s="4"/>
      <c r="RRY47" s="4"/>
      <c r="RRZ47" s="4"/>
      <c r="RSA47" s="4"/>
      <c r="RSB47" s="4"/>
      <c r="RSC47" s="4"/>
      <c r="RSD47" s="4"/>
      <c r="RSE47" s="4"/>
      <c r="RSF47" s="4"/>
      <c r="RSG47" s="4"/>
      <c r="RSH47" s="4"/>
      <c r="RSI47" s="4"/>
      <c r="RSJ47" s="4"/>
      <c r="RSK47" s="4"/>
      <c r="RSL47" s="4"/>
      <c r="RSM47" s="4"/>
      <c r="RSN47" s="4"/>
      <c r="RSO47" s="4"/>
      <c r="RSP47" s="4"/>
      <c r="RSQ47" s="4"/>
      <c r="RSR47" s="4"/>
      <c r="RSS47" s="4"/>
      <c r="RST47" s="4"/>
      <c r="RSU47" s="4"/>
      <c r="RSV47" s="4"/>
      <c r="RSW47" s="4"/>
      <c r="RSX47" s="4"/>
      <c r="RSY47" s="4"/>
      <c r="RSZ47" s="4"/>
      <c r="RTA47" s="4"/>
      <c r="RTB47" s="4"/>
      <c r="RTC47" s="4"/>
      <c r="RTD47" s="4"/>
      <c r="RTE47" s="4"/>
      <c r="RTF47" s="4"/>
      <c r="RTG47" s="4"/>
      <c r="RTH47" s="4"/>
      <c r="RTI47" s="4"/>
      <c r="RTJ47" s="4"/>
      <c r="RTK47" s="4"/>
      <c r="RTL47" s="4"/>
      <c r="RTM47" s="4"/>
      <c r="RTN47" s="4"/>
      <c r="RTO47" s="4"/>
      <c r="RTP47" s="4"/>
      <c r="RTQ47" s="4"/>
      <c r="RTR47" s="4"/>
      <c r="RTS47" s="4"/>
      <c r="RTT47" s="4"/>
      <c r="RTU47" s="4"/>
      <c r="RTV47" s="4"/>
      <c r="RTW47" s="4"/>
      <c r="RTX47" s="4"/>
      <c r="RTY47" s="4"/>
      <c r="RTZ47" s="4"/>
      <c r="RUA47" s="4"/>
      <c r="RUB47" s="4"/>
      <c r="RUC47" s="4"/>
      <c r="RUD47" s="4"/>
      <c r="RUE47" s="4"/>
      <c r="RUF47" s="4"/>
      <c r="RUG47" s="4"/>
      <c r="RUH47" s="4"/>
      <c r="RUI47" s="4"/>
      <c r="RUJ47" s="4"/>
      <c r="RUK47" s="4"/>
      <c r="RUL47" s="4"/>
      <c r="RUM47" s="4"/>
      <c r="RUN47" s="4"/>
      <c r="RUO47" s="4"/>
      <c r="RUP47" s="4"/>
      <c r="RUQ47" s="4"/>
      <c r="RUR47" s="4"/>
      <c r="RUS47" s="4"/>
      <c r="RUT47" s="4"/>
      <c r="RUU47" s="4"/>
      <c r="RUV47" s="4"/>
      <c r="RUW47" s="4"/>
      <c r="RUX47" s="4"/>
      <c r="RUY47" s="4"/>
      <c r="RUZ47" s="4"/>
      <c r="RVA47" s="4"/>
      <c r="RVB47" s="4"/>
      <c r="RVC47" s="4"/>
      <c r="RVD47" s="4"/>
      <c r="RVE47" s="4"/>
      <c r="RVF47" s="4"/>
      <c r="RVG47" s="4"/>
      <c r="RVH47" s="4"/>
      <c r="RVI47" s="4"/>
      <c r="RVJ47" s="4"/>
      <c r="RVK47" s="4"/>
      <c r="RVL47" s="4"/>
      <c r="RVM47" s="4"/>
      <c r="RVN47" s="4"/>
      <c r="RVO47" s="4"/>
      <c r="RVP47" s="4"/>
      <c r="RVQ47" s="4"/>
      <c r="RVR47" s="4"/>
      <c r="RVS47" s="4"/>
      <c r="RVT47" s="4"/>
      <c r="RVU47" s="4"/>
      <c r="RVV47" s="4"/>
      <c r="RVW47" s="4"/>
      <c r="RVX47" s="4"/>
      <c r="RVY47" s="4"/>
      <c r="RVZ47" s="4"/>
      <c r="RWA47" s="4"/>
      <c r="RWB47" s="4"/>
      <c r="RWC47" s="4"/>
      <c r="RWD47" s="4"/>
      <c r="RWE47" s="4"/>
      <c r="RWF47" s="4"/>
      <c r="RWG47" s="4"/>
      <c r="RWH47" s="4"/>
      <c r="RWI47" s="4"/>
      <c r="RWJ47" s="4"/>
      <c r="RWK47" s="4"/>
      <c r="RWL47" s="4"/>
      <c r="RWM47" s="4"/>
      <c r="RWN47" s="4"/>
      <c r="RWO47" s="4"/>
      <c r="RWP47" s="4"/>
      <c r="RWQ47" s="4"/>
      <c r="RWR47" s="4"/>
      <c r="RWS47" s="4"/>
      <c r="RWT47" s="4"/>
      <c r="RWU47" s="4"/>
      <c r="RWV47" s="4"/>
      <c r="RWW47" s="4"/>
      <c r="RWX47" s="4"/>
      <c r="RWY47" s="4"/>
      <c r="RWZ47" s="4"/>
      <c r="RXA47" s="4"/>
      <c r="RXB47" s="4"/>
      <c r="RXC47" s="4"/>
      <c r="RXD47" s="4"/>
      <c r="RXE47" s="4"/>
      <c r="RXF47" s="4"/>
      <c r="RXG47" s="4"/>
      <c r="RXH47" s="4"/>
      <c r="RXI47" s="4"/>
      <c r="RXJ47" s="4"/>
      <c r="RXK47" s="4"/>
      <c r="RXL47" s="4"/>
      <c r="RXM47" s="4"/>
      <c r="RXN47" s="4"/>
      <c r="RXO47" s="4"/>
      <c r="RXP47" s="4"/>
      <c r="RXQ47" s="4"/>
      <c r="RXR47" s="4"/>
      <c r="RXS47" s="4"/>
      <c r="RXT47" s="4"/>
      <c r="RXU47" s="4"/>
      <c r="RXV47" s="4"/>
      <c r="RXW47" s="4"/>
      <c r="RXX47" s="4"/>
      <c r="RXY47" s="4"/>
      <c r="RXZ47" s="4"/>
      <c r="RYA47" s="4"/>
      <c r="RYB47" s="4"/>
      <c r="RYC47" s="4"/>
      <c r="RYD47" s="4"/>
      <c r="RYE47" s="4"/>
      <c r="RYF47" s="4"/>
      <c r="RYG47" s="4"/>
      <c r="RYH47" s="4"/>
      <c r="RYI47" s="4"/>
      <c r="RYJ47" s="4"/>
      <c r="RYK47" s="4"/>
      <c r="RYL47" s="4"/>
      <c r="RYM47" s="4"/>
      <c r="RYN47" s="4"/>
      <c r="RYO47" s="4"/>
      <c r="RYP47" s="4"/>
      <c r="RYQ47" s="4"/>
      <c r="RYR47" s="4"/>
      <c r="RYS47" s="4"/>
      <c r="RYT47" s="4"/>
      <c r="RYU47" s="4"/>
      <c r="RYV47" s="4"/>
      <c r="RYW47" s="4"/>
      <c r="RYX47" s="4"/>
      <c r="RYY47" s="4"/>
      <c r="RYZ47" s="4"/>
      <c r="RZA47" s="4"/>
      <c r="RZB47" s="4"/>
      <c r="RZC47" s="4"/>
      <c r="RZD47" s="4"/>
      <c r="RZE47" s="4"/>
      <c r="RZF47" s="4"/>
      <c r="RZG47" s="4"/>
      <c r="RZH47" s="4"/>
      <c r="RZI47" s="4"/>
      <c r="RZJ47" s="4"/>
      <c r="RZK47" s="4"/>
      <c r="RZL47" s="4"/>
      <c r="RZM47" s="4"/>
      <c r="RZN47" s="4"/>
      <c r="RZO47" s="4"/>
      <c r="RZP47" s="4"/>
      <c r="RZQ47" s="4"/>
      <c r="RZR47" s="4"/>
      <c r="RZS47" s="4"/>
      <c r="RZT47" s="4"/>
      <c r="RZU47" s="4"/>
      <c r="RZV47" s="4"/>
      <c r="RZW47" s="4"/>
      <c r="RZX47" s="4"/>
      <c r="RZY47" s="4"/>
      <c r="RZZ47" s="4"/>
      <c r="SAA47" s="4"/>
      <c r="SAB47" s="4"/>
      <c r="SAC47" s="4"/>
      <c r="SAD47" s="4"/>
      <c r="SAE47" s="4"/>
      <c r="SAF47" s="4"/>
      <c r="SAG47" s="4"/>
      <c r="SAH47" s="4"/>
      <c r="SAI47" s="4"/>
      <c r="SAJ47" s="4"/>
      <c r="SAK47" s="4"/>
      <c r="SAL47" s="4"/>
      <c r="SAM47" s="4"/>
      <c r="SAN47" s="4"/>
      <c r="SAO47" s="4"/>
      <c r="SAP47" s="4"/>
      <c r="SAQ47" s="4"/>
      <c r="SAR47" s="4"/>
      <c r="SAS47" s="4"/>
      <c r="SAT47" s="4"/>
      <c r="SAU47" s="4"/>
      <c r="SAV47" s="4"/>
      <c r="SAW47" s="4"/>
      <c r="SAX47" s="4"/>
      <c r="SAY47" s="4"/>
      <c r="SAZ47" s="4"/>
      <c r="SBA47" s="4"/>
      <c r="SBB47" s="4"/>
      <c r="SBC47" s="4"/>
      <c r="SBD47" s="4"/>
      <c r="SBE47" s="4"/>
      <c r="SBF47" s="4"/>
      <c r="SBG47" s="4"/>
      <c r="SBH47" s="4"/>
      <c r="SBI47" s="4"/>
      <c r="SBJ47" s="4"/>
      <c r="SBK47" s="4"/>
      <c r="SBL47" s="4"/>
      <c r="SBM47" s="4"/>
      <c r="SBN47" s="4"/>
      <c r="SBO47" s="4"/>
      <c r="SBP47" s="4"/>
      <c r="SBQ47" s="4"/>
      <c r="SBR47" s="4"/>
      <c r="SBS47" s="4"/>
      <c r="SBT47" s="4"/>
      <c r="SBU47" s="4"/>
      <c r="SBV47" s="4"/>
      <c r="SBW47" s="4"/>
      <c r="SBX47" s="4"/>
      <c r="SBY47" s="4"/>
      <c r="SBZ47" s="4"/>
      <c r="SCA47" s="4"/>
      <c r="SCB47" s="4"/>
      <c r="SCC47" s="4"/>
      <c r="SCD47" s="4"/>
      <c r="SCE47" s="4"/>
      <c r="SCF47" s="4"/>
      <c r="SCG47" s="4"/>
      <c r="SCH47" s="4"/>
      <c r="SCI47" s="4"/>
      <c r="SCJ47" s="4"/>
      <c r="SCK47" s="4"/>
      <c r="SCL47" s="4"/>
      <c r="SCM47" s="4"/>
      <c r="SCN47" s="4"/>
      <c r="SCO47" s="4"/>
      <c r="SCP47" s="4"/>
      <c r="SCQ47" s="4"/>
      <c r="SCR47" s="4"/>
      <c r="SCS47" s="4"/>
      <c r="SCT47" s="4"/>
      <c r="SCU47" s="4"/>
      <c r="SCV47" s="4"/>
      <c r="SCW47" s="4"/>
      <c r="SCX47" s="4"/>
      <c r="SCY47" s="4"/>
      <c r="SCZ47" s="4"/>
      <c r="SDA47" s="4"/>
      <c r="SDB47" s="4"/>
      <c r="SDC47" s="4"/>
      <c r="SDD47" s="4"/>
      <c r="SDE47" s="4"/>
      <c r="SDF47" s="4"/>
      <c r="SDG47" s="4"/>
      <c r="SDH47" s="4"/>
      <c r="SDI47" s="4"/>
      <c r="SDJ47" s="4"/>
      <c r="SDK47" s="4"/>
      <c r="SDL47" s="4"/>
      <c r="SDM47" s="4"/>
      <c r="SDN47" s="4"/>
      <c r="SDO47" s="4"/>
      <c r="SDP47" s="4"/>
      <c r="SDQ47" s="4"/>
      <c r="SDR47" s="4"/>
      <c r="SDS47" s="4"/>
      <c r="SDT47" s="4"/>
      <c r="SDU47" s="4"/>
      <c r="SDV47" s="4"/>
      <c r="SDW47" s="4"/>
      <c r="SDX47" s="4"/>
      <c r="SDY47" s="4"/>
      <c r="SDZ47" s="4"/>
      <c r="SEA47" s="4"/>
      <c r="SEB47" s="4"/>
      <c r="SEC47" s="4"/>
      <c r="SED47" s="4"/>
      <c r="SEE47" s="4"/>
      <c r="SEF47" s="4"/>
      <c r="SEG47" s="4"/>
      <c r="SEH47" s="4"/>
      <c r="SEI47" s="4"/>
      <c r="SEJ47" s="4"/>
      <c r="SEK47" s="4"/>
      <c r="SEL47" s="4"/>
      <c r="SEM47" s="4"/>
      <c r="SEN47" s="4"/>
      <c r="SEO47" s="4"/>
      <c r="SEP47" s="4"/>
      <c r="SEQ47" s="4"/>
      <c r="SER47" s="4"/>
      <c r="SES47" s="4"/>
      <c r="SET47" s="4"/>
      <c r="SEU47" s="4"/>
      <c r="SEV47" s="4"/>
      <c r="SEW47" s="4"/>
      <c r="SEX47" s="4"/>
      <c r="SEY47" s="4"/>
      <c r="SEZ47" s="4"/>
      <c r="SFA47" s="4"/>
      <c r="SFB47" s="4"/>
      <c r="SFC47" s="4"/>
      <c r="SFD47" s="4"/>
      <c r="SFE47" s="4"/>
      <c r="SFF47" s="4"/>
      <c r="SFG47" s="4"/>
      <c r="SFH47" s="4"/>
      <c r="SFI47" s="4"/>
      <c r="SFJ47" s="4"/>
      <c r="SFK47" s="4"/>
      <c r="SFL47" s="4"/>
      <c r="SFM47" s="4"/>
      <c r="SFN47" s="4"/>
      <c r="SFO47" s="4"/>
      <c r="SFP47" s="4"/>
      <c r="SFQ47" s="4"/>
      <c r="SFR47" s="4"/>
      <c r="SFS47" s="4"/>
      <c r="SFT47" s="4"/>
      <c r="SFU47" s="4"/>
      <c r="SFV47" s="4"/>
      <c r="SFW47" s="4"/>
      <c r="SFX47" s="4"/>
      <c r="SFY47" s="4"/>
      <c r="SFZ47" s="4"/>
      <c r="SGA47" s="4"/>
      <c r="SGB47" s="4"/>
      <c r="SGC47" s="4"/>
      <c r="SGD47" s="4"/>
      <c r="SGE47" s="4"/>
      <c r="SGF47" s="4"/>
      <c r="SGG47" s="4"/>
      <c r="SGH47" s="4"/>
      <c r="SGI47" s="4"/>
      <c r="SGJ47" s="4"/>
      <c r="SGK47" s="4"/>
      <c r="SGL47" s="4"/>
      <c r="SGM47" s="4"/>
      <c r="SGN47" s="4"/>
      <c r="SGO47" s="4"/>
      <c r="SGP47" s="4"/>
      <c r="SGQ47" s="4"/>
      <c r="SGR47" s="4"/>
      <c r="SGS47" s="4"/>
      <c r="SGT47" s="4"/>
      <c r="SGU47" s="4"/>
      <c r="SGV47" s="4"/>
      <c r="SGW47" s="4"/>
      <c r="SGX47" s="4"/>
      <c r="SGY47" s="4"/>
      <c r="SGZ47" s="4"/>
      <c r="SHA47" s="4"/>
      <c r="SHB47" s="4"/>
      <c r="SHC47" s="4"/>
      <c r="SHD47" s="4"/>
      <c r="SHE47" s="4"/>
      <c r="SHF47" s="4"/>
      <c r="SHG47" s="4"/>
      <c r="SHH47" s="4"/>
      <c r="SHI47" s="4"/>
      <c r="SHJ47" s="4"/>
      <c r="SHK47" s="4"/>
      <c r="SHL47" s="4"/>
      <c r="SHM47" s="4"/>
      <c r="SHN47" s="4"/>
      <c r="SHO47" s="4"/>
      <c r="SHP47" s="4"/>
      <c r="SHQ47" s="4"/>
      <c r="SHR47" s="4"/>
      <c r="SHS47" s="4"/>
      <c r="SHT47" s="4"/>
      <c r="SHU47" s="4"/>
      <c r="SHV47" s="4"/>
      <c r="SHW47" s="4"/>
      <c r="SHX47" s="4"/>
      <c r="SHY47" s="4"/>
      <c r="SHZ47" s="4"/>
      <c r="SIA47" s="4"/>
      <c r="SIB47" s="4"/>
      <c r="SIC47" s="4"/>
      <c r="SID47" s="4"/>
      <c r="SIE47" s="4"/>
      <c r="SIF47" s="4"/>
      <c r="SIG47" s="4"/>
      <c r="SIH47" s="4"/>
      <c r="SII47" s="4"/>
      <c r="SIJ47" s="4"/>
      <c r="SIK47" s="4"/>
      <c r="SIL47" s="4"/>
      <c r="SIM47" s="4"/>
      <c r="SIN47" s="4"/>
      <c r="SIO47" s="4"/>
      <c r="SIP47" s="4"/>
      <c r="SIQ47" s="4"/>
      <c r="SIR47" s="4"/>
      <c r="SIS47" s="4"/>
      <c r="SIT47" s="4"/>
      <c r="SIU47" s="4"/>
      <c r="SIV47" s="4"/>
      <c r="SIW47" s="4"/>
      <c r="SIX47" s="4"/>
      <c r="SIY47" s="4"/>
      <c r="SIZ47" s="4"/>
      <c r="SJA47" s="4"/>
      <c r="SJB47" s="4"/>
      <c r="SJC47" s="4"/>
      <c r="SJD47" s="4"/>
      <c r="SJE47" s="4"/>
      <c r="SJF47" s="4"/>
      <c r="SJG47" s="4"/>
      <c r="SJH47" s="4"/>
      <c r="SJI47" s="4"/>
      <c r="SJJ47" s="4"/>
      <c r="SJK47" s="4"/>
      <c r="SJL47" s="4"/>
      <c r="SJM47" s="4"/>
      <c r="SJN47" s="4"/>
      <c r="SJO47" s="4"/>
      <c r="SJP47" s="4"/>
      <c r="SJQ47" s="4"/>
      <c r="SJR47" s="4"/>
      <c r="SJS47" s="4"/>
      <c r="SJT47" s="4"/>
      <c r="SJU47" s="4"/>
      <c r="SJV47" s="4"/>
      <c r="SJW47" s="4"/>
      <c r="SJX47" s="4"/>
      <c r="SJY47" s="4"/>
      <c r="SJZ47" s="4"/>
      <c r="SKA47" s="4"/>
      <c r="SKB47" s="4"/>
      <c r="SKC47" s="4"/>
      <c r="SKD47" s="4"/>
      <c r="SKE47" s="4"/>
      <c r="SKF47" s="4"/>
      <c r="SKG47" s="4"/>
      <c r="SKH47" s="4"/>
      <c r="SKI47" s="4"/>
      <c r="SKJ47" s="4"/>
      <c r="SKK47" s="4"/>
      <c r="SKL47" s="4"/>
      <c r="SKM47" s="4"/>
      <c r="SKN47" s="4"/>
      <c r="SKO47" s="4"/>
      <c r="SKP47" s="4"/>
      <c r="SKQ47" s="4"/>
      <c r="SKR47" s="4"/>
      <c r="SKS47" s="4"/>
      <c r="SKT47" s="4"/>
      <c r="SKU47" s="4"/>
      <c r="SKV47" s="4"/>
      <c r="SKW47" s="4"/>
      <c r="SKX47" s="4"/>
      <c r="SKY47" s="4"/>
      <c r="SKZ47" s="4"/>
      <c r="SLA47" s="4"/>
      <c r="SLB47" s="4"/>
      <c r="SLC47" s="4"/>
      <c r="SLD47" s="4"/>
      <c r="SLE47" s="4"/>
      <c r="SLF47" s="4"/>
      <c r="SLG47" s="4"/>
      <c r="SLH47" s="4"/>
      <c r="SLI47" s="4"/>
      <c r="SLJ47" s="4"/>
      <c r="SLK47" s="4"/>
      <c r="SLL47" s="4"/>
      <c r="SLM47" s="4"/>
      <c r="SLN47" s="4"/>
      <c r="SLO47" s="4"/>
      <c r="SLP47" s="4"/>
      <c r="SLQ47" s="4"/>
      <c r="SLR47" s="4"/>
      <c r="SLS47" s="4"/>
      <c r="SLT47" s="4"/>
      <c r="SLU47" s="4"/>
      <c r="SLV47" s="4"/>
      <c r="SLW47" s="4"/>
      <c r="SLX47" s="4"/>
      <c r="SLY47" s="4"/>
      <c r="SLZ47" s="4"/>
      <c r="SMA47" s="4"/>
      <c r="SMB47" s="4"/>
      <c r="SMC47" s="4"/>
      <c r="SMD47" s="4"/>
      <c r="SME47" s="4"/>
      <c r="SMF47" s="4"/>
      <c r="SMG47" s="4"/>
      <c r="SMH47" s="4"/>
      <c r="SMI47" s="4"/>
      <c r="SMJ47" s="4"/>
      <c r="SMK47" s="4"/>
      <c r="SML47" s="4"/>
      <c r="SMM47" s="4"/>
      <c r="SMN47" s="4"/>
      <c r="SMO47" s="4"/>
      <c r="SMP47" s="4"/>
      <c r="SMQ47" s="4"/>
      <c r="SMR47" s="4"/>
      <c r="SMS47" s="4"/>
      <c r="SMT47" s="4"/>
      <c r="SMU47" s="4"/>
      <c r="SMV47" s="4"/>
      <c r="SMW47" s="4"/>
      <c r="SMX47" s="4"/>
      <c r="SMY47" s="4"/>
      <c r="SMZ47" s="4"/>
      <c r="SNA47" s="4"/>
      <c r="SNB47" s="4"/>
      <c r="SNC47" s="4"/>
      <c r="SND47" s="4"/>
      <c r="SNE47" s="4"/>
      <c r="SNF47" s="4"/>
      <c r="SNG47" s="4"/>
      <c r="SNH47" s="4"/>
      <c r="SNI47" s="4"/>
      <c r="SNJ47" s="4"/>
      <c r="SNK47" s="4"/>
      <c r="SNL47" s="4"/>
      <c r="SNM47" s="4"/>
      <c r="SNN47" s="4"/>
      <c r="SNO47" s="4"/>
      <c r="SNP47" s="4"/>
      <c r="SNQ47" s="4"/>
      <c r="SNR47" s="4"/>
      <c r="SNS47" s="4"/>
      <c r="SNT47" s="4"/>
      <c r="SNU47" s="4"/>
      <c r="SNV47" s="4"/>
      <c r="SNW47" s="4"/>
      <c r="SNX47" s="4"/>
      <c r="SNY47" s="4"/>
      <c r="SNZ47" s="4"/>
      <c r="SOA47" s="4"/>
      <c r="SOB47" s="4"/>
      <c r="SOC47" s="4"/>
      <c r="SOD47" s="4"/>
      <c r="SOE47" s="4"/>
      <c r="SOF47" s="4"/>
      <c r="SOG47" s="4"/>
      <c r="SOH47" s="4"/>
      <c r="SOI47" s="4"/>
      <c r="SOJ47" s="4"/>
      <c r="SOK47" s="4"/>
      <c r="SOL47" s="4"/>
      <c r="SOM47" s="4"/>
      <c r="SON47" s="4"/>
      <c r="SOO47" s="4"/>
      <c r="SOP47" s="4"/>
      <c r="SOQ47" s="4"/>
      <c r="SOR47" s="4"/>
      <c r="SOS47" s="4"/>
      <c r="SOT47" s="4"/>
      <c r="SOU47" s="4"/>
      <c r="SOV47" s="4"/>
      <c r="SOW47" s="4"/>
      <c r="SOX47" s="4"/>
      <c r="SOY47" s="4"/>
      <c r="SOZ47" s="4"/>
      <c r="SPA47" s="4"/>
      <c r="SPB47" s="4"/>
      <c r="SPC47" s="4"/>
      <c r="SPD47" s="4"/>
      <c r="SPE47" s="4"/>
      <c r="SPF47" s="4"/>
      <c r="SPG47" s="4"/>
      <c r="SPH47" s="4"/>
      <c r="SPI47" s="4"/>
      <c r="SPJ47" s="4"/>
      <c r="SPK47" s="4"/>
      <c r="SPL47" s="4"/>
      <c r="SPM47" s="4"/>
      <c r="SPN47" s="4"/>
      <c r="SPO47" s="4"/>
      <c r="SPP47" s="4"/>
      <c r="SPQ47" s="4"/>
      <c r="SPR47" s="4"/>
      <c r="SPS47" s="4"/>
      <c r="SPT47" s="4"/>
      <c r="SPU47" s="4"/>
      <c r="SPV47" s="4"/>
      <c r="SPW47" s="4"/>
      <c r="SPX47" s="4"/>
      <c r="SPY47" s="4"/>
      <c r="SPZ47" s="4"/>
      <c r="SQA47" s="4"/>
      <c r="SQB47" s="4"/>
      <c r="SQC47" s="4"/>
      <c r="SQD47" s="4"/>
      <c r="SQE47" s="4"/>
      <c r="SQF47" s="4"/>
      <c r="SQG47" s="4"/>
      <c r="SQH47" s="4"/>
      <c r="SQI47" s="4"/>
      <c r="SQJ47" s="4"/>
      <c r="SQK47" s="4"/>
      <c r="SQL47" s="4"/>
      <c r="SQM47" s="4"/>
      <c r="SQN47" s="4"/>
      <c r="SQO47" s="4"/>
      <c r="SQP47" s="4"/>
      <c r="SQQ47" s="4"/>
      <c r="SQR47" s="4"/>
      <c r="SQS47" s="4"/>
      <c r="SQT47" s="4"/>
      <c r="SQU47" s="4"/>
      <c r="SQV47" s="4"/>
      <c r="SQW47" s="4"/>
      <c r="SQX47" s="4"/>
      <c r="SQY47" s="4"/>
      <c r="SQZ47" s="4"/>
      <c r="SRA47" s="4"/>
      <c r="SRB47" s="4"/>
      <c r="SRC47" s="4"/>
      <c r="SRD47" s="4"/>
      <c r="SRE47" s="4"/>
      <c r="SRF47" s="4"/>
      <c r="SRG47" s="4"/>
      <c r="SRH47" s="4"/>
      <c r="SRI47" s="4"/>
      <c r="SRJ47" s="4"/>
      <c r="SRK47" s="4"/>
      <c r="SRL47" s="4"/>
      <c r="SRM47" s="4"/>
      <c r="SRN47" s="4"/>
      <c r="SRO47" s="4"/>
      <c r="SRP47" s="4"/>
      <c r="SRQ47" s="4"/>
      <c r="SRR47" s="4"/>
      <c r="SRS47" s="4"/>
      <c r="SRT47" s="4"/>
      <c r="SRU47" s="4"/>
      <c r="SRV47" s="4"/>
      <c r="SRW47" s="4"/>
      <c r="SRX47" s="4"/>
      <c r="SRY47" s="4"/>
      <c r="SRZ47" s="4"/>
      <c r="SSA47" s="4"/>
      <c r="SSB47" s="4"/>
      <c r="SSC47" s="4"/>
      <c r="SSD47" s="4"/>
      <c r="SSE47" s="4"/>
      <c r="SSF47" s="4"/>
      <c r="SSG47" s="4"/>
      <c r="SSH47" s="4"/>
      <c r="SSI47" s="4"/>
      <c r="SSJ47" s="4"/>
      <c r="SSK47" s="4"/>
      <c r="SSL47" s="4"/>
      <c r="SSM47" s="4"/>
      <c r="SSN47" s="4"/>
      <c r="SSO47" s="4"/>
      <c r="SSP47" s="4"/>
      <c r="SSQ47" s="4"/>
      <c r="SSR47" s="4"/>
      <c r="SSS47" s="4"/>
      <c r="SST47" s="4"/>
      <c r="SSU47" s="4"/>
      <c r="SSV47" s="4"/>
      <c r="SSW47" s="4"/>
      <c r="SSX47" s="4"/>
      <c r="SSY47" s="4"/>
      <c r="SSZ47" s="4"/>
      <c r="STA47" s="4"/>
      <c r="STB47" s="4"/>
      <c r="STC47" s="4"/>
      <c r="STD47" s="4"/>
      <c r="STE47" s="4"/>
      <c r="STF47" s="4"/>
      <c r="STG47" s="4"/>
      <c r="STH47" s="4"/>
      <c r="STI47" s="4"/>
      <c r="STJ47" s="4"/>
      <c r="STK47" s="4"/>
      <c r="STL47" s="4"/>
      <c r="STM47" s="4"/>
      <c r="STN47" s="4"/>
      <c r="STO47" s="4"/>
      <c r="STP47" s="4"/>
      <c r="STQ47" s="4"/>
      <c r="STR47" s="4"/>
      <c r="STS47" s="4"/>
      <c r="STT47" s="4"/>
      <c r="STU47" s="4"/>
      <c r="STV47" s="4"/>
      <c r="STW47" s="4"/>
      <c r="STX47" s="4"/>
      <c r="STY47" s="4"/>
      <c r="STZ47" s="4"/>
      <c r="SUA47" s="4"/>
      <c r="SUB47" s="4"/>
      <c r="SUC47" s="4"/>
      <c r="SUD47" s="4"/>
      <c r="SUE47" s="4"/>
      <c r="SUF47" s="4"/>
      <c r="SUG47" s="4"/>
      <c r="SUH47" s="4"/>
      <c r="SUI47" s="4"/>
      <c r="SUJ47" s="4"/>
      <c r="SUK47" s="4"/>
      <c r="SUL47" s="4"/>
      <c r="SUM47" s="4"/>
      <c r="SUN47" s="4"/>
      <c r="SUO47" s="4"/>
      <c r="SUP47" s="4"/>
      <c r="SUQ47" s="4"/>
      <c r="SUR47" s="4"/>
      <c r="SUS47" s="4"/>
      <c r="SUT47" s="4"/>
      <c r="SUU47" s="4"/>
      <c r="SUV47" s="4"/>
      <c r="SUW47" s="4"/>
      <c r="SUX47" s="4"/>
      <c r="SUY47" s="4"/>
      <c r="SUZ47" s="4"/>
      <c r="SVA47" s="4"/>
      <c r="SVB47" s="4"/>
      <c r="SVC47" s="4"/>
      <c r="SVD47" s="4"/>
      <c r="SVE47" s="4"/>
      <c r="SVF47" s="4"/>
      <c r="SVG47" s="4"/>
      <c r="SVH47" s="4"/>
      <c r="SVI47" s="4"/>
      <c r="SVJ47" s="4"/>
      <c r="SVK47" s="4"/>
      <c r="SVL47" s="4"/>
      <c r="SVM47" s="4"/>
      <c r="SVN47" s="4"/>
      <c r="SVO47" s="4"/>
      <c r="SVP47" s="4"/>
      <c r="SVQ47" s="4"/>
      <c r="SVR47" s="4"/>
      <c r="SVS47" s="4"/>
      <c r="SVT47" s="4"/>
      <c r="SVU47" s="4"/>
      <c r="SVV47" s="4"/>
      <c r="SVW47" s="4"/>
      <c r="SVX47" s="4"/>
      <c r="SVY47" s="4"/>
      <c r="SVZ47" s="4"/>
      <c r="SWA47" s="4"/>
      <c r="SWB47" s="4"/>
      <c r="SWC47" s="4"/>
      <c r="SWD47" s="4"/>
      <c r="SWE47" s="4"/>
      <c r="SWF47" s="4"/>
      <c r="SWG47" s="4"/>
      <c r="SWH47" s="4"/>
      <c r="SWI47" s="4"/>
      <c r="SWJ47" s="4"/>
      <c r="SWK47" s="4"/>
      <c r="SWL47" s="4"/>
      <c r="SWM47" s="4"/>
      <c r="SWN47" s="4"/>
      <c r="SWO47" s="4"/>
      <c r="SWP47" s="4"/>
      <c r="SWQ47" s="4"/>
      <c r="SWR47" s="4"/>
      <c r="SWS47" s="4"/>
      <c r="SWT47" s="4"/>
      <c r="SWU47" s="4"/>
      <c r="SWV47" s="4"/>
      <c r="SWW47" s="4"/>
      <c r="SWX47" s="4"/>
      <c r="SWY47" s="4"/>
      <c r="SWZ47" s="4"/>
      <c r="SXA47" s="4"/>
      <c r="SXB47" s="4"/>
      <c r="SXC47" s="4"/>
      <c r="SXD47" s="4"/>
      <c r="SXE47" s="4"/>
      <c r="SXF47" s="4"/>
      <c r="SXG47" s="4"/>
      <c r="SXH47" s="4"/>
      <c r="SXI47" s="4"/>
      <c r="SXJ47" s="4"/>
      <c r="SXK47" s="4"/>
      <c r="SXL47" s="4"/>
      <c r="SXM47" s="4"/>
      <c r="SXN47" s="4"/>
      <c r="SXO47" s="4"/>
      <c r="SXP47" s="4"/>
      <c r="SXQ47" s="4"/>
      <c r="SXR47" s="4"/>
      <c r="SXS47" s="4"/>
      <c r="SXT47" s="4"/>
      <c r="SXU47" s="4"/>
      <c r="SXV47" s="4"/>
      <c r="SXW47" s="4"/>
      <c r="SXX47" s="4"/>
      <c r="SXY47" s="4"/>
      <c r="SXZ47" s="4"/>
      <c r="SYA47" s="4"/>
      <c r="SYB47" s="4"/>
      <c r="SYC47" s="4"/>
      <c r="SYD47" s="4"/>
      <c r="SYE47" s="4"/>
      <c r="SYF47" s="4"/>
      <c r="SYG47" s="4"/>
      <c r="SYH47" s="4"/>
      <c r="SYI47" s="4"/>
      <c r="SYJ47" s="4"/>
      <c r="SYK47" s="4"/>
      <c r="SYL47" s="4"/>
      <c r="SYM47" s="4"/>
      <c r="SYN47" s="4"/>
      <c r="SYO47" s="4"/>
      <c r="SYP47" s="4"/>
      <c r="SYQ47" s="4"/>
      <c r="SYR47" s="4"/>
      <c r="SYS47" s="4"/>
      <c r="SYT47" s="4"/>
      <c r="SYU47" s="4"/>
      <c r="SYV47" s="4"/>
      <c r="SYW47" s="4"/>
      <c r="SYX47" s="4"/>
      <c r="SYY47" s="4"/>
      <c r="SYZ47" s="4"/>
      <c r="SZA47" s="4"/>
      <c r="SZB47" s="4"/>
      <c r="SZC47" s="4"/>
      <c r="SZD47" s="4"/>
      <c r="SZE47" s="4"/>
      <c r="SZF47" s="4"/>
      <c r="SZG47" s="4"/>
      <c r="SZH47" s="4"/>
      <c r="SZI47" s="4"/>
      <c r="SZJ47" s="4"/>
      <c r="SZK47" s="4"/>
      <c r="SZL47" s="4"/>
      <c r="SZM47" s="4"/>
      <c r="SZN47" s="4"/>
      <c r="SZO47" s="4"/>
      <c r="SZP47" s="4"/>
      <c r="SZQ47" s="4"/>
      <c r="SZR47" s="4"/>
      <c r="SZS47" s="4"/>
      <c r="SZT47" s="4"/>
      <c r="SZU47" s="4"/>
      <c r="SZV47" s="4"/>
      <c r="SZW47" s="4"/>
      <c r="SZX47" s="4"/>
      <c r="SZY47" s="4"/>
      <c r="SZZ47" s="4"/>
      <c r="TAA47" s="4"/>
      <c r="TAB47" s="4"/>
      <c r="TAC47" s="4"/>
      <c r="TAD47" s="4"/>
      <c r="TAE47" s="4"/>
      <c r="TAF47" s="4"/>
      <c r="TAG47" s="4"/>
      <c r="TAH47" s="4"/>
      <c r="TAI47" s="4"/>
      <c r="TAJ47" s="4"/>
      <c r="TAK47" s="4"/>
      <c r="TAL47" s="4"/>
      <c r="TAM47" s="4"/>
      <c r="TAN47" s="4"/>
      <c r="TAO47" s="4"/>
      <c r="TAP47" s="4"/>
      <c r="TAQ47" s="4"/>
      <c r="TAR47" s="4"/>
      <c r="TAS47" s="4"/>
      <c r="TAT47" s="4"/>
      <c r="TAU47" s="4"/>
      <c r="TAV47" s="4"/>
      <c r="TAW47" s="4"/>
      <c r="TAX47" s="4"/>
      <c r="TAY47" s="4"/>
      <c r="TAZ47" s="4"/>
      <c r="TBA47" s="4"/>
      <c r="TBB47" s="4"/>
      <c r="TBC47" s="4"/>
      <c r="TBD47" s="4"/>
      <c r="TBE47" s="4"/>
      <c r="TBF47" s="4"/>
      <c r="TBG47" s="4"/>
      <c r="TBH47" s="4"/>
      <c r="TBI47" s="4"/>
      <c r="TBJ47" s="4"/>
      <c r="TBK47" s="4"/>
      <c r="TBL47" s="4"/>
      <c r="TBM47" s="4"/>
      <c r="TBN47" s="4"/>
      <c r="TBO47" s="4"/>
      <c r="TBP47" s="4"/>
      <c r="TBQ47" s="4"/>
      <c r="TBR47" s="4"/>
      <c r="TBS47" s="4"/>
      <c r="TBT47" s="4"/>
      <c r="TBU47" s="4"/>
      <c r="TBV47" s="4"/>
      <c r="TBW47" s="4"/>
      <c r="TBX47" s="4"/>
      <c r="TBY47" s="4"/>
      <c r="TBZ47" s="4"/>
      <c r="TCA47" s="4"/>
      <c r="TCB47" s="4"/>
      <c r="TCC47" s="4"/>
      <c r="TCD47" s="4"/>
      <c r="TCE47" s="4"/>
      <c r="TCF47" s="4"/>
      <c r="TCG47" s="4"/>
      <c r="TCH47" s="4"/>
      <c r="TCI47" s="4"/>
      <c r="TCJ47" s="4"/>
      <c r="TCK47" s="4"/>
      <c r="TCL47" s="4"/>
      <c r="TCM47" s="4"/>
      <c r="TCN47" s="4"/>
      <c r="TCO47" s="4"/>
      <c r="TCP47" s="4"/>
      <c r="TCQ47" s="4"/>
      <c r="TCR47" s="4"/>
      <c r="TCS47" s="4"/>
      <c r="TCT47" s="4"/>
      <c r="TCU47" s="4"/>
      <c r="TCV47" s="4"/>
      <c r="TCW47" s="4"/>
      <c r="TCX47" s="4"/>
      <c r="TCY47" s="4"/>
      <c r="TCZ47" s="4"/>
      <c r="TDA47" s="4"/>
      <c r="TDB47" s="4"/>
      <c r="TDC47" s="4"/>
      <c r="TDD47" s="4"/>
      <c r="TDE47" s="4"/>
      <c r="TDF47" s="4"/>
      <c r="TDG47" s="4"/>
      <c r="TDH47" s="4"/>
      <c r="TDI47" s="4"/>
      <c r="TDJ47" s="4"/>
      <c r="TDK47" s="4"/>
      <c r="TDL47" s="4"/>
      <c r="TDM47" s="4"/>
      <c r="TDN47" s="4"/>
      <c r="TDO47" s="4"/>
      <c r="TDP47" s="4"/>
      <c r="TDQ47" s="4"/>
      <c r="TDR47" s="4"/>
      <c r="TDS47" s="4"/>
      <c r="TDT47" s="4"/>
      <c r="TDU47" s="4"/>
      <c r="TDV47" s="4"/>
      <c r="TDW47" s="4"/>
      <c r="TDX47" s="4"/>
      <c r="TDY47" s="4"/>
      <c r="TDZ47" s="4"/>
      <c r="TEA47" s="4"/>
      <c r="TEB47" s="4"/>
      <c r="TEC47" s="4"/>
      <c r="TED47" s="4"/>
      <c r="TEE47" s="4"/>
      <c r="TEF47" s="4"/>
      <c r="TEG47" s="4"/>
      <c r="TEH47" s="4"/>
      <c r="TEI47" s="4"/>
      <c r="TEJ47" s="4"/>
      <c r="TEK47" s="4"/>
      <c r="TEL47" s="4"/>
      <c r="TEM47" s="4"/>
      <c r="TEN47" s="4"/>
      <c r="TEO47" s="4"/>
      <c r="TEP47" s="4"/>
      <c r="TEQ47" s="4"/>
      <c r="TER47" s="4"/>
      <c r="TES47" s="4"/>
      <c r="TET47" s="4"/>
      <c r="TEU47" s="4"/>
      <c r="TEV47" s="4"/>
      <c r="TEW47" s="4"/>
      <c r="TEX47" s="4"/>
      <c r="TEY47" s="4"/>
      <c r="TEZ47" s="4"/>
      <c r="TFA47" s="4"/>
      <c r="TFB47" s="4"/>
      <c r="TFC47" s="4"/>
      <c r="TFD47" s="4"/>
      <c r="TFE47" s="4"/>
      <c r="TFF47" s="4"/>
      <c r="TFG47" s="4"/>
      <c r="TFH47" s="4"/>
      <c r="TFI47" s="4"/>
      <c r="TFJ47" s="4"/>
      <c r="TFK47" s="4"/>
      <c r="TFL47" s="4"/>
      <c r="TFM47" s="4"/>
      <c r="TFN47" s="4"/>
      <c r="TFO47" s="4"/>
      <c r="TFP47" s="4"/>
      <c r="TFQ47" s="4"/>
      <c r="TFR47" s="4"/>
      <c r="TFS47" s="4"/>
      <c r="TFT47" s="4"/>
      <c r="TFU47" s="4"/>
      <c r="TFV47" s="4"/>
      <c r="TFW47" s="4"/>
      <c r="TFX47" s="4"/>
      <c r="TFY47" s="4"/>
      <c r="TFZ47" s="4"/>
      <c r="TGA47" s="4"/>
      <c r="TGB47" s="4"/>
      <c r="TGC47" s="4"/>
      <c r="TGD47" s="4"/>
      <c r="TGE47" s="4"/>
      <c r="TGF47" s="4"/>
      <c r="TGG47" s="4"/>
      <c r="TGH47" s="4"/>
      <c r="TGI47" s="4"/>
      <c r="TGJ47" s="4"/>
      <c r="TGK47" s="4"/>
      <c r="TGL47" s="4"/>
      <c r="TGM47" s="4"/>
      <c r="TGN47" s="4"/>
      <c r="TGO47" s="4"/>
      <c r="TGP47" s="4"/>
      <c r="TGQ47" s="4"/>
      <c r="TGR47" s="4"/>
      <c r="TGS47" s="4"/>
      <c r="TGT47" s="4"/>
      <c r="TGU47" s="4"/>
      <c r="TGV47" s="4"/>
      <c r="TGW47" s="4"/>
      <c r="TGX47" s="4"/>
      <c r="TGY47" s="4"/>
      <c r="TGZ47" s="4"/>
      <c r="THA47" s="4"/>
      <c r="THB47" s="4"/>
      <c r="THC47" s="4"/>
      <c r="THD47" s="4"/>
      <c r="THE47" s="4"/>
      <c r="THF47" s="4"/>
      <c r="THG47" s="4"/>
      <c r="THH47" s="4"/>
      <c r="THI47" s="4"/>
      <c r="THJ47" s="4"/>
      <c r="THK47" s="4"/>
      <c r="THL47" s="4"/>
      <c r="THM47" s="4"/>
      <c r="THN47" s="4"/>
      <c r="THO47" s="4"/>
      <c r="THP47" s="4"/>
      <c r="THQ47" s="4"/>
      <c r="THR47" s="4"/>
      <c r="THS47" s="4"/>
      <c r="THT47" s="4"/>
      <c r="THU47" s="4"/>
      <c r="THV47" s="4"/>
      <c r="THW47" s="4"/>
      <c r="THX47" s="4"/>
      <c r="THY47" s="4"/>
      <c r="THZ47" s="4"/>
      <c r="TIA47" s="4"/>
      <c r="TIB47" s="4"/>
      <c r="TIC47" s="4"/>
      <c r="TID47" s="4"/>
      <c r="TIE47" s="4"/>
      <c r="TIF47" s="4"/>
      <c r="TIG47" s="4"/>
      <c r="TIH47" s="4"/>
      <c r="TII47" s="4"/>
      <c r="TIJ47" s="4"/>
      <c r="TIK47" s="4"/>
      <c r="TIL47" s="4"/>
      <c r="TIM47" s="4"/>
      <c r="TIN47" s="4"/>
      <c r="TIO47" s="4"/>
      <c r="TIP47" s="4"/>
      <c r="TIQ47" s="4"/>
      <c r="TIR47" s="4"/>
      <c r="TIS47" s="4"/>
      <c r="TIT47" s="4"/>
      <c r="TIU47" s="4"/>
      <c r="TIV47" s="4"/>
      <c r="TIW47" s="4"/>
      <c r="TIX47" s="4"/>
      <c r="TIY47" s="4"/>
      <c r="TIZ47" s="4"/>
      <c r="TJA47" s="4"/>
      <c r="TJB47" s="4"/>
      <c r="TJC47" s="4"/>
      <c r="TJD47" s="4"/>
      <c r="TJE47" s="4"/>
      <c r="TJF47" s="4"/>
      <c r="TJG47" s="4"/>
      <c r="TJH47" s="4"/>
      <c r="TJI47" s="4"/>
      <c r="TJJ47" s="4"/>
      <c r="TJK47" s="4"/>
      <c r="TJL47" s="4"/>
      <c r="TJM47" s="4"/>
      <c r="TJN47" s="4"/>
      <c r="TJO47" s="4"/>
      <c r="TJP47" s="4"/>
      <c r="TJQ47" s="4"/>
      <c r="TJR47" s="4"/>
      <c r="TJS47" s="4"/>
      <c r="TJT47" s="4"/>
      <c r="TJU47" s="4"/>
      <c r="TJV47" s="4"/>
      <c r="TJW47" s="4"/>
      <c r="TJX47" s="4"/>
      <c r="TJY47" s="4"/>
      <c r="TJZ47" s="4"/>
      <c r="TKA47" s="4"/>
      <c r="TKB47" s="4"/>
      <c r="TKC47" s="4"/>
      <c r="TKD47" s="4"/>
      <c r="TKE47" s="4"/>
      <c r="TKF47" s="4"/>
      <c r="TKG47" s="4"/>
      <c r="TKH47" s="4"/>
      <c r="TKI47" s="4"/>
      <c r="TKJ47" s="4"/>
      <c r="TKK47" s="4"/>
      <c r="TKL47" s="4"/>
      <c r="TKM47" s="4"/>
      <c r="TKN47" s="4"/>
      <c r="TKO47" s="4"/>
      <c r="TKP47" s="4"/>
      <c r="TKQ47" s="4"/>
      <c r="TKR47" s="4"/>
      <c r="TKS47" s="4"/>
      <c r="TKT47" s="4"/>
      <c r="TKU47" s="4"/>
      <c r="TKV47" s="4"/>
      <c r="TKW47" s="4"/>
      <c r="TKX47" s="4"/>
      <c r="TKY47" s="4"/>
      <c r="TKZ47" s="4"/>
      <c r="TLA47" s="4"/>
      <c r="TLB47" s="4"/>
      <c r="TLC47" s="4"/>
      <c r="TLD47" s="4"/>
      <c r="TLE47" s="4"/>
      <c r="TLF47" s="4"/>
      <c r="TLG47" s="4"/>
      <c r="TLH47" s="4"/>
      <c r="TLI47" s="4"/>
      <c r="TLJ47" s="4"/>
      <c r="TLK47" s="4"/>
      <c r="TLL47" s="4"/>
      <c r="TLM47" s="4"/>
      <c r="TLN47" s="4"/>
      <c r="TLO47" s="4"/>
      <c r="TLP47" s="4"/>
      <c r="TLQ47" s="4"/>
      <c r="TLR47" s="4"/>
      <c r="TLS47" s="4"/>
      <c r="TLT47" s="4"/>
      <c r="TLU47" s="4"/>
      <c r="TLV47" s="4"/>
      <c r="TLW47" s="4"/>
      <c r="TLX47" s="4"/>
      <c r="TLY47" s="4"/>
      <c r="TLZ47" s="4"/>
      <c r="TMA47" s="4"/>
      <c r="TMB47" s="4"/>
      <c r="TMC47" s="4"/>
      <c r="TMD47" s="4"/>
      <c r="TME47" s="4"/>
      <c r="TMF47" s="4"/>
      <c r="TMG47" s="4"/>
      <c r="TMH47" s="4"/>
      <c r="TMI47" s="4"/>
      <c r="TMJ47" s="4"/>
      <c r="TMK47" s="4"/>
      <c r="TML47" s="4"/>
      <c r="TMM47" s="4"/>
      <c r="TMN47" s="4"/>
      <c r="TMO47" s="4"/>
      <c r="TMP47" s="4"/>
      <c r="TMQ47" s="4"/>
      <c r="TMR47" s="4"/>
      <c r="TMS47" s="4"/>
      <c r="TMT47" s="4"/>
      <c r="TMU47" s="4"/>
      <c r="TMV47" s="4"/>
      <c r="TMW47" s="4"/>
      <c r="TMX47" s="4"/>
      <c r="TMY47" s="4"/>
      <c r="TMZ47" s="4"/>
      <c r="TNA47" s="4"/>
      <c r="TNB47" s="4"/>
      <c r="TNC47" s="4"/>
      <c r="TND47" s="4"/>
      <c r="TNE47" s="4"/>
      <c r="TNF47" s="4"/>
      <c r="TNG47" s="4"/>
      <c r="TNH47" s="4"/>
      <c r="TNI47" s="4"/>
      <c r="TNJ47" s="4"/>
      <c r="TNK47" s="4"/>
      <c r="TNL47" s="4"/>
      <c r="TNM47" s="4"/>
      <c r="TNN47" s="4"/>
      <c r="TNO47" s="4"/>
      <c r="TNP47" s="4"/>
      <c r="TNQ47" s="4"/>
      <c r="TNR47" s="4"/>
      <c r="TNS47" s="4"/>
      <c r="TNT47" s="4"/>
      <c r="TNU47" s="4"/>
      <c r="TNV47" s="4"/>
      <c r="TNW47" s="4"/>
      <c r="TNX47" s="4"/>
      <c r="TNY47" s="4"/>
      <c r="TNZ47" s="4"/>
      <c r="TOA47" s="4"/>
      <c r="TOB47" s="4"/>
      <c r="TOC47" s="4"/>
      <c r="TOD47" s="4"/>
      <c r="TOE47" s="4"/>
      <c r="TOF47" s="4"/>
      <c r="TOG47" s="4"/>
      <c r="TOH47" s="4"/>
      <c r="TOI47" s="4"/>
      <c r="TOJ47" s="4"/>
      <c r="TOK47" s="4"/>
      <c r="TOL47" s="4"/>
      <c r="TOM47" s="4"/>
      <c r="TON47" s="4"/>
      <c r="TOO47" s="4"/>
      <c r="TOP47" s="4"/>
      <c r="TOQ47" s="4"/>
      <c r="TOR47" s="4"/>
      <c r="TOS47" s="4"/>
      <c r="TOT47" s="4"/>
      <c r="TOU47" s="4"/>
      <c r="TOV47" s="4"/>
      <c r="TOW47" s="4"/>
      <c r="TOX47" s="4"/>
      <c r="TOY47" s="4"/>
      <c r="TOZ47" s="4"/>
      <c r="TPA47" s="4"/>
      <c r="TPB47" s="4"/>
      <c r="TPC47" s="4"/>
      <c r="TPD47" s="4"/>
      <c r="TPE47" s="4"/>
      <c r="TPF47" s="4"/>
      <c r="TPG47" s="4"/>
      <c r="TPH47" s="4"/>
      <c r="TPI47" s="4"/>
      <c r="TPJ47" s="4"/>
      <c r="TPK47" s="4"/>
      <c r="TPL47" s="4"/>
      <c r="TPM47" s="4"/>
      <c r="TPN47" s="4"/>
      <c r="TPO47" s="4"/>
      <c r="TPP47" s="4"/>
      <c r="TPQ47" s="4"/>
      <c r="TPR47" s="4"/>
      <c r="TPS47" s="4"/>
      <c r="TPT47" s="4"/>
      <c r="TPU47" s="4"/>
      <c r="TPV47" s="4"/>
      <c r="TPW47" s="4"/>
      <c r="TPX47" s="4"/>
      <c r="TPY47" s="4"/>
      <c r="TPZ47" s="4"/>
      <c r="TQA47" s="4"/>
      <c r="TQB47" s="4"/>
      <c r="TQC47" s="4"/>
      <c r="TQD47" s="4"/>
      <c r="TQE47" s="4"/>
      <c r="TQF47" s="4"/>
      <c r="TQG47" s="4"/>
      <c r="TQH47" s="4"/>
      <c r="TQI47" s="4"/>
      <c r="TQJ47" s="4"/>
      <c r="TQK47" s="4"/>
      <c r="TQL47" s="4"/>
      <c r="TQM47" s="4"/>
      <c r="TQN47" s="4"/>
      <c r="TQO47" s="4"/>
      <c r="TQP47" s="4"/>
      <c r="TQQ47" s="4"/>
      <c r="TQR47" s="4"/>
      <c r="TQS47" s="4"/>
      <c r="TQT47" s="4"/>
      <c r="TQU47" s="4"/>
      <c r="TQV47" s="4"/>
      <c r="TQW47" s="4"/>
      <c r="TQX47" s="4"/>
      <c r="TQY47" s="4"/>
      <c r="TQZ47" s="4"/>
      <c r="TRA47" s="4"/>
      <c r="TRB47" s="4"/>
      <c r="TRC47" s="4"/>
      <c r="TRD47" s="4"/>
      <c r="TRE47" s="4"/>
      <c r="TRF47" s="4"/>
      <c r="TRG47" s="4"/>
      <c r="TRH47" s="4"/>
      <c r="TRI47" s="4"/>
      <c r="TRJ47" s="4"/>
      <c r="TRK47" s="4"/>
      <c r="TRL47" s="4"/>
      <c r="TRM47" s="4"/>
      <c r="TRN47" s="4"/>
      <c r="TRO47" s="4"/>
      <c r="TRP47" s="4"/>
      <c r="TRQ47" s="4"/>
      <c r="TRR47" s="4"/>
      <c r="TRS47" s="4"/>
      <c r="TRT47" s="4"/>
      <c r="TRU47" s="4"/>
      <c r="TRV47" s="4"/>
      <c r="TRW47" s="4"/>
      <c r="TRX47" s="4"/>
      <c r="TRY47" s="4"/>
      <c r="TRZ47" s="4"/>
      <c r="TSA47" s="4"/>
      <c r="TSB47" s="4"/>
      <c r="TSC47" s="4"/>
      <c r="TSD47" s="4"/>
      <c r="TSE47" s="4"/>
      <c r="TSF47" s="4"/>
      <c r="TSG47" s="4"/>
      <c r="TSH47" s="4"/>
      <c r="TSI47" s="4"/>
      <c r="TSJ47" s="4"/>
      <c r="TSK47" s="4"/>
      <c r="TSL47" s="4"/>
      <c r="TSM47" s="4"/>
      <c r="TSN47" s="4"/>
      <c r="TSO47" s="4"/>
      <c r="TSP47" s="4"/>
      <c r="TSQ47" s="4"/>
      <c r="TSR47" s="4"/>
      <c r="TSS47" s="4"/>
      <c r="TST47" s="4"/>
      <c r="TSU47" s="4"/>
      <c r="TSV47" s="4"/>
      <c r="TSW47" s="4"/>
      <c r="TSX47" s="4"/>
      <c r="TSY47" s="4"/>
      <c r="TSZ47" s="4"/>
      <c r="TTA47" s="4"/>
      <c r="TTB47" s="4"/>
      <c r="TTC47" s="4"/>
      <c r="TTD47" s="4"/>
      <c r="TTE47" s="4"/>
      <c r="TTF47" s="4"/>
      <c r="TTG47" s="4"/>
      <c r="TTH47" s="4"/>
      <c r="TTI47" s="4"/>
      <c r="TTJ47" s="4"/>
      <c r="TTK47" s="4"/>
      <c r="TTL47" s="4"/>
      <c r="TTM47" s="4"/>
      <c r="TTN47" s="4"/>
      <c r="TTO47" s="4"/>
      <c r="TTP47" s="4"/>
      <c r="TTQ47" s="4"/>
      <c r="TTR47" s="4"/>
      <c r="TTS47" s="4"/>
      <c r="TTT47" s="4"/>
      <c r="TTU47" s="4"/>
      <c r="TTV47" s="4"/>
      <c r="TTW47" s="4"/>
      <c r="TTX47" s="4"/>
      <c r="TTY47" s="4"/>
      <c r="TTZ47" s="4"/>
      <c r="TUA47" s="4"/>
      <c r="TUB47" s="4"/>
      <c r="TUC47" s="4"/>
      <c r="TUD47" s="4"/>
      <c r="TUE47" s="4"/>
      <c r="TUF47" s="4"/>
      <c r="TUG47" s="4"/>
      <c r="TUH47" s="4"/>
      <c r="TUI47" s="4"/>
      <c r="TUJ47" s="4"/>
      <c r="TUK47" s="4"/>
      <c r="TUL47" s="4"/>
      <c r="TUM47" s="4"/>
      <c r="TUN47" s="4"/>
      <c r="TUO47" s="4"/>
      <c r="TUP47" s="4"/>
      <c r="TUQ47" s="4"/>
      <c r="TUR47" s="4"/>
      <c r="TUS47" s="4"/>
      <c r="TUT47" s="4"/>
      <c r="TUU47" s="4"/>
      <c r="TUV47" s="4"/>
      <c r="TUW47" s="4"/>
      <c r="TUX47" s="4"/>
      <c r="TUY47" s="4"/>
      <c r="TUZ47" s="4"/>
      <c r="TVA47" s="4"/>
      <c r="TVB47" s="4"/>
      <c r="TVC47" s="4"/>
      <c r="TVD47" s="4"/>
      <c r="TVE47" s="4"/>
      <c r="TVF47" s="4"/>
      <c r="TVG47" s="4"/>
      <c r="TVH47" s="4"/>
      <c r="TVI47" s="4"/>
      <c r="TVJ47" s="4"/>
      <c r="TVK47" s="4"/>
      <c r="TVL47" s="4"/>
      <c r="TVM47" s="4"/>
      <c r="TVN47" s="4"/>
      <c r="TVO47" s="4"/>
      <c r="TVP47" s="4"/>
      <c r="TVQ47" s="4"/>
      <c r="TVR47" s="4"/>
      <c r="TVS47" s="4"/>
      <c r="TVT47" s="4"/>
      <c r="TVU47" s="4"/>
      <c r="TVV47" s="4"/>
      <c r="TVW47" s="4"/>
      <c r="TVX47" s="4"/>
      <c r="TVY47" s="4"/>
      <c r="TVZ47" s="4"/>
      <c r="TWA47" s="4"/>
      <c r="TWB47" s="4"/>
      <c r="TWC47" s="4"/>
      <c r="TWD47" s="4"/>
      <c r="TWE47" s="4"/>
      <c r="TWF47" s="4"/>
      <c r="TWG47" s="4"/>
      <c r="TWH47" s="4"/>
      <c r="TWI47" s="4"/>
      <c r="TWJ47" s="4"/>
      <c r="TWK47" s="4"/>
      <c r="TWL47" s="4"/>
      <c r="TWM47" s="4"/>
      <c r="TWN47" s="4"/>
      <c r="TWO47" s="4"/>
      <c r="TWP47" s="4"/>
      <c r="TWQ47" s="4"/>
      <c r="TWR47" s="4"/>
      <c r="TWS47" s="4"/>
      <c r="TWT47" s="4"/>
      <c r="TWU47" s="4"/>
      <c r="TWV47" s="4"/>
      <c r="TWW47" s="4"/>
      <c r="TWX47" s="4"/>
      <c r="TWY47" s="4"/>
      <c r="TWZ47" s="4"/>
      <c r="TXA47" s="4"/>
      <c r="TXB47" s="4"/>
      <c r="TXC47" s="4"/>
      <c r="TXD47" s="4"/>
      <c r="TXE47" s="4"/>
      <c r="TXF47" s="4"/>
      <c r="TXG47" s="4"/>
      <c r="TXH47" s="4"/>
      <c r="TXI47" s="4"/>
      <c r="TXJ47" s="4"/>
      <c r="TXK47" s="4"/>
      <c r="TXL47" s="4"/>
      <c r="TXM47" s="4"/>
      <c r="TXN47" s="4"/>
      <c r="TXO47" s="4"/>
      <c r="TXP47" s="4"/>
      <c r="TXQ47" s="4"/>
      <c r="TXR47" s="4"/>
      <c r="TXS47" s="4"/>
      <c r="TXT47" s="4"/>
      <c r="TXU47" s="4"/>
      <c r="TXV47" s="4"/>
      <c r="TXW47" s="4"/>
      <c r="TXX47" s="4"/>
      <c r="TXY47" s="4"/>
      <c r="TXZ47" s="4"/>
      <c r="TYA47" s="4"/>
      <c r="TYB47" s="4"/>
      <c r="TYC47" s="4"/>
      <c r="TYD47" s="4"/>
      <c r="TYE47" s="4"/>
      <c r="TYF47" s="4"/>
      <c r="TYG47" s="4"/>
      <c r="TYH47" s="4"/>
      <c r="TYI47" s="4"/>
      <c r="TYJ47" s="4"/>
      <c r="TYK47" s="4"/>
      <c r="TYL47" s="4"/>
      <c r="TYM47" s="4"/>
      <c r="TYN47" s="4"/>
      <c r="TYO47" s="4"/>
      <c r="TYP47" s="4"/>
      <c r="TYQ47" s="4"/>
      <c r="TYR47" s="4"/>
      <c r="TYS47" s="4"/>
      <c r="TYT47" s="4"/>
      <c r="TYU47" s="4"/>
      <c r="TYV47" s="4"/>
      <c r="TYW47" s="4"/>
      <c r="TYX47" s="4"/>
      <c r="TYY47" s="4"/>
      <c r="TYZ47" s="4"/>
      <c r="TZA47" s="4"/>
      <c r="TZB47" s="4"/>
      <c r="TZC47" s="4"/>
      <c r="TZD47" s="4"/>
      <c r="TZE47" s="4"/>
      <c r="TZF47" s="4"/>
      <c r="TZG47" s="4"/>
      <c r="TZH47" s="4"/>
      <c r="TZI47" s="4"/>
      <c r="TZJ47" s="4"/>
      <c r="TZK47" s="4"/>
      <c r="TZL47" s="4"/>
      <c r="TZM47" s="4"/>
      <c r="TZN47" s="4"/>
      <c r="TZO47" s="4"/>
      <c r="TZP47" s="4"/>
      <c r="TZQ47" s="4"/>
      <c r="TZR47" s="4"/>
      <c r="TZS47" s="4"/>
      <c r="TZT47" s="4"/>
      <c r="TZU47" s="4"/>
      <c r="TZV47" s="4"/>
      <c r="TZW47" s="4"/>
      <c r="TZX47" s="4"/>
      <c r="TZY47" s="4"/>
      <c r="TZZ47" s="4"/>
      <c r="UAA47" s="4"/>
      <c r="UAB47" s="4"/>
      <c r="UAC47" s="4"/>
      <c r="UAD47" s="4"/>
      <c r="UAE47" s="4"/>
      <c r="UAF47" s="4"/>
      <c r="UAG47" s="4"/>
      <c r="UAH47" s="4"/>
      <c r="UAI47" s="4"/>
      <c r="UAJ47" s="4"/>
      <c r="UAK47" s="4"/>
      <c r="UAL47" s="4"/>
      <c r="UAM47" s="4"/>
      <c r="UAN47" s="4"/>
      <c r="UAO47" s="4"/>
      <c r="UAP47" s="4"/>
      <c r="UAQ47" s="4"/>
      <c r="UAR47" s="4"/>
      <c r="UAS47" s="4"/>
      <c r="UAT47" s="4"/>
      <c r="UAU47" s="4"/>
      <c r="UAV47" s="4"/>
      <c r="UAW47" s="4"/>
      <c r="UAX47" s="4"/>
      <c r="UAY47" s="4"/>
      <c r="UAZ47" s="4"/>
      <c r="UBA47" s="4"/>
      <c r="UBB47" s="4"/>
      <c r="UBC47" s="4"/>
      <c r="UBD47" s="4"/>
      <c r="UBE47" s="4"/>
      <c r="UBF47" s="4"/>
      <c r="UBG47" s="4"/>
      <c r="UBH47" s="4"/>
      <c r="UBI47" s="4"/>
      <c r="UBJ47" s="4"/>
      <c r="UBK47" s="4"/>
      <c r="UBL47" s="4"/>
      <c r="UBM47" s="4"/>
      <c r="UBN47" s="4"/>
      <c r="UBO47" s="4"/>
      <c r="UBP47" s="4"/>
      <c r="UBQ47" s="4"/>
      <c r="UBR47" s="4"/>
      <c r="UBS47" s="4"/>
      <c r="UBT47" s="4"/>
      <c r="UBU47" s="4"/>
      <c r="UBV47" s="4"/>
      <c r="UBW47" s="4"/>
      <c r="UBX47" s="4"/>
      <c r="UBY47" s="4"/>
      <c r="UBZ47" s="4"/>
      <c r="UCA47" s="4"/>
      <c r="UCB47" s="4"/>
      <c r="UCC47" s="4"/>
      <c r="UCD47" s="4"/>
      <c r="UCE47" s="4"/>
      <c r="UCF47" s="4"/>
      <c r="UCG47" s="4"/>
      <c r="UCH47" s="4"/>
      <c r="UCI47" s="4"/>
      <c r="UCJ47" s="4"/>
      <c r="UCK47" s="4"/>
      <c r="UCL47" s="4"/>
      <c r="UCM47" s="4"/>
      <c r="UCN47" s="4"/>
      <c r="UCO47" s="4"/>
      <c r="UCP47" s="4"/>
      <c r="UCQ47" s="4"/>
      <c r="UCR47" s="4"/>
      <c r="UCS47" s="4"/>
      <c r="UCT47" s="4"/>
      <c r="UCU47" s="4"/>
      <c r="UCV47" s="4"/>
      <c r="UCW47" s="4"/>
      <c r="UCX47" s="4"/>
      <c r="UCY47" s="4"/>
      <c r="UCZ47" s="4"/>
      <c r="UDA47" s="4"/>
      <c r="UDB47" s="4"/>
      <c r="UDC47" s="4"/>
      <c r="UDD47" s="4"/>
      <c r="UDE47" s="4"/>
      <c r="UDF47" s="4"/>
      <c r="UDG47" s="4"/>
      <c r="UDH47" s="4"/>
      <c r="UDI47" s="4"/>
      <c r="UDJ47" s="4"/>
      <c r="UDK47" s="4"/>
      <c r="UDL47" s="4"/>
      <c r="UDM47" s="4"/>
      <c r="UDN47" s="4"/>
      <c r="UDO47" s="4"/>
      <c r="UDP47" s="4"/>
      <c r="UDQ47" s="4"/>
      <c r="UDR47" s="4"/>
      <c r="UDS47" s="4"/>
      <c r="UDT47" s="4"/>
      <c r="UDU47" s="4"/>
      <c r="UDV47" s="4"/>
      <c r="UDW47" s="4"/>
      <c r="UDX47" s="4"/>
      <c r="UDY47" s="4"/>
      <c r="UDZ47" s="4"/>
      <c r="UEA47" s="4"/>
      <c r="UEB47" s="4"/>
      <c r="UEC47" s="4"/>
      <c r="UED47" s="4"/>
      <c r="UEE47" s="4"/>
      <c r="UEF47" s="4"/>
      <c r="UEG47" s="4"/>
      <c r="UEH47" s="4"/>
      <c r="UEI47" s="4"/>
      <c r="UEJ47" s="4"/>
      <c r="UEK47" s="4"/>
      <c r="UEL47" s="4"/>
      <c r="UEM47" s="4"/>
      <c r="UEN47" s="4"/>
      <c r="UEO47" s="4"/>
      <c r="UEP47" s="4"/>
      <c r="UEQ47" s="4"/>
      <c r="UER47" s="4"/>
      <c r="UES47" s="4"/>
      <c r="UET47" s="4"/>
      <c r="UEU47" s="4"/>
      <c r="UEV47" s="4"/>
      <c r="UEW47" s="4"/>
      <c r="UEX47" s="4"/>
      <c r="UEY47" s="4"/>
      <c r="UEZ47" s="4"/>
      <c r="UFA47" s="4"/>
      <c r="UFB47" s="4"/>
      <c r="UFC47" s="4"/>
      <c r="UFD47" s="4"/>
      <c r="UFE47" s="4"/>
      <c r="UFF47" s="4"/>
      <c r="UFG47" s="4"/>
      <c r="UFH47" s="4"/>
      <c r="UFI47" s="4"/>
      <c r="UFJ47" s="4"/>
      <c r="UFK47" s="4"/>
      <c r="UFL47" s="4"/>
      <c r="UFM47" s="4"/>
      <c r="UFN47" s="4"/>
      <c r="UFO47" s="4"/>
      <c r="UFP47" s="4"/>
      <c r="UFQ47" s="4"/>
      <c r="UFR47" s="4"/>
      <c r="UFS47" s="4"/>
      <c r="UFT47" s="4"/>
      <c r="UFU47" s="4"/>
      <c r="UFV47" s="4"/>
      <c r="UFW47" s="4"/>
      <c r="UFX47" s="4"/>
      <c r="UFY47" s="4"/>
      <c r="UFZ47" s="4"/>
      <c r="UGA47" s="4"/>
      <c r="UGB47" s="4"/>
      <c r="UGC47" s="4"/>
      <c r="UGD47" s="4"/>
      <c r="UGE47" s="4"/>
      <c r="UGF47" s="4"/>
      <c r="UGG47" s="4"/>
      <c r="UGH47" s="4"/>
      <c r="UGI47" s="4"/>
      <c r="UGJ47" s="4"/>
      <c r="UGK47" s="4"/>
      <c r="UGL47" s="4"/>
      <c r="UGM47" s="4"/>
      <c r="UGN47" s="4"/>
      <c r="UGO47" s="4"/>
      <c r="UGP47" s="4"/>
      <c r="UGQ47" s="4"/>
      <c r="UGR47" s="4"/>
      <c r="UGS47" s="4"/>
      <c r="UGT47" s="4"/>
      <c r="UGU47" s="4"/>
      <c r="UGV47" s="4"/>
      <c r="UGW47" s="4"/>
      <c r="UGX47" s="4"/>
      <c r="UGY47" s="4"/>
      <c r="UGZ47" s="4"/>
      <c r="UHA47" s="4"/>
      <c r="UHB47" s="4"/>
      <c r="UHC47" s="4"/>
      <c r="UHD47" s="4"/>
      <c r="UHE47" s="4"/>
      <c r="UHF47" s="4"/>
      <c r="UHG47" s="4"/>
      <c r="UHH47" s="4"/>
      <c r="UHI47" s="4"/>
      <c r="UHJ47" s="4"/>
      <c r="UHK47" s="4"/>
      <c r="UHL47" s="4"/>
      <c r="UHM47" s="4"/>
      <c r="UHN47" s="4"/>
      <c r="UHO47" s="4"/>
      <c r="UHP47" s="4"/>
      <c r="UHQ47" s="4"/>
      <c r="UHR47" s="4"/>
      <c r="UHS47" s="4"/>
      <c r="UHT47" s="4"/>
      <c r="UHU47" s="4"/>
      <c r="UHV47" s="4"/>
      <c r="UHW47" s="4"/>
      <c r="UHX47" s="4"/>
      <c r="UHY47" s="4"/>
      <c r="UHZ47" s="4"/>
      <c r="UIA47" s="4"/>
      <c r="UIB47" s="4"/>
      <c r="UIC47" s="4"/>
      <c r="UID47" s="4"/>
      <c r="UIE47" s="4"/>
      <c r="UIF47" s="4"/>
      <c r="UIG47" s="4"/>
      <c r="UIH47" s="4"/>
      <c r="UII47" s="4"/>
      <c r="UIJ47" s="4"/>
      <c r="UIK47" s="4"/>
      <c r="UIL47" s="4"/>
      <c r="UIM47" s="4"/>
      <c r="UIN47" s="4"/>
      <c r="UIO47" s="4"/>
      <c r="UIP47" s="4"/>
      <c r="UIQ47" s="4"/>
      <c r="UIR47" s="4"/>
      <c r="UIS47" s="4"/>
      <c r="UIT47" s="4"/>
      <c r="UIU47" s="4"/>
      <c r="UIV47" s="4"/>
      <c r="UIW47" s="4"/>
      <c r="UIX47" s="4"/>
      <c r="UIY47" s="4"/>
      <c r="UIZ47" s="4"/>
      <c r="UJA47" s="4"/>
      <c r="UJB47" s="4"/>
      <c r="UJC47" s="4"/>
      <c r="UJD47" s="4"/>
      <c r="UJE47" s="4"/>
      <c r="UJF47" s="4"/>
      <c r="UJG47" s="4"/>
      <c r="UJH47" s="4"/>
      <c r="UJI47" s="4"/>
      <c r="UJJ47" s="4"/>
      <c r="UJK47" s="4"/>
      <c r="UJL47" s="4"/>
      <c r="UJM47" s="4"/>
      <c r="UJN47" s="4"/>
      <c r="UJO47" s="4"/>
      <c r="UJP47" s="4"/>
      <c r="UJQ47" s="4"/>
      <c r="UJR47" s="4"/>
      <c r="UJS47" s="4"/>
      <c r="UJT47" s="4"/>
      <c r="UJU47" s="4"/>
      <c r="UJV47" s="4"/>
      <c r="UJW47" s="4"/>
      <c r="UJX47" s="4"/>
      <c r="UJY47" s="4"/>
      <c r="UJZ47" s="4"/>
      <c r="UKA47" s="4"/>
      <c r="UKB47" s="4"/>
      <c r="UKC47" s="4"/>
      <c r="UKD47" s="4"/>
      <c r="UKE47" s="4"/>
      <c r="UKF47" s="4"/>
      <c r="UKG47" s="4"/>
      <c r="UKH47" s="4"/>
      <c r="UKI47" s="4"/>
      <c r="UKJ47" s="4"/>
      <c r="UKK47" s="4"/>
      <c r="UKL47" s="4"/>
      <c r="UKM47" s="4"/>
      <c r="UKN47" s="4"/>
      <c r="UKO47" s="4"/>
      <c r="UKP47" s="4"/>
      <c r="UKQ47" s="4"/>
      <c r="UKR47" s="4"/>
      <c r="UKS47" s="4"/>
      <c r="UKT47" s="4"/>
      <c r="UKU47" s="4"/>
      <c r="UKV47" s="4"/>
      <c r="UKW47" s="4"/>
      <c r="UKX47" s="4"/>
      <c r="UKY47" s="4"/>
      <c r="UKZ47" s="4"/>
      <c r="ULA47" s="4"/>
      <c r="ULB47" s="4"/>
      <c r="ULC47" s="4"/>
      <c r="ULD47" s="4"/>
      <c r="ULE47" s="4"/>
      <c r="ULF47" s="4"/>
      <c r="ULG47" s="4"/>
      <c r="ULH47" s="4"/>
      <c r="ULI47" s="4"/>
      <c r="ULJ47" s="4"/>
      <c r="ULK47" s="4"/>
      <c r="ULL47" s="4"/>
      <c r="ULM47" s="4"/>
      <c r="ULN47" s="4"/>
      <c r="ULO47" s="4"/>
      <c r="ULP47" s="4"/>
      <c r="ULQ47" s="4"/>
      <c r="ULR47" s="4"/>
      <c r="ULS47" s="4"/>
      <c r="ULT47" s="4"/>
      <c r="ULU47" s="4"/>
      <c r="ULV47" s="4"/>
      <c r="ULW47" s="4"/>
      <c r="ULX47" s="4"/>
      <c r="ULY47" s="4"/>
      <c r="ULZ47" s="4"/>
      <c r="UMA47" s="4"/>
      <c r="UMB47" s="4"/>
      <c r="UMC47" s="4"/>
      <c r="UMD47" s="4"/>
      <c r="UME47" s="4"/>
      <c r="UMF47" s="4"/>
      <c r="UMG47" s="4"/>
      <c r="UMH47" s="4"/>
      <c r="UMI47" s="4"/>
      <c r="UMJ47" s="4"/>
      <c r="UMK47" s="4"/>
      <c r="UML47" s="4"/>
      <c r="UMM47" s="4"/>
      <c r="UMN47" s="4"/>
      <c r="UMO47" s="4"/>
      <c r="UMP47" s="4"/>
      <c r="UMQ47" s="4"/>
      <c r="UMR47" s="4"/>
      <c r="UMS47" s="4"/>
      <c r="UMT47" s="4"/>
      <c r="UMU47" s="4"/>
      <c r="UMV47" s="4"/>
      <c r="UMW47" s="4"/>
      <c r="UMX47" s="4"/>
      <c r="UMY47" s="4"/>
      <c r="UMZ47" s="4"/>
      <c r="UNA47" s="4"/>
      <c r="UNB47" s="4"/>
      <c r="UNC47" s="4"/>
      <c r="UND47" s="4"/>
      <c r="UNE47" s="4"/>
      <c r="UNF47" s="4"/>
      <c r="UNG47" s="4"/>
      <c r="UNH47" s="4"/>
      <c r="UNI47" s="4"/>
      <c r="UNJ47" s="4"/>
      <c r="UNK47" s="4"/>
      <c r="UNL47" s="4"/>
      <c r="UNM47" s="4"/>
      <c r="UNN47" s="4"/>
      <c r="UNO47" s="4"/>
      <c r="UNP47" s="4"/>
      <c r="UNQ47" s="4"/>
      <c r="UNR47" s="4"/>
      <c r="UNS47" s="4"/>
      <c r="UNT47" s="4"/>
      <c r="UNU47" s="4"/>
      <c r="UNV47" s="4"/>
      <c r="UNW47" s="4"/>
      <c r="UNX47" s="4"/>
      <c r="UNY47" s="4"/>
      <c r="UNZ47" s="4"/>
      <c r="UOA47" s="4"/>
      <c r="UOB47" s="4"/>
      <c r="UOC47" s="4"/>
      <c r="UOD47" s="4"/>
      <c r="UOE47" s="4"/>
      <c r="UOF47" s="4"/>
      <c r="UOG47" s="4"/>
      <c r="UOH47" s="4"/>
      <c r="UOI47" s="4"/>
      <c r="UOJ47" s="4"/>
      <c r="UOK47" s="4"/>
      <c r="UOL47" s="4"/>
      <c r="UOM47" s="4"/>
      <c r="UON47" s="4"/>
      <c r="UOO47" s="4"/>
      <c r="UOP47" s="4"/>
      <c r="UOQ47" s="4"/>
      <c r="UOR47" s="4"/>
      <c r="UOS47" s="4"/>
      <c r="UOT47" s="4"/>
      <c r="UOU47" s="4"/>
      <c r="UOV47" s="4"/>
      <c r="UOW47" s="4"/>
      <c r="UOX47" s="4"/>
      <c r="UOY47" s="4"/>
      <c r="UOZ47" s="4"/>
      <c r="UPA47" s="4"/>
      <c r="UPB47" s="4"/>
      <c r="UPC47" s="4"/>
      <c r="UPD47" s="4"/>
      <c r="UPE47" s="4"/>
      <c r="UPF47" s="4"/>
      <c r="UPG47" s="4"/>
      <c r="UPH47" s="4"/>
      <c r="UPI47" s="4"/>
      <c r="UPJ47" s="4"/>
      <c r="UPK47" s="4"/>
      <c r="UPL47" s="4"/>
      <c r="UPM47" s="4"/>
      <c r="UPN47" s="4"/>
      <c r="UPO47" s="4"/>
      <c r="UPP47" s="4"/>
      <c r="UPQ47" s="4"/>
      <c r="UPR47" s="4"/>
      <c r="UPS47" s="4"/>
      <c r="UPT47" s="4"/>
      <c r="UPU47" s="4"/>
      <c r="UPV47" s="4"/>
      <c r="UPW47" s="4"/>
      <c r="UPX47" s="4"/>
      <c r="UPY47" s="4"/>
      <c r="UPZ47" s="4"/>
      <c r="UQA47" s="4"/>
      <c r="UQB47" s="4"/>
      <c r="UQC47" s="4"/>
      <c r="UQD47" s="4"/>
      <c r="UQE47" s="4"/>
      <c r="UQF47" s="4"/>
      <c r="UQG47" s="4"/>
      <c r="UQH47" s="4"/>
      <c r="UQI47" s="4"/>
      <c r="UQJ47" s="4"/>
      <c r="UQK47" s="4"/>
      <c r="UQL47" s="4"/>
      <c r="UQM47" s="4"/>
      <c r="UQN47" s="4"/>
      <c r="UQO47" s="4"/>
      <c r="UQP47" s="4"/>
      <c r="UQQ47" s="4"/>
      <c r="UQR47" s="4"/>
      <c r="UQS47" s="4"/>
      <c r="UQT47" s="4"/>
      <c r="UQU47" s="4"/>
      <c r="UQV47" s="4"/>
      <c r="UQW47" s="4"/>
      <c r="UQX47" s="4"/>
      <c r="UQY47" s="4"/>
      <c r="UQZ47" s="4"/>
      <c r="URA47" s="4"/>
      <c r="URB47" s="4"/>
      <c r="URC47" s="4"/>
      <c r="URD47" s="4"/>
      <c r="URE47" s="4"/>
      <c r="URF47" s="4"/>
      <c r="URG47" s="4"/>
      <c r="URH47" s="4"/>
      <c r="URI47" s="4"/>
      <c r="URJ47" s="4"/>
      <c r="URK47" s="4"/>
      <c r="URL47" s="4"/>
      <c r="URM47" s="4"/>
      <c r="URN47" s="4"/>
      <c r="URO47" s="4"/>
      <c r="URP47" s="4"/>
      <c r="URQ47" s="4"/>
      <c r="URR47" s="4"/>
      <c r="URS47" s="4"/>
      <c r="URT47" s="4"/>
      <c r="URU47" s="4"/>
      <c r="URV47" s="4"/>
      <c r="URW47" s="4"/>
      <c r="URX47" s="4"/>
      <c r="URY47" s="4"/>
      <c r="URZ47" s="4"/>
      <c r="USA47" s="4"/>
      <c r="USB47" s="4"/>
      <c r="USC47" s="4"/>
      <c r="USD47" s="4"/>
      <c r="USE47" s="4"/>
      <c r="USF47" s="4"/>
      <c r="USG47" s="4"/>
      <c r="USH47" s="4"/>
      <c r="USI47" s="4"/>
      <c r="USJ47" s="4"/>
      <c r="USK47" s="4"/>
      <c r="USL47" s="4"/>
      <c r="USM47" s="4"/>
      <c r="USN47" s="4"/>
      <c r="USO47" s="4"/>
      <c r="USP47" s="4"/>
      <c r="USQ47" s="4"/>
      <c r="USR47" s="4"/>
      <c r="USS47" s="4"/>
      <c r="UST47" s="4"/>
      <c r="USU47" s="4"/>
      <c r="USV47" s="4"/>
      <c r="USW47" s="4"/>
      <c r="USX47" s="4"/>
      <c r="USY47" s="4"/>
      <c r="USZ47" s="4"/>
      <c r="UTA47" s="4"/>
      <c r="UTB47" s="4"/>
      <c r="UTC47" s="4"/>
      <c r="UTD47" s="4"/>
      <c r="UTE47" s="4"/>
      <c r="UTF47" s="4"/>
      <c r="UTG47" s="4"/>
      <c r="UTH47" s="4"/>
      <c r="UTI47" s="4"/>
      <c r="UTJ47" s="4"/>
      <c r="UTK47" s="4"/>
      <c r="UTL47" s="4"/>
      <c r="UTM47" s="4"/>
      <c r="UTN47" s="4"/>
      <c r="UTO47" s="4"/>
      <c r="UTP47" s="4"/>
      <c r="UTQ47" s="4"/>
      <c r="UTR47" s="4"/>
      <c r="UTS47" s="4"/>
      <c r="UTT47" s="4"/>
      <c r="UTU47" s="4"/>
      <c r="UTV47" s="4"/>
      <c r="UTW47" s="4"/>
      <c r="UTX47" s="4"/>
      <c r="UTY47" s="4"/>
      <c r="UTZ47" s="4"/>
      <c r="UUA47" s="4"/>
      <c r="UUB47" s="4"/>
      <c r="UUC47" s="4"/>
      <c r="UUD47" s="4"/>
      <c r="UUE47" s="4"/>
      <c r="UUF47" s="4"/>
      <c r="UUG47" s="4"/>
      <c r="UUH47" s="4"/>
      <c r="UUI47" s="4"/>
      <c r="UUJ47" s="4"/>
      <c r="UUK47" s="4"/>
      <c r="UUL47" s="4"/>
      <c r="UUM47" s="4"/>
      <c r="UUN47" s="4"/>
      <c r="UUO47" s="4"/>
      <c r="UUP47" s="4"/>
      <c r="UUQ47" s="4"/>
      <c r="UUR47" s="4"/>
      <c r="UUS47" s="4"/>
      <c r="UUT47" s="4"/>
      <c r="UUU47" s="4"/>
      <c r="UUV47" s="4"/>
      <c r="UUW47" s="4"/>
      <c r="UUX47" s="4"/>
      <c r="UUY47" s="4"/>
      <c r="UUZ47" s="4"/>
      <c r="UVA47" s="4"/>
      <c r="UVB47" s="4"/>
      <c r="UVC47" s="4"/>
      <c r="UVD47" s="4"/>
      <c r="UVE47" s="4"/>
      <c r="UVF47" s="4"/>
      <c r="UVG47" s="4"/>
      <c r="UVH47" s="4"/>
      <c r="UVI47" s="4"/>
      <c r="UVJ47" s="4"/>
      <c r="UVK47" s="4"/>
      <c r="UVL47" s="4"/>
      <c r="UVM47" s="4"/>
      <c r="UVN47" s="4"/>
      <c r="UVO47" s="4"/>
      <c r="UVP47" s="4"/>
      <c r="UVQ47" s="4"/>
      <c r="UVR47" s="4"/>
      <c r="UVS47" s="4"/>
      <c r="UVT47" s="4"/>
      <c r="UVU47" s="4"/>
      <c r="UVV47" s="4"/>
      <c r="UVW47" s="4"/>
      <c r="UVX47" s="4"/>
      <c r="UVY47" s="4"/>
      <c r="UVZ47" s="4"/>
      <c r="UWA47" s="4"/>
      <c r="UWB47" s="4"/>
      <c r="UWC47" s="4"/>
      <c r="UWD47" s="4"/>
      <c r="UWE47" s="4"/>
      <c r="UWF47" s="4"/>
      <c r="UWG47" s="4"/>
      <c r="UWH47" s="4"/>
      <c r="UWI47" s="4"/>
      <c r="UWJ47" s="4"/>
      <c r="UWK47" s="4"/>
      <c r="UWL47" s="4"/>
      <c r="UWM47" s="4"/>
      <c r="UWN47" s="4"/>
      <c r="UWO47" s="4"/>
      <c r="UWP47" s="4"/>
      <c r="UWQ47" s="4"/>
      <c r="UWR47" s="4"/>
      <c r="UWS47" s="4"/>
      <c r="UWT47" s="4"/>
      <c r="UWU47" s="4"/>
      <c r="UWV47" s="4"/>
      <c r="UWW47" s="4"/>
      <c r="UWX47" s="4"/>
      <c r="UWY47" s="4"/>
      <c r="UWZ47" s="4"/>
      <c r="UXA47" s="4"/>
      <c r="UXB47" s="4"/>
      <c r="UXC47" s="4"/>
      <c r="UXD47" s="4"/>
      <c r="UXE47" s="4"/>
      <c r="UXF47" s="4"/>
      <c r="UXG47" s="4"/>
      <c r="UXH47" s="4"/>
      <c r="UXI47" s="4"/>
      <c r="UXJ47" s="4"/>
      <c r="UXK47" s="4"/>
      <c r="UXL47" s="4"/>
      <c r="UXM47" s="4"/>
      <c r="UXN47" s="4"/>
      <c r="UXO47" s="4"/>
      <c r="UXP47" s="4"/>
      <c r="UXQ47" s="4"/>
      <c r="UXR47" s="4"/>
      <c r="UXS47" s="4"/>
      <c r="UXT47" s="4"/>
      <c r="UXU47" s="4"/>
      <c r="UXV47" s="4"/>
      <c r="UXW47" s="4"/>
      <c r="UXX47" s="4"/>
      <c r="UXY47" s="4"/>
      <c r="UXZ47" s="4"/>
      <c r="UYA47" s="4"/>
      <c r="UYB47" s="4"/>
      <c r="UYC47" s="4"/>
      <c r="UYD47" s="4"/>
      <c r="UYE47" s="4"/>
      <c r="UYF47" s="4"/>
      <c r="UYG47" s="4"/>
      <c r="UYH47" s="4"/>
      <c r="UYI47" s="4"/>
      <c r="UYJ47" s="4"/>
      <c r="UYK47" s="4"/>
      <c r="UYL47" s="4"/>
      <c r="UYM47" s="4"/>
      <c r="UYN47" s="4"/>
      <c r="UYO47" s="4"/>
      <c r="UYP47" s="4"/>
      <c r="UYQ47" s="4"/>
      <c r="UYR47" s="4"/>
      <c r="UYS47" s="4"/>
      <c r="UYT47" s="4"/>
      <c r="UYU47" s="4"/>
      <c r="UYV47" s="4"/>
      <c r="UYW47" s="4"/>
      <c r="UYX47" s="4"/>
      <c r="UYY47" s="4"/>
      <c r="UYZ47" s="4"/>
      <c r="UZA47" s="4"/>
      <c r="UZB47" s="4"/>
      <c r="UZC47" s="4"/>
      <c r="UZD47" s="4"/>
      <c r="UZE47" s="4"/>
      <c r="UZF47" s="4"/>
      <c r="UZG47" s="4"/>
      <c r="UZH47" s="4"/>
      <c r="UZI47" s="4"/>
      <c r="UZJ47" s="4"/>
      <c r="UZK47" s="4"/>
      <c r="UZL47" s="4"/>
      <c r="UZM47" s="4"/>
      <c r="UZN47" s="4"/>
      <c r="UZO47" s="4"/>
      <c r="UZP47" s="4"/>
      <c r="UZQ47" s="4"/>
      <c r="UZR47" s="4"/>
      <c r="UZS47" s="4"/>
      <c r="UZT47" s="4"/>
      <c r="UZU47" s="4"/>
      <c r="UZV47" s="4"/>
      <c r="UZW47" s="4"/>
      <c r="UZX47" s="4"/>
      <c r="UZY47" s="4"/>
      <c r="UZZ47" s="4"/>
      <c r="VAA47" s="4"/>
      <c r="VAB47" s="4"/>
      <c r="VAC47" s="4"/>
      <c r="VAD47" s="4"/>
      <c r="VAE47" s="4"/>
      <c r="VAF47" s="4"/>
      <c r="VAG47" s="4"/>
      <c r="VAH47" s="4"/>
      <c r="VAI47" s="4"/>
      <c r="VAJ47" s="4"/>
      <c r="VAK47" s="4"/>
      <c r="VAL47" s="4"/>
      <c r="VAM47" s="4"/>
      <c r="VAN47" s="4"/>
      <c r="VAO47" s="4"/>
      <c r="VAP47" s="4"/>
      <c r="VAQ47" s="4"/>
      <c r="VAR47" s="4"/>
      <c r="VAS47" s="4"/>
      <c r="VAT47" s="4"/>
      <c r="VAU47" s="4"/>
      <c r="VAV47" s="4"/>
      <c r="VAW47" s="4"/>
      <c r="VAX47" s="4"/>
      <c r="VAY47" s="4"/>
      <c r="VAZ47" s="4"/>
      <c r="VBA47" s="4"/>
      <c r="VBB47" s="4"/>
      <c r="VBC47" s="4"/>
      <c r="VBD47" s="4"/>
      <c r="VBE47" s="4"/>
      <c r="VBF47" s="4"/>
      <c r="VBG47" s="4"/>
      <c r="VBH47" s="4"/>
      <c r="VBI47" s="4"/>
      <c r="VBJ47" s="4"/>
      <c r="VBK47" s="4"/>
      <c r="VBL47" s="4"/>
      <c r="VBM47" s="4"/>
      <c r="VBN47" s="4"/>
      <c r="VBO47" s="4"/>
      <c r="VBP47" s="4"/>
      <c r="VBQ47" s="4"/>
      <c r="VBR47" s="4"/>
      <c r="VBS47" s="4"/>
      <c r="VBT47" s="4"/>
      <c r="VBU47" s="4"/>
      <c r="VBV47" s="4"/>
      <c r="VBW47" s="4"/>
      <c r="VBX47" s="4"/>
      <c r="VBY47" s="4"/>
      <c r="VBZ47" s="4"/>
      <c r="VCA47" s="4"/>
      <c r="VCB47" s="4"/>
      <c r="VCC47" s="4"/>
      <c r="VCD47" s="4"/>
      <c r="VCE47" s="4"/>
      <c r="VCF47" s="4"/>
      <c r="VCG47" s="4"/>
      <c r="VCH47" s="4"/>
      <c r="VCI47" s="4"/>
      <c r="VCJ47" s="4"/>
      <c r="VCK47" s="4"/>
      <c r="VCL47" s="4"/>
      <c r="VCM47" s="4"/>
      <c r="VCN47" s="4"/>
      <c r="VCO47" s="4"/>
      <c r="VCP47" s="4"/>
      <c r="VCQ47" s="4"/>
      <c r="VCR47" s="4"/>
      <c r="VCS47" s="4"/>
      <c r="VCT47" s="4"/>
      <c r="VCU47" s="4"/>
      <c r="VCV47" s="4"/>
      <c r="VCW47" s="4"/>
      <c r="VCX47" s="4"/>
      <c r="VCY47" s="4"/>
      <c r="VCZ47" s="4"/>
      <c r="VDA47" s="4"/>
      <c r="VDB47" s="4"/>
      <c r="VDC47" s="4"/>
      <c r="VDD47" s="4"/>
      <c r="VDE47" s="4"/>
      <c r="VDF47" s="4"/>
      <c r="VDG47" s="4"/>
      <c r="VDH47" s="4"/>
      <c r="VDI47" s="4"/>
      <c r="VDJ47" s="4"/>
      <c r="VDK47" s="4"/>
      <c r="VDL47" s="4"/>
      <c r="VDM47" s="4"/>
      <c r="VDN47" s="4"/>
      <c r="VDO47" s="4"/>
      <c r="VDP47" s="4"/>
      <c r="VDQ47" s="4"/>
      <c r="VDR47" s="4"/>
      <c r="VDS47" s="4"/>
      <c r="VDT47" s="4"/>
      <c r="VDU47" s="4"/>
      <c r="VDV47" s="4"/>
      <c r="VDW47" s="4"/>
      <c r="VDX47" s="4"/>
      <c r="VDY47" s="4"/>
      <c r="VDZ47" s="4"/>
      <c r="VEA47" s="4"/>
      <c r="VEB47" s="4"/>
      <c r="VEC47" s="4"/>
      <c r="VED47" s="4"/>
      <c r="VEE47" s="4"/>
      <c r="VEF47" s="4"/>
      <c r="VEG47" s="4"/>
      <c r="VEH47" s="4"/>
      <c r="VEI47" s="4"/>
      <c r="VEJ47" s="4"/>
      <c r="VEK47" s="4"/>
      <c r="VEL47" s="4"/>
      <c r="VEM47" s="4"/>
      <c r="VEN47" s="4"/>
      <c r="VEO47" s="4"/>
      <c r="VEP47" s="4"/>
      <c r="VEQ47" s="4"/>
      <c r="VER47" s="4"/>
      <c r="VES47" s="4"/>
      <c r="VET47" s="4"/>
      <c r="VEU47" s="4"/>
      <c r="VEV47" s="4"/>
      <c r="VEW47" s="4"/>
      <c r="VEX47" s="4"/>
      <c r="VEY47" s="4"/>
      <c r="VEZ47" s="4"/>
      <c r="VFA47" s="4"/>
      <c r="VFB47" s="4"/>
      <c r="VFC47" s="4"/>
      <c r="VFD47" s="4"/>
      <c r="VFE47" s="4"/>
      <c r="VFF47" s="4"/>
      <c r="VFG47" s="4"/>
      <c r="VFH47" s="4"/>
      <c r="VFI47" s="4"/>
      <c r="VFJ47" s="4"/>
      <c r="VFK47" s="4"/>
      <c r="VFL47" s="4"/>
      <c r="VFM47" s="4"/>
      <c r="VFN47" s="4"/>
      <c r="VFO47" s="4"/>
      <c r="VFP47" s="4"/>
      <c r="VFQ47" s="4"/>
      <c r="VFR47" s="4"/>
      <c r="VFS47" s="4"/>
      <c r="VFT47" s="4"/>
      <c r="VFU47" s="4"/>
      <c r="VFV47" s="4"/>
      <c r="VFW47" s="4"/>
      <c r="VFX47" s="4"/>
      <c r="VFY47" s="4"/>
      <c r="VFZ47" s="4"/>
      <c r="VGA47" s="4"/>
      <c r="VGB47" s="4"/>
      <c r="VGC47" s="4"/>
      <c r="VGD47" s="4"/>
      <c r="VGE47" s="4"/>
      <c r="VGF47" s="4"/>
      <c r="VGG47" s="4"/>
      <c r="VGH47" s="4"/>
      <c r="VGI47" s="4"/>
      <c r="VGJ47" s="4"/>
      <c r="VGK47" s="4"/>
      <c r="VGL47" s="4"/>
      <c r="VGM47" s="4"/>
      <c r="VGN47" s="4"/>
      <c r="VGO47" s="4"/>
      <c r="VGP47" s="4"/>
      <c r="VGQ47" s="4"/>
      <c r="VGR47" s="4"/>
      <c r="VGS47" s="4"/>
      <c r="VGT47" s="4"/>
      <c r="VGU47" s="4"/>
      <c r="VGV47" s="4"/>
      <c r="VGW47" s="4"/>
      <c r="VGX47" s="4"/>
      <c r="VGY47" s="4"/>
      <c r="VGZ47" s="4"/>
      <c r="VHA47" s="4"/>
      <c r="VHB47" s="4"/>
      <c r="VHC47" s="4"/>
      <c r="VHD47" s="4"/>
      <c r="VHE47" s="4"/>
      <c r="VHF47" s="4"/>
      <c r="VHG47" s="4"/>
      <c r="VHH47" s="4"/>
      <c r="VHI47" s="4"/>
      <c r="VHJ47" s="4"/>
      <c r="VHK47" s="4"/>
      <c r="VHL47" s="4"/>
      <c r="VHM47" s="4"/>
      <c r="VHN47" s="4"/>
      <c r="VHO47" s="4"/>
      <c r="VHP47" s="4"/>
      <c r="VHQ47" s="4"/>
      <c r="VHR47" s="4"/>
      <c r="VHS47" s="4"/>
      <c r="VHT47" s="4"/>
      <c r="VHU47" s="4"/>
      <c r="VHV47" s="4"/>
      <c r="VHW47" s="4"/>
      <c r="VHX47" s="4"/>
      <c r="VHY47" s="4"/>
      <c r="VHZ47" s="4"/>
      <c r="VIA47" s="4"/>
      <c r="VIB47" s="4"/>
      <c r="VIC47" s="4"/>
      <c r="VID47" s="4"/>
      <c r="VIE47" s="4"/>
      <c r="VIF47" s="4"/>
      <c r="VIG47" s="4"/>
      <c r="VIH47" s="4"/>
      <c r="VII47" s="4"/>
      <c r="VIJ47" s="4"/>
      <c r="VIK47" s="4"/>
      <c r="VIL47" s="4"/>
      <c r="VIM47" s="4"/>
      <c r="VIN47" s="4"/>
      <c r="VIO47" s="4"/>
      <c r="VIP47" s="4"/>
      <c r="VIQ47" s="4"/>
      <c r="VIR47" s="4"/>
      <c r="VIS47" s="4"/>
      <c r="VIT47" s="4"/>
      <c r="VIU47" s="4"/>
      <c r="VIV47" s="4"/>
      <c r="VIW47" s="4"/>
      <c r="VIX47" s="4"/>
      <c r="VIY47" s="4"/>
      <c r="VIZ47" s="4"/>
      <c r="VJA47" s="4"/>
      <c r="VJB47" s="4"/>
      <c r="VJC47" s="4"/>
      <c r="VJD47" s="4"/>
      <c r="VJE47" s="4"/>
      <c r="VJF47" s="4"/>
      <c r="VJG47" s="4"/>
      <c r="VJH47" s="4"/>
      <c r="VJI47" s="4"/>
      <c r="VJJ47" s="4"/>
      <c r="VJK47" s="4"/>
      <c r="VJL47" s="4"/>
      <c r="VJM47" s="4"/>
      <c r="VJN47" s="4"/>
      <c r="VJO47" s="4"/>
      <c r="VJP47" s="4"/>
      <c r="VJQ47" s="4"/>
      <c r="VJR47" s="4"/>
      <c r="VJS47" s="4"/>
      <c r="VJT47" s="4"/>
      <c r="VJU47" s="4"/>
      <c r="VJV47" s="4"/>
      <c r="VJW47" s="4"/>
      <c r="VJX47" s="4"/>
      <c r="VJY47" s="4"/>
      <c r="VJZ47" s="4"/>
      <c r="VKA47" s="4"/>
      <c r="VKB47" s="4"/>
      <c r="VKC47" s="4"/>
      <c r="VKD47" s="4"/>
      <c r="VKE47" s="4"/>
      <c r="VKF47" s="4"/>
      <c r="VKG47" s="4"/>
      <c r="VKH47" s="4"/>
      <c r="VKI47" s="4"/>
      <c r="VKJ47" s="4"/>
      <c r="VKK47" s="4"/>
      <c r="VKL47" s="4"/>
      <c r="VKM47" s="4"/>
      <c r="VKN47" s="4"/>
      <c r="VKO47" s="4"/>
      <c r="VKP47" s="4"/>
      <c r="VKQ47" s="4"/>
      <c r="VKR47" s="4"/>
      <c r="VKS47" s="4"/>
      <c r="VKT47" s="4"/>
      <c r="VKU47" s="4"/>
      <c r="VKV47" s="4"/>
      <c r="VKW47" s="4"/>
      <c r="VKX47" s="4"/>
      <c r="VKY47" s="4"/>
      <c r="VKZ47" s="4"/>
      <c r="VLA47" s="4"/>
      <c r="VLB47" s="4"/>
      <c r="VLC47" s="4"/>
      <c r="VLD47" s="4"/>
      <c r="VLE47" s="4"/>
      <c r="VLF47" s="4"/>
      <c r="VLG47" s="4"/>
      <c r="VLH47" s="4"/>
      <c r="VLI47" s="4"/>
      <c r="VLJ47" s="4"/>
      <c r="VLK47" s="4"/>
      <c r="VLL47" s="4"/>
      <c r="VLM47" s="4"/>
      <c r="VLN47" s="4"/>
      <c r="VLO47" s="4"/>
      <c r="VLP47" s="4"/>
      <c r="VLQ47" s="4"/>
      <c r="VLR47" s="4"/>
      <c r="VLS47" s="4"/>
      <c r="VLT47" s="4"/>
      <c r="VLU47" s="4"/>
      <c r="VLV47" s="4"/>
      <c r="VLW47" s="4"/>
      <c r="VLX47" s="4"/>
      <c r="VLY47" s="4"/>
      <c r="VLZ47" s="4"/>
      <c r="VMA47" s="4"/>
      <c r="VMB47" s="4"/>
      <c r="VMC47" s="4"/>
      <c r="VMD47" s="4"/>
      <c r="VME47" s="4"/>
      <c r="VMF47" s="4"/>
      <c r="VMG47" s="4"/>
      <c r="VMH47" s="4"/>
      <c r="VMI47" s="4"/>
      <c r="VMJ47" s="4"/>
      <c r="VMK47" s="4"/>
      <c r="VML47" s="4"/>
      <c r="VMM47" s="4"/>
      <c r="VMN47" s="4"/>
      <c r="VMO47" s="4"/>
      <c r="VMP47" s="4"/>
      <c r="VMQ47" s="4"/>
      <c r="VMR47" s="4"/>
      <c r="VMS47" s="4"/>
      <c r="VMT47" s="4"/>
      <c r="VMU47" s="4"/>
      <c r="VMV47" s="4"/>
      <c r="VMW47" s="4"/>
      <c r="VMX47" s="4"/>
      <c r="VMY47" s="4"/>
      <c r="VMZ47" s="4"/>
      <c r="VNA47" s="4"/>
      <c r="VNB47" s="4"/>
      <c r="VNC47" s="4"/>
      <c r="VND47" s="4"/>
      <c r="VNE47" s="4"/>
      <c r="VNF47" s="4"/>
      <c r="VNG47" s="4"/>
      <c r="VNH47" s="4"/>
      <c r="VNI47" s="4"/>
      <c r="VNJ47" s="4"/>
      <c r="VNK47" s="4"/>
      <c r="VNL47" s="4"/>
      <c r="VNM47" s="4"/>
      <c r="VNN47" s="4"/>
      <c r="VNO47" s="4"/>
      <c r="VNP47" s="4"/>
      <c r="VNQ47" s="4"/>
      <c r="VNR47" s="4"/>
      <c r="VNS47" s="4"/>
      <c r="VNT47" s="4"/>
      <c r="VNU47" s="4"/>
      <c r="VNV47" s="4"/>
      <c r="VNW47" s="4"/>
      <c r="VNX47" s="4"/>
      <c r="VNY47" s="4"/>
      <c r="VNZ47" s="4"/>
      <c r="VOA47" s="4"/>
      <c r="VOB47" s="4"/>
      <c r="VOC47" s="4"/>
      <c r="VOD47" s="4"/>
      <c r="VOE47" s="4"/>
      <c r="VOF47" s="4"/>
      <c r="VOG47" s="4"/>
      <c r="VOH47" s="4"/>
      <c r="VOI47" s="4"/>
      <c r="VOJ47" s="4"/>
      <c r="VOK47" s="4"/>
      <c r="VOL47" s="4"/>
      <c r="VOM47" s="4"/>
      <c r="VON47" s="4"/>
      <c r="VOO47" s="4"/>
      <c r="VOP47" s="4"/>
      <c r="VOQ47" s="4"/>
      <c r="VOR47" s="4"/>
      <c r="VOS47" s="4"/>
      <c r="VOT47" s="4"/>
      <c r="VOU47" s="4"/>
      <c r="VOV47" s="4"/>
      <c r="VOW47" s="4"/>
      <c r="VOX47" s="4"/>
      <c r="VOY47" s="4"/>
      <c r="VOZ47" s="4"/>
      <c r="VPA47" s="4"/>
      <c r="VPB47" s="4"/>
      <c r="VPC47" s="4"/>
      <c r="VPD47" s="4"/>
      <c r="VPE47" s="4"/>
      <c r="VPF47" s="4"/>
      <c r="VPG47" s="4"/>
      <c r="VPH47" s="4"/>
      <c r="VPI47" s="4"/>
      <c r="VPJ47" s="4"/>
      <c r="VPK47" s="4"/>
      <c r="VPL47" s="4"/>
      <c r="VPM47" s="4"/>
      <c r="VPN47" s="4"/>
      <c r="VPO47" s="4"/>
      <c r="VPP47" s="4"/>
      <c r="VPQ47" s="4"/>
      <c r="VPR47" s="4"/>
      <c r="VPS47" s="4"/>
      <c r="VPT47" s="4"/>
      <c r="VPU47" s="4"/>
      <c r="VPV47" s="4"/>
      <c r="VPW47" s="4"/>
      <c r="VPX47" s="4"/>
    </row>
    <row r="48" spans="1:15312" s="3" customFormat="1">
      <c r="A48" s="317" t="s">
        <v>591</v>
      </c>
      <c r="B48" s="302"/>
      <c r="C48" s="302"/>
      <c r="D48" s="302"/>
      <c r="E48" s="302"/>
      <c r="G48" s="4"/>
      <c r="I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c r="IP48" s="4"/>
      <c r="IQ48" s="4"/>
      <c r="IR48" s="4"/>
      <c r="IS48" s="4"/>
      <c r="IT48" s="4"/>
      <c r="IU48" s="4"/>
      <c r="IV48" s="4"/>
      <c r="IW48" s="4"/>
      <c r="IX48" s="4"/>
      <c r="IY48" s="4"/>
      <c r="IZ48" s="4"/>
      <c r="JA48" s="4"/>
      <c r="JB48" s="4"/>
      <c r="JC48" s="4"/>
      <c r="JD48" s="4"/>
      <c r="JE48" s="4"/>
      <c r="JF48" s="4"/>
      <c r="JG48" s="4"/>
      <c r="JH48" s="4"/>
      <c r="JI48" s="4"/>
      <c r="JJ48" s="4"/>
      <c r="JK48" s="4"/>
      <c r="JL48" s="4"/>
      <c r="JM48" s="4"/>
      <c r="JN48" s="4"/>
      <c r="JO48" s="4"/>
      <c r="JP48" s="4"/>
      <c r="JQ48" s="4"/>
      <c r="JR48" s="4"/>
      <c r="JS48" s="4"/>
      <c r="JT48" s="4"/>
      <c r="JU48" s="4"/>
      <c r="JV48" s="4"/>
      <c r="JW48" s="4"/>
      <c r="JX48" s="4"/>
      <c r="JY48" s="4"/>
      <c r="JZ48" s="4"/>
      <c r="KA48" s="4"/>
      <c r="KB48" s="4"/>
      <c r="KC48" s="4"/>
      <c r="KD48" s="4"/>
      <c r="KE48" s="4"/>
      <c r="KF48" s="4"/>
      <c r="KG48" s="4"/>
      <c r="KH48" s="4"/>
      <c r="KI48" s="4"/>
      <c r="KJ48" s="4"/>
      <c r="KK48" s="4"/>
      <c r="KL48" s="4"/>
      <c r="KM48" s="4"/>
      <c r="KN48" s="4"/>
      <c r="KO48" s="4"/>
      <c r="KP48" s="4"/>
      <c r="KQ48" s="4"/>
      <c r="KR48" s="4"/>
      <c r="KS48" s="4"/>
      <c r="KT48" s="4"/>
      <c r="KU48" s="4"/>
      <c r="KV48" s="4"/>
      <c r="KW48" s="4"/>
      <c r="KX48" s="4"/>
      <c r="KY48" s="4"/>
      <c r="KZ48" s="4"/>
      <c r="LA48" s="4"/>
      <c r="LB48" s="4"/>
      <c r="LC48" s="4"/>
      <c r="LD48" s="4"/>
      <c r="LE48" s="4"/>
      <c r="LF48" s="4"/>
      <c r="LG48" s="4"/>
      <c r="LH48" s="4"/>
      <c r="LI48" s="4"/>
      <c r="LJ48" s="4"/>
      <c r="LK48" s="4"/>
      <c r="LL48" s="4"/>
      <c r="LM48" s="4"/>
      <c r="LN48" s="4"/>
      <c r="LO48" s="4"/>
      <c r="LP48" s="4"/>
      <c r="LQ48" s="4"/>
      <c r="LR48" s="4"/>
      <c r="LS48" s="4"/>
      <c r="LT48" s="4"/>
      <c r="LU48" s="4"/>
      <c r="LV48" s="4"/>
      <c r="LW48" s="4"/>
      <c r="LX48" s="4"/>
      <c r="LY48" s="4"/>
      <c r="LZ48" s="4"/>
      <c r="MA48" s="4"/>
      <c r="MB48" s="4"/>
      <c r="MC48" s="4"/>
      <c r="MD48" s="4"/>
      <c r="ME48" s="4"/>
      <c r="MF48" s="4"/>
      <c r="MG48" s="4"/>
      <c r="MH48" s="4"/>
      <c r="MI48" s="4"/>
      <c r="MJ48" s="4"/>
      <c r="MK48" s="4"/>
      <c r="ML48" s="4"/>
      <c r="MM48" s="4"/>
      <c r="MN48" s="4"/>
      <c r="MO48" s="4"/>
      <c r="MP48" s="4"/>
      <c r="MQ48" s="4"/>
      <c r="MR48" s="4"/>
      <c r="MS48" s="4"/>
      <c r="MT48" s="4"/>
      <c r="MU48" s="4"/>
      <c r="MV48" s="4"/>
      <c r="MW48" s="4"/>
      <c r="MX48" s="4"/>
      <c r="MY48" s="4"/>
      <c r="MZ48" s="4"/>
      <c r="NA48" s="4"/>
      <c r="NB48" s="4"/>
      <c r="NC48" s="4"/>
      <c r="ND48" s="4"/>
      <c r="NE48" s="4"/>
      <c r="NF48" s="4"/>
      <c r="NG48" s="4"/>
      <c r="NH48" s="4"/>
      <c r="NI48" s="4"/>
      <c r="NJ48" s="4"/>
      <c r="NK48" s="4"/>
      <c r="NL48" s="4"/>
      <c r="NM48" s="4"/>
      <c r="NN48" s="4"/>
      <c r="NO48" s="4"/>
      <c r="NP48" s="4"/>
      <c r="NQ48" s="4"/>
      <c r="NR48" s="4"/>
      <c r="NS48" s="4"/>
      <c r="NT48" s="4"/>
      <c r="NU48" s="4"/>
      <c r="NV48" s="4"/>
      <c r="NW48" s="4"/>
      <c r="NX48" s="4"/>
      <c r="NY48" s="4"/>
      <c r="NZ48" s="4"/>
      <c r="OA48" s="4"/>
      <c r="OB48" s="4"/>
      <c r="OC48" s="4"/>
      <c r="OD48" s="4"/>
      <c r="OE48" s="4"/>
      <c r="OF48" s="4"/>
      <c r="OG48" s="4"/>
      <c r="OH48" s="4"/>
      <c r="OI48" s="4"/>
      <c r="OJ48" s="4"/>
      <c r="OK48" s="4"/>
      <c r="OL48" s="4"/>
      <c r="OM48" s="4"/>
      <c r="ON48" s="4"/>
      <c r="OO48" s="4"/>
      <c r="OP48" s="4"/>
      <c r="OQ48" s="4"/>
      <c r="OR48" s="4"/>
      <c r="OS48" s="4"/>
      <c r="OT48" s="4"/>
      <c r="OU48" s="4"/>
      <c r="OV48" s="4"/>
      <c r="OW48" s="4"/>
      <c r="OX48" s="4"/>
      <c r="OY48" s="4"/>
      <c r="OZ48" s="4"/>
      <c r="PA48" s="4"/>
      <c r="PB48" s="4"/>
      <c r="PC48" s="4"/>
      <c r="PD48" s="4"/>
      <c r="PE48" s="4"/>
      <c r="PF48" s="4"/>
      <c r="PG48" s="4"/>
      <c r="PH48" s="4"/>
      <c r="PI48" s="4"/>
      <c r="PJ48" s="4"/>
      <c r="PK48" s="4"/>
      <c r="PL48" s="4"/>
      <c r="PM48" s="4"/>
      <c r="PN48" s="4"/>
      <c r="PO48" s="4"/>
      <c r="PP48" s="4"/>
      <c r="PQ48" s="4"/>
      <c r="PR48" s="4"/>
      <c r="PS48" s="4"/>
      <c r="PT48" s="4"/>
      <c r="PU48" s="4"/>
      <c r="PV48" s="4"/>
      <c r="PW48" s="4"/>
      <c r="PX48" s="4"/>
      <c r="PY48" s="4"/>
      <c r="PZ48" s="4"/>
      <c r="QA48" s="4"/>
      <c r="QB48" s="4"/>
      <c r="QC48" s="4"/>
      <c r="QD48" s="4"/>
      <c r="QE48" s="4"/>
      <c r="QF48" s="4"/>
      <c r="QG48" s="4"/>
      <c r="QH48" s="4"/>
      <c r="QI48" s="4"/>
      <c r="QJ48" s="4"/>
      <c r="QK48" s="4"/>
      <c r="QL48" s="4"/>
      <c r="QM48" s="4"/>
      <c r="QN48" s="4"/>
      <c r="QO48" s="4"/>
      <c r="QP48" s="4"/>
      <c r="QQ48" s="4"/>
      <c r="QR48" s="4"/>
      <c r="QS48" s="4"/>
      <c r="QT48" s="4"/>
      <c r="QU48" s="4"/>
      <c r="QV48" s="4"/>
      <c r="QW48" s="4"/>
      <c r="QX48" s="4"/>
      <c r="QY48" s="4"/>
      <c r="QZ48" s="4"/>
      <c r="RA48" s="4"/>
      <c r="RB48" s="4"/>
      <c r="RC48" s="4"/>
      <c r="RD48" s="4"/>
      <c r="RE48" s="4"/>
      <c r="RF48" s="4"/>
      <c r="RG48" s="4"/>
      <c r="RH48" s="4"/>
      <c r="RI48" s="4"/>
      <c r="RJ48" s="4"/>
      <c r="RK48" s="4"/>
      <c r="RL48" s="4"/>
      <c r="RM48" s="4"/>
      <c r="RN48" s="4"/>
      <c r="RO48" s="4"/>
      <c r="RP48" s="4"/>
      <c r="RQ48" s="4"/>
      <c r="RR48" s="4"/>
      <c r="RS48" s="4"/>
      <c r="RT48" s="4"/>
      <c r="RU48" s="4"/>
      <c r="RV48" s="4"/>
      <c r="RW48" s="4"/>
      <c r="RX48" s="4"/>
      <c r="RY48" s="4"/>
      <c r="RZ48" s="4"/>
      <c r="SA48" s="4"/>
      <c r="SB48" s="4"/>
      <c r="SC48" s="4"/>
      <c r="SD48" s="4"/>
      <c r="SE48" s="4"/>
      <c r="SF48" s="4"/>
      <c r="SG48" s="4"/>
      <c r="SH48" s="4"/>
      <c r="SI48" s="4"/>
      <c r="SJ48" s="4"/>
      <c r="SK48" s="4"/>
      <c r="SL48" s="4"/>
      <c r="SM48" s="4"/>
      <c r="SN48" s="4"/>
      <c r="SO48" s="4"/>
      <c r="SP48" s="4"/>
      <c r="SQ48" s="4"/>
      <c r="SR48" s="4"/>
      <c r="SS48" s="4"/>
      <c r="ST48" s="4"/>
      <c r="SU48" s="4"/>
      <c r="SV48" s="4"/>
      <c r="SW48" s="4"/>
      <c r="SX48" s="4"/>
      <c r="SY48" s="4"/>
      <c r="SZ48" s="4"/>
      <c r="TA48" s="4"/>
      <c r="TB48" s="4"/>
      <c r="TC48" s="4"/>
      <c r="TD48" s="4"/>
      <c r="TE48" s="4"/>
      <c r="TF48" s="4"/>
      <c r="TG48" s="4"/>
      <c r="TH48" s="4"/>
      <c r="TI48" s="4"/>
      <c r="TJ48" s="4"/>
      <c r="TK48" s="4"/>
      <c r="TL48" s="4"/>
      <c r="TM48" s="4"/>
      <c r="TN48" s="4"/>
      <c r="TO48" s="4"/>
      <c r="TP48" s="4"/>
      <c r="TQ48" s="4"/>
      <c r="TR48" s="4"/>
      <c r="TS48" s="4"/>
      <c r="TT48" s="4"/>
      <c r="TU48" s="4"/>
      <c r="TV48" s="4"/>
      <c r="TW48" s="4"/>
      <c r="TX48" s="4"/>
      <c r="TY48" s="4"/>
      <c r="TZ48" s="4"/>
      <c r="UA48" s="4"/>
      <c r="UB48" s="4"/>
      <c r="UC48" s="4"/>
      <c r="UD48" s="4"/>
      <c r="UE48" s="4"/>
      <c r="UF48" s="4"/>
      <c r="UG48" s="4"/>
      <c r="UH48" s="4"/>
      <c r="UI48" s="4"/>
      <c r="UJ48" s="4"/>
      <c r="UK48" s="4"/>
      <c r="UL48" s="4"/>
      <c r="UM48" s="4"/>
      <c r="UN48" s="4"/>
      <c r="UO48" s="4"/>
      <c r="UP48" s="4"/>
      <c r="UQ48" s="4"/>
      <c r="UR48" s="4"/>
      <c r="US48" s="4"/>
      <c r="UT48" s="4"/>
      <c r="UU48" s="4"/>
      <c r="UV48" s="4"/>
      <c r="UW48" s="4"/>
      <c r="UX48" s="4"/>
      <c r="UY48" s="4"/>
      <c r="UZ48" s="4"/>
      <c r="VA48" s="4"/>
      <c r="VB48" s="4"/>
      <c r="VC48" s="4"/>
      <c r="VD48" s="4"/>
      <c r="VE48" s="4"/>
      <c r="VF48" s="4"/>
      <c r="VG48" s="4"/>
      <c r="VH48" s="4"/>
      <c r="VI48" s="4"/>
      <c r="VJ48" s="4"/>
      <c r="VK48" s="4"/>
      <c r="VL48" s="4"/>
      <c r="VM48" s="4"/>
      <c r="VN48" s="4"/>
      <c r="VO48" s="4"/>
      <c r="VP48" s="4"/>
      <c r="VQ48" s="4"/>
      <c r="VR48" s="4"/>
      <c r="VS48" s="4"/>
      <c r="VT48" s="4"/>
      <c r="VU48" s="4"/>
      <c r="VV48" s="4"/>
      <c r="VW48" s="4"/>
      <c r="VX48" s="4"/>
      <c r="VY48" s="4"/>
      <c r="VZ48" s="4"/>
      <c r="WA48" s="4"/>
      <c r="WB48" s="4"/>
      <c r="WC48" s="4"/>
      <c r="WD48" s="4"/>
      <c r="WE48" s="4"/>
      <c r="WF48" s="4"/>
      <c r="WG48" s="4"/>
      <c r="WH48" s="4"/>
      <c r="WI48" s="4"/>
      <c r="WJ48" s="4"/>
      <c r="WK48" s="4"/>
      <c r="WL48" s="4"/>
      <c r="WM48" s="4"/>
      <c r="WN48" s="4"/>
      <c r="WO48" s="4"/>
      <c r="WP48" s="4"/>
      <c r="WQ48" s="4"/>
      <c r="WR48" s="4"/>
      <c r="WS48" s="4"/>
      <c r="WT48" s="4"/>
      <c r="WU48" s="4"/>
      <c r="WV48" s="4"/>
      <c r="WW48" s="4"/>
      <c r="WX48" s="4"/>
      <c r="WY48" s="4"/>
      <c r="WZ48" s="4"/>
      <c r="XA48" s="4"/>
      <c r="XB48" s="4"/>
      <c r="XC48" s="4"/>
      <c r="XD48" s="4"/>
      <c r="XE48" s="4"/>
      <c r="XF48" s="4"/>
      <c r="XG48" s="4"/>
      <c r="XH48" s="4"/>
      <c r="XI48" s="4"/>
      <c r="XJ48" s="4"/>
      <c r="XK48" s="4"/>
      <c r="XL48" s="4"/>
      <c r="XM48" s="4"/>
      <c r="XN48" s="4"/>
      <c r="XO48" s="4"/>
      <c r="XP48" s="4"/>
      <c r="XQ48" s="4"/>
      <c r="XR48" s="4"/>
      <c r="XS48" s="4"/>
      <c r="XT48" s="4"/>
      <c r="XU48" s="4"/>
      <c r="XV48" s="4"/>
      <c r="XW48" s="4"/>
      <c r="XX48" s="4"/>
      <c r="XY48" s="4"/>
      <c r="XZ48" s="4"/>
      <c r="YA48" s="4"/>
      <c r="YB48" s="4"/>
      <c r="YC48" s="4"/>
      <c r="YD48" s="4"/>
      <c r="YE48" s="4"/>
      <c r="YF48" s="4"/>
      <c r="YG48" s="4"/>
      <c r="YH48" s="4"/>
      <c r="YI48" s="4"/>
      <c r="YJ48" s="4"/>
      <c r="YK48" s="4"/>
      <c r="YL48" s="4"/>
      <c r="YM48" s="4"/>
      <c r="YN48" s="4"/>
      <c r="YO48" s="4"/>
      <c r="YP48" s="4"/>
      <c r="YQ48" s="4"/>
      <c r="YR48" s="4"/>
      <c r="YS48" s="4"/>
      <c r="YT48" s="4"/>
      <c r="YU48" s="4"/>
      <c r="YV48" s="4"/>
      <c r="YW48" s="4"/>
      <c r="YX48" s="4"/>
      <c r="YY48" s="4"/>
      <c r="YZ48" s="4"/>
      <c r="ZA48" s="4"/>
      <c r="ZB48" s="4"/>
      <c r="ZC48" s="4"/>
      <c r="ZD48" s="4"/>
      <c r="ZE48" s="4"/>
      <c r="ZF48" s="4"/>
      <c r="ZG48" s="4"/>
      <c r="ZH48" s="4"/>
      <c r="ZI48" s="4"/>
      <c r="ZJ48" s="4"/>
      <c r="ZK48" s="4"/>
      <c r="ZL48" s="4"/>
      <c r="ZM48" s="4"/>
      <c r="ZN48" s="4"/>
      <c r="ZO48" s="4"/>
      <c r="ZP48" s="4"/>
      <c r="ZQ48" s="4"/>
      <c r="ZR48" s="4"/>
      <c r="ZS48" s="4"/>
      <c r="ZT48" s="4"/>
      <c r="ZU48" s="4"/>
      <c r="ZV48" s="4"/>
      <c r="ZW48" s="4"/>
      <c r="ZX48" s="4"/>
      <c r="ZY48" s="4"/>
      <c r="ZZ48" s="4"/>
      <c r="AAA48" s="4"/>
      <c r="AAB48" s="4"/>
      <c r="AAC48" s="4"/>
      <c r="AAD48" s="4"/>
      <c r="AAE48" s="4"/>
      <c r="AAF48" s="4"/>
      <c r="AAG48" s="4"/>
      <c r="AAH48" s="4"/>
      <c r="AAI48" s="4"/>
      <c r="AAJ48" s="4"/>
      <c r="AAK48" s="4"/>
      <c r="AAL48" s="4"/>
      <c r="AAM48" s="4"/>
      <c r="AAN48" s="4"/>
      <c r="AAO48" s="4"/>
      <c r="AAP48" s="4"/>
      <c r="AAQ48" s="4"/>
      <c r="AAR48" s="4"/>
      <c r="AAS48" s="4"/>
      <c r="AAT48" s="4"/>
      <c r="AAU48" s="4"/>
      <c r="AAV48" s="4"/>
      <c r="AAW48" s="4"/>
      <c r="AAX48" s="4"/>
      <c r="AAY48" s="4"/>
      <c r="AAZ48" s="4"/>
      <c r="ABA48" s="4"/>
      <c r="ABB48" s="4"/>
      <c r="ABC48" s="4"/>
      <c r="ABD48" s="4"/>
      <c r="ABE48" s="4"/>
      <c r="ABF48" s="4"/>
      <c r="ABG48" s="4"/>
      <c r="ABH48" s="4"/>
      <c r="ABI48" s="4"/>
      <c r="ABJ48" s="4"/>
      <c r="ABK48" s="4"/>
      <c r="ABL48" s="4"/>
      <c r="ABM48" s="4"/>
      <c r="ABN48" s="4"/>
      <c r="ABO48" s="4"/>
      <c r="ABP48" s="4"/>
      <c r="ABQ48" s="4"/>
      <c r="ABR48" s="4"/>
      <c r="ABS48" s="4"/>
      <c r="ABT48" s="4"/>
      <c r="ABU48" s="4"/>
      <c r="ABV48" s="4"/>
      <c r="ABW48" s="4"/>
      <c r="ABX48" s="4"/>
      <c r="ABY48" s="4"/>
      <c r="ABZ48" s="4"/>
      <c r="ACA48" s="4"/>
      <c r="ACB48" s="4"/>
      <c r="ACC48" s="4"/>
      <c r="ACD48" s="4"/>
      <c r="ACE48" s="4"/>
      <c r="ACF48" s="4"/>
      <c r="ACG48" s="4"/>
      <c r="ACH48" s="4"/>
      <c r="ACI48" s="4"/>
      <c r="ACJ48" s="4"/>
      <c r="ACK48" s="4"/>
      <c r="ACL48" s="4"/>
      <c r="ACM48" s="4"/>
      <c r="ACN48" s="4"/>
      <c r="ACO48" s="4"/>
      <c r="ACP48" s="4"/>
      <c r="ACQ48" s="4"/>
      <c r="ACR48" s="4"/>
      <c r="ACS48" s="4"/>
      <c r="ACT48" s="4"/>
      <c r="ACU48" s="4"/>
      <c r="ACV48" s="4"/>
      <c r="ACW48" s="4"/>
      <c r="ACX48" s="4"/>
      <c r="ACY48" s="4"/>
      <c r="ACZ48" s="4"/>
      <c r="ADA48" s="4"/>
      <c r="ADB48" s="4"/>
      <c r="ADC48" s="4"/>
      <c r="ADD48" s="4"/>
      <c r="ADE48" s="4"/>
      <c r="ADF48" s="4"/>
      <c r="ADG48" s="4"/>
      <c r="ADH48" s="4"/>
      <c r="ADI48" s="4"/>
      <c r="ADJ48" s="4"/>
      <c r="ADK48" s="4"/>
      <c r="ADL48" s="4"/>
      <c r="ADM48" s="4"/>
      <c r="ADN48" s="4"/>
      <c r="ADO48" s="4"/>
      <c r="ADP48" s="4"/>
      <c r="ADQ48" s="4"/>
      <c r="ADR48" s="4"/>
      <c r="ADS48" s="4"/>
      <c r="ADT48" s="4"/>
      <c r="ADU48" s="4"/>
      <c r="ADV48" s="4"/>
      <c r="ADW48" s="4"/>
      <c r="ADX48" s="4"/>
      <c r="ADY48" s="4"/>
      <c r="ADZ48" s="4"/>
      <c r="AEA48" s="4"/>
      <c r="AEB48" s="4"/>
      <c r="AEC48" s="4"/>
      <c r="AED48" s="4"/>
      <c r="AEE48" s="4"/>
      <c r="AEF48" s="4"/>
      <c r="AEG48" s="4"/>
      <c r="AEH48" s="4"/>
      <c r="AEI48" s="4"/>
      <c r="AEJ48" s="4"/>
      <c r="AEK48" s="4"/>
      <c r="AEL48" s="4"/>
      <c r="AEM48" s="4"/>
      <c r="AEN48" s="4"/>
      <c r="AEO48" s="4"/>
      <c r="AEP48" s="4"/>
      <c r="AEQ48" s="4"/>
      <c r="AER48" s="4"/>
      <c r="AES48" s="4"/>
      <c r="AET48" s="4"/>
      <c r="AEU48" s="4"/>
      <c r="AEV48" s="4"/>
      <c r="AEW48" s="4"/>
      <c r="AEX48" s="4"/>
      <c r="AEY48" s="4"/>
      <c r="AEZ48" s="4"/>
      <c r="AFA48" s="4"/>
      <c r="AFB48" s="4"/>
      <c r="AFC48" s="4"/>
      <c r="AFD48" s="4"/>
      <c r="AFE48" s="4"/>
      <c r="AFF48" s="4"/>
      <c r="AFG48" s="4"/>
      <c r="AFH48" s="4"/>
      <c r="AFI48" s="4"/>
      <c r="AFJ48" s="4"/>
      <c r="AFK48" s="4"/>
      <c r="AFL48" s="4"/>
      <c r="AFM48" s="4"/>
      <c r="AFN48" s="4"/>
      <c r="AFO48" s="4"/>
      <c r="AFP48" s="4"/>
      <c r="AFQ48" s="4"/>
      <c r="AFR48" s="4"/>
      <c r="AFS48" s="4"/>
      <c r="AFT48" s="4"/>
      <c r="AFU48" s="4"/>
      <c r="AFV48" s="4"/>
      <c r="AFW48" s="4"/>
      <c r="AFX48" s="4"/>
      <c r="AFY48" s="4"/>
      <c r="AFZ48" s="4"/>
      <c r="AGA48" s="4"/>
      <c r="AGB48" s="4"/>
      <c r="AGC48" s="4"/>
      <c r="AGD48" s="4"/>
      <c r="AGE48" s="4"/>
      <c r="AGF48" s="4"/>
      <c r="AGG48" s="4"/>
      <c r="AGH48" s="4"/>
      <c r="AGI48" s="4"/>
      <c r="AGJ48" s="4"/>
      <c r="AGK48" s="4"/>
      <c r="AGL48" s="4"/>
      <c r="AGM48" s="4"/>
      <c r="AGN48" s="4"/>
      <c r="AGO48" s="4"/>
      <c r="AGP48" s="4"/>
      <c r="AGQ48" s="4"/>
      <c r="AGR48" s="4"/>
      <c r="AGS48" s="4"/>
      <c r="AGT48" s="4"/>
      <c r="AGU48" s="4"/>
      <c r="AGV48" s="4"/>
      <c r="AGW48" s="4"/>
      <c r="AGX48" s="4"/>
      <c r="AGY48" s="4"/>
      <c r="AGZ48" s="4"/>
      <c r="AHA48" s="4"/>
      <c r="AHB48" s="4"/>
      <c r="AHC48" s="4"/>
      <c r="AHD48" s="4"/>
      <c r="AHE48" s="4"/>
      <c r="AHF48" s="4"/>
      <c r="AHG48" s="4"/>
      <c r="AHH48" s="4"/>
      <c r="AHI48" s="4"/>
      <c r="AHJ48" s="4"/>
      <c r="AHK48" s="4"/>
      <c r="AHL48" s="4"/>
      <c r="AHM48" s="4"/>
      <c r="AHN48" s="4"/>
      <c r="AHO48" s="4"/>
      <c r="AHP48" s="4"/>
      <c r="AHQ48" s="4"/>
      <c r="AHR48" s="4"/>
      <c r="AHS48" s="4"/>
      <c r="AHT48" s="4"/>
      <c r="AHU48" s="4"/>
      <c r="AHV48" s="4"/>
      <c r="AHW48" s="4"/>
      <c r="AHX48" s="4"/>
      <c r="AHY48" s="4"/>
      <c r="AHZ48" s="4"/>
      <c r="AIA48" s="4"/>
      <c r="AIB48" s="4"/>
      <c r="AIC48" s="4"/>
      <c r="AID48" s="4"/>
      <c r="AIE48" s="4"/>
      <c r="AIF48" s="4"/>
      <c r="AIG48" s="4"/>
      <c r="AIH48" s="4"/>
      <c r="AII48" s="4"/>
      <c r="AIJ48" s="4"/>
      <c r="AIK48" s="4"/>
      <c r="AIL48" s="4"/>
      <c r="AIM48" s="4"/>
      <c r="AIN48" s="4"/>
      <c r="AIO48" s="4"/>
      <c r="AIP48" s="4"/>
      <c r="AIQ48" s="4"/>
      <c r="AIR48" s="4"/>
      <c r="AIS48" s="4"/>
      <c r="AIT48" s="4"/>
      <c r="AIU48" s="4"/>
      <c r="AIV48" s="4"/>
      <c r="AIW48" s="4"/>
      <c r="AIX48" s="4"/>
      <c r="AIY48" s="4"/>
      <c r="AIZ48" s="4"/>
      <c r="AJA48" s="4"/>
      <c r="AJB48" s="4"/>
      <c r="AJC48" s="4"/>
      <c r="AJD48" s="4"/>
      <c r="AJE48" s="4"/>
      <c r="AJF48" s="4"/>
      <c r="AJG48" s="4"/>
      <c r="AJH48" s="4"/>
      <c r="AJI48" s="4"/>
      <c r="AJJ48" s="4"/>
      <c r="AJK48" s="4"/>
      <c r="AJL48" s="4"/>
      <c r="AJM48" s="4"/>
      <c r="AJN48" s="4"/>
      <c r="AJO48" s="4"/>
      <c r="AJP48" s="4"/>
      <c r="AJQ48" s="4"/>
      <c r="AJR48" s="4"/>
      <c r="AJS48" s="4"/>
      <c r="AJT48" s="4"/>
      <c r="AJU48" s="4"/>
      <c r="AJV48" s="4"/>
      <c r="AJW48" s="4"/>
      <c r="AJX48" s="4"/>
      <c r="AJY48" s="4"/>
      <c r="AJZ48" s="4"/>
      <c r="AKA48" s="4"/>
      <c r="AKB48" s="4"/>
      <c r="AKC48" s="4"/>
      <c r="AKD48" s="4"/>
      <c r="AKE48" s="4"/>
      <c r="AKF48" s="4"/>
      <c r="AKG48" s="4"/>
      <c r="AKH48" s="4"/>
      <c r="AKI48" s="4"/>
      <c r="AKJ48" s="4"/>
      <c r="AKK48" s="4"/>
      <c r="AKL48" s="4"/>
      <c r="AKM48" s="4"/>
      <c r="AKN48" s="4"/>
      <c r="AKO48" s="4"/>
      <c r="AKP48" s="4"/>
      <c r="AKQ48" s="4"/>
      <c r="AKR48" s="4"/>
      <c r="AKS48" s="4"/>
      <c r="AKT48" s="4"/>
      <c r="AKU48" s="4"/>
      <c r="AKV48" s="4"/>
      <c r="AKW48" s="4"/>
      <c r="AKX48" s="4"/>
      <c r="AKY48" s="4"/>
      <c r="AKZ48" s="4"/>
      <c r="ALA48" s="4"/>
      <c r="ALB48" s="4"/>
      <c r="ALC48" s="4"/>
      <c r="ALD48" s="4"/>
      <c r="ALE48" s="4"/>
      <c r="ALF48" s="4"/>
      <c r="ALG48" s="4"/>
      <c r="ALH48" s="4"/>
      <c r="ALI48" s="4"/>
      <c r="ALJ48" s="4"/>
      <c r="ALK48" s="4"/>
      <c r="ALL48" s="4"/>
      <c r="ALM48" s="4"/>
      <c r="ALN48" s="4"/>
      <c r="ALO48" s="4"/>
      <c r="ALP48" s="4"/>
      <c r="ALQ48" s="4"/>
      <c r="ALR48" s="4"/>
      <c r="ALS48" s="4"/>
      <c r="ALT48" s="4"/>
      <c r="ALU48" s="4"/>
      <c r="ALV48" s="4"/>
      <c r="ALW48" s="4"/>
      <c r="ALX48" s="4"/>
      <c r="ALY48" s="4"/>
      <c r="ALZ48" s="4"/>
      <c r="AMA48" s="4"/>
      <c r="AMB48" s="4"/>
      <c r="AMC48" s="4"/>
      <c r="AMD48" s="4"/>
      <c r="AME48" s="4"/>
      <c r="AMF48" s="4"/>
      <c r="AMG48" s="4"/>
      <c r="AMH48" s="4"/>
      <c r="AMI48" s="4"/>
      <c r="AMJ48" s="4"/>
      <c r="AMK48" s="4"/>
      <c r="AML48" s="4"/>
      <c r="AMM48" s="4"/>
      <c r="AMN48" s="4"/>
      <c r="AMO48" s="4"/>
      <c r="AMP48" s="4"/>
      <c r="AMQ48" s="4"/>
      <c r="AMR48" s="4"/>
      <c r="AMS48" s="4"/>
      <c r="AMT48" s="4"/>
      <c r="AMU48" s="4"/>
      <c r="AMV48" s="4"/>
      <c r="AMW48" s="4"/>
      <c r="AMX48" s="4"/>
      <c r="AMY48" s="4"/>
      <c r="AMZ48" s="4"/>
      <c r="ANA48" s="4"/>
      <c r="ANB48" s="4"/>
      <c r="ANC48" s="4"/>
      <c r="AND48" s="4"/>
      <c r="ANE48" s="4"/>
      <c r="ANF48" s="4"/>
      <c r="ANG48" s="4"/>
      <c r="ANH48" s="4"/>
      <c r="ANI48" s="4"/>
      <c r="ANJ48" s="4"/>
      <c r="ANK48" s="4"/>
      <c r="ANL48" s="4"/>
      <c r="ANM48" s="4"/>
      <c r="ANN48" s="4"/>
      <c r="ANO48" s="4"/>
      <c r="ANP48" s="4"/>
      <c r="ANQ48" s="4"/>
      <c r="ANR48" s="4"/>
      <c r="ANS48" s="4"/>
      <c r="ANT48" s="4"/>
      <c r="ANU48" s="4"/>
      <c r="ANV48" s="4"/>
      <c r="ANW48" s="4"/>
      <c r="ANX48" s="4"/>
      <c r="ANY48" s="4"/>
      <c r="ANZ48" s="4"/>
      <c r="AOA48" s="4"/>
      <c r="AOB48" s="4"/>
      <c r="AOC48" s="4"/>
      <c r="AOD48" s="4"/>
      <c r="AOE48" s="4"/>
      <c r="AOF48" s="4"/>
      <c r="AOG48" s="4"/>
      <c r="AOH48" s="4"/>
      <c r="AOI48" s="4"/>
      <c r="AOJ48" s="4"/>
      <c r="AOK48" s="4"/>
      <c r="AOL48" s="4"/>
      <c r="AOM48" s="4"/>
      <c r="AON48" s="4"/>
      <c r="AOO48" s="4"/>
      <c r="AOP48" s="4"/>
      <c r="AOQ48" s="4"/>
      <c r="AOR48" s="4"/>
      <c r="AOS48" s="4"/>
      <c r="AOT48" s="4"/>
      <c r="AOU48" s="4"/>
      <c r="AOV48" s="4"/>
      <c r="AOW48" s="4"/>
      <c r="AOX48" s="4"/>
      <c r="AOY48" s="4"/>
      <c r="AOZ48" s="4"/>
      <c r="APA48" s="4"/>
      <c r="APB48" s="4"/>
      <c r="APC48" s="4"/>
      <c r="APD48" s="4"/>
      <c r="APE48" s="4"/>
      <c r="APF48" s="4"/>
      <c r="APG48" s="4"/>
      <c r="APH48" s="4"/>
      <c r="API48" s="4"/>
      <c r="APJ48" s="4"/>
      <c r="APK48" s="4"/>
      <c r="APL48" s="4"/>
      <c r="APM48" s="4"/>
      <c r="APN48" s="4"/>
      <c r="APO48" s="4"/>
      <c r="APP48" s="4"/>
      <c r="APQ48" s="4"/>
      <c r="APR48" s="4"/>
      <c r="APS48" s="4"/>
      <c r="APT48" s="4"/>
      <c r="APU48" s="4"/>
      <c r="APV48" s="4"/>
      <c r="APW48" s="4"/>
      <c r="APX48" s="4"/>
      <c r="APY48" s="4"/>
      <c r="APZ48" s="4"/>
      <c r="AQA48" s="4"/>
      <c r="AQB48" s="4"/>
      <c r="AQC48" s="4"/>
      <c r="AQD48" s="4"/>
      <c r="AQE48" s="4"/>
      <c r="AQF48" s="4"/>
      <c r="AQG48" s="4"/>
      <c r="AQH48" s="4"/>
      <c r="AQI48" s="4"/>
      <c r="AQJ48" s="4"/>
      <c r="AQK48" s="4"/>
      <c r="AQL48" s="4"/>
      <c r="AQM48" s="4"/>
      <c r="AQN48" s="4"/>
      <c r="AQO48" s="4"/>
      <c r="AQP48" s="4"/>
      <c r="AQQ48" s="4"/>
      <c r="AQR48" s="4"/>
      <c r="AQS48" s="4"/>
      <c r="AQT48" s="4"/>
      <c r="AQU48" s="4"/>
      <c r="AQV48" s="4"/>
      <c r="AQW48" s="4"/>
      <c r="AQX48" s="4"/>
      <c r="AQY48" s="4"/>
      <c r="AQZ48" s="4"/>
      <c r="ARA48" s="4"/>
      <c r="ARB48" s="4"/>
      <c r="ARC48" s="4"/>
      <c r="ARD48" s="4"/>
      <c r="ARE48" s="4"/>
      <c r="ARF48" s="4"/>
      <c r="ARG48" s="4"/>
      <c r="ARH48" s="4"/>
      <c r="ARI48" s="4"/>
      <c r="ARJ48" s="4"/>
      <c r="ARK48" s="4"/>
      <c r="ARL48" s="4"/>
      <c r="ARM48" s="4"/>
      <c r="ARN48" s="4"/>
      <c r="ARO48" s="4"/>
      <c r="ARP48" s="4"/>
      <c r="ARQ48" s="4"/>
      <c r="ARR48" s="4"/>
      <c r="ARS48" s="4"/>
      <c r="ART48" s="4"/>
      <c r="ARU48" s="4"/>
      <c r="ARV48" s="4"/>
      <c r="ARW48" s="4"/>
      <c r="ARX48" s="4"/>
      <c r="ARY48" s="4"/>
      <c r="ARZ48" s="4"/>
      <c r="ASA48" s="4"/>
      <c r="ASB48" s="4"/>
      <c r="ASC48" s="4"/>
      <c r="ASD48" s="4"/>
      <c r="ASE48" s="4"/>
      <c r="ASF48" s="4"/>
      <c r="ASG48" s="4"/>
      <c r="ASH48" s="4"/>
      <c r="ASI48" s="4"/>
      <c r="ASJ48" s="4"/>
      <c r="ASK48" s="4"/>
      <c r="ASL48" s="4"/>
      <c r="ASM48" s="4"/>
      <c r="ASN48" s="4"/>
      <c r="ASO48" s="4"/>
      <c r="ASP48" s="4"/>
      <c r="ASQ48" s="4"/>
      <c r="ASR48" s="4"/>
      <c r="ASS48" s="4"/>
      <c r="AST48" s="4"/>
      <c r="ASU48" s="4"/>
      <c r="ASV48" s="4"/>
      <c r="ASW48" s="4"/>
      <c r="ASX48" s="4"/>
      <c r="ASY48" s="4"/>
      <c r="ASZ48" s="4"/>
      <c r="ATA48" s="4"/>
      <c r="ATB48" s="4"/>
      <c r="ATC48" s="4"/>
      <c r="ATD48" s="4"/>
      <c r="ATE48" s="4"/>
      <c r="ATF48" s="4"/>
      <c r="ATG48" s="4"/>
      <c r="ATH48" s="4"/>
      <c r="ATI48" s="4"/>
      <c r="ATJ48" s="4"/>
      <c r="ATK48" s="4"/>
      <c r="ATL48" s="4"/>
      <c r="ATM48" s="4"/>
      <c r="ATN48" s="4"/>
      <c r="ATO48" s="4"/>
      <c r="ATP48" s="4"/>
      <c r="ATQ48" s="4"/>
      <c r="ATR48" s="4"/>
      <c r="ATS48" s="4"/>
      <c r="ATT48" s="4"/>
      <c r="ATU48" s="4"/>
      <c r="ATV48" s="4"/>
      <c r="ATW48" s="4"/>
      <c r="ATX48" s="4"/>
      <c r="ATY48" s="4"/>
      <c r="ATZ48" s="4"/>
      <c r="AUA48" s="4"/>
      <c r="AUB48" s="4"/>
      <c r="AUC48" s="4"/>
      <c r="AUD48" s="4"/>
      <c r="AUE48" s="4"/>
      <c r="AUF48" s="4"/>
      <c r="AUG48" s="4"/>
      <c r="AUH48" s="4"/>
      <c r="AUI48" s="4"/>
      <c r="AUJ48" s="4"/>
      <c r="AUK48" s="4"/>
      <c r="AUL48" s="4"/>
      <c r="AUM48" s="4"/>
      <c r="AUN48" s="4"/>
      <c r="AUO48" s="4"/>
      <c r="AUP48" s="4"/>
      <c r="AUQ48" s="4"/>
      <c r="AUR48" s="4"/>
      <c r="AUS48" s="4"/>
      <c r="AUT48" s="4"/>
      <c r="AUU48" s="4"/>
      <c r="AUV48" s="4"/>
      <c r="AUW48" s="4"/>
      <c r="AUX48" s="4"/>
      <c r="AUY48" s="4"/>
      <c r="AUZ48" s="4"/>
      <c r="AVA48" s="4"/>
      <c r="AVB48" s="4"/>
      <c r="AVC48" s="4"/>
      <c r="AVD48" s="4"/>
      <c r="AVE48" s="4"/>
      <c r="AVF48" s="4"/>
      <c r="AVG48" s="4"/>
      <c r="AVH48" s="4"/>
      <c r="AVI48" s="4"/>
      <c r="AVJ48" s="4"/>
      <c r="AVK48" s="4"/>
      <c r="AVL48" s="4"/>
      <c r="AVM48" s="4"/>
      <c r="AVN48" s="4"/>
      <c r="AVO48" s="4"/>
      <c r="AVP48" s="4"/>
      <c r="AVQ48" s="4"/>
      <c r="AVR48" s="4"/>
      <c r="AVS48" s="4"/>
      <c r="AVT48" s="4"/>
      <c r="AVU48" s="4"/>
      <c r="AVV48" s="4"/>
      <c r="AVW48" s="4"/>
      <c r="AVX48" s="4"/>
      <c r="AVY48" s="4"/>
      <c r="AVZ48" s="4"/>
      <c r="AWA48" s="4"/>
      <c r="AWB48" s="4"/>
      <c r="AWC48" s="4"/>
      <c r="AWD48" s="4"/>
      <c r="AWE48" s="4"/>
      <c r="AWF48" s="4"/>
      <c r="AWG48" s="4"/>
      <c r="AWH48" s="4"/>
      <c r="AWI48" s="4"/>
      <c r="AWJ48" s="4"/>
      <c r="AWK48" s="4"/>
      <c r="AWL48" s="4"/>
      <c r="AWM48" s="4"/>
      <c r="AWN48" s="4"/>
      <c r="AWO48" s="4"/>
      <c r="AWP48" s="4"/>
      <c r="AWQ48" s="4"/>
      <c r="AWR48" s="4"/>
      <c r="AWS48" s="4"/>
      <c r="AWT48" s="4"/>
      <c r="AWU48" s="4"/>
      <c r="AWV48" s="4"/>
      <c r="AWW48" s="4"/>
      <c r="AWX48" s="4"/>
      <c r="AWY48" s="4"/>
      <c r="AWZ48" s="4"/>
      <c r="AXA48" s="4"/>
      <c r="AXB48" s="4"/>
      <c r="AXC48" s="4"/>
      <c r="AXD48" s="4"/>
      <c r="AXE48" s="4"/>
      <c r="AXF48" s="4"/>
      <c r="AXG48" s="4"/>
      <c r="AXH48" s="4"/>
      <c r="AXI48" s="4"/>
      <c r="AXJ48" s="4"/>
      <c r="AXK48" s="4"/>
      <c r="AXL48" s="4"/>
      <c r="AXM48" s="4"/>
      <c r="AXN48" s="4"/>
      <c r="AXO48" s="4"/>
      <c r="AXP48" s="4"/>
      <c r="AXQ48" s="4"/>
      <c r="AXR48" s="4"/>
      <c r="AXS48" s="4"/>
      <c r="AXT48" s="4"/>
      <c r="AXU48" s="4"/>
      <c r="AXV48" s="4"/>
      <c r="AXW48" s="4"/>
      <c r="AXX48" s="4"/>
      <c r="AXY48" s="4"/>
      <c r="AXZ48" s="4"/>
      <c r="AYA48" s="4"/>
      <c r="AYB48" s="4"/>
      <c r="AYC48" s="4"/>
      <c r="AYD48" s="4"/>
      <c r="AYE48" s="4"/>
      <c r="AYF48" s="4"/>
      <c r="AYG48" s="4"/>
      <c r="AYH48" s="4"/>
      <c r="AYI48" s="4"/>
      <c r="AYJ48" s="4"/>
      <c r="AYK48" s="4"/>
      <c r="AYL48" s="4"/>
      <c r="AYM48" s="4"/>
      <c r="AYN48" s="4"/>
      <c r="AYO48" s="4"/>
      <c r="AYP48" s="4"/>
      <c r="AYQ48" s="4"/>
      <c r="AYR48" s="4"/>
      <c r="AYS48" s="4"/>
      <c r="AYT48" s="4"/>
      <c r="AYU48" s="4"/>
      <c r="AYV48" s="4"/>
      <c r="AYW48" s="4"/>
      <c r="AYX48" s="4"/>
      <c r="AYY48" s="4"/>
      <c r="AYZ48" s="4"/>
      <c r="AZA48" s="4"/>
      <c r="AZB48" s="4"/>
      <c r="AZC48" s="4"/>
      <c r="AZD48" s="4"/>
      <c r="AZE48" s="4"/>
      <c r="AZF48" s="4"/>
      <c r="AZG48" s="4"/>
      <c r="AZH48" s="4"/>
      <c r="AZI48" s="4"/>
      <c r="AZJ48" s="4"/>
      <c r="AZK48" s="4"/>
      <c r="AZL48" s="4"/>
      <c r="AZM48" s="4"/>
      <c r="AZN48" s="4"/>
      <c r="AZO48" s="4"/>
      <c r="AZP48" s="4"/>
      <c r="AZQ48" s="4"/>
      <c r="AZR48" s="4"/>
      <c r="AZS48" s="4"/>
      <c r="AZT48" s="4"/>
      <c r="AZU48" s="4"/>
      <c r="AZV48" s="4"/>
      <c r="AZW48" s="4"/>
      <c r="AZX48" s="4"/>
      <c r="AZY48" s="4"/>
      <c r="AZZ48" s="4"/>
      <c r="BAA48" s="4"/>
      <c r="BAB48" s="4"/>
      <c r="BAC48" s="4"/>
      <c r="BAD48" s="4"/>
      <c r="BAE48" s="4"/>
      <c r="BAF48" s="4"/>
      <c r="BAG48" s="4"/>
      <c r="BAH48" s="4"/>
      <c r="BAI48" s="4"/>
      <c r="BAJ48" s="4"/>
      <c r="BAK48" s="4"/>
      <c r="BAL48" s="4"/>
      <c r="BAM48" s="4"/>
      <c r="BAN48" s="4"/>
      <c r="BAO48" s="4"/>
      <c r="BAP48" s="4"/>
      <c r="BAQ48" s="4"/>
      <c r="BAR48" s="4"/>
      <c r="BAS48" s="4"/>
      <c r="BAT48" s="4"/>
      <c r="BAU48" s="4"/>
      <c r="BAV48" s="4"/>
      <c r="BAW48" s="4"/>
      <c r="BAX48" s="4"/>
      <c r="BAY48" s="4"/>
      <c r="BAZ48" s="4"/>
      <c r="BBA48" s="4"/>
      <c r="BBB48" s="4"/>
      <c r="BBC48" s="4"/>
      <c r="BBD48" s="4"/>
      <c r="BBE48" s="4"/>
      <c r="BBF48" s="4"/>
      <c r="BBG48" s="4"/>
      <c r="BBH48" s="4"/>
      <c r="BBI48" s="4"/>
      <c r="BBJ48" s="4"/>
      <c r="BBK48" s="4"/>
      <c r="BBL48" s="4"/>
      <c r="BBM48" s="4"/>
      <c r="BBN48" s="4"/>
      <c r="BBO48" s="4"/>
      <c r="BBP48" s="4"/>
      <c r="BBQ48" s="4"/>
      <c r="BBR48" s="4"/>
      <c r="BBS48" s="4"/>
      <c r="BBT48" s="4"/>
      <c r="BBU48" s="4"/>
      <c r="BBV48" s="4"/>
      <c r="BBW48" s="4"/>
      <c r="BBX48" s="4"/>
      <c r="BBY48" s="4"/>
      <c r="BBZ48" s="4"/>
      <c r="BCA48" s="4"/>
      <c r="BCB48" s="4"/>
      <c r="BCC48" s="4"/>
      <c r="BCD48" s="4"/>
      <c r="BCE48" s="4"/>
      <c r="BCF48" s="4"/>
      <c r="BCG48" s="4"/>
      <c r="BCH48" s="4"/>
      <c r="BCI48" s="4"/>
      <c r="BCJ48" s="4"/>
      <c r="BCK48" s="4"/>
      <c r="BCL48" s="4"/>
      <c r="BCM48" s="4"/>
      <c r="BCN48" s="4"/>
      <c r="BCO48" s="4"/>
      <c r="BCP48" s="4"/>
      <c r="BCQ48" s="4"/>
      <c r="BCR48" s="4"/>
      <c r="BCS48" s="4"/>
      <c r="BCT48" s="4"/>
      <c r="BCU48" s="4"/>
      <c r="BCV48" s="4"/>
      <c r="BCW48" s="4"/>
      <c r="BCX48" s="4"/>
      <c r="BCY48" s="4"/>
      <c r="BCZ48" s="4"/>
      <c r="BDA48" s="4"/>
      <c r="BDB48" s="4"/>
      <c r="BDC48" s="4"/>
      <c r="BDD48" s="4"/>
      <c r="BDE48" s="4"/>
      <c r="BDF48" s="4"/>
      <c r="BDG48" s="4"/>
      <c r="BDH48" s="4"/>
      <c r="BDI48" s="4"/>
      <c r="BDJ48" s="4"/>
      <c r="BDK48" s="4"/>
      <c r="BDL48" s="4"/>
      <c r="BDM48" s="4"/>
      <c r="BDN48" s="4"/>
      <c r="BDO48" s="4"/>
      <c r="BDP48" s="4"/>
      <c r="BDQ48" s="4"/>
      <c r="BDR48" s="4"/>
      <c r="BDS48" s="4"/>
      <c r="BDT48" s="4"/>
      <c r="BDU48" s="4"/>
      <c r="BDV48" s="4"/>
      <c r="BDW48" s="4"/>
      <c r="BDX48" s="4"/>
      <c r="BDY48" s="4"/>
      <c r="BDZ48" s="4"/>
      <c r="BEA48" s="4"/>
      <c r="BEB48" s="4"/>
      <c r="BEC48" s="4"/>
      <c r="BED48" s="4"/>
      <c r="BEE48" s="4"/>
      <c r="BEF48" s="4"/>
      <c r="BEG48" s="4"/>
      <c r="BEH48" s="4"/>
      <c r="BEI48" s="4"/>
      <c r="BEJ48" s="4"/>
      <c r="BEK48" s="4"/>
      <c r="BEL48" s="4"/>
      <c r="BEM48" s="4"/>
      <c r="BEN48" s="4"/>
      <c r="BEO48" s="4"/>
      <c r="BEP48" s="4"/>
      <c r="BEQ48" s="4"/>
      <c r="BER48" s="4"/>
      <c r="BES48" s="4"/>
      <c r="BET48" s="4"/>
      <c r="BEU48" s="4"/>
      <c r="BEV48" s="4"/>
      <c r="BEW48" s="4"/>
      <c r="BEX48" s="4"/>
      <c r="BEY48" s="4"/>
      <c r="BEZ48" s="4"/>
      <c r="BFA48" s="4"/>
      <c r="BFB48" s="4"/>
      <c r="BFC48" s="4"/>
      <c r="BFD48" s="4"/>
      <c r="BFE48" s="4"/>
      <c r="BFF48" s="4"/>
      <c r="BFG48" s="4"/>
      <c r="BFH48" s="4"/>
      <c r="BFI48" s="4"/>
      <c r="BFJ48" s="4"/>
      <c r="BFK48" s="4"/>
      <c r="BFL48" s="4"/>
      <c r="BFM48" s="4"/>
      <c r="BFN48" s="4"/>
      <c r="BFO48" s="4"/>
      <c r="BFP48" s="4"/>
      <c r="BFQ48" s="4"/>
      <c r="BFR48" s="4"/>
      <c r="BFS48" s="4"/>
      <c r="BFT48" s="4"/>
      <c r="BFU48" s="4"/>
      <c r="BFV48" s="4"/>
      <c r="BFW48" s="4"/>
      <c r="BFX48" s="4"/>
      <c r="BFY48" s="4"/>
      <c r="BFZ48" s="4"/>
      <c r="BGA48" s="4"/>
      <c r="BGB48" s="4"/>
      <c r="BGC48" s="4"/>
      <c r="BGD48" s="4"/>
      <c r="BGE48" s="4"/>
      <c r="BGF48" s="4"/>
      <c r="BGG48" s="4"/>
      <c r="BGH48" s="4"/>
      <c r="BGI48" s="4"/>
      <c r="BGJ48" s="4"/>
      <c r="BGK48" s="4"/>
      <c r="BGL48" s="4"/>
      <c r="BGM48" s="4"/>
      <c r="BGN48" s="4"/>
      <c r="BGO48" s="4"/>
      <c r="BGP48" s="4"/>
      <c r="BGQ48" s="4"/>
      <c r="BGR48" s="4"/>
      <c r="BGS48" s="4"/>
      <c r="BGT48" s="4"/>
      <c r="BGU48" s="4"/>
      <c r="BGV48" s="4"/>
      <c r="BGW48" s="4"/>
      <c r="BGX48" s="4"/>
      <c r="BGY48" s="4"/>
      <c r="BGZ48" s="4"/>
      <c r="BHA48" s="4"/>
      <c r="BHB48" s="4"/>
      <c r="BHC48" s="4"/>
      <c r="BHD48" s="4"/>
      <c r="BHE48" s="4"/>
      <c r="BHF48" s="4"/>
      <c r="BHG48" s="4"/>
      <c r="BHH48" s="4"/>
      <c r="BHI48" s="4"/>
      <c r="BHJ48" s="4"/>
      <c r="BHK48" s="4"/>
      <c r="BHL48" s="4"/>
      <c r="BHM48" s="4"/>
      <c r="BHN48" s="4"/>
      <c r="BHO48" s="4"/>
      <c r="BHP48" s="4"/>
      <c r="BHQ48" s="4"/>
      <c r="BHR48" s="4"/>
      <c r="BHS48" s="4"/>
      <c r="BHT48" s="4"/>
      <c r="BHU48" s="4"/>
      <c r="BHV48" s="4"/>
      <c r="BHW48" s="4"/>
      <c r="BHX48" s="4"/>
      <c r="BHY48" s="4"/>
      <c r="BHZ48" s="4"/>
      <c r="BIA48" s="4"/>
      <c r="BIB48" s="4"/>
      <c r="BIC48" s="4"/>
      <c r="BID48" s="4"/>
      <c r="BIE48" s="4"/>
      <c r="BIF48" s="4"/>
      <c r="BIG48" s="4"/>
      <c r="BIH48" s="4"/>
      <c r="BII48" s="4"/>
      <c r="BIJ48" s="4"/>
      <c r="BIK48" s="4"/>
      <c r="BIL48" s="4"/>
      <c r="BIM48" s="4"/>
      <c r="BIN48" s="4"/>
      <c r="BIO48" s="4"/>
      <c r="BIP48" s="4"/>
      <c r="BIQ48" s="4"/>
      <c r="BIR48" s="4"/>
      <c r="BIS48" s="4"/>
      <c r="BIT48" s="4"/>
      <c r="BIU48" s="4"/>
      <c r="BIV48" s="4"/>
      <c r="BIW48" s="4"/>
      <c r="BIX48" s="4"/>
      <c r="BIY48" s="4"/>
      <c r="BIZ48" s="4"/>
      <c r="BJA48" s="4"/>
      <c r="BJB48" s="4"/>
      <c r="BJC48" s="4"/>
      <c r="BJD48" s="4"/>
      <c r="BJE48" s="4"/>
      <c r="BJF48" s="4"/>
      <c r="BJG48" s="4"/>
      <c r="BJH48" s="4"/>
      <c r="BJI48" s="4"/>
      <c r="BJJ48" s="4"/>
      <c r="BJK48" s="4"/>
      <c r="BJL48" s="4"/>
      <c r="BJM48" s="4"/>
      <c r="BJN48" s="4"/>
      <c r="BJO48" s="4"/>
      <c r="BJP48" s="4"/>
      <c r="BJQ48" s="4"/>
      <c r="BJR48" s="4"/>
      <c r="BJS48" s="4"/>
      <c r="BJT48" s="4"/>
      <c r="BJU48" s="4"/>
      <c r="BJV48" s="4"/>
      <c r="BJW48" s="4"/>
      <c r="BJX48" s="4"/>
      <c r="BJY48" s="4"/>
      <c r="BJZ48" s="4"/>
      <c r="BKA48" s="4"/>
      <c r="BKB48" s="4"/>
      <c r="BKC48" s="4"/>
      <c r="BKD48" s="4"/>
      <c r="BKE48" s="4"/>
      <c r="BKF48" s="4"/>
      <c r="BKG48" s="4"/>
      <c r="BKH48" s="4"/>
      <c r="BKI48" s="4"/>
      <c r="BKJ48" s="4"/>
      <c r="BKK48" s="4"/>
      <c r="BKL48" s="4"/>
      <c r="BKM48" s="4"/>
      <c r="BKN48" s="4"/>
      <c r="BKO48" s="4"/>
      <c r="BKP48" s="4"/>
      <c r="BKQ48" s="4"/>
      <c r="BKR48" s="4"/>
      <c r="BKS48" s="4"/>
      <c r="BKT48" s="4"/>
      <c r="BKU48" s="4"/>
      <c r="BKV48" s="4"/>
      <c r="BKW48" s="4"/>
      <c r="BKX48" s="4"/>
      <c r="BKY48" s="4"/>
      <c r="BKZ48" s="4"/>
      <c r="BLA48" s="4"/>
      <c r="BLB48" s="4"/>
      <c r="BLC48" s="4"/>
      <c r="BLD48" s="4"/>
      <c r="BLE48" s="4"/>
      <c r="BLF48" s="4"/>
      <c r="BLG48" s="4"/>
      <c r="BLH48" s="4"/>
      <c r="BLI48" s="4"/>
      <c r="BLJ48" s="4"/>
      <c r="BLK48" s="4"/>
      <c r="BLL48" s="4"/>
      <c r="BLM48" s="4"/>
      <c r="BLN48" s="4"/>
      <c r="BLO48" s="4"/>
      <c r="BLP48" s="4"/>
      <c r="BLQ48" s="4"/>
      <c r="BLR48" s="4"/>
      <c r="BLS48" s="4"/>
      <c r="BLT48" s="4"/>
      <c r="BLU48" s="4"/>
      <c r="BLV48" s="4"/>
      <c r="BLW48" s="4"/>
      <c r="BLX48" s="4"/>
      <c r="BLY48" s="4"/>
      <c r="BLZ48" s="4"/>
      <c r="BMA48" s="4"/>
      <c r="BMB48" s="4"/>
      <c r="BMC48" s="4"/>
      <c r="BMD48" s="4"/>
      <c r="BME48" s="4"/>
      <c r="BMF48" s="4"/>
      <c r="BMG48" s="4"/>
      <c r="BMH48" s="4"/>
      <c r="BMI48" s="4"/>
      <c r="BMJ48" s="4"/>
      <c r="BMK48" s="4"/>
      <c r="BML48" s="4"/>
      <c r="BMM48" s="4"/>
      <c r="BMN48" s="4"/>
      <c r="BMO48" s="4"/>
      <c r="BMP48" s="4"/>
      <c r="BMQ48" s="4"/>
      <c r="BMR48" s="4"/>
      <c r="BMS48" s="4"/>
      <c r="BMT48" s="4"/>
      <c r="BMU48" s="4"/>
      <c r="BMV48" s="4"/>
      <c r="BMW48" s="4"/>
      <c r="BMX48" s="4"/>
      <c r="BMY48" s="4"/>
      <c r="BMZ48" s="4"/>
      <c r="BNA48" s="4"/>
      <c r="BNB48" s="4"/>
      <c r="BNC48" s="4"/>
      <c r="BND48" s="4"/>
      <c r="BNE48" s="4"/>
      <c r="BNF48" s="4"/>
      <c r="BNG48" s="4"/>
      <c r="BNH48" s="4"/>
      <c r="BNI48" s="4"/>
      <c r="BNJ48" s="4"/>
      <c r="BNK48" s="4"/>
      <c r="BNL48" s="4"/>
      <c r="BNM48" s="4"/>
      <c r="BNN48" s="4"/>
      <c r="BNO48" s="4"/>
      <c r="BNP48" s="4"/>
      <c r="BNQ48" s="4"/>
      <c r="BNR48" s="4"/>
      <c r="BNS48" s="4"/>
      <c r="BNT48" s="4"/>
      <c r="BNU48" s="4"/>
      <c r="BNV48" s="4"/>
      <c r="BNW48" s="4"/>
      <c r="BNX48" s="4"/>
      <c r="BNY48" s="4"/>
      <c r="BNZ48" s="4"/>
      <c r="BOA48" s="4"/>
      <c r="BOB48" s="4"/>
      <c r="BOC48" s="4"/>
      <c r="BOD48" s="4"/>
      <c r="BOE48" s="4"/>
      <c r="BOF48" s="4"/>
      <c r="BOG48" s="4"/>
      <c r="BOH48" s="4"/>
      <c r="BOI48" s="4"/>
      <c r="BOJ48" s="4"/>
      <c r="BOK48" s="4"/>
      <c r="BOL48" s="4"/>
      <c r="BOM48" s="4"/>
      <c r="BON48" s="4"/>
      <c r="BOO48" s="4"/>
      <c r="BOP48" s="4"/>
      <c r="BOQ48" s="4"/>
      <c r="BOR48" s="4"/>
      <c r="BOS48" s="4"/>
      <c r="BOT48" s="4"/>
      <c r="BOU48" s="4"/>
      <c r="BOV48" s="4"/>
      <c r="BOW48" s="4"/>
      <c r="BOX48" s="4"/>
      <c r="BOY48" s="4"/>
      <c r="BOZ48" s="4"/>
      <c r="BPA48" s="4"/>
      <c r="BPB48" s="4"/>
      <c r="BPC48" s="4"/>
      <c r="BPD48" s="4"/>
      <c r="BPE48" s="4"/>
      <c r="BPF48" s="4"/>
      <c r="BPG48" s="4"/>
      <c r="BPH48" s="4"/>
      <c r="BPI48" s="4"/>
      <c r="BPJ48" s="4"/>
      <c r="BPK48" s="4"/>
      <c r="BPL48" s="4"/>
      <c r="BPM48" s="4"/>
      <c r="BPN48" s="4"/>
      <c r="BPO48" s="4"/>
      <c r="BPP48" s="4"/>
      <c r="BPQ48" s="4"/>
      <c r="BPR48" s="4"/>
      <c r="BPS48" s="4"/>
      <c r="BPT48" s="4"/>
      <c r="BPU48" s="4"/>
      <c r="BPV48" s="4"/>
      <c r="BPW48" s="4"/>
      <c r="BPX48" s="4"/>
      <c r="BPY48" s="4"/>
      <c r="BPZ48" s="4"/>
      <c r="BQA48" s="4"/>
      <c r="BQB48" s="4"/>
      <c r="BQC48" s="4"/>
      <c r="BQD48" s="4"/>
      <c r="BQE48" s="4"/>
      <c r="BQF48" s="4"/>
      <c r="BQG48" s="4"/>
      <c r="BQH48" s="4"/>
      <c r="BQI48" s="4"/>
      <c r="BQJ48" s="4"/>
      <c r="BQK48" s="4"/>
      <c r="BQL48" s="4"/>
      <c r="BQM48" s="4"/>
      <c r="BQN48" s="4"/>
      <c r="BQO48" s="4"/>
      <c r="BQP48" s="4"/>
      <c r="BQQ48" s="4"/>
      <c r="BQR48" s="4"/>
      <c r="BQS48" s="4"/>
      <c r="BQT48" s="4"/>
      <c r="BQU48" s="4"/>
      <c r="BQV48" s="4"/>
      <c r="BQW48" s="4"/>
      <c r="BQX48" s="4"/>
      <c r="BQY48" s="4"/>
      <c r="BQZ48" s="4"/>
      <c r="BRA48" s="4"/>
      <c r="BRB48" s="4"/>
      <c r="BRC48" s="4"/>
      <c r="BRD48" s="4"/>
      <c r="BRE48" s="4"/>
      <c r="BRF48" s="4"/>
      <c r="BRG48" s="4"/>
      <c r="BRH48" s="4"/>
      <c r="BRI48" s="4"/>
      <c r="BRJ48" s="4"/>
      <c r="BRK48" s="4"/>
      <c r="BRL48" s="4"/>
      <c r="BRM48" s="4"/>
      <c r="BRN48" s="4"/>
      <c r="BRO48" s="4"/>
      <c r="BRP48" s="4"/>
      <c r="BRQ48" s="4"/>
      <c r="BRR48" s="4"/>
      <c r="BRS48" s="4"/>
      <c r="BRT48" s="4"/>
      <c r="BRU48" s="4"/>
      <c r="BRV48" s="4"/>
      <c r="BRW48" s="4"/>
      <c r="BRX48" s="4"/>
      <c r="BRY48" s="4"/>
      <c r="BRZ48" s="4"/>
      <c r="BSA48" s="4"/>
      <c r="BSB48" s="4"/>
      <c r="BSC48" s="4"/>
      <c r="BSD48" s="4"/>
      <c r="BSE48" s="4"/>
      <c r="BSF48" s="4"/>
      <c r="BSG48" s="4"/>
      <c r="BSH48" s="4"/>
      <c r="BSI48" s="4"/>
      <c r="BSJ48" s="4"/>
      <c r="BSK48" s="4"/>
      <c r="BSL48" s="4"/>
      <c r="BSM48" s="4"/>
      <c r="BSN48" s="4"/>
      <c r="BSO48" s="4"/>
      <c r="BSP48" s="4"/>
      <c r="BSQ48" s="4"/>
      <c r="BSR48" s="4"/>
      <c r="BSS48" s="4"/>
      <c r="BST48" s="4"/>
      <c r="BSU48" s="4"/>
      <c r="BSV48" s="4"/>
      <c r="BSW48" s="4"/>
      <c r="BSX48" s="4"/>
      <c r="BSY48" s="4"/>
      <c r="BSZ48" s="4"/>
      <c r="BTA48" s="4"/>
      <c r="BTB48" s="4"/>
      <c r="BTC48" s="4"/>
      <c r="BTD48" s="4"/>
      <c r="BTE48" s="4"/>
      <c r="BTF48" s="4"/>
      <c r="BTG48" s="4"/>
      <c r="BTH48" s="4"/>
      <c r="BTI48" s="4"/>
      <c r="BTJ48" s="4"/>
      <c r="BTK48" s="4"/>
      <c r="BTL48" s="4"/>
      <c r="BTM48" s="4"/>
      <c r="BTN48" s="4"/>
      <c r="BTO48" s="4"/>
      <c r="BTP48" s="4"/>
      <c r="BTQ48" s="4"/>
      <c r="BTR48" s="4"/>
      <c r="BTS48" s="4"/>
      <c r="BTT48" s="4"/>
      <c r="BTU48" s="4"/>
      <c r="BTV48" s="4"/>
      <c r="BTW48" s="4"/>
      <c r="BTX48" s="4"/>
      <c r="BTY48" s="4"/>
      <c r="BTZ48" s="4"/>
      <c r="BUA48" s="4"/>
      <c r="BUB48" s="4"/>
      <c r="BUC48" s="4"/>
      <c r="BUD48" s="4"/>
      <c r="BUE48" s="4"/>
      <c r="BUF48" s="4"/>
      <c r="BUG48" s="4"/>
      <c r="BUH48" s="4"/>
      <c r="BUI48" s="4"/>
      <c r="BUJ48" s="4"/>
      <c r="BUK48" s="4"/>
      <c r="BUL48" s="4"/>
      <c r="BUM48" s="4"/>
      <c r="BUN48" s="4"/>
      <c r="BUO48" s="4"/>
      <c r="BUP48" s="4"/>
      <c r="BUQ48" s="4"/>
      <c r="BUR48" s="4"/>
      <c r="BUS48" s="4"/>
      <c r="BUT48" s="4"/>
      <c r="BUU48" s="4"/>
      <c r="BUV48" s="4"/>
      <c r="BUW48" s="4"/>
      <c r="BUX48" s="4"/>
      <c r="BUY48" s="4"/>
      <c r="BUZ48" s="4"/>
      <c r="BVA48" s="4"/>
      <c r="BVB48" s="4"/>
      <c r="BVC48" s="4"/>
      <c r="BVD48" s="4"/>
      <c r="BVE48" s="4"/>
      <c r="BVF48" s="4"/>
      <c r="BVG48" s="4"/>
      <c r="BVH48" s="4"/>
      <c r="BVI48" s="4"/>
      <c r="BVJ48" s="4"/>
      <c r="BVK48" s="4"/>
      <c r="BVL48" s="4"/>
      <c r="BVM48" s="4"/>
      <c r="BVN48" s="4"/>
      <c r="BVO48" s="4"/>
      <c r="BVP48" s="4"/>
      <c r="BVQ48" s="4"/>
      <c r="BVR48" s="4"/>
      <c r="BVS48" s="4"/>
      <c r="BVT48" s="4"/>
      <c r="BVU48" s="4"/>
      <c r="BVV48" s="4"/>
      <c r="BVW48" s="4"/>
      <c r="BVX48" s="4"/>
      <c r="BVY48" s="4"/>
      <c r="BVZ48" s="4"/>
      <c r="BWA48" s="4"/>
      <c r="BWB48" s="4"/>
      <c r="BWC48" s="4"/>
      <c r="BWD48" s="4"/>
      <c r="BWE48" s="4"/>
      <c r="BWF48" s="4"/>
      <c r="BWG48" s="4"/>
      <c r="BWH48" s="4"/>
      <c r="BWI48" s="4"/>
      <c r="BWJ48" s="4"/>
      <c r="BWK48" s="4"/>
      <c r="BWL48" s="4"/>
      <c r="BWM48" s="4"/>
      <c r="BWN48" s="4"/>
      <c r="BWO48" s="4"/>
      <c r="BWP48" s="4"/>
      <c r="BWQ48" s="4"/>
      <c r="BWR48" s="4"/>
      <c r="BWS48" s="4"/>
      <c r="BWT48" s="4"/>
      <c r="BWU48" s="4"/>
      <c r="BWV48" s="4"/>
      <c r="BWW48" s="4"/>
      <c r="BWX48" s="4"/>
      <c r="BWY48" s="4"/>
      <c r="BWZ48" s="4"/>
      <c r="BXA48" s="4"/>
      <c r="BXB48" s="4"/>
      <c r="BXC48" s="4"/>
      <c r="BXD48" s="4"/>
      <c r="BXE48" s="4"/>
      <c r="BXF48" s="4"/>
      <c r="BXG48" s="4"/>
      <c r="BXH48" s="4"/>
      <c r="BXI48" s="4"/>
      <c r="BXJ48" s="4"/>
      <c r="BXK48" s="4"/>
      <c r="BXL48" s="4"/>
      <c r="BXM48" s="4"/>
      <c r="BXN48" s="4"/>
      <c r="BXO48" s="4"/>
      <c r="BXP48" s="4"/>
      <c r="BXQ48" s="4"/>
      <c r="BXR48" s="4"/>
      <c r="BXS48" s="4"/>
      <c r="BXT48" s="4"/>
      <c r="BXU48" s="4"/>
      <c r="BXV48" s="4"/>
      <c r="BXW48" s="4"/>
      <c r="BXX48" s="4"/>
      <c r="BXY48" s="4"/>
      <c r="BXZ48" s="4"/>
      <c r="BYA48" s="4"/>
      <c r="BYB48" s="4"/>
      <c r="BYC48" s="4"/>
      <c r="BYD48" s="4"/>
      <c r="BYE48" s="4"/>
      <c r="BYF48" s="4"/>
      <c r="BYG48" s="4"/>
      <c r="BYH48" s="4"/>
      <c r="BYI48" s="4"/>
      <c r="BYJ48" s="4"/>
      <c r="BYK48" s="4"/>
      <c r="BYL48" s="4"/>
      <c r="BYM48" s="4"/>
      <c r="BYN48" s="4"/>
      <c r="BYO48" s="4"/>
      <c r="BYP48" s="4"/>
      <c r="BYQ48" s="4"/>
      <c r="BYR48" s="4"/>
      <c r="BYS48" s="4"/>
      <c r="BYT48" s="4"/>
      <c r="BYU48" s="4"/>
      <c r="BYV48" s="4"/>
      <c r="BYW48" s="4"/>
      <c r="BYX48" s="4"/>
      <c r="BYY48" s="4"/>
      <c r="BYZ48" s="4"/>
      <c r="BZA48" s="4"/>
      <c r="BZB48" s="4"/>
      <c r="BZC48" s="4"/>
      <c r="BZD48" s="4"/>
      <c r="BZE48" s="4"/>
      <c r="BZF48" s="4"/>
      <c r="BZG48" s="4"/>
      <c r="BZH48" s="4"/>
      <c r="BZI48" s="4"/>
      <c r="BZJ48" s="4"/>
      <c r="BZK48" s="4"/>
      <c r="BZL48" s="4"/>
      <c r="BZM48" s="4"/>
      <c r="BZN48" s="4"/>
      <c r="BZO48" s="4"/>
      <c r="BZP48" s="4"/>
      <c r="BZQ48" s="4"/>
      <c r="BZR48" s="4"/>
      <c r="BZS48" s="4"/>
      <c r="BZT48" s="4"/>
      <c r="BZU48" s="4"/>
      <c r="BZV48" s="4"/>
      <c r="BZW48" s="4"/>
      <c r="BZX48" s="4"/>
      <c r="BZY48" s="4"/>
      <c r="BZZ48" s="4"/>
      <c r="CAA48" s="4"/>
      <c r="CAB48" s="4"/>
      <c r="CAC48" s="4"/>
      <c r="CAD48" s="4"/>
      <c r="CAE48" s="4"/>
      <c r="CAF48" s="4"/>
      <c r="CAG48" s="4"/>
      <c r="CAH48" s="4"/>
      <c r="CAI48" s="4"/>
      <c r="CAJ48" s="4"/>
      <c r="CAK48" s="4"/>
      <c r="CAL48" s="4"/>
      <c r="CAM48" s="4"/>
      <c r="CAN48" s="4"/>
      <c r="CAO48" s="4"/>
      <c r="CAP48" s="4"/>
      <c r="CAQ48" s="4"/>
      <c r="CAR48" s="4"/>
      <c r="CAS48" s="4"/>
      <c r="CAT48" s="4"/>
      <c r="CAU48" s="4"/>
      <c r="CAV48" s="4"/>
      <c r="CAW48" s="4"/>
      <c r="CAX48" s="4"/>
      <c r="CAY48" s="4"/>
      <c r="CAZ48" s="4"/>
      <c r="CBA48" s="4"/>
      <c r="CBB48" s="4"/>
      <c r="CBC48" s="4"/>
      <c r="CBD48" s="4"/>
      <c r="CBE48" s="4"/>
      <c r="CBF48" s="4"/>
      <c r="CBG48" s="4"/>
      <c r="CBH48" s="4"/>
      <c r="CBI48" s="4"/>
      <c r="CBJ48" s="4"/>
      <c r="CBK48" s="4"/>
      <c r="CBL48" s="4"/>
      <c r="CBM48" s="4"/>
      <c r="CBN48" s="4"/>
      <c r="CBO48" s="4"/>
      <c r="CBP48" s="4"/>
      <c r="CBQ48" s="4"/>
      <c r="CBR48" s="4"/>
      <c r="CBS48" s="4"/>
      <c r="CBT48" s="4"/>
      <c r="CBU48" s="4"/>
      <c r="CBV48" s="4"/>
      <c r="CBW48" s="4"/>
      <c r="CBX48" s="4"/>
      <c r="CBY48" s="4"/>
      <c r="CBZ48" s="4"/>
      <c r="CCA48" s="4"/>
      <c r="CCB48" s="4"/>
      <c r="CCC48" s="4"/>
      <c r="CCD48" s="4"/>
      <c r="CCE48" s="4"/>
      <c r="CCF48" s="4"/>
      <c r="CCG48" s="4"/>
      <c r="CCH48" s="4"/>
      <c r="CCI48" s="4"/>
      <c r="CCJ48" s="4"/>
      <c r="CCK48" s="4"/>
      <c r="CCL48" s="4"/>
      <c r="CCM48" s="4"/>
      <c r="CCN48" s="4"/>
      <c r="CCO48" s="4"/>
      <c r="CCP48" s="4"/>
      <c r="CCQ48" s="4"/>
      <c r="CCR48" s="4"/>
      <c r="CCS48" s="4"/>
      <c r="CCT48" s="4"/>
      <c r="CCU48" s="4"/>
      <c r="CCV48" s="4"/>
      <c r="CCW48" s="4"/>
      <c r="CCX48" s="4"/>
      <c r="CCY48" s="4"/>
      <c r="CCZ48" s="4"/>
      <c r="CDA48" s="4"/>
      <c r="CDB48" s="4"/>
      <c r="CDC48" s="4"/>
      <c r="CDD48" s="4"/>
      <c r="CDE48" s="4"/>
      <c r="CDF48" s="4"/>
      <c r="CDG48" s="4"/>
      <c r="CDH48" s="4"/>
      <c r="CDI48" s="4"/>
      <c r="CDJ48" s="4"/>
      <c r="CDK48" s="4"/>
      <c r="CDL48" s="4"/>
      <c r="CDM48" s="4"/>
      <c r="CDN48" s="4"/>
      <c r="CDO48" s="4"/>
      <c r="CDP48" s="4"/>
      <c r="CDQ48" s="4"/>
      <c r="CDR48" s="4"/>
      <c r="CDS48" s="4"/>
      <c r="CDT48" s="4"/>
      <c r="CDU48" s="4"/>
      <c r="CDV48" s="4"/>
      <c r="CDW48" s="4"/>
      <c r="CDX48" s="4"/>
      <c r="CDY48" s="4"/>
      <c r="CDZ48" s="4"/>
      <c r="CEA48" s="4"/>
      <c r="CEB48" s="4"/>
      <c r="CEC48" s="4"/>
      <c r="CED48" s="4"/>
      <c r="CEE48" s="4"/>
      <c r="CEF48" s="4"/>
      <c r="CEG48" s="4"/>
      <c r="CEH48" s="4"/>
      <c r="CEI48" s="4"/>
      <c r="CEJ48" s="4"/>
      <c r="CEK48" s="4"/>
      <c r="CEL48" s="4"/>
      <c r="CEM48" s="4"/>
      <c r="CEN48" s="4"/>
      <c r="CEO48" s="4"/>
      <c r="CEP48" s="4"/>
      <c r="CEQ48" s="4"/>
      <c r="CER48" s="4"/>
      <c r="CES48" s="4"/>
      <c r="CET48" s="4"/>
      <c r="CEU48" s="4"/>
      <c r="CEV48" s="4"/>
      <c r="CEW48" s="4"/>
      <c r="CEX48" s="4"/>
      <c r="CEY48" s="4"/>
      <c r="CEZ48" s="4"/>
      <c r="CFA48" s="4"/>
      <c r="CFB48" s="4"/>
      <c r="CFC48" s="4"/>
      <c r="CFD48" s="4"/>
      <c r="CFE48" s="4"/>
      <c r="CFF48" s="4"/>
      <c r="CFG48" s="4"/>
      <c r="CFH48" s="4"/>
      <c r="CFI48" s="4"/>
      <c r="CFJ48" s="4"/>
      <c r="CFK48" s="4"/>
      <c r="CFL48" s="4"/>
      <c r="CFM48" s="4"/>
      <c r="CFN48" s="4"/>
      <c r="CFO48" s="4"/>
      <c r="CFP48" s="4"/>
      <c r="CFQ48" s="4"/>
      <c r="CFR48" s="4"/>
      <c r="CFS48" s="4"/>
      <c r="CFT48" s="4"/>
      <c r="CFU48" s="4"/>
      <c r="CFV48" s="4"/>
      <c r="CFW48" s="4"/>
      <c r="CFX48" s="4"/>
      <c r="CFY48" s="4"/>
      <c r="CFZ48" s="4"/>
      <c r="CGA48" s="4"/>
      <c r="CGB48" s="4"/>
      <c r="CGC48" s="4"/>
      <c r="CGD48" s="4"/>
      <c r="CGE48" s="4"/>
      <c r="CGF48" s="4"/>
      <c r="CGG48" s="4"/>
      <c r="CGH48" s="4"/>
      <c r="CGI48" s="4"/>
      <c r="CGJ48" s="4"/>
      <c r="CGK48" s="4"/>
      <c r="CGL48" s="4"/>
      <c r="CGM48" s="4"/>
      <c r="CGN48" s="4"/>
      <c r="CGO48" s="4"/>
      <c r="CGP48" s="4"/>
      <c r="CGQ48" s="4"/>
      <c r="CGR48" s="4"/>
      <c r="CGS48" s="4"/>
      <c r="CGT48" s="4"/>
      <c r="CGU48" s="4"/>
      <c r="CGV48" s="4"/>
      <c r="CGW48" s="4"/>
      <c r="CGX48" s="4"/>
      <c r="CGY48" s="4"/>
      <c r="CGZ48" s="4"/>
      <c r="CHA48" s="4"/>
      <c r="CHB48" s="4"/>
      <c r="CHC48" s="4"/>
      <c r="CHD48" s="4"/>
      <c r="CHE48" s="4"/>
      <c r="CHF48" s="4"/>
      <c r="CHG48" s="4"/>
      <c r="CHH48" s="4"/>
      <c r="CHI48" s="4"/>
      <c r="CHJ48" s="4"/>
      <c r="CHK48" s="4"/>
      <c r="CHL48" s="4"/>
      <c r="CHM48" s="4"/>
      <c r="CHN48" s="4"/>
      <c r="CHO48" s="4"/>
      <c r="CHP48" s="4"/>
      <c r="CHQ48" s="4"/>
      <c r="CHR48" s="4"/>
      <c r="CHS48" s="4"/>
      <c r="CHT48" s="4"/>
      <c r="CHU48" s="4"/>
      <c r="CHV48" s="4"/>
      <c r="CHW48" s="4"/>
      <c r="CHX48" s="4"/>
      <c r="CHY48" s="4"/>
      <c r="CHZ48" s="4"/>
      <c r="CIA48" s="4"/>
      <c r="CIB48" s="4"/>
      <c r="CIC48" s="4"/>
      <c r="CID48" s="4"/>
      <c r="CIE48" s="4"/>
      <c r="CIF48" s="4"/>
      <c r="CIG48" s="4"/>
      <c r="CIH48" s="4"/>
      <c r="CII48" s="4"/>
      <c r="CIJ48" s="4"/>
      <c r="CIK48" s="4"/>
      <c r="CIL48" s="4"/>
      <c r="CIM48" s="4"/>
      <c r="CIN48" s="4"/>
      <c r="CIO48" s="4"/>
      <c r="CIP48" s="4"/>
      <c r="CIQ48" s="4"/>
      <c r="CIR48" s="4"/>
      <c r="CIS48" s="4"/>
      <c r="CIT48" s="4"/>
      <c r="CIU48" s="4"/>
      <c r="CIV48" s="4"/>
      <c r="CIW48" s="4"/>
      <c r="CIX48" s="4"/>
      <c r="CIY48" s="4"/>
      <c r="CIZ48" s="4"/>
      <c r="CJA48" s="4"/>
      <c r="CJB48" s="4"/>
      <c r="CJC48" s="4"/>
      <c r="CJD48" s="4"/>
      <c r="CJE48" s="4"/>
      <c r="CJF48" s="4"/>
      <c r="CJG48" s="4"/>
      <c r="CJH48" s="4"/>
      <c r="CJI48" s="4"/>
      <c r="CJJ48" s="4"/>
      <c r="CJK48" s="4"/>
      <c r="CJL48" s="4"/>
      <c r="CJM48" s="4"/>
      <c r="CJN48" s="4"/>
      <c r="CJO48" s="4"/>
      <c r="CJP48" s="4"/>
      <c r="CJQ48" s="4"/>
      <c r="CJR48" s="4"/>
      <c r="CJS48" s="4"/>
      <c r="CJT48" s="4"/>
      <c r="CJU48" s="4"/>
      <c r="CJV48" s="4"/>
      <c r="CJW48" s="4"/>
      <c r="CJX48" s="4"/>
      <c r="CJY48" s="4"/>
      <c r="CJZ48" s="4"/>
      <c r="CKA48" s="4"/>
      <c r="CKB48" s="4"/>
      <c r="CKC48" s="4"/>
      <c r="CKD48" s="4"/>
      <c r="CKE48" s="4"/>
      <c r="CKF48" s="4"/>
      <c r="CKG48" s="4"/>
      <c r="CKH48" s="4"/>
      <c r="CKI48" s="4"/>
      <c r="CKJ48" s="4"/>
      <c r="CKK48" s="4"/>
      <c r="CKL48" s="4"/>
      <c r="CKM48" s="4"/>
      <c r="CKN48" s="4"/>
      <c r="CKO48" s="4"/>
      <c r="CKP48" s="4"/>
      <c r="CKQ48" s="4"/>
      <c r="CKR48" s="4"/>
      <c r="CKS48" s="4"/>
      <c r="CKT48" s="4"/>
      <c r="CKU48" s="4"/>
      <c r="CKV48" s="4"/>
      <c r="CKW48" s="4"/>
      <c r="CKX48" s="4"/>
      <c r="CKY48" s="4"/>
      <c r="CKZ48" s="4"/>
      <c r="CLA48" s="4"/>
      <c r="CLB48" s="4"/>
      <c r="CLC48" s="4"/>
      <c r="CLD48" s="4"/>
      <c r="CLE48" s="4"/>
      <c r="CLF48" s="4"/>
      <c r="CLG48" s="4"/>
      <c r="CLH48" s="4"/>
      <c r="CLI48" s="4"/>
      <c r="CLJ48" s="4"/>
      <c r="CLK48" s="4"/>
      <c r="CLL48" s="4"/>
      <c r="CLM48" s="4"/>
      <c r="CLN48" s="4"/>
      <c r="CLO48" s="4"/>
      <c r="CLP48" s="4"/>
      <c r="CLQ48" s="4"/>
      <c r="CLR48" s="4"/>
      <c r="CLS48" s="4"/>
      <c r="CLT48" s="4"/>
      <c r="CLU48" s="4"/>
      <c r="CLV48" s="4"/>
      <c r="CLW48" s="4"/>
      <c r="CLX48" s="4"/>
      <c r="CLY48" s="4"/>
      <c r="CLZ48" s="4"/>
      <c r="CMA48" s="4"/>
      <c r="CMB48" s="4"/>
      <c r="CMC48" s="4"/>
      <c r="CMD48" s="4"/>
      <c r="CME48" s="4"/>
      <c r="CMF48" s="4"/>
      <c r="CMG48" s="4"/>
      <c r="CMH48" s="4"/>
      <c r="CMI48" s="4"/>
      <c r="CMJ48" s="4"/>
      <c r="CMK48" s="4"/>
      <c r="CML48" s="4"/>
      <c r="CMM48" s="4"/>
      <c r="CMN48" s="4"/>
      <c r="CMO48" s="4"/>
      <c r="CMP48" s="4"/>
      <c r="CMQ48" s="4"/>
      <c r="CMR48" s="4"/>
      <c r="CMS48" s="4"/>
      <c r="CMT48" s="4"/>
      <c r="CMU48" s="4"/>
      <c r="CMV48" s="4"/>
      <c r="CMW48" s="4"/>
      <c r="CMX48" s="4"/>
      <c r="CMY48" s="4"/>
      <c r="CMZ48" s="4"/>
      <c r="CNA48" s="4"/>
      <c r="CNB48" s="4"/>
      <c r="CNC48" s="4"/>
      <c r="CND48" s="4"/>
      <c r="CNE48" s="4"/>
      <c r="CNF48" s="4"/>
      <c r="CNG48" s="4"/>
      <c r="CNH48" s="4"/>
      <c r="CNI48" s="4"/>
      <c r="CNJ48" s="4"/>
      <c r="CNK48" s="4"/>
      <c r="CNL48" s="4"/>
      <c r="CNM48" s="4"/>
      <c r="CNN48" s="4"/>
      <c r="CNO48" s="4"/>
      <c r="CNP48" s="4"/>
      <c r="CNQ48" s="4"/>
      <c r="CNR48" s="4"/>
      <c r="CNS48" s="4"/>
      <c r="CNT48" s="4"/>
      <c r="CNU48" s="4"/>
      <c r="CNV48" s="4"/>
      <c r="CNW48" s="4"/>
      <c r="CNX48" s="4"/>
      <c r="CNY48" s="4"/>
      <c r="CNZ48" s="4"/>
      <c r="COA48" s="4"/>
      <c r="COB48" s="4"/>
      <c r="COC48" s="4"/>
      <c r="COD48" s="4"/>
      <c r="COE48" s="4"/>
      <c r="COF48" s="4"/>
      <c r="COG48" s="4"/>
      <c r="COH48" s="4"/>
      <c r="COI48" s="4"/>
      <c r="COJ48" s="4"/>
      <c r="COK48" s="4"/>
      <c r="COL48" s="4"/>
      <c r="COM48" s="4"/>
      <c r="CON48" s="4"/>
      <c r="COO48" s="4"/>
      <c r="COP48" s="4"/>
      <c r="COQ48" s="4"/>
      <c r="COR48" s="4"/>
      <c r="COS48" s="4"/>
      <c r="COT48" s="4"/>
      <c r="COU48" s="4"/>
      <c r="COV48" s="4"/>
      <c r="COW48" s="4"/>
      <c r="COX48" s="4"/>
      <c r="COY48" s="4"/>
      <c r="COZ48" s="4"/>
      <c r="CPA48" s="4"/>
      <c r="CPB48" s="4"/>
      <c r="CPC48" s="4"/>
      <c r="CPD48" s="4"/>
      <c r="CPE48" s="4"/>
      <c r="CPF48" s="4"/>
      <c r="CPG48" s="4"/>
      <c r="CPH48" s="4"/>
      <c r="CPI48" s="4"/>
      <c r="CPJ48" s="4"/>
      <c r="CPK48" s="4"/>
      <c r="CPL48" s="4"/>
      <c r="CPM48" s="4"/>
      <c r="CPN48" s="4"/>
      <c r="CPO48" s="4"/>
      <c r="CPP48" s="4"/>
      <c r="CPQ48" s="4"/>
      <c r="CPR48" s="4"/>
      <c r="CPS48" s="4"/>
      <c r="CPT48" s="4"/>
      <c r="CPU48" s="4"/>
      <c r="CPV48" s="4"/>
      <c r="CPW48" s="4"/>
      <c r="CPX48" s="4"/>
      <c r="CPY48" s="4"/>
      <c r="CPZ48" s="4"/>
      <c r="CQA48" s="4"/>
      <c r="CQB48" s="4"/>
      <c r="CQC48" s="4"/>
      <c r="CQD48" s="4"/>
      <c r="CQE48" s="4"/>
      <c r="CQF48" s="4"/>
      <c r="CQG48" s="4"/>
      <c r="CQH48" s="4"/>
      <c r="CQI48" s="4"/>
      <c r="CQJ48" s="4"/>
      <c r="CQK48" s="4"/>
      <c r="CQL48" s="4"/>
      <c r="CQM48" s="4"/>
      <c r="CQN48" s="4"/>
      <c r="CQO48" s="4"/>
      <c r="CQP48" s="4"/>
      <c r="CQQ48" s="4"/>
      <c r="CQR48" s="4"/>
      <c r="CQS48" s="4"/>
      <c r="CQT48" s="4"/>
      <c r="CQU48" s="4"/>
      <c r="CQV48" s="4"/>
      <c r="CQW48" s="4"/>
      <c r="CQX48" s="4"/>
      <c r="CQY48" s="4"/>
      <c r="CQZ48" s="4"/>
      <c r="CRA48" s="4"/>
      <c r="CRB48" s="4"/>
      <c r="CRC48" s="4"/>
      <c r="CRD48" s="4"/>
      <c r="CRE48" s="4"/>
      <c r="CRF48" s="4"/>
      <c r="CRG48" s="4"/>
      <c r="CRH48" s="4"/>
      <c r="CRI48" s="4"/>
      <c r="CRJ48" s="4"/>
      <c r="CRK48" s="4"/>
      <c r="CRL48" s="4"/>
      <c r="CRM48" s="4"/>
      <c r="CRN48" s="4"/>
      <c r="CRO48" s="4"/>
      <c r="CRP48" s="4"/>
      <c r="CRQ48" s="4"/>
      <c r="CRR48" s="4"/>
      <c r="CRS48" s="4"/>
      <c r="CRT48" s="4"/>
      <c r="CRU48" s="4"/>
      <c r="CRV48" s="4"/>
      <c r="CRW48" s="4"/>
      <c r="CRX48" s="4"/>
      <c r="CRY48" s="4"/>
      <c r="CRZ48" s="4"/>
      <c r="CSA48" s="4"/>
      <c r="CSB48" s="4"/>
      <c r="CSC48" s="4"/>
      <c r="CSD48" s="4"/>
      <c r="CSE48" s="4"/>
      <c r="CSF48" s="4"/>
      <c r="CSG48" s="4"/>
      <c r="CSH48" s="4"/>
      <c r="CSI48" s="4"/>
      <c r="CSJ48" s="4"/>
      <c r="CSK48" s="4"/>
      <c r="CSL48" s="4"/>
      <c r="CSM48" s="4"/>
      <c r="CSN48" s="4"/>
      <c r="CSO48" s="4"/>
      <c r="CSP48" s="4"/>
      <c r="CSQ48" s="4"/>
      <c r="CSR48" s="4"/>
      <c r="CSS48" s="4"/>
      <c r="CST48" s="4"/>
      <c r="CSU48" s="4"/>
      <c r="CSV48" s="4"/>
      <c r="CSW48" s="4"/>
      <c r="CSX48" s="4"/>
      <c r="CSY48" s="4"/>
      <c r="CSZ48" s="4"/>
      <c r="CTA48" s="4"/>
      <c r="CTB48" s="4"/>
      <c r="CTC48" s="4"/>
      <c r="CTD48" s="4"/>
      <c r="CTE48" s="4"/>
      <c r="CTF48" s="4"/>
      <c r="CTG48" s="4"/>
      <c r="CTH48" s="4"/>
      <c r="CTI48" s="4"/>
      <c r="CTJ48" s="4"/>
      <c r="CTK48" s="4"/>
      <c r="CTL48" s="4"/>
      <c r="CTM48" s="4"/>
      <c r="CTN48" s="4"/>
      <c r="CTO48" s="4"/>
      <c r="CTP48" s="4"/>
      <c r="CTQ48" s="4"/>
      <c r="CTR48" s="4"/>
      <c r="CTS48" s="4"/>
      <c r="CTT48" s="4"/>
      <c r="CTU48" s="4"/>
      <c r="CTV48" s="4"/>
      <c r="CTW48" s="4"/>
      <c r="CTX48" s="4"/>
      <c r="CTY48" s="4"/>
      <c r="CTZ48" s="4"/>
      <c r="CUA48" s="4"/>
      <c r="CUB48" s="4"/>
      <c r="CUC48" s="4"/>
      <c r="CUD48" s="4"/>
      <c r="CUE48" s="4"/>
      <c r="CUF48" s="4"/>
      <c r="CUG48" s="4"/>
      <c r="CUH48" s="4"/>
      <c r="CUI48" s="4"/>
      <c r="CUJ48" s="4"/>
      <c r="CUK48" s="4"/>
      <c r="CUL48" s="4"/>
      <c r="CUM48" s="4"/>
      <c r="CUN48" s="4"/>
      <c r="CUO48" s="4"/>
      <c r="CUP48" s="4"/>
      <c r="CUQ48" s="4"/>
      <c r="CUR48" s="4"/>
      <c r="CUS48" s="4"/>
      <c r="CUT48" s="4"/>
      <c r="CUU48" s="4"/>
      <c r="CUV48" s="4"/>
      <c r="CUW48" s="4"/>
      <c r="CUX48" s="4"/>
      <c r="CUY48" s="4"/>
      <c r="CUZ48" s="4"/>
      <c r="CVA48" s="4"/>
      <c r="CVB48" s="4"/>
      <c r="CVC48" s="4"/>
      <c r="CVD48" s="4"/>
      <c r="CVE48" s="4"/>
      <c r="CVF48" s="4"/>
      <c r="CVG48" s="4"/>
      <c r="CVH48" s="4"/>
      <c r="CVI48" s="4"/>
      <c r="CVJ48" s="4"/>
      <c r="CVK48" s="4"/>
      <c r="CVL48" s="4"/>
      <c r="CVM48" s="4"/>
      <c r="CVN48" s="4"/>
      <c r="CVO48" s="4"/>
      <c r="CVP48" s="4"/>
      <c r="CVQ48" s="4"/>
      <c r="CVR48" s="4"/>
      <c r="CVS48" s="4"/>
      <c r="CVT48" s="4"/>
      <c r="CVU48" s="4"/>
      <c r="CVV48" s="4"/>
      <c r="CVW48" s="4"/>
      <c r="CVX48" s="4"/>
      <c r="CVY48" s="4"/>
      <c r="CVZ48" s="4"/>
      <c r="CWA48" s="4"/>
      <c r="CWB48" s="4"/>
      <c r="CWC48" s="4"/>
      <c r="CWD48" s="4"/>
      <c r="CWE48" s="4"/>
      <c r="CWF48" s="4"/>
      <c r="CWG48" s="4"/>
      <c r="CWH48" s="4"/>
      <c r="CWI48" s="4"/>
      <c r="CWJ48" s="4"/>
      <c r="CWK48" s="4"/>
      <c r="CWL48" s="4"/>
      <c r="CWM48" s="4"/>
      <c r="CWN48" s="4"/>
      <c r="CWO48" s="4"/>
      <c r="CWP48" s="4"/>
      <c r="CWQ48" s="4"/>
      <c r="CWR48" s="4"/>
      <c r="CWS48" s="4"/>
      <c r="CWT48" s="4"/>
      <c r="CWU48" s="4"/>
      <c r="CWV48" s="4"/>
      <c r="CWW48" s="4"/>
      <c r="CWX48" s="4"/>
      <c r="CWY48" s="4"/>
      <c r="CWZ48" s="4"/>
      <c r="CXA48" s="4"/>
      <c r="CXB48" s="4"/>
      <c r="CXC48" s="4"/>
      <c r="CXD48" s="4"/>
      <c r="CXE48" s="4"/>
      <c r="CXF48" s="4"/>
      <c r="CXG48" s="4"/>
      <c r="CXH48" s="4"/>
      <c r="CXI48" s="4"/>
      <c r="CXJ48" s="4"/>
      <c r="CXK48" s="4"/>
      <c r="CXL48" s="4"/>
      <c r="CXM48" s="4"/>
      <c r="CXN48" s="4"/>
      <c r="CXO48" s="4"/>
      <c r="CXP48" s="4"/>
      <c r="CXQ48" s="4"/>
      <c r="CXR48" s="4"/>
      <c r="CXS48" s="4"/>
      <c r="CXT48" s="4"/>
      <c r="CXU48" s="4"/>
      <c r="CXV48" s="4"/>
      <c r="CXW48" s="4"/>
      <c r="CXX48" s="4"/>
      <c r="CXY48" s="4"/>
      <c r="CXZ48" s="4"/>
      <c r="CYA48" s="4"/>
      <c r="CYB48" s="4"/>
      <c r="CYC48" s="4"/>
      <c r="CYD48" s="4"/>
      <c r="CYE48" s="4"/>
      <c r="CYF48" s="4"/>
      <c r="CYG48" s="4"/>
      <c r="CYH48" s="4"/>
      <c r="CYI48" s="4"/>
      <c r="CYJ48" s="4"/>
      <c r="CYK48" s="4"/>
      <c r="CYL48" s="4"/>
      <c r="CYM48" s="4"/>
      <c r="CYN48" s="4"/>
      <c r="CYO48" s="4"/>
      <c r="CYP48" s="4"/>
      <c r="CYQ48" s="4"/>
      <c r="CYR48" s="4"/>
      <c r="CYS48" s="4"/>
      <c r="CYT48" s="4"/>
      <c r="CYU48" s="4"/>
      <c r="CYV48" s="4"/>
      <c r="CYW48" s="4"/>
      <c r="CYX48" s="4"/>
      <c r="CYY48" s="4"/>
      <c r="CYZ48" s="4"/>
      <c r="CZA48" s="4"/>
      <c r="CZB48" s="4"/>
      <c r="CZC48" s="4"/>
      <c r="CZD48" s="4"/>
      <c r="CZE48" s="4"/>
      <c r="CZF48" s="4"/>
      <c r="CZG48" s="4"/>
      <c r="CZH48" s="4"/>
      <c r="CZI48" s="4"/>
      <c r="CZJ48" s="4"/>
      <c r="CZK48" s="4"/>
      <c r="CZL48" s="4"/>
      <c r="CZM48" s="4"/>
      <c r="CZN48" s="4"/>
      <c r="CZO48" s="4"/>
      <c r="CZP48" s="4"/>
      <c r="CZQ48" s="4"/>
      <c r="CZR48" s="4"/>
      <c r="CZS48" s="4"/>
      <c r="CZT48" s="4"/>
      <c r="CZU48" s="4"/>
      <c r="CZV48" s="4"/>
      <c r="CZW48" s="4"/>
      <c r="CZX48" s="4"/>
      <c r="CZY48" s="4"/>
      <c r="CZZ48" s="4"/>
      <c r="DAA48" s="4"/>
      <c r="DAB48" s="4"/>
      <c r="DAC48" s="4"/>
      <c r="DAD48" s="4"/>
      <c r="DAE48" s="4"/>
      <c r="DAF48" s="4"/>
      <c r="DAG48" s="4"/>
      <c r="DAH48" s="4"/>
      <c r="DAI48" s="4"/>
      <c r="DAJ48" s="4"/>
      <c r="DAK48" s="4"/>
      <c r="DAL48" s="4"/>
      <c r="DAM48" s="4"/>
      <c r="DAN48" s="4"/>
      <c r="DAO48" s="4"/>
      <c r="DAP48" s="4"/>
      <c r="DAQ48" s="4"/>
      <c r="DAR48" s="4"/>
      <c r="DAS48" s="4"/>
      <c r="DAT48" s="4"/>
      <c r="DAU48" s="4"/>
      <c r="DAV48" s="4"/>
      <c r="DAW48" s="4"/>
      <c r="DAX48" s="4"/>
      <c r="DAY48" s="4"/>
      <c r="DAZ48" s="4"/>
      <c r="DBA48" s="4"/>
      <c r="DBB48" s="4"/>
      <c r="DBC48" s="4"/>
      <c r="DBD48" s="4"/>
      <c r="DBE48" s="4"/>
      <c r="DBF48" s="4"/>
      <c r="DBG48" s="4"/>
      <c r="DBH48" s="4"/>
      <c r="DBI48" s="4"/>
      <c r="DBJ48" s="4"/>
      <c r="DBK48" s="4"/>
      <c r="DBL48" s="4"/>
      <c r="DBM48" s="4"/>
      <c r="DBN48" s="4"/>
      <c r="DBO48" s="4"/>
      <c r="DBP48" s="4"/>
      <c r="DBQ48" s="4"/>
      <c r="DBR48" s="4"/>
      <c r="DBS48" s="4"/>
      <c r="DBT48" s="4"/>
      <c r="DBU48" s="4"/>
      <c r="DBV48" s="4"/>
      <c r="DBW48" s="4"/>
      <c r="DBX48" s="4"/>
      <c r="DBY48" s="4"/>
      <c r="DBZ48" s="4"/>
      <c r="DCA48" s="4"/>
      <c r="DCB48" s="4"/>
      <c r="DCC48" s="4"/>
      <c r="DCD48" s="4"/>
      <c r="DCE48" s="4"/>
      <c r="DCF48" s="4"/>
      <c r="DCG48" s="4"/>
      <c r="DCH48" s="4"/>
      <c r="DCI48" s="4"/>
      <c r="DCJ48" s="4"/>
      <c r="DCK48" s="4"/>
      <c r="DCL48" s="4"/>
      <c r="DCM48" s="4"/>
      <c r="DCN48" s="4"/>
      <c r="DCO48" s="4"/>
      <c r="DCP48" s="4"/>
      <c r="DCQ48" s="4"/>
      <c r="DCR48" s="4"/>
      <c r="DCS48" s="4"/>
      <c r="DCT48" s="4"/>
      <c r="DCU48" s="4"/>
      <c r="DCV48" s="4"/>
      <c r="DCW48" s="4"/>
      <c r="DCX48" s="4"/>
      <c r="DCY48" s="4"/>
      <c r="DCZ48" s="4"/>
      <c r="DDA48" s="4"/>
      <c r="DDB48" s="4"/>
      <c r="DDC48" s="4"/>
      <c r="DDD48" s="4"/>
      <c r="DDE48" s="4"/>
      <c r="DDF48" s="4"/>
      <c r="DDG48" s="4"/>
      <c r="DDH48" s="4"/>
      <c r="DDI48" s="4"/>
      <c r="DDJ48" s="4"/>
      <c r="DDK48" s="4"/>
      <c r="DDL48" s="4"/>
      <c r="DDM48" s="4"/>
      <c r="DDN48" s="4"/>
      <c r="DDO48" s="4"/>
      <c r="DDP48" s="4"/>
      <c r="DDQ48" s="4"/>
      <c r="DDR48" s="4"/>
      <c r="DDS48" s="4"/>
      <c r="DDT48" s="4"/>
      <c r="DDU48" s="4"/>
      <c r="DDV48" s="4"/>
      <c r="DDW48" s="4"/>
      <c r="DDX48" s="4"/>
      <c r="DDY48" s="4"/>
      <c r="DDZ48" s="4"/>
      <c r="DEA48" s="4"/>
      <c r="DEB48" s="4"/>
      <c r="DEC48" s="4"/>
      <c r="DED48" s="4"/>
      <c r="DEE48" s="4"/>
      <c r="DEF48" s="4"/>
      <c r="DEG48" s="4"/>
      <c r="DEH48" s="4"/>
      <c r="DEI48" s="4"/>
      <c r="DEJ48" s="4"/>
      <c r="DEK48" s="4"/>
      <c r="DEL48" s="4"/>
      <c r="DEM48" s="4"/>
      <c r="DEN48" s="4"/>
      <c r="DEO48" s="4"/>
      <c r="DEP48" s="4"/>
      <c r="DEQ48" s="4"/>
      <c r="DER48" s="4"/>
      <c r="DES48" s="4"/>
      <c r="DET48" s="4"/>
      <c r="DEU48" s="4"/>
      <c r="DEV48" s="4"/>
      <c r="DEW48" s="4"/>
      <c r="DEX48" s="4"/>
      <c r="DEY48" s="4"/>
      <c r="DEZ48" s="4"/>
      <c r="DFA48" s="4"/>
      <c r="DFB48" s="4"/>
      <c r="DFC48" s="4"/>
      <c r="DFD48" s="4"/>
      <c r="DFE48" s="4"/>
      <c r="DFF48" s="4"/>
      <c r="DFG48" s="4"/>
      <c r="DFH48" s="4"/>
      <c r="DFI48" s="4"/>
      <c r="DFJ48" s="4"/>
      <c r="DFK48" s="4"/>
      <c r="DFL48" s="4"/>
      <c r="DFM48" s="4"/>
      <c r="DFN48" s="4"/>
      <c r="DFO48" s="4"/>
      <c r="DFP48" s="4"/>
      <c r="DFQ48" s="4"/>
      <c r="DFR48" s="4"/>
      <c r="DFS48" s="4"/>
      <c r="DFT48" s="4"/>
      <c r="DFU48" s="4"/>
      <c r="DFV48" s="4"/>
      <c r="DFW48" s="4"/>
      <c r="DFX48" s="4"/>
      <c r="DFY48" s="4"/>
      <c r="DFZ48" s="4"/>
      <c r="DGA48" s="4"/>
      <c r="DGB48" s="4"/>
      <c r="DGC48" s="4"/>
      <c r="DGD48" s="4"/>
      <c r="DGE48" s="4"/>
      <c r="DGF48" s="4"/>
      <c r="DGG48" s="4"/>
      <c r="DGH48" s="4"/>
      <c r="DGI48" s="4"/>
      <c r="DGJ48" s="4"/>
      <c r="DGK48" s="4"/>
      <c r="DGL48" s="4"/>
      <c r="DGM48" s="4"/>
      <c r="DGN48" s="4"/>
      <c r="DGO48" s="4"/>
      <c r="DGP48" s="4"/>
      <c r="DGQ48" s="4"/>
      <c r="DGR48" s="4"/>
      <c r="DGS48" s="4"/>
      <c r="DGT48" s="4"/>
      <c r="DGU48" s="4"/>
      <c r="DGV48" s="4"/>
      <c r="DGW48" s="4"/>
      <c r="DGX48" s="4"/>
      <c r="DGY48" s="4"/>
      <c r="DGZ48" s="4"/>
      <c r="DHA48" s="4"/>
      <c r="DHB48" s="4"/>
      <c r="DHC48" s="4"/>
      <c r="DHD48" s="4"/>
      <c r="DHE48" s="4"/>
      <c r="DHF48" s="4"/>
      <c r="DHG48" s="4"/>
      <c r="DHH48" s="4"/>
      <c r="DHI48" s="4"/>
      <c r="DHJ48" s="4"/>
      <c r="DHK48" s="4"/>
      <c r="DHL48" s="4"/>
      <c r="DHM48" s="4"/>
      <c r="DHN48" s="4"/>
      <c r="DHO48" s="4"/>
      <c r="DHP48" s="4"/>
      <c r="DHQ48" s="4"/>
      <c r="DHR48" s="4"/>
      <c r="DHS48" s="4"/>
      <c r="DHT48" s="4"/>
      <c r="DHU48" s="4"/>
      <c r="DHV48" s="4"/>
      <c r="DHW48" s="4"/>
      <c r="DHX48" s="4"/>
      <c r="DHY48" s="4"/>
      <c r="DHZ48" s="4"/>
      <c r="DIA48" s="4"/>
      <c r="DIB48" s="4"/>
      <c r="DIC48" s="4"/>
      <c r="DID48" s="4"/>
      <c r="DIE48" s="4"/>
      <c r="DIF48" s="4"/>
      <c r="DIG48" s="4"/>
      <c r="DIH48" s="4"/>
      <c r="DII48" s="4"/>
      <c r="DIJ48" s="4"/>
      <c r="DIK48" s="4"/>
      <c r="DIL48" s="4"/>
      <c r="DIM48" s="4"/>
      <c r="DIN48" s="4"/>
      <c r="DIO48" s="4"/>
      <c r="DIP48" s="4"/>
      <c r="DIQ48" s="4"/>
      <c r="DIR48" s="4"/>
      <c r="DIS48" s="4"/>
      <c r="DIT48" s="4"/>
      <c r="DIU48" s="4"/>
      <c r="DIV48" s="4"/>
      <c r="DIW48" s="4"/>
      <c r="DIX48" s="4"/>
      <c r="DIY48" s="4"/>
      <c r="DIZ48" s="4"/>
      <c r="DJA48" s="4"/>
      <c r="DJB48" s="4"/>
      <c r="DJC48" s="4"/>
      <c r="DJD48" s="4"/>
      <c r="DJE48" s="4"/>
      <c r="DJF48" s="4"/>
      <c r="DJG48" s="4"/>
      <c r="DJH48" s="4"/>
      <c r="DJI48" s="4"/>
      <c r="DJJ48" s="4"/>
      <c r="DJK48" s="4"/>
      <c r="DJL48" s="4"/>
      <c r="DJM48" s="4"/>
      <c r="DJN48" s="4"/>
      <c r="DJO48" s="4"/>
      <c r="DJP48" s="4"/>
      <c r="DJQ48" s="4"/>
      <c r="DJR48" s="4"/>
      <c r="DJS48" s="4"/>
      <c r="DJT48" s="4"/>
      <c r="DJU48" s="4"/>
      <c r="DJV48" s="4"/>
      <c r="DJW48" s="4"/>
      <c r="DJX48" s="4"/>
      <c r="DJY48" s="4"/>
      <c r="DJZ48" s="4"/>
      <c r="DKA48" s="4"/>
      <c r="DKB48" s="4"/>
      <c r="DKC48" s="4"/>
      <c r="DKD48" s="4"/>
      <c r="DKE48" s="4"/>
      <c r="DKF48" s="4"/>
      <c r="DKG48" s="4"/>
      <c r="DKH48" s="4"/>
      <c r="DKI48" s="4"/>
      <c r="DKJ48" s="4"/>
      <c r="DKK48" s="4"/>
      <c r="DKL48" s="4"/>
      <c r="DKM48" s="4"/>
      <c r="DKN48" s="4"/>
      <c r="DKO48" s="4"/>
      <c r="DKP48" s="4"/>
      <c r="DKQ48" s="4"/>
      <c r="DKR48" s="4"/>
      <c r="DKS48" s="4"/>
      <c r="DKT48" s="4"/>
      <c r="DKU48" s="4"/>
      <c r="DKV48" s="4"/>
      <c r="DKW48" s="4"/>
      <c r="DKX48" s="4"/>
      <c r="DKY48" s="4"/>
      <c r="DKZ48" s="4"/>
      <c r="DLA48" s="4"/>
      <c r="DLB48" s="4"/>
      <c r="DLC48" s="4"/>
      <c r="DLD48" s="4"/>
      <c r="DLE48" s="4"/>
      <c r="DLF48" s="4"/>
      <c r="DLG48" s="4"/>
      <c r="DLH48" s="4"/>
      <c r="DLI48" s="4"/>
      <c r="DLJ48" s="4"/>
      <c r="DLK48" s="4"/>
      <c r="DLL48" s="4"/>
      <c r="DLM48" s="4"/>
      <c r="DLN48" s="4"/>
      <c r="DLO48" s="4"/>
      <c r="DLP48" s="4"/>
      <c r="DLQ48" s="4"/>
      <c r="DLR48" s="4"/>
      <c r="DLS48" s="4"/>
      <c r="DLT48" s="4"/>
      <c r="DLU48" s="4"/>
      <c r="DLV48" s="4"/>
      <c r="DLW48" s="4"/>
      <c r="DLX48" s="4"/>
      <c r="DLY48" s="4"/>
      <c r="DLZ48" s="4"/>
      <c r="DMA48" s="4"/>
      <c r="DMB48" s="4"/>
      <c r="DMC48" s="4"/>
      <c r="DMD48" s="4"/>
      <c r="DME48" s="4"/>
      <c r="DMF48" s="4"/>
      <c r="DMG48" s="4"/>
      <c r="DMH48" s="4"/>
      <c r="DMI48" s="4"/>
      <c r="DMJ48" s="4"/>
      <c r="DMK48" s="4"/>
      <c r="DML48" s="4"/>
      <c r="DMM48" s="4"/>
      <c r="DMN48" s="4"/>
      <c r="DMO48" s="4"/>
      <c r="DMP48" s="4"/>
      <c r="DMQ48" s="4"/>
      <c r="DMR48" s="4"/>
      <c r="DMS48" s="4"/>
      <c r="DMT48" s="4"/>
      <c r="DMU48" s="4"/>
      <c r="DMV48" s="4"/>
      <c r="DMW48" s="4"/>
      <c r="DMX48" s="4"/>
      <c r="DMY48" s="4"/>
      <c r="DMZ48" s="4"/>
      <c r="DNA48" s="4"/>
      <c r="DNB48" s="4"/>
      <c r="DNC48" s="4"/>
      <c r="DND48" s="4"/>
      <c r="DNE48" s="4"/>
      <c r="DNF48" s="4"/>
      <c r="DNG48" s="4"/>
      <c r="DNH48" s="4"/>
      <c r="DNI48" s="4"/>
      <c r="DNJ48" s="4"/>
      <c r="DNK48" s="4"/>
      <c r="DNL48" s="4"/>
      <c r="DNM48" s="4"/>
      <c r="DNN48" s="4"/>
      <c r="DNO48" s="4"/>
      <c r="DNP48" s="4"/>
      <c r="DNQ48" s="4"/>
      <c r="DNR48" s="4"/>
      <c r="DNS48" s="4"/>
      <c r="DNT48" s="4"/>
      <c r="DNU48" s="4"/>
      <c r="DNV48" s="4"/>
      <c r="DNW48" s="4"/>
      <c r="DNX48" s="4"/>
      <c r="DNY48" s="4"/>
      <c r="DNZ48" s="4"/>
      <c r="DOA48" s="4"/>
      <c r="DOB48" s="4"/>
      <c r="DOC48" s="4"/>
      <c r="DOD48" s="4"/>
      <c r="DOE48" s="4"/>
      <c r="DOF48" s="4"/>
      <c r="DOG48" s="4"/>
      <c r="DOH48" s="4"/>
      <c r="DOI48" s="4"/>
      <c r="DOJ48" s="4"/>
      <c r="DOK48" s="4"/>
      <c r="DOL48" s="4"/>
      <c r="DOM48" s="4"/>
      <c r="DON48" s="4"/>
      <c r="DOO48" s="4"/>
      <c r="DOP48" s="4"/>
      <c r="DOQ48" s="4"/>
      <c r="DOR48" s="4"/>
      <c r="DOS48" s="4"/>
      <c r="DOT48" s="4"/>
      <c r="DOU48" s="4"/>
      <c r="DOV48" s="4"/>
      <c r="DOW48" s="4"/>
      <c r="DOX48" s="4"/>
      <c r="DOY48" s="4"/>
      <c r="DOZ48" s="4"/>
      <c r="DPA48" s="4"/>
      <c r="DPB48" s="4"/>
      <c r="DPC48" s="4"/>
      <c r="DPD48" s="4"/>
      <c r="DPE48" s="4"/>
      <c r="DPF48" s="4"/>
      <c r="DPG48" s="4"/>
      <c r="DPH48" s="4"/>
      <c r="DPI48" s="4"/>
      <c r="DPJ48" s="4"/>
      <c r="DPK48" s="4"/>
      <c r="DPL48" s="4"/>
      <c r="DPM48" s="4"/>
      <c r="DPN48" s="4"/>
      <c r="DPO48" s="4"/>
      <c r="DPP48" s="4"/>
      <c r="DPQ48" s="4"/>
      <c r="DPR48" s="4"/>
      <c r="DPS48" s="4"/>
      <c r="DPT48" s="4"/>
      <c r="DPU48" s="4"/>
      <c r="DPV48" s="4"/>
      <c r="DPW48" s="4"/>
      <c r="DPX48" s="4"/>
      <c r="DPY48" s="4"/>
      <c r="DPZ48" s="4"/>
      <c r="DQA48" s="4"/>
      <c r="DQB48" s="4"/>
      <c r="DQC48" s="4"/>
      <c r="DQD48" s="4"/>
      <c r="DQE48" s="4"/>
      <c r="DQF48" s="4"/>
      <c r="DQG48" s="4"/>
      <c r="DQH48" s="4"/>
      <c r="DQI48" s="4"/>
      <c r="DQJ48" s="4"/>
      <c r="DQK48" s="4"/>
      <c r="DQL48" s="4"/>
      <c r="DQM48" s="4"/>
      <c r="DQN48" s="4"/>
      <c r="DQO48" s="4"/>
      <c r="DQP48" s="4"/>
      <c r="DQQ48" s="4"/>
      <c r="DQR48" s="4"/>
      <c r="DQS48" s="4"/>
      <c r="DQT48" s="4"/>
      <c r="DQU48" s="4"/>
      <c r="DQV48" s="4"/>
      <c r="DQW48" s="4"/>
      <c r="DQX48" s="4"/>
      <c r="DQY48" s="4"/>
      <c r="DQZ48" s="4"/>
      <c r="DRA48" s="4"/>
      <c r="DRB48" s="4"/>
      <c r="DRC48" s="4"/>
      <c r="DRD48" s="4"/>
      <c r="DRE48" s="4"/>
      <c r="DRF48" s="4"/>
      <c r="DRG48" s="4"/>
      <c r="DRH48" s="4"/>
      <c r="DRI48" s="4"/>
      <c r="DRJ48" s="4"/>
      <c r="DRK48" s="4"/>
      <c r="DRL48" s="4"/>
      <c r="DRM48" s="4"/>
      <c r="DRN48" s="4"/>
      <c r="DRO48" s="4"/>
      <c r="DRP48" s="4"/>
      <c r="DRQ48" s="4"/>
      <c r="DRR48" s="4"/>
      <c r="DRS48" s="4"/>
      <c r="DRT48" s="4"/>
      <c r="DRU48" s="4"/>
      <c r="DRV48" s="4"/>
      <c r="DRW48" s="4"/>
      <c r="DRX48" s="4"/>
      <c r="DRY48" s="4"/>
      <c r="DRZ48" s="4"/>
      <c r="DSA48" s="4"/>
      <c r="DSB48" s="4"/>
      <c r="DSC48" s="4"/>
      <c r="DSD48" s="4"/>
      <c r="DSE48" s="4"/>
      <c r="DSF48" s="4"/>
      <c r="DSG48" s="4"/>
      <c r="DSH48" s="4"/>
      <c r="DSI48" s="4"/>
      <c r="DSJ48" s="4"/>
      <c r="DSK48" s="4"/>
      <c r="DSL48" s="4"/>
      <c r="DSM48" s="4"/>
      <c r="DSN48" s="4"/>
      <c r="DSO48" s="4"/>
      <c r="DSP48" s="4"/>
      <c r="DSQ48" s="4"/>
      <c r="DSR48" s="4"/>
      <c r="DSS48" s="4"/>
      <c r="DST48" s="4"/>
      <c r="DSU48" s="4"/>
      <c r="DSV48" s="4"/>
      <c r="DSW48" s="4"/>
      <c r="DSX48" s="4"/>
      <c r="DSY48" s="4"/>
      <c r="DSZ48" s="4"/>
      <c r="DTA48" s="4"/>
      <c r="DTB48" s="4"/>
      <c r="DTC48" s="4"/>
      <c r="DTD48" s="4"/>
      <c r="DTE48" s="4"/>
      <c r="DTF48" s="4"/>
      <c r="DTG48" s="4"/>
      <c r="DTH48" s="4"/>
      <c r="DTI48" s="4"/>
      <c r="DTJ48" s="4"/>
      <c r="DTK48" s="4"/>
      <c r="DTL48" s="4"/>
      <c r="DTM48" s="4"/>
      <c r="DTN48" s="4"/>
      <c r="DTO48" s="4"/>
      <c r="DTP48" s="4"/>
      <c r="DTQ48" s="4"/>
      <c r="DTR48" s="4"/>
      <c r="DTS48" s="4"/>
      <c r="DTT48" s="4"/>
      <c r="DTU48" s="4"/>
      <c r="DTV48" s="4"/>
      <c r="DTW48" s="4"/>
      <c r="DTX48" s="4"/>
      <c r="DTY48" s="4"/>
      <c r="DTZ48" s="4"/>
      <c r="DUA48" s="4"/>
      <c r="DUB48" s="4"/>
      <c r="DUC48" s="4"/>
      <c r="DUD48" s="4"/>
      <c r="DUE48" s="4"/>
      <c r="DUF48" s="4"/>
      <c r="DUG48" s="4"/>
      <c r="DUH48" s="4"/>
      <c r="DUI48" s="4"/>
      <c r="DUJ48" s="4"/>
      <c r="DUK48" s="4"/>
      <c r="DUL48" s="4"/>
      <c r="DUM48" s="4"/>
      <c r="DUN48" s="4"/>
      <c r="DUO48" s="4"/>
      <c r="DUP48" s="4"/>
      <c r="DUQ48" s="4"/>
      <c r="DUR48" s="4"/>
      <c r="DUS48" s="4"/>
      <c r="DUT48" s="4"/>
      <c r="DUU48" s="4"/>
      <c r="DUV48" s="4"/>
      <c r="DUW48" s="4"/>
      <c r="DUX48" s="4"/>
      <c r="DUY48" s="4"/>
      <c r="DUZ48" s="4"/>
      <c r="DVA48" s="4"/>
      <c r="DVB48" s="4"/>
      <c r="DVC48" s="4"/>
      <c r="DVD48" s="4"/>
      <c r="DVE48" s="4"/>
      <c r="DVF48" s="4"/>
      <c r="DVG48" s="4"/>
      <c r="DVH48" s="4"/>
      <c r="DVI48" s="4"/>
      <c r="DVJ48" s="4"/>
      <c r="DVK48" s="4"/>
      <c r="DVL48" s="4"/>
      <c r="DVM48" s="4"/>
      <c r="DVN48" s="4"/>
      <c r="DVO48" s="4"/>
      <c r="DVP48" s="4"/>
      <c r="DVQ48" s="4"/>
      <c r="DVR48" s="4"/>
      <c r="DVS48" s="4"/>
      <c r="DVT48" s="4"/>
      <c r="DVU48" s="4"/>
      <c r="DVV48" s="4"/>
      <c r="DVW48" s="4"/>
      <c r="DVX48" s="4"/>
      <c r="DVY48" s="4"/>
      <c r="DVZ48" s="4"/>
      <c r="DWA48" s="4"/>
      <c r="DWB48" s="4"/>
      <c r="DWC48" s="4"/>
      <c r="DWD48" s="4"/>
      <c r="DWE48" s="4"/>
      <c r="DWF48" s="4"/>
      <c r="DWG48" s="4"/>
      <c r="DWH48" s="4"/>
      <c r="DWI48" s="4"/>
      <c r="DWJ48" s="4"/>
      <c r="DWK48" s="4"/>
      <c r="DWL48" s="4"/>
      <c r="DWM48" s="4"/>
      <c r="DWN48" s="4"/>
      <c r="DWO48" s="4"/>
      <c r="DWP48" s="4"/>
      <c r="DWQ48" s="4"/>
      <c r="DWR48" s="4"/>
      <c r="DWS48" s="4"/>
      <c r="DWT48" s="4"/>
      <c r="DWU48" s="4"/>
      <c r="DWV48" s="4"/>
      <c r="DWW48" s="4"/>
      <c r="DWX48" s="4"/>
      <c r="DWY48" s="4"/>
      <c r="DWZ48" s="4"/>
      <c r="DXA48" s="4"/>
      <c r="DXB48" s="4"/>
      <c r="DXC48" s="4"/>
      <c r="DXD48" s="4"/>
      <c r="DXE48" s="4"/>
      <c r="DXF48" s="4"/>
      <c r="DXG48" s="4"/>
      <c r="DXH48" s="4"/>
      <c r="DXI48" s="4"/>
      <c r="DXJ48" s="4"/>
      <c r="DXK48" s="4"/>
      <c r="DXL48" s="4"/>
      <c r="DXM48" s="4"/>
      <c r="DXN48" s="4"/>
      <c r="DXO48" s="4"/>
      <c r="DXP48" s="4"/>
      <c r="DXQ48" s="4"/>
      <c r="DXR48" s="4"/>
      <c r="DXS48" s="4"/>
      <c r="DXT48" s="4"/>
      <c r="DXU48" s="4"/>
      <c r="DXV48" s="4"/>
      <c r="DXW48" s="4"/>
      <c r="DXX48" s="4"/>
      <c r="DXY48" s="4"/>
      <c r="DXZ48" s="4"/>
      <c r="DYA48" s="4"/>
      <c r="DYB48" s="4"/>
      <c r="DYC48" s="4"/>
      <c r="DYD48" s="4"/>
      <c r="DYE48" s="4"/>
      <c r="DYF48" s="4"/>
      <c r="DYG48" s="4"/>
      <c r="DYH48" s="4"/>
      <c r="DYI48" s="4"/>
      <c r="DYJ48" s="4"/>
      <c r="DYK48" s="4"/>
      <c r="DYL48" s="4"/>
      <c r="DYM48" s="4"/>
      <c r="DYN48" s="4"/>
      <c r="DYO48" s="4"/>
      <c r="DYP48" s="4"/>
      <c r="DYQ48" s="4"/>
      <c r="DYR48" s="4"/>
      <c r="DYS48" s="4"/>
      <c r="DYT48" s="4"/>
      <c r="DYU48" s="4"/>
      <c r="DYV48" s="4"/>
      <c r="DYW48" s="4"/>
      <c r="DYX48" s="4"/>
      <c r="DYY48" s="4"/>
      <c r="DYZ48" s="4"/>
      <c r="DZA48" s="4"/>
      <c r="DZB48" s="4"/>
      <c r="DZC48" s="4"/>
      <c r="DZD48" s="4"/>
      <c r="DZE48" s="4"/>
      <c r="DZF48" s="4"/>
      <c r="DZG48" s="4"/>
      <c r="DZH48" s="4"/>
      <c r="DZI48" s="4"/>
      <c r="DZJ48" s="4"/>
      <c r="DZK48" s="4"/>
      <c r="DZL48" s="4"/>
      <c r="DZM48" s="4"/>
      <c r="DZN48" s="4"/>
      <c r="DZO48" s="4"/>
      <c r="DZP48" s="4"/>
      <c r="DZQ48" s="4"/>
      <c r="DZR48" s="4"/>
      <c r="DZS48" s="4"/>
      <c r="DZT48" s="4"/>
      <c r="DZU48" s="4"/>
      <c r="DZV48" s="4"/>
      <c r="DZW48" s="4"/>
      <c r="DZX48" s="4"/>
      <c r="DZY48" s="4"/>
      <c r="DZZ48" s="4"/>
      <c r="EAA48" s="4"/>
      <c r="EAB48" s="4"/>
      <c r="EAC48" s="4"/>
      <c r="EAD48" s="4"/>
      <c r="EAE48" s="4"/>
      <c r="EAF48" s="4"/>
      <c r="EAG48" s="4"/>
      <c r="EAH48" s="4"/>
      <c r="EAI48" s="4"/>
      <c r="EAJ48" s="4"/>
      <c r="EAK48" s="4"/>
      <c r="EAL48" s="4"/>
      <c r="EAM48" s="4"/>
      <c r="EAN48" s="4"/>
      <c r="EAO48" s="4"/>
      <c r="EAP48" s="4"/>
      <c r="EAQ48" s="4"/>
      <c r="EAR48" s="4"/>
      <c r="EAS48" s="4"/>
      <c r="EAT48" s="4"/>
      <c r="EAU48" s="4"/>
      <c r="EAV48" s="4"/>
      <c r="EAW48" s="4"/>
      <c r="EAX48" s="4"/>
      <c r="EAY48" s="4"/>
      <c r="EAZ48" s="4"/>
      <c r="EBA48" s="4"/>
      <c r="EBB48" s="4"/>
      <c r="EBC48" s="4"/>
      <c r="EBD48" s="4"/>
      <c r="EBE48" s="4"/>
      <c r="EBF48" s="4"/>
      <c r="EBG48" s="4"/>
      <c r="EBH48" s="4"/>
      <c r="EBI48" s="4"/>
      <c r="EBJ48" s="4"/>
      <c r="EBK48" s="4"/>
      <c r="EBL48" s="4"/>
      <c r="EBM48" s="4"/>
      <c r="EBN48" s="4"/>
      <c r="EBO48" s="4"/>
      <c r="EBP48" s="4"/>
      <c r="EBQ48" s="4"/>
      <c r="EBR48" s="4"/>
      <c r="EBS48" s="4"/>
      <c r="EBT48" s="4"/>
      <c r="EBU48" s="4"/>
      <c r="EBV48" s="4"/>
      <c r="EBW48" s="4"/>
      <c r="EBX48" s="4"/>
      <c r="EBY48" s="4"/>
      <c r="EBZ48" s="4"/>
      <c r="ECA48" s="4"/>
      <c r="ECB48" s="4"/>
      <c r="ECC48" s="4"/>
      <c r="ECD48" s="4"/>
      <c r="ECE48" s="4"/>
      <c r="ECF48" s="4"/>
      <c r="ECG48" s="4"/>
      <c r="ECH48" s="4"/>
      <c r="ECI48" s="4"/>
      <c r="ECJ48" s="4"/>
      <c r="ECK48" s="4"/>
      <c r="ECL48" s="4"/>
      <c r="ECM48" s="4"/>
      <c r="ECN48" s="4"/>
      <c r="ECO48" s="4"/>
      <c r="ECP48" s="4"/>
      <c r="ECQ48" s="4"/>
      <c r="ECR48" s="4"/>
      <c r="ECS48" s="4"/>
      <c r="ECT48" s="4"/>
      <c r="ECU48" s="4"/>
      <c r="ECV48" s="4"/>
      <c r="ECW48" s="4"/>
      <c r="ECX48" s="4"/>
      <c r="ECY48" s="4"/>
      <c r="ECZ48" s="4"/>
      <c r="EDA48" s="4"/>
      <c r="EDB48" s="4"/>
      <c r="EDC48" s="4"/>
      <c r="EDD48" s="4"/>
      <c r="EDE48" s="4"/>
      <c r="EDF48" s="4"/>
      <c r="EDG48" s="4"/>
      <c r="EDH48" s="4"/>
      <c r="EDI48" s="4"/>
      <c r="EDJ48" s="4"/>
      <c r="EDK48" s="4"/>
      <c r="EDL48" s="4"/>
      <c r="EDM48" s="4"/>
      <c r="EDN48" s="4"/>
      <c r="EDO48" s="4"/>
      <c r="EDP48" s="4"/>
      <c r="EDQ48" s="4"/>
      <c r="EDR48" s="4"/>
      <c r="EDS48" s="4"/>
      <c r="EDT48" s="4"/>
      <c r="EDU48" s="4"/>
      <c r="EDV48" s="4"/>
      <c r="EDW48" s="4"/>
      <c r="EDX48" s="4"/>
      <c r="EDY48" s="4"/>
      <c r="EDZ48" s="4"/>
      <c r="EEA48" s="4"/>
      <c r="EEB48" s="4"/>
      <c r="EEC48" s="4"/>
      <c r="EED48" s="4"/>
      <c r="EEE48" s="4"/>
      <c r="EEF48" s="4"/>
      <c r="EEG48" s="4"/>
      <c r="EEH48" s="4"/>
      <c r="EEI48" s="4"/>
      <c r="EEJ48" s="4"/>
      <c r="EEK48" s="4"/>
      <c r="EEL48" s="4"/>
      <c r="EEM48" s="4"/>
      <c r="EEN48" s="4"/>
      <c r="EEO48" s="4"/>
      <c r="EEP48" s="4"/>
      <c r="EEQ48" s="4"/>
      <c r="EER48" s="4"/>
      <c r="EES48" s="4"/>
      <c r="EET48" s="4"/>
      <c r="EEU48" s="4"/>
      <c r="EEV48" s="4"/>
      <c r="EEW48" s="4"/>
      <c r="EEX48" s="4"/>
      <c r="EEY48" s="4"/>
      <c r="EEZ48" s="4"/>
      <c r="EFA48" s="4"/>
      <c r="EFB48" s="4"/>
      <c r="EFC48" s="4"/>
      <c r="EFD48" s="4"/>
      <c r="EFE48" s="4"/>
      <c r="EFF48" s="4"/>
      <c r="EFG48" s="4"/>
      <c r="EFH48" s="4"/>
      <c r="EFI48" s="4"/>
      <c r="EFJ48" s="4"/>
      <c r="EFK48" s="4"/>
      <c r="EFL48" s="4"/>
      <c r="EFM48" s="4"/>
      <c r="EFN48" s="4"/>
      <c r="EFO48" s="4"/>
      <c r="EFP48" s="4"/>
      <c r="EFQ48" s="4"/>
      <c r="EFR48" s="4"/>
      <c r="EFS48" s="4"/>
      <c r="EFT48" s="4"/>
      <c r="EFU48" s="4"/>
      <c r="EFV48" s="4"/>
      <c r="EFW48" s="4"/>
      <c r="EFX48" s="4"/>
      <c r="EFY48" s="4"/>
      <c r="EFZ48" s="4"/>
      <c r="EGA48" s="4"/>
      <c r="EGB48" s="4"/>
      <c r="EGC48" s="4"/>
      <c r="EGD48" s="4"/>
      <c r="EGE48" s="4"/>
      <c r="EGF48" s="4"/>
      <c r="EGG48" s="4"/>
      <c r="EGH48" s="4"/>
      <c r="EGI48" s="4"/>
      <c r="EGJ48" s="4"/>
      <c r="EGK48" s="4"/>
      <c r="EGL48" s="4"/>
      <c r="EGM48" s="4"/>
      <c r="EGN48" s="4"/>
      <c r="EGO48" s="4"/>
      <c r="EGP48" s="4"/>
      <c r="EGQ48" s="4"/>
      <c r="EGR48" s="4"/>
      <c r="EGS48" s="4"/>
      <c r="EGT48" s="4"/>
      <c r="EGU48" s="4"/>
      <c r="EGV48" s="4"/>
      <c r="EGW48" s="4"/>
      <c r="EGX48" s="4"/>
      <c r="EGY48" s="4"/>
      <c r="EGZ48" s="4"/>
      <c r="EHA48" s="4"/>
      <c r="EHB48" s="4"/>
      <c r="EHC48" s="4"/>
      <c r="EHD48" s="4"/>
      <c r="EHE48" s="4"/>
      <c r="EHF48" s="4"/>
      <c r="EHG48" s="4"/>
      <c r="EHH48" s="4"/>
      <c r="EHI48" s="4"/>
      <c r="EHJ48" s="4"/>
      <c r="EHK48" s="4"/>
      <c r="EHL48" s="4"/>
      <c r="EHM48" s="4"/>
      <c r="EHN48" s="4"/>
      <c r="EHO48" s="4"/>
      <c r="EHP48" s="4"/>
      <c r="EHQ48" s="4"/>
      <c r="EHR48" s="4"/>
      <c r="EHS48" s="4"/>
      <c r="EHT48" s="4"/>
      <c r="EHU48" s="4"/>
      <c r="EHV48" s="4"/>
      <c r="EHW48" s="4"/>
      <c r="EHX48" s="4"/>
      <c r="EHY48" s="4"/>
      <c r="EHZ48" s="4"/>
      <c r="EIA48" s="4"/>
      <c r="EIB48" s="4"/>
      <c r="EIC48" s="4"/>
      <c r="EID48" s="4"/>
      <c r="EIE48" s="4"/>
      <c r="EIF48" s="4"/>
      <c r="EIG48" s="4"/>
      <c r="EIH48" s="4"/>
      <c r="EII48" s="4"/>
      <c r="EIJ48" s="4"/>
      <c r="EIK48" s="4"/>
      <c r="EIL48" s="4"/>
      <c r="EIM48" s="4"/>
      <c r="EIN48" s="4"/>
      <c r="EIO48" s="4"/>
      <c r="EIP48" s="4"/>
      <c r="EIQ48" s="4"/>
      <c r="EIR48" s="4"/>
      <c r="EIS48" s="4"/>
      <c r="EIT48" s="4"/>
      <c r="EIU48" s="4"/>
      <c r="EIV48" s="4"/>
      <c r="EIW48" s="4"/>
      <c r="EIX48" s="4"/>
      <c r="EIY48" s="4"/>
      <c r="EIZ48" s="4"/>
      <c r="EJA48" s="4"/>
      <c r="EJB48" s="4"/>
      <c r="EJC48" s="4"/>
      <c r="EJD48" s="4"/>
      <c r="EJE48" s="4"/>
      <c r="EJF48" s="4"/>
      <c r="EJG48" s="4"/>
      <c r="EJH48" s="4"/>
      <c r="EJI48" s="4"/>
      <c r="EJJ48" s="4"/>
      <c r="EJK48" s="4"/>
      <c r="EJL48" s="4"/>
      <c r="EJM48" s="4"/>
      <c r="EJN48" s="4"/>
      <c r="EJO48" s="4"/>
      <c r="EJP48" s="4"/>
      <c r="EJQ48" s="4"/>
      <c r="EJR48" s="4"/>
      <c r="EJS48" s="4"/>
      <c r="EJT48" s="4"/>
      <c r="EJU48" s="4"/>
      <c r="EJV48" s="4"/>
      <c r="EJW48" s="4"/>
      <c r="EJX48" s="4"/>
      <c r="EJY48" s="4"/>
      <c r="EJZ48" s="4"/>
      <c r="EKA48" s="4"/>
      <c r="EKB48" s="4"/>
      <c r="EKC48" s="4"/>
      <c r="EKD48" s="4"/>
      <c r="EKE48" s="4"/>
      <c r="EKF48" s="4"/>
      <c r="EKG48" s="4"/>
      <c r="EKH48" s="4"/>
      <c r="EKI48" s="4"/>
      <c r="EKJ48" s="4"/>
      <c r="EKK48" s="4"/>
      <c r="EKL48" s="4"/>
      <c r="EKM48" s="4"/>
      <c r="EKN48" s="4"/>
      <c r="EKO48" s="4"/>
      <c r="EKP48" s="4"/>
      <c r="EKQ48" s="4"/>
      <c r="EKR48" s="4"/>
      <c r="EKS48" s="4"/>
      <c r="EKT48" s="4"/>
      <c r="EKU48" s="4"/>
      <c r="EKV48" s="4"/>
      <c r="EKW48" s="4"/>
      <c r="EKX48" s="4"/>
      <c r="EKY48" s="4"/>
      <c r="EKZ48" s="4"/>
      <c r="ELA48" s="4"/>
      <c r="ELB48" s="4"/>
      <c r="ELC48" s="4"/>
      <c r="ELD48" s="4"/>
      <c r="ELE48" s="4"/>
      <c r="ELF48" s="4"/>
      <c r="ELG48" s="4"/>
      <c r="ELH48" s="4"/>
      <c r="ELI48" s="4"/>
      <c r="ELJ48" s="4"/>
      <c r="ELK48" s="4"/>
      <c r="ELL48" s="4"/>
      <c r="ELM48" s="4"/>
      <c r="ELN48" s="4"/>
      <c r="ELO48" s="4"/>
      <c r="ELP48" s="4"/>
      <c r="ELQ48" s="4"/>
      <c r="ELR48" s="4"/>
      <c r="ELS48" s="4"/>
      <c r="ELT48" s="4"/>
      <c r="ELU48" s="4"/>
      <c r="ELV48" s="4"/>
      <c r="ELW48" s="4"/>
      <c r="ELX48" s="4"/>
      <c r="ELY48" s="4"/>
      <c r="ELZ48" s="4"/>
      <c r="EMA48" s="4"/>
      <c r="EMB48" s="4"/>
      <c r="EMC48" s="4"/>
      <c r="EMD48" s="4"/>
      <c r="EME48" s="4"/>
      <c r="EMF48" s="4"/>
      <c r="EMG48" s="4"/>
      <c r="EMH48" s="4"/>
      <c r="EMI48" s="4"/>
      <c r="EMJ48" s="4"/>
      <c r="EMK48" s="4"/>
      <c r="EML48" s="4"/>
      <c r="EMM48" s="4"/>
      <c r="EMN48" s="4"/>
      <c r="EMO48" s="4"/>
      <c r="EMP48" s="4"/>
      <c r="EMQ48" s="4"/>
      <c r="EMR48" s="4"/>
      <c r="EMS48" s="4"/>
      <c r="EMT48" s="4"/>
      <c r="EMU48" s="4"/>
      <c r="EMV48" s="4"/>
      <c r="EMW48" s="4"/>
      <c r="EMX48" s="4"/>
      <c r="EMY48" s="4"/>
      <c r="EMZ48" s="4"/>
      <c r="ENA48" s="4"/>
      <c r="ENB48" s="4"/>
      <c r="ENC48" s="4"/>
      <c r="END48" s="4"/>
      <c r="ENE48" s="4"/>
      <c r="ENF48" s="4"/>
      <c r="ENG48" s="4"/>
      <c r="ENH48" s="4"/>
      <c r="ENI48" s="4"/>
      <c r="ENJ48" s="4"/>
      <c r="ENK48" s="4"/>
      <c r="ENL48" s="4"/>
      <c r="ENM48" s="4"/>
      <c r="ENN48" s="4"/>
      <c r="ENO48" s="4"/>
      <c r="ENP48" s="4"/>
      <c r="ENQ48" s="4"/>
      <c r="ENR48" s="4"/>
      <c r="ENS48" s="4"/>
      <c r="ENT48" s="4"/>
      <c r="ENU48" s="4"/>
      <c r="ENV48" s="4"/>
      <c r="ENW48" s="4"/>
      <c r="ENX48" s="4"/>
      <c r="ENY48" s="4"/>
      <c r="ENZ48" s="4"/>
      <c r="EOA48" s="4"/>
      <c r="EOB48" s="4"/>
      <c r="EOC48" s="4"/>
      <c r="EOD48" s="4"/>
      <c r="EOE48" s="4"/>
      <c r="EOF48" s="4"/>
      <c r="EOG48" s="4"/>
      <c r="EOH48" s="4"/>
      <c r="EOI48" s="4"/>
      <c r="EOJ48" s="4"/>
      <c r="EOK48" s="4"/>
      <c r="EOL48" s="4"/>
      <c r="EOM48" s="4"/>
      <c r="EON48" s="4"/>
      <c r="EOO48" s="4"/>
      <c r="EOP48" s="4"/>
      <c r="EOQ48" s="4"/>
      <c r="EOR48" s="4"/>
      <c r="EOS48" s="4"/>
      <c r="EOT48" s="4"/>
      <c r="EOU48" s="4"/>
      <c r="EOV48" s="4"/>
      <c r="EOW48" s="4"/>
      <c r="EOX48" s="4"/>
      <c r="EOY48" s="4"/>
      <c r="EOZ48" s="4"/>
      <c r="EPA48" s="4"/>
      <c r="EPB48" s="4"/>
      <c r="EPC48" s="4"/>
      <c r="EPD48" s="4"/>
      <c r="EPE48" s="4"/>
      <c r="EPF48" s="4"/>
      <c r="EPG48" s="4"/>
      <c r="EPH48" s="4"/>
      <c r="EPI48" s="4"/>
      <c r="EPJ48" s="4"/>
      <c r="EPK48" s="4"/>
      <c r="EPL48" s="4"/>
      <c r="EPM48" s="4"/>
      <c r="EPN48" s="4"/>
      <c r="EPO48" s="4"/>
      <c r="EPP48" s="4"/>
      <c r="EPQ48" s="4"/>
      <c r="EPR48" s="4"/>
      <c r="EPS48" s="4"/>
      <c r="EPT48" s="4"/>
      <c r="EPU48" s="4"/>
      <c r="EPV48" s="4"/>
      <c r="EPW48" s="4"/>
      <c r="EPX48" s="4"/>
      <c r="EPY48" s="4"/>
      <c r="EPZ48" s="4"/>
      <c r="EQA48" s="4"/>
      <c r="EQB48" s="4"/>
      <c r="EQC48" s="4"/>
      <c r="EQD48" s="4"/>
      <c r="EQE48" s="4"/>
      <c r="EQF48" s="4"/>
      <c r="EQG48" s="4"/>
      <c r="EQH48" s="4"/>
      <c r="EQI48" s="4"/>
      <c r="EQJ48" s="4"/>
      <c r="EQK48" s="4"/>
      <c r="EQL48" s="4"/>
      <c r="EQM48" s="4"/>
      <c r="EQN48" s="4"/>
      <c r="EQO48" s="4"/>
      <c r="EQP48" s="4"/>
      <c r="EQQ48" s="4"/>
      <c r="EQR48" s="4"/>
      <c r="EQS48" s="4"/>
      <c r="EQT48" s="4"/>
      <c r="EQU48" s="4"/>
      <c r="EQV48" s="4"/>
      <c r="EQW48" s="4"/>
      <c r="EQX48" s="4"/>
      <c r="EQY48" s="4"/>
      <c r="EQZ48" s="4"/>
      <c r="ERA48" s="4"/>
      <c r="ERB48" s="4"/>
      <c r="ERC48" s="4"/>
      <c r="ERD48" s="4"/>
      <c r="ERE48" s="4"/>
      <c r="ERF48" s="4"/>
      <c r="ERG48" s="4"/>
      <c r="ERH48" s="4"/>
      <c r="ERI48" s="4"/>
      <c r="ERJ48" s="4"/>
      <c r="ERK48" s="4"/>
      <c r="ERL48" s="4"/>
      <c r="ERM48" s="4"/>
      <c r="ERN48" s="4"/>
      <c r="ERO48" s="4"/>
      <c r="ERP48" s="4"/>
      <c r="ERQ48" s="4"/>
      <c r="ERR48" s="4"/>
      <c r="ERS48" s="4"/>
      <c r="ERT48" s="4"/>
      <c r="ERU48" s="4"/>
      <c r="ERV48" s="4"/>
      <c r="ERW48" s="4"/>
      <c r="ERX48" s="4"/>
      <c r="ERY48" s="4"/>
      <c r="ERZ48" s="4"/>
      <c r="ESA48" s="4"/>
      <c r="ESB48" s="4"/>
      <c r="ESC48" s="4"/>
      <c r="ESD48" s="4"/>
      <c r="ESE48" s="4"/>
      <c r="ESF48" s="4"/>
      <c r="ESG48" s="4"/>
      <c r="ESH48" s="4"/>
      <c r="ESI48" s="4"/>
      <c r="ESJ48" s="4"/>
      <c r="ESK48" s="4"/>
      <c r="ESL48" s="4"/>
      <c r="ESM48" s="4"/>
      <c r="ESN48" s="4"/>
      <c r="ESO48" s="4"/>
      <c r="ESP48" s="4"/>
      <c r="ESQ48" s="4"/>
      <c r="ESR48" s="4"/>
      <c r="ESS48" s="4"/>
      <c r="EST48" s="4"/>
      <c r="ESU48" s="4"/>
      <c r="ESV48" s="4"/>
      <c r="ESW48" s="4"/>
      <c r="ESX48" s="4"/>
      <c r="ESY48" s="4"/>
      <c r="ESZ48" s="4"/>
      <c r="ETA48" s="4"/>
      <c r="ETB48" s="4"/>
      <c r="ETC48" s="4"/>
      <c r="ETD48" s="4"/>
      <c r="ETE48" s="4"/>
      <c r="ETF48" s="4"/>
      <c r="ETG48" s="4"/>
      <c r="ETH48" s="4"/>
      <c r="ETI48" s="4"/>
      <c r="ETJ48" s="4"/>
      <c r="ETK48" s="4"/>
      <c r="ETL48" s="4"/>
      <c r="ETM48" s="4"/>
      <c r="ETN48" s="4"/>
      <c r="ETO48" s="4"/>
      <c r="ETP48" s="4"/>
      <c r="ETQ48" s="4"/>
      <c r="ETR48" s="4"/>
      <c r="ETS48" s="4"/>
      <c r="ETT48" s="4"/>
      <c r="ETU48" s="4"/>
      <c r="ETV48" s="4"/>
      <c r="ETW48" s="4"/>
      <c r="ETX48" s="4"/>
      <c r="ETY48" s="4"/>
      <c r="ETZ48" s="4"/>
      <c r="EUA48" s="4"/>
      <c r="EUB48" s="4"/>
      <c r="EUC48" s="4"/>
      <c r="EUD48" s="4"/>
      <c r="EUE48" s="4"/>
      <c r="EUF48" s="4"/>
      <c r="EUG48" s="4"/>
      <c r="EUH48" s="4"/>
      <c r="EUI48" s="4"/>
      <c r="EUJ48" s="4"/>
      <c r="EUK48" s="4"/>
      <c r="EUL48" s="4"/>
      <c r="EUM48" s="4"/>
      <c r="EUN48" s="4"/>
      <c r="EUO48" s="4"/>
      <c r="EUP48" s="4"/>
      <c r="EUQ48" s="4"/>
      <c r="EUR48" s="4"/>
      <c r="EUS48" s="4"/>
      <c r="EUT48" s="4"/>
      <c r="EUU48" s="4"/>
      <c r="EUV48" s="4"/>
      <c r="EUW48" s="4"/>
      <c r="EUX48" s="4"/>
      <c r="EUY48" s="4"/>
      <c r="EUZ48" s="4"/>
      <c r="EVA48" s="4"/>
      <c r="EVB48" s="4"/>
      <c r="EVC48" s="4"/>
      <c r="EVD48" s="4"/>
      <c r="EVE48" s="4"/>
      <c r="EVF48" s="4"/>
      <c r="EVG48" s="4"/>
      <c r="EVH48" s="4"/>
      <c r="EVI48" s="4"/>
      <c r="EVJ48" s="4"/>
      <c r="EVK48" s="4"/>
      <c r="EVL48" s="4"/>
      <c r="EVM48" s="4"/>
      <c r="EVN48" s="4"/>
      <c r="EVO48" s="4"/>
      <c r="EVP48" s="4"/>
      <c r="EVQ48" s="4"/>
      <c r="EVR48" s="4"/>
      <c r="EVS48" s="4"/>
      <c r="EVT48" s="4"/>
      <c r="EVU48" s="4"/>
      <c r="EVV48" s="4"/>
      <c r="EVW48" s="4"/>
      <c r="EVX48" s="4"/>
      <c r="EVY48" s="4"/>
      <c r="EVZ48" s="4"/>
      <c r="EWA48" s="4"/>
      <c r="EWB48" s="4"/>
      <c r="EWC48" s="4"/>
      <c r="EWD48" s="4"/>
      <c r="EWE48" s="4"/>
      <c r="EWF48" s="4"/>
      <c r="EWG48" s="4"/>
      <c r="EWH48" s="4"/>
      <c r="EWI48" s="4"/>
      <c r="EWJ48" s="4"/>
      <c r="EWK48" s="4"/>
      <c r="EWL48" s="4"/>
      <c r="EWM48" s="4"/>
      <c r="EWN48" s="4"/>
      <c r="EWO48" s="4"/>
      <c r="EWP48" s="4"/>
      <c r="EWQ48" s="4"/>
      <c r="EWR48" s="4"/>
      <c r="EWS48" s="4"/>
      <c r="EWT48" s="4"/>
      <c r="EWU48" s="4"/>
      <c r="EWV48" s="4"/>
      <c r="EWW48" s="4"/>
      <c r="EWX48" s="4"/>
      <c r="EWY48" s="4"/>
      <c r="EWZ48" s="4"/>
      <c r="EXA48" s="4"/>
      <c r="EXB48" s="4"/>
      <c r="EXC48" s="4"/>
      <c r="EXD48" s="4"/>
      <c r="EXE48" s="4"/>
      <c r="EXF48" s="4"/>
      <c r="EXG48" s="4"/>
      <c r="EXH48" s="4"/>
      <c r="EXI48" s="4"/>
      <c r="EXJ48" s="4"/>
      <c r="EXK48" s="4"/>
      <c r="EXL48" s="4"/>
      <c r="EXM48" s="4"/>
      <c r="EXN48" s="4"/>
      <c r="EXO48" s="4"/>
      <c r="EXP48" s="4"/>
      <c r="EXQ48" s="4"/>
      <c r="EXR48" s="4"/>
      <c r="EXS48" s="4"/>
      <c r="EXT48" s="4"/>
      <c r="EXU48" s="4"/>
      <c r="EXV48" s="4"/>
      <c r="EXW48" s="4"/>
      <c r="EXX48" s="4"/>
      <c r="EXY48" s="4"/>
      <c r="EXZ48" s="4"/>
      <c r="EYA48" s="4"/>
      <c r="EYB48" s="4"/>
      <c r="EYC48" s="4"/>
      <c r="EYD48" s="4"/>
      <c r="EYE48" s="4"/>
      <c r="EYF48" s="4"/>
      <c r="EYG48" s="4"/>
      <c r="EYH48" s="4"/>
      <c r="EYI48" s="4"/>
      <c r="EYJ48" s="4"/>
      <c r="EYK48" s="4"/>
      <c r="EYL48" s="4"/>
      <c r="EYM48" s="4"/>
      <c r="EYN48" s="4"/>
      <c r="EYO48" s="4"/>
      <c r="EYP48" s="4"/>
      <c r="EYQ48" s="4"/>
      <c r="EYR48" s="4"/>
      <c r="EYS48" s="4"/>
      <c r="EYT48" s="4"/>
      <c r="EYU48" s="4"/>
      <c r="EYV48" s="4"/>
      <c r="EYW48" s="4"/>
      <c r="EYX48" s="4"/>
      <c r="EYY48" s="4"/>
      <c r="EYZ48" s="4"/>
      <c r="EZA48" s="4"/>
      <c r="EZB48" s="4"/>
      <c r="EZC48" s="4"/>
      <c r="EZD48" s="4"/>
      <c r="EZE48" s="4"/>
      <c r="EZF48" s="4"/>
      <c r="EZG48" s="4"/>
      <c r="EZH48" s="4"/>
      <c r="EZI48" s="4"/>
      <c r="EZJ48" s="4"/>
      <c r="EZK48" s="4"/>
      <c r="EZL48" s="4"/>
      <c r="EZM48" s="4"/>
      <c r="EZN48" s="4"/>
      <c r="EZO48" s="4"/>
      <c r="EZP48" s="4"/>
      <c r="EZQ48" s="4"/>
      <c r="EZR48" s="4"/>
      <c r="EZS48" s="4"/>
      <c r="EZT48" s="4"/>
      <c r="EZU48" s="4"/>
      <c r="EZV48" s="4"/>
      <c r="EZW48" s="4"/>
      <c r="EZX48" s="4"/>
      <c r="EZY48" s="4"/>
      <c r="EZZ48" s="4"/>
      <c r="FAA48" s="4"/>
      <c r="FAB48" s="4"/>
      <c r="FAC48" s="4"/>
      <c r="FAD48" s="4"/>
      <c r="FAE48" s="4"/>
      <c r="FAF48" s="4"/>
      <c r="FAG48" s="4"/>
      <c r="FAH48" s="4"/>
      <c r="FAI48" s="4"/>
      <c r="FAJ48" s="4"/>
      <c r="FAK48" s="4"/>
      <c r="FAL48" s="4"/>
      <c r="FAM48" s="4"/>
      <c r="FAN48" s="4"/>
      <c r="FAO48" s="4"/>
      <c r="FAP48" s="4"/>
      <c r="FAQ48" s="4"/>
      <c r="FAR48" s="4"/>
      <c r="FAS48" s="4"/>
      <c r="FAT48" s="4"/>
      <c r="FAU48" s="4"/>
      <c r="FAV48" s="4"/>
      <c r="FAW48" s="4"/>
      <c r="FAX48" s="4"/>
      <c r="FAY48" s="4"/>
      <c r="FAZ48" s="4"/>
      <c r="FBA48" s="4"/>
      <c r="FBB48" s="4"/>
      <c r="FBC48" s="4"/>
      <c r="FBD48" s="4"/>
      <c r="FBE48" s="4"/>
      <c r="FBF48" s="4"/>
      <c r="FBG48" s="4"/>
      <c r="FBH48" s="4"/>
      <c r="FBI48" s="4"/>
      <c r="FBJ48" s="4"/>
      <c r="FBK48" s="4"/>
      <c r="FBL48" s="4"/>
      <c r="FBM48" s="4"/>
      <c r="FBN48" s="4"/>
      <c r="FBO48" s="4"/>
      <c r="FBP48" s="4"/>
      <c r="FBQ48" s="4"/>
      <c r="FBR48" s="4"/>
      <c r="FBS48" s="4"/>
      <c r="FBT48" s="4"/>
      <c r="FBU48" s="4"/>
      <c r="FBV48" s="4"/>
      <c r="FBW48" s="4"/>
      <c r="FBX48" s="4"/>
      <c r="FBY48" s="4"/>
      <c r="FBZ48" s="4"/>
      <c r="FCA48" s="4"/>
      <c r="FCB48" s="4"/>
      <c r="FCC48" s="4"/>
      <c r="FCD48" s="4"/>
      <c r="FCE48" s="4"/>
      <c r="FCF48" s="4"/>
      <c r="FCG48" s="4"/>
      <c r="FCH48" s="4"/>
      <c r="FCI48" s="4"/>
      <c r="FCJ48" s="4"/>
      <c r="FCK48" s="4"/>
      <c r="FCL48" s="4"/>
      <c r="FCM48" s="4"/>
      <c r="FCN48" s="4"/>
      <c r="FCO48" s="4"/>
      <c r="FCP48" s="4"/>
      <c r="FCQ48" s="4"/>
      <c r="FCR48" s="4"/>
      <c r="FCS48" s="4"/>
      <c r="FCT48" s="4"/>
      <c r="FCU48" s="4"/>
      <c r="FCV48" s="4"/>
      <c r="FCW48" s="4"/>
      <c r="FCX48" s="4"/>
      <c r="FCY48" s="4"/>
      <c r="FCZ48" s="4"/>
      <c r="FDA48" s="4"/>
      <c r="FDB48" s="4"/>
      <c r="FDC48" s="4"/>
      <c r="FDD48" s="4"/>
      <c r="FDE48" s="4"/>
      <c r="FDF48" s="4"/>
      <c r="FDG48" s="4"/>
      <c r="FDH48" s="4"/>
      <c r="FDI48" s="4"/>
      <c r="FDJ48" s="4"/>
      <c r="FDK48" s="4"/>
      <c r="FDL48" s="4"/>
      <c r="FDM48" s="4"/>
      <c r="FDN48" s="4"/>
      <c r="FDO48" s="4"/>
      <c r="FDP48" s="4"/>
      <c r="FDQ48" s="4"/>
      <c r="FDR48" s="4"/>
      <c r="FDS48" s="4"/>
      <c r="FDT48" s="4"/>
      <c r="FDU48" s="4"/>
      <c r="FDV48" s="4"/>
      <c r="FDW48" s="4"/>
      <c r="FDX48" s="4"/>
      <c r="FDY48" s="4"/>
      <c r="FDZ48" s="4"/>
      <c r="FEA48" s="4"/>
      <c r="FEB48" s="4"/>
      <c r="FEC48" s="4"/>
      <c r="FED48" s="4"/>
      <c r="FEE48" s="4"/>
      <c r="FEF48" s="4"/>
      <c r="FEG48" s="4"/>
      <c r="FEH48" s="4"/>
      <c r="FEI48" s="4"/>
      <c r="FEJ48" s="4"/>
      <c r="FEK48" s="4"/>
      <c r="FEL48" s="4"/>
      <c r="FEM48" s="4"/>
      <c r="FEN48" s="4"/>
      <c r="FEO48" s="4"/>
      <c r="FEP48" s="4"/>
      <c r="FEQ48" s="4"/>
      <c r="FER48" s="4"/>
      <c r="FES48" s="4"/>
      <c r="FET48" s="4"/>
      <c r="FEU48" s="4"/>
      <c r="FEV48" s="4"/>
      <c r="FEW48" s="4"/>
      <c r="FEX48" s="4"/>
      <c r="FEY48" s="4"/>
      <c r="FEZ48" s="4"/>
      <c r="FFA48" s="4"/>
      <c r="FFB48" s="4"/>
      <c r="FFC48" s="4"/>
      <c r="FFD48" s="4"/>
      <c r="FFE48" s="4"/>
      <c r="FFF48" s="4"/>
      <c r="FFG48" s="4"/>
      <c r="FFH48" s="4"/>
      <c r="FFI48" s="4"/>
      <c r="FFJ48" s="4"/>
      <c r="FFK48" s="4"/>
      <c r="FFL48" s="4"/>
      <c r="FFM48" s="4"/>
      <c r="FFN48" s="4"/>
      <c r="FFO48" s="4"/>
      <c r="FFP48" s="4"/>
      <c r="FFQ48" s="4"/>
      <c r="FFR48" s="4"/>
      <c r="FFS48" s="4"/>
      <c r="FFT48" s="4"/>
      <c r="FFU48" s="4"/>
      <c r="FFV48" s="4"/>
      <c r="FFW48" s="4"/>
      <c r="FFX48" s="4"/>
      <c r="FFY48" s="4"/>
      <c r="FFZ48" s="4"/>
      <c r="FGA48" s="4"/>
      <c r="FGB48" s="4"/>
      <c r="FGC48" s="4"/>
      <c r="FGD48" s="4"/>
      <c r="FGE48" s="4"/>
      <c r="FGF48" s="4"/>
      <c r="FGG48" s="4"/>
      <c r="FGH48" s="4"/>
      <c r="FGI48" s="4"/>
      <c r="FGJ48" s="4"/>
      <c r="FGK48" s="4"/>
      <c r="FGL48" s="4"/>
      <c r="FGM48" s="4"/>
      <c r="FGN48" s="4"/>
      <c r="FGO48" s="4"/>
      <c r="FGP48" s="4"/>
      <c r="FGQ48" s="4"/>
      <c r="FGR48" s="4"/>
      <c r="FGS48" s="4"/>
      <c r="FGT48" s="4"/>
      <c r="FGU48" s="4"/>
      <c r="FGV48" s="4"/>
      <c r="FGW48" s="4"/>
      <c r="FGX48" s="4"/>
      <c r="FGY48" s="4"/>
      <c r="FGZ48" s="4"/>
      <c r="FHA48" s="4"/>
      <c r="FHB48" s="4"/>
      <c r="FHC48" s="4"/>
      <c r="FHD48" s="4"/>
      <c r="FHE48" s="4"/>
      <c r="FHF48" s="4"/>
      <c r="FHG48" s="4"/>
      <c r="FHH48" s="4"/>
      <c r="FHI48" s="4"/>
      <c r="FHJ48" s="4"/>
      <c r="FHK48" s="4"/>
      <c r="FHL48" s="4"/>
      <c r="FHM48" s="4"/>
      <c r="FHN48" s="4"/>
      <c r="FHO48" s="4"/>
      <c r="FHP48" s="4"/>
      <c r="FHQ48" s="4"/>
      <c r="FHR48" s="4"/>
      <c r="FHS48" s="4"/>
      <c r="FHT48" s="4"/>
      <c r="FHU48" s="4"/>
      <c r="FHV48" s="4"/>
      <c r="FHW48" s="4"/>
      <c r="FHX48" s="4"/>
      <c r="FHY48" s="4"/>
      <c r="FHZ48" s="4"/>
      <c r="FIA48" s="4"/>
      <c r="FIB48" s="4"/>
      <c r="FIC48" s="4"/>
      <c r="FID48" s="4"/>
      <c r="FIE48" s="4"/>
      <c r="FIF48" s="4"/>
      <c r="FIG48" s="4"/>
      <c r="FIH48" s="4"/>
      <c r="FII48" s="4"/>
      <c r="FIJ48" s="4"/>
      <c r="FIK48" s="4"/>
      <c r="FIL48" s="4"/>
      <c r="FIM48" s="4"/>
      <c r="FIN48" s="4"/>
      <c r="FIO48" s="4"/>
      <c r="FIP48" s="4"/>
      <c r="FIQ48" s="4"/>
      <c r="FIR48" s="4"/>
      <c r="FIS48" s="4"/>
      <c r="FIT48" s="4"/>
      <c r="FIU48" s="4"/>
      <c r="FIV48" s="4"/>
      <c r="FIW48" s="4"/>
      <c r="FIX48" s="4"/>
      <c r="FIY48" s="4"/>
      <c r="FIZ48" s="4"/>
      <c r="FJA48" s="4"/>
      <c r="FJB48" s="4"/>
      <c r="FJC48" s="4"/>
      <c r="FJD48" s="4"/>
      <c r="FJE48" s="4"/>
      <c r="FJF48" s="4"/>
      <c r="FJG48" s="4"/>
      <c r="FJH48" s="4"/>
      <c r="FJI48" s="4"/>
      <c r="FJJ48" s="4"/>
      <c r="FJK48" s="4"/>
      <c r="FJL48" s="4"/>
      <c r="FJM48" s="4"/>
      <c r="FJN48" s="4"/>
      <c r="FJO48" s="4"/>
      <c r="FJP48" s="4"/>
      <c r="FJQ48" s="4"/>
      <c r="FJR48" s="4"/>
      <c r="FJS48" s="4"/>
      <c r="FJT48" s="4"/>
      <c r="FJU48" s="4"/>
      <c r="FJV48" s="4"/>
      <c r="FJW48" s="4"/>
      <c r="FJX48" s="4"/>
      <c r="FJY48" s="4"/>
      <c r="FJZ48" s="4"/>
      <c r="FKA48" s="4"/>
      <c r="FKB48" s="4"/>
      <c r="FKC48" s="4"/>
      <c r="FKD48" s="4"/>
      <c r="FKE48" s="4"/>
      <c r="FKF48" s="4"/>
      <c r="FKG48" s="4"/>
      <c r="FKH48" s="4"/>
      <c r="FKI48" s="4"/>
      <c r="FKJ48" s="4"/>
      <c r="FKK48" s="4"/>
      <c r="FKL48" s="4"/>
      <c r="FKM48" s="4"/>
      <c r="FKN48" s="4"/>
      <c r="FKO48" s="4"/>
      <c r="FKP48" s="4"/>
      <c r="FKQ48" s="4"/>
      <c r="FKR48" s="4"/>
      <c r="FKS48" s="4"/>
      <c r="FKT48" s="4"/>
      <c r="FKU48" s="4"/>
      <c r="FKV48" s="4"/>
      <c r="FKW48" s="4"/>
      <c r="FKX48" s="4"/>
      <c r="FKY48" s="4"/>
      <c r="FKZ48" s="4"/>
      <c r="FLA48" s="4"/>
      <c r="FLB48" s="4"/>
      <c r="FLC48" s="4"/>
      <c r="FLD48" s="4"/>
      <c r="FLE48" s="4"/>
      <c r="FLF48" s="4"/>
      <c r="FLG48" s="4"/>
      <c r="FLH48" s="4"/>
      <c r="FLI48" s="4"/>
      <c r="FLJ48" s="4"/>
      <c r="FLK48" s="4"/>
      <c r="FLL48" s="4"/>
      <c r="FLM48" s="4"/>
      <c r="FLN48" s="4"/>
      <c r="FLO48" s="4"/>
      <c r="FLP48" s="4"/>
      <c r="FLQ48" s="4"/>
      <c r="FLR48" s="4"/>
      <c r="FLS48" s="4"/>
      <c r="FLT48" s="4"/>
      <c r="FLU48" s="4"/>
      <c r="FLV48" s="4"/>
      <c r="FLW48" s="4"/>
      <c r="FLX48" s="4"/>
      <c r="FLY48" s="4"/>
      <c r="FLZ48" s="4"/>
      <c r="FMA48" s="4"/>
      <c r="FMB48" s="4"/>
      <c r="FMC48" s="4"/>
      <c r="FMD48" s="4"/>
      <c r="FME48" s="4"/>
      <c r="FMF48" s="4"/>
      <c r="FMG48" s="4"/>
      <c r="FMH48" s="4"/>
      <c r="FMI48" s="4"/>
      <c r="FMJ48" s="4"/>
      <c r="FMK48" s="4"/>
      <c r="FML48" s="4"/>
      <c r="FMM48" s="4"/>
      <c r="FMN48" s="4"/>
      <c r="FMO48" s="4"/>
      <c r="FMP48" s="4"/>
      <c r="FMQ48" s="4"/>
      <c r="FMR48" s="4"/>
      <c r="FMS48" s="4"/>
      <c r="FMT48" s="4"/>
      <c r="FMU48" s="4"/>
      <c r="FMV48" s="4"/>
      <c r="FMW48" s="4"/>
      <c r="FMX48" s="4"/>
      <c r="FMY48" s="4"/>
      <c r="FMZ48" s="4"/>
      <c r="FNA48" s="4"/>
      <c r="FNB48" s="4"/>
      <c r="FNC48" s="4"/>
      <c r="FND48" s="4"/>
      <c r="FNE48" s="4"/>
      <c r="FNF48" s="4"/>
      <c r="FNG48" s="4"/>
      <c r="FNH48" s="4"/>
      <c r="FNI48" s="4"/>
      <c r="FNJ48" s="4"/>
      <c r="FNK48" s="4"/>
      <c r="FNL48" s="4"/>
      <c r="FNM48" s="4"/>
      <c r="FNN48" s="4"/>
      <c r="FNO48" s="4"/>
      <c r="FNP48" s="4"/>
      <c r="FNQ48" s="4"/>
      <c r="FNR48" s="4"/>
      <c r="FNS48" s="4"/>
      <c r="FNT48" s="4"/>
      <c r="FNU48" s="4"/>
      <c r="FNV48" s="4"/>
      <c r="FNW48" s="4"/>
      <c r="FNX48" s="4"/>
      <c r="FNY48" s="4"/>
      <c r="FNZ48" s="4"/>
      <c r="FOA48" s="4"/>
      <c r="FOB48" s="4"/>
      <c r="FOC48" s="4"/>
      <c r="FOD48" s="4"/>
      <c r="FOE48" s="4"/>
      <c r="FOF48" s="4"/>
      <c r="FOG48" s="4"/>
      <c r="FOH48" s="4"/>
      <c r="FOI48" s="4"/>
      <c r="FOJ48" s="4"/>
      <c r="FOK48" s="4"/>
      <c r="FOL48" s="4"/>
      <c r="FOM48" s="4"/>
      <c r="FON48" s="4"/>
      <c r="FOO48" s="4"/>
      <c r="FOP48" s="4"/>
      <c r="FOQ48" s="4"/>
      <c r="FOR48" s="4"/>
      <c r="FOS48" s="4"/>
      <c r="FOT48" s="4"/>
      <c r="FOU48" s="4"/>
      <c r="FOV48" s="4"/>
      <c r="FOW48" s="4"/>
      <c r="FOX48" s="4"/>
      <c r="FOY48" s="4"/>
      <c r="FOZ48" s="4"/>
      <c r="FPA48" s="4"/>
      <c r="FPB48" s="4"/>
      <c r="FPC48" s="4"/>
      <c r="FPD48" s="4"/>
      <c r="FPE48" s="4"/>
      <c r="FPF48" s="4"/>
      <c r="FPG48" s="4"/>
      <c r="FPH48" s="4"/>
      <c r="FPI48" s="4"/>
      <c r="FPJ48" s="4"/>
      <c r="FPK48" s="4"/>
      <c r="FPL48" s="4"/>
      <c r="FPM48" s="4"/>
      <c r="FPN48" s="4"/>
      <c r="FPO48" s="4"/>
      <c r="FPP48" s="4"/>
      <c r="FPQ48" s="4"/>
      <c r="FPR48" s="4"/>
      <c r="FPS48" s="4"/>
      <c r="FPT48" s="4"/>
      <c r="FPU48" s="4"/>
      <c r="FPV48" s="4"/>
      <c r="FPW48" s="4"/>
      <c r="FPX48" s="4"/>
      <c r="FPY48" s="4"/>
      <c r="FPZ48" s="4"/>
      <c r="FQA48" s="4"/>
      <c r="FQB48" s="4"/>
      <c r="FQC48" s="4"/>
      <c r="FQD48" s="4"/>
      <c r="FQE48" s="4"/>
      <c r="FQF48" s="4"/>
      <c r="FQG48" s="4"/>
      <c r="FQH48" s="4"/>
      <c r="FQI48" s="4"/>
      <c r="FQJ48" s="4"/>
      <c r="FQK48" s="4"/>
      <c r="FQL48" s="4"/>
      <c r="FQM48" s="4"/>
      <c r="FQN48" s="4"/>
      <c r="FQO48" s="4"/>
      <c r="FQP48" s="4"/>
      <c r="FQQ48" s="4"/>
      <c r="FQR48" s="4"/>
      <c r="FQS48" s="4"/>
      <c r="FQT48" s="4"/>
      <c r="FQU48" s="4"/>
      <c r="FQV48" s="4"/>
      <c r="FQW48" s="4"/>
      <c r="FQX48" s="4"/>
      <c r="FQY48" s="4"/>
      <c r="FQZ48" s="4"/>
      <c r="FRA48" s="4"/>
      <c r="FRB48" s="4"/>
      <c r="FRC48" s="4"/>
      <c r="FRD48" s="4"/>
      <c r="FRE48" s="4"/>
      <c r="FRF48" s="4"/>
      <c r="FRG48" s="4"/>
      <c r="FRH48" s="4"/>
      <c r="FRI48" s="4"/>
      <c r="FRJ48" s="4"/>
      <c r="FRK48" s="4"/>
      <c r="FRL48" s="4"/>
      <c r="FRM48" s="4"/>
      <c r="FRN48" s="4"/>
      <c r="FRO48" s="4"/>
      <c r="FRP48" s="4"/>
      <c r="FRQ48" s="4"/>
      <c r="FRR48" s="4"/>
      <c r="FRS48" s="4"/>
      <c r="FRT48" s="4"/>
      <c r="FRU48" s="4"/>
      <c r="FRV48" s="4"/>
      <c r="FRW48" s="4"/>
      <c r="FRX48" s="4"/>
      <c r="FRY48" s="4"/>
      <c r="FRZ48" s="4"/>
      <c r="FSA48" s="4"/>
      <c r="FSB48" s="4"/>
      <c r="FSC48" s="4"/>
      <c r="FSD48" s="4"/>
      <c r="FSE48" s="4"/>
      <c r="FSF48" s="4"/>
      <c r="FSG48" s="4"/>
      <c r="FSH48" s="4"/>
      <c r="FSI48" s="4"/>
      <c r="FSJ48" s="4"/>
      <c r="FSK48" s="4"/>
      <c r="FSL48" s="4"/>
      <c r="FSM48" s="4"/>
      <c r="FSN48" s="4"/>
      <c r="FSO48" s="4"/>
      <c r="FSP48" s="4"/>
      <c r="FSQ48" s="4"/>
      <c r="FSR48" s="4"/>
      <c r="FSS48" s="4"/>
      <c r="FST48" s="4"/>
      <c r="FSU48" s="4"/>
      <c r="FSV48" s="4"/>
      <c r="FSW48" s="4"/>
      <c r="FSX48" s="4"/>
      <c r="FSY48" s="4"/>
      <c r="FSZ48" s="4"/>
      <c r="FTA48" s="4"/>
      <c r="FTB48" s="4"/>
      <c r="FTC48" s="4"/>
      <c r="FTD48" s="4"/>
      <c r="FTE48" s="4"/>
      <c r="FTF48" s="4"/>
      <c r="FTG48" s="4"/>
      <c r="FTH48" s="4"/>
      <c r="FTI48" s="4"/>
      <c r="FTJ48" s="4"/>
      <c r="FTK48" s="4"/>
      <c r="FTL48" s="4"/>
      <c r="FTM48" s="4"/>
      <c r="FTN48" s="4"/>
      <c r="FTO48" s="4"/>
      <c r="FTP48" s="4"/>
      <c r="FTQ48" s="4"/>
      <c r="FTR48" s="4"/>
      <c r="FTS48" s="4"/>
      <c r="FTT48" s="4"/>
      <c r="FTU48" s="4"/>
      <c r="FTV48" s="4"/>
      <c r="FTW48" s="4"/>
      <c r="FTX48" s="4"/>
      <c r="FTY48" s="4"/>
      <c r="FTZ48" s="4"/>
      <c r="FUA48" s="4"/>
      <c r="FUB48" s="4"/>
      <c r="FUC48" s="4"/>
      <c r="FUD48" s="4"/>
      <c r="FUE48" s="4"/>
      <c r="FUF48" s="4"/>
      <c r="FUG48" s="4"/>
      <c r="FUH48" s="4"/>
      <c r="FUI48" s="4"/>
      <c r="FUJ48" s="4"/>
      <c r="FUK48" s="4"/>
      <c r="FUL48" s="4"/>
      <c r="FUM48" s="4"/>
      <c r="FUN48" s="4"/>
      <c r="FUO48" s="4"/>
      <c r="FUP48" s="4"/>
      <c r="FUQ48" s="4"/>
      <c r="FUR48" s="4"/>
      <c r="FUS48" s="4"/>
      <c r="FUT48" s="4"/>
      <c r="FUU48" s="4"/>
      <c r="FUV48" s="4"/>
      <c r="FUW48" s="4"/>
      <c r="FUX48" s="4"/>
      <c r="FUY48" s="4"/>
      <c r="FUZ48" s="4"/>
      <c r="FVA48" s="4"/>
      <c r="FVB48" s="4"/>
      <c r="FVC48" s="4"/>
      <c r="FVD48" s="4"/>
      <c r="FVE48" s="4"/>
      <c r="FVF48" s="4"/>
      <c r="FVG48" s="4"/>
      <c r="FVH48" s="4"/>
      <c r="FVI48" s="4"/>
      <c r="FVJ48" s="4"/>
      <c r="FVK48" s="4"/>
      <c r="FVL48" s="4"/>
      <c r="FVM48" s="4"/>
      <c r="FVN48" s="4"/>
      <c r="FVO48" s="4"/>
      <c r="FVP48" s="4"/>
      <c r="FVQ48" s="4"/>
      <c r="FVR48" s="4"/>
      <c r="FVS48" s="4"/>
      <c r="FVT48" s="4"/>
      <c r="FVU48" s="4"/>
      <c r="FVV48" s="4"/>
      <c r="FVW48" s="4"/>
      <c r="FVX48" s="4"/>
      <c r="FVY48" s="4"/>
      <c r="FVZ48" s="4"/>
      <c r="FWA48" s="4"/>
      <c r="FWB48" s="4"/>
      <c r="FWC48" s="4"/>
      <c r="FWD48" s="4"/>
      <c r="FWE48" s="4"/>
      <c r="FWF48" s="4"/>
      <c r="FWG48" s="4"/>
      <c r="FWH48" s="4"/>
      <c r="FWI48" s="4"/>
      <c r="FWJ48" s="4"/>
      <c r="FWK48" s="4"/>
      <c r="FWL48" s="4"/>
      <c r="FWM48" s="4"/>
      <c r="FWN48" s="4"/>
      <c r="FWO48" s="4"/>
      <c r="FWP48" s="4"/>
      <c r="FWQ48" s="4"/>
      <c r="FWR48" s="4"/>
      <c r="FWS48" s="4"/>
      <c r="FWT48" s="4"/>
      <c r="FWU48" s="4"/>
      <c r="FWV48" s="4"/>
      <c r="FWW48" s="4"/>
      <c r="FWX48" s="4"/>
      <c r="FWY48" s="4"/>
      <c r="FWZ48" s="4"/>
      <c r="FXA48" s="4"/>
      <c r="FXB48" s="4"/>
      <c r="FXC48" s="4"/>
      <c r="FXD48" s="4"/>
      <c r="FXE48" s="4"/>
      <c r="FXF48" s="4"/>
      <c r="FXG48" s="4"/>
      <c r="FXH48" s="4"/>
      <c r="FXI48" s="4"/>
      <c r="FXJ48" s="4"/>
      <c r="FXK48" s="4"/>
      <c r="FXL48" s="4"/>
      <c r="FXM48" s="4"/>
      <c r="FXN48" s="4"/>
      <c r="FXO48" s="4"/>
      <c r="FXP48" s="4"/>
      <c r="FXQ48" s="4"/>
      <c r="FXR48" s="4"/>
      <c r="FXS48" s="4"/>
      <c r="FXT48" s="4"/>
      <c r="FXU48" s="4"/>
      <c r="FXV48" s="4"/>
      <c r="FXW48" s="4"/>
      <c r="FXX48" s="4"/>
      <c r="FXY48" s="4"/>
      <c r="FXZ48" s="4"/>
      <c r="FYA48" s="4"/>
      <c r="FYB48" s="4"/>
      <c r="FYC48" s="4"/>
      <c r="FYD48" s="4"/>
      <c r="FYE48" s="4"/>
      <c r="FYF48" s="4"/>
      <c r="FYG48" s="4"/>
      <c r="FYH48" s="4"/>
      <c r="FYI48" s="4"/>
      <c r="FYJ48" s="4"/>
      <c r="FYK48" s="4"/>
      <c r="FYL48" s="4"/>
      <c r="FYM48" s="4"/>
      <c r="FYN48" s="4"/>
      <c r="FYO48" s="4"/>
      <c r="FYP48" s="4"/>
      <c r="FYQ48" s="4"/>
      <c r="FYR48" s="4"/>
      <c r="FYS48" s="4"/>
      <c r="FYT48" s="4"/>
      <c r="FYU48" s="4"/>
      <c r="FYV48" s="4"/>
      <c r="FYW48" s="4"/>
      <c r="FYX48" s="4"/>
      <c r="FYY48" s="4"/>
      <c r="FYZ48" s="4"/>
      <c r="FZA48" s="4"/>
      <c r="FZB48" s="4"/>
      <c r="FZC48" s="4"/>
      <c r="FZD48" s="4"/>
      <c r="FZE48" s="4"/>
      <c r="FZF48" s="4"/>
      <c r="FZG48" s="4"/>
      <c r="FZH48" s="4"/>
      <c r="FZI48" s="4"/>
      <c r="FZJ48" s="4"/>
      <c r="FZK48" s="4"/>
      <c r="FZL48" s="4"/>
      <c r="FZM48" s="4"/>
      <c r="FZN48" s="4"/>
      <c r="FZO48" s="4"/>
      <c r="FZP48" s="4"/>
      <c r="FZQ48" s="4"/>
      <c r="FZR48" s="4"/>
      <c r="FZS48" s="4"/>
      <c r="FZT48" s="4"/>
      <c r="FZU48" s="4"/>
      <c r="FZV48" s="4"/>
      <c r="FZW48" s="4"/>
      <c r="FZX48" s="4"/>
      <c r="FZY48" s="4"/>
      <c r="FZZ48" s="4"/>
      <c r="GAA48" s="4"/>
      <c r="GAB48" s="4"/>
      <c r="GAC48" s="4"/>
      <c r="GAD48" s="4"/>
      <c r="GAE48" s="4"/>
      <c r="GAF48" s="4"/>
      <c r="GAG48" s="4"/>
      <c r="GAH48" s="4"/>
      <c r="GAI48" s="4"/>
      <c r="GAJ48" s="4"/>
      <c r="GAK48" s="4"/>
      <c r="GAL48" s="4"/>
      <c r="GAM48" s="4"/>
      <c r="GAN48" s="4"/>
      <c r="GAO48" s="4"/>
      <c r="GAP48" s="4"/>
      <c r="GAQ48" s="4"/>
      <c r="GAR48" s="4"/>
      <c r="GAS48" s="4"/>
      <c r="GAT48" s="4"/>
      <c r="GAU48" s="4"/>
      <c r="GAV48" s="4"/>
      <c r="GAW48" s="4"/>
      <c r="GAX48" s="4"/>
      <c r="GAY48" s="4"/>
      <c r="GAZ48" s="4"/>
      <c r="GBA48" s="4"/>
      <c r="GBB48" s="4"/>
      <c r="GBC48" s="4"/>
      <c r="GBD48" s="4"/>
      <c r="GBE48" s="4"/>
      <c r="GBF48" s="4"/>
      <c r="GBG48" s="4"/>
      <c r="GBH48" s="4"/>
      <c r="GBI48" s="4"/>
      <c r="GBJ48" s="4"/>
      <c r="GBK48" s="4"/>
      <c r="GBL48" s="4"/>
      <c r="GBM48" s="4"/>
      <c r="GBN48" s="4"/>
      <c r="GBO48" s="4"/>
      <c r="GBP48" s="4"/>
      <c r="GBQ48" s="4"/>
      <c r="GBR48" s="4"/>
      <c r="GBS48" s="4"/>
      <c r="GBT48" s="4"/>
      <c r="GBU48" s="4"/>
      <c r="GBV48" s="4"/>
      <c r="GBW48" s="4"/>
      <c r="GBX48" s="4"/>
      <c r="GBY48" s="4"/>
      <c r="GBZ48" s="4"/>
      <c r="GCA48" s="4"/>
      <c r="GCB48" s="4"/>
      <c r="GCC48" s="4"/>
      <c r="GCD48" s="4"/>
      <c r="GCE48" s="4"/>
      <c r="GCF48" s="4"/>
      <c r="GCG48" s="4"/>
      <c r="GCH48" s="4"/>
      <c r="GCI48" s="4"/>
      <c r="GCJ48" s="4"/>
      <c r="GCK48" s="4"/>
      <c r="GCL48" s="4"/>
      <c r="GCM48" s="4"/>
      <c r="GCN48" s="4"/>
      <c r="GCO48" s="4"/>
      <c r="GCP48" s="4"/>
      <c r="GCQ48" s="4"/>
      <c r="GCR48" s="4"/>
      <c r="GCS48" s="4"/>
      <c r="GCT48" s="4"/>
      <c r="GCU48" s="4"/>
      <c r="GCV48" s="4"/>
      <c r="GCW48" s="4"/>
      <c r="GCX48" s="4"/>
      <c r="GCY48" s="4"/>
      <c r="GCZ48" s="4"/>
      <c r="GDA48" s="4"/>
      <c r="GDB48" s="4"/>
      <c r="GDC48" s="4"/>
      <c r="GDD48" s="4"/>
      <c r="GDE48" s="4"/>
      <c r="GDF48" s="4"/>
      <c r="GDG48" s="4"/>
      <c r="GDH48" s="4"/>
      <c r="GDI48" s="4"/>
      <c r="GDJ48" s="4"/>
      <c r="GDK48" s="4"/>
      <c r="GDL48" s="4"/>
      <c r="GDM48" s="4"/>
      <c r="GDN48" s="4"/>
      <c r="GDO48" s="4"/>
      <c r="GDP48" s="4"/>
      <c r="GDQ48" s="4"/>
      <c r="GDR48" s="4"/>
      <c r="GDS48" s="4"/>
      <c r="GDT48" s="4"/>
      <c r="GDU48" s="4"/>
      <c r="GDV48" s="4"/>
      <c r="GDW48" s="4"/>
      <c r="GDX48" s="4"/>
      <c r="GDY48" s="4"/>
      <c r="GDZ48" s="4"/>
      <c r="GEA48" s="4"/>
      <c r="GEB48" s="4"/>
      <c r="GEC48" s="4"/>
      <c r="GED48" s="4"/>
      <c r="GEE48" s="4"/>
      <c r="GEF48" s="4"/>
      <c r="GEG48" s="4"/>
      <c r="GEH48" s="4"/>
      <c r="GEI48" s="4"/>
      <c r="GEJ48" s="4"/>
      <c r="GEK48" s="4"/>
      <c r="GEL48" s="4"/>
      <c r="GEM48" s="4"/>
      <c r="GEN48" s="4"/>
      <c r="GEO48" s="4"/>
      <c r="GEP48" s="4"/>
      <c r="GEQ48" s="4"/>
      <c r="GER48" s="4"/>
      <c r="GES48" s="4"/>
      <c r="GET48" s="4"/>
      <c r="GEU48" s="4"/>
      <c r="GEV48" s="4"/>
      <c r="GEW48" s="4"/>
      <c r="GEX48" s="4"/>
      <c r="GEY48" s="4"/>
      <c r="GEZ48" s="4"/>
      <c r="GFA48" s="4"/>
      <c r="GFB48" s="4"/>
      <c r="GFC48" s="4"/>
      <c r="GFD48" s="4"/>
      <c r="GFE48" s="4"/>
      <c r="GFF48" s="4"/>
      <c r="GFG48" s="4"/>
      <c r="GFH48" s="4"/>
      <c r="GFI48" s="4"/>
      <c r="GFJ48" s="4"/>
      <c r="GFK48" s="4"/>
      <c r="GFL48" s="4"/>
      <c r="GFM48" s="4"/>
      <c r="GFN48" s="4"/>
      <c r="GFO48" s="4"/>
      <c r="GFP48" s="4"/>
      <c r="GFQ48" s="4"/>
      <c r="GFR48" s="4"/>
      <c r="GFS48" s="4"/>
      <c r="GFT48" s="4"/>
      <c r="GFU48" s="4"/>
      <c r="GFV48" s="4"/>
      <c r="GFW48" s="4"/>
      <c r="GFX48" s="4"/>
      <c r="GFY48" s="4"/>
      <c r="GFZ48" s="4"/>
      <c r="GGA48" s="4"/>
      <c r="GGB48" s="4"/>
      <c r="GGC48" s="4"/>
      <c r="GGD48" s="4"/>
      <c r="GGE48" s="4"/>
      <c r="GGF48" s="4"/>
      <c r="GGG48" s="4"/>
      <c r="GGH48" s="4"/>
      <c r="GGI48" s="4"/>
      <c r="GGJ48" s="4"/>
      <c r="GGK48" s="4"/>
      <c r="GGL48" s="4"/>
      <c r="GGM48" s="4"/>
      <c r="GGN48" s="4"/>
      <c r="GGO48" s="4"/>
      <c r="GGP48" s="4"/>
      <c r="GGQ48" s="4"/>
      <c r="GGR48" s="4"/>
      <c r="GGS48" s="4"/>
      <c r="GGT48" s="4"/>
      <c r="GGU48" s="4"/>
      <c r="GGV48" s="4"/>
      <c r="GGW48" s="4"/>
      <c r="GGX48" s="4"/>
      <c r="GGY48" s="4"/>
      <c r="GGZ48" s="4"/>
      <c r="GHA48" s="4"/>
      <c r="GHB48" s="4"/>
      <c r="GHC48" s="4"/>
      <c r="GHD48" s="4"/>
      <c r="GHE48" s="4"/>
      <c r="GHF48" s="4"/>
      <c r="GHG48" s="4"/>
      <c r="GHH48" s="4"/>
      <c r="GHI48" s="4"/>
      <c r="GHJ48" s="4"/>
      <c r="GHK48" s="4"/>
      <c r="GHL48" s="4"/>
      <c r="GHM48" s="4"/>
      <c r="GHN48" s="4"/>
      <c r="GHO48" s="4"/>
      <c r="GHP48" s="4"/>
      <c r="GHQ48" s="4"/>
      <c r="GHR48" s="4"/>
      <c r="GHS48" s="4"/>
      <c r="GHT48" s="4"/>
      <c r="GHU48" s="4"/>
      <c r="GHV48" s="4"/>
      <c r="GHW48" s="4"/>
      <c r="GHX48" s="4"/>
      <c r="GHY48" s="4"/>
      <c r="GHZ48" s="4"/>
      <c r="GIA48" s="4"/>
      <c r="GIB48" s="4"/>
      <c r="GIC48" s="4"/>
      <c r="GID48" s="4"/>
      <c r="GIE48" s="4"/>
      <c r="GIF48" s="4"/>
      <c r="GIG48" s="4"/>
      <c r="GIH48" s="4"/>
      <c r="GII48" s="4"/>
      <c r="GIJ48" s="4"/>
      <c r="GIK48" s="4"/>
      <c r="GIL48" s="4"/>
      <c r="GIM48" s="4"/>
      <c r="GIN48" s="4"/>
      <c r="GIO48" s="4"/>
      <c r="GIP48" s="4"/>
      <c r="GIQ48" s="4"/>
      <c r="GIR48" s="4"/>
      <c r="GIS48" s="4"/>
      <c r="GIT48" s="4"/>
      <c r="GIU48" s="4"/>
      <c r="GIV48" s="4"/>
      <c r="GIW48" s="4"/>
      <c r="GIX48" s="4"/>
      <c r="GIY48" s="4"/>
      <c r="GIZ48" s="4"/>
      <c r="GJA48" s="4"/>
      <c r="GJB48" s="4"/>
      <c r="GJC48" s="4"/>
      <c r="GJD48" s="4"/>
      <c r="GJE48" s="4"/>
      <c r="GJF48" s="4"/>
      <c r="GJG48" s="4"/>
      <c r="GJH48" s="4"/>
      <c r="GJI48" s="4"/>
      <c r="GJJ48" s="4"/>
      <c r="GJK48" s="4"/>
      <c r="GJL48" s="4"/>
      <c r="GJM48" s="4"/>
      <c r="GJN48" s="4"/>
      <c r="GJO48" s="4"/>
      <c r="GJP48" s="4"/>
      <c r="GJQ48" s="4"/>
      <c r="GJR48" s="4"/>
      <c r="GJS48" s="4"/>
      <c r="GJT48" s="4"/>
      <c r="GJU48" s="4"/>
      <c r="GJV48" s="4"/>
      <c r="GJW48" s="4"/>
      <c r="GJX48" s="4"/>
      <c r="GJY48" s="4"/>
      <c r="GJZ48" s="4"/>
      <c r="GKA48" s="4"/>
      <c r="GKB48" s="4"/>
      <c r="GKC48" s="4"/>
      <c r="GKD48" s="4"/>
      <c r="GKE48" s="4"/>
      <c r="GKF48" s="4"/>
      <c r="GKG48" s="4"/>
      <c r="GKH48" s="4"/>
      <c r="GKI48" s="4"/>
      <c r="GKJ48" s="4"/>
      <c r="GKK48" s="4"/>
      <c r="GKL48" s="4"/>
      <c r="GKM48" s="4"/>
      <c r="GKN48" s="4"/>
      <c r="GKO48" s="4"/>
      <c r="GKP48" s="4"/>
      <c r="GKQ48" s="4"/>
      <c r="GKR48" s="4"/>
      <c r="GKS48" s="4"/>
      <c r="GKT48" s="4"/>
      <c r="GKU48" s="4"/>
      <c r="GKV48" s="4"/>
      <c r="GKW48" s="4"/>
      <c r="GKX48" s="4"/>
      <c r="GKY48" s="4"/>
      <c r="GKZ48" s="4"/>
      <c r="GLA48" s="4"/>
      <c r="GLB48" s="4"/>
      <c r="GLC48" s="4"/>
      <c r="GLD48" s="4"/>
      <c r="GLE48" s="4"/>
      <c r="GLF48" s="4"/>
      <c r="GLG48" s="4"/>
      <c r="GLH48" s="4"/>
      <c r="GLI48" s="4"/>
      <c r="GLJ48" s="4"/>
      <c r="GLK48" s="4"/>
      <c r="GLL48" s="4"/>
      <c r="GLM48" s="4"/>
      <c r="GLN48" s="4"/>
      <c r="GLO48" s="4"/>
      <c r="GLP48" s="4"/>
      <c r="GLQ48" s="4"/>
      <c r="GLR48" s="4"/>
      <c r="GLS48" s="4"/>
      <c r="GLT48" s="4"/>
      <c r="GLU48" s="4"/>
      <c r="GLV48" s="4"/>
      <c r="GLW48" s="4"/>
      <c r="GLX48" s="4"/>
      <c r="GLY48" s="4"/>
      <c r="GLZ48" s="4"/>
      <c r="GMA48" s="4"/>
      <c r="GMB48" s="4"/>
      <c r="GMC48" s="4"/>
      <c r="GMD48" s="4"/>
      <c r="GME48" s="4"/>
      <c r="GMF48" s="4"/>
      <c r="GMG48" s="4"/>
      <c r="GMH48" s="4"/>
      <c r="GMI48" s="4"/>
      <c r="GMJ48" s="4"/>
      <c r="GMK48" s="4"/>
      <c r="GML48" s="4"/>
      <c r="GMM48" s="4"/>
      <c r="GMN48" s="4"/>
      <c r="GMO48" s="4"/>
      <c r="GMP48" s="4"/>
      <c r="GMQ48" s="4"/>
      <c r="GMR48" s="4"/>
      <c r="GMS48" s="4"/>
      <c r="GMT48" s="4"/>
      <c r="GMU48" s="4"/>
      <c r="GMV48" s="4"/>
      <c r="GMW48" s="4"/>
      <c r="GMX48" s="4"/>
      <c r="GMY48" s="4"/>
      <c r="GMZ48" s="4"/>
      <c r="GNA48" s="4"/>
      <c r="GNB48" s="4"/>
      <c r="GNC48" s="4"/>
      <c r="GND48" s="4"/>
      <c r="GNE48" s="4"/>
      <c r="GNF48" s="4"/>
      <c r="GNG48" s="4"/>
      <c r="GNH48" s="4"/>
      <c r="GNI48" s="4"/>
      <c r="GNJ48" s="4"/>
      <c r="GNK48" s="4"/>
      <c r="GNL48" s="4"/>
      <c r="GNM48" s="4"/>
      <c r="GNN48" s="4"/>
      <c r="GNO48" s="4"/>
      <c r="GNP48" s="4"/>
      <c r="GNQ48" s="4"/>
      <c r="GNR48" s="4"/>
      <c r="GNS48" s="4"/>
      <c r="GNT48" s="4"/>
      <c r="GNU48" s="4"/>
      <c r="GNV48" s="4"/>
      <c r="GNW48" s="4"/>
      <c r="GNX48" s="4"/>
      <c r="GNY48" s="4"/>
      <c r="GNZ48" s="4"/>
      <c r="GOA48" s="4"/>
      <c r="GOB48" s="4"/>
      <c r="GOC48" s="4"/>
      <c r="GOD48" s="4"/>
      <c r="GOE48" s="4"/>
      <c r="GOF48" s="4"/>
      <c r="GOG48" s="4"/>
      <c r="GOH48" s="4"/>
      <c r="GOI48" s="4"/>
      <c r="GOJ48" s="4"/>
      <c r="GOK48" s="4"/>
      <c r="GOL48" s="4"/>
      <c r="GOM48" s="4"/>
      <c r="GON48" s="4"/>
      <c r="GOO48" s="4"/>
      <c r="GOP48" s="4"/>
      <c r="GOQ48" s="4"/>
      <c r="GOR48" s="4"/>
      <c r="GOS48" s="4"/>
      <c r="GOT48" s="4"/>
      <c r="GOU48" s="4"/>
      <c r="GOV48" s="4"/>
      <c r="GOW48" s="4"/>
      <c r="GOX48" s="4"/>
      <c r="GOY48" s="4"/>
      <c r="GOZ48" s="4"/>
      <c r="GPA48" s="4"/>
      <c r="GPB48" s="4"/>
      <c r="GPC48" s="4"/>
      <c r="GPD48" s="4"/>
      <c r="GPE48" s="4"/>
      <c r="GPF48" s="4"/>
      <c r="GPG48" s="4"/>
      <c r="GPH48" s="4"/>
      <c r="GPI48" s="4"/>
      <c r="GPJ48" s="4"/>
      <c r="GPK48" s="4"/>
      <c r="GPL48" s="4"/>
      <c r="GPM48" s="4"/>
      <c r="GPN48" s="4"/>
      <c r="GPO48" s="4"/>
      <c r="GPP48" s="4"/>
      <c r="GPQ48" s="4"/>
      <c r="GPR48" s="4"/>
      <c r="GPS48" s="4"/>
      <c r="GPT48" s="4"/>
      <c r="GPU48" s="4"/>
      <c r="GPV48" s="4"/>
      <c r="GPW48" s="4"/>
      <c r="GPX48" s="4"/>
      <c r="GPY48" s="4"/>
      <c r="GPZ48" s="4"/>
      <c r="GQA48" s="4"/>
      <c r="GQB48" s="4"/>
      <c r="GQC48" s="4"/>
      <c r="GQD48" s="4"/>
      <c r="GQE48" s="4"/>
      <c r="GQF48" s="4"/>
      <c r="GQG48" s="4"/>
      <c r="GQH48" s="4"/>
      <c r="GQI48" s="4"/>
      <c r="GQJ48" s="4"/>
      <c r="GQK48" s="4"/>
      <c r="GQL48" s="4"/>
      <c r="GQM48" s="4"/>
      <c r="GQN48" s="4"/>
      <c r="GQO48" s="4"/>
      <c r="GQP48" s="4"/>
      <c r="GQQ48" s="4"/>
      <c r="GQR48" s="4"/>
      <c r="GQS48" s="4"/>
      <c r="GQT48" s="4"/>
      <c r="GQU48" s="4"/>
      <c r="GQV48" s="4"/>
      <c r="GQW48" s="4"/>
      <c r="GQX48" s="4"/>
      <c r="GQY48" s="4"/>
      <c r="GQZ48" s="4"/>
      <c r="GRA48" s="4"/>
      <c r="GRB48" s="4"/>
      <c r="GRC48" s="4"/>
      <c r="GRD48" s="4"/>
      <c r="GRE48" s="4"/>
      <c r="GRF48" s="4"/>
      <c r="GRG48" s="4"/>
      <c r="GRH48" s="4"/>
      <c r="GRI48" s="4"/>
      <c r="GRJ48" s="4"/>
      <c r="GRK48" s="4"/>
      <c r="GRL48" s="4"/>
      <c r="GRM48" s="4"/>
      <c r="GRN48" s="4"/>
      <c r="GRO48" s="4"/>
      <c r="GRP48" s="4"/>
      <c r="GRQ48" s="4"/>
      <c r="GRR48" s="4"/>
      <c r="GRS48" s="4"/>
      <c r="GRT48" s="4"/>
      <c r="GRU48" s="4"/>
      <c r="GRV48" s="4"/>
      <c r="GRW48" s="4"/>
      <c r="GRX48" s="4"/>
      <c r="GRY48" s="4"/>
      <c r="GRZ48" s="4"/>
      <c r="GSA48" s="4"/>
      <c r="GSB48" s="4"/>
      <c r="GSC48" s="4"/>
      <c r="GSD48" s="4"/>
      <c r="GSE48" s="4"/>
      <c r="GSF48" s="4"/>
      <c r="GSG48" s="4"/>
      <c r="GSH48" s="4"/>
      <c r="GSI48" s="4"/>
      <c r="GSJ48" s="4"/>
      <c r="GSK48" s="4"/>
      <c r="GSL48" s="4"/>
      <c r="GSM48" s="4"/>
      <c r="GSN48" s="4"/>
      <c r="GSO48" s="4"/>
      <c r="GSP48" s="4"/>
      <c r="GSQ48" s="4"/>
      <c r="GSR48" s="4"/>
      <c r="GSS48" s="4"/>
      <c r="GST48" s="4"/>
      <c r="GSU48" s="4"/>
      <c r="GSV48" s="4"/>
      <c r="GSW48" s="4"/>
      <c r="GSX48" s="4"/>
      <c r="GSY48" s="4"/>
      <c r="GSZ48" s="4"/>
      <c r="GTA48" s="4"/>
      <c r="GTB48" s="4"/>
      <c r="GTC48" s="4"/>
      <c r="GTD48" s="4"/>
      <c r="GTE48" s="4"/>
      <c r="GTF48" s="4"/>
      <c r="GTG48" s="4"/>
      <c r="GTH48" s="4"/>
      <c r="GTI48" s="4"/>
      <c r="GTJ48" s="4"/>
      <c r="GTK48" s="4"/>
      <c r="GTL48" s="4"/>
      <c r="GTM48" s="4"/>
      <c r="GTN48" s="4"/>
      <c r="GTO48" s="4"/>
      <c r="GTP48" s="4"/>
      <c r="GTQ48" s="4"/>
      <c r="GTR48" s="4"/>
      <c r="GTS48" s="4"/>
      <c r="GTT48" s="4"/>
      <c r="GTU48" s="4"/>
      <c r="GTV48" s="4"/>
      <c r="GTW48" s="4"/>
      <c r="GTX48" s="4"/>
      <c r="GTY48" s="4"/>
      <c r="GTZ48" s="4"/>
      <c r="GUA48" s="4"/>
      <c r="GUB48" s="4"/>
      <c r="GUC48" s="4"/>
      <c r="GUD48" s="4"/>
      <c r="GUE48" s="4"/>
      <c r="GUF48" s="4"/>
      <c r="GUG48" s="4"/>
      <c r="GUH48" s="4"/>
      <c r="GUI48" s="4"/>
      <c r="GUJ48" s="4"/>
      <c r="GUK48" s="4"/>
      <c r="GUL48" s="4"/>
      <c r="GUM48" s="4"/>
      <c r="GUN48" s="4"/>
      <c r="GUO48" s="4"/>
      <c r="GUP48" s="4"/>
      <c r="GUQ48" s="4"/>
      <c r="GUR48" s="4"/>
      <c r="GUS48" s="4"/>
      <c r="GUT48" s="4"/>
      <c r="GUU48" s="4"/>
      <c r="GUV48" s="4"/>
      <c r="GUW48" s="4"/>
      <c r="GUX48" s="4"/>
      <c r="GUY48" s="4"/>
      <c r="GUZ48" s="4"/>
      <c r="GVA48" s="4"/>
      <c r="GVB48" s="4"/>
      <c r="GVC48" s="4"/>
      <c r="GVD48" s="4"/>
      <c r="GVE48" s="4"/>
      <c r="GVF48" s="4"/>
      <c r="GVG48" s="4"/>
      <c r="GVH48" s="4"/>
      <c r="GVI48" s="4"/>
      <c r="GVJ48" s="4"/>
      <c r="GVK48" s="4"/>
      <c r="GVL48" s="4"/>
      <c r="GVM48" s="4"/>
      <c r="GVN48" s="4"/>
      <c r="GVO48" s="4"/>
      <c r="GVP48" s="4"/>
      <c r="GVQ48" s="4"/>
      <c r="GVR48" s="4"/>
      <c r="GVS48" s="4"/>
      <c r="GVT48" s="4"/>
      <c r="GVU48" s="4"/>
      <c r="GVV48" s="4"/>
      <c r="GVW48" s="4"/>
      <c r="GVX48" s="4"/>
      <c r="GVY48" s="4"/>
      <c r="GVZ48" s="4"/>
      <c r="GWA48" s="4"/>
      <c r="GWB48" s="4"/>
      <c r="GWC48" s="4"/>
      <c r="GWD48" s="4"/>
      <c r="GWE48" s="4"/>
      <c r="GWF48" s="4"/>
      <c r="GWG48" s="4"/>
      <c r="GWH48" s="4"/>
      <c r="GWI48" s="4"/>
      <c r="GWJ48" s="4"/>
      <c r="GWK48" s="4"/>
      <c r="GWL48" s="4"/>
      <c r="GWM48" s="4"/>
      <c r="GWN48" s="4"/>
      <c r="GWO48" s="4"/>
      <c r="GWP48" s="4"/>
      <c r="GWQ48" s="4"/>
      <c r="GWR48" s="4"/>
      <c r="GWS48" s="4"/>
      <c r="GWT48" s="4"/>
      <c r="GWU48" s="4"/>
      <c r="GWV48" s="4"/>
      <c r="GWW48" s="4"/>
      <c r="GWX48" s="4"/>
      <c r="GWY48" s="4"/>
      <c r="GWZ48" s="4"/>
      <c r="GXA48" s="4"/>
      <c r="GXB48" s="4"/>
      <c r="GXC48" s="4"/>
      <c r="GXD48" s="4"/>
      <c r="GXE48" s="4"/>
      <c r="GXF48" s="4"/>
      <c r="GXG48" s="4"/>
      <c r="GXH48" s="4"/>
      <c r="GXI48" s="4"/>
      <c r="GXJ48" s="4"/>
      <c r="GXK48" s="4"/>
      <c r="GXL48" s="4"/>
      <c r="GXM48" s="4"/>
      <c r="GXN48" s="4"/>
      <c r="GXO48" s="4"/>
      <c r="GXP48" s="4"/>
      <c r="GXQ48" s="4"/>
      <c r="GXR48" s="4"/>
      <c r="GXS48" s="4"/>
      <c r="GXT48" s="4"/>
      <c r="GXU48" s="4"/>
      <c r="GXV48" s="4"/>
      <c r="GXW48" s="4"/>
      <c r="GXX48" s="4"/>
      <c r="GXY48" s="4"/>
      <c r="GXZ48" s="4"/>
      <c r="GYA48" s="4"/>
      <c r="GYB48" s="4"/>
      <c r="GYC48" s="4"/>
      <c r="GYD48" s="4"/>
      <c r="GYE48" s="4"/>
      <c r="GYF48" s="4"/>
      <c r="GYG48" s="4"/>
      <c r="GYH48" s="4"/>
      <c r="GYI48" s="4"/>
      <c r="GYJ48" s="4"/>
      <c r="GYK48" s="4"/>
      <c r="GYL48" s="4"/>
      <c r="GYM48" s="4"/>
      <c r="GYN48" s="4"/>
      <c r="GYO48" s="4"/>
      <c r="GYP48" s="4"/>
      <c r="GYQ48" s="4"/>
      <c r="GYR48" s="4"/>
      <c r="GYS48" s="4"/>
      <c r="GYT48" s="4"/>
      <c r="GYU48" s="4"/>
      <c r="GYV48" s="4"/>
      <c r="GYW48" s="4"/>
      <c r="GYX48" s="4"/>
      <c r="GYY48" s="4"/>
      <c r="GYZ48" s="4"/>
      <c r="GZA48" s="4"/>
      <c r="GZB48" s="4"/>
      <c r="GZC48" s="4"/>
      <c r="GZD48" s="4"/>
      <c r="GZE48" s="4"/>
      <c r="GZF48" s="4"/>
      <c r="GZG48" s="4"/>
      <c r="GZH48" s="4"/>
      <c r="GZI48" s="4"/>
      <c r="GZJ48" s="4"/>
      <c r="GZK48" s="4"/>
      <c r="GZL48" s="4"/>
      <c r="GZM48" s="4"/>
      <c r="GZN48" s="4"/>
      <c r="GZO48" s="4"/>
      <c r="GZP48" s="4"/>
      <c r="GZQ48" s="4"/>
      <c r="GZR48" s="4"/>
      <c r="GZS48" s="4"/>
      <c r="GZT48" s="4"/>
      <c r="GZU48" s="4"/>
      <c r="GZV48" s="4"/>
      <c r="GZW48" s="4"/>
      <c r="GZX48" s="4"/>
      <c r="GZY48" s="4"/>
      <c r="GZZ48" s="4"/>
      <c r="HAA48" s="4"/>
      <c r="HAB48" s="4"/>
      <c r="HAC48" s="4"/>
      <c r="HAD48" s="4"/>
      <c r="HAE48" s="4"/>
      <c r="HAF48" s="4"/>
      <c r="HAG48" s="4"/>
      <c r="HAH48" s="4"/>
      <c r="HAI48" s="4"/>
      <c r="HAJ48" s="4"/>
      <c r="HAK48" s="4"/>
      <c r="HAL48" s="4"/>
      <c r="HAM48" s="4"/>
      <c r="HAN48" s="4"/>
      <c r="HAO48" s="4"/>
      <c r="HAP48" s="4"/>
      <c r="HAQ48" s="4"/>
      <c r="HAR48" s="4"/>
      <c r="HAS48" s="4"/>
      <c r="HAT48" s="4"/>
      <c r="HAU48" s="4"/>
      <c r="HAV48" s="4"/>
      <c r="HAW48" s="4"/>
      <c r="HAX48" s="4"/>
      <c r="HAY48" s="4"/>
      <c r="HAZ48" s="4"/>
      <c r="HBA48" s="4"/>
      <c r="HBB48" s="4"/>
      <c r="HBC48" s="4"/>
      <c r="HBD48" s="4"/>
      <c r="HBE48" s="4"/>
      <c r="HBF48" s="4"/>
      <c r="HBG48" s="4"/>
      <c r="HBH48" s="4"/>
      <c r="HBI48" s="4"/>
      <c r="HBJ48" s="4"/>
      <c r="HBK48" s="4"/>
      <c r="HBL48" s="4"/>
      <c r="HBM48" s="4"/>
      <c r="HBN48" s="4"/>
      <c r="HBO48" s="4"/>
      <c r="HBP48" s="4"/>
      <c r="HBQ48" s="4"/>
      <c r="HBR48" s="4"/>
      <c r="HBS48" s="4"/>
      <c r="HBT48" s="4"/>
      <c r="HBU48" s="4"/>
      <c r="HBV48" s="4"/>
      <c r="HBW48" s="4"/>
      <c r="HBX48" s="4"/>
      <c r="HBY48" s="4"/>
      <c r="HBZ48" s="4"/>
      <c r="HCA48" s="4"/>
      <c r="HCB48" s="4"/>
      <c r="HCC48" s="4"/>
      <c r="HCD48" s="4"/>
      <c r="HCE48" s="4"/>
      <c r="HCF48" s="4"/>
      <c r="HCG48" s="4"/>
      <c r="HCH48" s="4"/>
      <c r="HCI48" s="4"/>
      <c r="HCJ48" s="4"/>
      <c r="HCK48" s="4"/>
      <c r="HCL48" s="4"/>
      <c r="HCM48" s="4"/>
      <c r="HCN48" s="4"/>
      <c r="HCO48" s="4"/>
      <c r="HCP48" s="4"/>
      <c r="HCQ48" s="4"/>
      <c r="HCR48" s="4"/>
      <c r="HCS48" s="4"/>
      <c r="HCT48" s="4"/>
      <c r="HCU48" s="4"/>
      <c r="HCV48" s="4"/>
      <c r="HCW48" s="4"/>
      <c r="HCX48" s="4"/>
      <c r="HCY48" s="4"/>
      <c r="HCZ48" s="4"/>
      <c r="HDA48" s="4"/>
      <c r="HDB48" s="4"/>
      <c r="HDC48" s="4"/>
      <c r="HDD48" s="4"/>
      <c r="HDE48" s="4"/>
      <c r="HDF48" s="4"/>
      <c r="HDG48" s="4"/>
      <c r="HDH48" s="4"/>
      <c r="HDI48" s="4"/>
      <c r="HDJ48" s="4"/>
      <c r="HDK48" s="4"/>
      <c r="HDL48" s="4"/>
      <c r="HDM48" s="4"/>
      <c r="HDN48" s="4"/>
      <c r="HDO48" s="4"/>
      <c r="HDP48" s="4"/>
      <c r="HDQ48" s="4"/>
      <c r="HDR48" s="4"/>
      <c r="HDS48" s="4"/>
      <c r="HDT48" s="4"/>
      <c r="HDU48" s="4"/>
      <c r="HDV48" s="4"/>
      <c r="HDW48" s="4"/>
      <c r="HDX48" s="4"/>
      <c r="HDY48" s="4"/>
      <c r="HDZ48" s="4"/>
      <c r="HEA48" s="4"/>
      <c r="HEB48" s="4"/>
      <c r="HEC48" s="4"/>
      <c r="HED48" s="4"/>
      <c r="HEE48" s="4"/>
      <c r="HEF48" s="4"/>
      <c r="HEG48" s="4"/>
      <c r="HEH48" s="4"/>
      <c r="HEI48" s="4"/>
      <c r="HEJ48" s="4"/>
      <c r="HEK48" s="4"/>
      <c r="HEL48" s="4"/>
      <c r="HEM48" s="4"/>
      <c r="HEN48" s="4"/>
      <c r="HEO48" s="4"/>
      <c r="HEP48" s="4"/>
      <c r="HEQ48" s="4"/>
      <c r="HER48" s="4"/>
      <c r="HES48" s="4"/>
      <c r="HET48" s="4"/>
      <c r="HEU48" s="4"/>
      <c r="HEV48" s="4"/>
      <c r="HEW48" s="4"/>
      <c r="HEX48" s="4"/>
      <c r="HEY48" s="4"/>
      <c r="HEZ48" s="4"/>
      <c r="HFA48" s="4"/>
      <c r="HFB48" s="4"/>
      <c r="HFC48" s="4"/>
      <c r="HFD48" s="4"/>
      <c r="HFE48" s="4"/>
      <c r="HFF48" s="4"/>
      <c r="HFG48" s="4"/>
      <c r="HFH48" s="4"/>
      <c r="HFI48" s="4"/>
      <c r="HFJ48" s="4"/>
      <c r="HFK48" s="4"/>
      <c r="HFL48" s="4"/>
      <c r="HFM48" s="4"/>
      <c r="HFN48" s="4"/>
      <c r="HFO48" s="4"/>
      <c r="HFP48" s="4"/>
      <c r="HFQ48" s="4"/>
      <c r="HFR48" s="4"/>
      <c r="HFS48" s="4"/>
      <c r="HFT48" s="4"/>
      <c r="HFU48" s="4"/>
      <c r="HFV48" s="4"/>
      <c r="HFW48" s="4"/>
      <c r="HFX48" s="4"/>
      <c r="HFY48" s="4"/>
      <c r="HFZ48" s="4"/>
      <c r="HGA48" s="4"/>
      <c r="HGB48" s="4"/>
      <c r="HGC48" s="4"/>
      <c r="HGD48" s="4"/>
      <c r="HGE48" s="4"/>
      <c r="HGF48" s="4"/>
      <c r="HGG48" s="4"/>
      <c r="HGH48" s="4"/>
      <c r="HGI48" s="4"/>
      <c r="HGJ48" s="4"/>
      <c r="HGK48" s="4"/>
      <c r="HGL48" s="4"/>
      <c r="HGM48" s="4"/>
      <c r="HGN48" s="4"/>
      <c r="HGO48" s="4"/>
      <c r="HGP48" s="4"/>
      <c r="HGQ48" s="4"/>
      <c r="HGR48" s="4"/>
      <c r="HGS48" s="4"/>
      <c r="HGT48" s="4"/>
      <c r="HGU48" s="4"/>
      <c r="HGV48" s="4"/>
      <c r="HGW48" s="4"/>
      <c r="HGX48" s="4"/>
      <c r="HGY48" s="4"/>
      <c r="HGZ48" s="4"/>
      <c r="HHA48" s="4"/>
      <c r="HHB48" s="4"/>
      <c r="HHC48" s="4"/>
      <c r="HHD48" s="4"/>
      <c r="HHE48" s="4"/>
      <c r="HHF48" s="4"/>
      <c r="HHG48" s="4"/>
      <c r="HHH48" s="4"/>
      <c r="HHI48" s="4"/>
      <c r="HHJ48" s="4"/>
      <c r="HHK48" s="4"/>
      <c r="HHL48" s="4"/>
      <c r="HHM48" s="4"/>
      <c r="HHN48" s="4"/>
      <c r="HHO48" s="4"/>
      <c r="HHP48" s="4"/>
      <c r="HHQ48" s="4"/>
      <c r="HHR48" s="4"/>
      <c r="HHS48" s="4"/>
      <c r="HHT48" s="4"/>
      <c r="HHU48" s="4"/>
      <c r="HHV48" s="4"/>
      <c r="HHW48" s="4"/>
      <c r="HHX48" s="4"/>
      <c r="HHY48" s="4"/>
      <c r="HHZ48" s="4"/>
      <c r="HIA48" s="4"/>
      <c r="HIB48" s="4"/>
      <c r="HIC48" s="4"/>
      <c r="HID48" s="4"/>
      <c r="HIE48" s="4"/>
      <c r="HIF48" s="4"/>
      <c r="HIG48" s="4"/>
      <c r="HIH48" s="4"/>
      <c r="HII48" s="4"/>
      <c r="HIJ48" s="4"/>
      <c r="HIK48" s="4"/>
      <c r="HIL48" s="4"/>
      <c r="HIM48" s="4"/>
      <c r="HIN48" s="4"/>
      <c r="HIO48" s="4"/>
      <c r="HIP48" s="4"/>
      <c r="HIQ48" s="4"/>
      <c r="HIR48" s="4"/>
      <c r="HIS48" s="4"/>
      <c r="HIT48" s="4"/>
      <c r="HIU48" s="4"/>
      <c r="HIV48" s="4"/>
      <c r="HIW48" s="4"/>
      <c r="HIX48" s="4"/>
      <c r="HIY48" s="4"/>
      <c r="HIZ48" s="4"/>
      <c r="HJA48" s="4"/>
      <c r="HJB48" s="4"/>
      <c r="HJC48" s="4"/>
      <c r="HJD48" s="4"/>
      <c r="HJE48" s="4"/>
      <c r="HJF48" s="4"/>
      <c r="HJG48" s="4"/>
      <c r="HJH48" s="4"/>
      <c r="HJI48" s="4"/>
      <c r="HJJ48" s="4"/>
      <c r="HJK48" s="4"/>
      <c r="HJL48" s="4"/>
      <c r="HJM48" s="4"/>
      <c r="HJN48" s="4"/>
      <c r="HJO48" s="4"/>
      <c r="HJP48" s="4"/>
      <c r="HJQ48" s="4"/>
      <c r="HJR48" s="4"/>
      <c r="HJS48" s="4"/>
      <c r="HJT48" s="4"/>
      <c r="HJU48" s="4"/>
      <c r="HJV48" s="4"/>
      <c r="HJW48" s="4"/>
      <c r="HJX48" s="4"/>
      <c r="HJY48" s="4"/>
      <c r="HJZ48" s="4"/>
      <c r="HKA48" s="4"/>
      <c r="HKB48" s="4"/>
      <c r="HKC48" s="4"/>
      <c r="HKD48" s="4"/>
      <c r="HKE48" s="4"/>
      <c r="HKF48" s="4"/>
      <c r="HKG48" s="4"/>
      <c r="HKH48" s="4"/>
      <c r="HKI48" s="4"/>
      <c r="HKJ48" s="4"/>
      <c r="HKK48" s="4"/>
      <c r="HKL48" s="4"/>
      <c r="HKM48" s="4"/>
      <c r="HKN48" s="4"/>
      <c r="HKO48" s="4"/>
      <c r="HKP48" s="4"/>
      <c r="HKQ48" s="4"/>
      <c r="HKR48" s="4"/>
      <c r="HKS48" s="4"/>
      <c r="HKT48" s="4"/>
      <c r="HKU48" s="4"/>
      <c r="HKV48" s="4"/>
      <c r="HKW48" s="4"/>
      <c r="HKX48" s="4"/>
      <c r="HKY48" s="4"/>
      <c r="HKZ48" s="4"/>
      <c r="HLA48" s="4"/>
      <c r="HLB48" s="4"/>
      <c r="HLC48" s="4"/>
      <c r="HLD48" s="4"/>
      <c r="HLE48" s="4"/>
      <c r="HLF48" s="4"/>
      <c r="HLG48" s="4"/>
      <c r="HLH48" s="4"/>
      <c r="HLI48" s="4"/>
      <c r="HLJ48" s="4"/>
      <c r="HLK48" s="4"/>
      <c r="HLL48" s="4"/>
      <c r="HLM48" s="4"/>
      <c r="HLN48" s="4"/>
      <c r="HLO48" s="4"/>
      <c r="HLP48" s="4"/>
      <c r="HLQ48" s="4"/>
      <c r="HLR48" s="4"/>
      <c r="HLS48" s="4"/>
      <c r="HLT48" s="4"/>
      <c r="HLU48" s="4"/>
      <c r="HLV48" s="4"/>
      <c r="HLW48" s="4"/>
      <c r="HLX48" s="4"/>
      <c r="HLY48" s="4"/>
      <c r="HLZ48" s="4"/>
      <c r="HMA48" s="4"/>
      <c r="HMB48" s="4"/>
      <c r="HMC48" s="4"/>
      <c r="HMD48" s="4"/>
      <c r="HME48" s="4"/>
      <c r="HMF48" s="4"/>
      <c r="HMG48" s="4"/>
      <c r="HMH48" s="4"/>
      <c r="HMI48" s="4"/>
      <c r="HMJ48" s="4"/>
      <c r="HMK48" s="4"/>
      <c r="HML48" s="4"/>
      <c r="HMM48" s="4"/>
      <c r="HMN48" s="4"/>
      <c r="HMO48" s="4"/>
      <c r="HMP48" s="4"/>
      <c r="HMQ48" s="4"/>
      <c r="HMR48" s="4"/>
      <c r="HMS48" s="4"/>
      <c r="HMT48" s="4"/>
      <c r="HMU48" s="4"/>
      <c r="HMV48" s="4"/>
      <c r="HMW48" s="4"/>
      <c r="HMX48" s="4"/>
      <c r="HMY48" s="4"/>
      <c r="HMZ48" s="4"/>
      <c r="HNA48" s="4"/>
      <c r="HNB48" s="4"/>
      <c r="HNC48" s="4"/>
      <c r="HND48" s="4"/>
      <c r="HNE48" s="4"/>
      <c r="HNF48" s="4"/>
      <c r="HNG48" s="4"/>
      <c r="HNH48" s="4"/>
      <c r="HNI48" s="4"/>
      <c r="HNJ48" s="4"/>
      <c r="HNK48" s="4"/>
      <c r="HNL48" s="4"/>
      <c r="HNM48" s="4"/>
      <c r="HNN48" s="4"/>
      <c r="HNO48" s="4"/>
      <c r="HNP48" s="4"/>
      <c r="HNQ48" s="4"/>
      <c r="HNR48" s="4"/>
      <c r="HNS48" s="4"/>
      <c r="HNT48" s="4"/>
      <c r="HNU48" s="4"/>
      <c r="HNV48" s="4"/>
      <c r="HNW48" s="4"/>
      <c r="HNX48" s="4"/>
      <c r="HNY48" s="4"/>
      <c r="HNZ48" s="4"/>
      <c r="HOA48" s="4"/>
      <c r="HOB48" s="4"/>
      <c r="HOC48" s="4"/>
      <c r="HOD48" s="4"/>
      <c r="HOE48" s="4"/>
      <c r="HOF48" s="4"/>
      <c r="HOG48" s="4"/>
      <c r="HOH48" s="4"/>
      <c r="HOI48" s="4"/>
      <c r="HOJ48" s="4"/>
      <c r="HOK48" s="4"/>
      <c r="HOL48" s="4"/>
      <c r="HOM48" s="4"/>
      <c r="HON48" s="4"/>
      <c r="HOO48" s="4"/>
      <c r="HOP48" s="4"/>
      <c r="HOQ48" s="4"/>
      <c r="HOR48" s="4"/>
      <c r="HOS48" s="4"/>
      <c r="HOT48" s="4"/>
      <c r="HOU48" s="4"/>
      <c r="HOV48" s="4"/>
      <c r="HOW48" s="4"/>
      <c r="HOX48" s="4"/>
      <c r="HOY48" s="4"/>
      <c r="HOZ48" s="4"/>
      <c r="HPA48" s="4"/>
      <c r="HPB48" s="4"/>
      <c r="HPC48" s="4"/>
      <c r="HPD48" s="4"/>
      <c r="HPE48" s="4"/>
      <c r="HPF48" s="4"/>
      <c r="HPG48" s="4"/>
      <c r="HPH48" s="4"/>
      <c r="HPI48" s="4"/>
      <c r="HPJ48" s="4"/>
      <c r="HPK48" s="4"/>
      <c r="HPL48" s="4"/>
      <c r="HPM48" s="4"/>
      <c r="HPN48" s="4"/>
      <c r="HPO48" s="4"/>
      <c r="HPP48" s="4"/>
      <c r="HPQ48" s="4"/>
      <c r="HPR48" s="4"/>
      <c r="HPS48" s="4"/>
      <c r="HPT48" s="4"/>
      <c r="HPU48" s="4"/>
      <c r="HPV48" s="4"/>
      <c r="HPW48" s="4"/>
      <c r="HPX48" s="4"/>
      <c r="HPY48" s="4"/>
      <c r="HPZ48" s="4"/>
      <c r="HQA48" s="4"/>
      <c r="HQB48" s="4"/>
      <c r="HQC48" s="4"/>
      <c r="HQD48" s="4"/>
      <c r="HQE48" s="4"/>
      <c r="HQF48" s="4"/>
      <c r="HQG48" s="4"/>
      <c r="HQH48" s="4"/>
      <c r="HQI48" s="4"/>
      <c r="HQJ48" s="4"/>
      <c r="HQK48" s="4"/>
      <c r="HQL48" s="4"/>
      <c r="HQM48" s="4"/>
      <c r="HQN48" s="4"/>
      <c r="HQO48" s="4"/>
      <c r="HQP48" s="4"/>
      <c r="HQQ48" s="4"/>
      <c r="HQR48" s="4"/>
      <c r="HQS48" s="4"/>
      <c r="HQT48" s="4"/>
      <c r="HQU48" s="4"/>
      <c r="HQV48" s="4"/>
      <c r="HQW48" s="4"/>
      <c r="HQX48" s="4"/>
      <c r="HQY48" s="4"/>
      <c r="HQZ48" s="4"/>
      <c r="HRA48" s="4"/>
      <c r="HRB48" s="4"/>
      <c r="HRC48" s="4"/>
      <c r="HRD48" s="4"/>
      <c r="HRE48" s="4"/>
      <c r="HRF48" s="4"/>
      <c r="HRG48" s="4"/>
      <c r="HRH48" s="4"/>
      <c r="HRI48" s="4"/>
      <c r="HRJ48" s="4"/>
      <c r="HRK48" s="4"/>
      <c r="HRL48" s="4"/>
      <c r="HRM48" s="4"/>
      <c r="HRN48" s="4"/>
      <c r="HRO48" s="4"/>
      <c r="HRP48" s="4"/>
      <c r="HRQ48" s="4"/>
      <c r="HRR48" s="4"/>
      <c r="HRS48" s="4"/>
      <c r="HRT48" s="4"/>
      <c r="HRU48" s="4"/>
      <c r="HRV48" s="4"/>
      <c r="HRW48" s="4"/>
      <c r="HRX48" s="4"/>
      <c r="HRY48" s="4"/>
      <c r="HRZ48" s="4"/>
      <c r="HSA48" s="4"/>
      <c r="HSB48" s="4"/>
      <c r="HSC48" s="4"/>
      <c r="HSD48" s="4"/>
      <c r="HSE48" s="4"/>
      <c r="HSF48" s="4"/>
      <c r="HSG48" s="4"/>
      <c r="HSH48" s="4"/>
      <c r="HSI48" s="4"/>
      <c r="HSJ48" s="4"/>
      <c r="HSK48" s="4"/>
      <c r="HSL48" s="4"/>
      <c r="HSM48" s="4"/>
      <c r="HSN48" s="4"/>
      <c r="HSO48" s="4"/>
      <c r="HSP48" s="4"/>
      <c r="HSQ48" s="4"/>
      <c r="HSR48" s="4"/>
      <c r="HSS48" s="4"/>
      <c r="HST48" s="4"/>
      <c r="HSU48" s="4"/>
      <c r="HSV48" s="4"/>
      <c r="HSW48" s="4"/>
      <c r="HSX48" s="4"/>
      <c r="HSY48" s="4"/>
      <c r="HSZ48" s="4"/>
      <c r="HTA48" s="4"/>
      <c r="HTB48" s="4"/>
      <c r="HTC48" s="4"/>
      <c r="HTD48" s="4"/>
      <c r="HTE48" s="4"/>
      <c r="HTF48" s="4"/>
      <c r="HTG48" s="4"/>
      <c r="HTH48" s="4"/>
      <c r="HTI48" s="4"/>
      <c r="HTJ48" s="4"/>
      <c r="HTK48" s="4"/>
      <c r="HTL48" s="4"/>
      <c r="HTM48" s="4"/>
      <c r="HTN48" s="4"/>
      <c r="HTO48" s="4"/>
      <c r="HTP48" s="4"/>
      <c r="HTQ48" s="4"/>
      <c r="HTR48" s="4"/>
      <c r="HTS48" s="4"/>
      <c r="HTT48" s="4"/>
      <c r="HTU48" s="4"/>
      <c r="HTV48" s="4"/>
      <c r="HTW48" s="4"/>
      <c r="HTX48" s="4"/>
      <c r="HTY48" s="4"/>
      <c r="HTZ48" s="4"/>
      <c r="HUA48" s="4"/>
      <c r="HUB48" s="4"/>
      <c r="HUC48" s="4"/>
      <c r="HUD48" s="4"/>
      <c r="HUE48" s="4"/>
      <c r="HUF48" s="4"/>
      <c r="HUG48" s="4"/>
      <c r="HUH48" s="4"/>
      <c r="HUI48" s="4"/>
      <c r="HUJ48" s="4"/>
      <c r="HUK48" s="4"/>
      <c r="HUL48" s="4"/>
      <c r="HUM48" s="4"/>
      <c r="HUN48" s="4"/>
      <c r="HUO48" s="4"/>
      <c r="HUP48" s="4"/>
      <c r="HUQ48" s="4"/>
      <c r="HUR48" s="4"/>
      <c r="HUS48" s="4"/>
      <c r="HUT48" s="4"/>
      <c r="HUU48" s="4"/>
      <c r="HUV48" s="4"/>
      <c r="HUW48" s="4"/>
      <c r="HUX48" s="4"/>
      <c r="HUY48" s="4"/>
      <c r="HUZ48" s="4"/>
      <c r="HVA48" s="4"/>
      <c r="HVB48" s="4"/>
      <c r="HVC48" s="4"/>
      <c r="HVD48" s="4"/>
      <c r="HVE48" s="4"/>
      <c r="HVF48" s="4"/>
      <c r="HVG48" s="4"/>
      <c r="HVH48" s="4"/>
      <c r="HVI48" s="4"/>
      <c r="HVJ48" s="4"/>
      <c r="HVK48" s="4"/>
      <c r="HVL48" s="4"/>
      <c r="HVM48" s="4"/>
      <c r="HVN48" s="4"/>
      <c r="HVO48" s="4"/>
      <c r="HVP48" s="4"/>
      <c r="HVQ48" s="4"/>
      <c r="HVR48" s="4"/>
      <c r="HVS48" s="4"/>
      <c r="HVT48" s="4"/>
      <c r="HVU48" s="4"/>
      <c r="HVV48" s="4"/>
      <c r="HVW48" s="4"/>
      <c r="HVX48" s="4"/>
      <c r="HVY48" s="4"/>
      <c r="HVZ48" s="4"/>
      <c r="HWA48" s="4"/>
      <c r="HWB48" s="4"/>
      <c r="HWC48" s="4"/>
      <c r="HWD48" s="4"/>
      <c r="HWE48" s="4"/>
      <c r="HWF48" s="4"/>
      <c r="HWG48" s="4"/>
      <c r="HWH48" s="4"/>
      <c r="HWI48" s="4"/>
      <c r="HWJ48" s="4"/>
      <c r="HWK48" s="4"/>
      <c r="HWL48" s="4"/>
      <c r="HWM48" s="4"/>
      <c r="HWN48" s="4"/>
      <c r="HWO48" s="4"/>
      <c r="HWP48" s="4"/>
      <c r="HWQ48" s="4"/>
      <c r="HWR48" s="4"/>
      <c r="HWS48" s="4"/>
      <c r="HWT48" s="4"/>
      <c r="HWU48" s="4"/>
      <c r="HWV48" s="4"/>
      <c r="HWW48" s="4"/>
      <c r="HWX48" s="4"/>
      <c r="HWY48" s="4"/>
      <c r="HWZ48" s="4"/>
      <c r="HXA48" s="4"/>
      <c r="HXB48" s="4"/>
      <c r="HXC48" s="4"/>
      <c r="HXD48" s="4"/>
      <c r="HXE48" s="4"/>
      <c r="HXF48" s="4"/>
      <c r="HXG48" s="4"/>
      <c r="HXH48" s="4"/>
      <c r="HXI48" s="4"/>
      <c r="HXJ48" s="4"/>
      <c r="HXK48" s="4"/>
      <c r="HXL48" s="4"/>
      <c r="HXM48" s="4"/>
      <c r="HXN48" s="4"/>
      <c r="HXO48" s="4"/>
      <c r="HXP48" s="4"/>
      <c r="HXQ48" s="4"/>
      <c r="HXR48" s="4"/>
      <c r="HXS48" s="4"/>
      <c r="HXT48" s="4"/>
      <c r="HXU48" s="4"/>
      <c r="HXV48" s="4"/>
      <c r="HXW48" s="4"/>
      <c r="HXX48" s="4"/>
      <c r="HXY48" s="4"/>
      <c r="HXZ48" s="4"/>
      <c r="HYA48" s="4"/>
      <c r="HYB48" s="4"/>
      <c r="HYC48" s="4"/>
      <c r="HYD48" s="4"/>
      <c r="HYE48" s="4"/>
      <c r="HYF48" s="4"/>
      <c r="HYG48" s="4"/>
      <c r="HYH48" s="4"/>
      <c r="HYI48" s="4"/>
      <c r="HYJ48" s="4"/>
      <c r="HYK48" s="4"/>
      <c r="HYL48" s="4"/>
      <c r="HYM48" s="4"/>
      <c r="HYN48" s="4"/>
      <c r="HYO48" s="4"/>
      <c r="HYP48" s="4"/>
      <c r="HYQ48" s="4"/>
      <c r="HYR48" s="4"/>
      <c r="HYS48" s="4"/>
      <c r="HYT48" s="4"/>
      <c r="HYU48" s="4"/>
      <c r="HYV48" s="4"/>
      <c r="HYW48" s="4"/>
      <c r="HYX48" s="4"/>
      <c r="HYY48" s="4"/>
      <c r="HYZ48" s="4"/>
      <c r="HZA48" s="4"/>
      <c r="HZB48" s="4"/>
      <c r="HZC48" s="4"/>
      <c r="HZD48" s="4"/>
      <c r="HZE48" s="4"/>
      <c r="HZF48" s="4"/>
      <c r="HZG48" s="4"/>
      <c r="HZH48" s="4"/>
      <c r="HZI48" s="4"/>
      <c r="HZJ48" s="4"/>
      <c r="HZK48" s="4"/>
      <c r="HZL48" s="4"/>
      <c r="HZM48" s="4"/>
      <c r="HZN48" s="4"/>
      <c r="HZO48" s="4"/>
      <c r="HZP48" s="4"/>
      <c r="HZQ48" s="4"/>
      <c r="HZR48" s="4"/>
      <c r="HZS48" s="4"/>
      <c r="HZT48" s="4"/>
      <c r="HZU48" s="4"/>
      <c r="HZV48" s="4"/>
      <c r="HZW48" s="4"/>
      <c r="HZX48" s="4"/>
      <c r="HZY48" s="4"/>
      <c r="HZZ48" s="4"/>
      <c r="IAA48" s="4"/>
      <c r="IAB48" s="4"/>
      <c r="IAC48" s="4"/>
      <c r="IAD48" s="4"/>
      <c r="IAE48" s="4"/>
      <c r="IAF48" s="4"/>
      <c r="IAG48" s="4"/>
      <c r="IAH48" s="4"/>
      <c r="IAI48" s="4"/>
      <c r="IAJ48" s="4"/>
      <c r="IAK48" s="4"/>
      <c r="IAL48" s="4"/>
      <c r="IAM48" s="4"/>
      <c r="IAN48" s="4"/>
      <c r="IAO48" s="4"/>
      <c r="IAP48" s="4"/>
      <c r="IAQ48" s="4"/>
      <c r="IAR48" s="4"/>
      <c r="IAS48" s="4"/>
      <c r="IAT48" s="4"/>
      <c r="IAU48" s="4"/>
      <c r="IAV48" s="4"/>
      <c r="IAW48" s="4"/>
      <c r="IAX48" s="4"/>
      <c r="IAY48" s="4"/>
      <c r="IAZ48" s="4"/>
      <c r="IBA48" s="4"/>
      <c r="IBB48" s="4"/>
      <c r="IBC48" s="4"/>
      <c r="IBD48" s="4"/>
      <c r="IBE48" s="4"/>
      <c r="IBF48" s="4"/>
      <c r="IBG48" s="4"/>
      <c r="IBH48" s="4"/>
      <c r="IBI48" s="4"/>
      <c r="IBJ48" s="4"/>
      <c r="IBK48" s="4"/>
      <c r="IBL48" s="4"/>
      <c r="IBM48" s="4"/>
      <c r="IBN48" s="4"/>
      <c r="IBO48" s="4"/>
      <c r="IBP48" s="4"/>
      <c r="IBQ48" s="4"/>
      <c r="IBR48" s="4"/>
      <c r="IBS48" s="4"/>
      <c r="IBT48" s="4"/>
      <c r="IBU48" s="4"/>
      <c r="IBV48" s="4"/>
      <c r="IBW48" s="4"/>
      <c r="IBX48" s="4"/>
      <c r="IBY48" s="4"/>
      <c r="IBZ48" s="4"/>
      <c r="ICA48" s="4"/>
      <c r="ICB48" s="4"/>
      <c r="ICC48" s="4"/>
      <c r="ICD48" s="4"/>
      <c r="ICE48" s="4"/>
      <c r="ICF48" s="4"/>
      <c r="ICG48" s="4"/>
      <c r="ICH48" s="4"/>
      <c r="ICI48" s="4"/>
      <c r="ICJ48" s="4"/>
      <c r="ICK48" s="4"/>
      <c r="ICL48" s="4"/>
      <c r="ICM48" s="4"/>
      <c r="ICN48" s="4"/>
      <c r="ICO48" s="4"/>
      <c r="ICP48" s="4"/>
      <c r="ICQ48" s="4"/>
      <c r="ICR48" s="4"/>
      <c r="ICS48" s="4"/>
      <c r="ICT48" s="4"/>
      <c r="ICU48" s="4"/>
      <c r="ICV48" s="4"/>
      <c r="ICW48" s="4"/>
      <c r="ICX48" s="4"/>
      <c r="ICY48" s="4"/>
      <c r="ICZ48" s="4"/>
      <c r="IDA48" s="4"/>
      <c r="IDB48" s="4"/>
      <c r="IDC48" s="4"/>
      <c r="IDD48" s="4"/>
      <c r="IDE48" s="4"/>
      <c r="IDF48" s="4"/>
      <c r="IDG48" s="4"/>
      <c r="IDH48" s="4"/>
      <c r="IDI48" s="4"/>
      <c r="IDJ48" s="4"/>
      <c r="IDK48" s="4"/>
      <c r="IDL48" s="4"/>
      <c r="IDM48" s="4"/>
      <c r="IDN48" s="4"/>
      <c r="IDO48" s="4"/>
      <c r="IDP48" s="4"/>
      <c r="IDQ48" s="4"/>
      <c r="IDR48" s="4"/>
      <c r="IDS48" s="4"/>
      <c r="IDT48" s="4"/>
      <c r="IDU48" s="4"/>
      <c r="IDV48" s="4"/>
      <c r="IDW48" s="4"/>
      <c r="IDX48" s="4"/>
      <c r="IDY48" s="4"/>
      <c r="IDZ48" s="4"/>
      <c r="IEA48" s="4"/>
      <c r="IEB48" s="4"/>
      <c r="IEC48" s="4"/>
      <c r="IED48" s="4"/>
      <c r="IEE48" s="4"/>
      <c r="IEF48" s="4"/>
      <c r="IEG48" s="4"/>
      <c r="IEH48" s="4"/>
      <c r="IEI48" s="4"/>
      <c r="IEJ48" s="4"/>
      <c r="IEK48" s="4"/>
      <c r="IEL48" s="4"/>
      <c r="IEM48" s="4"/>
      <c r="IEN48" s="4"/>
      <c r="IEO48" s="4"/>
      <c r="IEP48" s="4"/>
      <c r="IEQ48" s="4"/>
      <c r="IER48" s="4"/>
      <c r="IES48" s="4"/>
      <c r="IET48" s="4"/>
      <c r="IEU48" s="4"/>
      <c r="IEV48" s="4"/>
      <c r="IEW48" s="4"/>
      <c r="IEX48" s="4"/>
      <c r="IEY48" s="4"/>
      <c r="IEZ48" s="4"/>
      <c r="IFA48" s="4"/>
      <c r="IFB48" s="4"/>
      <c r="IFC48" s="4"/>
      <c r="IFD48" s="4"/>
      <c r="IFE48" s="4"/>
      <c r="IFF48" s="4"/>
      <c r="IFG48" s="4"/>
      <c r="IFH48" s="4"/>
      <c r="IFI48" s="4"/>
      <c r="IFJ48" s="4"/>
      <c r="IFK48" s="4"/>
      <c r="IFL48" s="4"/>
      <c r="IFM48" s="4"/>
      <c r="IFN48" s="4"/>
      <c r="IFO48" s="4"/>
      <c r="IFP48" s="4"/>
      <c r="IFQ48" s="4"/>
      <c r="IFR48" s="4"/>
      <c r="IFS48" s="4"/>
      <c r="IFT48" s="4"/>
      <c r="IFU48" s="4"/>
      <c r="IFV48" s="4"/>
      <c r="IFW48" s="4"/>
      <c r="IFX48" s="4"/>
      <c r="IFY48" s="4"/>
      <c r="IFZ48" s="4"/>
      <c r="IGA48" s="4"/>
      <c r="IGB48" s="4"/>
      <c r="IGC48" s="4"/>
      <c r="IGD48" s="4"/>
      <c r="IGE48" s="4"/>
      <c r="IGF48" s="4"/>
      <c r="IGG48" s="4"/>
      <c r="IGH48" s="4"/>
      <c r="IGI48" s="4"/>
      <c r="IGJ48" s="4"/>
      <c r="IGK48" s="4"/>
      <c r="IGL48" s="4"/>
      <c r="IGM48" s="4"/>
      <c r="IGN48" s="4"/>
      <c r="IGO48" s="4"/>
      <c r="IGP48" s="4"/>
      <c r="IGQ48" s="4"/>
      <c r="IGR48" s="4"/>
      <c r="IGS48" s="4"/>
      <c r="IGT48" s="4"/>
      <c r="IGU48" s="4"/>
      <c r="IGV48" s="4"/>
      <c r="IGW48" s="4"/>
      <c r="IGX48" s="4"/>
      <c r="IGY48" s="4"/>
      <c r="IGZ48" s="4"/>
      <c r="IHA48" s="4"/>
      <c r="IHB48" s="4"/>
      <c r="IHC48" s="4"/>
      <c r="IHD48" s="4"/>
      <c r="IHE48" s="4"/>
      <c r="IHF48" s="4"/>
      <c r="IHG48" s="4"/>
      <c r="IHH48" s="4"/>
      <c r="IHI48" s="4"/>
      <c r="IHJ48" s="4"/>
      <c r="IHK48" s="4"/>
      <c r="IHL48" s="4"/>
      <c r="IHM48" s="4"/>
      <c r="IHN48" s="4"/>
      <c r="IHO48" s="4"/>
      <c r="IHP48" s="4"/>
      <c r="IHQ48" s="4"/>
      <c r="IHR48" s="4"/>
      <c r="IHS48" s="4"/>
      <c r="IHT48" s="4"/>
      <c r="IHU48" s="4"/>
      <c r="IHV48" s="4"/>
      <c r="IHW48" s="4"/>
      <c r="IHX48" s="4"/>
      <c r="IHY48" s="4"/>
      <c r="IHZ48" s="4"/>
      <c r="IIA48" s="4"/>
      <c r="IIB48" s="4"/>
      <c r="IIC48" s="4"/>
      <c r="IID48" s="4"/>
      <c r="IIE48" s="4"/>
      <c r="IIF48" s="4"/>
      <c r="IIG48" s="4"/>
      <c r="IIH48" s="4"/>
      <c r="III48" s="4"/>
      <c r="IIJ48" s="4"/>
      <c r="IIK48" s="4"/>
      <c r="IIL48" s="4"/>
      <c r="IIM48" s="4"/>
      <c r="IIN48" s="4"/>
      <c r="IIO48" s="4"/>
      <c r="IIP48" s="4"/>
      <c r="IIQ48" s="4"/>
      <c r="IIR48" s="4"/>
      <c r="IIS48" s="4"/>
      <c r="IIT48" s="4"/>
      <c r="IIU48" s="4"/>
      <c r="IIV48" s="4"/>
      <c r="IIW48" s="4"/>
      <c r="IIX48" s="4"/>
      <c r="IIY48" s="4"/>
      <c r="IIZ48" s="4"/>
      <c r="IJA48" s="4"/>
      <c r="IJB48" s="4"/>
      <c r="IJC48" s="4"/>
      <c r="IJD48" s="4"/>
      <c r="IJE48" s="4"/>
      <c r="IJF48" s="4"/>
      <c r="IJG48" s="4"/>
      <c r="IJH48" s="4"/>
      <c r="IJI48" s="4"/>
      <c r="IJJ48" s="4"/>
      <c r="IJK48" s="4"/>
      <c r="IJL48" s="4"/>
      <c r="IJM48" s="4"/>
      <c r="IJN48" s="4"/>
      <c r="IJO48" s="4"/>
      <c r="IJP48" s="4"/>
      <c r="IJQ48" s="4"/>
      <c r="IJR48" s="4"/>
      <c r="IJS48" s="4"/>
      <c r="IJT48" s="4"/>
      <c r="IJU48" s="4"/>
      <c r="IJV48" s="4"/>
      <c r="IJW48" s="4"/>
      <c r="IJX48" s="4"/>
      <c r="IJY48" s="4"/>
      <c r="IJZ48" s="4"/>
      <c r="IKA48" s="4"/>
      <c r="IKB48" s="4"/>
      <c r="IKC48" s="4"/>
      <c r="IKD48" s="4"/>
      <c r="IKE48" s="4"/>
      <c r="IKF48" s="4"/>
      <c r="IKG48" s="4"/>
      <c r="IKH48" s="4"/>
      <c r="IKI48" s="4"/>
      <c r="IKJ48" s="4"/>
      <c r="IKK48" s="4"/>
      <c r="IKL48" s="4"/>
      <c r="IKM48" s="4"/>
      <c r="IKN48" s="4"/>
      <c r="IKO48" s="4"/>
      <c r="IKP48" s="4"/>
      <c r="IKQ48" s="4"/>
      <c r="IKR48" s="4"/>
      <c r="IKS48" s="4"/>
      <c r="IKT48" s="4"/>
      <c r="IKU48" s="4"/>
      <c r="IKV48" s="4"/>
      <c r="IKW48" s="4"/>
      <c r="IKX48" s="4"/>
      <c r="IKY48" s="4"/>
      <c r="IKZ48" s="4"/>
      <c r="ILA48" s="4"/>
      <c r="ILB48" s="4"/>
      <c r="ILC48" s="4"/>
      <c r="ILD48" s="4"/>
      <c r="ILE48" s="4"/>
      <c r="ILF48" s="4"/>
      <c r="ILG48" s="4"/>
      <c r="ILH48" s="4"/>
      <c r="ILI48" s="4"/>
      <c r="ILJ48" s="4"/>
      <c r="ILK48" s="4"/>
      <c r="ILL48" s="4"/>
      <c r="ILM48" s="4"/>
      <c r="ILN48" s="4"/>
      <c r="ILO48" s="4"/>
      <c r="ILP48" s="4"/>
      <c r="ILQ48" s="4"/>
      <c r="ILR48" s="4"/>
      <c r="ILS48" s="4"/>
      <c r="ILT48" s="4"/>
      <c r="ILU48" s="4"/>
      <c r="ILV48" s="4"/>
      <c r="ILW48" s="4"/>
      <c r="ILX48" s="4"/>
      <c r="ILY48" s="4"/>
      <c r="ILZ48" s="4"/>
      <c r="IMA48" s="4"/>
      <c r="IMB48" s="4"/>
      <c r="IMC48" s="4"/>
      <c r="IMD48" s="4"/>
      <c r="IME48" s="4"/>
      <c r="IMF48" s="4"/>
      <c r="IMG48" s="4"/>
      <c r="IMH48" s="4"/>
      <c r="IMI48" s="4"/>
      <c r="IMJ48" s="4"/>
      <c r="IMK48" s="4"/>
      <c r="IML48" s="4"/>
      <c r="IMM48" s="4"/>
      <c r="IMN48" s="4"/>
      <c r="IMO48" s="4"/>
      <c r="IMP48" s="4"/>
      <c r="IMQ48" s="4"/>
      <c r="IMR48" s="4"/>
      <c r="IMS48" s="4"/>
      <c r="IMT48" s="4"/>
      <c r="IMU48" s="4"/>
      <c r="IMV48" s="4"/>
      <c r="IMW48" s="4"/>
      <c r="IMX48" s="4"/>
      <c r="IMY48" s="4"/>
      <c r="IMZ48" s="4"/>
      <c r="INA48" s="4"/>
      <c r="INB48" s="4"/>
      <c r="INC48" s="4"/>
      <c r="IND48" s="4"/>
      <c r="INE48" s="4"/>
      <c r="INF48" s="4"/>
      <c r="ING48" s="4"/>
      <c r="INH48" s="4"/>
      <c r="INI48" s="4"/>
      <c r="INJ48" s="4"/>
      <c r="INK48" s="4"/>
      <c r="INL48" s="4"/>
      <c r="INM48" s="4"/>
      <c r="INN48" s="4"/>
      <c r="INO48" s="4"/>
      <c r="INP48" s="4"/>
      <c r="INQ48" s="4"/>
      <c r="INR48" s="4"/>
      <c r="INS48" s="4"/>
      <c r="INT48" s="4"/>
      <c r="INU48" s="4"/>
      <c r="INV48" s="4"/>
      <c r="INW48" s="4"/>
      <c r="INX48" s="4"/>
      <c r="INY48" s="4"/>
      <c r="INZ48" s="4"/>
      <c r="IOA48" s="4"/>
      <c r="IOB48" s="4"/>
      <c r="IOC48" s="4"/>
      <c r="IOD48" s="4"/>
      <c r="IOE48" s="4"/>
      <c r="IOF48" s="4"/>
      <c r="IOG48" s="4"/>
      <c r="IOH48" s="4"/>
      <c r="IOI48" s="4"/>
      <c r="IOJ48" s="4"/>
      <c r="IOK48" s="4"/>
      <c r="IOL48" s="4"/>
      <c r="IOM48" s="4"/>
      <c r="ION48" s="4"/>
      <c r="IOO48" s="4"/>
      <c r="IOP48" s="4"/>
      <c r="IOQ48" s="4"/>
      <c r="IOR48" s="4"/>
      <c r="IOS48" s="4"/>
      <c r="IOT48" s="4"/>
      <c r="IOU48" s="4"/>
      <c r="IOV48" s="4"/>
      <c r="IOW48" s="4"/>
      <c r="IOX48" s="4"/>
      <c r="IOY48" s="4"/>
      <c r="IOZ48" s="4"/>
      <c r="IPA48" s="4"/>
      <c r="IPB48" s="4"/>
      <c r="IPC48" s="4"/>
      <c r="IPD48" s="4"/>
      <c r="IPE48" s="4"/>
      <c r="IPF48" s="4"/>
      <c r="IPG48" s="4"/>
      <c r="IPH48" s="4"/>
      <c r="IPI48" s="4"/>
      <c r="IPJ48" s="4"/>
      <c r="IPK48" s="4"/>
      <c r="IPL48" s="4"/>
      <c r="IPM48" s="4"/>
      <c r="IPN48" s="4"/>
      <c r="IPO48" s="4"/>
      <c r="IPP48" s="4"/>
      <c r="IPQ48" s="4"/>
      <c r="IPR48" s="4"/>
      <c r="IPS48" s="4"/>
      <c r="IPT48" s="4"/>
      <c r="IPU48" s="4"/>
      <c r="IPV48" s="4"/>
      <c r="IPW48" s="4"/>
      <c r="IPX48" s="4"/>
      <c r="IPY48" s="4"/>
      <c r="IPZ48" s="4"/>
      <c r="IQA48" s="4"/>
      <c r="IQB48" s="4"/>
      <c r="IQC48" s="4"/>
      <c r="IQD48" s="4"/>
      <c r="IQE48" s="4"/>
      <c r="IQF48" s="4"/>
      <c r="IQG48" s="4"/>
      <c r="IQH48" s="4"/>
      <c r="IQI48" s="4"/>
      <c r="IQJ48" s="4"/>
      <c r="IQK48" s="4"/>
      <c r="IQL48" s="4"/>
      <c r="IQM48" s="4"/>
      <c r="IQN48" s="4"/>
      <c r="IQO48" s="4"/>
      <c r="IQP48" s="4"/>
      <c r="IQQ48" s="4"/>
      <c r="IQR48" s="4"/>
      <c r="IQS48" s="4"/>
      <c r="IQT48" s="4"/>
      <c r="IQU48" s="4"/>
      <c r="IQV48" s="4"/>
      <c r="IQW48" s="4"/>
      <c r="IQX48" s="4"/>
      <c r="IQY48" s="4"/>
      <c r="IQZ48" s="4"/>
      <c r="IRA48" s="4"/>
      <c r="IRB48" s="4"/>
      <c r="IRC48" s="4"/>
      <c r="IRD48" s="4"/>
      <c r="IRE48" s="4"/>
      <c r="IRF48" s="4"/>
      <c r="IRG48" s="4"/>
      <c r="IRH48" s="4"/>
      <c r="IRI48" s="4"/>
      <c r="IRJ48" s="4"/>
      <c r="IRK48" s="4"/>
      <c r="IRL48" s="4"/>
      <c r="IRM48" s="4"/>
      <c r="IRN48" s="4"/>
      <c r="IRO48" s="4"/>
      <c r="IRP48" s="4"/>
      <c r="IRQ48" s="4"/>
      <c r="IRR48" s="4"/>
      <c r="IRS48" s="4"/>
      <c r="IRT48" s="4"/>
      <c r="IRU48" s="4"/>
      <c r="IRV48" s="4"/>
      <c r="IRW48" s="4"/>
      <c r="IRX48" s="4"/>
      <c r="IRY48" s="4"/>
      <c r="IRZ48" s="4"/>
      <c r="ISA48" s="4"/>
      <c r="ISB48" s="4"/>
      <c r="ISC48" s="4"/>
      <c r="ISD48" s="4"/>
      <c r="ISE48" s="4"/>
      <c r="ISF48" s="4"/>
      <c r="ISG48" s="4"/>
      <c r="ISH48" s="4"/>
      <c r="ISI48" s="4"/>
      <c r="ISJ48" s="4"/>
      <c r="ISK48" s="4"/>
      <c r="ISL48" s="4"/>
      <c r="ISM48" s="4"/>
      <c r="ISN48" s="4"/>
      <c r="ISO48" s="4"/>
      <c r="ISP48" s="4"/>
      <c r="ISQ48" s="4"/>
      <c r="ISR48" s="4"/>
      <c r="ISS48" s="4"/>
      <c r="IST48" s="4"/>
      <c r="ISU48" s="4"/>
      <c r="ISV48" s="4"/>
      <c r="ISW48" s="4"/>
      <c r="ISX48" s="4"/>
      <c r="ISY48" s="4"/>
      <c r="ISZ48" s="4"/>
      <c r="ITA48" s="4"/>
      <c r="ITB48" s="4"/>
      <c r="ITC48" s="4"/>
      <c r="ITD48" s="4"/>
      <c r="ITE48" s="4"/>
      <c r="ITF48" s="4"/>
      <c r="ITG48" s="4"/>
      <c r="ITH48" s="4"/>
      <c r="ITI48" s="4"/>
      <c r="ITJ48" s="4"/>
      <c r="ITK48" s="4"/>
      <c r="ITL48" s="4"/>
      <c r="ITM48" s="4"/>
      <c r="ITN48" s="4"/>
      <c r="ITO48" s="4"/>
      <c r="ITP48" s="4"/>
      <c r="ITQ48" s="4"/>
      <c r="ITR48" s="4"/>
      <c r="ITS48" s="4"/>
      <c r="ITT48" s="4"/>
      <c r="ITU48" s="4"/>
      <c r="ITV48" s="4"/>
      <c r="ITW48" s="4"/>
      <c r="ITX48" s="4"/>
      <c r="ITY48" s="4"/>
      <c r="ITZ48" s="4"/>
      <c r="IUA48" s="4"/>
      <c r="IUB48" s="4"/>
      <c r="IUC48" s="4"/>
      <c r="IUD48" s="4"/>
      <c r="IUE48" s="4"/>
      <c r="IUF48" s="4"/>
      <c r="IUG48" s="4"/>
      <c r="IUH48" s="4"/>
      <c r="IUI48" s="4"/>
      <c r="IUJ48" s="4"/>
      <c r="IUK48" s="4"/>
      <c r="IUL48" s="4"/>
      <c r="IUM48" s="4"/>
      <c r="IUN48" s="4"/>
      <c r="IUO48" s="4"/>
      <c r="IUP48" s="4"/>
      <c r="IUQ48" s="4"/>
      <c r="IUR48" s="4"/>
      <c r="IUS48" s="4"/>
      <c r="IUT48" s="4"/>
      <c r="IUU48" s="4"/>
      <c r="IUV48" s="4"/>
      <c r="IUW48" s="4"/>
      <c r="IUX48" s="4"/>
      <c r="IUY48" s="4"/>
      <c r="IUZ48" s="4"/>
      <c r="IVA48" s="4"/>
      <c r="IVB48" s="4"/>
      <c r="IVC48" s="4"/>
      <c r="IVD48" s="4"/>
      <c r="IVE48" s="4"/>
      <c r="IVF48" s="4"/>
      <c r="IVG48" s="4"/>
      <c r="IVH48" s="4"/>
      <c r="IVI48" s="4"/>
      <c r="IVJ48" s="4"/>
      <c r="IVK48" s="4"/>
      <c r="IVL48" s="4"/>
      <c r="IVM48" s="4"/>
      <c r="IVN48" s="4"/>
      <c r="IVO48" s="4"/>
      <c r="IVP48" s="4"/>
      <c r="IVQ48" s="4"/>
      <c r="IVR48" s="4"/>
      <c r="IVS48" s="4"/>
      <c r="IVT48" s="4"/>
      <c r="IVU48" s="4"/>
      <c r="IVV48" s="4"/>
      <c r="IVW48" s="4"/>
      <c r="IVX48" s="4"/>
      <c r="IVY48" s="4"/>
      <c r="IVZ48" s="4"/>
      <c r="IWA48" s="4"/>
      <c r="IWB48" s="4"/>
      <c r="IWC48" s="4"/>
      <c r="IWD48" s="4"/>
      <c r="IWE48" s="4"/>
      <c r="IWF48" s="4"/>
      <c r="IWG48" s="4"/>
      <c r="IWH48" s="4"/>
      <c r="IWI48" s="4"/>
      <c r="IWJ48" s="4"/>
      <c r="IWK48" s="4"/>
      <c r="IWL48" s="4"/>
      <c r="IWM48" s="4"/>
      <c r="IWN48" s="4"/>
      <c r="IWO48" s="4"/>
      <c r="IWP48" s="4"/>
      <c r="IWQ48" s="4"/>
      <c r="IWR48" s="4"/>
      <c r="IWS48" s="4"/>
      <c r="IWT48" s="4"/>
      <c r="IWU48" s="4"/>
      <c r="IWV48" s="4"/>
      <c r="IWW48" s="4"/>
      <c r="IWX48" s="4"/>
      <c r="IWY48" s="4"/>
      <c r="IWZ48" s="4"/>
      <c r="IXA48" s="4"/>
      <c r="IXB48" s="4"/>
      <c r="IXC48" s="4"/>
      <c r="IXD48" s="4"/>
      <c r="IXE48" s="4"/>
      <c r="IXF48" s="4"/>
      <c r="IXG48" s="4"/>
      <c r="IXH48" s="4"/>
      <c r="IXI48" s="4"/>
      <c r="IXJ48" s="4"/>
      <c r="IXK48" s="4"/>
      <c r="IXL48" s="4"/>
      <c r="IXM48" s="4"/>
      <c r="IXN48" s="4"/>
      <c r="IXO48" s="4"/>
      <c r="IXP48" s="4"/>
      <c r="IXQ48" s="4"/>
      <c r="IXR48" s="4"/>
      <c r="IXS48" s="4"/>
      <c r="IXT48" s="4"/>
      <c r="IXU48" s="4"/>
      <c r="IXV48" s="4"/>
      <c r="IXW48" s="4"/>
      <c r="IXX48" s="4"/>
      <c r="IXY48" s="4"/>
      <c r="IXZ48" s="4"/>
      <c r="IYA48" s="4"/>
      <c r="IYB48" s="4"/>
      <c r="IYC48" s="4"/>
      <c r="IYD48" s="4"/>
      <c r="IYE48" s="4"/>
      <c r="IYF48" s="4"/>
      <c r="IYG48" s="4"/>
      <c r="IYH48" s="4"/>
      <c r="IYI48" s="4"/>
      <c r="IYJ48" s="4"/>
      <c r="IYK48" s="4"/>
      <c r="IYL48" s="4"/>
      <c r="IYM48" s="4"/>
      <c r="IYN48" s="4"/>
      <c r="IYO48" s="4"/>
      <c r="IYP48" s="4"/>
      <c r="IYQ48" s="4"/>
      <c r="IYR48" s="4"/>
      <c r="IYS48" s="4"/>
      <c r="IYT48" s="4"/>
      <c r="IYU48" s="4"/>
      <c r="IYV48" s="4"/>
      <c r="IYW48" s="4"/>
      <c r="IYX48" s="4"/>
      <c r="IYY48" s="4"/>
      <c r="IYZ48" s="4"/>
      <c r="IZA48" s="4"/>
      <c r="IZB48" s="4"/>
      <c r="IZC48" s="4"/>
      <c r="IZD48" s="4"/>
      <c r="IZE48" s="4"/>
      <c r="IZF48" s="4"/>
      <c r="IZG48" s="4"/>
      <c r="IZH48" s="4"/>
      <c r="IZI48" s="4"/>
      <c r="IZJ48" s="4"/>
      <c r="IZK48" s="4"/>
      <c r="IZL48" s="4"/>
      <c r="IZM48" s="4"/>
      <c r="IZN48" s="4"/>
      <c r="IZO48" s="4"/>
      <c r="IZP48" s="4"/>
      <c r="IZQ48" s="4"/>
      <c r="IZR48" s="4"/>
      <c r="IZS48" s="4"/>
      <c r="IZT48" s="4"/>
      <c r="IZU48" s="4"/>
      <c r="IZV48" s="4"/>
      <c r="IZW48" s="4"/>
      <c r="IZX48" s="4"/>
      <c r="IZY48" s="4"/>
      <c r="IZZ48" s="4"/>
      <c r="JAA48" s="4"/>
      <c r="JAB48" s="4"/>
      <c r="JAC48" s="4"/>
      <c r="JAD48" s="4"/>
      <c r="JAE48" s="4"/>
      <c r="JAF48" s="4"/>
      <c r="JAG48" s="4"/>
      <c r="JAH48" s="4"/>
      <c r="JAI48" s="4"/>
      <c r="JAJ48" s="4"/>
      <c r="JAK48" s="4"/>
      <c r="JAL48" s="4"/>
      <c r="JAM48" s="4"/>
      <c r="JAN48" s="4"/>
      <c r="JAO48" s="4"/>
      <c r="JAP48" s="4"/>
      <c r="JAQ48" s="4"/>
      <c r="JAR48" s="4"/>
      <c r="JAS48" s="4"/>
      <c r="JAT48" s="4"/>
      <c r="JAU48" s="4"/>
      <c r="JAV48" s="4"/>
      <c r="JAW48" s="4"/>
      <c r="JAX48" s="4"/>
      <c r="JAY48" s="4"/>
      <c r="JAZ48" s="4"/>
      <c r="JBA48" s="4"/>
      <c r="JBB48" s="4"/>
      <c r="JBC48" s="4"/>
      <c r="JBD48" s="4"/>
      <c r="JBE48" s="4"/>
      <c r="JBF48" s="4"/>
      <c r="JBG48" s="4"/>
      <c r="JBH48" s="4"/>
      <c r="JBI48" s="4"/>
      <c r="JBJ48" s="4"/>
      <c r="JBK48" s="4"/>
      <c r="JBL48" s="4"/>
      <c r="JBM48" s="4"/>
      <c r="JBN48" s="4"/>
      <c r="JBO48" s="4"/>
      <c r="JBP48" s="4"/>
      <c r="JBQ48" s="4"/>
      <c r="JBR48" s="4"/>
      <c r="JBS48" s="4"/>
      <c r="JBT48" s="4"/>
      <c r="JBU48" s="4"/>
      <c r="JBV48" s="4"/>
      <c r="JBW48" s="4"/>
      <c r="JBX48" s="4"/>
      <c r="JBY48" s="4"/>
      <c r="JBZ48" s="4"/>
      <c r="JCA48" s="4"/>
      <c r="JCB48" s="4"/>
      <c r="JCC48" s="4"/>
      <c r="JCD48" s="4"/>
      <c r="JCE48" s="4"/>
      <c r="JCF48" s="4"/>
      <c r="JCG48" s="4"/>
      <c r="JCH48" s="4"/>
      <c r="JCI48" s="4"/>
      <c r="JCJ48" s="4"/>
      <c r="JCK48" s="4"/>
      <c r="JCL48" s="4"/>
      <c r="JCM48" s="4"/>
      <c r="JCN48" s="4"/>
      <c r="JCO48" s="4"/>
      <c r="JCP48" s="4"/>
      <c r="JCQ48" s="4"/>
      <c r="JCR48" s="4"/>
      <c r="JCS48" s="4"/>
      <c r="JCT48" s="4"/>
      <c r="JCU48" s="4"/>
      <c r="JCV48" s="4"/>
      <c r="JCW48" s="4"/>
      <c r="JCX48" s="4"/>
      <c r="JCY48" s="4"/>
      <c r="JCZ48" s="4"/>
      <c r="JDA48" s="4"/>
      <c r="JDB48" s="4"/>
      <c r="JDC48" s="4"/>
      <c r="JDD48" s="4"/>
      <c r="JDE48" s="4"/>
      <c r="JDF48" s="4"/>
      <c r="JDG48" s="4"/>
      <c r="JDH48" s="4"/>
      <c r="JDI48" s="4"/>
      <c r="JDJ48" s="4"/>
      <c r="JDK48" s="4"/>
      <c r="JDL48" s="4"/>
      <c r="JDM48" s="4"/>
      <c r="JDN48" s="4"/>
      <c r="JDO48" s="4"/>
      <c r="JDP48" s="4"/>
      <c r="JDQ48" s="4"/>
      <c r="JDR48" s="4"/>
      <c r="JDS48" s="4"/>
      <c r="JDT48" s="4"/>
      <c r="JDU48" s="4"/>
      <c r="JDV48" s="4"/>
      <c r="JDW48" s="4"/>
      <c r="JDX48" s="4"/>
      <c r="JDY48" s="4"/>
      <c r="JDZ48" s="4"/>
      <c r="JEA48" s="4"/>
      <c r="JEB48" s="4"/>
      <c r="JEC48" s="4"/>
      <c r="JED48" s="4"/>
      <c r="JEE48" s="4"/>
      <c r="JEF48" s="4"/>
      <c r="JEG48" s="4"/>
      <c r="JEH48" s="4"/>
      <c r="JEI48" s="4"/>
      <c r="JEJ48" s="4"/>
      <c r="JEK48" s="4"/>
      <c r="JEL48" s="4"/>
      <c r="JEM48" s="4"/>
      <c r="JEN48" s="4"/>
      <c r="JEO48" s="4"/>
      <c r="JEP48" s="4"/>
      <c r="JEQ48" s="4"/>
      <c r="JER48" s="4"/>
      <c r="JES48" s="4"/>
      <c r="JET48" s="4"/>
      <c r="JEU48" s="4"/>
      <c r="JEV48" s="4"/>
      <c r="JEW48" s="4"/>
      <c r="JEX48" s="4"/>
      <c r="JEY48" s="4"/>
      <c r="JEZ48" s="4"/>
      <c r="JFA48" s="4"/>
      <c r="JFB48" s="4"/>
      <c r="JFC48" s="4"/>
      <c r="JFD48" s="4"/>
      <c r="JFE48" s="4"/>
      <c r="JFF48" s="4"/>
      <c r="JFG48" s="4"/>
      <c r="JFH48" s="4"/>
      <c r="JFI48" s="4"/>
      <c r="JFJ48" s="4"/>
      <c r="JFK48" s="4"/>
      <c r="JFL48" s="4"/>
      <c r="JFM48" s="4"/>
      <c r="JFN48" s="4"/>
      <c r="JFO48" s="4"/>
      <c r="JFP48" s="4"/>
      <c r="JFQ48" s="4"/>
      <c r="JFR48" s="4"/>
      <c r="JFS48" s="4"/>
      <c r="JFT48" s="4"/>
      <c r="JFU48" s="4"/>
      <c r="JFV48" s="4"/>
      <c r="JFW48" s="4"/>
      <c r="JFX48" s="4"/>
      <c r="JFY48" s="4"/>
      <c r="JFZ48" s="4"/>
      <c r="JGA48" s="4"/>
      <c r="JGB48" s="4"/>
      <c r="JGC48" s="4"/>
      <c r="JGD48" s="4"/>
      <c r="JGE48" s="4"/>
      <c r="JGF48" s="4"/>
      <c r="JGG48" s="4"/>
      <c r="JGH48" s="4"/>
      <c r="JGI48" s="4"/>
      <c r="JGJ48" s="4"/>
      <c r="JGK48" s="4"/>
      <c r="JGL48" s="4"/>
      <c r="JGM48" s="4"/>
      <c r="JGN48" s="4"/>
      <c r="JGO48" s="4"/>
      <c r="JGP48" s="4"/>
      <c r="JGQ48" s="4"/>
      <c r="JGR48" s="4"/>
      <c r="JGS48" s="4"/>
      <c r="JGT48" s="4"/>
      <c r="JGU48" s="4"/>
      <c r="JGV48" s="4"/>
      <c r="JGW48" s="4"/>
      <c r="JGX48" s="4"/>
      <c r="JGY48" s="4"/>
      <c r="JGZ48" s="4"/>
      <c r="JHA48" s="4"/>
      <c r="JHB48" s="4"/>
      <c r="JHC48" s="4"/>
      <c r="JHD48" s="4"/>
      <c r="JHE48" s="4"/>
      <c r="JHF48" s="4"/>
      <c r="JHG48" s="4"/>
      <c r="JHH48" s="4"/>
      <c r="JHI48" s="4"/>
      <c r="JHJ48" s="4"/>
      <c r="JHK48" s="4"/>
      <c r="JHL48" s="4"/>
      <c r="JHM48" s="4"/>
      <c r="JHN48" s="4"/>
      <c r="JHO48" s="4"/>
      <c r="JHP48" s="4"/>
      <c r="JHQ48" s="4"/>
      <c r="JHR48" s="4"/>
      <c r="JHS48" s="4"/>
      <c r="JHT48" s="4"/>
      <c r="JHU48" s="4"/>
      <c r="JHV48" s="4"/>
      <c r="JHW48" s="4"/>
      <c r="JHX48" s="4"/>
      <c r="JHY48" s="4"/>
      <c r="JHZ48" s="4"/>
      <c r="JIA48" s="4"/>
      <c r="JIB48" s="4"/>
      <c r="JIC48" s="4"/>
      <c r="JID48" s="4"/>
      <c r="JIE48" s="4"/>
      <c r="JIF48" s="4"/>
      <c r="JIG48" s="4"/>
      <c r="JIH48" s="4"/>
      <c r="JII48" s="4"/>
      <c r="JIJ48" s="4"/>
      <c r="JIK48" s="4"/>
      <c r="JIL48" s="4"/>
      <c r="JIM48" s="4"/>
      <c r="JIN48" s="4"/>
      <c r="JIO48" s="4"/>
      <c r="JIP48" s="4"/>
      <c r="JIQ48" s="4"/>
      <c r="JIR48" s="4"/>
      <c r="JIS48" s="4"/>
      <c r="JIT48" s="4"/>
      <c r="JIU48" s="4"/>
      <c r="JIV48" s="4"/>
      <c r="JIW48" s="4"/>
      <c r="JIX48" s="4"/>
      <c r="JIY48" s="4"/>
      <c r="JIZ48" s="4"/>
      <c r="JJA48" s="4"/>
      <c r="JJB48" s="4"/>
      <c r="JJC48" s="4"/>
      <c r="JJD48" s="4"/>
      <c r="JJE48" s="4"/>
      <c r="JJF48" s="4"/>
      <c r="JJG48" s="4"/>
      <c r="JJH48" s="4"/>
      <c r="JJI48" s="4"/>
      <c r="JJJ48" s="4"/>
      <c r="JJK48" s="4"/>
      <c r="JJL48" s="4"/>
      <c r="JJM48" s="4"/>
      <c r="JJN48" s="4"/>
      <c r="JJO48" s="4"/>
      <c r="JJP48" s="4"/>
      <c r="JJQ48" s="4"/>
      <c r="JJR48" s="4"/>
      <c r="JJS48" s="4"/>
      <c r="JJT48" s="4"/>
      <c r="JJU48" s="4"/>
      <c r="JJV48" s="4"/>
      <c r="JJW48" s="4"/>
      <c r="JJX48" s="4"/>
      <c r="JJY48" s="4"/>
      <c r="JJZ48" s="4"/>
      <c r="JKA48" s="4"/>
      <c r="JKB48" s="4"/>
      <c r="JKC48" s="4"/>
      <c r="JKD48" s="4"/>
      <c r="JKE48" s="4"/>
      <c r="JKF48" s="4"/>
      <c r="JKG48" s="4"/>
      <c r="JKH48" s="4"/>
      <c r="JKI48" s="4"/>
      <c r="JKJ48" s="4"/>
      <c r="JKK48" s="4"/>
      <c r="JKL48" s="4"/>
      <c r="JKM48" s="4"/>
      <c r="JKN48" s="4"/>
      <c r="JKO48" s="4"/>
      <c r="JKP48" s="4"/>
      <c r="JKQ48" s="4"/>
      <c r="JKR48" s="4"/>
      <c r="JKS48" s="4"/>
      <c r="JKT48" s="4"/>
      <c r="JKU48" s="4"/>
      <c r="JKV48" s="4"/>
      <c r="JKW48" s="4"/>
      <c r="JKX48" s="4"/>
      <c r="JKY48" s="4"/>
      <c r="JKZ48" s="4"/>
      <c r="JLA48" s="4"/>
      <c r="JLB48" s="4"/>
      <c r="JLC48" s="4"/>
      <c r="JLD48" s="4"/>
      <c r="JLE48" s="4"/>
      <c r="JLF48" s="4"/>
      <c r="JLG48" s="4"/>
      <c r="JLH48" s="4"/>
      <c r="JLI48" s="4"/>
      <c r="JLJ48" s="4"/>
      <c r="JLK48" s="4"/>
      <c r="JLL48" s="4"/>
      <c r="JLM48" s="4"/>
      <c r="JLN48" s="4"/>
      <c r="JLO48" s="4"/>
      <c r="JLP48" s="4"/>
      <c r="JLQ48" s="4"/>
      <c r="JLR48" s="4"/>
      <c r="JLS48" s="4"/>
      <c r="JLT48" s="4"/>
      <c r="JLU48" s="4"/>
      <c r="JLV48" s="4"/>
      <c r="JLW48" s="4"/>
      <c r="JLX48" s="4"/>
      <c r="JLY48" s="4"/>
      <c r="JLZ48" s="4"/>
      <c r="JMA48" s="4"/>
      <c r="JMB48" s="4"/>
      <c r="JMC48" s="4"/>
      <c r="JMD48" s="4"/>
      <c r="JME48" s="4"/>
      <c r="JMF48" s="4"/>
      <c r="JMG48" s="4"/>
      <c r="JMH48" s="4"/>
      <c r="JMI48" s="4"/>
      <c r="JMJ48" s="4"/>
      <c r="JMK48" s="4"/>
      <c r="JML48" s="4"/>
      <c r="JMM48" s="4"/>
      <c r="JMN48" s="4"/>
      <c r="JMO48" s="4"/>
      <c r="JMP48" s="4"/>
      <c r="JMQ48" s="4"/>
      <c r="JMR48" s="4"/>
      <c r="JMS48" s="4"/>
      <c r="JMT48" s="4"/>
      <c r="JMU48" s="4"/>
      <c r="JMV48" s="4"/>
      <c r="JMW48" s="4"/>
      <c r="JMX48" s="4"/>
      <c r="JMY48" s="4"/>
      <c r="JMZ48" s="4"/>
      <c r="JNA48" s="4"/>
      <c r="JNB48" s="4"/>
      <c r="JNC48" s="4"/>
      <c r="JND48" s="4"/>
      <c r="JNE48" s="4"/>
      <c r="JNF48" s="4"/>
      <c r="JNG48" s="4"/>
      <c r="JNH48" s="4"/>
      <c r="JNI48" s="4"/>
      <c r="JNJ48" s="4"/>
      <c r="JNK48" s="4"/>
      <c r="JNL48" s="4"/>
      <c r="JNM48" s="4"/>
      <c r="JNN48" s="4"/>
      <c r="JNO48" s="4"/>
      <c r="JNP48" s="4"/>
      <c r="JNQ48" s="4"/>
      <c r="JNR48" s="4"/>
      <c r="JNS48" s="4"/>
      <c r="JNT48" s="4"/>
      <c r="JNU48" s="4"/>
      <c r="JNV48" s="4"/>
      <c r="JNW48" s="4"/>
      <c r="JNX48" s="4"/>
      <c r="JNY48" s="4"/>
      <c r="JNZ48" s="4"/>
      <c r="JOA48" s="4"/>
      <c r="JOB48" s="4"/>
      <c r="JOC48" s="4"/>
      <c r="JOD48" s="4"/>
      <c r="JOE48" s="4"/>
      <c r="JOF48" s="4"/>
      <c r="JOG48" s="4"/>
      <c r="JOH48" s="4"/>
      <c r="JOI48" s="4"/>
      <c r="JOJ48" s="4"/>
      <c r="JOK48" s="4"/>
      <c r="JOL48" s="4"/>
      <c r="JOM48" s="4"/>
      <c r="JON48" s="4"/>
      <c r="JOO48" s="4"/>
      <c r="JOP48" s="4"/>
      <c r="JOQ48" s="4"/>
      <c r="JOR48" s="4"/>
      <c r="JOS48" s="4"/>
      <c r="JOT48" s="4"/>
      <c r="JOU48" s="4"/>
      <c r="JOV48" s="4"/>
      <c r="JOW48" s="4"/>
      <c r="JOX48" s="4"/>
      <c r="JOY48" s="4"/>
      <c r="JOZ48" s="4"/>
      <c r="JPA48" s="4"/>
      <c r="JPB48" s="4"/>
      <c r="JPC48" s="4"/>
      <c r="JPD48" s="4"/>
      <c r="JPE48" s="4"/>
      <c r="JPF48" s="4"/>
      <c r="JPG48" s="4"/>
      <c r="JPH48" s="4"/>
      <c r="JPI48" s="4"/>
      <c r="JPJ48" s="4"/>
      <c r="JPK48" s="4"/>
      <c r="JPL48" s="4"/>
      <c r="JPM48" s="4"/>
      <c r="JPN48" s="4"/>
      <c r="JPO48" s="4"/>
      <c r="JPP48" s="4"/>
      <c r="JPQ48" s="4"/>
      <c r="JPR48" s="4"/>
      <c r="JPS48" s="4"/>
      <c r="JPT48" s="4"/>
      <c r="JPU48" s="4"/>
      <c r="JPV48" s="4"/>
      <c r="JPW48" s="4"/>
      <c r="JPX48" s="4"/>
      <c r="JPY48" s="4"/>
      <c r="JPZ48" s="4"/>
      <c r="JQA48" s="4"/>
      <c r="JQB48" s="4"/>
      <c r="JQC48" s="4"/>
      <c r="JQD48" s="4"/>
      <c r="JQE48" s="4"/>
      <c r="JQF48" s="4"/>
      <c r="JQG48" s="4"/>
      <c r="JQH48" s="4"/>
      <c r="JQI48" s="4"/>
      <c r="JQJ48" s="4"/>
      <c r="JQK48" s="4"/>
      <c r="JQL48" s="4"/>
      <c r="JQM48" s="4"/>
      <c r="JQN48" s="4"/>
      <c r="JQO48" s="4"/>
      <c r="JQP48" s="4"/>
      <c r="JQQ48" s="4"/>
      <c r="JQR48" s="4"/>
      <c r="JQS48" s="4"/>
      <c r="JQT48" s="4"/>
      <c r="JQU48" s="4"/>
      <c r="JQV48" s="4"/>
      <c r="JQW48" s="4"/>
      <c r="JQX48" s="4"/>
      <c r="JQY48" s="4"/>
      <c r="JQZ48" s="4"/>
      <c r="JRA48" s="4"/>
      <c r="JRB48" s="4"/>
      <c r="JRC48" s="4"/>
      <c r="JRD48" s="4"/>
      <c r="JRE48" s="4"/>
      <c r="JRF48" s="4"/>
      <c r="JRG48" s="4"/>
      <c r="JRH48" s="4"/>
      <c r="JRI48" s="4"/>
      <c r="JRJ48" s="4"/>
      <c r="JRK48" s="4"/>
      <c r="JRL48" s="4"/>
      <c r="JRM48" s="4"/>
      <c r="JRN48" s="4"/>
      <c r="JRO48" s="4"/>
      <c r="JRP48" s="4"/>
      <c r="JRQ48" s="4"/>
      <c r="JRR48" s="4"/>
      <c r="JRS48" s="4"/>
      <c r="JRT48" s="4"/>
      <c r="JRU48" s="4"/>
      <c r="JRV48" s="4"/>
      <c r="JRW48" s="4"/>
      <c r="JRX48" s="4"/>
      <c r="JRY48" s="4"/>
      <c r="JRZ48" s="4"/>
      <c r="JSA48" s="4"/>
      <c r="JSB48" s="4"/>
      <c r="JSC48" s="4"/>
      <c r="JSD48" s="4"/>
      <c r="JSE48" s="4"/>
      <c r="JSF48" s="4"/>
      <c r="JSG48" s="4"/>
      <c r="JSH48" s="4"/>
      <c r="JSI48" s="4"/>
      <c r="JSJ48" s="4"/>
      <c r="JSK48" s="4"/>
      <c r="JSL48" s="4"/>
      <c r="JSM48" s="4"/>
      <c r="JSN48" s="4"/>
      <c r="JSO48" s="4"/>
      <c r="JSP48" s="4"/>
      <c r="JSQ48" s="4"/>
      <c r="JSR48" s="4"/>
      <c r="JSS48" s="4"/>
      <c r="JST48" s="4"/>
      <c r="JSU48" s="4"/>
      <c r="JSV48" s="4"/>
      <c r="JSW48" s="4"/>
      <c r="JSX48" s="4"/>
      <c r="JSY48" s="4"/>
      <c r="JSZ48" s="4"/>
      <c r="JTA48" s="4"/>
      <c r="JTB48" s="4"/>
      <c r="JTC48" s="4"/>
      <c r="JTD48" s="4"/>
      <c r="JTE48" s="4"/>
      <c r="JTF48" s="4"/>
      <c r="JTG48" s="4"/>
      <c r="JTH48" s="4"/>
      <c r="JTI48" s="4"/>
      <c r="JTJ48" s="4"/>
      <c r="JTK48" s="4"/>
      <c r="JTL48" s="4"/>
      <c r="JTM48" s="4"/>
      <c r="JTN48" s="4"/>
      <c r="JTO48" s="4"/>
      <c r="JTP48" s="4"/>
      <c r="JTQ48" s="4"/>
      <c r="JTR48" s="4"/>
      <c r="JTS48" s="4"/>
      <c r="JTT48" s="4"/>
      <c r="JTU48" s="4"/>
      <c r="JTV48" s="4"/>
      <c r="JTW48" s="4"/>
      <c r="JTX48" s="4"/>
      <c r="JTY48" s="4"/>
      <c r="JTZ48" s="4"/>
      <c r="JUA48" s="4"/>
      <c r="JUB48" s="4"/>
      <c r="JUC48" s="4"/>
      <c r="JUD48" s="4"/>
      <c r="JUE48" s="4"/>
      <c r="JUF48" s="4"/>
      <c r="JUG48" s="4"/>
      <c r="JUH48" s="4"/>
      <c r="JUI48" s="4"/>
      <c r="JUJ48" s="4"/>
      <c r="JUK48" s="4"/>
      <c r="JUL48" s="4"/>
      <c r="JUM48" s="4"/>
      <c r="JUN48" s="4"/>
      <c r="JUO48" s="4"/>
      <c r="JUP48" s="4"/>
      <c r="JUQ48" s="4"/>
      <c r="JUR48" s="4"/>
      <c r="JUS48" s="4"/>
      <c r="JUT48" s="4"/>
      <c r="JUU48" s="4"/>
      <c r="JUV48" s="4"/>
      <c r="JUW48" s="4"/>
      <c r="JUX48" s="4"/>
      <c r="JUY48" s="4"/>
      <c r="JUZ48" s="4"/>
      <c r="JVA48" s="4"/>
      <c r="JVB48" s="4"/>
      <c r="JVC48" s="4"/>
      <c r="JVD48" s="4"/>
      <c r="JVE48" s="4"/>
      <c r="JVF48" s="4"/>
      <c r="JVG48" s="4"/>
      <c r="JVH48" s="4"/>
      <c r="JVI48" s="4"/>
      <c r="JVJ48" s="4"/>
      <c r="JVK48" s="4"/>
      <c r="JVL48" s="4"/>
      <c r="JVM48" s="4"/>
      <c r="JVN48" s="4"/>
      <c r="JVO48" s="4"/>
      <c r="JVP48" s="4"/>
      <c r="JVQ48" s="4"/>
      <c r="JVR48" s="4"/>
      <c r="JVS48" s="4"/>
      <c r="JVT48" s="4"/>
      <c r="JVU48" s="4"/>
      <c r="JVV48" s="4"/>
      <c r="JVW48" s="4"/>
      <c r="JVX48" s="4"/>
      <c r="JVY48" s="4"/>
      <c r="JVZ48" s="4"/>
      <c r="JWA48" s="4"/>
      <c r="JWB48" s="4"/>
      <c r="JWC48" s="4"/>
      <c r="JWD48" s="4"/>
      <c r="JWE48" s="4"/>
      <c r="JWF48" s="4"/>
      <c r="JWG48" s="4"/>
      <c r="JWH48" s="4"/>
      <c r="JWI48" s="4"/>
      <c r="JWJ48" s="4"/>
      <c r="JWK48" s="4"/>
      <c r="JWL48" s="4"/>
      <c r="JWM48" s="4"/>
      <c r="JWN48" s="4"/>
      <c r="JWO48" s="4"/>
      <c r="JWP48" s="4"/>
      <c r="JWQ48" s="4"/>
      <c r="JWR48" s="4"/>
      <c r="JWS48" s="4"/>
      <c r="JWT48" s="4"/>
      <c r="JWU48" s="4"/>
      <c r="JWV48" s="4"/>
      <c r="JWW48" s="4"/>
      <c r="JWX48" s="4"/>
      <c r="JWY48" s="4"/>
      <c r="JWZ48" s="4"/>
      <c r="JXA48" s="4"/>
      <c r="JXB48" s="4"/>
      <c r="JXC48" s="4"/>
      <c r="JXD48" s="4"/>
      <c r="JXE48" s="4"/>
      <c r="JXF48" s="4"/>
      <c r="JXG48" s="4"/>
      <c r="JXH48" s="4"/>
      <c r="JXI48" s="4"/>
      <c r="JXJ48" s="4"/>
      <c r="JXK48" s="4"/>
      <c r="JXL48" s="4"/>
      <c r="JXM48" s="4"/>
      <c r="JXN48" s="4"/>
      <c r="JXO48" s="4"/>
      <c r="JXP48" s="4"/>
      <c r="JXQ48" s="4"/>
      <c r="JXR48" s="4"/>
      <c r="JXS48" s="4"/>
      <c r="JXT48" s="4"/>
      <c r="JXU48" s="4"/>
      <c r="JXV48" s="4"/>
      <c r="JXW48" s="4"/>
      <c r="JXX48" s="4"/>
      <c r="JXY48" s="4"/>
      <c r="JXZ48" s="4"/>
      <c r="JYA48" s="4"/>
      <c r="JYB48" s="4"/>
      <c r="JYC48" s="4"/>
      <c r="JYD48" s="4"/>
      <c r="JYE48" s="4"/>
      <c r="JYF48" s="4"/>
      <c r="JYG48" s="4"/>
      <c r="JYH48" s="4"/>
      <c r="JYI48" s="4"/>
      <c r="JYJ48" s="4"/>
      <c r="JYK48" s="4"/>
      <c r="JYL48" s="4"/>
      <c r="JYM48" s="4"/>
      <c r="JYN48" s="4"/>
      <c r="JYO48" s="4"/>
      <c r="JYP48" s="4"/>
      <c r="JYQ48" s="4"/>
      <c r="JYR48" s="4"/>
      <c r="JYS48" s="4"/>
      <c r="JYT48" s="4"/>
      <c r="JYU48" s="4"/>
      <c r="JYV48" s="4"/>
      <c r="JYW48" s="4"/>
      <c r="JYX48" s="4"/>
      <c r="JYY48" s="4"/>
      <c r="JYZ48" s="4"/>
      <c r="JZA48" s="4"/>
      <c r="JZB48" s="4"/>
      <c r="JZC48" s="4"/>
      <c r="JZD48" s="4"/>
      <c r="JZE48" s="4"/>
      <c r="JZF48" s="4"/>
      <c r="JZG48" s="4"/>
      <c r="JZH48" s="4"/>
      <c r="JZI48" s="4"/>
      <c r="JZJ48" s="4"/>
      <c r="JZK48" s="4"/>
      <c r="JZL48" s="4"/>
      <c r="JZM48" s="4"/>
      <c r="JZN48" s="4"/>
      <c r="JZO48" s="4"/>
      <c r="JZP48" s="4"/>
      <c r="JZQ48" s="4"/>
      <c r="JZR48" s="4"/>
      <c r="JZS48" s="4"/>
      <c r="JZT48" s="4"/>
      <c r="JZU48" s="4"/>
      <c r="JZV48" s="4"/>
      <c r="JZW48" s="4"/>
      <c r="JZX48" s="4"/>
      <c r="JZY48" s="4"/>
      <c r="JZZ48" s="4"/>
      <c r="KAA48" s="4"/>
      <c r="KAB48" s="4"/>
      <c r="KAC48" s="4"/>
      <c r="KAD48" s="4"/>
      <c r="KAE48" s="4"/>
      <c r="KAF48" s="4"/>
      <c r="KAG48" s="4"/>
      <c r="KAH48" s="4"/>
      <c r="KAI48" s="4"/>
      <c r="KAJ48" s="4"/>
      <c r="KAK48" s="4"/>
      <c r="KAL48" s="4"/>
      <c r="KAM48" s="4"/>
      <c r="KAN48" s="4"/>
      <c r="KAO48" s="4"/>
      <c r="KAP48" s="4"/>
      <c r="KAQ48" s="4"/>
      <c r="KAR48" s="4"/>
      <c r="KAS48" s="4"/>
      <c r="KAT48" s="4"/>
      <c r="KAU48" s="4"/>
      <c r="KAV48" s="4"/>
      <c r="KAW48" s="4"/>
      <c r="KAX48" s="4"/>
      <c r="KAY48" s="4"/>
      <c r="KAZ48" s="4"/>
      <c r="KBA48" s="4"/>
      <c r="KBB48" s="4"/>
      <c r="KBC48" s="4"/>
      <c r="KBD48" s="4"/>
      <c r="KBE48" s="4"/>
      <c r="KBF48" s="4"/>
      <c r="KBG48" s="4"/>
      <c r="KBH48" s="4"/>
      <c r="KBI48" s="4"/>
      <c r="KBJ48" s="4"/>
      <c r="KBK48" s="4"/>
      <c r="KBL48" s="4"/>
      <c r="KBM48" s="4"/>
      <c r="KBN48" s="4"/>
      <c r="KBO48" s="4"/>
      <c r="KBP48" s="4"/>
      <c r="KBQ48" s="4"/>
      <c r="KBR48" s="4"/>
      <c r="KBS48" s="4"/>
      <c r="KBT48" s="4"/>
      <c r="KBU48" s="4"/>
      <c r="KBV48" s="4"/>
      <c r="KBW48" s="4"/>
      <c r="KBX48" s="4"/>
      <c r="KBY48" s="4"/>
      <c r="KBZ48" s="4"/>
      <c r="KCA48" s="4"/>
      <c r="KCB48" s="4"/>
      <c r="KCC48" s="4"/>
      <c r="KCD48" s="4"/>
      <c r="KCE48" s="4"/>
      <c r="KCF48" s="4"/>
      <c r="KCG48" s="4"/>
      <c r="KCH48" s="4"/>
      <c r="KCI48" s="4"/>
      <c r="KCJ48" s="4"/>
      <c r="KCK48" s="4"/>
      <c r="KCL48" s="4"/>
      <c r="KCM48" s="4"/>
      <c r="KCN48" s="4"/>
      <c r="KCO48" s="4"/>
      <c r="KCP48" s="4"/>
      <c r="KCQ48" s="4"/>
      <c r="KCR48" s="4"/>
      <c r="KCS48" s="4"/>
      <c r="KCT48" s="4"/>
      <c r="KCU48" s="4"/>
      <c r="KCV48" s="4"/>
      <c r="KCW48" s="4"/>
      <c r="KCX48" s="4"/>
      <c r="KCY48" s="4"/>
      <c r="KCZ48" s="4"/>
      <c r="KDA48" s="4"/>
      <c r="KDB48" s="4"/>
      <c r="KDC48" s="4"/>
      <c r="KDD48" s="4"/>
      <c r="KDE48" s="4"/>
      <c r="KDF48" s="4"/>
      <c r="KDG48" s="4"/>
      <c r="KDH48" s="4"/>
      <c r="KDI48" s="4"/>
      <c r="KDJ48" s="4"/>
      <c r="KDK48" s="4"/>
      <c r="KDL48" s="4"/>
      <c r="KDM48" s="4"/>
      <c r="KDN48" s="4"/>
      <c r="KDO48" s="4"/>
      <c r="KDP48" s="4"/>
      <c r="KDQ48" s="4"/>
      <c r="KDR48" s="4"/>
      <c r="KDS48" s="4"/>
      <c r="KDT48" s="4"/>
      <c r="KDU48" s="4"/>
      <c r="KDV48" s="4"/>
      <c r="KDW48" s="4"/>
      <c r="KDX48" s="4"/>
      <c r="KDY48" s="4"/>
      <c r="KDZ48" s="4"/>
      <c r="KEA48" s="4"/>
      <c r="KEB48" s="4"/>
      <c r="KEC48" s="4"/>
      <c r="KED48" s="4"/>
      <c r="KEE48" s="4"/>
      <c r="KEF48" s="4"/>
      <c r="KEG48" s="4"/>
      <c r="KEH48" s="4"/>
      <c r="KEI48" s="4"/>
      <c r="KEJ48" s="4"/>
      <c r="KEK48" s="4"/>
      <c r="KEL48" s="4"/>
      <c r="KEM48" s="4"/>
      <c r="KEN48" s="4"/>
      <c r="KEO48" s="4"/>
      <c r="KEP48" s="4"/>
      <c r="KEQ48" s="4"/>
      <c r="KER48" s="4"/>
      <c r="KES48" s="4"/>
      <c r="KET48" s="4"/>
      <c r="KEU48" s="4"/>
      <c r="KEV48" s="4"/>
      <c r="KEW48" s="4"/>
      <c r="KEX48" s="4"/>
      <c r="KEY48" s="4"/>
      <c r="KEZ48" s="4"/>
      <c r="KFA48" s="4"/>
      <c r="KFB48" s="4"/>
      <c r="KFC48" s="4"/>
      <c r="KFD48" s="4"/>
      <c r="KFE48" s="4"/>
      <c r="KFF48" s="4"/>
      <c r="KFG48" s="4"/>
      <c r="KFH48" s="4"/>
      <c r="KFI48" s="4"/>
      <c r="KFJ48" s="4"/>
      <c r="KFK48" s="4"/>
      <c r="KFL48" s="4"/>
      <c r="KFM48" s="4"/>
      <c r="KFN48" s="4"/>
      <c r="KFO48" s="4"/>
      <c r="KFP48" s="4"/>
      <c r="KFQ48" s="4"/>
      <c r="KFR48" s="4"/>
      <c r="KFS48" s="4"/>
      <c r="KFT48" s="4"/>
      <c r="KFU48" s="4"/>
      <c r="KFV48" s="4"/>
      <c r="KFW48" s="4"/>
      <c r="KFX48" s="4"/>
      <c r="KFY48" s="4"/>
      <c r="KFZ48" s="4"/>
      <c r="KGA48" s="4"/>
      <c r="KGB48" s="4"/>
      <c r="KGC48" s="4"/>
      <c r="KGD48" s="4"/>
      <c r="KGE48" s="4"/>
      <c r="KGF48" s="4"/>
      <c r="KGG48" s="4"/>
      <c r="KGH48" s="4"/>
      <c r="KGI48" s="4"/>
      <c r="KGJ48" s="4"/>
      <c r="KGK48" s="4"/>
      <c r="KGL48" s="4"/>
      <c r="KGM48" s="4"/>
      <c r="KGN48" s="4"/>
      <c r="KGO48" s="4"/>
      <c r="KGP48" s="4"/>
      <c r="KGQ48" s="4"/>
      <c r="KGR48" s="4"/>
      <c r="KGS48" s="4"/>
      <c r="KGT48" s="4"/>
      <c r="KGU48" s="4"/>
      <c r="KGV48" s="4"/>
      <c r="KGW48" s="4"/>
      <c r="KGX48" s="4"/>
      <c r="KGY48" s="4"/>
      <c r="KGZ48" s="4"/>
      <c r="KHA48" s="4"/>
      <c r="KHB48" s="4"/>
      <c r="KHC48" s="4"/>
      <c r="KHD48" s="4"/>
      <c r="KHE48" s="4"/>
      <c r="KHF48" s="4"/>
      <c r="KHG48" s="4"/>
      <c r="KHH48" s="4"/>
      <c r="KHI48" s="4"/>
      <c r="KHJ48" s="4"/>
      <c r="KHK48" s="4"/>
      <c r="KHL48" s="4"/>
      <c r="KHM48" s="4"/>
      <c r="KHN48" s="4"/>
      <c r="KHO48" s="4"/>
      <c r="KHP48" s="4"/>
      <c r="KHQ48" s="4"/>
      <c r="KHR48" s="4"/>
      <c r="KHS48" s="4"/>
      <c r="KHT48" s="4"/>
      <c r="KHU48" s="4"/>
      <c r="KHV48" s="4"/>
      <c r="KHW48" s="4"/>
      <c r="KHX48" s="4"/>
      <c r="KHY48" s="4"/>
      <c r="KHZ48" s="4"/>
      <c r="KIA48" s="4"/>
      <c r="KIB48" s="4"/>
      <c r="KIC48" s="4"/>
      <c r="KID48" s="4"/>
      <c r="KIE48" s="4"/>
      <c r="KIF48" s="4"/>
      <c r="KIG48" s="4"/>
      <c r="KIH48" s="4"/>
      <c r="KII48" s="4"/>
      <c r="KIJ48" s="4"/>
      <c r="KIK48" s="4"/>
      <c r="KIL48" s="4"/>
      <c r="KIM48" s="4"/>
      <c r="KIN48" s="4"/>
      <c r="KIO48" s="4"/>
      <c r="KIP48" s="4"/>
      <c r="KIQ48" s="4"/>
      <c r="KIR48" s="4"/>
      <c r="KIS48" s="4"/>
      <c r="KIT48" s="4"/>
      <c r="KIU48" s="4"/>
      <c r="KIV48" s="4"/>
      <c r="KIW48" s="4"/>
      <c r="KIX48" s="4"/>
      <c r="KIY48" s="4"/>
      <c r="KIZ48" s="4"/>
      <c r="KJA48" s="4"/>
      <c r="KJB48" s="4"/>
      <c r="KJC48" s="4"/>
      <c r="KJD48" s="4"/>
      <c r="KJE48" s="4"/>
      <c r="KJF48" s="4"/>
      <c r="KJG48" s="4"/>
      <c r="KJH48" s="4"/>
      <c r="KJI48" s="4"/>
      <c r="KJJ48" s="4"/>
      <c r="KJK48" s="4"/>
      <c r="KJL48" s="4"/>
      <c r="KJM48" s="4"/>
      <c r="KJN48" s="4"/>
      <c r="KJO48" s="4"/>
      <c r="KJP48" s="4"/>
      <c r="KJQ48" s="4"/>
      <c r="KJR48" s="4"/>
      <c r="KJS48" s="4"/>
      <c r="KJT48" s="4"/>
      <c r="KJU48" s="4"/>
      <c r="KJV48" s="4"/>
      <c r="KJW48" s="4"/>
      <c r="KJX48" s="4"/>
      <c r="KJY48" s="4"/>
      <c r="KJZ48" s="4"/>
      <c r="KKA48" s="4"/>
      <c r="KKB48" s="4"/>
      <c r="KKC48" s="4"/>
      <c r="KKD48" s="4"/>
      <c r="KKE48" s="4"/>
      <c r="KKF48" s="4"/>
      <c r="KKG48" s="4"/>
      <c r="KKH48" s="4"/>
      <c r="KKI48" s="4"/>
      <c r="KKJ48" s="4"/>
      <c r="KKK48" s="4"/>
      <c r="KKL48" s="4"/>
      <c r="KKM48" s="4"/>
      <c r="KKN48" s="4"/>
      <c r="KKO48" s="4"/>
      <c r="KKP48" s="4"/>
      <c r="KKQ48" s="4"/>
      <c r="KKR48" s="4"/>
      <c r="KKS48" s="4"/>
      <c r="KKT48" s="4"/>
      <c r="KKU48" s="4"/>
      <c r="KKV48" s="4"/>
      <c r="KKW48" s="4"/>
      <c r="KKX48" s="4"/>
      <c r="KKY48" s="4"/>
      <c r="KKZ48" s="4"/>
      <c r="KLA48" s="4"/>
      <c r="KLB48" s="4"/>
      <c r="KLC48" s="4"/>
      <c r="KLD48" s="4"/>
      <c r="KLE48" s="4"/>
      <c r="KLF48" s="4"/>
      <c r="KLG48" s="4"/>
      <c r="KLH48" s="4"/>
      <c r="KLI48" s="4"/>
      <c r="KLJ48" s="4"/>
      <c r="KLK48" s="4"/>
      <c r="KLL48" s="4"/>
      <c r="KLM48" s="4"/>
      <c r="KLN48" s="4"/>
      <c r="KLO48" s="4"/>
      <c r="KLP48" s="4"/>
      <c r="KLQ48" s="4"/>
      <c r="KLR48" s="4"/>
      <c r="KLS48" s="4"/>
      <c r="KLT48" s="4"/>
      <c r="KLU48" s="4"/>
      <c r="KLV48" s="4"/>
      <c r="KLW48" s="4"/>
      <c r="KLX48" s="4"/>
      <c r="KLY48" s="4"/>
      <c r="KLZ48" s="4"/>
      <c r="KMA48" s="4"/>
      <c r="KMB48" s="4"/>
      <c r="KMC48" s="4"/>
      <c r="KMD48" s="4"/>
      <c r="KME48" s="4"/>
      <c r="KMF48" s="4"/>
      <c r="KMG48" s="4"/>
      <c r="KMH48" s="4"/>
      <c r="KMI48" s="4"/>
      <c r="KMJ48" s="4"/>
      <c r="KMK48" s="4"/>
      <c r="KML48" s="4"/>
      <c r="KMM48" s="4"/>
      <c r="KMN48" s="4"/>
      <c r="KMO48" s="4"/>
      <c r="KMP48" s="4"/>
      <c r="KMQ48" s="4"/>
      <c r="KMR48" s="4"/>
      <c r="KMS48" s="4"/>
      <c r="KMT48" s="4"/>
      <c r="KMU48" s="4"/>
      <c r="KMV48" s="4"/>
      <c r="KMW48" s="4"/>
      <c r="KMX48" s="4"/>
      <c r="KMY48" s="4"/>
      <c r="KMZ48" s="4"/>
      <c r="KNA48" s="4"/>
      <c r="KNB48" s="4"/>
      <c r="KNC48" s="4"/>
      <c r="KND48" s="4"/>
      <c r="KNE48" s="4"/>
      <c r="KNF48" s="4"/>
      <c r="KNG48" s="4"/>
      <c r="KNH48" s="4"/>
      <c r="KNI48" s="4"/>
      <c r="KNJ48" s="4"/>
      <c r="KNK48" s="4"/>
      <c r="KNL48" s="4"/>
      <c r="KNM48" s="4"/>
      <c r="KNN48" s="4"/>
      <c r="KNO48" s="4"/>
      <c r="KNP48" s="4"/>
      <c r="KNQ48" s="4"/>
      <c r="KNR48" s="4"/>
      <c r="KNS48" s="4"/>
      <c r="KNT48" s="4"/>
      <c r="KNU48" s="4"/>
      <c r="KNV48" s="4"/>
      <c r="KNW48" s="4"/>
      <c r="KNX48" s="4"/>
      <c r="KNY48" s="4"/>
      <c r="KNZ48" s="4"/>
      <c r="KOA48" s="4"/>
      <c r="KOB48" s="4"/>
      <c r="KOC48" s="4"/>
      <c r="KOD48" s="4"/>
      <c r="KOE48" s="4"/>
      <c r="KOF48" s="4"/>
      <c r="KOG48" s="4"/>
      <c r="KOH48" s="4"/>
      <c r="KOI48" s="4"/>
      <c r="KOJ48" s="4"/>
      <c r="KOK48" s="4"/>
      <c r="KOL48" s="4"/>
      <c r="KOM48" s="4"/>
      <c r="KON48" s="4"/>
      <c r="KOO48" s="4"/>
      <c r="KOP48" s="4"/>
      <c r="KOQ48" s="4"/>
      <c r="KOR48" s="4"/>
      <c r="KOS48" s="4"/>
      <c r="KOT48" s="4"/>
      <c r="KOU48" s="4"/>
      <c r="KOV48" s="4"/>
      <c r="KOW48" s="4"/>
      <c r="KOX48" s="4"/>
      <c r="KOY48" s="4"/>
      <c r="KOZ48" s="4"/>
      <c r="KPA48" s="4"/>
      <c r="KPB48" s="4"/>
      <c r="KPC48" s="4"/>
      <c r="KPD48" s="4"/>
      <c r="KPE48" s="4"/>
      <c r="KPF48" s="4"/>
      <c r="KPG48" s="4"/>
      <c r="KPH48" s="4"/>
      <c r="KPI48" s="4"/>
      <c r="KPJ48" s="4"/>
      <c r="KPK48" s="4"/>
      <c r="KPL48" s="4"/>
      <c r="KPM48" s="4"/>
      <c r="KPN48" s="4"/>
      <c r="KPO48" s="4"/>
      <c r="KPP48" s="4"/>
      <c r="KPQ48" s="4"/>
      <c r="KPR48" s="4"/>
      <c r="KPS48" s="4"/>
      <c r="KPT48" s="4"/>
      <c r="KPU48" s="4"/>
      <c r="KPV48" s="4"/>
      <c r="KPW48" s="4"/>
      <c r="KPX48" s="4"/>
      <c r="KPY48" s="4"/>
      <c r="KPZ48" s="4"/>
      <c r="KQA48" s="4"/>
      <c r="KQB48" s="4"/>
      <c r="KQC48" s="4"/>
      <c r="KQD48" s="4"/>
      <c r="KQE48" s="4"/>
      <c r="KQF48" s="4"/>
      <c r="KQG48" s="4"/>
      <c r="KQH48" s="4"/>
      <c r="KQI48" s="4"/>
      <c r="KQJ48" s="4"/>
      <c r="KQK48" s="4"/>
      <c r="KQL48" s="4"/>
      <c r="KQM48" s="4"/>
      <c r="KQN48" s="4"/>
      <c r="KQO48" s="4"/>
      <c r="KQP48" s="4"/>
      <c r="KQQ48" s="4"/>
      <c r="KQR48" s="4"/>
      <c r="KQS48" s="4"/>
      <c r="KQT48" s="4"/>
      <c r="KQU48" s="4"/>
      <c r="KQV48" s="4"/>
      <c r="KQW48" s="4"/>
      <c r="KQX48" s="4"/>
      <c r="KQY48" s="4"/>
      <c r="KQZ48" s="4"/>
      <c r="KRA48" s="4"/>
      <c r="KRB48" s="4"/>
      <c r="KRC48" s="4"/>
      <c r="KRD48" s="4"/>
      <c r="KRE48" s="4"/>
      <c r="KRF48" s="4"/>
      <c r="KRG48" s="4"/>
      <c r="KRH48" s="4"/>
      <c r="KRI48" s="4"/>
      <c r="KRJ48" s="4"/>
      <c r="KRK48" s="4"/>
      <c r="KRL48" s="4"/>
      <c r="KRM48" s="4"/>
      <c r="KRN48" s="4"/>
      <c r="KRO48" s="4"/>
      <c r="KRP48" s="4"/>
      <c r="KRQ48" s="4"/>
      <c r="KRR48" s="4"/>
      <c r="KRS48" s="4"/>
      <c r="KRT48" s="4"/>
      <c r="KRU48" s="4"/>
      <c r="KRV48" s="4"/>
      <c r="KRW48" s="4"/>
      <c r="KRX48" s="4"/>
      <c r="KRY48" s="4"/>
      <c r="KRZ48" s="4"/>
      <c r="KSA48" s="4"/>
      <c r="KSB48" s="4"/>
      <c r="KSC48" s="4"/>
      <c r="KSD48" s="4"/>
      <c r="KSE48" s="4"/>
      <c r="KSF48" s="4"/>
      <c r="KSG48" s="4"/>
      <c r="KSH48" s="4"/>
      <c r="KSI48" s="4"/>
      <c r="KSJ48" s="4"/>
      <c r="KSK48" s="4"/>
      <c r="KSL48" s="4"/>
      <c r="KSM48" s="4"/>
      <c r="KSN48" s="4"/>
      <c r="KSO48" s="4"/>
      <c r="KSP48" s="4"/>
      <c r="KSQ48" s="4"/>
      <c r="KSR48" s="4"/>
      <c r="KSS48" s="4"/>
      <c r="KST48" s="4"/>
      <c r="KSU48" s="4"/>
      <c r="KSV48" s="4"/>
      <c r="KSW48" s="4"/>
      <c r="KSX48" s="4"/>
      <c r="KSY48" s="4"/>
      <c r="KSZ48" s="4"/>
      <c r="KTA48" s="4"/>
      <c r="KTB48" s="4"/>
      <c r="KTC48" s="4"/>
      <c r="KTD48" s="4"/>
      <c r="KTE48" s="4"/>
      <c r="KTF48" s="4"/>
      <c r="KTG48" s="4"/>
      <c r="KTH48" s="4"/>
      <c r="KTI48" s="4"/>
      <c r="KTJ48" s="4"/>
      <c r="KTK48" s="4"/>
      <c r="KTL48" s="4"/>
      <c r="KTM48" s="4"/>
      <c r="KTN48" s="4"/>
      <c r="KTO48" s="4"/>
      <c r="KTP48" s="4"/>
      <c r="KTQ48" s="4"/>
      <c r="KTR48" s="4"/>
      <c r="KTS48" s="4"/>
      <c r="KTT48" s="4"/>
      <c r="KTU48" s="4"/>
      <c r="KTV48" s="4"/>
      <c r="KTW48" s="4"/>
      <c r="KTX48" s="4"/>
      <c r="KTY48" s="4"/>
      <c r="KTZ48" s="4"/>
      <c r="KUA48" s="4"/>
      <c r="KUB48" s="4"/>
      <c r="KUC48" s="4"/>
      <c r="KUD48" s="4"/>
      <c r="KUE48" s="4"/>
      <c r="KUF48" s="4"/>
      <c r="KUG48" s="4"/>
      <c r="KUH48" s="4"/>
      <c r="KUI48" s="4"/>
      <c r="KUJ48" s="4"/>
      <c r="KUK48" s="4"/>
      <c r="KUL48" s="4"/>
      <c r="KUM48" s="4"/>
      <c r="KUN48" s="4"/>
      <c r="KUO48" s="4"/>
      <c r="KUP48" s="4"/>
      <c r="KUQ48" s="4"/>
      <c r="KUR48" s="4"/>
      <c r="KUS48" s="4"/>
      <c r="KUT48" s="4"/>
      <c r="KUU48" s="4"/>
      <c r="KUV48" s="4"/>
      <c r="KUW48" s="4"/>
      <c r="KUX48" s="4"/>
      <c r="KUY48" s="4"/>
      <c r="KUZ48" s="4"/>
      <c r="KVA48" s="4"/>
      <c r="KVB48" s="4"/>
      <c r="KVC48" s="4"/>
      <c r="KVD48" s="4"/>
      <c r="KVE48" s="4"/>
      <c r="KVF48" s="4"/>
      <c r="KVG48" s="4"/>
      <c r="KVH48" s="4"/>
      <c r="KVI48" s="4"/>
      <c r="KVJ48" s="4"/>
      <c r="KVK48" s="4"/>
      <c r="KVL48" s="4"/>
      <c r="KVM48" s="4"/>
      <c r="KVN48" s="4"/>
      <c r="KVO48" s="4"/>
      <c r="KVP48" s="4"/>
      <c r="KVQ48" s="4"/>
      <c r="KVR48" s="4"/>
      <c r="KVS48" s="4"/>
      <c r="KVT48" s="4"/>
      <c r="KVU48" s="4"/>
      <c r="KVV48" s="4"/>
      <c r="KVW48" s="4"/>
      <c r="KVX48" s="4"/>
      <c r="KVY48" s="4"/>
      <c r="KVZ48" s="4"/>
      <c r="KWA48" s="4"/>
      <c r="KWB48" s="4"/>
      <c r="KWC48" s="4"/>
      <c r="KWD48" s="4"/>
      <c r="KWE48" s="4"/>
      <c r="KWF48" s="4"/>
      <c r="KWG48" s="4"/>
      <c r="KWH48" s="4"/>
      <c r="KWI48" s="4"/>
      <c r="KWJ48" s="4"/>
      <c r="KWK48" s="4"/>
      <c r="KWL48" s="4"/>
      <c r="KWM48" s="4"/>
      <c r="KWN48" s="4"/>
      <c r="KWO48" s="4"/>
      <c r="KWP48" s="4"/>
      <c r="KWQ48" s="4"/>
      <c r="KWR48" s="4"/>
      <c r="KWS48" s="4"/>
      <c r="KWT48" s="4"/>
      <c r="KWU48" s="4"/>
      <c r="KWV48" s="4"/>
      <c r="KWW48" s="4"/>
      <c r="KWX48" s="4"/>
      <c r="KWY48" s="4"/>
      <c r="KWZ48" s="4"/>
      <c r="KXA48" s="4"/>
      <c r="KXB48" s="4"/>
      <c r="KXC48" s="4"/>
      <c r="KXD48" s="4"/>
      <c r="KXE48" s="4"/>
      <c r="KXF48" s="4"/>
      <c r="KXG48" s="4"/>
      <c r="KXH48" s="4"/>
      <c r="KXI48" s="4"/>
      <c r="KXJ48" s="4"/>
      <c r="KXK48" s="4"/>
      <c r="KXL48" s="4"/>
      <c r="KXM48" s="4"/>
      <c r="KXN48" s="4"/>
      <c r="KXO48" s="4"/>
      <c r="KXP48" s="4"/>
      <c r="KXQ48" s="4"/>
      <c r="KXR48" s="4"/>
      <c r="KXS48" s="4"/>
      <c r="KXT48" s="4"/>
      <c r="KXU48" s="4"/>
      <c r="KXV48" s="4"/>
      <c r="KXW48" s="4"/>
      <c r="KXX48" s="4"/>
      <c r="KXY48" s="4"/>
      <c r="KXZ48" s="4"/>
      <c r="KYA48" s="4"/>
      <c r="KYB48" s="4"/>
      <c r="KYC48" s="4"/>
      <c r="KYD48" s="4"/>
      <c r="KYE48" s="4"/>
      <c r="KYF48" s="4"/>
      <c r="KYG48" s="4"/>
      <c r="KYH48" s="4"/>
      <c r="KYI48" s="4"/>
      <c r="KYJ48" s="4"/>
      <c r="KYK48" s="4"/>
      <c r="KYL48" s="4"/>
      <c r="KYM48" s="4"/>
      <c r="KYN48" s="4"/>
      <c r="KYO48" s="4"/>
      <c r="KYP48" s="4"/>
      <c r="KYQ48" s="4"/>
      <c r="KYR48" s="4"/>
      <c r="KYS48" s="4"/>
      <c r="KYT48" s="4"/>
      <c r="KYU48" s="4"/>
      <c r="KYV48" s="4"/>
      <c r="KYW48" s="4"/>
      <c r="KYX48" s="4"/>
      <c r="KYY48" s="4"/>
      <c r="KYZ48" s="4"/>
      <c r="KZA48" s="4"/>
      <c r="KZB48" s="4"/>
      <c r="KZC48" s="4"/>
      <c r="KZD48" s="4"/>
      <c r="KZE48" s="4"/>
      <c r="KZF48" s="4"/>
      <c r="KZG48" s="4"/>
      <c r="KZH48" s="4"/>
      <c r="KZI48" s="4"/>
      <c r="KZJ48" s="4"/>
      <c r="KZK48" s="4"/>
      <c r="KZL48" s="4"/>
      <c r="KZM48" s="4"/>
      <c r="KZN48" s="4"/>
      <c r="KZO48" s="4"/>
      <c r="KZP48" s="4"/>
      <c r="KZQ48" s="4"/>
      <c r="KZR48" s="4"/>
      <c r="KZS48" s="4"/>
      <c r="KZT48" s="4"/>
      <c r="KZU48" s="4"/>
      <c r="KZV48" s="4"/>
      <c r="KZW48" s="4"/>
      <c r="KZX48" s="4"/>
      <c r="KZY48" s="4"/>
      <c r="KZZ48" s="4"/>
      <c r="LAA48" s="4"/>
      <c r="LAB48" s="4"/>
      <c r="LAC48" s="4"/>
      <c r="LAD48" s="4"/>
      <c r="LAE48" s="4"/>
      <c r="LAF48" s="4"/>
      <c r="LAG48" s="4"/>
      <c r="LAH48" s="4"/>
      <c r="LAI48" s="4"/>
      <c r="LAJ48" s="4"/>
      <c r="LAK48" s="4"/>
      <c r="LAL48" s="4"/>
      <c r="LAM48" s="4"/>
      <c r="LAN48" s="4"/>
      <c r="LAO48" s="4"/>
      <c r="LAP48" s="4"/>
      <c r="LAQ48" s="4"/>
      <c r="LAR48" s="4"/>
      <c r="LAS48" s="4"/>
      <c r="LAT48" s="4"/>
      <c r="LAU48" s="4"/>
      <c r="LAV48" s="4"/>
      <c r="LAW48" s="4"/>
      <c r="LAX48" s="4"/>
      <c r="LAY48" s="4"/>
      <c r="LAZ48" s="4"/>
      <c r="LBA48" s="4"/>
      <c r="LBB48" s="4"/>
      <c r="LBC48" s="4"/>
      <c r="LBD48" s="4"/>
      <c r="LBE48" s="4"/>
      <c r="LBF48" s="4"/>
      <c r="LBG48" s="4"/>
      <c r="LBH48" s="4"/>
      <c r="LBI48" s="4"/>
      <c r="LBJ48" s="4"/>
      <c r="LBK48" s="4"/>
      <c r="LBL48" s="4"/>
      <c r="LBM48" s="4"/>
      <c r="LBN48" s="4"/>
      <c r="LBO48" s="4"/>
      <c r="LBP48" s="4"/>
      <c r="LBQ48" s="4"/>
      <c r="LBR48" s="4"/>
      <c r="LBS48" s="4"/>
      <c r="LBT48" s="4"/>
      <c r="LBU48" s="4"/>
      <c r="LBV48" s="4"/>
      <c r="LBW48" s="4"/>
      <c r="LBX48" s="4"/>
      <c r="LBY48" s="4"/>
      <c r="LBZ48" s="4"/>
      <c r="LCA48" s="4"/>
      <c r="LCB48" s="4"/>
      <c r="LCC48" s="4"/>
      <c r="LCD48" s="4"/>
      <c r="LCE48" s="4"/>
      <c r="LCF48" s="4"/>
      <c r="LCG48" s="4"/>
      <c r="LCH48" s="4"/>
      <c r="LCI48" s="4"/>
      <c r="LCJ48" s="4"/>
      <c r="LCK48" s="4"/>
      <c r="LCL48" s="4"/>
      <c r="LCM48" s="4"/>
      <c r="LCN48" s="4"/>
      <c r="LCO48" s="4"/>
      <c r="LCP48" s="4"/>
      <c r="LCQ48" s="4"/>
      <c r="LCR48" s="4"/>
      <c r="LCS48" s="4"/>
      <c r="LCT48" s="4"/>
      <c r="LCU48" s="4"/>
      <c r="LCV48" s="4"/>
      <c r="LCW48" s="4"/>
      <c r="LCX48" s="4"/>
      <c r="LCY48" s="4"/>
      <c r="LCZ48" s="4"/>
      <c r="LDA48" s="4"/>
      <c r="LDB48" s="4"/>
      <c r="LDC48" s="4"/>
      <c r="LDD48" s="4"/>
      <c r="LDE48" s="4"/>
      <c r="LDF48" s="4"/>
      <c r="LDG48" s="4"/>
      <c r="LDH48" s="4"/>
      <c r="LDI48" s="4"/>
      <c r="LDJ48" s="4"/>
      <c r="LDK48" s="4"/>
      <c r="LDL48" s="4"/>
      <c r="LDM48" s="4"/>
      <c r="LDN48" s="4"/>
      <c r="LDO48" s="4"/>
      <c r="LDP48" s="4"/>
      <c r="LDQ48" s="4"/>
      <c r="LDR48" s="4"/>
      <c r="LDS48" s="4"/>
      <c r="LDT48" s="4"/>
      <c r="LDU48" s="4"/>
      <c r="LDV48" s="4"/>
      <c r="LDW48" s="4"/>
      <c r="LDX48" s="4"/>
      <c r="LDY48" s="4"/>
      <c r="LDZ48" s="4"/>
      <c r="LEA48" s="4"/>
      <c r="LEB48" s="4"/>
      <c r="LEC48" s="4"/>
      <c r="LED48" s="4"/>
      <c r="LEE48" s="4"/>
      <c r="LEF48" s="4"/>
      <c r="LEG48" s="4"/>
      <c r="LEH48" s="4"/>
      <c r="LEI48" s="4"/>
      <c r="LEJ48" s="4"/>
      <c r="LEK48" s="4"/>
      <c r="LEL48" s="4"/>
      <c r="LEM48" s="4"/>
      <c r="LEN48" s="4"/>
      <c r="LEO48" s="4"/>
      <c r="LEP48" s="4"/>
      <c r="LEQ48" s="4"/>
      <c r="LER48" s="4"/>
      <c r="LES48" s="4"/>
      <c r="LET48" s="4"/>
      <c r="LEU48" s="4"/>
      <c r="LEV48" s="4"/>
      <c r="LEW48" s="4"/>
      <c r="LEX48" s="4"/>
      <c r="LEY48" s="4"/>
      <c r="LEZ48" s="4"/>
      <c r="LFA48" s="4"/>
      <c r="LFB48" s="4"/>
      <c r="LFC48" s="4"/>
      <c r="LFD48" s="4"/>
      <c r="LFE48" s="4"/>
      <c r="LFF48" s="4"/>
      <c r="LFG48" s="4"/>
      <c r="LFH48" s="4"/>
      <c r="LFI48" s="4"/>
      <c r="LFJ48" s="4"/>
      <c r="LFK48" s="4"/>
      <c r="LFL48" s="4"/>
      <c r="LFM48" s="4"/>
      <c r="LFN48" s="4"/>
      <c r="LFO48" s="4"/>
      <c r="LFP48" s="4"/>
      <c r="LFQ48" s="4"/>
      <c r="LFR48" s="4"/>
      <c r="LFS48" s="4"/>
      <c r="LFT48" s="4"/>
      <c r="LFU48" s="4"/>
      <c r="LFV48" s="4"/>
      <c r="LFW48" s="4"/>
      <c r="LFX48" s="4"/>
      <c r="LFY48" s="4"/>
      <c r="LFZ48" s="4"/>
      <c r="LGA48" s="4"/>
      <c r="LGB48" s="4"/>
      <c r="LGC48" s="4"/>
      <c r="LGD48" s="4"/>
      <c r="LGE48" s="4"/>
      <c r="LGF48" s="4"/>
      <c r="LGG48" s="4"/>
      <c r="LGH48" s="4"/>
      <c r="LGI48" s="4"/>
      <c r="LGJ48" s="4"/>
      <c r="LGK48" s="4"/>
      <c r="LGL48" s="4"/>
      <c r="LGM48" s="4"/>
      <c r="LGN48" s="4"/>
      <c r="LGO48" s="4"/>
      <c r="LGP48" s="4"/>
      <c r="LGQ48" s="4"/>
      <c r="LGR48" s="4"/>
      <c r="LGS48" s="4"/>
      <c r="LGT48" s="4"/>
      <c r="LGU48" s="4"/>
      <c r="LGV48" s="4"/>
      <c r="LGW48" s="4"/>
      <c r="LGX48" s="4"/>
      <c r="LGY48" s="4"/>
      <c r="LGZ48" s="4"/>
      <c r="LHA48" s="4"/>
      <c r="LHB48" s="4"/>
      <c r="LHC48" s="4"/>
      <c r="LHD48" s="4"/>
      <c r="LHE48" s="4"/>
      <c r="LHF48" s="4"/>
      <c r="LHG48" s="4"/>
      <c r="LHH48" s="4"/>
      <c r="LHI48" s="4"/>
      <c r="LHJ48" s="4"/>
      <c r="LHK48" s="4"/>
      <c r="LHL48" s="4"/>
      <c r="LHM48" s="4"/>
      <c r="LHN48" s="4"/>
      <c r="LHO48" s="4"/>
      <c r="LHP48" s="4"/>
      <c r="LHQ48" s="4"/>
      <c r="LHR48" s="4"/>
      <c r="LHS48" s="4"/>
      <c r="LHT48" s="4"/>
      <c r="LHU48" s="4"/>
      <c r="LHV48" s="4"/>
      <c r="LHW48" s="4"/>
      <c r="LHX48" s="4"/>
      <c r="LHY48" s="4"/>
      <c r="LHZ48" s="4"/>
      <c r="LIA48" s="4"/>
      <c r="LIB48" s="4"/>
      <c r="LIC48" s="4"/>
      <c r="LID48" s="4"/>
      <c r="LIE48" s="4"/>
      <c r="LIF48" s="4"/>
      <c r="LIG48" s="4"/>
      <c r="LIH48" s="4"/>
      <c r="LII48" s="4"/>
      <c r="LIJ48" s="4"/>
      <c r="LIK48" s="4"/>
      <c r="LIL48" s="4"/>
      <c r="LIM48" s="4"/>
      <c r="LIN48" s="4"/>
      <c r="LIO48" s="4"/>
      <c r="LIP48" s="4"/>
      <c r="LIQ48" s="4"/>
      <c r="LIR48" s="4"/>
      <c r="LIS48" s="4"/>
      <c r="LIT48" s="4"/>
      <c r="LIU48" s="4"/>
      <c r="LIV48" s="4"/>
      <c r="LIW48" s="4"/>
      <c r="LIX48" s="4"/>
      <c r="LIY48" s="4"/>
      <c r="LIZ48" s="4"/>
      <c r="LJA48" s="4"/>
      <c r="LJB48" s="4"/>
      <c r="LJC48" s="4"/>
      <c r="LJD48" s="4"/>
      <c r="LJE48" s="4"/>
      <c r="LJF48" s="4"/>
      <c r="LJG48" s="4"/>
      <c r="LJH48" s="4"/>
      <c r="LJI48" s="4"/>
      <c r="LJJ48" s="4"/>
      <c r="LJK48" s="4"/>
      <c r="LJL48" s="4"/>
      <c r="LJM48" s="4"/>
      <c r="LJN48" s="4"/>
      <c r="LJO48" s="4"/>
      <c r="LJP48" s="4"/>
      <c r="LJQ48" s="4"/>
      <c r="LJR48" s="4"/>
      <c r="LJS48" s="4"/>
      <c r="LJT48" s="4"/>
      <c r="LJU48" s="4"/>
      <c r="LJV48" s="4"/>
      <c r="LJW48" s="4"/>
      <c r="LJX48" s="4"/>
      <c r="LJY48" s="4"/>
      <c r="LJZ48" s="4"/>
      <c r="LKA48" s="4"/>
      <c r="LKB48" s="4"/>
      <c r="LKC48" s="4"/>
      <c r="LKD48" s="4"/>
      <c r="LKE48" s="4"/>
      <c r="LKF48" s="4"/>
      <c r="LKG48" s="4"/>
      <c r="LKH48" s="4"/>
      <c r="LKI48" s="4"/>
      <c r="LKJ48" s="4"/>
      <c r="LKK48" s="4"/>
      <c r="LKL48" s="4"/>
      <c r="LKM48" s="4"/>
      <c r="LKN48" s="4"/>
      <c r="LKO48" s="4"/>
      <c r="LKP48" s="4"/>
      <c r="LKQ48" s="4"/>
      <c r="LKR48" s="4"/>
      <c r="LKS48" s="4"/>
      <c r="LKT48" s="4"/>
      <c r="LKU48" s="4"/>
      <c r="LKV48" s="4"/>
      <c r="LKW48" s="4"/>
      <c r="LKX48" s="4"/>
      <c r="LKY48" s="4"/>
      <c r="LKZ48" s="4"/>
      <c r="LLA48" s="4"/>
      <c r="LLB48" s="4"/>
      <c r="LLC48" s="4"/>
      <c r="LLD48" s="4"/>
      <c r="LLE48" s="4"/>
      <c r="LLF48" s="4"/>
      <c r="LLG48" s="4"/>
      <c r="LLH48" s="4"/>
      <c r="LLI48" s="4"/>
      <c r="LLJ48" s="4"/>
      <c r="LLK48" s="4"/>
      <c r="LLL48" s="4"/>
      <c r="LLM48" s="4"/>
      <c r="LLN48" s="4"/>
      <c r="LLO48" s="4"/>
      <c r="LLP48" s="4"/>
      <c r="LLQ48" s="4"/>
      <c r="LLR48" s="4"/>
      <c r="LLS48" s="4"/>
      <c r="LLT48" s="4"/>
      <c r="LLU48" s="4"/>
      <c r="LLV48" s="4"/>
      <c r="LLW48" s="4"/>
      <c r="LLX48" s="4"/>
      <c r="LLY48" s="4"/>
      <c r="LLZ48" s="4"/>
      <c r="LMA48" s="4"/>
      <c r="LMB48" s="4"/>
      <c r="LMC48" s="4"/>
      <c r="LMD48" s="4"/>
      <c r="LME48" s="4"/>
      <c r="LMF48" s="4"/>
      <c r="LMG48" s="4"/>
      <c r="LMH48" s="4"/>
      <c r="LMI48" s="4"/>
      <c r="LMJ48" s="4"/>
      <c r="LMK48" s="4"/>
      <c r="LML48" s="4"/>
      <c r="LMM48" s="4"/>
      <c r="LMN48" s="4"/>
      <c r="LMO48" s="4"/>
      <c r="LMP48" s="4"/>
      <c r="LMQ48" s="4"/>
      <c r="LMR48" s="4"/>
      <c r="LMS48" s="4"/>
      <c r="LMT48" s="4"/>
      <c r="LMU48" s="4"/>
      <c r="LMV48" s="4"/>
      <c r="LMW48" s="4"/>
      <c r="LMX48" s="4"/>
      <c r="LMY48" s="4"/>
      <c r="LMZ48" s="4"/>
      <c r="LNA48" s="4"/>
      <c r="LNB48" s="4"/>
      <c r="LNC48" s="4"/>
      <c r="LND48" s="4"/>
      <c r="LNE48" s="4"/>
      <c r="LNF48" s="4"/>
      <c r="LNG48" s="4"/>
      <c r="LNH48" s="4"/>
      <c r="LNI48" s="4"/>
      <c r="LNJ48" s="4"/>
      <c r="LNK48" s="4"/>
      <c r="LNL48" s="4"/>
      <c r="LNM48" s="4"/>
      <c r="LNN48" s="4"/>
      <c r="LNO48" s="4"/>
      <c r="LNP48" s="4"/>
      <c r="LNQ48" s="4"/>
      <c r="LNR48" s="4"/>
      <c r="LNS48" s="4"/>
      <c r="LNT48" s="4"/>
      <c r="LNU48" s="4"/>
      <c r="LNV48" s="4"/>
      <c r="LNW48" s="4"/>
      <c r="LNX48" s="4"/>
      <c r="LNY48" s="4"/>
      <c r="LNZ48" s="4"/>
      <c r="LOA48" s="4"/>
      <c r="LOB48" s="4"/>
      <c r="LOC48" s="4"/>
      <c r="LOD48" s="4"/>
      <c r="LOE48" s="4"/>
      <c r="LOF48" s="4"/>
      <c r="LOG48" s="4"/>
      <c r="LOH48" s="4"/>
      <c r="LOI48" s="4"/>
      <c r="LOJ48" s="4"/>
      <c r="LOK48" s="4"/>
      <c r="LOL48" s="4"/>
      <c r="LOM48" s="4"/>
      <c r="LON48" s="4"/>
      <c r="LOO48" s="4"/>
      <c r="LOP48" s="4"/>
      <c r="LOQ48" s="4"/>
      <c r="LOR48" s="4"/>
      <c r="LOS48" s="4"/>
      <c r="LOT48" s="4"/>
      <c r="LOU48" s="4"/>
      <c r="LOV48" s="4"/>
      <c r="LOW48" s="4"/>
      <c r="LOX48" s="4"/>
      <c r="LOY48" s="4"/>
      <c r="LOZ48" s="4"/>
      <c r="LPA48" s="4"/>
      <c r="LPB48" s="4"/>
      <c r="LPC48" s="4"/>
      <c r="LPD48" s="4"/>
      <c r="LPE48" s="4"/>
      <c r="LPF48" s="4"/>
      <c r="LPG48" s="4"/>
      <c r="LPH48" s="4"/>
      <c r="LPI48" s="4"/>
      <c r="LPJ48" s="4"/>
      <c r="LPK48" s="4"/>
      <c r="LPL48" s="4"/>
      <c r="LPM48" s="4"/>
      <c r="LPN48" s="4"/>
      <c r="LPO48" s="4"/>
      <c r="LPP48" s="4"/>
      <c r="LPQ48" s="4"/>
      <c r="LPR48" s="4"/>
      <c r="LPS48" s="4"/>
      <c r="LPT48" s="4"/>
      <c r="LPU48" s="4"/>
      <c r="LPV48" s="4"/>
      <c r="LPW48" s="4"/>
      <c r="LPX48" s="4"/>
      <c r="LPY48" s="4"/>
      <c r="LPZ48" s="4"/>
      <c r="LQA48" s="4"/>
      <c r="LQB48" s="4"/>
      <c r="LQC48" s="4"/>
      <c r="LQD48" s="4"/>
      <c r="LQE48" s="4"/>
      <c r="LQF48" s="4"/>
      <c r="LQG48" s="4"/>
      <c r="LQH48" s="4"/>
      <c r="LQI48" s="4"/>
      <c r="LQJ48" s="4"/>
      <c r="LQK48" s="4"/>
      <c r="LQL48" s="4"/>
      <c r="LQM48" s="4"/>
      <c r="LQN48" s="4"/>
      <c r="LQO48" s="4"/>
      <c r="LQP48" s="4"/>
      <c r="LQQ48" s="4"/>
      <c r="LQR48" s="4"/>
      <c r="LQS48" s="4"/>
      <c r="LQT48" s="4"/>
      <c r="LQU48" s="4"/>
      <c r="LQV48" s="4"/>
      <c r="LQW48" s="4"/>
      <c r="LQX48" s="4"/>
      <c r="LQY48" s="4"/>
      <c r="LQZ48" s="4"/>
      <c r="LRA48" s="4"/>
      <c r="LRB48" s="4"/>
      <c r="LRC48" s="4"/>
      <c r="LRD48" s="4"/>
      <c r="LRE48" s="4"/>
      <c r="LRF48" s="4"/>
      <c r="LRG48" s="4"/>
      <c r="LRH48" s="4"/>
      <c r="LRI48" s="4"/>
      <c r="LRJ48" s="4"/>
      <c r="LRK48" s="4"/>
      <c r="LRL48" s="4"/>
      <c r="LRM48" s="4"/>
      <c r="LRN48" s="4"/>
      <c r="LRO48" s="4"/>
      <c r="LRP48" s="4"/>
      <c r="LRQ48" s="4"/>
      <c r="LRR48" s="4"/>
      <c r="LRS48" s="4"/>
      <c r="LRT48" s="4"/>
      <c r="LRU48" s="4"/>
      <c r="LRV48" s="4"/>
      <c r="LRW48" s="4"/>
      <c r="LRX48" s="4"/>
      <c r="LRY48" s="4"/>
      <c r="LRZ48" s="4"/>
      <c r="LSA48" s="4"/>
      <c r="LSB48" s="4"/>
      <c r="LSC48" s="4"/>
      <c r="LSD48" s="4"/>
      <c r="LSE48" s="4"/>
      <c r="LSF48" s="4"/>
      <c r="LSG48" s="4"/>
      <c r="LSH48" s="4"/>
      <c r="LSI48" s="4"/>
      <c r="LSJ48" s="4"/>
      <c r="LSK48" s="4"/>
      <c r="LSL48" s="4"/>
      <c r="LSM48" s="4"/>
      <c r="LSN48" s="4"/>
      <c r="LSO48" s="4"/>
      <c r="LSP48" s="4"/>
      <c r="LSQ48" s="4"/>
      <c r="LSR48" s="4"/>
      <c r="LSS48" s="4"/>
      <c r="LST48" s="4"/>
      <c r="LSU48" s="4"/>
      <c r="LSV48" s="4"/>
      <c r="LSW48" s="4"/>
      <c r="LSX48" s="4"/>
      <c r="LSY48" s="4"/>
      <c r="LSZ48" s="4"/>
      <c r="LTA48" s="4"/>
      <c r="LTB48" s="4"/>
      <c r="LTC48" s="4"/>
      <c r="LTD48" s="4"/>
      <c r="LTE48" s="4"/>
      <c r="LTF48" s="4"/>
      <c r="LTG48" s="4"/>
      <c r="LTH48" s="4"/>
      <c r="LTI48" s="4"/>
      <c r="LTJ48" s="4"/>
      <c r="LTK48" s="4"/>
      <c r="LTL48" s="4"/>
      <c r="LTM48" s="4"/>
      <c r="LTN48" s="4"/>
      <c r="LTO48" s="4"/>
      <c r="LTP48" s="4"/>
      <c r="LTQ48" s="4"/>
      <c r="LTR48" s="4"/>
      <c r="LTS48" s="4"/>
      <c r="LTT48" s="4"/>
      <c r="LTU48" s="4"/>
      <c r="LTV48" s="4"/>
      <c r="LTW48" s="4"/>
      <c r="LTX48" s="4"/>
      <c r="LTY48" s="4"/>
      <c r="LTZ48" s="4"/>
      <c r="LUA48" s="4"/>
      <c r="LUB48" s="4"/>
      <c r="LUC48" s="4"/>
      <c r="LUD48" s="4"/>
      <c r="LUE48" s="4"/>
      <c r="LUF48" s="4"/>
      <c r="LUG48" s="4"/>
      <c r="LUH48" s="4"/>
      <c r="LUI48" s="4"/>
      <c r="LUJ48" s="4"/>
      <c r="LUK48" s="4"/>
      <c r="LUL48" s="4"/>
      <c r="LUM48" s="4"/>
      <c r="LUN48" s="4"/>
      <c r="LUO48" s="4"/>
      <c r="LUP48" s="4"/>
      <c r="LUQ48" s="4"/>
      <c r="LUR48" s="4"/>
      <c r="LUS48" s="4"/>
      <c r="LUT48" s="4"/>
      <c r="LUU48" s="4"/>
      <c r="LUV48" s="4"/>
      <c r="LUW48" s="4"/>
      <c r="LUX48" s="4"/>
      <c r="LUY48" s="4"/>
      <c r="LUZ48" s="4"/>
      <c r="LVA48" s="4"/>
      <c r="LVB48" s="4"/>
      <c r="LVC48" s="4"/>
      <c r="LVD48" s="4"/>
      <c r="LVE48" s="4"/>
      <c r="LVF48" s="4"/>
      <c r="LVG48" s="4"/>
      <c r="LVH48" s="4"/>
      <c r="LVI48" s="4"/>
      <c r="LVJ48" s="4"/>
      <c r="LVK48" s="4"/>
      <c r="LVL48" s="4"/>
      <c r="LVM48" s="4"/>
      <c r="LVN48" s="4"/>
      <c r="LVO48" s="4"/>
      <c r="LVP48" s="4"/>
      <c r="LVQ48" s="4"/>
      <c r="LVR48" s="4"/>
      <c r="LVS48" s="4"/>
      <c r="LVT48" s="4"/>
      <c r="LVU48" s="4"/>
      <c r="LVV48" s="4"/>
      <c r="LVW48" s="4"/>
      <c r="LVX48" s="4"/>
      <c r="LVY48" s="4"/>
      <c r="LVZ48" s="4"/>
      <c r="LWA48" s="4"/>
      <c r="LWB48" s="4"/>
      <c r="LWC48" s="4"/>
      <c r="LWD48" s="4"/>
      <c r="LWE48" s="4"/>
      <c r="LWF48" s="4"/>
      <c r="LWG48" s="4"/>
      <c r="LWH48" s="4"/>
      <c r="LWI48" s="4"/>
      <c r="LWJ48" s="4"/>
      <c r="LWK48" s="4"/>
      <c r="LWL48" s="4"/>
      <c r="LWM48" s="4"/>
      <c r="LWN48" s="4"/>
      <c r="LWO48" s="4"/>
      <c r="LWP48" s="4"/>
      <c r="LWQ48" s="4"/>
      <c r="LWR48" s="4"/>
      <c r="LWS48" s="4"/>
      <c r="LWT48" s="4"/>
      <c r="LWU48" s="4"/>
      <c r="LWV48" s="4"/>
      <c r="LWW48" s="4"/>
      <c r="LWX48" s="4"/>
      <c r="LWY48" s="4"/>
      <c r="LWZ48" s="4"/>
      <c r="LXA48" s="4"/>
      <c r="LXB48" s="4"/>
      <c r="LXC48" s="4"/>
      <c r="LXD48" s="4"/>
      <c r="LXE48" s="4"/>
      <c r="LXF48" s="4"/>
      <c r="LXG48" s="4"/>
      <c r="LXH48" s="4"/>
      <c r="LXI48" s="4"/>
      <c r="LXJ48" s="4"/>
      <c r="LXK48" s="4"/>
      <c r="LXL48" s="4"/>
      <c r="LXM48" s="4"/>
      <c r="LXN48" s="4"/>
      <c r="LXO48" s="4"/>
      <c r="LXP48" s="4"/>
      <c r="LXQ48" s="4"/>
      <c r="LXR48" s="4"/>
      <c r="LXS48" s="4"/>
      <c r="LXT48" s="4"/>
      <c r="LXU48" s="4"/>
      <c r="LXV48" s="4"/>
      <c r="LXW48" s="4"/>
      <c r="LXX48" s="4"/>
      <c r="LXY48" s="4"/>
      <c r="LXZ48" s="4"/>
      <c r="LYA48" s="4"/>
      <c r="LYB48" s="4"/>
      <c r="LYC48" s="4"/>
      <c r="LYD48" s="4"/>
      <c r="LYE48" s="4"/>
      <c r="LYF48" s="4"/>
      <c r="LYG48" s="4"/>
      <c r="LYH48" s="4"/>
      <c r="LYI48" s="4"/>
      <c r="LYJ48" s="4"/>
      <c r="LYK48" s="4"/>
      <c r="LYL48" s="4"/>
      <c r="LYM48" s="4"/>
      <c r="LYN48" s="4"/>
      <c r="LYO48" s="4"/>
      <c r="LYP48" s="4"/>
      <c r="LYQ48" s="4"/>
      <c r="LYR48" s="4"/>
      <c r="LYS48" s="4"/>
      <c r="LYT48" s="4"/>
      <c r="LYU48" s="4"/>
      <c r="LYV48" s="4"/>
      <c r="LYW48" s="4"/>
      <c r="LYX48" s="4"/>
      <c r="LYY48" s="4"/>
      <c r="LYZ48" s="4"/>
      <c r="LZA48" s="4"/>
      <c r="LZB48" s="4"/>
      <c r="LZC48" s="4"/>
      <c r="LZD48" s="4"/>
      <c r="LZE48" s="4"/>
      <c r="LZF48" s="4"/>
      <c r="LZG48" s="4"/>
      <c r="LZH48" s="4"/>
      <c r="LZI48" s="4"/>
      <c r="LZJ48" s="4"/>
      <c r="LZK48" s="4"/>
      <c r="LZL48" s="4"/>
      <c r="LZM48" s="4"/>
      <c r="LZN48" s="4"/>
      <c r="LZO48" s="4"/>
      <c r="LZP48" s="4"/>
      <c r="LZQ48" s="4"/>
      <c r="LZR48" s="4"/>
      <c r="LZS48" s="4"/>
      <c r="LZT48" s="4"/>
      <c r="LZU48" s="4"/>
      <c r="LZV48" s="4"/>
      <c r="LZW48" s="4"/>
      <c r="LZX48" s="4"/>
      <c r="LZY48" s="4"/>
      <c r="LZZ48" s="4"/>
      <c r="MAA48" s="4"/>
      <c r="MAB48" s="4"/>
      <c r="MAC48" s="4"/>
      <c r="MAD48" s="4"/>
      <c r="MAE48" s="4"/>
      <c r="MAF48" s="4"/>
      <c r="MAG48" s="4"/>
      <c r="MAH48" s="4"/>
      <c r="MAI48" s="4"/>
      <c r="MAJ48" s="4"/>
      <c r="MAK48" s="4"/>
      <c r="MAL48" s="4"/>
      <c r="MAM48" s="4"/>
      <c r="MAN48" s="4"/>
      <c r="MAO48" s="4"/>
      <c r="MAP48" s="4"/>
      <c r="MAQ48" s="4"/>
      <c r="MAR48" s="4"/>
      <c r="MAS48" s="4"/>
      <c r="MAT48" s="4"/>
      <c r="MAU48" s="4"/>
      <c r="MAV48" s="4"/>
      <c r="MAW48" s="4"/>
      <c r="MAX48" s="4"/>
      <c r="MAY48" s="4"/>
      <c r="MAZ48" s="4"/>
      <c r="MBA48" s="4"/>
      <c r="MBB48" s="4"/>
      <c r="MBC48" s="4"/>
      <c r="MBD48" s="4"/>
      <c r="MBE48" s="4"/>
      <c r="MBF48" s="4"/>
      <c r="MBG48" s="4"/>
      <c r="MBH48" s="4"/>
      <c r="MBI48" s="4"/>
      <c r="MBJ48" s="4"/>
      <c r="MBK48" s="4"/>
      <c r="MBL48" s="4"/>
      <c r="MBM48" s="4"/>
      <c r="MBN48" s="4"/>
      <c r="MBO48" s="4"/>
      <c r="MBP48" s="4"/>
      <c r="MBQ48" s="4"/>
      <c r="MBR48" s="4"/>
      <c r="MBS48" s="4"/>
      <c r="MBT48" s="4"/>
      <c r="MBU48" s="4"/>
      <c r="MBV48" s="4"/>
      <c r="MBW48" s="4"/>
      <c r="MBX48" s="4"/>
      <c r="MBY48" s="4"/>
      <c r="MBZ48" s="4"/>
      <c r="MCA48" s="4"/>
      <c r="MCB48" s="4"/>
      <c r="MCC48" s="4"/>
      <c r="MCD48" s="4"/>
      <c r="MCE48" s="4"/>
      <c r="MCF48" s="4"/>
      <c r="MCG48" s="4"/>
      <c r="MCH48" s="4"/>
      <c r="MCI48" s="4"/>
      <c r="MCJ48" s="4"/>
      <c r="MCK48" s="4"/>
      <c r="MCL48" s="4"/>
      <c r="MCM48" s="4"/>
      <c r="MCN48" s="4"/>
      <c r="MCO48" s="4"/>
      <c r="MCP48" s="4"/>
      <c r="MCQ48" s="4"/>
      <c r="MCR48" s="4"/>
      <c r="MCS48" s="4"/>
      <c r="MCT48" s="4"/>
      <c r="MCU48" s="4"/>
      <c r="MCV48" s="4"/>
      <c r="MCW48" s="4"/>
      <c r="MCX48" s="4"/>
      <c r="MCY48" s="4"/>
      <c r="MCZ48" s="4"/>
      <c r="MDA48" s="4"/>
      <c r="MDB48" s="4"/>
      <c r="MDC48" s="4"/>
      <c r="MDD48" s="4"/>
      <c r="MDE48" s="4"/>
      <c r="MDF48" s="4"/>
      <c r="MDG48" s="4"/>
      <c r="MDH48" s="4"/>
      <c r="MDI48" s="4"/>
      <c r="MDJ48" s="4"/>
      <c r="MDK48" s="4"/>
      <c r="MDL48" s="4"/>
      <c r="MDM48" s="4"/>
      <c r="MDN48" s="4"/>
      <c r="MDO48" s="4"/>
      <c r="MDP48" s="4"/>
      <c r="MDQ48" s="4"/>
      <c r="MDR48" s="4"/>
      <c r="MDS48" s="4"/>
      <c r="MDT48" s="4"/>
      <c r="MDU48" s="4"/>
      <c r="MDV48" s="4"/>
      <c r="MDW48" s="4"/>
      <c r="MDX48" s="4"/>
      <c r="MDY48" s="4"/>
      <c r="MDZ48" s="4"/>
      <c r="MEA48" s="4"/>
      <c r="MEB48" s="4"/>
      <c r="MEC48" s="4"/>
      <c r="MED48" s="4"/>
      <c r="MEE48" s="4"/>
      <c r="MEF48" s="4"/>
      <c r="MEG48" s="4"/>
      <c r="MEH48" s="4"/>
      <c r="MEI48" s="4"/>
      <c r="MEJ48" s="4"/>
      <c r="MEK48" s="4"/>
      <c r="MEL48" s="4"/>
      <c r="MEM48" s="4"/>
      <c r="MEN48" s="4"/>
      <c r="MEO48" s="4"/>
      <c r="MEP48" s="4"/>
      <c r="MEQ48" s="4"/>
      <c r="MER48" s="4"/>
      <c r="MES48" s="4"/>
      <c r="MET48" s="4"/>
      <c r="MEU48" s="4"/>
      <c r="MEV48" s="4"/>
      <c r="MEW48" s="4"/>
      <c r="MEX48" s="4"/>
      <c r="MEY48" s="4"/>
      <c r="MEZ48" s="4"/>
      <c r="MFA48" s="4"/>
      <c r="MFB48" s="4"/>
      <c r="MFC48" s="4"/>
      <c r="MFD48" s="4"/>
      <c r="MFE48" s="4"/>
      <c r="MFF48" s="4"/>
      <c r="MFG48" s="4"/>
      <c r="MFH48" s="4"/>
      <c r="MFI48" s="4"/>
      <c r="MFJ48" s="4"/>
      <c r="MFK48" s="4"/>
      <c r="MFL48" s="4"/>
      <c r="MFM48" s="4"/>
      <c r="MFN48" s="4"/>
      <c r="MFO48" s="4"/>
      <c r="MFP48" s="4"/>
      <c r="MFQ48" s="4"/>
      <c r="MFR48" s="4"/>
      <c r="MFS48" s="4"/>
      <c r="MFT48" s="4"/>
      <c r="MFU48" s="4"/>
      <c r="MFV48" s="4"/>
      <c r="MFW48" s="4"/>
      <c r="MFX48" s="4"/>
      <c r="MFY48" s="4"/>
      <c r="MFZ48" s="4"/>
      <c r="MGA48" s="4"/>
      <c r="MGB48" s="4"/>
      <c r="MGC48" s="4"/>
      <c r="MGD48" s="4"/>
      <c r="MGE48" s="4"/>
      <c r="MGF48" s="4"/>
      <c r="MGG48" s="4"/>
      <c r="MGH48" s="4"/>
      <c r="MGI48" s="4"/>
      <c r="MGJ48" s="4"/>
      <c r="MGK48" s="4"/>
      <c r="MGL48" s="4"/>
      <c r="MGM48" s="4"/>
      <c r="MGN48" s="4"/>
      <c r="MGO48" s="4"/>
      <c r="MGP48" s="4"/>
      <c r="MGQ48" s="4"/>
      <c r="MGR48" s="4"/>
      <c r="MGS48" s="4"/>
      <c r="MGT48" s="4"/>
      <c r="MGU48" s="4"/>
      <c r="MGV48" s="4"/>
      <c r="MGW48" s="4"/>
      <c r="MGX48" s="4"/>
      <c r="MGY48" s="4"/>
      <c r="MGZ48" s="4"/>
      <c r="MHA48" s="4"/>
      <c r="MHB48" s="4"/>
      <c r="MHC48" s="4"/>
      <c r="MHD48" s="4"/>
      <c r="MHE48" s="4"/>
      <c r="MHF48" s="4"/>
      <c r="MHG48" s="4"/>
      <c r="MHH48" s="4"/>
      <c r="MHI48" s="4"/>
      <c r="MHJ48" s="4"/>
      <c r="MHK48" s="4"/>
      <c r="MHL48" s="4"/>
      <c r="MHM48" s="4"/>
      <c r="MHN48" s="4"/>
      <c r="MHO48" s="4"/>
      <c r="MHP48" s="4"/>
      <c r="MHQ48" s="4"/>
      <c r="MHR48" s="4"/>
      <c r="MHS48" s="4"/>
      <c r="MHT48" s="4"/>
      <c r="MHU48" s="4"/>
      <c r="MHV48" s="4"/>
      <c r="MHW48" s="4"/>
      <c r="MHX48" s="4"/>
      <c r="MHY48" s="4"/>
      <c r="MHZ48" s="4"/>
      <c r="MIA48" s="4"/>
      <c r="MIB48" s="4"/>
      <c r="MIC48" s="4"/>
      <c r="MID48" s="4"/>
      <c r="MIE48" s="4"/>
      <c r="MIF48" s="4"/>
      <c r="MIG48" s="4"/>
      <c r="MIH48" s="4"/>
      <c r="MII48" s="4"/>
      <c r="MIJ48" s="4"/>
      <c r="MIK48" s="4"/>
      <c r="MIL48" s="4"/>
      <c r="MIM48" s="4"/>
      <c r="MIN48" s="4"/>
      <c r="MIO48" s="4"/>
      <c r="MIP48" s="4"/>
      <c r="MIQ48" s="4"/>
      <c r="MIR48" s="4"/>
      <c r="MIS48" s="4"/>
      <c r="MIT48" s="4"/>
      <c r="MIU48" s="4"/>
      <c r="MIV48" s="4"/>
      <c r="MIW48" s="4"/>
      <c r="MIX48" s="4"/>
      <c r="MIY48" s="4"/>
      <c r="MIZ48" s="4"/>
      <c r="MJA48" s="4"/>
      <c r="MJB48" s="4"/>
      <c r="MJC48" s="4"/>
      <c r="MJD48" s="4"/>
      <c r="MJE48" s="4"/>
      <c r="MJF48" s="4"/>
      <c r="MJG48" s="4"/>
      <c r="MJH48" s="4"/>
      <c r="MJI48" s="4"/>
      <c r="MJJ48" s="4"/>
      <c r="MJK48" s="4"/>
      <c r="MJL48" s="4"/>
      <c r="MJM48" s="4"/>
      <c r="MJN48" s="4"/>
      <c r="MJO48" s="4"/>
      <c r="MJP48" s="4"/>
      <c r="MJQ48" s="4"/>
      <c r="MJR48" s="4"/>
      <c r="MJS48" s="4"/>
      <c r="MJT48" s="4"/>
      <c r="MJU48" s="4"/>
      <c r="MJV48" s="4"/>
      <c r="MJW48" s="4"/>
      <c r="MJX48" s="4"/>
      <c r="MJY48" s="4"/>
      <c r="MJZ48" s="4"/>
      <c r="MKA48" s="4"/>
      <c r="MKB48" s="4"/>
      <c r="MKC48" s="4"/>
      <c r="MKD48" s="4"/>
      <c r="MKE48" s="4"/>
      <c r="MKF48" s="4"/>
      <c r="MKG48" s="4"/>
      <c r="MKH48" s="4"/>
      <c r="MKI48" s="4"/>
      <c r="MKJ48" s="4"/>
      <c r="MKK48" s="4"/>
      <c r="MKL48" s="4"/>
      <c r="MKM48" s="4"/>
      <c r="MKN48" s="4"/>
      <c r="MKO48" s="4"/>
      <c r="MKP48" s="4"/>
      <c r="MKQ48" s="4"/>
      <c r="MKR48" s="4"/>
      <c r="MKS48" s="4"/>
      <c r="MKT48" s="4"/>
      <c r="MKU48" s="4"/>
      <c r="MKV48" s="4"/>
      <c r="MKW48" s="4"/>
      <c r="MKX48" s="4"/>
      <c r="MKY48" s="4"/>
      <c r="MKZ48" s="4"/>
      <c r="MLA48" s="4"/>
      <c r="MLB48" s="4"/>
      <c r="MLC48" s="4"/>
      <c r="MLD48" s="4"/>
      <c r="MLE48" s="4"/>
      <c r="MLF48" s="4"/>
      <c r="MLG48" s="4"/>
      <c r="MLH48" s="4"/>
      <c r="MLI48" s="4"/>
      <c r="MLJ48" s="4"/>
      <c r="MLK48" s="4"/>
      <c r="MLL48" s="4"/>
      <c r="MLM48" s="4"/>
      <c r="MLN48" s="4"/>
      <c r="MLO48" s="4"/>
      <c r="MLP48" s="4"/>
      <c r="MLQ48" s="4"/>
      <c r="MLR48" s="4"/>
      <c r="MLS48" s="4"/>
      <c r="MLT48" s="4"/>
      <c r="MLU48" s="4"/>
      <c r="MLV48" s="4"/>
      <c r="MLW48" s="4"/>
      <c r="MLX48" s="4"/>
      <c r="MLY48" s="4"/>
      <c r="MLZ48" s="4"/>
      <c r="MMA48" s="4"/>
      <c r="MMB48" s="4"/>
      <c r="MMC48" s="4"/>
      <c r="MMD48" s="4"/>
      <c r="MME48" s="4"/>
      <c r="MMF48" s="4"/>
      <c r="MMG48" s="4"/>
      <c r="MMH48" s="4"/>
      <c r="MMI48" s="4"/>
      <c r="MMJ48" s="4"/>
      <c r="MMK48" s="4"/>
      <c r="MML48" s="4"/>
      <c r="MMM48" s="4"/>
      <c r="MMN48" s="4"/>
      <c r="MMO48" s="4"/>
      <c r="MMP48" s="4"/>
      <c r="MMQ48" s="4"/>
      <c r="MMR48" s="4"/>
      <c r="MMS48" s="4"/>
      <c r="MMT48" s="4"/>
      <c r="MMU48" s="4"/>
      <c r="MMV48" s="4"/>
      <c r="MMW48" s="4"/>
      <c r="MMX48" s="4"/>
      <c r="MMY48" s="4"/>
      <c r="MMZ48" s="4"/>
      <c r="MNA48" s="4"/>
      <c r="MNB48" s="4"/>
      <c r="MNC48" s="4"/>
      <c r="MND48" s="4"/>
      <c r="MNE48" s="4"/>
      <c r="MNF48" s="4"/>
      <c r="MNG48" s="4"/>
      <c r="MNH48" s="4"/>
      <c r="MNI48" s="4"/>
      <c r="MNJ48" s="4"/>
      <c r="MNK48" s="4"/>
      <c r="MNL48" s="4"/>
      <c r="MNM48" s="4"/>
      <c r="MNN48" s="4"/>
      <c r="MNO48" s="4"/>
      <c r="MNP48" s="4"/>
      <c r="MNQ48" s="4"/>
      <c r="MNR48" s="4"/>
      <c r="MNS48" s="4"/>
      <c r="MNT48" s="4"/>
      <c r="MNU48" s="4"/>
      <c r="MNV48" s="4"/>
      <c r="MNW48" s="4"/>
      <c r="MNX48" s="4"/>
      <c r="MNY48" s="4"/>
      <c r="MNZ48" s="4"/>
      <c r="MOA48" s="4"/>
      <c r="MOB48" s="4"/>
      <c r="MOC48" s="4"/>
      <c r="MOD48" s="4"/>
      <c r="MOE48" s="4"/>
      <c r="MOF48" s="4"/>
      <c r="MOG48" s="4"/>
      <c r="MOH48" s="4"/>
      <c r="MOI48" s="4"/>
      <c r="MOJ48" s="4"/>
      <c r="MOK48" s="4"/>
      <c r="MOL48" s="4"/>
      <c r="MOM48" s="4"/>
      <c r="MON48" s="4"/>
      <c r="MOO48" s="4"/>
      <c r="MOP48" s="4"/>
      <c r="MOQ48" s="4"/>
      <c r="MOR48" s="4"/>
      <c r="MOS48" s="4"/>
      <c r="MOT48" s="4"/>
      <c r="MOU48" s="4"/>
      <c r="MOV48" s="4"/>
      <c r="MOW48" s="4"/>
      <c r="MOX48" s="4"/>
      <c r="MOY48" s="4"/>
      <c r="MOZ48" s="4"/>
      <c r="MPA48" s="4"/>
      <c r="MPB48" s="4"/>
      <c r="MPC48" s="4"/>
      <c r="MPD48" s="4"/>
      <c r="MPE48" s="4"/>
      <c r="MPF48" s="4"/>
      <c r="MPG48" s="4"/>
      <c r="MPH48" s="4"/>
      <c r="MPI48" s="4"/>
      <c r="MPJ48" s="4"/>
      <c r="MPK48" s="4"/>
      <c r="MPL48" s="4"/>
      <c r="MPM48" s="4"/>
      <c r="MPN48" s="4"/>
      <c r="MPO48" s="4"/>
      <c r="MPP48" s="4"/>
      <c r="MPQ48" s="4"/>
      <c r="MPR48" s="4"/>
      <c r="MPS48" s="4"/>
      <c r="MPT48" s="4"/>
      <c r="MPU48" s="4"/>
      <c r="MPV48" s="4"/>
      <c r="MPW48" s="4"/>
      <c r="MPX48" s="4"/>
      <c r="MPY48" s="4"/>
      <c r="MPZ48" s="4"/>
      <c r="MQA48" s="4"/>
      <c r="MQB48" s="4"/>
      <c r="MQC48" s="4"/>
      <c r="MQD48" s="4"/>
      <c r="MQE48" s="4"/>
      <c r="MQF48" s="4"/>
      <c r="MQG48" s="4"/>
      <c r="MQH48" s="4"/>
      <c r="MQI48" s="4"/>
      <c r="MQJ48" s="4"/>
      <c r="MQK48" s="4"/>
      <c r="MQL48" s="4"/>
      <c r="MQM48" s="4"/>
      <c r="MQN48" s="4"/>
      <c r="MQO48" s="4"/>
      <c r="MQP48" s="4"/>
      <c r="MQQ48" s="4"/>
      <c r="MQR48" s="4"/>
      <c r="MQS48" s="4"/>
      <c r="MQT48" s="4"/>
      <c r="MQU48" s="4"/>
      <c r="MQV48" s="4"/>
      <c r="MQW48" s="4"/>
      <c r="MQX48" s="4"/>
      <c r="MQY48" s="4"/>
      <c r="MQZ48" s="4"/>
      <c r="MRA48" s="4"/>
      <c r="MRB48" s="4"/>
      <c r="MRC48" s="4"/>
      <c r="MRD48" s="4"/>
      <c r="MRE48" s="4"/>
      <c r="MRF48" s="4"/>
      <c r="MRG48" s="4"/>
      <c r="MRH48" s="4"/>
      <c r="MRI48" s="4"/>
      <c r="MRJ48" s="4"/>
      <c r="MRK48" s="4"/>
      <c r="MRL48" s="4"/>
      <c r="MRM48" s="4"/>
      <c r="MRN48" s="4"/>
      <c r="MRO48" s="4"/>
      <c r="MRP48" s="4"/>
      <c r="MRQ48" s="4"/>
      <c r="MRR48" s="4"/>
      <c r="MRS48" s="4"/>
      <c r="MRT48" s="4"/>
      <c r="MRU48" s="4"/>
      <c r="MRV48" s="4"/>
      <c r="MRW48" s="4"/>
      <c r="MRX48" s="4"/>
      <c r="MRY48" s="4"/>
      <c r="MRZ48" s="4"/>
      <c r="MSA48" s="4"/>
      <c r="MSB48" s="4"/>
      <c r="MSC48" s="4"/>
      <c r="MSD48" s="4"/>
      <c r="MSE48" s="4"/>
      <c r="MSF48" s="4"/>
      <c r="MSG48" s="4"/>
      <c r="MSH48" s="4"/>
      <c r="MSI48" s="4"/>
      <c r="MSJ48" s="4"/>
      <c r="MSK48" s="4"/>
      <c r="MSL48" s="4"/>
      <c r="MSM48" s="4"/>
      <c r="MSN48" s="4"/>
      <c r="MSO48" s="4"/>
      <c r="MSP48" s="4"/>
      <c r="MSQ48" s="4"/>
      <c r="MSR48" s="4"/>
      <c r="MSS48" s="4"/>
      <c r="MST48" s="4"/>
      <c r="MSU48" s="4"/>
      <c r="MSV48" s="4"/>
      <c r="MSW48" s="4"/>
      <c r="MSX48" s="4"/>
      <c r="MSY48" s="4"/>
      <c r="MSZ48" s="4"/>
      <c r="MTA48" s="4"/>
      <c r="MTB48" s="4"/>
      <c r="MTC48" s="4"/>
      <c r="MTD48" s="4"/>
      <c r="MTE48" s="4"/>
      <c r="MTF48" s="4"/>
      <c r="MTG48" s="4"/>
      <c r="MTH48" s="4"/>
      <c r="MTI48" s="4"/>
      <c r="MTJ48" s="4"/>
      <c r="MTK48" s="4"/>
      <c r="MTL48" s="4"/>
      <c r="MTM48" s="4"/>
      <c r="MTN48" s="4"/>
      <c r="MTO48" s="4"/>
      <c r="MTP48" s="4"/>
      <c r="MTQ48" s="4"/>
      <c r="MTR48" s="4"/>
      <c r="MTS48" s="4"/>
      <c r="MTT48" s="4"/>
      <c r="MTU48" s="4"/>
      <c r="MTV48" s="4"/>
      <c r="MTW48" s="4"/>
      <c r="MTX48" s="4"/>
      <c r="MTY48" s="4"/>
      <c r="MTZ48" s="4"/>
      <c r="MUA48" s="4"/>
      <c r="MUB48" s="4"/>
      <c r="MUC48" s="4"/>
      <c r="MUD48" s="4"/>
      <c r="MUE48" s="4"/>
      <c r="MUF48" s="4"/>
      <c r="MUG48" s="4"/>
      <c r="MUH48" s="4"/>
      <c r="MUI48" s="4"/>
      <c r="MUJ48" s="4"/>
      <c r="MUK48" s="4"/>
      <c r="MUL48" s="4"/>
      <c r="MUM48" s="4"/>
      <c r="MUN48" s="4"/>
      <c r="MUO48" s="4"/>
      <c r="MUP48" s="4"/>
      <c r="MUQ48" s="4"/>
      <c r="MUR48" s="4"/>
      <c r="MUS48" s="4"/>
      <c r="MUT48" s="4"/>
      <c r="MUU48" s="4"/>
      <c r="MUV48" s="4"/>
      <c r="MUW48" s="4"/>
      <c r="MUX48" s="4"/>
      <c r="MUY48" s="4"/>
      <c r="MUZ48" s="4"/>
      <c r="MVA48" s="4"/>
      <c r="MVB48" s="4"/>
      <c r="MVC48" s="4"/>
      <c r="MVD48" s="4"/>
      <c r="MVE48" s="4"/>
      <c r="MVF48" s="4"/>
      <c r="MVG48" s="4"/>
      <c r="MVH48" s="4"/>
      <c r="MVI48" s="4"/>
      <c r="MVJ48" s="4"/>
      <c r="MVK48" s="4"/>
      <c r="MVL48" s="4"/>
      <c r="MVM48" s="4"/>
      <c r="MVN48" s="4"/>
      <c r="MVO48" s="4"/>
      <c r="MVP48" s="4"/>
      <c r="MVQ48" s="4"/>
      <c r="MVR48" s="4"/>
      <c r="MVS48" s="4"/>
      <c r="MVT48" s="4"/>
      <c r="MVU48" s="4"/>
      <c r="MVV48" s="4"/>
      <c r="MVW48" s="4"/>
      <c r="MVX48" s="4"/>
      <c r="MVY48" s="4"/>
      <c r="MVZ48" s="4"/>
      <c r="MWA48" s="4"/>
      <c r="MWB48" s="4"/>
      <c r="MWC48" s="4"/>
      <c r="MWD48" s="4"/>
      <c r="MWE48" s="4"/>
      <c r="MWF48" s="4"/>
      <c r="MWG48" s="4"/>
      <c r="MWH48" s="4"/>
      <c r="MWI48" s="4"/>
      <c r="MWJ48" s="4"/>
      <c r="MWK48" s="4"/>
      <c r="MWL48" s="4"/>
      <c r="MWM48" s="4"/>
      <c r="MWN48" s="4"/>
      <c r="MWO48" s="4"/>
      <c r="MWP48" s="4"/>
      <c r="MWQ48" s="4"/>
      <c r="MWR48" s="4"/>
      <c r="MWS48" s="4"/>
      <c r="MWT48" s="4"/>
      <c r="MWU48" s="4"/>
      <c r="MWV48" s="4"/>
      <c r="MWW48" s="4"/>
      <c r="MWX48" s="4"/>
      <c r="MWY48" s="4"/>
      <c r="MWZ48" s="4"/>
      <c r="MXA48" s="4"/>
      <c r="MXB48" s="4"/>
      <c r="MXC48" s="4"/>
      <c r="MXD48" s="4"/>
      <c r="MXE48" s="4"/>
      <c r="MXF48" s="4"/>
      <c r="MXG48" s="4"/>
      <c r="MXH48" s="4"/>
      <c r="MXI48" s="4"/>
      <c r="MXJ48" s="4"/>
      <c r="MXK48" s="4"/>
      <c r="MXL48" s="4"/>
      <c r="MXM48" s="4"/>
      <c r="MXN48" s="4"/>
      <c r="MXO48" s="4"/>
      <c r="MXP48" s="4"/>
      <c r="MXQ48" s="4"/>
      <c r="MXR48" s="4"/>
      <c r="MXS48" s="4"/>
      <c r="MXT48" s="4"/>
      <c r="MXU48" s="4"/>
      <c r="MXV48" s="4"/>
      <c r="MXW48" s="4"/>
      <c r="MXX48" s="4"/>
      <c r="MXY48" s="4"/>
      <c r="MXZ48" s="4"/>
      <c r="MYA48" s="4"/>
      <c r="MYB48" s="4"/>
      <c r="MYC48" s="4"/>
      <c r="MYD48" s="4"/>
      <c r="MYE48" s="4"/>
      <c r="MYF48" s="4"/>
      <c r="MYG48" s="4"/>
      <c r="MYH48" s="4"/>
      <c r="MYI48" s="4"/>
      <c r="MYJ48" s="4"/>
      <c r="MYK48" s="4"/>
      <c r="MYL48" s="4"/>
      <c r="MYM48" s="4"/>
      <c r="MYN48" s="4"/>
      <c r="MYO48" s="4"/>
      <c r="MYP48" s="4"/>
      <c r="MYQ48" s="4"/>
      <c r="MYR48" s="4"/>
      <c r="MYS48" s="4"/>
      <c r="MYT48" s="4"/>
      <c r="MYU48" s="4"/>
      <c r="MYV48" s="4"/>
      <c r="MYW48" s="4"/>
      <c r="MYX48" s="4"/>
      <c r="MYY48" s="4"/>
      <c r="MYZ48" s="4"/>
      <c r="MZA48" s="4"/>
      <c r="MZB48" s="4"/>
      <c r="MZC48" s="4"/>
      <c r="MZD48" s="4"/>
      <c r="MZE48" s="4"/>
      <c r="MZF48" s="4"/>
      <c r="MZG48" s="4"/>
      <c r="MZH48" s="4"/>
      <c r="MZI48" s="4"/>
      <c r="MZJ48" s="4"/>
      <c r="MZK48" s="4"/>
      <c r="MZL48" s="4"/>
      <c r="MZM48" s="4"/>
      <c r="MZN48" s="4"/>
      <c r="MZO48" s="4"/>
      <c r="MZP48" s="4"/>
      <c r="MZQ48" s="4"/>
      <c r="MZR48" s="4"/>
      <c r="MZS48" s="4"/>
      <c r="MZT48" s="4"/>
      <c r="MZU48" s="4"/>
      <c r="MZV48" s="4"/>
      <c r="MZW48" s="4"/>
      <c r="MZX48" s="4"/>
      <c r="MZY48" s="4"/>
      <c r="MZZ48" s="4"/>
      <c r="NAA48" s="4"/>
      <c r="NAB48" s="4"/>
      <c r="NAC48" s="4"/>
      <c r="NAD48" s="4"/>
      <c r="NAE48" s="4"/>
      <c r="NAF48" s="4"/>
      <c r="NAG48" s="4"/>
      <c r="NAH48" s="4"/>
      <c r="NAI48" s="4"/>
      <c r="NAJ48" s="4"/>
      <c r="NAK48" s="4"/>
      <c r="NAL48" s="4"/>
      <c r="NAM48" s="4"/>
      <c r="NAN48" s="4"/>
      <c r="NAO48" s="4"/>
      <c r="NAP48" s="4"/>
      <c r="NAQ48" s="4"/>
      <c r="NAR48" s="4"/>
      <c r="NAS48" s="4"/>
      <c r="NAT48" s="4"/>
      <c r="NAU48" s="4"/>
      <c r="NAV48" s="4"/>
      <c r="NAW48" s="4"/>
      <c r="NAX48" s="4"/>
      <c r="NAY48" s="4"/>
      <c r="NAZ48" s="4"/>
      <c r="NBA48" s="4"/>
      <c r="NBB48" s="4"/>
      <c r="NBC48" s="4"/>
      <c r="NBD48" s="4"/>
      <c r="NBE48" s="4"/>
      <c r="NBF48" s="4"/>
      <c r="NBG48" s="4"/>
      <c r="NBH48" s="4"/>
      <c r="NBI48" s="4"/>
      <c r="NBJ48" s="4"/>
      <c r="NBK48" s="4"/>
      <c r="NBL48" s="4"/>
      <c r="NBM48" s="4"/>
      <c r="NBN48" s="4"/>
      <c r="NBO48" s="4"/>
      <c r="NBP48" s="4"/>
      <c r="NBQ48" s="4"/>
      <c r="NBR48" s="4"/>
      <c r="NBS48" s="4"/>
      <c r="NBT48" s="4"/>
      <c r="NBU48" s="4"/>
      <c r="NBV48" s="4"/>
      <c r="NBW48" s="4"/>
      <c r="NBX48" s="4"/>
      <c r="NBY48" s="4"/>
      <c r="NBZ48" s="4"/>
      <c r="NCA48" s="4"/>
      <c r="NCB48" s="4"/>
      <c r="NCC48" s="4"/>
      <c r="NCD48" s="4"/>
      <c r="NCE48" s="4"/>
      <c r="NCF48" s="4"/>
      <c r="NCG48" s="4"/>
      <c r="NCH48" s="4"/>
      <c r="NCI48" s="4"/>
      <c r="NCJ48" s="4"/>
      <c r="NCK48" s="4"/>
      <c r="NCL48" s="4"/>
      <c r="NCM48" s="4"/>
      <c r="NCN48" s="4"/>
      <c r="NCO48" s="4"/>
      <c r="NCP48" s="4"/>
      <c r="NCQ48" s="4"/>
      <c r="NCR48" s="4"/>
      <c r="NCS48" s="4"/>
      <c r="NCT48" s="4"/>
      <c r="NCU48" s="4"/>
      <c r="NCV48" s="4"/>
      <c r="NCW48" s="4"/>
      <c r="NCX48" s="4"/>
      <c r="NCY48" s="4"/>
      <c r="NCZ48" s="4"/>
      <c r="NDA48" s="4"/>
      <c r="NDB48" s="4"/>
      <c r="NDC48" s="4"/>
      <c r="NDD48" s="4"/>
      <c r="NDE48" s="4"/>
      <c r="NDF48" s="4"/>
      <c r="NDG48" s="4"/>
      <c r="NDH48" s="4"/>
      <c r="NDI48" s="4"/>
      <c r="NDJ48" s="4"/>
      <c r="NDK48" s="4"/>
      <c r="NDL48" s="4"/>
      <c r="NDM48" s="4"/>
      <c r="NDN48" s="4"/>
      <c r="NDO48" s="4"/>
      <c r="NDP48" s="4"/>
      <c r="NDQ48" s="4"/>
      <c r="NDR48" s="4"/>
      <c r="NDS48" s="4"/>
      <c r="NDT48" s="4"/>
      <c r="NDU48" s="4"/>
      <c r="NDV48" s="4"/>
      <c r="NDW48" s="4"/>
      <c r="NDX48" s="4"/>
      <c r="NDY48" s="4"/>
      <c r="NDZ48" s="4"/>
      <c r="NEA48" s="4"/>
      <c r="NEB48" s="4"/>
      <c r="NEC48" s="4"/>
      <c r="NED48" s="4"/>
      <c r="NEE48" s="4"/>
      <c r="NEF48" s="4"/>
      <c r="NEG48" s="4"/>
      <c r="NEH48" s="4"/>
      <c r="NEI48" s="4"/>
      <c r="NEJ48" s="4"/>
      <c r="NEK48" s="4"/>
      <c r="NEL48" s="4"/>
      <c r="NEM48" s="4"/>
      <c r="NEN48" s="4"/>
      <c r="NEO48" s="4"/>
      <c r="NEP48" s="4"/>
      <c r="NEQ48" s="4"/>
      <c r="NER48" s="4"/>
      <c r="NES48" s="4"/>
      <c r="NET48" s="4"/>
      <c r="NEU48" s="4"/>
      <c r="NEV48" s="4"/>
      <c r="NEW48" s="4"/>
      <c r="NEX48" s="4"/>
      <c r="NEY48" s="4"/>
      <c r="NEZ48" s="4"/>
      <c r="NFA48" s="4"/>
      <c r="NFB48" s="4"/>
      <c r="NFC48" s="4"/>
      <c r="NFD48" s="4"/>
      <c r="NFE48" s="4"/>
      <c r="NFF48" s="4"/>
      <c r="NFG48" s="4"/>
      <c r="NFH48" s="4"/>
      <c r="NFI48" s="4"/>
      <c r="NFJ48" s="4"/>
      <c r="NFK48" s="4"/>
      <c r="NFL48" s="4"/>
      <c r="NFM48" s="4"/>
      <c r="NFN48" s="4"/>
      <c r="NFO48" s="4"/>
      <c r="NFP48" s="4"/>
      <c r="NFQ48" s="4"/>
      <c r="NFR48" s="4"/>
      <c r="NFS48" s="4"/>
      <c r="NFT48" s="4"/>
      <c r="NFU48" s="4"/>
      <c r="NFV48" s="4"/>
      <c r="NFW48" s="4"/>
      <c r="NFX48" s="4"/>
      <c r="NFY48" s="4"/>
      <c r="NFZ48" s="4"/>
      <c r="NGA48" s="4"/>
      <c r="NGB48" s="4"/>
      <c r="NGC48" s="4"/>
      <c r="NGD48" s="4"/>
      <c r="NGE48" s="4"/>
      <c r="NGF48" s="4"/>
      <c r="NGG48" s="4"/>
      <c r="NGH48" s="4"/>
      <c r="NGI48" s="4"/>
      <c r="NGJ48" s="4"/>
      <c r="NGK48" s="4"/>
      <c r="NGL48" s="4"/>
      <c r="NGM48" s="4"/>
      <c r="NGN48" s="4"/>
      <c r="NGO48" s="4"/>
      <c r="NGP48" s="4"/>
      <c r="NGQ48" s="4"/>
      <c r="NGR48" s="4"/>
      <c r="NGS48" s="4"/>
      <c r="NGT48" s="4"/>
      <c r="NGU48" s="4"/>
      <c r="NGV48" s="4"/>
      <c r="NGW48" s="4"/>
      <c r="NGX48" s="4"/>
      <c r="NGY48" s="4"/>
      <c r="NGZ48" s="4"/>
      <c r="NHA48" s="4"/>
      <c r="NHB48" s="4"/>
      <c r="NHC48" s="4"/>
      <c r="NHD48" s="4"/>
      <c r="NHE48" s="4"/>
      <c r="NHF48" s="4"/>
      <c r="NHG48" s="4"/>
      <c r="NHH48" s="4"/>
      <c r="NHI48" s="4"/>
      <c r="NHJ48" s="4"/>
      <c r="NHK48" s="4"/>
      <c r="NHL48" s="4"/>
      <c r="NHM48" s="4"/>
      <c r="NHN48" s="4"/>
      <c r="NHO48" s="4"/>
      <c r="NHP48" s="4"/>
      <c r="NHQ48" s="4"/>
      <c r="NHR48" s="4"/>
      <c r="NHS48" s="4"/>
      <c r="NHT48" s="4"/>
      <c r="NHU48" s="4"/>
      <c r="NHV48" s="4"/>
      <c r="NHW48" s="4"/>
      <c r="NHX48" s="4"/>
      <c r="NHY48" s="4"/>
      <c r="NHZ48" s="4"/>
      <c r="NIA48" s="4"/>
      <c r="NIB48" s="4"/>
      <c r="NIC48" s="4"/>
      <c r="NID48" s="4"/>
      <c r="NIE48" s="4"/>
      <c r="NIF48" s="4"/>
      <c r="NIG48" s="4"/>
      <c r="NIH48" s="4"/>
      <c r="NII48" s="4"/>
      <c r="NIJ48" s="4"/>
      <c r="NIK48" s="4"/>
      <c r="NIL48" s="4"/>
      <c r="NIM48" s="4"/>
      <c r="NIN48" s="4"/>
      <c r="NIO48" s="4"/>
      <c r="NIP48" s="4"/>
      <c r="NIQ48" s="4"/>
      <c r="NIR48" s="4"/>
      <c r="NIS48" s="4"/>
      <c r="NIT48" s="4"/>
      <c r="NIU48" s="4"/>
      <c r="NIV48" s="4"/>
      <c r="NIW48" s="4"/>
      <c r="NIX48" s="4"/>
      <c r="NIY48" s="4"/>
      <c r="NIZ48" s="4"/>
      <c r="NJA48" s="4"/>
      <c r="NJB48" s="4"/>
      <c r="NJC48" s="4"/>
      <c r="NJD48" s="4"/>
      <c r="NJE48" s="4"/>
      <c r="NJF48" s="4"/>
      <c r="NJG48" s="4"/>
      <c r="NJH48" s="4"/>
      <c r="NJI48" s="4"/>
      <c r="NJJ48" s="4"/>
      <c r="NJK48" s="4"/>
      <c r="NJL48" s="4"/>
      <c r="NJM48" s="4"/>
      <c r="NJN48" s="4"/>
      <c r="NJO48" s="4"/>
      <c r="NJP48" s="4"/>
      <c r="NJQ48" s="4"/>
      <c r="NJR48" s="4"/>
      <c r="NJS48" s="4"/>
      <c r="NJT48" s="4"/>
      <c r="NJU48" s="4"/>
      <c r="NJV48" s="4"/>
      <c r="NJW48" s="4"/>
      <c r="NJX48" s="4"/>
      <c r="NJY48" s="4"/>
      <c r="NJZ48" s="4"/>
      <c r="NKA48" s="4"/>
      <c r="NKB48" s="4"/>
      <c r="NKC48" s="4"/>
      <c r="NKD48" s="4"/>
      <c r="NKE48" s="4"/>
      <c r="NKF48" s="4"/>
      <c r="NKG48" s="4"/>
      <c r="NKH48" s="4"/>
      <c r="NKI48" s="4"/>
      <c r="NKJ48" s="4"/>
      <c r="NKK48" s="4"/>
      <c r="NKL48" s="4"/>
      <c r="NKM48" s="4"/>
      <c r="NKN48" s="4"/>
      <c r="NKO48" s="4"/>
      <c r="NKP48" s="4"/>
      <c r="NKQ48" s="4"/>
      <c r="NKR48" s="4"/>
      <c r="NKS48" s="4"/>
      <c r="NKT48" s="4"/>
      <c r="NKU48" s="4"/>
      <c r="NKV48" s="4"/>
      <c r="NKW48" s="4"/>
      <c r="NKX48" s="4"/>
      <c r="NKY48" s="4"/>
      <c r="NKZ48" s="4"/>
      <c r="NLA48" s="4"/>
      <c r="NLB48" s="4"/>
      <c r="NLC48" s="4"/>
      <c r="NLD48" s="4"/>
      <c r="NLE48" s="4"/>
      <c r="NLF48" s="4"/>
      <c r="NLG48" s="4"/>
      <c r="NLH48" s="4"/>
      <c r="NLI48" s="4"/>
      <c r="NLJ48" s="4"/>
      <c r="NLK48" s="4"/>
      <c r="NLL48" s="4"/>
      <c r="NLM48" s="4"/>
      <c r="NLN48" s="4"/>
      <c r="NLO48" s="4"/>
      <c r="NLP48" s="4"/>
      <c r="NLQ48" s="4"/>
      <c r="NLR48" s="4"/>
      <c r="NLS48" s="4"/>
      <c r="NLT48" s="4"/>
      <c r="NLU48" s="4"/>
      <c r="NLV48" s="4"/>
      <c r="NLW48" s="4"/>
      <c r="NLX48" s="4"/>
      <c r="NLY48" s="4"/>
      <c r="NLZ48" s="4"/>
      <c r="NMA48" s="4"/>
      <c r="NMB48" s="4"/>
      <c r="NMC48" s="4"/>
      <c r="NMD48" s="4"/>
      <c r="NME48" s="4"/>
      <c r="NMF48" s="4"/>
      <c r="NMG48" s="4"/>
      <c r="NMH48" s="4"/>
      <c r="NMI48" s="4"/>
      <c r="NMJ48" s="4"/>
      <c r="NMK48" s="4"/>
      <c r="NML48" s="4"/>
      <c r="NMM48" s="4"/>
      <c r="NMN48" s="4"/>
      <c r="NMO48" s="4"/>
      <c r="NMP48" s="4"/>
      <c r="NMQ48" s="4"/>
      <c r="NMR48" s="4"/>
      <c r="NMS48" s="4"/>
      <c r="NMT48" s="4"/>
      <c r="NMU48" s="4"/>
      <c r="NMV48" s="4"/>
      <c r="NMW48" s="4"/>
      <c r="NMX48" s="4"/>
      <c r="NMY48" s="4"/>
      <c r="NMZ48" s="4"/>
      <c r="NNA48" s="4"/>
      <c r="NNB48" s="4"/>
      <c r="NNC48" s="4"/>
      <c r="NND48" s="4"/>
      <c r="NNE48" s="4"/>
      <c r="NNF48" s="4"/>
      <c r="NNG48" s="4"/>
      <c r="NNH48" s="4"/>
      <c r="NNI48" s="4"/>
      <c r="NNJ48" s="4"/>
      <c r="NNK48" s="4"/>
      <c r="NNL48" s="4"/>
      <c r="NNM48" s="4"/>
      <c r="NNN48" s="4"/>
      <c r="NNO48" s="4"/>
      <c r="NNP48" s="4"/>
      <c r="NNQ48" s="4"/>
      <c r="NNR48" s="4"/>
      <c r="NNS48" s="4"/>
      <c r="NNT48" s="4"/>
      <c r="NNU48" s="4"/>
      <c r="NNV48" s="4"/>
      <c r="NNW48" s="4"/>
      <c r="NNX48" s="4"/>
      <c r="NNY48" s="4"/>
      <c r="NNZ48" s="4"/>
      <c r="NOA48" s="4"/>
      <c r="NOB48" s="4"/>
      <c r="NOC48" s="4"/>
      <c r="NOD48" s="4"/>
      <c r="NOE48" s="4"/>
      <c r="NOF48" s="4"/>
      <c r="NOG48" s="4"/>
      <c r="NOH48" s="4"/>
      <c r="NOI48" s="4"/>
      <c r="NOJ48" s="4"/>
      <c r="NOK48" s="4"/>
      <c r="NOL48" s="4"/>
      <c r="NOM48" s="4"/>
      <c r="NON48" s="4"/>
      <c r="NOO48" s="4"/>
      <c r="NOP48" s="4"/>
      <c r="NOQ48" s="4"/>
      <c r="NOR48" s="4"/>
      <c r="NOS48" s="4"/>
      <c r="NOT48" s="4"/>
      <c r="NOU48" s="4"/>
      <c r="NOV48" s="4"/>
      <c r="NOW48" s="4"/>
      <c r="NOX48" s="4"/>
      <c r="NOY48" s="4"/>
      <c r="NOZ48" s="4"/>
      <c r="NPA48" s="4"/>
      <c r="NPB48" s="4"/>
      <c r="NPC48" s="4"/>
      <c r="NPD48" s="4"/>
      <c r="NPE48" s="4"/>
      <c r="NPF48" s="4"/>
      <c r="NPG48" s="4"/>
      <c r="NPH48" s="4"/>
      <c r="NPI48" s="4"/>
      <c r="NPJ48" s="4"/>
      <c r="NPK48" s="4"/>
      <c r="NPL48" s="4"/>
      <c r="NPM48" s="4"/>
      <c r="NPN48" s="4"/>
      <c r="NPO48" s="4"/>
      <c r="NPP48" s="4"/>
      <c r="NPQ48" s="4"/>
      <c r="NPR48" s="4"/>
      <c r="NPS48" s="4"/>
      <c r="NPT48" s="4"/>
      <c r="NPU48" s="4"/>
      <c r="NPV48" s="4"/>
      <c r="NPW48" s="4"/>
      <c r="NPX48" s="4"/>
      <c r="NPY48" s="4"/>
      <c r="NPZ48" s="4"/>
      <c r="NQA48" s="4"/>
      <c r="NQB48" s="4"/>
      <c r="NQC48" s="4"/>
      <c r="NQD48" s="4"/>
      <c r="NQE48" s="4"/>
      <c r="NQF48" s="4"/>
      <c r="NQG48" s="4"/>
      <c r="NQH48" s="4"/>
      <c r="NQI48" s="4"/>
      <c r="NQJ48" s="4"/>
      <c r="NQK48" s="4"/>
      <c r="NQL48" s="4"/>
      <c r="NQM48" s="4"/>
      <c r="NQN48" s="4"/>
      <c r="NQO48" s="4"/>
      <c r="NQP48" s="4"/>
      <c r="NQQ48" s="4"/>
      <c r="NQR48" s="4"/>
      <c r="NQS48" s="4"/>
      <c r="NQT48" s="4"/>
      <c r="NQU48" s="4"/>
      <c r="NQV48" s="4"/>
      <c r="NQW48" s="4"/>
      <c r="NQX48" s="4"/>
      <c r="NQY48" s="4"/>
      <c r="NQZ48" s="4"/>
      <c r="NRA48" s="4"/>
      <c r="NRB48" s="4"/>
      <c r="NRC48" s="4"/>
      <c r="NRD48" s="4"/>
      <c r="NRE48" s="4"/>
      <c r="NRF48" s="4"/>
      <c r="NRG48" s="4"/>
      <c r="NRH48" s="4"/>
      <c r="NRI48" s="4"/>
      <c r="NRJ48" s="4"/>
      <c r="NRK48" s="4"/>
      <c r="NRL48" s="4"/>
      <c r="NRM48" s="4"/>
      <c r="NRN48" s="4"/>
      <c r="NRO48" s="4"/>
      <c r="NRP48" s="4"/>
      <c r="NRQ48" s="4"/>
      <c r="NRR48" s="4"/>
      <c r="NRS48" s="4"/>
      <c r="NRT48" s="4"/>
      <c r="NRU48" s="4"/>
      <c r="NRV48" s="4"/>
      <c r="NRW48" s="4"/>
      <c r="NRX48" s="4"/>
      <c r="NRY48" s="4"/>
      <c r="NRZ48" s="4"/>
      <c r="NSA48" s="4"/>
      <c r="NSB48" s="4"/>
      <c r="NSC48" s="4"/>
      <c r="NSD48" s="4"/>
      <c r="NSE48" s="4"/>
      <c r="NSF48" s="4"/>
      <c r="NSG48" s="4"/>
      <c r="NSH48" s="4"/>
      <c r="NSI48" s="4"/>
      <c r="NSJ48" s="4"/>
      <c r="NSK48" s="4"/>
      <c r="NSL48" s="4"/>
      <c r="NSM48" s="4"/>
      <c r="NSN48" s="4"/>
      <c r="NSO48" s="4"/>
      <c r="NSP48" s="4"/>
      <c r="NSQ48" s="4"/>
      <c r="NSR48" s="4"/>
      <c r="NSS48" s="4"/>
      <c r="NST48" s="4"/>
      <c r="NSU48" s="4"/>
      <c r="NSV48" s="4"/>
      <c r="NSW48" s="4"/>
      <c r="NSX48" s="4"/>
      <c r="NSY48" s="4"/>
      <c r="NSZ48" s="4"/>
      <c r="NTA48" s="4"/>
      <c r="NTB48" s="4"/>
      <c r="NTC48" s="4"/>
      <c r="NTD48" s="4"/>
      <c r="NTE48" s="4"/>
      <c r="NTF48" s="4"/>
      <c r="NTG48" s="4"/>
      <c r="NTH48" s="4"/>
      <c r="NTI48" s="4"/>
      <c r="NTJ48" s="4"/>
      <c r="NTK48" s="4"/>
      <c r="NTL48" s="4"/>
      <c r="NTM48" s="4"/>
      <c r="NTN48" s="4"/>
      <c r="NTO48" s="4"/>
      <c r="NTP48" s="4"/>
      <c r="NTQ48" s="4"/>
      <c r="NTR48" s="4"/>
      <c r="NTS48" s="4"/>
      <c r="NTT48" s="4"/>
      <c r="NTU48" s="4"/>
      <c r="NTV48" s="4"/>
      <c r="NTW48" s="4"/>
      <c r="NTX48" s="4"/>
      <c r="NTY48" s="4"/>
      <c r="NTZ48" s="4"/>
      <c r="NUA48" s="4"/>
      <c r="NUB48" s="4"/>
      <c r="NUC48" s="4"/>
      <c r="NUD48" s="4"/>
      <c r="NUE48" s="4"/>
      <c r="NUF48" s="4"/>
      <c r="NUG48" s="4"/>
      <c r="NUH48" s="4"/>
      <c r="NUI48" s="4"/>
      <c r="NUJ48" s="4"/>
      <c r="NUK48" s="4"/>
      <c r="NUL48" s="4"/>
      <c r="NUM48" s="4"/>
      <c r="NUN48" s="4"/>
      <c r="NUO48" s="4"/>
      <c r="NUP48" s="4"/>
      <c r="NUQ48" s="4"/>
      <c r="NUR48" s="4"/>
      <c r="NUS48" s="4"/>
      <c r="NUT48" s="4"/>
      <c r="NUU48" s="4"/>
      <c r="NUV48" s="4"/>
      <c r="NUW48" s="4"/>
      <c r="NUX48" s="4"/>
      <c r="NUY48" s="4"/>
      <c r="NUZ48" s="4"/>
      <c r="NVA48" s="4"/>
      <c r="NVB48" s="4"/>
      <c r="NVC48" s="4"/>
      <c r="NVD48" s="4"/>
      <c r="NVE48" s="4"/>
      <c r="NVF48" s="4"/>
      <c r="NVG48" s="4"/>
      <c r="NVH48" s="4"/>
      <c r="NVI48" s="4"/>
      <c r="NVJ48" s="4"/>
      <c r="NVK48" s="4"/>
      <c r="NVL48" s="4"/>
      <c r="NVM48" s="4"/>
      <c r="NVN48" s="4"/>
      <c r="NVO48" s="4"/>
      <c r="NVP48" s="4"/>
      <c r="NVQ48" s="4"/>
      <c r="NVR48" s="4"/>
      <c r="NVS48" s="4"/>
      <c r="NVT48" s="4"/>
      <c r="NVU48" s="4"/>
      <c r="NVV48" s="4"/>
      <c r="NVW48" s="4"/>
      <c r="NVX48" s="4"/>
      <c r="NVY48" s="4"/>
      <c r="NVZ48" s="4"/>
      <c r="NWA48" s="4"/>
      <c r="NWB48" s="4"/>
      <c r="NWC48" s="4"/>
      <c r="NWD48" s="4"/>
      <c r="NWE48" s="4"/>
      <c r="NWF48" s="4"/>
      <c r="NWG48" s="4"/>
      <c r="NWH48" s="4"/>
      <c r="NWI48" s="4"/>
      <c r="NWJ48" s="4"/>
      <c r="NWK48" s="4"/>
      <c r="NWL48" s="4"/>
      <c r="NWM48" s="4"/>
      <c r="NWN48" s="4"/>
      <c r="NWO48" s="4"/>
      <c r="NWP48" s="4"/>
      <c r="NWQ48" s="4"/>
      <c r="NWR48" s="4"/>
      <c r="NWS48" s="4"/>
      <c r="NWT48" s="4"/>
      <c r="NWU48" s="4"/>
      <c r="NWV48" s="4"/>
      <c r="NWW48" s="4"/>
      <c r="NWX48" s="4"/>
      <c r="NWY48" s="4"/>
      <c r="NWZ48" s="4"/>
      <c r="NXA48" s="4"/>
      <c r="NXB48" s="4"/>
      <c r="NXC48" s="4"/>
      <c r="NXD48" s="4"/>
      <c r="NXE48" s="4"/>
      <c r="NXF48" s="4"/>
      <c r="NXG48" s="4"/>
      <c r="NXH48" s="4"/>
      <c r="NXI48" s="4"/>
      <c r="NXJ48" s="4"/>
      <c r="NXK48" s="4"/>
      <c r="NXL48" s="4"/>
      <c r="NXM48" s="4"/>
      <c r="NXN48" s="4"/>
      <c r="NXO48" s="4"/>
      <c r="NXP48" s="4"/>
      <c r="NXQ48" s="4"/>
      <c r="NXR48" s="4"/>
      <c r="NXS48" s="4"/>
      <c r="NXT48" s="4"/>
      <c r="NXU48" s="4"/>
      <c r="NXV48" s="4"/>
      <c r="NXW48" s="4"/>
      <c r="NXX48" s="4"/>
      <c r="NXY48" s="4"/>
      <c r="NXZ48" s="4"/>
      <c r="NYA48" s="4"/>
      <c r="NYB48" s="4"/>
      <c r="NYC48" s="4"/>
      <c r="NYD48" s="4"/>
      <c r="NYE48" s="4"/>
      <c r="NYF48" s="4"/>
      <c r="NYG48" s="4"/>
      <c r="NYH48" s="4"/>
      <c r="NYI48" s="4"/>
      <c r="NYJ48" s="4"/>
      <c r="NYK48" s="4"/>
      <c r="NYL48" s="4"/>
      <c r="NYM48" s="4"/>
      <c r="NYN48" s="4"/>
      <c r="NYO48" s="4"/>
      <c r="NYP48" s="4"/>
      <c r="NYQ48" s="4"/>
      <c r="NYR48" s="4"/>
      <c r="NYS48" s="4"/>
      <c r="NYT48" s="4"/>
      <c r="NYU48" s="4"/>
      <c r="NYV48" s="4"/>
      <c r="NYW48" s="4"/>
      <c r="NYX48" s="4"/>
      <c r="NYY48" s="4"/>
      <c r="NYZ48" s="4"/>
      <c r="NZA48" s="4"/>
      <c r="NZB48" s="4"/>
      <c r="NZC48" s="4"/>
      <c r="NZD48" s="4"/>
      <c r="NZE48" s="4"/>
      <c r="NZF48" s="4"/>
      <c r="NZG48" s="4"/>
      <c r="NZH48" s="4"/>
      <c r="NZI48" s="4"/>
      <c r="NZJ48" s="4"/>
      <c r="NZK48" s="4"/>
      <c r="NZL48" s="4"/>
      <c r="NZM48" s="4"/>
      <c r="NZN48" s="4"/>
      <c r="NZO48" s="4"/>
      <c r="NZP48" s="4"/>
      <c r="NZQ48" s="4"/>
      <c r="NZR48" s="4"/>
      <c r="NZS48" s="4"/>
      <c r="NZT48" s="4"/>
      <c r="NZU48" s="4"/>
      <c r="NZV48" s="4"/>
      <c r="NZW48" s="4"/>
      <c r="NZX48" s="4"/>
      <c r="NZY48" s="4"/>
      <c r="NZZ48" s="4"/>
      <c r="OAA48" s="4"/>
      <c r="OAB48" s="4"/>
      <c r="OAC48" s="4"/>
      <c r="OAD48" s="4"/>
      <c r="OAE48" s="4"/>
      <c r="OAF48" s="4"/>
      <c r="OAG48" s="4"/>
      <c r="OAH48" s="4"/>
      <c r="OAI48" s="4"/>
      <c r="OAJ48" s="4"/>
      <c r="OAK48" s="4"/>
      <c r="OAL48" s="4"/>
      <c r="OAM48" s="4"/>
      <c r="OAN48" s="4"/>
      <c r="OAO48" s="4"/>
      <c r="OAP48" s="4"/>
      <c r="OAQ48" s="4"/>
      <c r="OAR48" s="4"/>
      <c r="OAS48" s="4"/>
      <c r="OAT48" s="4"/>
      <c r="OAU48" s="4"/>
      <c r="OAV48" s="4"/>
      <c r="OAW48" s="4"/>
      <c r="OAX48" s="4"/>
      <c r="OAY48" s="4"/>
      <c r="OAZ48" s="4"/>
      <c r="OBA48" s="4"/>
      <c r="OBB48" s="4"/>
      <c r="OBC48" s="4"/>
      <c r="OBD48" s="4"/>
      <c r="OBE48" s="4"/>
      <c r="OBF48" s="4"/>
      <c r="OBG48" s="4"/>
      <c r="OBH48" s="4"/>
      <c r="OBI48" s="4"/>
      <c r="OBJ48" s="4"/>
      <c r="OBK48" s="4"/>
      <c r="OBL48" s="4"/>
      <c r="OBM48" s="4"/>
      <c r="OBN48" s="4"/>
      <c r="OBO48" s="4"/>
      <c r="OBP48" s="4"/>
      <c r="OBQ48" s="4"/>
      <c r="OBR48" s="4"/>
      <c r="OBS48" s="4"/>
      <c r="OBT48" s="4"/>
      <c r="OBU48" s="4"/>
      <c r="OBV48" s="4"/>
      <c r="OBW48" s="4"/>
      <c r="OBX48" s="4"/>
      <c r="OBY48" s="4"/>
      <c r="OBZ48" s="4"/>
      <c r="OCA48" s="4"/>
      <c r="OCB48" s="4"/>
      <c r="OCC48" s="4"/>
      <c r="OCD48" s="4"/>
      <c r="OCE48" s="4"/>
      <c r="OCF48" s="4"/>
      <c r="OCG48" s="4"/>
      <c r="OCH48" s="4"/>
      <c r="OCI48" s="4"/>
      <c r="OCJ48" s="4"/>
      <c r="OCK48" s="4"/>
      <c r="OCL48" s="4"/>
      <c r="OCM48" s="4"/>
      <c r="OCN48" s="4"/>
      <c r="OCO48" s="4"/>
      <c r="OCP48" s="4"/>
      <c r="OCQ48" s="4"/>
      <c r="OCR48" s="4"/>
      <c r="OCS48" s="4"/>
      <c r="OCT48" s="4"/>
      <c r="OCU48" s="4"/>
      <c r="OCV48" s="4"/>
      <c r="OCW48" s="4"/>
      <c r="OCX48" s="4"/>
      <c r="OCY48" s="4"/>
      <c r="OCZ48" s="4"/>
      <c r="ODA48" s="4"/>
      <c r="ODB48" s="4"/>
      <c r="ODC48" s="4"/>
      <c r="ODD48" s="4"/>
      <c r="ODE48" s="4"/>
      <c r="ODF48" s="4"/>
      <c r="ODG48" s="4"/>
      <c r="ODH48" s="4"/>
      <c r="ODI48" s="4"/>
      <c r="ODJ48" s="4"/>
      <c r="ODK48" s="4"/>
      <c r="ODL48" s="4"/>
      <c r="ODM48" s="4"/>
      <c r="ODN48" s="4"/>
      <c r="ODO48" s="4"/>
      <c r="ODP48" s="4"/>
      <c r="ODQ48" s="4"/>
      <c r="ODR48" s="4"/>
      <c r="ODS48" s="4"/>
      <c r="ODT48" s="4"/>
      <c r="ODU48" s="4"/>
      <c r="ODV48" s="4"/>
      <c r="ODW48" s="4"/>
      <c r="ODX48" s="4"/>
      <c r="ODY48" s="4"/>
      <c r="ODZ48" s="4"/>
      <c r="OEA48" s="4"/>
      <c r="OEB48" s="4"/>
      <c r="OEC48" s="4"/>
      <c r="OED48" s="4"/>
      <c r="OEE48" s="4"/>
      <c r="OEF48" s="4"/>
      <c r="OEG48" s="4"/>
      <c r="OEH48" s="4"/>
      <c r="OEI48" s="4"/>
      <c r="OEJ48" s="4"/>
      <c r="OEK48" s="4"/>
      <c r="OEL48" s="4"/>
      <c r="OEM48" s="4"/>
      <c r="OEN48" s="4"/>
      <c r="OEO48" s="4"/>
      <c r="OEP48" s="4"/>
      <c r="OEQ48" s="4"/>
      <c r="OER48" s="4"/>
      <c r="OES48" s="4"/>
      <c r="OET48" s="4"/>
      <c r="OEU48" s="4"/>
      <c r="OEV48" s="4"/>
      <c r="OEW48" s="4"/>
      <c r="OEX48" s="4"/>
      <c r="OEY48" s="4"/>
      <c r="OEZ48" s="4"/>
      <c r="OFA48" s="4"/>
      <c r="OFB48" s="4"/>
      <c r="OFC48" s="4"/>
      <c r="OFD48" s="4"/>
      <c r="OFE48" s="4"/>
      <c r="OFF48" s="4"/>
      <c r="OFG48" s="4"/>
      <c r="OFH48" s="4"/>
      <c r="OFI48" s="4"/>
      <c r="OFJ48" s="4"/>
      <c r="OFK48" s="4"/>
      <c r="OFL48" s="4"/>
      <c r="OFM48" s="4"/>
      <c r="OFN48" s="4"/>
      <c r="OFO48" s="4"/>
      <c r="OFP48" s="4"/>
      <c r="OFQ48" s="4"/>
      <c r="OFR48" s="4"/>
      <c r="OFS48" s="4"/>
      <c r="OFT48" s="4"/>
      <c r="OFU48" s="4"/>
      <c r="OFV48" s="4"/>
      <c r="OFW48" s="4"/>
      <c r="OFX48" s="4"/>
      <c r="OFY48" s="4"/>
      <c r="OFZ48" s="4"/>
      <c r="OGA48" s="4"/>
      <c r="OGB48" s="4"/>
      <c r="OGC48" s="4"/>
      <c r="OGD48" s="4"/>
      <c r="OGE48" s="4"/>
      <c r="OGF48" s="4"/>
      <c r="OGG48" s="4"/>
      <c r="OGH48" s="4"/>
      <c r="OGI48" s="4"/>
      <c r="OGJ48" s="4"/>
      <c r="OGK48" s="4"/>
      <c r="OGL48" s="4"/>
      <c r="OGM48" s="4"/>
      <c r="OGN48" s="4"/>
      <c r="OGO48" s="4"/>
      <c r="OGP48" s="4"/>
      <c r="OGQ48" s="4"/>
      <c r="OGR48" s="4"/>
      <c r="OGS48" s="4"/>
      <c r="OGT48" s="4"/>
      <c r="OGU48" s="4"/>
      <c r="OGV48" s="4"/>
      <c r="OGW48" s="4"/>
      <c r="OGX48" s="4"/>
      <c r="OGY48" s="4"/>
      <c r="OGZ48" s="4"/>
      <c r="OHA48" s="4"/>
      <c r="OHB48" s="4"/>
      <c r="OHC48" s="4"/>
      <c r="OHD48" s="4"/>
      <c r="OHE48" s="4"/>
      <c r="OHF48" s="4"/>
      <c r="OHG48" s="4"/>
      <c r="OHH48" s="4"/>
      <c r="OHI48" s="4"/>
      <c r="OHJ48" s="4"/>
      <c r="OHK48" s="4"/>
      <c r="OHL48" s="4"/>
      <c r="OHM48" s="4"/>
      <c r="OHN48" s="4"/>
      <c r="OHO48" s="4"/>
      <c r="OHP48" s="4"/>
      <c r="OHQ48" s="4"/>
      <c r="OHR48" s="4"/>
      <c r="OHS48" s="4"/>
      <c r="OHT48" s="4"/>
      <c r="OHU48" s="4"/>
      <c r="OHV48" s="4"/>
      <c r="OHW48" s="4"/>
      <c r="OHX48" s="4"/>
      <c r="OHY48" s="4"/>
      <c r="OHZ48" s="4"/>
      <c r="OIA48" s="4"/>
      <c r="OIB48" s="4"/>
      <c r="OIC48" s="4"/>
      <c r="OID48" s="4"/>
      <c r="OIE48" s="4"/>
      <c r="OIF48" s="4"/>
      <c r="OIG48" s="4"/>
      <c r="OIH48" s="4"/>
      <c r="OII48" s="4"/>
      <c r="OIJ48" s="4"/>
      <c r="OIK48" s="4"/>
      <c r="OIL48" s="4"/>
      <c r="OIM48" s="4"/>
      <c r="OIN48" s="4"/>
      <c r="OIO48" s="4"/>
      <c r="OIP48" s="4"/>
      <c r="OIQ48" s="4"/>
      <c r="OIR48" s="4"/>
      <c r="OIS48" s="4"/>
      <c r="OIT48" s="4"/>
      <c r="OIU48" s="4"/>
      <c r="OIV48" s="4"/>
      <c r="OIW48" s="4"/>
      <c r="OIX48" s="4"/>
      <c r="OIY48" s="4"/>
      <c r="OIZ48" s="4"/>
      <c r="OJA48" s="4"/>
      <c r="OJB48" s="4"/>
      <c r="OJC48" s="4"/>
      <c r="OJD48" s="4"/>
      <c r="OJE48" s="4"/>
      <c r="OJF48" s="4"/>
      <c r="OJG48" s="4"/>
      <c r="OJH48" s="4"/>
      <c r="OJI48" s="4"/>
      <c r="OJJ48" s="4"/>
      <c r="OJK48" s="4"/>
      <c r="OJL48" s="4"/>
      <c r="OJM48" s="4"/>
      <c r="OJN48" s="4"/>
      <c r="OJO48" s="4"/>
      <c r="OJP48" s="4"/>
      <c r="OJQ48" s="4"/>
      <c r="OJR48" s="4"/>
      <c r="OJS48" s="4"/>
      <c r="OJT48" s="4"/>
      <c r="OJU48" s="4"/>
      <c r="OJV48" s="4"/>
      <c r="OJW48" s="4"/>
      <c r="OJX48" s="4"/>
      <c r="OJY48" s="4"/>
      <c r="OJZ48" s="4"/>
      <c r="OKA48" s="4"/>
      <c r="OKB48" s="4"/>
      <c r="OKC48" s="4"/>
      <c r="OKD48" s="4"/>
      <c r="OKE48" s="4"/>
      <c r="OKF48" s="4"/>
      <c r="OKG48" s="4"/>
      <c r="OKH48" s="4"/>
      <c r="OKI48" s="4"/>
      <c r="OKJ48" s="4"/>
      <c r="OKK48" s="4"/>
      <c r="OKL48" s="4"/>
      <c r="OKM48" s="4"/>
      <c r="OKN48" s="4"/>
      <c r="OKO48" s="4"/>
      <c r="OKP48" s="4"/>
      <c r="OKQ48" s="4"/>
      <c r="OKR48" s="4"/>
      <c r="OKS48" s="4"/>
      <c r="OKT48" s="4"/>
      <c r="OKU48" s="4"/>
      <c r="OKV48" s="4"/>
      <c r="OKW48" s="4"/>
      <c r="OKX48" s="4"/>
      <c r="OKY48" s="4"/>
      <c r="OKZ48" s="4"/>
      <c r="OLA48" s="4"/>
      <c r="OLB48" s="4"/>
      <c r="OLC48" s="4"/>
      <c r="OLD48" s="4"/>
      <c r="OLE48" s="4"/>
      <c r="OLF48" s="4"/>
      <c r="OLG48" s="4"/>
      <c r="OLH48" s="4"/>
      <c r="OLI48" s="4"/>
      <c r="OLJ48" s="4"/>
      <c r="OLK48" s="4"/>
      <c r="OLL48" s="4"/>
      <c r="OLM48" s="4"/>
      <c r="OLN48" s="4"/>
      <c r="OLO48" s="4"/>
      <c r="OLP48" s="4"/>
      <c r="OLQ48" s="4"/>
      <c r="OLR48" s="4"/>
      <c r="OLS48" s="4"/>
      <c r="OLT48" s="4"/>
      <c r="OLU48" s="4"/>
      <c r="OLV48" s="4"/>
      <c r="OLW48" s="4"/>
      <c r="OLX48" s="4"/>
      <c r="OLY48" s="4"/>
      <c r="OLZ48" s="4"/>
      <c r="OMA48" s="4"/>
      <c r="OMB48" s="4"/>
      <c r="OMC48" s="4"/>
      <c r="OMD48" s="4"/>
      <c r="OME48" s="4"/>
      <c r="OMF48" s="4"/>
      <c r="OMG48" s="4"/>
      <c r="OMH48" s="4"/>
      <c r="OMI48" s="4"/>
      <c r="OMJ48" s="4"/>
      <c r="OMK48" s="4"/>
      <c r="OML48" s="4"/>
      <c r="OMM48" s="4"/>
      <c r="OMN48" s="4"/>
      <c r="OMO48" s="4"/>
      <c r="OMP48" s="4"/>
      <c r="OMQ48" s="4"/>
      <c r="OMR48" s="4"/>
      <c r="OMS48" s="4"/>
      <c r="OMT48" s="4"/>
      <c r="OMU48" s="4"/>
      <c r="OMV48" s="4"/>
      <c r="OMW48" s="4"/>
      <c r="OMX48" s="4"/>
      <c r="OMY48" s="4"/>
      <c r="OMZ48" s="4"/>
      <c r="ONA48" s="4"/>
      <c r="ONB48" s="4"/>
      <c r="ONC48" s="4"/>
      <c r="OND48" s="4"/>
      <c r="ONE48" s="4"/>
      <c r="ONF48" s="4"/>
      <c r="ONG48" s="4"/>
      <c r="ONH48" s="4"/>
      <c r="ONI48" s="4"/>
      <c r="ONJ48" s="4"/>
      <c r="ONK48" s="4"/>
      <c r="ONL48" s="4"/>
      <c r="ONM48" s="4"/>
      <c r="ONN48" s="4"/>
      <c r="ONO48" s="4"/>
      <c r="ONP48" s="4"/>
      <c r="ONQ48" s="4"/>
      <c r="ONR48" s="4"/>
      <c r="ONS48" s="4"/>
      <c r="ONT48" s="4"/>
      <c r="ONU48" s="4"/>
      <c r="ONV48" s="4"/>
      <c r="ONW48" s="4"/>
      <c r="ONX48" s="4"/>
      <c r="ONY48" s="4"/>
      <c r="ONZ48" s="4"/>
      <c r="OOA48" s="4"/>
      <c r="OOB48" s="4"/>
      <c r="OOC48" s="4"/>
      <c r="OOD48" s="4"/>
      <c r="OOE48" s="4"/>
      <c r="OOF48" s="4"/>
      <c r="OOG48" s="4"/>
      <c r="OOH48" s="4"/>
      <c r="OOI48" s="4"/>
      <c r="OOJ48" s="4"/>
      <c r="OOK48" s="4"/>
      <c r="OOL48" s="4"/>
      <c r="OOM48" s="4"/>
      <c r="OON48" s="4"/>
      <c r="OOO48" s="4"/>
      <c r="OOP48" s="4"/>
      <c r="OOQ48" s="4"/>
      <c r="OOR48" s="4"/>
      <c r="OOS48" s="4"/>
      <c r="OOT48" s="4"/>
      <c r="OOU48" s="4"/>
      <c r="OOV48" s="4"/>
      <c r="OOW48" s="4"/>
      <c r="OOX48" s="4"/>
      <c r="OOY48" s="4"/>
      <c r="OOZ48" s="4"/>
      <c r="OPA48" s="4"/>
      <c r="OPB48" s="4"/>
      <c r="OPC48" s="4"/>
      <c r="OPD48" s="4"/>
      <c r="OPE48" s="4"/>
      <c r="OPF48" s="4"/>
      <c r="OPG48" s="4"/>
      <c r="OPH48" s="4"/>
      <c r="OPI48" s="4"/>
      <c r="OPJ48" s="4"/>
      <c r="OPK48" s="4"/>
      <c r="OPL48" s="4"/>
      <c r="OPM48" s="4"/>
      <c r="OPN48" s="4"/>
      <c r="OPO48" s="4"/>
      <c r="OPP48" s="4"/>
      <c r="OPQ48" s="4"/>
      <c r="OPR48" s="4"/>
      <c r="OPS48" s="4"/>
      <c r="OPT48" s="4"/>
      <c r="OPU48" s="4"/>
      <c r="OPV48" s="4"/>
      <c r="OPW48" s="4"/>
      <c r="OPX48" s="4"/>
      <c r="OPY48" s="4"/>
      <c r="OPZ48" s="4"/>
      <c r="OQA48" s="4"/>
      <c r="OQB48" s="4"/>
      <c r="OQC48" s="4"/>
      <c r="OQD48" s="4"/>
      <c r="OQE48" s="4"/>
      <c r="OQF48" s="4"/>
      <c r="OQG48" s="4"/>
      <c r="OQH48" s="4"/>
      <c r="OQI48" s="4"/>
      <c r="OQJ48" s="4"/>
      <c r="OQK48" s="4"/>
      <c r="OQL48" s="4"/>
      <c r="OQM48" s="4"/>
      <c r="OQN48" s="4"/>
      <c r="OQO48" s="4"/>
      <c r="OQP48" s="4"/>
      <c r="OQQ48" s="4"/>
      <c r="OQR48" s="4"/>
      <c r="OQS48" s="4"/>
      <c r="OQT48" s="4"/>
      <c r="OQU48" s="4"/>
      <c r="OQV48" s="4"/>
      <c r="OQW48" s="4"/>
      <c r="OQX48" s="4"/>
      <c r="OQY48" s="4"/>
      <c r="OQZ48" s="4"/>
      <c r="ORA48" s="4"/>
      <c r="ORB48" s="4"/>
      <c r="ORC48" s="4"/>
      <c r="ORD48" s="4"/>
      <c r="ORE48" s="4"/>
      <c r="ORF48" s="4"/>
      <c r="ORG48" s="4"/>
      <c r="ORH48" s="4"/>
      <c r="ORI48" s="4"/>
      <c r="ORJ48" s="4"/>
      <c r="ORK48" s="4"/>
      <c r="ORL48" s="4"/>
      <c r="ORM48" s="4"/>
      <c r="ORN48" s="4"/>
      <c r="ORO48" s="4"/>
      <c r="ORP48" s="4"/>
      <c r="ORQ48" s="4"/>
      <c r="ORR48" s="4"/>
      <c r="ORS48" s="4"/>
      <c r="ORT48" s="4"/>
      <c r="ORU48" s="4"/>
      <c r="ORV48" s="4"/>
      <c r="ORW48" s="4"/>
      <c r="ORX48" s="4"/>
      <c r="ORY48" s="4"/>
      <c r="ORZ48" s="4"/>
      <c r="OSA48" s="4"/>
      <c r="OSB48" s="4"/>
      <c r="OSC48" s="4"/>
      <c r="OSD48" s="4"/>
      <c r="OSE48" s="4"/>
      <c r="OSF48" s="4"/>
      <c r="OSG48" s="4"/>
      <c r="OSH48" s="4"/>
      <c r="OSI48" s="4"/>
      <c r="OSJ48" s="4"/>
      <c r="OSK48" s="4"/>
      <c r="OSL48" s="4"/>
      <c r="OSM48" s="4"/>
      <c r="OSN48" s="4"/>
      <c r="OSO48" s="4"/>
      <c r="OSP48" s="4"/>
      <c r="OSQ48" s="4"/>
      <c r="OSR48" s="4"/>
      <c r="OSS48" s="4"/>
      <c r="OST48" s="4"/>
      <c r="OSU48" s="4"/>
      <c r="OSV48" s="4"/>
      <c r="OSW48" s="4"/>
      <c r="OSX48" s="4"/>
      <c r="OSY48" s="4"/>
      <c r="OSZ48" s="4"/>
      <c r="OTA48" s="4"/>
      <c r="OTB48" s="4"/>
      <c r="OTC48" s="4"/>
      <c r="OTD48" s="4"/>
      <c r="OTE48" s="4"/>
      <c r="OTF48" s="4"/>
      <c r="OTG48" s="4"/>
      <c r="OTH48" s="4"/>
      <c r="OTI48" s="4"/>
      <c r="OTJ48" s="4"/>
      <c r="OTK48" s="4"/>
      <c r="OTL48" s="4"/>
      <c r="OTM48" s="4"/>
      <c r="OTN48" s="4"/>
      <c r="OTO48" s="4"/>
      <c r="OTP48" s="4"/>
      <c r="OTQ48" s="4"/>
      <c r="OTR48" s="4"/>
      <c r="OTS48" s="4"/>
      <c r="OTT48" s="4"/>
      <c r="OTU48" s="4"/>
      <c r="OTV48" s="4"/>
      <c r="OTW48" s="4"/>
      <c r="OTX48" s="4"/>
      <c r="OTY48" s="4"/>
      <c r="OTZ48" s="4"/>
      <c r="OUA48" s="4"/>
      <c r="OUB48" s="4"/>
      <c r="OUC48" s="4"/>
      <c r="OUD48" s="4"/>
      <c r="OUE48" s="4"/>
      <c r="OUF48" s="4"/>
      <c r="OUG48" s="4"/>
      <c r="OUH48" s="4"/>
      <c r="OUI48" s="4"/>
      <c r="OUJ48" s="4"/>
      <c r="OUK48" s="4"/>
      <c r="OUL48" s="4"/>
      <c r="OUM48" s="4"/>
      <c r="OUN48" s="4"/>
      <c r="OUO48" s="4"/>
      <c r="OUP48" s="4"/>
      <c r="OUQ48" s="4"/>
      <c r="OUR48" s="4"/>
      <c r="OUS48" s="4"/>
      <c r="OUT48" s="4"/>
      <c r="OUU48" s="4"/>
      <c r="OUV48" s="4"/>
      <c r="OUW48" s="4"/>
      <c r="OUX48" s="4"/>
      <c r="OUY48" s="4"/>
      <c r="OUZ48" s="4"/>
      <c r="OVA48" s="4"/>
      <c r="OVB48" s="4"/>
      <c r="OVC48" s="4"/>
      <c r="OVD48" s="4"/>
      <c r="OVE48" s="4"/>
      <c r="OVF48" s="4"/>
      <c r="OVG48" s="4"/>
      <c r="OVH48" s="4"/>
      <c r="OVI48" s="4"/>
      <c r="OVJ48" s="4"/>
      <c r="OVK48" s="4"/>
      <c r="OVL48" s="4"/>
      <c r="OVM48" s="4"/>
      <c r="OVN48" s="4"/>
      <c r="OVO48" s="4"/>
      <c r="OVP48" s="4"/>
      <c r="OVQ48" s="4"/>
      <c r="OVR48" s="4"/>
      <c r="OVS48" s="4"/>
      <c r="OVT48" s="4"/>
      <c r="OVU48" s="4"/>
      <c r="OVV48" s="4"/>
      <c r="OVW48" s="4"/>
      <c r="OVX48" s="4"/>
      <c r="OVY48" s="4"/>
      <c r="OVZ48" s="4"/>
      <c r="OWA48" s="4"/>
      <c r="OWB48" s="4"/>
      <c r="OWC48" s="4"/>
      <c r="OWD48" s="4"/>
      <c r="OWE48" s="4"/>
      <c r="OWF48" s="4"/>
      <c r="OWG48" s="4"/>
      <c r="OWH48" s="4"/>
      <c r="OWI48" s="4"/>
      <c r="OWJ48" s="4"/>
      <c r="OWK48" s="4"/>
      <c r="OWL48" s="4"/>
      <c r="OWM48" s="4"/>
      <c r="OWN48" s="4"/>
      <c r="OWO48" s="4"/>
      <c r="OWP48" s="4"/>
      <c r="OWQ48" s="4"/>
      <c r="OWR48" s="4"/>
      <c r="OWS48" s="4"/>
      <c r="OWT48" s="4"/>
      <c r="OWU48" s="4"/>
      <c r="OWV48" s="4"/>
      <c r="OWW48" s="4"/>
      <c r="OWX48" s="4"/>
      <c r="OWY48" s="4"/>
      <c r="OWZ48" s="4"/>
      <c r="OXA48" s="4"/>
      <c r="OXB48" s="4"/>
      <c r="OXC48" s="4"/>
      <c r="OXD48" s="4"/>
      <c r="OXE48" s="4"/>
      <c r="OXF48" s="4"/>
      <c r="OXG48" s="4"/>
      <c r="OXH48" s="4"/>
      <c r="OXI48" s="4"/>
      <c r="OXJ48" s="4"/>
      <c r="OXK48" s="4"/>
      <c r="OXL48" s="4"/>
      <c r="OXM48" s="4"/>
      <c r="OXN48" s="4"/>
      <c r="OXO48" s="4"/>
      <c r="OXP48" s="4"/>
      <c r="OXQ48" s="4"/>
      <c r="OXR48" s="4"/>
      <c r="OXS48" s="4"/>
      <c r="OXT48" s="4"/>
      <c r="OXU48" s="4"/>
      <c r="OXV48" s="4"/>
      <c r="OXW48" s="4"/>
      <c r="OXX48" s="4"/>
      <c r="OXY48" s="4"/>
      <c r="OXZ48" s="4"/>
      <c r="OYA48" s="4"/>
      <c r="OYB48" s="4"/>
      <c r="OYC48" s="4"/>
      <c r="OYD48" s="4"/>
      <c r="OYE48" s="4"/>
      <c r="OYF48" s="4"/>
      <c r="OYG48" s="4"/>
      <c r="OYH48" s="4"/>
      <c r="OYI48" s="4"/>
      <c r="OYJ48" s="4"/>
      <c r="OYK48" s="4"/>
      <c r="OYL48" s="4"/>
      <c r="OYM48" s="4"/>
      <c r="OYN48" s="4"/>
      <c r="OYO48" s="4"/>
      <c r="OYP48" s="4"/>
      <c r="OYQ48" s="4"/>
      <c r="OYR48" s="4"/>
      <c r="OYS48" s="4"/>
      <c r="OYT48" s="4"/>
      <c r="OYU48" s="4"/>
      <c r="OYV48" s="4"/>
      <c r="OYW48" s="4"/>
      <c r="OYX48" s="4"/>
      <c r="OYY48" s="4"/>
      <c r="OYZ48" s="4"/>
      <c r="OZA48" s="4"/>
      <c r="OZB48" s="4"/>
      <c r="OZC48" s="4"/>
      <c r="OZD48" s="4"/>
      <c r="OZE48" s="4"/>
      <c r="OZF48" s="4"/>
      <c r="OZG48" s="4"/>
      <c r="OZH48" s="4"/>
      <c r="OZI48" s="4"/>
      <c r="OZJ48" s="4"/>
      <c r="OZK48" s="4"/>
      <c r="OZL48" s="4"/>
      <c r="OZM48" s="4"/>
      <c r="OZN48" s="4"/>
      <c r="OZO48" s="4"/>
      <c r="OZP48" s="4"/>
      <c r="OZQ48" s="4"/>
      <c r="OZR48" s="4"/>
      <c r="OZS48" s="4"/>
      <c r="OZT48" s="4"/>
      <c r="OZU48" s="4"/>
      <c r="OZV48" s="4"/>
      <c r="OZW48" s="4"/>
      <c r="OZX48" s="4"/>
      <c r="OZY48" s="4"/>
      <c r="OZZ48" s="4"/>
      <c r="PAA48" s="4"/>
      <c r="PAB48" s="4"/>
      <c r="PAC48" s="4"/>
      <c r="PAD48" s="4"/>
      <c r="PAE48" s="4"/>
      <c r="PAF48" s="4"/>
      <c r="PAG48" s="4"/>
      <c r="PAH48" s="4"/>
      <c r="PAI48" s="4"/>
      <c r="PAJ48" s="4"/>
      <c r="PAK48" s="4"/>
      <c r="PAL48" s="4"/>
      <c r="PAM48" s="4"/>
      <c r="PAN48" s="4"/>
      <c r="PAO48" s="4"/>
      <c r="PAP48" s="4"/>
      <c r="PAQ48" s="4"/>
      <c r="PAR48" s="4"/>
      <c r="PAS48" s="4"/>
      <c r="PAT48" s="4"/>
      <c r="PAU48" s="4"/>
      <c r="PAV48" s="4"/>
      <c r="PAW48" s="4"/>
      <c r="PAX48" s="4"/>
      <c r="PAY48" s="4"/>
      <c r="PAZ48" s="4"/>
      <c r="PBA48" s="4"/>
      <c r="PBB48" s="4"/>
      <c r="PBC48" s="4"/>
      <c r="PBD48" s="4"/>
      <c r="PBE48" s="4"/>
      <c r="PBF48" s="4"/>
      <c r="PBG48" s="4"/>
      <c r="PBH48" s="4"/>
      <c r="PBI48" s="4"/>
      <c r="PBJ48" s="4"/>
      <c r="PBK48" s="4"/>
      <c r="PBL48" s="4"/>
      <c r="PBM48" s="4"/>
      <c r="PBN48" s="4"/>
      <c r="PBO48" s="4"/>
      <c r="PBP48" s="4"/>
      <c r="PBQ48" s="4"/>
      <c r="PBR48" s="4"/>
      <c r="PBS48" s="4"/>
      <c r="PBT48" s="4"/>
      <c r="PBU48" s="4"/>
      <c r="PBV48" s="4"/>
      <c r="PBW48" s="4"/>
      <c r="PBX48" s="4"/>
      <c r="PBY48" s="4"/>
      <c r="PBZ48" s="4"/>
      <c r="PCA48" s="4"/>
      <c r="PCB48" s="4"/>
      <c r="PCC48" s="4"/>
      <c r="PCD48" s="4"/>
      <c r="PCE48" s="4"/>
      <c r="PCF48" s="4"/>
      <c r="PCG48" s="4"/>
      <c r="PCH48" s="4"/>
      <c r="PCI48" s="4"/>
      <c r="PCJ48" s="4"/>
      <c r="PCK48" s="4"/>
      <c r="PCL48" s="4"/>
      <c r="PCM48" s="4"/>
      <c r="PCN48" s="4"/>
      <c r="PCO48" s="4"/>
      <c r="PCP48" s="4"/>
      <c r="PCQ48" s="4"/>
      <c r="PCR48" s="4"/>
      <c r="PCS48" s="4"/>
      <c r="PCT48" s="4"/>
      <c r="PCU48" s="4"/>
      <c r="PCV48" s="4"/>
      <c r="PCW48" s="4"/>
      <c r="PCX48" s="4"/>
      <c r="PCY48" s="4"/>
      <c r="PCZ48" s="4"/>
      <c r="PDA48" s="4"/>
      <c r="PDB48" s="4"/>
      <c r="PDC48" s="4"/>
      <c r="PDD48" s="4"/>
      <c r="PDE48" s="4"/>
      <c r="PDF48" s="4"/>
      <c r="PDG48" s="4"/>
      <c r="PDH48" s="4"/>
      <c r="PDI48" s="4"/>
      <c r="PDJ48" s="4"/>
      <c r="PDK48" s="4"/>
      <c r="PDL48" s="4"/>
      <c r="PDM48" s="4"/>
      <c r="PDN48" s="4"/>
      <c r="PDO48" s="4"/>
      <c r="PDP48" s="4"/>
      <c r="PDQ48" s="4"/>
      <c r="PDR48" s="4"/>
      <c r="PDS48" s="4"/>
      <c r="PDT48" s="4"/>
      <c r="PDU48" s="4"/>
      <c r="PDV48" s="4"/>
      <c r="PDW48" s="4"/>
      <c r="PDX48" s="4"/>
      <c r="PDY48" s="4"/>
      <c r="PDZ48" s="4"/>
      <c r="PEA48" s="4"/>
      <c r="PEB48" s="4"/>
      <c r="PEC48" s="4"/>
      <c r="PED48" s="4"/>
      <c r="PEE48" s="4"/>
      <c r="PEF48" s="4"/>
      <c r="PEG48" s="4"/>
      <c r="PEH48" s="4"/>
      <c r="PEI48" s="4"/>
      <c r="PEJ48" s="4"/>
      <c r="PEK48" s="4"/>
      <c r="PEL48" s="4"/>
      <c r="PEM48" s="4"/>
      <c r="PEN48" s="4"/>
      <c r="PEO48" s="4"/>
      <c r="PEP48" s="4"/>
      <c r="PEQ48" s="4"/>
      <c r="PER48" s="4"/>
      <c r="PES48" s="4"/>
      <c r="PET48" s="4"/>
      <c r="PEU48" s="4"/>
      <c r="PEV48" s="4"/>
      <c r="PEW48" s="4"/>
      <c r="PEX48" s="4"/>
      <c r="PEY48" s="4"/>
      <c r="PEZ48" s="4"/>
      <c r="PFA48" s="4"/>
      <c r="PFB48" s="4"/>
      <c r="PFC48" s="4"/>
      <c r="PFD48" s="4"/>
      <c r="PFE48" s="4"/>
      <c r="PFF48" s="4"/>
      <c r="PFG48" s="4"/>
      <c r="PFH48" s="4"/>
      <c r="PFI48" s="4"/>
      <c r="PFJ48" s="4"/>
      <c r="PFK48" s="4"/>
      <c r="PFL48" s="4"/>
      <c r="PFM48" s="4"/>
      <c r="PFN48" s="4"/>
      <c r="PFO48" s="4"/>
      <c r="PFP48" s="4"/>
      <c r="PFQ48" s="4"/>
      <c r="PFR48" s="4"/>
      <c r="PFS48" s="4"/>
      <c r="PFT48" s="4"/>
      <c r="PFU48" s="4"/>
      <c r="PFV48" s="4"/>
      <c r="PFW48" s="4"/>
      <c r="PFX48" s="4"/>
      <c r="PFY48" s="4"/>
      <c r="PFZ48" s="4"/>
      <c r="PGA48" s="4"/>
      <c r="PGB48" s="4"/>
      <c r="PGC48" s="4"/>
      <c r="PGD48" s="4"/>
      <c r="PGE48" s="4"/>
      <c r="PGF48" s="4"/>
      <c r="PGG48" s="4"/>
      <c r="PGH48" s="4"/>
      <c r="PGI48" s="4"/>
      <c r="PGJ48" s="4"/>
      <c r="PGK48" s="4"/>
      <c r="PGL48" s="4"/>
      <c r="PGM48" s="4"/>
      <c r="PGN48" s="4"/>
      <c r="PGO48" s="4"/>
      <c r="PGP48" s="4"/>
      <c r="PGQ48" s="4"/>
      <c r="PGR48" s="4"/>
      <c r="PGS48" s="4"/>
      <c r="PGT48" s="4"/>
      <c r="PGU48" s="4"/>
      <c r="PGV48" s="4"/>
      <c r="PGW48" s="4"/>
      <c r="PGX48" s="4"/>
      <c r="PGY48" s="4"/>
      <c r="PGZ48" s="4"/>
      <c r="PHA48" s="4"/>
      <c r="PHB48" s="4"/>
      <c r="PHC48" s="4"/>
      <c r="PHD48" s="4"/>
      <c r="PHE48" s="4"/>
      <c r="PHF48" s="4"/>
      <c r="PHG48" s="4"/>
      <c r="PHH48" s="4"/>
      <c r="PHI48" s="4"/>
      <c r="PHJ48" s="4"/>
      <c r="PHK48" s="4"/>
      <c r="PHL48" s="4"/>
      <c r="PHM48" s="4"/>
      <c r="PHN48" s="4"/>
      <c r="PHO48" s="4"/>
      <c r="PHP48" s="4"/>
      <c r="PHQ48" s="4"/>
      <c r="PHR48" s="4"/>
      <c r="PHS48" s="4"/>
      <c r="PHT48" s="4"/>
      <c r="PHU48" s="4"/>
      <c r="PHV48" s="4"/>
      <c r="PHW48" s="4"/>
      <c r="PHX48" s="4"/>
      <c r="PHY48" s="4"/>
      <c r="PHZ48" s="4"/>
      <c r="PIA48" s="4"/>
      <c r="PIB48" s="4"/>
      <c r="PIC48" s="4"/>
      <c r="PID48" s="4"/>
      <c r="PIE48" s="4"/>
      <c r="PIF48" s="4"/>
      <c r="PIG48" s="4"/>
      <c r="PIH48" s="4"/>
      <c r="PII48" s="4"/>
      <c r="PIJ48" s="4"/>
      <c r="PIK48" s="4"/>
      <c r="PIL48" s="4"/>
      <c r="PIM48" s="4"/>
      <c r="PIN48" s="4"/>
      <c r="PIO48" s="4"/>
      <c r="PIP48" s="4"/>
      <c r="PIQ48" s="4"/>
      <c r="PIR48" s="4"/>
      <c r="PIS48" s="4"/>
      <c r="PIT48" s="4"/>
      <c r="PIU48" s="4"/>
      <c r="PIV48" s="4"/>
      <c r="PIW48" s="4"/>
      <c r="PIX48" s="4"/>
      <c r="PIY48" s="4"/>
      <c r="PIZ48" s="4"/>
      <c r="PJA48" s="4"/>
      <c r="PJB48" s="4"/>
      <c r="PJC48" s="4"/>
      <c r="PJD48" s="4"/>
      <c r="PJE48" s="4"/>
      <c r="PJF48" s="4"/>
      <c r="PJG48" s="4"/>
      <c r="PJH48" s="4"/>
      <c r="PJI48" s="4"/>
      <c r="PJJ48" s="4"/>
      <c r="PJK48" s="4"/>
      <c r="PJL48" s="4"/>
      <c r="PJM48" s="4"/>
      <c r="PJN48" s="4"/>
      <c r="PJO48" s="4"/>
      <c r="PJP48" s="4"/>
      <c r="PJQ48" s="4"/>
      <c r="PJR48" s="4"/>
      <c r="PJS48" s="4"/>
      <c r="PJT48" s="4"/>
      <c r="PJU48" s="4"/>
      <c r="PJV48" s="4"/>
      <c r="PJW48" s="4"/>
      <c r="PJX48" s="4"/>
      <c r="PJY48" s="4"/>
      <c r="PJZ48" s="4"/>
      <c r="PKA48" s="4"/>
      <c r="PKB48" s="4"/>
      <c r="PKC48" s="4"/>
      <c r="PKD48" s="4"/>
      <c r="PKE48" s="4"/>
      <c r="PKF48" s="4"/>
      <c r="PKG48" s="4"/>
      <c r="PKH48" s="4"/>
      <c r="PKI48" s="4"/>
      <c r="PKJ48" s="4"/>
      <c r="PKK48" s="4"/>
      <c r="PKL48" s="4"/>
      <c r="PKM48" s="4"/>
      <c r="PKN48" s="4"/>
      <c r="PKO48" s="4"/>
      <c r="PKP48" s="4"/>
      <c r="PKQ48" s="4"/>
      <c r="PKR48" s="4"/>
      <c r="PKS48" s="4"/>
      <c r="PKT48" s="4"/>
      <c r="PKU48" s="4"/>
      <c r="PKV48" s="4"/>
      <c r="PKW48" s="4"/>
      <c r="PKX48" s="4"/>
      <c r="PKY48" s="4"/>
      <c r="PKZ48" s="4"/>
      <c r="PLA48" s="4"/>
      <c r="PLB48" s="4"/>
      <c r="PLC48" s="4"/>
      <c r="PLD48" s="4"/>
      <c r="PLE48" s="4"/>
      <c r="PLF48" s="4"/>
      <c r="PLG48" s="4"/>
      <c r="PLH48" s="4"/>
      <c r="PLI48" s="4"/>
      <c r="PLJ48" s="4"/>
      <c r="PLK48" s="4"/>
      <c r="PLL48" s="4"/>
      <c r="PLM48" s="4"/>
      <c r="PLN48" s="4"/>
      <c r="PLO48" s="4"/>
      <c r="PLP48" s="4"/>
      <c r="PLQ48" s="4"/>
      <c r="PLR48" s="4"/>
      <c r="PLS48" s="4"/>
      <c r="PLT48" s="4"/>
      <c r="PLU48" s="4"/>
      <c r="PLV48" s="4"/>
      <c r="PLW48" s="4"/>
      <c r="PLX48" s="4"/>
      <c r="PLY48" s="4"/>
      <c r="PLZ48" s="4"/>
      <c r="PMA48" s="4"/>
      <c r="PMB48" s="4"/>
      <c r="PMC48" s="4"/>
      <c r="PMD48" s="4"/>
      <c r="PME48" s="4"/>
      <c r="PMF48" s="4"/>
      <c r="PMG48" s="4"/>
      <c r="PMH48" s="4"/>
      <c r="PMI48" s="4"/>
      <c r="PMJ48" s="4"/>
      <c r="PMK48" s="4"/>
      <c r="PML48" s="4"/>
      <c r="PMM48" s="4"/>
      <c r="PMN48" s="4"/>
      <c r="PMO48" s="4"/>
      <c r="PMP48" s="4"/>
      <c r="PMQ48" s="4"/>
      <c r="PMR48" s="4"/>
      <c r="PMS48" s="4"/>
      <c r="PMT48" s="4"/>
      <c r="PMU48" s="4"/>
      <c r="PMV48" s="4"/>
      <c r="PMW48" s="4"/>
      <c r="PMX48" s="4"/>
      <c r="PMY48" s="4"/>
      <c r="PMZ48" s="4"/>
      <c r="PNA48" s="4"/>
      <c r="PNB48" s="4"/>
      <c r="PNC48" s="4"/>
      <c r="PND48" s="4"/>
      <c r="PNE48" s="4"/>
      <c r="PNF48" s="4"/>
      <c r="PNG48" s="4"/>
      <c r="PNH48" s="4"/>
      <c r="PNI48" s="4"/>
      <c r="PNJ48" s="4"/>
      <c r="PNK48" s="4"/>
      <c r="PNL48" s="4"/>
      <c r="PNM48" s="4"/>
      <c r="PNN48" s="4"/>
      <c r="PNO48" s="4"/>
      <c r="PNP48" s="4"/>
      <c r="PNQ48" s="4"/>
      <c r="PNR48" s="4"/>
      <c r="PNS48" s="4"/>
      <c r="PNT48" s="4"/>
      <c r="PNU48" s="4"/>
      <c r="PNV48" s="4"/>
      <c r="PNW48" s="4"/>
      <c r="PNX48" s="4"/>
      <c r="PNY48" s="4"/>
      <c r="PNZ48" s="4"/>
      <c r="POA48" s="4"/>
      <c r="POB48" s="4"/>
      <c r="POC48" s="4"/>
      <c r="POD48" s="4"/>
      <c r="POE48" s="4"/>
      <c r="POF48" s="4"/>
      <c r="POG48" s="4"/>
      <c r="POH48" s="4"/>
      <c r="POI48" s="4"/>
      <c r="POJ48" s="4"/>
      <c r="POK48" s="4"/>
      <c r="POL48" s="4"/>
      <c r="POM48" s="4"/>
      <c r="PON48" s="4"/>
      <c r="POO48" s="4"/>
      <c r="POP48" s="4"/>
      <c r="POQ48" s="4"/>
      <c r="POR48" s="4"/>
      <c r="POS48" s="4"/>
      <c r="POT48" s="4"/>
      <c r="POU48" s="4"/>
      <c r="POV48" s="4"/>
      <c r="POW48" s="4"/>
      <c r="POX48" s="4"/>
      <c r="POY48" s="4"/>
      <c r="POZ48" s="4"/>
      <c r="PPA48" s="4"/>
      <c r="PPB48" s="4"/>
      <c r="PPC48" s="4"/>
      <c r="PPD48" s="4"/>
      <c r="PPE48" s="4"/>
      <c r="PPF48" s="4"/>
      <c r="PPG48" s="4"/>
      <c r="PPH48" s="4"/>
      <c r="PPI48" s="4"/>
      <c r="PPJ48" s="4"/>
      <c r="PPK48" s="4"/>
      <c r="PPL48" s="4"/>
      <c r="PPM48" s="4"/>
      <c r="PPN48" s="4"/>
      <c r="PPO48" s="4"/>
      <c r="PPP48" s="4"/>
      <c r="PPQ48" s="4"/>
      <c r="PPR48" s="4"/>
      <c r="PPS48" s="4"/>
      <c r="PPT48" s="4"/>
      <c r="PPU48" s="4"/>
      <c r="PPV48" s="4"/>
      <c r="PPW48" s="4"/>
      <c r="PPX48" s="4"/>
      <c r="PPY48" s="4"/>
      <c r="PPZ48" s="4"/>
      <c r="PQA48" s="4"/>
      <c r="PQB48" s="4"/>
      <c r="PQC48" s="4"/>
      <c r="PQD48" s="4"/>
      <c r="PQE48" s="4"/>
      <c r="PQF48" s="4"/>
      <c r="PQG48" s="4"/>
      <c r="PQH48" s="4"/>
      <c r="PQI48" s="4"/>
      <c r="PQJ48" s="4"/>
      <c r="PQK48" s="4"/>
      <c r="PQL48" s="4"/>
      <c r="PQM48" s="4"/>
      <c r="PQN48" s="4"/>
      <c r="PQO48" s="4"/>
      <c r="PQP48" s="4"/>
      <c r="PQQ48" s="4"/>
      <c r="PQR48" s="4"/>
      <c r="PQS48" s="4"/>
      <c r="PQT48" s="4"/>
      <c r="PQU48" s="4"/>
      <c r="PQV48" s="4"/>
      <c r="PQW48" s="4"/>
      <c r="PQX48" s="4"/>
      <c r="PQY48" s="4"/>
      <c r="PQZ48" s="4"/>
      <c r="PRA48" s="4"/>
      <c r="PRB48" s="4"/>
      <c r="PRC48" s="4"/>
      <c r="PRD48" s="4"/>
      <c r="PRE48" s="4"/>
      <c r="PRF48" s="4"/>
      <c r="PRG48" s="4"/>
      <c r="PRH48" s="4"/>
      <c r="PRI48" s="4"/>
      <c r="PRJ48" s="4"/>
      <c r="PRK48" s="4"/>
      <c r="PRL48" s="4"/>
      <c r="PRM48" s="4"/>
      <c r="PRN48" s="4"/>
      <c r="PRO48" s="4"/>
      <c r="PRP48" s="4"/>
      <c r="PRQ48" s="4"/>
      <c r="PRR48" s="4"/>
      <c r="PRS48" s="4"/>
      <c r="PRT48" s="4"/>
      <c r="PRU48" s="4"/>
      <c r="PRV48" s="4"/>
      <c r="PRW48" s="4"/>
      <c r="PRX48" s="4"/>
      <c r="PRY48" s="4"/>
      <c r="PRZ48" s="4"/>
      <c r="PSA48" s="4"/>
      <c r="PSB48" s="4"/>
      <c r="PSC48" s="4"/>
      <c r="PSD48" s="4"/>
      <c r="PSE48" s="4"/>
      <c r="PSF48" s="4"/>
      <c r="PSG48" s="4"/>
      <c r="PSH48" s="4"/>
      <c r="PSI48" s="4"/>
      <c r="PSJ48" s="4"/>
      <c r="PSK48" s="4"/>
      <c r="PSL48" s="4"/>
      <c r="PSM48" s="4"/>
      <c r="PSN48" s="4"/>
      <c r="PSO48" s="4"/>
      <c r="PSP48" s="4"/>
      <c r="PSQ48" s="4"/>
      <c r="PSR48" s="4"/>
      <c r="PSS48" s="4"/>
      <c r="PST48" s="4"/>
      <c r="PSU48" s="4"/>
      <c r="PSV48" s="4"/>
      <c r="PSW48" s="4"/>
      <c r="PSX48" s="4"/>
      <c r="PSY48" s="4"/>
      <c r="PSZ48" s="4"/>
      <c r="PTA48" s="4"/>
      <c r="PTB48" s="4"/>
      <c r="PTC48" s="4"/>
      <c r="PTD48" s="4"/>
      <c r="PTE48" s="4"/>
      <c r="PTF48" s="4"/>
      <c r="PTG48" s="4"/>
      <c r="PTH48" s="4"/>
      <c r="PTI48" s="4"/>
      <c r="PTJ48" s="4"/>
      <c r="PTK48" s="4"/>
      <c r="PTL48" s="4"/>
      <c r="PTM48" s="4"/>
      <c r="PTN48" s="4"/>
      <c r="PTO48" s="4"/>
      <c r="PTP48" s="4"/>
      <c r="PTQ48" s="4"/>
      <c r="PTR48" s="4"/>
      <c r="PTS48" s="4"/>
      <c r="PTT48" s="4"/>
      <c r="PTU48" s="4"/>
      <c r="PTV48" s="4"/>
      <c r="PTW48" s="4"/>
      <c r="PTX48" s="4"/>
      <c r="PTY48" s="4"/>
      <c r="PTZ48" s="4"/>
      <c r="PUA48" s="4"/>
      <c r="PUB48" s="4"/>
      <c r="PUC48" s="4"/>
      <c r="PUD48" s="4"/>
      <c r="PUE48" s="4"/>
      <c r="PUF48" s="4"/>
      <c r="PUG48" s="4"/>
      <c r="PUH48" s="4"/>
      <c r="PUI48" s="4"/>
      <c r="PUJ48" s="4"/>
      <c r="PUK48" s="4"/>
      <c r="PUL48" s="4"/>
      <c r="PUM48" s="4"/>
      <c r="PUN48" s="4"/>
      <c r="PUO48" s="4"/>
      <c r="PUP48" s="4"/>
      <c r="PUQ48" s="4"/>
      <c r="PUR48" s="4"/>
      <c r="PUS48" s="4"/>
      <c r="PUT48" s="4"/>
      <c r="PUU48" s="4"/>
      <c r="PUV48" s="4"/>
      <c r="PUW48" s="4"/>
      <c r="PUX48" s="4"/>
      <c r="PUY48" s="4"/>
      <c r="PUZ48" s="4"/>
      <c r="PVA48" s="4"/>
      <c r="PVB48" s="4"/>
      <c r="PVC48" s="4"/>
      <c r="PVD48" s="4"/>
      <c r="PVE48" s="4"/>
      <c r="PVF48" s="4"/>
      <c r="PVG48" s="4"/>
      <c r="PVH48" s="4"/>
      <c r="PVI48" s="4"/>
      <c r="PVJ48" s="4"/>
      <c r="PVK48" s="4"/>
      <c r="PVL48" s="4"/>
      <c r="PVM48" s="4"/>
      <c r="PVN48" s="4"/>
      <c r="PVO48" s="4"/>
      <c r="PVP48" s="4"/>
      <c r="PVQ48" s="4"/>
      <c r="PVR48" s="4"/>
      <c r="PVS48" s="4"/>
      <c r="PVT48" s="4"/>
      <c r="PVU48" s="4"/>
      <c r="PVV48" s="4"/>
      <c r="PVW48" s="4"/>
      <c r="PVX48" s="4"/>
      <c r="PVY48" s="4"/>
      <c r="PVZ48" s="4"/>
      <c r="PWA48" s="4"/>
      <c r="PWB48" s="4"/>
      <c r="PWC48" s="4"/>
      <c r="PWD48" s="4"/>
      <c r="PWE48" s="4"/>
      <c r="PWF48" s="4"/>
      <c r="PWG48" s="4"/>
      <c r="PWH48" s="4"/>
      <c r="PWI48" s="4"/>
      <c r="PWJ48" s="4"/>
      <c r="PWK48" s="4"/>
      <c r="PWL48" s="4"/>
      <c r="PWM48" s="4"/>
      <c r="PWN48" s="4"/>
      <c r="PWO48" s="4"/>
      <c r="PWP48" s="4"/>
      <c r="PWQ48" s="4"/>
      <c r="PWR48" s="4"/>
      <c r="PWS48" s="4"/>
      <c r="PWT48" s="4"/>
      <c r="PWU48" s="4"/>
      <c r="PWV48" s="4"/>
      <c r="PWW48" s="4"/>
      <c r="PWX48" s="4"/>
      <c r="PWY48" s="4"/>
      <c r="PWZ48" s="4"/>
      <c r="PXA48" s="4"/>
      <c r="PXB48" s="4"/>
      <c r="PXC48" s="4"/>
      <c r="PXD48" s="4"/>
      <c r="PXE48" s="4"/>
      <c r="PXF48" s="4"/>
      <c r="PXG48" s="4"/>
      <c r="PXH48" s="4"/>
      <c r="PXI48" s="4"/>
      <c r="PXJ48" s="4"/>
      <c r="PXK48" s="4"/>
      <c r="PXL48" s="4"/>
      <c r="PXM48" s="4"/>
      <c r="PXN48" s="4"/>
      <c r="PXO48" s="4"/>
      <c r="PXP48" s="4"/>
      <c r="PXQ48" s="4"/>
      <c r="PXR48" s="4"/>
      <c r="PXS48" s="4"/>
      <c r="PXT48" s="4"/>
      <c r="PXU48" s="4"/>
      <c r="PXV48" s="4"/>
      <c r="PXW48" s="4"/>
      <c r="PXX48" s="4"/>
      <c r="PXY48" s="4"/>
      <c r="PXZ48" s="4"/>
      <c r="PYA48" s="4"/>
      <c r="PYB48" s="4"/>
      <c r="PYC48" s="4"/>
      <c r="PYD48" s="4"/>
      <c r="PYE48" s="4"/>
      <c r="PYF48" s="4"/>
      <c r="PYG48" s="4"/>
      <c r="PYH48" s="4"/>
      <c r="PYI48" s="4"/>
      <c r="PYJ48" s="4"/>
      <c r="PYK48" s="4"/>
      <c r="PYL48" s="4"/>
      <c r="PYM48" s="4"/>
      <c r="PYN48" s="4"/>
      <c r="PYO48" s="4"/>
      <c r="PYP48" s="4"/>
      <c r="PYQ48" s="4"/>
      <c r="PYR48" s="4"/>
      <c r="PYS48" s="4"/>
      <c r="PYT48" s="4"/>
      <c r="PYU48" s="4"/>
      <c r="PYV48" s="4"/>
      <c r="PYW48" s="4"/>
      <c r="PYX48" s="4"/>
      <c r="PYY48" s="4"/>
      <c r="PYZ48" s="4"/>
      <c r="PZA48" s="4"/>
      <c r="PZB48" s="4"/>
      <c r="PZC48" s="4"/>
      <c r="PZD48" s="4"/>
      <c r="PZE48" s="4"/>
      <c r="PZF48" s="4"/>
      <c r="PZG48" s="4"/>
      <c r="PZH48" s="4"/>
      <c r="PZI48" s="4"/>
      <c r="PZJ48" s="4"/>
      <c r="PZK48" s="4"/>
      <c r="PZL48" s="4"/>
      <c r="PZM48" s="4"/>
      <c r="PZN48" s="4"/>
      <c r="PZO48" s="4"/>
      <c r="PZP48" s="4"/>
      <c r="PZQ48" s="4"/>
      <c r="PZR48" s="4"/>
      <c r="PZS48" s="4"/>
      <c r="PZT48" s="4"/>
      <c r="PZU48" s="4"/>
      <c r="PZV48" s="4"/>
      <c r="PZW48" s="4"/>
      <c r="PZX48" s="4"/>
      <c r="PZY48" s="4"/>
      <c r="PZZ48" s="4"/>
      <c r="QAA48" s="4"/>
      <c r="QAB48" s="4"/>
      <c r="QAC48" s="4"/>
      <c r="QAD48" s="4"/>
      <c r="QAE48" s="4"/>
      <c r="QAF48" s="4"/>
      <c r="QAG48" s="4"/>
      <c r="QAH48" s="4"/>
      <c r="QAI48" s="4"/>
      <c r="QAJ48" s="4"/>
      <c r="QAK48" s="4"/>
      <c r="QAL48" s="4"/>
      <c r="QAM48" s="4"/>
      <c r="QAN48" s="4"/>
      <c r="QAO48" s="4"/>
      <c r="QAP48" s="4"/>
      <c r="QAQ48" s="4"/>
      <c r="QAR48" s="4"/>
      <c r="QAS48" s="4"/>
      <c r="QAT48" s="4"/>
      <c r="QAU48" s="4"/>
      <c r="QAV48" s="4"/>
      <c r="QAW48" s="4"/>
      <c r="QAX48" s="4"/>
      <c r="QAY48" s="4"/>
      <c r="QAZ48" s="4"/>
      <c r="QBA48" s="4"/>
      <c r="QBB48" s="4"/>
      <c r="QBC48" s="4"/>
      <c r="QBD48" s="4"/>
      <c r="QBE48" s="4"/>
      <c r="QBF48" s="4"/>
      <c r="QBG48" s="4"/>
      <c r="QBH48" s="4"/>
      <c r="QBI48" s="4"/>
      <c r="QBJ48" s="4"/>
      <c r="QBK48" s="4"/>
      <c r="QBL48" s="4"/>
      <c r="QBM48" s="4"/>
      <c r="QBN48" s="4"/>
      <c r="QBO48" s="4"/>
      <c r="QBP48" s="4"/>
      <c r="QBQ48" s="4"/>
      <c r="QBR48" s="4"/>
      <c r="QBS48" s="4"/>
      <c r="QBT48" s="4"/>
      <c r="QBU48" s="4"/>
      <c r="QBV48" s="4"/>
      <c r="QBW48" s="4"/>
      <c r="QBX48" s="4"/>
      <c r="QBY48" s="4"/>
      <c r="QBZ48" s="4"/>
      <c r="QCA48" s="4"/>
      <c r="QCB48" s="4"/>
      <c r="QCC48" s="4"/>
      <c r="QCD48" s="4"/>
      <c r="QCE48" s="4"/>
      <c r="QCF48" s="4"/>
      <c r="QCG48" s="4"/>
      <c r="QCH48" s="4"/>
      <c r="QCI48" s="4"/>
      <c r="QCJ48" s="4"/>
      <c r="QCK48" s="4"/>
      <c r="QCL48" s="4"/>
      <c r="QCM48" s="4"/>
      <c r="QCN48" s="4"/>
      <c r="QCO48" s="4"/>
      <c r="QCP48" s="4"/>
      <c r="QCQ48" s="4"/>
      <c r="QCR48" s="4"/>
      <c r="QCS48" s="4"/>
      <c r="QCT48" s="4"/>
      <c r="QCU48" s="4"/>
      <c r="QCV48" s="4"/>
      <c r="QCW48" s="4"/>
      <c r="QCX48" s="4"/>
      <c r="QCY48" s="4"/>
      <c r="QCZ48" s="4"/>
      <c r="QDA48" s="4"/>
      <c r="QDB48" s="4"/>
      <c r="QDC48" s="4"/>
      <c r="QDD48" s="4"/>
      <c r="QDE48" s="4"/>
      <c r="QDF48" s="4"/>
      <c r="QDG48" s="4"/>
      <c r="QDH48" s="4"/>
      <c r="QDI48" s="4"/>
      <c r="QDJ48" s="4"/>
      <c r="QDK48" s="4"/>
      <c r="QDL48" s="4"/>
      <c r="QDM48" s="4"/>
      <c r="QDN48" s="4"/>
      <c r="QDO48" s="4"/>
      <c r="QDP48" s="4"/>
      <c r="QDQ48" s="4"/>
      <c r="QDR48" s="4"/>
      <c r="QDS48" s="4"/>
      <c r="QDT48" s="4"/>
      <c r="QDU48" s="4"/>
      <c r="QDV48" s="4"/>
      <c r="QDW48" s="4"/>
      <c r="QDX48" s="4"/>
      <c r="QDY48" s="4"/>
      <c r="QDZ48" s="4"/>
      <c r="QEA48" s="4"/>
      <c r="QEB48" s="4"/>
      <c r="QEC48" s="4"/>
      <c r="QED48" s="4"/>
      <c r="QEE48" s="4"/>
      <c r="QEF48" s="4"/>
      <c r="QEG48" s="4"/>
      <c r="QEH48" s="4"/>
      <c r="QEI48" s="4"/>
      <c r="QEJ48" s="4"/>
      <c r="QEK48" s="4"/>
      <c r="QEL48" s="4"/>
      <c r="QEM48" s="4"/>
      <c r="QEN48" s="4"/>
      <c r="QEO48" s="4"/>
      <c r="QEP48" s="4"/>
      <c r="QEQ48" s="4"/>
      <c r="QER48" s="4"/>
      <c r="QES48" s="4"/>
      <c r="QET48" s="4"/>
      <c r="QEU48" s="4"/>
      <c r="QEV48" s="4"/>
      <c r="QEW48" s="4"/>
      <c r="QEX48" s="4"/>
      <c r="QEY48" s="4"/>
      <c r="QEZ48" s="4"/>
      <c r="QFA48" s="4"/>
      <c r="QFB48" s="4"/>
      <c r="QFC48" s="4"/>
      <c r="QFD48" s="4"/>
      <c r="QFE48" s="4"/>
      <c r="QFF48" s="4"/>
      <c r="QFG48" s="4"/>
      <c r="QFH48" s="4"/>
      <c r="QFI48" s="4"/>
      <c r="QFJ48" s="4"/>
      <c r="QFK48" s="4"/>
      <c r="QFL48" s="4"/>
      <c r="QFM48" s="4"/>
      <c r="QFN48" s="4"/>
      <c r="QFO48" s="4"/>
      <c r="QFP48" s="4"/>
      <c r="QFQ48" s="4"/>
      <c r="QFR48" s="4"/>
      <c r="QFS48" s="4"/>
      <c r="QFT48" s="4"/>
      <c r="QFU48" s="4"/>
      <c r="QFV48" s="4"/>
      <c r="QFW48" s="4"/>
      <c r="QFX48" s="4"/>
      <c r="QFY48" s="4"/>
      <c r="QFZ48" s="4"/>
      <c r="QGA48" s="4"/>
      <c r="QGB48" s="4"/>
      <c r="QGC48" s="4"/>
      <c r="QGD48" s="4"/>
      <c r="QGE48" s="4"/>
      <c r="QGF48" s="4"/>
      <c r="QGG48" s="4"/>
      <c r="QGH48" s="4"/>
      <c r="QGI48" s="4"/>
      <c r="QGJ48" s="4"/>
      <c r="QGK48" s="4"/>
      <c r="QGL48" s="4"/>
      <c r="QGM48" s="4"/>
      <c r="QGN48" s="4"/>
      <c r="QGO48" s="4"/>
      <c r="QGP48" s="4"/>
      <c r="QGQ48" s="4"/>
      <c r="QGR48" s="4"/>
      <c r="QGS48" s="4"/>
      <c r="QGT48" s="4"/>
      <c r="QGU48" s="4"/>
      <c r="QGV48" s="4"/>
      <c r="QGW48" s="4"/>
      <c r="QGX48" s="4"/>
      <c r="QGY48" s="4"/>
      <c r="QGZ48" s="4"/>
      <c r="QHA48" s="4"/>
      <c r="QHB48" s="4"/>
      <c r="QHC48" s="4"/>
      <c r="QHD48" s="4"/>
      <c r="QHE48" s="4"/>
      <c r="QHF48" s="4"/>
      <c r="QHG48" s="4"/>
      <c r="QHH48" s="4"/>
      <c r="QHI48" s="4"/>
      <c r="QHJ48" s="4"/>
      <c r="QHK48" s="4"/>
      <c r="QHL48" s="4"/>
      <c r="QHM48" s="4"/>
      <c r="QHN48" s="4"/>
      <c r="QHO48" s="4"/>
      <c r="QHP48" s="4"/>
      <c r="QHQ48" s="4"/>
      <c r="QHR48" s="4"/>
      <c r="QHS48" s="4"/>
      <c r="QHT48" s="4"/>
      <c r="QHU48" s="4"/>
      <c r="QHV48" s="4"/>
      <c r="QHW48" s="4"/>
      <c r="QHX48" s="4"/>
      <c r="QHY48" s="4"/>
      <c r="QHZ48" s="4"/>
      <c r="QIA48" s="4"/>
      <c r="QIB48" s="4"/>
      <c r="QIC48" s="4"/>
      <c r="QID48" s="4"/>
      <c r="QIE48" s="4"/>
      <c r="QIF48" s="4"/>
      <c r="QIG48" s="4"/>
      <c r="QIH48" s="4"/>
      <c r="QII48" s="4"/>
      <c r="QIJ48" s="4"/>
      <c r="QIK48" s="4"/>
      <c r="QIL48" s="4"/>
      <c r="QIM48" s="4"/>
      <c r="QIN48" s="4"/>
      <c r="QIO48" s="4"/>
      <c r="QIP48" s="4"/>
      <c r="QIQ48" s="4"/>
      <c r="QIR48" s="4"/>
      <c r="QIS48" s="4"/>
      <c r="QIT48" s="4"/>
      <c r="QIU48" s="4"/>
      <c r="QIV48" s="4"/>
      <c r="QIW48" s="4"/>
      <c r="QIX48" s="4"/>
      <c r="QIY48" s="4"/>
      <c r="QIZ48" s="4"/>
      <c r="QJA48" s="4"/>
      <c r="QJB48" s="4"/>
      <c r="QJC48" s="4"/>
      <c r="QJD48" s="4"/>
      <c r="QJE48" s="4"/>
      <c r="QJF48" s="4"/>
      <c r="QJG48" s="4"/>
      <c r="QJH48" s="4"/>
      <c r="QJI48" s="4"/>
      <c r="QJJ48" s="4"/>
      <c r="QJK48" s="4"/>
      <c r="QJL48" s="4"/>
      <c r="QJM48" s="4"/>
      <c r="QJN48" s="4"/>
      <c r="QJO48" s="4"/>
      <c r="QJP48" s="4"/>
      <c r="QJQ48" s="4"/>
      <c r="QJR48" s="4"/>
      <c r="QJS48" s="4"/>
      <c r="QJT48" s="4"/>
      <c r="QJU48" s="4"/>
      <c r="QJV48" s="4"/>
      <c r="QJW48" s="4"/>
      <c r="QJX48" s="4"/>
      <c r="QJY48" s="4"/>
      <c r="QJZ48" s="4"/>
      <c r="QKA48" s="4"/>
      <c r="QKB48" s="4"/>
      <c r="QKC48" s="4"/>
      <c r="QKD48" s="4"/>
      <c r="QKE48" s="4"/>
      <c r="QKF48" s="4"/>
      <c r="QKG48" s="4"/>
      <c r="QKH48" s="4"/>
      <c r="QKI48" s="4"/>
      <c r="QKJ48" s="4"/>
      <c r="QKK48" s="4"/>
      <c r="QKL48" s="4"/>
      <c r="QKM48" s="4"/>
      <c r="QKN48" s="4"/>
      <c r="QKO48" s="4"/>
      <c r="QKP48" s="4"/>
      <c r="QKQ48" s="4"/>
      <c r="QKR48" s="4"/>
      <c r="QKS48" s="4"/>
      <c r="QKT48" s="4"/>
      <c r="QKU48" s="4"/>
      <c r="QKV48" s="4"/>
      <c r="QKW48" s="4"/>
      <c r="QKX48" s="4"/>
      <c r="QKY48" s="4"/>
      <c r="QKZ48" s="4"/>
      <c r="QLA48" s="4"/>
      <c r="QLB48" s="4"/>
      <c r="QLC48" s="4"/>
      <c r="QLD48" s="4"/>
      <c r="QLE48" s="4"/>
      <c r="QLF48" s="4"/>
      <c r="QLG48" s="4"/>
      <c r="QLH48" s="4"/>
      <c r="QLI48" s="4"/>
      <c r="QLJ48" s="4"/>
      <c r="QLK48" s="4"/>
      <c r="QLL48" s="4"/>
      <c r="QLM48" s="4"/>
      <c r="QLN48" s="4"/>
      <c r="QLO48" s="4"/>
      <c r="QLP48" s="4"/>
      <c r="QLQ48" s="4"/>
      <c r="QLR48" s="4"/>
      <c r="QLS48" s="4"/>
      <c r="QLT48" s="4"/>
      <c r="QLU48" s="4"/>
      <c r="QLV48" s="4"/>
      <c r="QLW48" s="4"/>
      <c r="QLX48" s="4"/>
      <c r="QLY48" s="4"/>
      <c r="QLZ48" s="4"/>
      <c r="QMA48" s="4"/>
      <c r="QMB48" s="4"/>
      <c r="QMC48" s="4"/>
      <c r="QMD48" s="4"/>
      <c r="QME48" s="4"/>
      <c r="QMF48" s="4"/>
      <c r="QMG48" s="4"/>
      <c r="QMH48" s="4"/>
      <c r="QMI48" s="4"/>
      <c r="QMJ48" s="4"/>
      <c r="QMK48" s="4"/>
      <c r="QML48" s="4"/>
      <c r="QMM48" s="4"/>
      <c r="QMN48" s="4"/>
      <c r="QMO48" s="4"/>
      <c r="QMP48" s="4"/>
      <c r="QMQ48" s="4"/>
      <c r="QMR48" s="4"/>
      <c r="QMS48" s="4"/>
      <c r="QMT48" s="4"/>
      <c r="QMU48" s="4"/>
      <c r="QMV48" s="4"/>
      <c r="QMW48" s="4"/>
      <c r="QMX48" s="4"/>
      <c r="QMY48" s="4"/>
      <c r="QMZ48" s="4"/>
      <c r="QNA48" s="4"/>
      <c r="QNB48" s="4"/>
      <c r="QNC48" s="4"/>
      <c r="QND48" s="4"/>
      <c r="QNE48" s="4"/>
      <c r="QNF48" s="4"/>
      <c r="QNG48" s="4"/>
      <c r="QNH48" s="4"/>
      <c r="QNI48" s="4"/>
      <c r="QNJ48" s="4"/>
      <c r="QNK48" s="4"/>
      <c r="QNL48" s="4"/>
      <c r="QNM48" s="4"/>
      <c r="QNN48" s="4"/>
      <c r="QNO48" s="4"/>
      <c r="QNP48" s="4"/>
      <c r="QNQ48" s="4"/>
      <c r="QNR48" s="4"/>
      <c r="QNS48" s="4"/>
      <c r="QNT48" s="4"/>
      <c r="QNU48" s="4"/>
      <c r="QNV48" s="4"/>
      <c r="QNW48" s="4"/>
      <c r="QNX48" s="4"/>
      <c r="QNY48" s="4"/>
      <c r="QNZ48" s="4"/>
      <c r="QOA48" s="4"/>
      <c r="QOB48" s="4"/>
      <c r="QOC48" s="4"/>
      <c r="QOD48" s="4"/>
      <c r="QOE48" s="4"/>
      <c r="QOF48" s="4"/>
      <c r="QOG48" s="4"/>
      <c r="QOH48" s="4"/>
      <c r="QOI48" s="4"/>
      <c r="QOJ48" s="4"/>
      <c r="QOK48" s="4"/>
      <c r="QOL48" s="4"/>
      <c r="QOM48" s="4"/>
      <c r="QON48" s="4"/>
      <c r="QOO48" s="4"/>
      <c r="QOP48" s="4"/>
      <c r="QOQ48" s="4"/>
      <c r="QOR48" s="4"/>
      <c r="QOS48" s="4"/>
      <c r="QOT48" s="4"/>
      <c r="QOU48" s="4"/>
      <c r="QOV48" s="4"/>
      <c r="QOW48" s="4"/>
      <c r="QOX48" s="4"/>
      <c r="QOY48" s="4"/>
      <c r="QOZ48" s="4"/>
      <c r="QPA48" s="4"/>
      <c r="QPB48" s="4"/>
      <c r="QPC48" s="4"/>
      <c r="QPD48" s="4"/>
      <c r="QPE48" s="4"/>
      <c r="QPF48" s="4"/>
      <c r="QPG48" s="4"/>
      <c r="QPH48" s="4"/>
      <c r="QPI48" s="4"/>
      <c r="QPJ48" s="4"/>
      <c r="QPK48" s="4"/>
      <c r="QPL48" s="4"/>
      <c r="QPM48" s="4"/>
      <c r="QPN48" s="4"/>
      <c r="QPO48" s="4"/>
      <c r="QPP48" s="4"/>
      <c r="QPQ48" s="4"/>
      <c r="QPR48" s="4"/>
      <c r="QPS48" s="4"/>
      <c r="QPT48" s="4"/>
      <c r="QPU48" s="4"/>
      <c r="QPV48" s="4"/>
      <c r="QPW48" s="4"/>
      <c r="QPX48" s="4"/>
      <c r="QPY48" s="4"/>
      <c r="QPZ48" s="4"/>
      <c r="QQA48" s="4"/>
      <c r="QQB48" s="4"/>
      <c r="QQC48" s="4"/>
      <c r="QQD48" s="4"/>
      <c r="QQE48" s="4"/>
      <c r="QQF48" s="4"/>
      <c r="QQG48" s="4"/>
      <c r="QQH48" s="4"/>
      <c r="QQI48" s="4"/>
      <c r="QQJ48" s="4"/>
      <c r="QQK48" s="4"/>
      <c r="QQL48" s="4"/>
      <c r="QQM48" s="4"/>
      <c r="QQN48" s="4"/>
      <c r="QQO48" s="4"/>
      <c r="QQP48" s="4"/>
      <c r="QQQ48" s="4"/>
      <c r="QQR48" s="4"/>
      <c r="QQS48" s="4"/>
      <c r="QQT48" s="4"/>
      <c r="QQU48" s="4"/>
      <c r="QQV48" s="4"/>
      <c r="QQW48" s="4"/>
      <c r="QQX48" s="4"/>
      <c r="QQY48" s="4"/>
      <c r="QQZ48" s="4"/>
      <c r="QRA48" s="4"/>
      <c r="QRB48" s="4"/>
      <c r="QRC48" s="4"/>
      <c r="QRD48" s="4"/>
      <c r="QRE48" s="4"/>
      <c r="QRF48" s="4"/>
      <c r="QRG48" s="4"/>
      <c r="QRH48" s="4"/>
      <c r="QRI48" s="4"/>
      <c r="QRJ48" s="4"/>
      <c r="QRK48" s="4"/>
      <c r="QRL48" s="4"/>
      <c r="QRM48" s="4"/>
      <c r="QRN48" s="4"/>
      <c r="QRO48" s="4"/>
      <c r="QRP48" s="4"/>
      <c r="QRQ48" s="4"/>
      <c r="QRR48" s="4"/>
      <c r="QRS48" s="4"/>
      <c r="QRT48" s="4"/>
      <c r="QRU48" s="4"/>
      <c r="QRV48" s="4"/>
      <c r="QRW48" s="4"/>
      <c r="QRX48" s="4"/>
      <c r="QRY48" s="4"/>
      <c r="QRZ48" s="4"/>
      <c r="QSA48" s="4"/>
      <c r="QSB48" s="4"/>
      <c r="QSC48" s="4"/>
      <c r="QSD48" s="4"/>
      <c r="QSE48" s="4"/>
      <c r="QSF48" s="4"/>
      <c r="QSG48" s="4"/>
      <c r="QSH48" s="4"/>
      <c r="QSI48" s="4"/>
      <c r="QSJ48" s="4"/>
      <c r="QSK48" s="4"/>
      <c r="QSL48" s="4"/>
      <c r="QSM48" s="4"/>
      <c r="QSN48" s="4"/>
      <c r="QSO48" s="4"/>
      <c r="QSP48" s="4"/>
      <c r="QSQ48" s="4"/>
      <c r="QSR48" s="4"/>
      <c r="QSS48" s="4"/>
      <c r="QST48" s="4"/>
      <c r="QSU48" s="4"/>
      <c r="QSV48" s="4"/>
      <c r="QSW48" s="4"/>
      <c r="QSX48" s="4"/>
      <c r="QSY48" s="4"/>
      <c r="QSZ48" s="4"/>
      <c r="QTA48" s="4"/>
      <c r="QTB48" s="4"/>
      <c r="QTC48" s="4"/>
      <c r="QTD48" s="4"/>
      <c r="QTE48" s="4"/>
      <c r="QTF48" s="4"/>
      <c r="QTG48" s="4"/>
      <c r="QTH48" s="4"/>
      <c r="QTI48" s="4"/>
      <c r="QTJ48" s="4"/>
      <c r="QTK48" s="4"/>
      <c r="QTL48" s="4"/>
      <c r="QTM48" s="4"/>
      <c r="QTN48" s="4"/>
      <c r="QTO48" s="4"/>
      <c r="QTP48" s="4"/>
      <c r="QTQ48" s="4"/>
      <c r="QTR48" s="4"/>
      <c r="QTS48" s="4"/>
      <c r="QTT48" s="4"/>
      <c r="QTU48" s="4"/>
      <c r="QTV48" s="4"/>
      <c r="QTW48" s="4"/>
      <c r="QTX48" s="4"/>
      <c r="QTY48" s="4"/>
      <c r="QTZ48" s="4"/>
      <c r="QUA48" s="4"/>
      <c r="QUB48" s="4"/>
      <c r="QUC48" s="4"/>
      <c r="QUD48" s="4"/>
      <c r="QUE48" s="4"/>
      <c r="QUF48" s="4"/>
      <c r="QUG48" s="4"/>
      <c r="QUH48" s="4"/>
      <c r="QUI48" s="4"/>
      <c r="QUJ48" s="4"/>
      <c r="QUK48" s="4"/>
      <c r="QUL48" s="4"/>
      <c r="QUM48" s="4"/>
      <c r="QUN48" s="4"/>
      <c r="QUO48" s="4"/>
      <c r="QUP48" s="4"/>
      <c r="QUQ48" s="4"/>
      <c r="QUR48" s="4"/>
      <c r="QUS48" s="4"/>
      <c r="QUT48" s="4"/>
      <c r="QUU48" s="4"/>
      <c r="QUV48" s="4"/>
      <c r="QUW48" s="4"/>
      <c r="QUX48" s="4"/>
      <c r="QUY48" s="4"/>
      <c r="QUZ48" s="4"/>
      <c r="QVA48" s="4"/>
      <c r="QVB48" s="4"/>
      <c r="QVC48" s="4"/>
      <c r="QVD48" s="4"/>
      <c r="QVE48" s="4"/>
      <c r="QVF48" s="4"/>
      <c r="QVG48" s="4"/>
      <c r="QVH48" s="4"/>
      <c r="QVI48" s="4"/>
      <c r="QVJ48" s="4"/>
      <c r="QVK48" s="4"/>
      <c r="QVL48" s="4"/>
      <c r="QVM48" s="4"/>
      <c r="QVN48" s="4"/>
      <c r="QVO48" s="4"/>
      <c r="QVP48" s="4"/>
      <c r="QVQ48" s="4"/>
      <c r="QVR48" s="4"/>
      <c r="QVS48" s="4"/>
      <c r="QVT48" s="4"/>
      <c r="QVU48" s="4"/>
      <c r="QVV48" s="4"/>
      <c r="QVW48" s="4"/>
      <c r="QVX48" s="4"/>
      <c r="QVY48" s="4"/>
      <c r="QVZ48" s="4"/>
      <c r="QWA48" s="4"/>
      <c r="QWB48" s="4"/>
      <c r="QWC48" s="4"/>
      <c r="QWD48" s="4"/>
      <c r="QWE48" s="4"/>
      <c r="QWF48" s="4"/>
      <c r="QWG48" s="4"/>
      <c r="QWH48" s="4"/>
      <c r="QWI48" s="4"/>
      <c r="QWJ48" s="4"/>
      <c r="QWK48" s="4"/>
      <c r="QWL48" s="4"/>
      <c r="QWM48" s="4"/>
      <c r="QWN48" s="4"/>
      <c r="QWO48" s="4"/>
      <c r="QWP48" s="4"/>
      <c r="QWQ48" s="4"/>
      <c r="QWR48" s="4"/>
      <c r="QWS48" s="4"/>
      <c r="QWT48" s="4"/>
      <c r="QWU48" s="4"/>
      <c r="QWV48" s="4"/>
      <c r="QWW48" s="4"/>
      <c r="QWX48" s="4"/>
      <c r="QWY48" s="4"/>
      <c r="QWZ48" s="4"/>
      <c r="QXA48" s="4"/>
      <c r="QXB48" s="4"/>
      <c r="QXC48" s="4"/>
      <c r="QXD48" s="4"/>
      <c r="QXE48" s="4"/>
      <c r="QXF48" s="4"/>
      <c r="QXG48" s="4"/>
      <c r="QXH48" s="4"/>
      <c r="QXI48" s="4"/>
      <c r="QXJ48" s="4"/>
      <c r="QXK48" s="4"/>
      <c r="QXL48" s="4"/>
      <c r="QXM48" s="4"/>
      <c r="QXN48" s="4"/>
      <c r="QXO48" s="4"/>
      <c r="QXP48" s="4"/>
      <c r="QXQ48" s="4"/>
      <c r="QXR48" s="4"/>
      <c r="QXS48" s="4"/>
      <c r="QXT48" s="4"/>
      <c r="QXU48" s="4"/>
      <c r="QXV48" s="4"/>
      <c r="QXW48" s="4"/>
      <c r="QXX48" s="4"/>
      <c r="QXY48" s="4"/>
      <c r="QXZ48" s="4"/>
      <c r="QYA48" s="4"/>
      <c r="QYB48" s="4"/>
      <c r="QYC48" s="4"/>
      <c r="QYD48" s="4"/>
      <c r="QYE48" s="4"/>
      <c r="QYF48" s="4"/>
      <c r="QYG48" s="4"/>
      <c r="QYH48" s="4"/>
      <c r="QYI48" s="4"/>
      <c r="QYJ48" s="4"/>
      <c r="QYK48" s="4"/>
      <c r="QYL48" s="4"/>
      <c r="QYM48" s="4"/>
      <c r="QYN48" s="4"/>
      <c r="QYO48" s="4"/>
      <c r="QYP48" s="4"/>
      <c r="QYQ48" s="4"/>
      <c r="QYR48" s="4"/>
      <c r="QYS48" s="4"/>
      <c r="QYT48" s="4"/>
      <c r="QYU48" s="4"/>
      <c r="QYV48" s="4"/>
      <c r="QYW48" s="4"/>
      <c r="QYX48" s="4"/>
      <c r="QYY48" s="4"/>
      <c r="QYZ48" s="4"/>
      <c r="QZA48" s="4"/>
      <c r="QZB48" s="4"/>
      <c r="QZC48" s="4"/>
      <c r="QZD48" s="4"/>
      <c r="QZE48" s="4"/>
      <c r="QZF48" s="4"/>
      <c r="QZG48" s="4"/>
      <c r="QZH48" s="4"/>
      <c r="QZI48" s="4"/>
      <c r="QZJ48" s="4"/>
      <c r="QZK48" s="4"/>
      <c r="QZL48" s="4"/>
      <c r="QZM48" s="4"/>
      <c r="QZN48" s="4"/>
      <c r="QZO48" s="4"/>
      <c r="QZP48" s="4"/>
      <c r="QZQ48" s="4"/>
      <c r="QZR48" s="4"/>
      <c r="QZS48" s="4"/>
      <c r="QZT48" s="4"/>
      <c r="QZU48" s="4"/>
      <c r="QZV48" s="4"/>
      <c r="QZW48" s="4"/>
      <c r="QZX48" s="4"/>
      <c r="QZY48" s="4"/>
      <c r="QZZ48" s="4"/>
      <c r="RAA48" s="4"/>
      <c r="RAB48" s="4"/>
      <c r="RAC48" s="4"/>
      <c r="RAD48" s="4"/>
      <c r="RAE48" s="4"/>
      <c r="RAF48" s="4"/>
      <c r="RAG48" s="4"/>
      <c r="RAH48" s="4"/>
      <c r="RAI48" s="4"/>
      <c r="RAJ48" s="4"/>
      <c r="RAK48" s="4"/>
      <c r="RAL48" s="4"/>
      <c r="RAM48" s="4"/>
      <c r="RAN48" s="4"/>
      <c r="RAO48" s="4"/>
      <c r="RAP48" s="4"/>
      <c r="RAQ48" s="4"/>
      <c r="RAR48" s="4"/>
      <c r="RAS48" s="4"/>
      <c r="RAT48" s="4"/>
      <c r="RAU48" s="4"/>
      <c r="RAV48" s="4"/>
      <c r="RAW48" s="4"/>
      <c r="RAX48" s="4"/>
      <c r="RAY48" s="4"/>
      <c r="RAZ48" s="4"/>
      <c r="RBA48" s="4"/>
      <c r="RBB48" s="4"/>
      <c r="RBC48" s="4"/>
      <c r="RBD48" s="4"/>
      <c r="RBE48" s="4"/>
      <c r="RBF48" s="4"/>
      <c r="RBG48" s="4"/>
      <c r="RBH48" s="4"/>
      <c r="RBI48" s="4"/>
      <c r="RBJ48" s="4"/>
      <c r="RBK48" s="4"/>
      <c r="RBL48" s="4"/>
      <c r="RBM48" s="4"/>
      <c r="RBN48" s="4"/>
      <c r="RBO48" s="4"/>
      <c r="RBP48" s="4"/>
      <c r="RBQ48" s="4"/>
      <c r="RBR48" s="4"/>
      <c r="RBS48" s="4"/>
      <c r="RBT48" s="4"/>
      <c r="RBU48" s="4"/>
      <c r="RBV48" s="4"/>
      <c r="RBW48" s="4"/>
      <c r="RBX48" s="4"/>
      <c r="RBY48" s="4"/>
      <c r="RBZ48" s="4"/>
      <c r="RCA48" s="4"/>
      <c r="RCB48" s="4"/>
      <c r="RCC48" s="4"/>
      <c r="RCD48" s="4"/>
      <c r="RCE48" s="4"/>
      <c r="RCF48" s="4"/>
      <c r="RCG48" s="4"/>
      <c r="RCH48" s="4"/>
      <c r="RCI48" s="4"/>
      <c r="RCJ48" s="4"/>
      <c r="RCK48" s="4"/>
      <c r="RCL48" s="4"/>
      <c r="RCM48" s="4"/>
      <c r="RCN48" s="4"/>
      <c r="RCO48" s="4"/>
      <c r="RCP48" s="4"/>
      <c r="RCQ48" s="4"/>
      <c r="RCR48" s="4"/>
      <c r="RCS48" s="4"/>
      <c r="RCT48" s="4"/>
      <c r="RCU48" s="4"/>
      <c r="RCV48" s="4"/>
      <c r="RCW48" s="4"/>
      <c r="RCX48" s="4"/>
      <c r="RCY48" s="4"/>
      <c r="RCZ48" s="4"/>
      <c r="RDA48" s="4"/>
      <c r="RDB48" s="4"/>
      <c r="RDC48" s="4"/>
      <c r="RDD48" s="4"/>
      <c r="RDE48" s="4"/>
      <c r="RDF48" s="4"/>
      <c r="RDG48" s="4"/>
      <c r="RDH48" s="4"/>
      <c r="RDI48" s="4"/>
      <c r="RDJ48" s="4"/>
      <c r="RDK48" s="4"/>
      <c r="RDL48" s="4"/>
      <c r="RDM48" s="4"/>
      <c r="RDN48" s="4"/>
      <c r="RDO48" s="4"/>
      <c r="RDP48" s="4"/>
      <c r="RDQ48" s="4"/>
      <c r="RDR48" s="4"/>
      <c r="RDS48" s="4"/>
      <c r="RDT48" s="4"/>
      <c r="RDU48" s="4"/>
      <c r="RDV48" s="4"/>
      <c r="RDW48" s="4"/>
      <c r="RDX48" s="4"/>
      <c r="RDY48" s="4"/>
      <c r="RDZ48" s="4"/>
      <c r="REA48" s="4"/>
      <c r="REB48" s="4"/>
      <c r="REC48" s="4"/>
      <c r="RED48" s="4"/>
      <c r="REE48" s="4"/>
      <c r="REF48" s="4"/>
      <c r="REG48" s="4"/>
      <c r="REH48" s="4"/>
      <c r="REI48" s="4"/>
      <c r="REJ48" s="4"/>
      <c r="REK48" s="4"/>
      <c r="REL48" s="4"/>
      <c r="REM48" s="4"/>
      <c r="REN48" s="4"/>
      <c r="REO48" s="4"/>
      <c r="REP48" s="4"/>
      <c r="REQ48" s="4"/>
      <c r="RER48" s="4"/>
      <c r="RES48" s="4"/>
      <c r="RET48" s="4"/>
      <c r="REU48" s="4"/>
      <c r="REV48" s="4"/>
      <c r="REW48" s="4"/>
      <c r="REX48" s="4"/>
      <c r="REY48" s="4"/>
      <c r="REZ48" s="4"/>
      <c r="RFA48" s="4"/>
      <c r="RFB48" s="4"/>
      <c r="RFC48" s="4"/>
      <c r="RFD48" s="4"/>
      <c r="RFE48" s="4"/>
      <c r="RFF48" s="4"/>
      <c r="RFG48" s="4"/>
      <c r="RFH48" s="4"/>
      <c r="RFI48" s="4"/>
      <c r="RFJ48" s="4"/>
      <c r="RFK48" s="4"/>
      <c r="RFL48" s="4"/>
      <c r="RFM48" s="4"/>
      <c r="RFN48" s="4"/>
      <c r="RFO48" s="4"/>
      <c r="RFP48" s="4"/>
      <c r="RFQ48" s="4"/>
      <c r="RFR48" s="4"/>
      <c r="RFS48" s="4"/>
      <c r="RFT48" s="4"/>
      <c r="RFU48" s="4"/>
      <c r="RFV48" s="4"/>
      <c r="RFW48" s="4"/>
      <c r="RFX48" s="4"/>
      <c r="RFY48" s="4"/>
      <c r="RFZ48" s="4"/>
      <c r="RGA48" s="4"/>
      <c r="RGB48" s="4"/>
      <c r="RGC48" s="4"/>
      <c r="RGD48" s="4"/>
      <c r="RGE48" s="4"/>
      <c r="RGF48" s="4"/>
      <c r="RGG48" s="4"/>
      <c r="RGH48" s="4"/>
      <c r="RGI48" s="4"/>
      <c r="RGJ48" s="4"/>
      <c r="RGK48" s="4"/>
      <c r="RGL48" s="4"/>
      <c r="RGM48" s="4"/>
      <c r="RGN48" s="4"/>
      <c r="RGO48" s="4"/>
      <c r="RGP48" s="4"/>
      <c r="RGQ48" s="4"/>
      <c r="RGR48" s="4"/>
      <c r="RGS48" s="4"/>
      <c r="RGT48" s="4"/>
      <c r="RGU48" s="4"/>
      <c r="RGV48" s="4"/>
      <c r="RGW48" s="4"/>
      <c r="RGX48" s="4"/>
      <c r="RGY48" s="4"/>
      <c r="RGZ48" s="4"/>
      <c r="RHA48" s="4"/>
      <c r="RHB48" s="4"/>
      <c r="RHC48" s="4"/>
      <c r="RHD48" s="4"/>
      <c r="RHE48" s="4"/>
      <c r="RHF48" s="4"/>
      <c r="RHG48" s="4"/>
      <c r="RHH48" s="4"/>
      <c r="RHI48" s="4"/>
      <c r="RHJ48" s="4"/>
      <c r="RHK48" s="4"/>
      <c r="RHL48" s="4"/>
      <c r="RHM48" s="4"/>
      <c r="RHN48" s="4"/>
      <c r="RHO48" s="4"/>
      <c r="RHP48" s="4"/>
      <c r="RHQ48" s="4"/>
      <c r="RHR48" s="4"/>
      <c r="RHS48" s="4"/>
      <c r="RHT48" s="4"/>
      <c r="RHU48" s="4"/>
      <c r="RHV48" s="4"/>
      <c r="RHW48" s="4"/>
      <c r="RHX48" s="4"/>
      <c r="RHY48" s="4"/>
      <c r="RHZ48" s="4"/>
      <c r="RIA48" s="4"/>
      <c r="RIB48" s="4"/>
      <c r="RIC48" s="4"/>
      <c r="RID48" s="4"/>
      <c r="RIE48" s="4"/>
      <c r="RIF48" s="4"/>
      <c r="RIG48" s="4"/>
      <c r="RIH48" s="4"/>
      <c r="RII48" s="4"/>
      <c r="RIJ48" s="4"/>
      <c r="RIK48" s="4"/>
      <c r="RIL48" s="4"/>
      <c r="RIM48" s="4"/>
      <c r="RIN48" s="4"/>
      <c r="RIO48" s="4"/>
      <c r="RIP48" s="4"/>
      <c r="RIQ48" s="4"/>
      <c r="RIR48" s="4"/>
      <c r="RIS48" s="4"/>
      <c r="RIT48" s="4"/>
      <c r="RIU48" s="4"/>
      <c r="RIV48" s="4"/>
      <c r="RIW48" s="4"/>
      <c r="RIX48" s="4"/>
      <c r="RIY48" s="4"/>
      <c r="RIZ48" s="4"/>
      <c r="RJA48" s="4"/>
      <c r="RJB48" s="4"/>
      <c r="RJC48" s="4"/>
      <c r="RJD48" s="4"/>
      <c r="RJE48" s="4"/>
      <c r="RJF48" s="4"/>
      <c r="RJG48" s="4"/>
      <c r="RJH48" s="4"/>
      <c r="RJI48" s="4"/>
      <c r="RJJ48" s="4"/>
      <c r="RJK48" s="4"/>
      <c r="RJL48" s="4"/>
      <c r="RJM48" s="4"/>
      <c r="RJN48" s="4"/>
      <c r="RJO48" s="4"/>
      <c r="RJP48" s="4"/>
      <c r="RJQ48" s="4"/>
      <c r="RJR48" s="4"/>
      <c r="RJS48" s="4"/>
      <c r="RJT48" s="4"/>
      <c r="RJU48" s="4"/>
      <c r="RJV48" s="4"/>
      <c r="RJW48" s="4"/>
      <c r="RJX48" s="4"/>
      <c r="RJY48" s="4"/>
      <c r="RJZ48" s="4"/>
      <c r="RKA48" s="4"/>
      <c r="RKB48" s="4"/>
      <c r="RKC48" s="4"/>
      <c r="RKD48" s="4"/>
      <c r="RKE48" s="4"/>
      <c r="RKF48" s="4"/>
      <c r="RKG48" s="4"/>
      <c r="RKH48" s="4"/>
      <c r="RKI48" s="4"/>
      <c r="RKJ48" s="4"/>
      <c r="RKK48" s="4"/>
      <c r="RKL48" s="4"/>
      <c r="RKM48" s="4"/>
      <c r="RKN48" s="4"/>
      <c r="RKO48" s="4"/>
      <c r="RKP48" s="4"/>
      <c r="RKQ48" s="4"/>
      <c r="RKR48" s="4"/>
      <c r="RKS48" s="4"/>
      <c r="RKT48" s="4"/>
      <c r="RKU48" s="4"/>
      <c r="RKV48" s="4"/>
      <c r="RKW48" s="4"/>
      <c r="RKX48" s="4"/>
      <c r="RKY48" s="4"/>
      <c r="RKZ48" s="4"/>
      <c r="RLA48" s="4"/>
      <c r="RLB48" s="4"/>
      <c r="RLC48" s="4"/>
      <c r="RLD48" s="4"/>
      <c r="RLE48" s="4"/>
      <c r="RLF48" s="4"/>
      <c r="RLG48" s="4"/>
      <c r="RLH48" s="4"/>
      <c r="RLI48" s="4"/>
      <c r="RLJ48" s="4"/>
      <c r="RLK48" s="4"/>
      <c r="RLL48" s="4"/>
      <c r="RLM48" s="4"/>
      <c r="RLN48" s="4"/>
      <c r="RLO48" s="4"/>
      <c r="RLP48" s="4"/>
      <c r="RLQ48" s="4"/>
      <c r="RLR48" s="4"/>
      <c r="RLS48" s="4"/>
      <c r="RLT48" s="4"/>
      <c r="RLU48" s="4"/>
      <c r="RLV48" s="4"/>
      <c r="RLW48" s="4"/>
      <c r="RLX48" s="4"/>
      <c r="RLY48" s="4"/>
      <c r="RLZ48" s="4"/>
      <c r="RMA48" s="4"/>
      <c r="RMB48" s="4"/>
      <c r="RMC48" s="4"/>
      <c r="RMD48" s="4"/>
      <c r="RME48" s="4"/>
      <c r="RMF48" s="4"/>
      <c r="RMG48" s="4"/>
      <c r="RMH48" s="4"/>
      <c r="RMI48" s="4"/>
      <c r="RMJ48" s="4"/>
      <c r="RMK48" s="4"/>
      <c r="RML48" s="4"/>
      <c r="RMM48" s="4"/>
      <c r="RMN48" s="4"/>
      <c r="RMO48" s="4"/>
      <c r="RMP48" s="4"/>
      <c r="RMQ48" s="4"/>
      <c r="RMR48" s="4"/>
      <c r="RMS48" s="4"/>
      <c r="RMT48" s="4"/>
      <c r="RMU48" s="4"/>
      <c r="RMV48" s="4"/>
      <c r="RMW48" s="4"/>
      <c r="RMX48" s="4"/>
      <c r="RMY48" s="4"/>
      <c r="RMZ48" s="4"/>
      <c r="RNA48" s="4"/>
      <c r="RNB48" s="4"/>
      <c r="RNC48" s="4"/>
      <c r="RND48" s="4"/>
      <c r="RNE48" s="4"/>
      <c r="RNF48" s="4"/>
      <c r="RNG48" s="4"/>
      <c r="RNH48" s="4"/>
      <c r="RNI48" s="4"/>
      <c r="RNJ48" s="4"/>
      <c r="RNK48" s="4"/>
      <c r="RNL48" s="4"/>
      <c r="RNM48" s="4"/>
      <c r="RNN48" s="4"/>
      <c r="RNO48" s="4"/>
      <c r="RNP48" s="4"/>
      <c r="RNQ48" s="4"/>
      <c r="RNR48" s="4"/>
      <c r="RNS48" s="4"/>
      <c r="RNT48" s="4"/>
      <c r="RNU48" s="4"/>
      <c r="RNV48" s="4"/>
      <c r="RNW48" s="4"/>
      <c r="RNX48" s="4"/>
      <c r="RNY48" s="4"/>
      <c r="RNZ48" s="4"/>
      <c r="ROA48" s="4"/>
      <c r="ROB48" s="4"/>
      <c r="ROC48" s="4"/>
      <c r="ROD48" s="4"/>
      <c r="ROE48" s="4"/>
      <c r="ROF48" s="4"/>
      <c r="ROG48" s="4"/>
      <c r="ROH48" s="4"/>
      <c r="ROI48" s="4"/>
      <c r="ROJ48" s="4"/>
      <c r="ROK48" s="4"/>
      <c r="ROL48" s="4"/>
      <c r="ROM48" s="4"/>
      <c r="RON48" s="4"/>
      <c r="ROO48" s="4"/>
      <c r="ROP48" s="4"/>
      <c r="ROQ48" s="4"/>
      <c r="ROR48" s="4"/>
      <c r="ROS48" s="4"/>
      <c r="ROT48" s="4"/>
      <c r="ROU48" s="4"/>
      <c r="ROV48" s="4"/>
      <c r="ROW48" s="4"/>
      <c r="ROX48" s="4"/>
      <c r="ROY48" s="4"/>
      <c r="ROZ48" s="4"/>
      <c r="RPA48" s="4"/>
      <c r="RPB48" s="4"/>
      <c r="RPC48" s="4"/>
      <c r="RPD48" s="4"/>
      <c r="RPE48" s="4"/>
      <c r="RPF48" s="4"/>
      <c r="RPG48" s="4"/>
      <c r="RPH48" s="4"/>
      <c r="RPI48" s="4"/>
      <c r="RPJ48" s="4"/>
      <c r="RPK48" s="4"/>
      <c r="RPL48" s="4"/>
      <c r="RPM48" s="4"/>
      <c r="RPN48" s="4"/>
      <c r="RPO48" s="4"/>
      <c r="RPP48" s="4"/>
      <c r="RPQ48" s="4"/>
      <c r="RPR48" s="4"/>
      <c r="RPS48" s="4"/>
      <c r="RPT48" s="4"/>
      <c r="RPU48" s="4"/>
      <c r="RPV48" s="4"/>
      <c r="RPW48" s="4"/>
      <c r="RPX48" s="4"/>
      <c r="RPY48" s="4"/>
      <c r="RPZ48" s="4"/>
      <c r="RQA48" s="4"/>
      <c r="RQB48" s="4"/>
      <c r="RQC48" s="4"/>
      <c r="RQD48" s="4"/>
      <c r="RQE48" s="4"/>
      <c r="RQF48" s="4"/>
      <c r="RQG48" s="4"/>
      <c r="RQH48" s="4"/>
      <c r="RQI48" s="4"/>
      <c r="RQJ48" s="4"/>
      <c r="RQK48" s="4"/>
      <c r="RQL48" s="4"/>
      <c r="RQM48" s="4"/>
      <c r="RQN48" s="4"/>
      <c r="RQO48" s="4"/>
      <c r="RQP48" s="4"/>
      <c r="RQQ48" s="4"/>
      <c r="RQR48" s="4"/>
      <c r="RQS48" s="4"/>
      <c r="RQT48" s="4"/>
      <c r="RQU48" s="4"/>
      <c r="RQV48" s="4"/>
      <c r="RQW48" s="4"/>
      <c r="RQX48" s="4"/>
      <c r="RQY48" s="4"/>
      <c r="RQZ48" s="4"/>
      <c r="RRA48" s="4"/>
      <c r="RRB48" s="4"/>
      <c r="RRC48" s="4"/>
      <c r="RRD48" s="4"/>
      <c r="RRE48" s="4"/>
      <c r="RRF48" s="4"/>
      <c r="RRG48" s="4"/>
      <c r="RRH48" s="4"/>
      <c r="RRI48" s="4"/>
      <c r="RRJ48" s="4"/>
      <c r="RRK48" s="4"/>
      <c r="RRL48" s="4"/>
      <c r="RRM48" s="4"/>
      <c r="RRN48" s="4"/>
      <c r="RRO48" s="4"/>
      <c r="RRP48" s="4"/>
      <c r="RRQ48" s="4"/>
      <c r="RRR48" s="4"/>
      <c r="RRS48" s="4"/>
      <c r="RRT48" s="4"/>
      <c r="RRU48" s="4"/>
      <c r="RRV48" s="4"/>
      <c r="RRW48" s="4"/>
      <c r="RRX48" s="4"/>
      <c r="RRY48" s="4"/>
      <c r="RRZ48" s="4"/>
      <c r="RSA48" s="4"/>
      <c r="RSB48" s="4"/>
      <c r="RSC48" s="4"/>
      <c r="RSD48" s="4"/>
      <c r="RSE48" s="4"/>
      <c r="RSF48" s="4"/>
      <c r="RSG48" s="4"/>
      <c r="RSH48" s="4"/>
      <c r="RSI48" s="4"/>
      <c r="RSJ48" s="4"/>
      <c r="RSK48" s="4"/>
      <c r="RSL48" s="4"/>
      <c r="RSM48" s="4"/>
      <c r="RSN48" s="4"/>
      <c r="RSO48" s="4"/>
      <c r="RSP48" s="4"/>
      <c r="RSQ48" s="4"/>
      <c r="RSR48" s="4"/>
      <c r="RSS48" s="4"/>
      <c r="RST48" s="4"/>
      <c r="RSU48" s="4"/>
      <c r="RSV48" s="4"/>
      <c r="RSW48" s="4"/>
      <c r="RSX48" s="4"/>
      <c r="RSY48" s="4"/>
      <c r="RSZ48" s="4"/>
      <c r="RTA48" s="4"/>
      <c r="RTB48" s="4"/>
      <c r="RTC48" s="4"/>
      <c r="RTD48" s="4"/>
      <c r="RTE48" s="4"/>
      <c r="RTF48" s="4"/>
      <c r="RTG48" s="4"/>
      <c r="RTH48" s="4"/>
      <c r="RTI48" s="4"/>
      <c r="RTJ48" s="4"/>
      <c r="RTK48" s="4"/>
      <c r="RTL48" s="4"/>
      <c r="RTM48" s="4"/>
      <c r="RTN48" s="4"/>
      <c r="RTO48" s="4"/>
      <c r="RTP48" s="4"/>
      <c r="RTQ48" s="4"/>
      <c r="RTR48" s="4"/>
      <c r="RTS48" s="4"/>
      <c r="RTT48" s="4"/>
      <c r="RTU48" s="4"/>
      <c r="RTV48" s="4"/>
      <c r="RTW48" s="4"/>
      <c r="RTX48" s="4"/>
      <c r="RTY48" s="4"/>
      <c r="RTZ48" s="4"/>
      <c r="RUA48" s="4"/>
      <c r="RUB48" s="4"/>
      <c r="RUC48" s="4"/>
      <c r="RUD48" s="4"/>
      <c r="RUE48" s="4"/>
      <c r="RUF48" s="4"/>
      <c r="RUG48" s="4"/>
      <c r="RUH48" s="4"/>
      <c r="RUI48" s="4"/>
      <c r="RUJ48" s="4"/>
      <c r="RUK48" s="4"/>
      <c r="RUL48" s="4"/>
      <c r="RUM48" s="4"/>
      <c r="RUN48" s="4"/>
      <c r="RUO48" s="4"/>
      <c r="RUP48" s="4"/>
      <c r="RUQ48" s="4"/>
      <c r="RUR48" s="4"/>
      <c r="RUS48" s="4"/>
      <c r="RUT48" s="4"/>
      <c r="RUU48" s="4"/>
      <c r="RUV48" s="4"/>
      <c r="RUW48" s="4"/>
      <c r="RUX48" s="4"/>
      <c r="RUY48" s="4"/>
      <c r="RUZ48" s="4"/>
      <c r="RVA48" s="4"/>
      <c r="RVB48" s="4"/>
      <c r="RVC48" s="4"/>
      <c r="RVD48" s="4"/>
      <c r="RVE48" s="4"/>
      <c r="RVF48" s="4"/>
      <c r="RVG48" s="4"/>
      <c r="RVH48" s="4"/>
      <c r="RVI48" s="4"/>
      <c r="RVJ48" s="4"/>
      <c r="RVK48" s="4"/>
      <c r="RVL48" s="4"/>
      <c r="RVM48" s="4"/>
      <c r="RVN48" s="4"/>
      <c r="RVO48" s="4"/>
      <c r="RVP48" s="4"/>
      <c r="RVQ48" s="4"/>
      <c r="RVR48" s="4"/>
      <c r="RVS48" s="4"/>
      <c r="RVT48" s="4"/>
      <c r="RVU48" s="4"/>
      <c r="RVV48" s="4"/>
      <c r="RVW48" s="4"/>
      <c r="RVX48" s="4"/>
      <c r="RVY48" s="4"/>
      <c r="RVZ48" s="4"/>
      <c r="RWA48" s="4"/>
      <c r="RWB48" s="4"/>
      <c r="RWC48" s="4"/>
      <c r="RWD48" s="4"/>
      <c r="RWE48" s="4"/>
      <c r="RWF48" s="4"/>
      <c r="RWG48" s="4"/>
      <c r="RWH48" s="4"/>
      <c r="RWI48" s="4"/>
      <c r="RWJ48" s="4"/>
      <c r="RWK48" s="4"/>
      <c r="RWL48" s="4"/>
      <c r="RWM48" s="4"/>
      <c r="RWN48" s="4"/>
      <c r="RWO48" s="4"/>
      <c r="RWP48" s="4"/>
      <c r="RWQ48" s="4"/>
      <c r="RWR48" s="4"/>
      <c r="RWS48" s="4"/>
      <c r="RWT48" s="4"/>
      <c r="RWU48" s="4"/>
      <c r="RWV48" s="4"/>
      <c r="RWW48" s="4"/>
      <c r="RWX48" s="4"/>
      <c r="RWY48" s="4"/>
      <c r="RWZ48" s="4"/>
      <c r="RXA48" s="4"/>
      <c r="RXB48" s="4"/>
      <c r="RXC48" s="4"/>
      <c r="RXD48" s="4"/>
      <c r="RXE48" s="4"/>
      <c r="RXF48" s="4"/>
      <c r="RXG48" s="4"/>
      <c r="RXH48" s="4"/>
      <c r="RXI48" s="4"/>
      <c r="RXJ48" s="4"/>
      <c r="RXK48" s="4"/>
      <c r="RXL48" s="4"/>
      <c r="RXM48" s="4"/>
      <c r="RXN48" s="4"/>
      <c r="RXO48" s="4"/>
      <c r="RXP48" s="4"/>
      <c r="RXQ48" s="4"/>
      <c r="RXR48" s="4"/>
      <c r="RXS48" s="4"/>
      <c r="RXT48" s="4"/>
      <c r="RXU48" s="4"/>
      <c r="RXV48" s="4"/>
      <c r="RXW48" s="4"/>
      <c r="RXX48" s="4"/>
      <c r="RXY48" s="4"/>
      <c r="RXZ48" s="4"/>
      <c r="RYA48" s="4"/>
      <c r="RYB48" s="4"/>
      <c r="RYC48" s="4"/>
      <c r="RYD48" s="4"/>
      <c r="RYE48" s="4"/>
      <c r="RYF48" s="4"/>
      <c r="RYG48" s="4"/>
      <c r="RYH48" s="4"/>
      <c r="RYI48" s="4"/>
      <c r="RYJ48" s="4"/>
      <c r="RYK48" s="4"/>
      <c r="RYL48" s="4"/>
      <c r="RYM48" s="4"/>
      <c r="RYN48" s="4"/>
      <c r="RYO48" s="4"/>
      <c r="RYP48" s="4"/>
      <c r="RYQ48" s="4"/>
      <c r="RYR48" s="4"/>
      <c r="RYS48" s="4"/>
      <c r="RYT48" s="4"/>
      <c r="RYU48" s="4"/>
      <c r="RYV48" s="4"/>
      <c r="RYW48" s="4"/>
      <c r="RYX48" s="4"/>
      <c r="RYY48" s="4"/>
      <c r="RYZ48" s="4"/>
      <c r="RZA48" s="4"/>
      <c r="RZB48" s="4"/>
      <c r="RZC48" s="4"/>
      <c r="RZD48" s="4"/>
      <c r="RZE48" s="4"/>
      <c r="RZF48" s="4"/>
      <c r="RZG48" s="4"/>
      <c r="RZH48" s="4"/>
      <c r="RZI48" s="4"/>
      <c r="RZJ48" s="4"/>
      <c r="RZK48" s="4"/>
      <c r="RZL48" s="4"/>
      <c r="RZM48" s="4"/>
      <c r="RZN48" s="4"/>
      <c r="RZO48" s="4"/>
      <c r="RZP48" s="4"/>
      <c r="RZQ48" s="4"/>
      <c r="RZR48" s="4"/>
      <c r="RZS48" s="4"/>
      <c r="RZT48" s="4"/>
      <c r="RZU48" s="4"/>
      <c r="RZV48" s="4"/>
      <c r="RZW48" s="4"/>
      <c r="RZX48" s="4"/>
      <c r="RZY48" s="4"/>
      <c r="RZZ48" s="4"/>
      <c r="SAA48" s="4"/>
      <c r="SAB48" s="4"/>
      <c r="SAC48" s="4"/>
      <c r="SAD48" s="4"/>
      <c r="SAE48" s="4"/>
      <c r="SAF48" s="4"/>
      <c r="SAG48" s="4"/>
      <c r="SAH48" s="4"/>
      <c r="SAI48" s="4"/>
      <c r="SAJ48" s="4"/>
      <c r="SAK48" s="4"/>
      <c r="SAL48" s="4"/>
      <c r="SAM48" s="4"/>
      <c r="SAN48" s="4"/>
      <c r="SAO48" s="4"/>
      <c r="SAP48" s="4"/>
      <c r="SAQ48" s="4"/>
      <c r="SAR48" s="4"/>
      <c r="SAS48" s="4"/>
      <c r="SAT48" s="4"/>
      <c r="SAU48" s="4"/>
      <c r="SAV48" s="4"/>
      <c r="SAW48" s="4"/>
      <c r="SAX48" s="4"/>
      <c r="SAY48" s="4"/>
      <c r="SAZ48" s="4"/>
      <c r="SBA48" s="4"/>
      <c r="SBB48" s="4"/>
      <c r="SBC48" s="4"/>
      <c r="SBD48" s="4"/>
      <c r="SBE48" s="4"/>
      <c r="SBF48" s="4"/>
      <c r="SBG48" s="4"/>
      <c r="SBH48" s="4"/>
      <c r="SBI48" s="4"/>
      <c r="SBJ48" s="4"/>
      <c r="SBK48" s="4"/>
      <c r="SBL48" s="4"/>
      <c r="SBM48" s="4"/>
      <c r="SBN48" s="4"/>
      <c r="SBO48" s="4"/>
      <c r="SBP48" s="4"/>
      <c r="SBQ48" s="4"/>
      <c r="SBR48" s="4"/>
      <c r="SBS48" s="4"/>
      <c r="SBT48" s="4"/>
      <c r="SBU48" s="4"/>
      <c r="SBV48" s="4"/>
      <c r="SBW48" s="4"/>
      <c r="SBX48" s="4"/>
      <c r="SBY48" s="4"/>
      <c r="SBZ48" s="4"/>
      <c r="SCA48" s="4"/>
      <c r="SCB48" s="4"/>
      <c r="SCC48" s="4"/>
      <c r="SCD48" s="4"/>
      <c r="SCE48" s="4"/>
      <c r="SCF48" s="4"/>
      <c r="SCG48" s="4"/>
      <c r="SCH48" s="4"/>
      <c r="SCI48" s="4"/>
      <c r="SCJ48" s="4"/>
      <c r="SCK48" s="4"/>
      <c r="SCL48" s="4"/>
      <c r="SCM48" s="4"/>
      <c r="SCN48" s="4"/>
      <c r="SCO48" s="4"/>
      <c r="SCP48" s="4"/>
      <c r="SCQ48" s="4"/>
      <c r="SCR48" s="4"/>
      <c r="SCS48" s="4"/>
      <c r="SCT48" s="4"/>
      <c r="SCU48" s="4"/>
      <c r="SCV48" s="4"/>
      <c r="SCW48" s="4"/>
      <c r="SCX48" s="4"/>
      <c r="SCY48" s="4"/>
      <c r="SCZ48" s="4"/>
      <c r="SDA48" s="4"/>
      <c r="SDB48" s="4"/>
      <c r="SDC48" s="4"/>
      <c r="SDD48" s="4"/>
      <c r="SDE48" s="4"/>
      <c r="SDF48" s="4"/>
      <c r="SDG48" s="4"/>
      <c r="SDH48" s="4"/>
      <c r="SDI48" s="4"/>
      <c r="SDJ48" s="4"/>
      <c r="SDK48" s="4"/>
      <c r="SDL48" s="4"/>
      <c r="SDM48" s="4"/>
      <c r="SDN48" s="4"/>
      <c r="SDO48" s="4"/>
      <c r="SDP48" s="4"/>
      <c r="SDQ48" s="4"/>
      <c r="SDR48" s="4"/>
      <c r="SDS48" s="4"/>
      <c r="SDT48" s="4"/>
      <c r="SDU48" s="4"/>
      <c r="SDV48" s="4"/>
      <c r="SDW48" s="4"/>
      <c r="SDX48" s="4"/>
      <c r="SDY48" s="4"/>
      <c r="SDZ48" s="4"/>
      <c r="SEA48" s="4"/>
      <c r="SEB48" s="4"/>
      <c r="SEC48" s="4"/>
      <c r="SED48" s="4"/>
      <c r="SEE48" s="4"/>
      <c r="SEF48" s="4"/>
      <c r="SEG48" s="4"/>
      <c r="SEH48" s="4"/>
      <c r="SEI48" s="4"/>
      <c r="SEJ48" s="4"/>
      <c r="SEK48" s="4"/>
      <c r="SEL48" s="4"/>
      <c r="SEM48" s="4"/>
      <c r="SEN48" s="4"/>
      <c r="SEO48" s="4"/>
      <c r="SEP48" s="4"/>
      <c r="SEQ48" s="4"/>
      <c r="SER48" s="4"/>
      <c r="SES48" s="4"/>
      <c r="SET48" s="4"/>
      <c r="SEU48" s="4"/>
      <c r="SEV48" s="4"/>
      <c r="SEW48" s="4"/>
      <c r="SEX48" s="4"/>
      <c r="SEY48" s="4"/>
      <c r="SEZ48" s="4"/>
      <c r="SFA48" s="4"/>
      <c r="SFB48" s="4"/>
      <c r="SFC48" s="4"/>
      <c r="SFD48" s="4"/>
      <c r="SFE48" s="4"/>
      <c r="SFF48" s="4"/>
      <c r="SFG48" s="4"/>
      <c r="SFH48" s="4"/>
      <c r="SFI48" s="4"/>
      <c r="SFJ48" s="4"/>
      <c r="SFK48" s="4"/>
      <c r="SFL48" s="4"/>
      <c r="SFM48" s="4"/>
      <c r="SFN48" s="4"/>
      <c r="SFO48" s="4"/>
      <c r="SFP48" s="4"/>
      <c r="SFQ48" s="4"/>
      <c r="SFR48" s="4"/>
      <c r="SFS48" s="4"/>
      <c r="SFT48" s="4"/>
      <c r="SFU48" s="4"/>
      <c r="SFV48" s="4"/>
      <c r="SFW48" s="4"/>
      <c r="SFX48" s="4"/>
      <c r="SFY48" s="4"/>
      <c r="SFZ48" s="4"/>
      <c r="SGA48" s="4"/>
      <c r="SGB48" s="4"/>
      <c r="SGC48" s="4"/>
      <c r="SGD48" s="4"/>
      <c r="SGE48" s="4"/>
      <c r="SGF48" s="4"/>
      <c r="SGG48" s="4"/>
      <c r="SGH48" s="4"/>
      <c r="SGI48" s="4"/>
      <c r="SGJ48" s="4"/>
      <c r="SGK48" s="4"/>
      <c r="SGL48" s="4"/>
      <c r="SGM48" s="4"/>
      <c r="SGN48" s="4"/>
      <c r="SGO48" s="4"/>
      <c r="SGP48" s="4"/>
      <c r="SGQ48" s="4"/>
      <c r="SGR48" s="4"/>
      <c r="SGS48" s="4"/>
      <c r="SGT48" s="4"/>
      <c r="SGU48" s="4"/>
      <c r="SGV48" s="4"/>
      <c r="SGW48" s="4"/>
      <c r="SGX48" s="4"/>
      <c r="SGY48" s="4"/>
      <c r="SGZ48" s="4"/>
      <c r="SHA48" s="4"/>
      <c r="SHB48" s="4"/>
      <c r="SHC48" s="4"/>
      <c r="SHD48" s="4"/>
      <c r="SHE48" s="4"/>
      <c r="SHF48" s="4"/>
      <c r="SHG48" s="4"/>
      <c r="SHH48" s="4"/>
      <c r="SHI48" s="4"/>
      <c r="SHJ48" s="4"/>
      <c r="SHK48" s="4"/>
      <c r="SHL48" s="4"/>
      <c r="SHM48" s="4"/>
      <c r="SHN48" s="4"/>
      <c r="SHO48" s="4"/>
      <c r="SHP48" s="4"/>
      <c r="SHQ48" s="4"/>
      <c r="SHR48" s="4"/>
      <c r="SHS48" s="4"/>
      <c r="SHT48" s="4"/>
      <c r="SHU48" s="4"/>
      <c r="SHV48" s="4"/>
      <c r="SHW48" s="4"/>
      <c r="SHX48" s="4"/>
      <c r="SHY48" s="4"/>
      <c r="SHZ48" s="4"/>
      <c r="SIA48" s="4"/>
      <c r="SIB48" s="4"/>
      <c r="SIC48" s="4"/>
      <c r="SID48" s="4"/>
      <c r="SIE48" s="4"/>
      <c r="SIF48" s="4"/>
      <c r="SIG48" s="4"/>
      <c r="SIH48" s="4"/>
      <c r="SII48" s="4"/>
      <c r="SIJ48" s="4"/>
      <c r="SIK48" s="4"/>
      <c r="SIL48" s="4"/>
      <c r="SIM48" s="4"/>
      <c r="SIN48" s="4"/>
      <c r="SIO48" s="4"/>
      <c r="SIP48" s="4"/>
      <c r="SIQ48" s="4"/>
      <c r="SIR48" s="4"/>
      <c r="SIS48" s="4"/>
      <c r="SIT48" s="4"/>
      <c r="SIU48" s="4"/>
      <c r="SIV48" s="4"/>
      <c r="SIW48" s="4"/>
      <c r="SIX48" s="4"/>
      <c r="SIY48" s="4"/>
      <c r="SIZ48" s="4"/>
      <c r="SJA48" s="4"/>
      <c r="SJB48" s="4"/>
      <c r="SJC48" s="4"/>
      <c r="SJD48" s="4"/>
      <c r="SJE48" s="4"/>
      <c r="SJF48" s="4"/>
      <c r="SJG48" s="4"/>
      <c r="SJH48" s="4"/>
      <c r="SJI48" s="4"/>
      <c r="SJJ48" s="4"/>
      <c r="SJK48" s="4"/>
      <c r="SJL48" s="4"/>
      <c r="SJM48" s="4"/>
      <c r="SJN48" s="4"/>
      <c r="SJO48" s="4"/>
      <c r="SJP48" s="4"/>
      <c r="SJQ48" s="4"/>
      <c r="SJR48" s="4"/>
      <c r="SJS48" s="4"/>
      <c r="SJT48" s="4"/>
      <c r="SJU48" s="4"/>
      <c r="SJV48" s="4"/>
      <c r="SJW48" s="4"/>
      <c r="SJX48" s="4"/>
      <c r="SJY48" s="4"/>
      <c r="SJZ48" s="4"/>
      <c r="SKA48" s="4"/>
      <c r="SKB48" s="4"/>
      <c r="SKC48" s="4"/>
      <c r="SKD48" s="4"/>
      <c r="SKE48" s="4"/>
      <c r="SKF48" s="4"/>
      <c r="SKG48" s="4"/>
      <c r="SKH48" s="4"/>
      <c r="SKI48" s="4"/>
      <c r="SKJ48" s="4"/>
      <c r="SKK48" s="4"/>
      <c r="SKL48" s="4"/>
      <c r="SKM48" s="4"/>
      <c r="SKN48" s="4"/>
      <c r="SKO48" s="4"/>
      <c r="SKP48" s="4"/>
      <c r="SKQ48" s="4"/>
      <c r="SKR48" s="4"/>
      <c r="SKS48" s="4"/>
      <c r="SKT48" s="4"/>
      <c r="SKU48" s="4"/>
      <c r="SKV48" s="4"/>
      <c r="SKW48" s="4"/>
      <c r="SKX48" s="4"/>
      <c r="SKY48" s="4"/>
      <c r="SKZ48" s="4"/>
      <c r="SLA48" s="4"/>
      <c r="SLB48" s="4"/>
      <c r="SLC48" s="4"/>
      <c r="SLD48" s="4"/>
      <c r="SLE48" s="4"/>
      <c r="SLF48" s="4"/>
      <c r="SLG48" s="4"/>
      <c r="SLH48" s="4"/>
      <c r="SLI48" s="4"/>
      <c r="SLJ48" s="4"/>
      <c r="SLK48" s="4"/>
      <c r="SLL48" s="4"/>
      <c r="SLM48" s="4"/>
      <c r="SLN48" s="4"/>
      <c r="SLO48" s="4"/>
      <c r="SLP48" s="4"/>
      <c r="SLQ48" s="4"/>
      <c r="SLR48" s="4"/>
      <c r="SLS48" s="4"/>
      <c r="SLT48" s="4"/>
      <c r="SLU48" s="4"/>
      <c r="SLV48" s="4"/>
      <c r="SLW48" s="4"/>
      <c r="SLX48" s="4"/>
      <c r="SLY48" s="4"/>
      <c r="SLZ48" s="4"/>
      <c r="SMA48" s="4"/>
      <c r="SMB48" s="4"/>
      <c r="SMC48" s="4"/>
      <c r="SMD48" s="4"/>
      <c r="SME48" s="4"/>
      <c r="SMF48" s="4"/>
      <c r="SMG48" s="4"/>
      <c r="SMH48" s="4"/>
      <c r="SMI48" s="4"/>
      <c r="SMJ48" s="4"/>
      <c r="SMK48" s="4"/>
      <c r="SML48" s="4"/>
      <c r="SMM48" s="4"/>
      <c r="SMN48" s="4"/>
      <c r="SMO48" s="4"/>
      <c r="SMP48" s="4"/>
      <c r="SMQ48" s="4"/>
      <c r="SMR48" s="4"/>
      <c r="SMS48" s="4"/>
      <c r="SMT48" s="4"/>
      <c r="SMU48" s="4"/>
      <c r="SMV48" s="4"/>
      <c r="SMW48" s="4"/>
      <c r="SMX48" s="4"/>
      <c r="SMY48" s="4"/>
      <c r="SMZ48" s="4"/>
      <c r="SNA48" s="4"/>
      <c r="SNB48" s="4"/>
      <c r="SNC48" s="4"/>
      <c r="SND48" s="4"/>
      <c r="SNE48" s="4"/>
      <c r="SNF48" s="4"/>
      <c r="SNG48" s="4"/>
      <c r="SNH48" s="4"/>
      <c r="SNI48" s="4"/>
      <c r="SNJ48" s="4"/>
      <c r="SNK48" s="4"/>
      <c r="SNL48" s="4"/>
      <c r="SNM48" s="4"/>
      <c r="SNN48" s="4"/>
      <c r="SNO48" s="4"/>
      <c r="SNP48" s="4"/>
      <c r="SNQ48" s="4"/>
      <c r="SNR48" s="4"/>
      <c r="SNS48" s="4"/>
      <c r="SNT48" s="4"/>
      <c r="SNU48" s="4"/>
      <c r="SNV48" s="4"/>
      <c r="SNW48" s="4"/>
      <c r="SNX48" s="4"/>
      <c r="SNY48" s="4"/>
      <c r="SNZ48" s="4"/>
      <c r="SOA48" s="4"/>
      <c r="SOB48" s="4"/>
      <c r="SOC48" s="4"/>
      <c r="SOD48" s="4"/>
      <c r="SOE48" s="4"/>
      <c r="SOF48" s="4"/>
      <c r="SOG48" s="4"/>
      <c r="SOH48" s="4"/>
      <c r="SOI48" s="4"/>
      <c r="SOJ48" s="4"/>
      <c r="SOK48" s="4"/>
      <c r="SOL48" s="4"/>
      <c r="SOM48" s="4"/>
      <c r="SON48" s="4"/>
      <c r="SOO48" s="4"/>
      <c r="SOP48" s="4"/>
      <c r="SOQ48" s="4"/>
      <c r="SOR48" s="4"/>
      <c r="SOS48" s="4"/>
      <c r="SOT48" s="4"/>
      <c r="SOU48" s="4"/>
      <c r="SOV48" s="4"/>
      <c r="SOW48" s="4"/>
      <c r="SOX48" s="4"/>
      <c r="SOY48" s="4"/>
      <c r="SOZ48" s="4"/>
      <c r="SPA48" s="4"/>
      <c r="SPB48" s="4"/>
      <c r="SPC48" s="4"/>
      <c r="SPD48" s="4"/>
      <c r="SPE48" s="4"/>
      <c r="SPF48" s="4"/>
      <c r="SPG48" s="4"/>
      <c r="SPH48" s="4"/>
      <c r="SPI48" s="4"/>
      <c r="SPJ48" s="4"/>
      <c r="SPK48" s="4"/>
      <c r="SPL48" s="4"/>
      <c r="SPM48" s="4"/>
      <c r="SPN48" s="4"/>
      <c r="SPO48" s="4"/>
      <c r="SPP48" s="4"/>
      <c r="SPQ48" s="4"/>
      <c r="SPR48" s="4"/>
      <c r="SPS48" s="4"/>
      <c r="SPT48" s="4"/>
      <c r="SPU48" s="4"/>
      <c r="SPV48" s="4"/>
      <c r="SPW48" s="4"/>
      <c r="SPX48" s="4"/>
      <c r="SPY48" s="4"/>
      <c r="SPZ48" s="4"/>
      <c r="SQA48" s="4"/>
      <c r="SQB48" s="4"/>
      <c r="SQC48" s="4"/>
      <c r="SQD48" s="4"/>
      <c r="SQE48" s="4"/>
      <c r="SQF48" s="4"/>
      <c r="SQG48" s="4"/>
      <c r="SQH48" s="4"/>
      <c r="SQI48" s="4"/>
      <c r="SQJ48" s="4"/>
      <c r="SQK48" s="4"/>
      <c r="SQL48" s="4"/>
      <c r="SQM48" s="4"/>
      <c r="SQN48" s="4"/>
      <c r="SQO48" s="4"/>
      <c r="SQP48" s="4"/>
      <c r="SQQ48" s="4"/>
      <c r="SQR48" s="4"/>
      <c r="SQS48" s="4"/>
      <c r="SQT48" s="4"/>
      <c r="SQU48" s="4"/>
      <c r="SQV48" s="4"/>
      <c r="SQW48" s="4"/>
      <c r="SQX48" s="4"/>
      <c r="SQY48" s="4"/>
      <c r="SQZ48" s="4"/>
      <c r="SRA48" s="4"/>
      <c r="SRB48" s="4"/>
      <c r="SRC48" s="4"/>
      <c r="SRD48" s="4"/>
      <c r="SRE48" s="4"/>
      <c r="SRF48" s="4"/>
      <c r="SRG48" s="4"/>
      <c r="SRH48" s="4"/>
      <c r="SRI48" s="4"/>
      <c r="SRJ48" s="4"/>
      <c r="SRK48" s="4"/>
      <c r="SRL48" s="4"/>
      <c r="SRM48" s="4"/>
      <c r="SRN48" s="4"/>
      <c r="SRO48" s="4"/>
      <c r="SRP48" s="4"/>
      <c r="SRQ48" s="4"/>
      <c r="SRR48" s="4"/>
      <c r="SRS48" s="4"/>
      <c r="SRT48" s="4"/>
      <c r="SRU48" s="4"/>
      <c r="SRV48" s="4"/>
      <c r="SRW48" s="4"/>
      <c r="SRX48" s="4"/>
      <c r="SRY48" s="4"/>
      <c r="SRZ48" s="4"/>
      <c r="SSA48" s="4"/>
      <c r="SSB48" s="4"/>
      <c r="SSC48" s="4"/>
      <c r="SSD48" s="4"/>
      <c r="SSE48" s="4"/>
      <c r="SSF48" s="4"/>
      <c r="SSG48" s="4"/>
      <c r="SSH48" s="4"/>
      <c r="SSI48" s="4"/>
      <c r="SSJ48" s="4"/>
      <c r="SSK48" s="4"/>
      <c r="SSL48" s="4"/>
      <c r="SSM48" s="4"/>
      <c r="SSN48" s="4"/>
      <c r="SSO48" s="4"/>
      <c r="SSP48" s="4"/>
      <c r="SSQ48" s="4"/>
      <c r="SSR48" s="4"/>
      <c r="SSS48" s="4"/>
      <c r="SST48" s="4"/>
      <c r="SSU48" s="4"/>
      <c r="SSV48" s="4"/>
      <c r="SSW48" s="4"/>
      <c r="SSX48" s="4"/>
      <c r="SSY48" s="4"/>
      <c r="SSZ48" s="4"/>
      <c r="STA48" s="4"/>
      <c r="STB48" s="4"/>
      <c r="STC48" s="4"/>
      <c r="STD48" s="4"/>
      <c r="STE48" s="4"/>
      <c r="STF48" s="4"/>
      <c r="STG48" s="4"/>
      <c r="STH48" s="4"/>
      <c r="STI48" s="4"/>
      <c r="STJ48" s="4"/>
      <c r="STK48" s="4"/>
      <c r="STL48" s="4"/>
      <c r="STM48" s="4"/>
      <c r="STN48" s="4"/>
      <c r="STO48" s="4"/>
      <c r="STP48" s="4"/>
      <c r="STQ48" s="4"/>
      <c r="STR48" s="4"/>
      <c r="STS48" s="4"/>
      <c r="STT48" s="4"/>
      <c r="STU48" s="4"/>
      <c r="STV48" s="4"/>
      <c r="STW48" s="4"/>
      <c r="STX48" s="4"/>
      <c r="STY48" s="4"/>
      <c r="STZ48" s="4"/>
      <c r="SUA48" s="4"/>
      <c r="SUB48" s="4"/>
      <c r="SUC48" s="4"/>
      <c r="SUD48" s="4"/>
      <c r="SUE48" s="4"/>
      <c r="SUF48" s="4"/>
      <c r="SUG48" s="4"/>
      <c r="SUH48" s="4"/>
      <c r="SUI48" s="4"/>
      <c r="SUJ48" s="4"/>
      <c r="SUK48" s="4"/>
      <c r="SUL48" s="4"/>
      <c r="SUM48" s="4"/>
      <c r="SUN48" s="4"/>
      <c r="SUO48" s="4"/>
      <c r="SUP48" s="4"/>
      <c r="SUQ48" s="4"/>
      <c r="SUR48" s="4"/>
      <c r="SUS48" s="4"/>
      <c r="SUT48" s="4"/>
      <c r="SUU48" s="4"/>
      <c r="SUV48" s="4"/>
      <c r="SUW48" s="4"/>
      <c r="SUX48" s="4"/>
      <c r="SUY48" s="4"/>
      <c r="SUZ48" s="4"/>
      <c r="SVA48" s="4"/>
      <c r="SVB48" s="4"/>
      <c r="SVC48" s="4"/>
      <c r="SVD48" s="4"/>
      <c r="SVE48" s="4"/>
      <c r="SVF48" s="4"/>
      <c r="SVG48" s="4"/>
      <c r="SVH48" s="4"/>
      <c r="SVI48" s="4"/>
      <c r="SVJ48" s="4"/>
      <c r="SVK48" s="4"/>
      <c r="SVL48" s="4"/>
      <c r="SVM48" s="4"/>
      <c r="SVN48" s="4"/>
      <c r="SVO48" s="4"/>
      <c r="SVP48" s="4"/>
      <c r="SVQ48" s="4"/>
      <c r="SVR48" s="4"/>
      <c r="SVS48" s="4"/>
      <c r="SVT48" s="4"/>
      <c r="SVU48" s="4"/>
      <c r="SVV48" s="4"/>
      <c r="SVW48" s="4"/>
      <c r="SVX48" s="4"/>
      <c r="SVY48" s="4"/>
      <c r="SVZ48" s="4"/>
      <c r="SWA48" s="4"/>
      <c r="SWB48" s="4"/>
      <c r="SWC48" s="4"/>
      <c r="SWD48" s="4"/>
      <c r="SWE48" s="4"/>
      <c r="SWF48" s="4"/>
      <c r="SWG48" s="4"/>
      <c r="SWH48" s="4"/>
      <c r="SWI48" s="4"/>
      <c r="SWJ48" s="4"/>
      <c r="SWK48" s="4"/>
      <c r="SWL48" s="4"/>
      <c r="SWM48" s="4"/>
      <c r="SWN48" s="4"/>
      <c r="SWO48" s="4"/>
      <c r="SWP48" s="4"/>
      <c r="SWQ48" s="4"/>
      <c r="SWR48" s="4"/>
      <c r="SWS48" s="4"/>
      <c r="SWT48" s="4"/>
      <c r="SWU48" s="4"/>
      <c r="SWV48" s="4"/>
      <c r="SWW48" s="4"/>
      <c r="SWX48" s="4"/>
      <c r="SWY48" s="4"/>
      <c r="SWZ48" s="4"/>
      <c r="SXA48" s="4"/>
      <c r="SXB48" s="4"/>
      <c r="SXC48" s="4"/>
      <c r="SXD48" s="4"/>
      <c r="SXE48" s="4"/>
      <c r="SXF48" s="4"/>
      <c r="SXG48" s="4"/>
      <c r="SXH48" s="4"/>
      <c r="SXI48" s="4"/>
      <c r="SXJ48" s="4"/>
      <c r="SXK48" s="4"/>
      <c r="SXL48" s="4"/>
      <c r="SXM48" s="4"/>
      <c r="SXN48" s="4"/>
      <c r="SXO48" s="4"/>
      <c r="SXP48" s="4"/>
      <c r="SXQ48" s="4"/>
      <c r="SXR48" s="4"/>
      <c r="SXS48" s="4"/>
      <c r="SXT48" s="4"/>
      <c r="SXU48" s="4"/>
      <c r="SXV48" s="4"/>
      <c r="SXW48" s="4"/>
      <c r="SXX48" s="4"/>
      <c r="SXY48" s="4"/>
      <c r="SXZ48" s="4"/>
      <c r="SYA48" s="4"/>
      <c r="SYB48" s="4"/>
      <c r="SYC48" s="4"/>
      <c r="SYD48" s="4"/>
      <c r="SYE48" s="4"/>
      <c r="SYF48" s="4"/>
      <c r="SYG48" s="4"/>
      <c r="SYH48" s="4"/>
      <c r="SYI48" s="4"/>
      <c r="SYJ48" s="4"/>
      <c r="SYK48" s="4"/>
      <c r="SYL48" s="4"/>
      <c r="SYM48" s="4"/>
      <c r="SYN48" s="4"/>
      <c r="SYO48" s="4"/>
      <c r="SYP48" s="4"/>
      <c r="SYQ48" s="4"/>
      <c r="SYR48" s="4"/>
      <c r="SYS48" s="4"/>
      <c r="SYT48" s="4"/>
      <c r="SYU48" s="4"/>
      <c r="SYV48" s="4"/>
      <c r="SYW48" s="4"/>
      <c r="SYX48" s="4"/>
      <c r="SYY48" s="4"/>
      <c r="SYZ48" s="4"/>
      <c r="SZA48" s="4"/>
      <c r="SZB48" s="4"/>
      <c r="SZC48" s="4"/>
      <c r="SZD48" s="4"/>
      <c r="SZE48" s="4"/>
      <c r="SZF48" s="4"/>
      <c r="SZG48" s="4"/>
      <c r="SZH48" s="4"/>
      <c r="SZI48" s="4"/>
      <c r="SZJ48" s="4"/>
      <c r="SZK48" s="4"/>
      <c r="SZL48" s="4"/>
      <c r="SZM48" s="4"/>
      <c r="SZN48" s="4"/>
      <c r="SZO48" s="4"/>
      <c r="SZP48" s="4"/>
      <c r="SZQ48" s="4"/>
      <c r="SZR48" s="4"/>
      <c r="SZS48" s="4"/>
      <c r="SZT48" s="4"/>
      <c r="SZU48" s="4"/>
      <c r="SZV48" s="4"/>
      <c r="SZW48" s="4"/>
      <c r="SZX48" s="4"/>
      <c r="SZY48" s="4"/>
      <c r="SZZ48" s="4"/>
      <c r="TAA48" s="4"/>
      <c r="TAB48" s="4"/>
      <c r="TAC48" s="4"/>
      <c r="TAD48" s="4"/>
      <c r="TAE48" s="4"/>
      <c r="TAF48" s="4"/>
      <c r="TAG48" s="4"/>
      <c r="TAH48" s="4"/>
      <c r="TAI48" s="4"/>
      <c r="TAJ48" s="4"/>
      <c r="TAK48" s="4"/>
      <c r="TAL48" s="4"/>
      <c r="TAM48" s="4"/>
      <c r="TAN48" s="4"/>
      <c r="TAO48" s="4"/>
      <c r="TAP48" s="4"/>
      <c r="TAQ48" s="4"/>
      <c r="TAR48" s="4"/>
      <c r="TAS48" s="4"/>
      <c r="TAT48" s="4"/>
      <c r="TAU48" s="4"/>
      <c r="TAV48" s="4"/>
      <c r="TAW48" s="4"/>
      <c r="TAX48" s="4"/>
      <c r="TAY48" s="4"/>
      <c r="TAZ48" s="4"/>
      <c r="TBA48" s="4"/>
      <c r="TBB48" s="4"/>
      <c r="TBC48" s="4"/>
      <c r="TBD48" s="4"/>
      <c r="TBE48" s="4"/>
      <c r="TBF48" s="4"/>
      <c r="TBG48" s="4"/>
      <c r="TBH48" s="4"/>
      <c r="TBI48" s="4"/>
      <c r="TBJ48" s="4"/>
      <c r="TBK48" s="4"/>
      <c r="TBL48" s="4"/>
      <c r="TBM48" s="4"/>
      <c r="TBN48" s="4"/>
      <c r="TBO48" s="4"/>
      <c r="TBP48" s="4"/>
      <c r="TBQ48" s="4"/>
      <c r="TBR48" s="4"/>
      <c r="TBS48" s="4"/>
      <c r="TBT48" s="4"/>
      <c r="TBU48" s="4"/>
      <c r="TBV48" s="4"/>
      <c r="TBW48" s="4"/>
      <c r="TBX48" s="4"/>
      <c r="TBY48" s="4"/>
      <c r="TBZ48" s="4"/>
      <c r="TCA48" s="4"/>
      <c r="TCB48" s="4"/>
      <c r="TCC48" s="4"/>
      <c r="TCD48" s="4"/>
      <c r="TCE48" s="4"/>
      <c r="TCF48" s="4"/>
      <c r="TCG48" s="4"/>
      <c r="TCH48" s="4"/>
      <c r="TCI48" s="4"/>
      <c r="TCJ48" s="4"/>
      <c r="TCK48" s="4"/>
      <c r="TCL48" s="4"/>
      <c r="TCM48" s="4"/>
      <c r="TCN48" s="4"/>
      <c r="TCO48" s="4"/>
      <c r="TCP48" s="4"/>
      <c r="TCQ48" s="4"/>
      <c r="TCR48" s="4"/>
      <c r="TCS48" s="4"/>
      <c r="TCT48" s="4"/>
      <c r="TCU48" s="4"/>
      <c r="TCV48" s="4"/>
      <c r="TCW48" s="4"/>
      <c r="TCX48" s="4"/>
      <c r="TCY48" s="4"/>
      <c r="TCZ48" s="4"/>
      <c r="TDA48" s="4"/>
      <c r="TDB48" s="4"/>
      <c r="TDC48" s="4"/>
      <c r="TDD48" s="4"/>
      <c r="TDE48" s="4"/>
      <c r="TDF48" s="4"/>
      <c r="TDG48" s="4"/>
      <c r="TDH48" s="4"/>
      <c r="TDI48" s="4"/>
      <c r="TDJ48" s="4"/>
      <c r="TDK48" s="4"/>
      <c r="TDL48" s="4"/>
      <c r="TDM48" s="4"/>
      <c r="TDN48" s="4"/>
      <c r="TDO48" s="4"/>
      <c r="TDP48" s="4"/>
      <c r="TDQ48" s="4"/>
      <c r="TDR48" s="4"/>
      <c r="TDS48" s="4"/>
      <c r="TDT48" s="4"/>
      <c r="TDU48" s="4"/>
      <c r="TDV48" s="4"/>
      <c r="TDW48" s="4"/>
      <c r="TDX48" s="4"/>
      <c r="TDY48" s="4"/>
      <c r="TDZ48" s="4"/>
      <c r="TEA48" s="4"/>
      <c r="TEB48" s="4"/>
      <c r="TEC48" s="4"/>
      <c r="TED48" s="4"/>
      <c r="TEE48" s="4"/>
      <c r="TEF48" s="4"/>
      <c r="TEG48" s="4"/>
      <c r="TEH48" s="4"/>
      <c r="TEI48" s="4"/>
      <c r="TEJ48" s="4"/>
      <c r="TEK48" s="4"/>
      <c r="TEL48" s="4"/>
      <c r="TEM48" s="4"/>
      <c r="TEN48" s="4"/>
      <c r="TEO48" s="4"/>
      <c r="TEP48" s="4"/>
      <c r="TEQ48" s="4"/>
      <c r="TER48" s="4"/>
      <c r="TES48" s="4"/>
      <c r="TET48" s="4"/>
      <c r="TEU48" s="4"/>
      <c r="TEV48" s="4"/>
      <c r="TEW48" s="4"/>
      <c r="TEX48" s="4"/>
      <c r="TEY48" s="4"/>
      <c r="TEZ48" s="4"/>
      <c r="TFA48" s="4"/>
      <c r="TFB48" s="4"/>
      <c r="TFC48" s="4"/>
      <c r="TFD48" s="4"/>
      <c r="TFE48" s="4"/>
      <c r="TFF48" s="4"/>
      <c r="TFG48" s="4"/>
      <c r="TFH48" s="4"/>
      <c r="TFI48" s="4"/>
      <c r="TFJ48" s="4"/>
      <c r="TFK48" s="4"/>
      <c r="TFL48" s="4"/>
      <c r="TFM48" s="4"/>
      <c r="TFN48" s="4"/>
      <c r="TFO48" s="4"/>
      <c r="TFP48" s="4"/>
      <c r="TFQ48" s="4"/>
      <c r="TFR48" s="4"/>
      <c r="TFS48" s="4"/>
      <c r="TFT48" s="4"/>
      <c r="TFU48" s="4"/>
      <c r="TFV48" s="4"/>
      <c r="TFW48" s="4"/>
      <c r="TFX48" s="4"/>
      <c r="TFY48" s="4"/>
      <c r="TFZ48" s="4"/>
      <c r="TGA48" s="4"/>
      <c r="TGB48" s="4"/>
      <c r="TGC48" s="4"/>
      <c r="TGD48" s="4"/>
      <c r="TGE48" s="4"/>
      <c r="TGF48" s="4"/>
      <c r="TGG48" s="4"/>
      <c r="TGH48" s="4"/>
      <c r="TGI48" s="4"/>
      <c r="TGJ48" s="4"/>
      <c r="TGK48" s="4"/>
      <c r="TGL48" s="4"/>
      <c r="TGM48" s="4"/>
      <c r="TGN48" s="4"/>
      <c r="TGO48" s="4"/>
      <c r="TGP48" s="4"/>
      <c r="TGQ48" s="4"/>
      <c r="TGR48" s="4"/>
      <c r="TGS48" s="4"/>
      <c r="TGT48" s="4"/>
      <c r="TGU48" s="4"/>
      <c r="TGV48" s="4"/>
      <c r="TGW48" s="4"/>
      <c r="TGX48" s="4"/>
      <c r="TGY48" s="4"/>
      <c r="TGZ48" s="4"/>
      <c r="THA48" s="4"/>
      <c r="THB48" s="4"/>
      <c r="THC48" s="4"/>
      <c r="THD48" s="4"/>
      <c r="THE48" s="4"/>
      <c r="THF48" s="4"/>
      <c r="THG48" s="4"/>
      <c r="THH48" s="4"/>
      <c r="THI48" s="4"/>
      <c r="THJ48" s="4"/>
      <c r="THK48" s="4"/>
      <c r="THL48" s="4"/>
      <c r="THM48" s="4"/>
      <c r="THN48" s="4"/>
      <c r="THO48" s="4"/>
      <c r="THP48" s="4"/>
      <c r="THQ48" s="4"/>
      <c r="THR48" s="4"/>
      <c r="THS48" s="4"/>
      <c r="THT48" s="4"/>
      <c r="THU48" s="4"/>
      <c r="THV48" s="4"/>
      <c r="THW48" s="4"/>
      <c r="THX48" s="4"/>
      <c r="THY48" s="4"/>
      <c r="THZ48" s="4"/>
      <c r="TIA48" s="4"/>
      <c r="TIB48" s="4"/>
      <c r="TIC48" s="4"/>
      <c r="TID48" s="4"/>
      <c r="TIE48" s="4"/>
      <c r="TIF48" s="4"/>
      <c r="TIG48" s="4"/>
      <c r="TIH48" s="4"/>
      <c r="TII48" s="4"/>
      <c r="TIJ48" s="4"/>
      <c r="TIK48" s="4"/>
      <c r="TIL48" s="4"/>
      <c r="TIM48" s="4"/>
      <c r="TIN48" s="4"/>
      <c r="TIO48" s="4"/>
      <c r="TIP48" s="4"/>
      <c r="TIQ48" s="4"/>
      <c r="TIR48" s="4"/>
      <c r="TIS48" s="4"/>
      <c r="TIT48" s="4"/>
      <c r="TIU48" s="4"/>
      <c r="TIV48" s="4"/>
      <c r="TIW48" s="4"/>
      <c r="TIX48" s="4"/>
      <c r="TIY48" s="4"/>
      <c r="TIZ48" s="4"/>
      <c r="TJA48" s="4"/>
      <c r="TJB48" s="4"/>
      <c r="TJC48" s="4"/>
      <c r="TJD48" s="4"/>
      <c r="TJE48" s="4"/>
      <c r="TJF48" s="4"/>
      <c r="TJG48" s="4"/>
      <c r="TJH48" s="4"/>
      <c r="TJI48" s="4"/>
      <c r="TJJ48" s="4"/>
      <c r="TJK48" s="4"/>
      <c r="TJL48" s="4"/>
      <c r="TJM48" s="4"/>
      <c r="TJN48" s="4"/>
      <c r="TJO48" s="4"/>
      <c r="TJP48" s="4"/>
      <c r="TJQ48" s="4"/>
      <c r="TJR48" s="4"/>
      <c r="TJS48" s="4"/>
      <c r="TJT48" s="4"/>
      <c r="TJU48" s="4"/>
      <c r="TJV48" s="4"/>
      <c r="TJW48" s="4"/>
      <c r="TJX48" s="4"/>
      <c r="TJY48" s="4"/>
      <c r="TJZ48" s="4"/>
      <c r="TKA48" s="4"/>
      <c r="TKB48" s="4"/>
      <c r="TKC48" s="4"/>
      <c r="TKD48" s="4"/>
      <c r="TKE48" s="4"/>
      <c r="TKF48" s="4"/>
      <c r="TKG48" s="4"/>
      <c r="TKH48" s="4"/>
      <c r="TKI48" s="4"/>
      <c r="TKJ48" s="4"/>
      <c r="TKK48" s="4"/>
      <c r="TKL48" s="4"/>
      <c r="TKM48" s="4"/>
      <c r="TKN48" s="4"/>
      <c r="TKO48" s="4"/>
      <c r="TKP48" s="4"/>
      <c r="TKQ48" s="4"/>
      <c r="TKR48" s="4"/>
      <c r="TKS48" s="4"/>
      <c r="TKT48" s="4"/>
      <c r="TKU48" s="4"/>
      <c r="TKV48" s="4"/>
      <c r="TKW48" s="4"/>
      <c r="TKX48" s="4"/>
      <c r="TKY48" s="4"/>
      <c r="TKZ48" s="4"/>
      <c r="TLA48" s="4"/>
      <c r="TLB48" s="4"/>
      <c r="TLC48" s="4"/>
      <c r="TLD48" s="4"/>
      <c r="TLE48" s="4"/>
      <c r="TLF48" s="4"/>
      <c r="TLG48" s="4"/>
      <c r="TLH48" s="4"/>
      <c r="TLI48" s="4"/>
      <c r="TLJ48" s="4"/>
      <c r="TLK48" s="4"/>
      <c r="TLL48" s="4"/>
      <c r="TLM48" s="4"/>
      <c r="TLN48" s="4"/>
      <c r="TLO48" s="4"/>
      <c r="TLP48" s="4"/>
      <c r="TLQ48" s="4"/>
      <c r="TLR48" s="4"/>
      <c r="TLS48" s="4"/>
      <c r="TLT48" s="4"/>
      <c r="TLU48" s="4"/>
      <c r="TLV48" s="4"/>
      <c r="TLW48" s="4"/>
      <c r="TLX48" s="4"/>
      <c r="TLY48" s="4"/>
      <c r="TLZ48" s="4"/>
      <c r="TMA48" s="4"/>
      <c r="TMB48" s="4"/>
      <c r="TMC48" s="4"/>
      <c r="TMD48" s="4"/>
      <c r="TME48" s="4"/>
      <c r="TMF48" s="4"/>
      <c r="TMG48" s="4"/>
      <c r="TMH48" s="4"/>
      <c r="TMI48" s="4"/>
      <c r="TMJ48" s="4"/>
      <c r="TMK48" s="4"/>
      <c r="TML48" s="4"/>
      <c r="TMM48" s="4"/>
      <c r="TMN48" s="4"/>
      <c r="TMO48" s="4"/>
      <c r="TMP48" s="4"/>
      <c r="TMQ48" s="4"/>
      <c r="TMR48" s="4"/>
      <c r="TMS48" s="4"/>
      <c r="TMT48" s="4"/>
      <c r="TMU48" s="4"/>
      <c r="TMV48" s="4"/>
      <c r="TMW48" s="4"/>
      <c r="TMX48" s="4"/>
      <c r="TMY48" s="4"/>
      <c r="TMZ48" s="4"/>
      <c r="TNA48" s="4"/>
      <c r="TNB48" s="4"/>
      <c r="TNC48" s="4"/>
      <c r="TND48" s="4"/>
      <c r="TNE48" s="4"/>
      <c r="TNF48" s="4"/>
      <c r="TNG48" s="4"/>
      <c r="TNH48" s="4"/>
      <c r="TNI48" s="4"/>
      <c r="TNJ48" s="4"/>
      <c r="TNK48" s="4"/>
      <c r="TNL48" s="4"/>
      <c r="TNM48" s="4"/>
      <c r="TNN48" s="4"/>
      <c r="TNO48" s="4"/>
      <c r="TNP48" s="4"/>
      <c r="TNQ48" s="4"/>
      <c r="TNR48" s="4"/>
      <c r="TNS48" s="4"/>
      <c r="TNT48" s="4"/>
      <c r="TNU48" s="4"/>
      <c r="TNV48" s="4"/>
      <c r="TNW48" s="4"/>
      <c r="TNX48" s="4"/>
      <c r="TNY48" s="4"/>
      <c r="TNZ48" s="4"/>
      <c r="TOA48" s="4"/>
      <c r="TOB48" s="4"/>
      <c r="TOC48" s="4"/>
      <c r="TOD48" s="4"/>
      <c r="TOE48" s="4"/>
      <c r="TOF48" s="4"/>
      <c r="TOG48" s="4"/>
      <c r="TOH48" s="4"/>
      <c r="TOI48" s="4"/>
      <c r="TOJ48" s="4"/>
      <c r="TOK48" s="4"/>
      <c r="TOL48" s="4"/>
      <c r="TOM48" s="4"/>
      <c r="TON48" s="4"/>
      <c r="TOO48" s="4"/>
      <c r="TOP48" s="4"/>
      <c r="TOQ48" s="4"/>
      <c r="TOR48" s="4"/>
      <c r="TOS48" s="4"/>
      <c r="TOT48" s="4"/>
      <c r="TOU48" s="4"/>
      <c r="TOV48" s="4"/>
      <c r="TOW48" s="4"/>
      <c r="TOX48" s="4"/>
      <c r="TOY48" s="4"/>
      <c r="TOZ48" s="4"/>
      <c r="TPA48" s="4"/>
      <c r="TPB48" s="4"/>
      <c r="TPC48" s="4"/>
      <c r="TPD48" s="4"/>
      <c r="TPE48" s="4"/>
      <c r="TPF48" s="4"/>
      <c r="TPG48" s="4"/>
      <c r="TPH48" s="4"/>
      <c r="TPI48" s="4"/>
      <c r="TPJ48" s="4"/>
      <c r="TPK48" s="4"/>
      <c r="TPL48" s="4"/>
      <c r="TPM48" s="4"/>
      <c r="TPN48" s="4"/>
      <c r="TPO48" s="4"/>
      <c r="TPP48" s="4"/>
      <c r="TPQ48" s="4"/>
      <c r="TPR48" s="4"/>
      <c r="TPS48" s="4"/>
      <c r="TPT48" s="4"/>
      <c r="TPU48" s="4"/>
      <c r="TPV48" s="4"/>
      <c r="TPW48" s="4"/>
      <c r="TPX48" s="4"/>
      <c r="TPY48" s="4"/>
      <c r="TPZ48" s="4"/>
      <c r="TQA48" s="4"/>
      <c r="TQB48" s="4"/>
      <c r="TQC48" s="4"/>
      <c r="TQD48" s="4"/>
      <c r="TQE48" s="4"/>
      <c r="TQF48" s="4"/>
      <c r="TQG48" s="4"/>
      <c r="TQH48" s="4"/>
      <c r="TQI48" s="4"/>
      <c r="TQJ48" s="4"/>
      <c r="TQK48" s="4"/>
      <c r="TQL48" s="4"/>
      <c r="TQM48" s="4"/>
      <c r="TQN48" s="4"/>
      <c r="TQO48" s="4"/>
      <c r="TQP48" s="4"/>
      <c r="TQQ48" s="4"/>
      <c r="TQR48" s="4"/>
      <c r="TQS48" s="4"/>
      <c r="TQT48" s="4"/>
      <c r="TQU48" s="4"/>
      <c r="TQV48" s="4"/>
      <c r="TQW48" s="4"/>
      <c r="TQX48" s="4"/>
      <c r="TQY48" s="4"/>
      <c r="TQZ48" s="4"/>
      <c r="TRA48" s="4"/>
      <c r="TRB48" s="4"/>
      <c r="TRC48" s="4"/>
      <c r="TRD48" s="4"/>
      <c r="TRE48" s="4"/>
      <c r="TRF48" s="4"/>
      <c r="TRG48" s="4"/>
      <c r="TRH48" s="4"/>
      <c r="TRI48" s="4"/>
      <c r="TRJ48" s="4"/>
      <c r="TRK48" s="4"/>
      <c r="TRL48" s="4"/>
      <c r="TRM48" s="4"/>
      <c r="TRN48" s="4"/>
      <c r="TRO48" s="4"/>
      <c r="TRP48" s="4"/>
      <c r="TRQ48" s="4"/>
      <c r="TRR48" s="4"/>
      <c r="TRS48" s="4"/>
      <c r="TRT48" s="4"/>
      <c r="TRU48" s="4"/>
      <c r="TRV48" s="4"/>
      <c r="TRW48" s="4"/>
      <c r="TRX48" s="4"/>
      <c r="TRY48" s="4"/>
      <c r="TRZ48" s="4"/>
      <c r="TSA48" s="4"/>
      <c r="TSB48" s="4"/>
      <c r="TSC48" s="4"/>
      <c r="TSD48" s="4"/>
      <c r="TSE48" s="4"/>
      <c r="TSF48" s="4"/>
      <c r="TSG48" s="4"/>
      <c r="TSH48" s="4"/>
      <c r="TSI48" s="4"/>
      <c r="TSJ48" s="4"/>
      <c r="TSK48" s="4"/>
      <c r="TSL48" s="4"/>
      <c r="TSM48" s="4"/>
      <c r="TSN48" s="4"/>
      <c r="TSO48" s="4"/>
      <c r="TSP48" s="4"/>
      <c r="TSQ48" s="4"/>
      <c r="TSR48" s="4"/>
      <c r="TSS48" s="4"/>
      <c r="TST48" s="4"/>
      <c r="TSU48" s="4"/>
      <c r="TSV48" s="4"/>
      <c r="TSW48" s="4"/>
      <c r="TSX48" s="4"/>
      <c r="TSY48" s="4"/>
      <c r="TSZ48" s="4"/>
      <c r="TTA48" s="4"/>
      <c r="TTB48" s="4"/>
      <c r="TTC48" s="4"/>
      <c r="TTD48" s="4"/>
      <c r="TTE48" s="4"/>
      <c r="TTF48" s="4"/>
      <c r="TTG48" s="4"/>
      <c r="TTH48" s="4"/>
      <c r="TTI48" s="4"/>
      <c r="TTJ48" s="4"/>
      <c r="TTK48" s="4"/>
      <c r="TTL48" s="4"/>
      <c r="TTM48" s="4"/>
      <c r="TTN48" s="4"/>
      <c r="TTO48" s="4"/>
      <c r="TTP48" s="4"/>
      <c r="TTQ48" s="4"/>
      <c r="TTR48" s="4"/>
      <c r="TTS48" s="4"/>
      <c r="TTT48" s="4"/>
      <c r="TTU48" s="4"/>
      <c r="TTV48" s="4"/>
      <c r="TTW48" s="4"/>
      <c r="TTX48" s="4"/>
      <c r="TTY48" s="4"/>
      <c r="TTZ48" s="4"/>
      <c r="TUA48" s="4"/>
      <c r="TUB48" s="4"/>
      <c r="TUC48" s="4"/>
      <c r="TUD48" s="4"/>
      <c r="TUE48" s="4"/>
      <c r="TUF48" s="4"/>
      <c r="TUG48" s="4"/>
      <c r="TUH48" s="4"/>
      <c r="TUI48" s="4"/>
      <c r="TUJ48" s="4"/>
      <c r="TUK48" s="4"/>
      <c r="TUL48" s="4"/>
      <c r="TUM48" s="4"/>
      <c r="TUN48" s="4"/>
      <c r="TUO48" s="4"/>
      <c r="TUP48" s="4"/>
      <c r="TUQ48" s="4"/>
      <c r="TUR48" s="4"/>
      <c r="TUS48" s="4"/>
      <c r="TUT48" s="4"/>
      <c r="TUU48" s="4"/>
      <c r="TUV48" s="4"/>
      <c r="TUW48" s="4"/>
      <c r="TUX48" s="4"/>
      <c r="TUY48" s="4"/>
      <c r="TUZ48" s="4"/>
      <c r="TVA48" s="4"/>
      <c r="TVB48" s="4"/>
      <c r="TVC48" s="4"/>
      <c r="TVD48" s="4"/>
      <c r="TVE48" s="4"/>
      <c r="TVF48" s="4"/>
      <c r="TVG48" s="4"/>
      <c r="TVH48" s="4"/>
      <c r="TVI48" s="4"/>
      <c r="TVJ48" s="4"/>
      <c r="TVK48" s="4"/>
      <c r="TVL48" s="4"/>
      <c r="TVM48" s="4"/>
      <c r="TVN48" s="4"/>
      <c r="TVO48" s="4"/>
      <c r="TVP48" s="4"/>
      <c r="TVQ48" s="4"/>
      <c r="TVR48" s="4"/>
      <c r="TVS48" s="4"/>
      <c r="TVT48" s="4"/>
      <c r="TVU48" s="4"/>
      <c r="TVV48" s="4"/>
      <c r="TVW48" s="4"/>
      <c r="TVX48" s="4"/>
      <c r="TVY48" s="4"/>
      <c r="TVZ48" s="4"/>
      <c r="TWA48" s="4"/>
      <c r="TWB48" s="4"/>
      <c r="TWC48" s="4"/>
      <c r="TWD48" s="4"/>
      <c r="TWE48" s="4"/>
      <c r="TWF48" s="4"/>
      <c r="TWG48" s="4"/>
      <c r="TWH48" s="4"/>
      <c r="TWI48" s="4"/>
      <c r="TWJ48" s="4"/>
      <c r="TWK48" s="4"/>
      <c r="TWL48" s="4"/>
      <c r="TWM48" s="4"/>
      <c r="TWN48" s="4"/>
      <c r="TWO48" s="4"/>
      <c r="TWP48" s="4"/>
      <c r="TWQ48" s="4"/>
      <c r="TWR48" s="4"/>
      <c r="TWS48" s="4"/>
      <c r="TWT48" s="4"/>
      <c r="TWU48" s="4"/>
      <c r="TWV48" s="4"/>
      <c r="TWW48" s="4"/>
      <c r="TWX48" s="4"/>
      <c r="TWY48" s="4"/>
      <c r="TWZ48" s="4"/>
      <c r="TXA48" s="4"/>
      <c r="TXB48" s="4"/>
      <c r="TXC48" s="4"/>
      <c r="TXD48" s="4"/>
      <c r="TXE48" s="4"/>
      <c r="TXF48" s="4"/>
      <c r="TXG48" s="4"/>
      <c r="TXH48" s="4"/>
      <c r="TXI48" s="4"/>
      <c r="TXJ48" s="4"/>
      <c r="TXK48" s="4"/>
      <c r="TXL48" s="4"/>
      <c r="TXM48" s="4"/>
      <c r="TXN48" s="4"/>
      <c r="TXO48" s="4"/>
      <c r="TXP48" s="4"/>
      <c r="TXQ48" s="4"/>
      <c r="TXR48" s="4"/>
      <c r="TXS48" s="4"/>
      <c r="TXT48" s="4"/>
      <c r="TXU48" s="4"/>
      <c r="TXV48" s="4"/>
      <c r="TXW48" s="4"/>
      <c r="TXX48" s="4"/>
      <c r="TXY48" s="4"/>
      <c r="TXZ48" s="4"/>
      <c r="TYA48" s="4"/>
      <c r="TYB48" s="4"/>
      <c r="TYC48" s="4"/>
      <c r="TYD48" s="4"/>
      <c r="TYE48" s="4"/>
      <c r="TYF48" s="4"/>
      <c r="TYG48" s="4"/>
      <c r="TYH48" s="4"/>
      <c r="TYI48" s="4"/>
      <c r="TYJ48" s="4"/>
      <c r="TYK48" s="4"/>
      <c r="TYL48" s="4"/>
      <c r="TYM48" s="4"/>
      <c r="TYN48" s="4"/>
      <c r="TYO48" s="4"/>
      <c r="TYP48" s="4"/>
      <c r="TYQ48" s="4"/>
      <c r="TYR48" s="4"/>
      <c r="TYS48" s="4"/>
      <c r="TYT48" s="4"/>
      <c r="TYU48" s="4"/>
      <c r="TYV48" s="4"/>
      <c r="TYW48" s="4"/>
      <c r="TYX48" s="4"/>
      <c r="TYY48" s="4"/>
      <c r="TYZ48" s="4"/>
      <c r="TZA48" s="4"/>
      <c r="TZB48" s="4"/>
      <c r="TZC48" s="4"/>
      <c r="TZD48" s="4"/>
      <c r="TZE48" s="4"/>
      <c r="TZF48" s="4"/>
      <c r="TZG48" s="4"/>
      <c r="TZH48" s="4"/>
      <c r="TZI48" s="4"/>
      <c r="TZJ48" s="4"/>
      <c r="TZK48" s="4"/>
      <c r="TZL48" s="4"/>
      <c r="TZM48" s="4"/>
      <c r="TZN48" s="4"/>
      <c r="TZO48" s="4"/>
      <c r="TZP48" s="4"/>
      <c r="TZQ48" s="4"/>
      <c r="TZR48" s="4"/>
      <c r="TZS48" s="4"/>
      <c r="TZT48" s="4"/>
      <c r="TZU48" s="4"/>
      <c r="TZV48" s="4"/>
      <c r="TZW48" s="4"/>
      <c r="TZX48" s="4"/>
      <c r="TZY48" s="4"/>
      <c r="TZZ48" s="4"/>
      <c r="UAA48" s="4"/>
      <c r="UAB48" s="4"/>
      <c r="UAC48" s="4"/>
      <c r="UAD48" s="4"/>
      <c r="UAE48" s="4"/>
      <c r="UAF48" s="4"/>
      <c r="UAG48" s="4"/>
      <c r="UAH48" s="4"/>
      <c r="UAI48" s="4"/>
      <c r="UAJ48" s="4"/>
      <c r="UAK48" s="4"/>
      <c r="UAL48" s="4"/>
      <c r="UAM48" s="4"/>
      <c r="UAN48" s="4"/>
      <c r="UAO48" s="4"/>
      <c r="UAP48" s="4"/>
      <c r="UAQ48" s="4"/>
      <c r="UAR48" s="4"/>
      <c r="UAS48" s="4"/>
      <c r="UAT48" s="4"/>
      <c r="UAU48" s="4"/>
      <c r="UAV48" s="4"/>
      <c r="UAW48" s="4"/>
      <c r="UAX48" s="4"/>
      <c r="UAY48" s="4"/>
      <c r="UAZ48" s="4"/>
      <c r="UBA48" s="4"/>
      <c r="UBB48" s="4"/>
      <c r="UBC48" s="4"/>
      <c r="UBD48" s="4"/>
      <c r="UBE48" s="4"/>
      <c r="UBF48" s="4"/>
      <c r="UBG48" s="4"/>
      <c r="UBH48" s="4"/>
      <c r="UBI48" s="4"/>
      <c r="UBJ48" s="4"/>
      <c r="UBK48" s="4"/>
      <c r="UBL48" s="4"/>
      <c r="UBM48" s="4"/>
      <c r="UBN48" s="4"/>
      <c r="UBO48" s="4"/>
      <c r="UBP48" s="4"/>
      <c r="UBQ48" s="4"/>
      <c r="UBR48" s="4"/>
      <c r="UBS48" s="4"/>
      <c r="UBT48" s="4"/>
      <c r="UBU48" s="4"/>
      <c r="UBV48" s="4"/>
      <c r="UBW48" s="4"/>
      <c r="UBX48" s="4"/>
      <c r="UBY48" s="4"/>
      <c r="UBZ48" s="4"/>
      <c r="UCA48" s="4"/>
      <c r="UCB48" s="4"/>
      <c r="UCC48" s="4"/>
      <c r="UCD48" s="4"/>
      <c r="UCE48" s="4"/>
      <c r="UCF48" s="4"/>
      <c r="UCG48" s="4"/>
      <c r="UCH48" s="4"/>
      <c r="UCI48" s="4"/>
      <c r="UCJ48" s="4"/>
      <c r="UCK48" s="4"/>
      <c r="UCL48" s="4"/>
      <c r="UCM48" s="4"/>
      <c r="UCN48" s="4"/>
      <c r="UCO48" s="4"/>
      <c r="UCP48" s="4"/>
      <c r="UCQ48" s="4"/>
      <c r="UCR48" s="4"/>
      <c r="UCS48" s="4"/>
      <c r="UCT48" s="4"/>
      <c r="UCU48" s="4"/>
      <c r="UCV48" s="4"/>
      <c r="UCW48" s="4"/>
      <c r="UCX48" s="4"/>
      <c r="UCY48" s="4"/>
      <c r="UCZ48" s="4"/>
      <c r="UDA48" s="4"/>
      <c r="UDB48" s="4"/>
      <c r="UDC48" s="4"/>
      <c r="UDD48" s="4"/>
      <c r="UDE48" s="4"/>
      <c r="UDF48" s="4"/>
      <c r="UDG48" s="4"/>
      <c r="UDH48" s="4"/>
      <c r="UDI48" s="4"/>
      <c r="UDJ48" s="4"/>
      <c r="UDK48" s="4"/>
      <c r="UDL48" s="4"/>
      <c r="UDM48" s="4"/>
      <c r="UDN48" s="4"/>
      <c r="UDO48" s="4"/>
      <c r="UDP48" s="4"/>
      <c r="UDQ48" s="4"/>
      <c r="UDR48" s="4"/>
      <c r="UDS48" s="4"/>
      <c r="UDT48" s="4"/>
      <c r="UDU48" s="4"/>
      <c r="UDV48" s="4"/>
      <c r="UDW48" s="4"/>
      <c r="UDX48" s="4"/>
      <c r="UDY48" s="4"/>
      <c r="UDZ48" s="4"/>
      <c r="UEA48" s="4"/>
      <c r="UEB48" s="4"/>
      <c r="UEC48" s="4"/>
      <c r="UED48" s="4"/>
      <c r="UEE48" s="4"/>
      <c r="UEF48" s="4"/>
      <c r="UEG48" s="4"/>
      <c r="UEH48" s="4"/>
      <c r="UEI48" s="4"/>
      <c r="UEJ48" s="4"/>
      <c r="UEK48" s="4"/>
      <c r="UEL48" s="4"/>
      <c r="UEM48" s="4"/>
      <c r="UEN48" s="4"/>
      <c r="UEO48" s="4"/>
      <c r="UEP48" s="4"/>
      <c r="UEQ48" s="4"/>
      <c r="UER48" s="4"/>
      <c r="UES48" s="4"/>
      <c r="UET48" s="4"/>
      <c r="UEU48" s="4"/>
      <c r="UEV48" s="4"/>
      <c r="UEW48" s="4"/>
      <c r="UEX48" s="4"/>
      <c r="UEY48" s="4"/>
      <c r="UEZ48" s="4"/>
      <c r="UFA48" s="4"/>
      <c r="UFB48" s="4"/>
      <c r="UFC48" s="4"/>
      <c r="UFD48" s="4"/>
      <c r="UFE48" s="4"/>
      <c r="UFF48" s="4"/>
      <c r="UFG48" s="4"/>
      <c r="UFH48" s="4"/>
      <c r="UFI48" s="4"/>
      <c r="UFJ48" s="4"/>
      <c r="UFK48" s="4"/>
      <c r="UFL48" s="4"/>
      <c r="UFM48" s="4"/>
      <c r="UFN48" s="4"/>
      <c r="UFO48" s="4"/>
      <c r="UFP48" s="4"/>
      <c r="UFQ48" s="4"/>
      <c r="UFR48" s="4"/>
      <c r="UFS48" s="4"/>
      <c r="UFT48" s="4"/>
      <c r="UFU48" s="4"/>
      <c r="UFV48" s="4"/>
      <c r="UFW48" s="4"/>
      <c r="UFX48" s="4"/>
      <c r="UFY48" s="4"/>
      <c r="UFZ48" s="4"/>
      <c r="UGA48" s="4"/>
      <c r="UGB48" s="4"/>
      <c r="UGC48" s="4"/>
      <c r="UGD48" s="4"/>
      <c r="UGE48" s="4"/>
      <c r="UGF48" s="4"/>
      <c r="UGG48" s="4"/>
      <c r="UGH48" s="4"/>
      <c r="UGI48" s="4"/>
      <c r="UGJ48" s="4"/>
      <c r="UGK48" s="4"/>
      <c r="UGL48" s="4"/>
      <c r="UGM48" s="4"/>
      <c r="UGN48" s="4"/>
      <c r="UGO48" s="4"/>
      <c r="UGP48" s="4"/>
      <c r="UGQ48" s="4"/>
      <c r="UGR48" s="4"/>
      <c r="UGS48" s="4"/>
      <c r="UGT48" s="4"/>
      <c r="UGU48" s="4"/>
      <c r="UGV48" s="4"/>
      <c r="UGW48" s="4"/>
      <c r="UGX48" s="4"/>
      <c r="UGY48" s="4"/>
      <c r="UGZ48" s="4"/>
      <c r="UHA48" s="4"/>
      <c r="UHB48" s="4"/>
      <c r="UHC48" s="4"/>
      <c r="UHD48" s="4"/>
      <c r="UHE48" s="4"/>
      <c r="UHF48" s="4"/>
      <c r="UHG48" s="4"/>
      <c r="UHH48" s="4"/>
      <c r="UHI48" s="4"/>
      <c r="UHJ48" s="4"/>
      <c r="UHK48" s="4"/>
      <c r="UHL48" s="4"/>
      <c r="UHM48" s="4"/>
      <c r="UHN48" s="4"/>
      <c r="UHO48" s="4"/>
      <c r="UHP48" s="4"/>
      <c r="UHQ48" s="4"/>
      <c r="UHR48" s="4"/>
      <c r="UHS48" s="4"/>
      <c r="UHT48" s="4"/>
      <c r="UHU48" s="4"/>
      <c r="UHV48" s="4"/>
      <c r="UHW48" s="4"/>
      <c r="UHX48" s="4"/>
      <c r="UHY48" s="4"/>
      <c r="UHZ48" s="4"/>
      <c r="UIA48" s="4"/>
      <c r="UIB48" s="4"/>
      <c r="UIC48" s="4"/>
      <c r="UID48" s="4"/>
      <c r="UIE48" s="4"/>
      <c r="UIF48" s="4"/>
      <c r="UIG48" s="4"/>
      <c r="UIH48" s="4"/>
      <c r="UII48" s="4"/>
      <c r="UIJ48" s="4"/>
      <c r="UIK48" s="4"/>
      <c r="UIL48" s="4"/>
      <c r="UIM48" s="4"/>
      <c r="UIN48" s="4"/>
      <c r="UIO48" s="4"/>
      <c r="UIP48" s="4"/>
      <c r="UIQ48" s="4"/>
      <c r="UIR48" s="4"/>
      <c r="UIS48" s="4"/>
      <c r="UIT48" s="4"/>
      <c r="UIU48" s="4"/>
      <c r="UIV48" s="4"/>
      <c r="UIW48" s="4"/>
      <c r="UIX48" s="4"/>
      <c r="UIY48" s="4"/>
      <c r="UIZ48" s="4"/>
      <c r="UJA48" s="4"/>
      <c r="UJB48" s="4"/>
      <c r="UJC48" s="4"/>
      <c r="UJD48" s="4"/>
      <c r="UJE48" s="4"/>
      <c r="UJF48" s="4"/>
      <c r="UJG48" s="4"/>
      <c r="UJH48" s="4"/>
      <c r="UJI48" s="4"/>
      <c r="UJJ48" s="4"/>
      <c r="UJK48" s="4"/>
      <c r="UJL48" s="4"/>
      <c r="UJM48" s="4"/>
      <c r="UJN48" s="4"/>
      <c r="UJO48" s="4"/>
      <c r="UJP48" s="4"/>
      <c r="UJQ48" s="4"/>
      <c r="UJR48" s="4"/>
      <c r="UJS48" s="4"/>
      <c r="UJT48" s="4"/>
      <c r="UJU48" s="4"/>
      <c r="UJV48" s="4"/>
      <c r="UJW48" s="4"/>
      <c r="UJX48" s="4"/>
      <c r="UJY48" s="4"/>
      <c r="UJZ48" s="4"/>
      <c r="UKA48" s="4"/>
      <c r="UKB48" s="4"/>
      <c r="UKC48" s="4"/>
      <c r="UKD48" s="4"/>
      <c r="UKE48" s="4"/>
      <c r="UKF48" s="4"/>
      <c r="UKG48" s="4"/>
      <c r="UKH48" s="4"/>
      <c r="UKI48" s="4"/>
      <c r="UKJ48" s="4"/>
      <c r="UKK48" s="4"/>
      <c r="UKL48" s="4"/>
      <c r="UKM48" s="4"/>
      <c r="UKN48" s="4"/>
      <c r="UKO48" s="4"/>
      <c r="UKP48" s="4"/>
      <c r="UKQ48" s="4"/>
      <c r="UKR48" s="4"/>
      <c r="UKS48" s="4"/>
      <c r="UKT48" s="4"/>
      <c r="UKU48" s="4"/>
      <c r="UKV48" s="4"/>
      <c r="UKW48" s="4"/>
      <c r="UKX48" s="4"/>
      <c r="UKY48" s="4"/>
      <c r="UKZ48" s="4"/>
      <c r="ULA48" s="4"/>
      <c r="ULB48" s="4"/>
      <c r="ULC48" s="4"/>
      <c r="ULD48" s="4"/>
      <c r="ULE48" s="4"/>
      <c r="ULF48" s="4"/>
      <c r="ULG48" s="4"/>
      <c r="ULH48" s="4"/>
      <c r="ULI48" s="4"/>
      <c r="ULJ48" s="4"/>
      <c r="ULK48" s="4"/>
      <c r="ULL48" s="4"/>
      <c r="ULM48" s="4"/>
      <c r="ULN48" s="4"/>
      <c r="ULO48" s="4"/>
      <c r="ULP48" s="4"/>
      <c r="ULQ48" s="4"/>
      <c r="ULR48" s="4"/>
      <c r="ULS48" s="4"/>
      <c r="ULT48" s="4"/>
      <c r="ULU48" s="4"/>
      <c r="ULV48" s="4"/>
      <c r="ULW48" s="4"/>
      <c r="ULX48" s="4"/>
      <c r="ULY48" s="4"/>
      <c r="ULZ48" s="4"/>
      <c r="UMA48" s="4"/>
      <c r="UMB48" s="4"/>
      <c r="UMC48" s="4"/>
      <c r="UMD48" s="4"/>
      <c r="UME48" s="4"/>
      <c r="UMF48" s="4"/>
      <c r="UMG48" s="4"/>
      <c r="UMH48" s="4"/>
      <c r="UMI48" s="4"/>
      <c r="UMJ48" s="4"/>
      <c r="UMK48" s="4"/>
      <c r="UML48" s="4"/>
      <c r="UMM48" s="4"/>
      <c r="UMN48" s="4"/>
      <c r="UMO48" s="4"/>
      <c r="UMP48" s="4"/>
      <c r="UMQ48" s="4"/>
      <c r="UMR48" s="4"/>
      <c r="UMS48" s="4"/>
      <c r="UMT48" s="4"/>
      <c r="UMU48" s="4"/>
      <c r="UMV48" s="4"/>
      <c r="UMW48" s="4"/>
      <c r="UMX48" s="4"/>
      <c r="UMY48" s="4"/>
      <c r="UMZ48" s="4"/>
      <c r="UNA48" s="4"/>
      <c r="UNB48" s="4"/>
      <c r="UNC48" s="4"/>
      <c r="UND48" s="4"/>
      <c r="UNE48" s="4"/>
      <c r="UNF48" s="4"/>
      <c r="UNG48" s="4"/>
      <c r="UNH48" s="4"/>
      <c r="UNI48" s="4"/>
      <c r="UNJ48" s="4"/>
      <c r="UNK48" s="4"/>
      <c r="UNL48" s="4"/>
      <c r="UNM48" s="4"/>
      <c r="UNN48" s="4"/>
      <c r="UNO48" s="4"/>
      <c r="UNP48" s="4"/>
      <c r="UNQ48" s="4"/>
      <c r="UNR48" s="4"/>
      <c r="UNS48" s="4"/>
      <c r="UNT48" s="4"/>
      <c r="UNU48" s="4"/>
      <c r="UNV48" s="4"/>
      <c r="UNW48" s="4"/>
      <c r="UNX48" s="4"/>
      <c r="UNY48" s="4"/>
      <c r="UNZ48" s="4"/>
      <c r="UOA48" s="4"/>
      <c r="UOB48" s="4"/>
      <c r="UOC48" s="4"/>
      <c r="UOD48" s="4"/>
      <c r="UOE48" s="4"/>
      <c r="UOF48" s="4"/>
      <c r="UOG48" s="4"/>
      <c r="UOH48" s="4"/>
      <c r="UOI48" s="4"/>
      <c r="UOJ48" s="4"/>
      <c r="UOK48" s="4"/>
      <c r="UOL48" s="4"/>
      <c r="UOM48" s="4"/>
      <c r="UON48" s="4"/>
      <c r="UOO48" s="4"/>
      <c r="UOP48" s="4"/>
      <c r="UOQ48" s="4"/>
      <c r="UOR48" s="4"/>
      <c r="UOS48" s="4"/>
      <c r="UOT48" s="4"/>
      <c r="UOU48" s="4"/>
      <c r="UOV48" s="4"/>
      <c r="UOW48" s="4"/>
      <c r="UOX48" s="4"/>
      <c r="UOY48" s="4"/>
      <c r="UOZ48" s="4"/>
      <c r="UPA48" s="4"/>
      <c r="UPB48" s="4"/>
      <c r="UPC48" s="4"/>
      <c r="UPD48" s="4"/>
      <c r="UPE48" s="4"/>
      <c r="UPF48" s="4"/>
      <c r="UPG48" s="4"/>
      <c r="UPH48" s="4"/>
      <c r="UPI48" s="4"/>
      <c r="UPJ48" s="4"/>
      <c r="UPK48" s="4"/>
      <c r="UPL48" s="4"/>
      <c r="UPM48" s="4"/>
      <c r="UPN48" s="4"/>
      <c r="UPO48" s="4"/>
      <c r="UPP48" s="4"/>
      <c r="UPQ48" s="4"/>
      <c r="UPR48" s="4"/>
      <c r="UPS48" s="4"/>
      <c r="UPT48" s="4"/>
      <c r="UPU48" s="4"/>
      <c r="UPV48" s="4"/>
      <c r="UPW48" s="4"/>
      <c r="UPX48" s="4"/>
      <c r="UPY48" s="4"/>
      <c r="UPZ48" s="4"/>
      <c r="UQA48" s="4"/>
      <c r="UQB48" s="4"/>
      <c r="UQC48" s="4"/>
      <c r="UQD48" s="4"/>
      <c r="UQE48" s="4"/>
      <c r="UQF48" s="4"/>
      <c r="UQG48" s="4"/>
      <c r="UQH48" s="4"/>
      <c r="UQI48" s="4"/>
      <c r="UQJ48" s="4"/>
      <c r="UQK48" s="4"/>
      <c r="UQL48" s="4"/>
      <c r="UQM48" s="4"/>
      <c r="UQN48" s="4"/>
      <c r="UQO48" s="4"/>
      <c r="UQP48" s="4"/>
      <c r="UQQ48" s="4"/>
      <c r="UQR48" s="4"/>
      <c r="UQS48" s="4"/>
      <c r="UQT48" s="4"/>
      <c r="UQU48" s="4"/>
      <c r="UQV48" s="4"/>
      <c r="UQW48" s="4"/>
      <c r="UQX48" s="4"/>
      <c r="UQY48" s="4"/>
      <c r="UQZ48" s="4"/>
      <c r="URA48" s="4"/>
      <c r="URB48" s="4"/>
      <c r="URC48" s="4"/>
      <c r="URD48" s="4"/>
      <c r="URE48" s="4"/>
      <c r="URF48" s="4"/>
      <c r="URG48" s="4"/>
      <c r="URH48" s="4"/>
      <c r="URI48" s="4"/>
      <c r="URJ48" s="4"/>
      <c r="URK48" s="4"/>
      <c r="URL48" s="4"/>
      <c r="URM48" s="4"/>
      <c r="URN48" s="4"/>
      <c r="URO48" s="4"/>
      <c r="URP48" s="4"/>
      <c r="URQ48" s="4"/>
      <c r="URR48" s="4"/>
      <c r="URS48" s="4"/>
      <c r="URT48" s="4"/>
      <c r="URU48" s="4"/>
      <c r="URV48" s="4"/>
      <c r="URW48" s="4"/>
      <c r="URX48" s="4"/>
      <c r="URY48" s="4"/>
      <c r="URZ48" s="4"/>
      <c r="USA48" s="4"/>
      <c r="USB48" s="4"/>
      <c r="USC48" s="4"/>
      <c r="USD48" s="4"/>
      <c r="USE48" s="4"/>
      <c r="USF48" s="4"/>
      <c r="USG48" s="4"/>
      <c r="USH48" s="4"/>
      <c r="USI48" s="4"/>
      <c r="USJ48" s="4"/>
      <c r="USK48" s="4"/>
      <c r="USL48" s="4"/>
      <c r="USM48" s="4"/>
      <c r="USN48" s="4"/>
      <c r="USO48" s="4"/>
      <c r="USP48" s="4"/>
      <c r="USQ48" s="4"/>
      <c r="USR48" s="4"/>
      <c r="USS48" s="4"/>
      <c r="UST48" s="4"/>
      <c r="USU48" s="4"/>
      <c r="USV48" s="4"/>
      <c r="USW48" s="4"/>
      <c r="USX48" s="4"/>
      <c r="USY48" s="4"/>
      <c r="USZ48" s="4"/>
      <c r="UTA48" s="4"/>
      <c r="UTB48" s="4"/>
      <c r="UTC48" s="4"/>
      <c r="UTD48" s="4"/>
      <c r="UTE48" s="4"/>
      <c r="UTF48" s="4"/>
      <c r="UTG48" s="4"/>
      <c r="UTH48" s="4"/>
      <c r="UTI48" s="4"/>
      <c r="UTJ48" s="4"/>
      <c r="UTK48" s="4"/>
      <c r="UTL48" s="4"/>
      <c r="UTM48" s="4"/>
      <c r="UTN48" s="4"/>
      <c r="UTO48" s="4"/>
      <c r="UTP48" s="4"/>
      <c r="UTQ48" s="4"/>
      <c r="UTR48" s="4"/>
      <c r="UTS48" s="4"/>
      <c r="UTT48" s="4"/>
      <c r="UTU48" s="4"/>
      <c r="UTV48" s="4"/>
      <c r="UTW48" s="4"/>
      <c r="UTX48" s="4"/>
      <c r="UTY48" s="4"/>
      <c r="UTZ48" s="4"/>
      <c r="UUA48" s="4"/>
      <c r="UUB48" s="4"/>
      <c r="UUC48" s="4"/>
      <c r="UUD48" s="4"/>
      <c r="UUE48" s="4"/>
      <c r="UUF48" s="4"/>
      <c r="UUG48" s="4"/>
      <c r="UUH48" s="4"/>
      <c r="UUI48" s="4"/>
      <c r="UUJ48" s="4"/>
      <c r="UUK48" s="4"/>
      <c r="UUL48" s="4"/>
      <c r="UUM48" s="4"/>
      <c r="UUN48" s="4"/>
      <c r="UUO48" s="4"/>
      <c r="UUP48" s="4"/>
      <c r="UUQ48" s="4"/>
      <c r="UUR48" s="4"/>
      <c r="UUS48" s="4"/>
      <c r="UUT48" s="4"/>
      <c r="UUU48" s="4"/>
      <c r="UUV48" s="4"/>
      <c r="UUW48" s="4"/>
      <c r="UUX48" s="4"/>
      <c r="UUY48" s="4"/>
      <c r="UUZ48" s="4"/>
      <c r="UVA48" s="4"/>
      <c r="UVB48" s="4"/>
      <c r="UVC48" s="4"/>
      <c r="UVD48" s="4"/>
      <c r="UVE48" s="4"/>
      <c r="UVF48" s="4"/>
      <c r="UVG48" s="4"/>
      <c r="UVH48" s="4"/>
      <c r="UVI48" s="4"/>
      <c r="UVJ48" s="4"/>
      <c r="UVK48" s="4"/>
      <c r="UVL48" s="4"/>
      <c r="UVM48" s="4"/>
      <c r="UVN48" s="4"/>
      <c r="UVO48" s="4"/>
      <c r="UVP48" s="4"/>
      <c r="UVQ48" s="4"/>
      <c r="UVR48" s="4"/>
      <c r="UVS48" s="4"/>
      <c r="UVT48" s="4"/>
      <c r="UVU48" s="4"/>
      <c r="UVV48" s="4"/>
      <c r="UVW48" s="4"/>
      <c r="UVX48" s="4"/>
      <c r="UVY48" s="4"/>
      <c r="UVZ48" s="4"/>
      <c r="UWA48" s="4"/>
      <c r="UWB48" s="4"/>
      <c r="UWC48" s="4"/>
      <c r="UWD48" s="4"/>
      <c r="UWE48" s="4"/>
      <c r="UWF48" s="4"/>
      <c r="UWG48" s="4"/>
      <c r="UWH48" s="4"/>
      <c r="UWI48" s="4"/>
      <c r="UWJ48" s="4"/>
      <c r="UWK48" s="4"/>
      <c r="UWL48" s="4"/>
      <c r="UWM48" s="4"/>
      <c r="UWN48" s="4"/>
      <c r="UWO48" s="4"/>
      <c r="UWP48" s="4"/>
      <c r="UWQ48" s="4"/>
      <c r="UWR48" s="4"/>
      <c r="UWS48" s="4"/>
      <c r="UWT48" s="4"/>
      <c r="UWU48" s="4"/>
      <c r="UWV48" s="4"/>
      <c r="UWW48" s="4"/>
      <c r="UWX48" s="4"/>
      <c r="UWY48" s="4"/>
      <c r="UWZ48" s="4"/>
      <c r="UXA48" s="4"/>
      <c r="UXB48" s="4"/>
      <c r="UXC48" s="4"/>
      <c r="UXD48" s="4"/>
      <c r="UXE48" s="4"/>
      <c r="UXF48" s="4"/>
      <c r="UXG48" s="4"/>
      <c r="UXH48" s="4"/>
      <c r="UXI48" s="4"/>
      <c r="UXJ48" s="4"/>
      <c r="UXK48" s="4"/>
      <c r="UXL48" s="4"/>
      <c r="UXM48" s="4"/>
      <c r="UXN48" s="4"/>
      <c r="UXO48" s="4"/>
      <c r="UXP48" s="4"/>
      <c r="UXQ48" s="4"/>
      <c r="UXR48" s="4"/>
      <c r="UXS48" s="4"/>
      <c r="UXT48" s="4"/>
      <c r="UXU48" s="4"/>
      <c r="UXV48" s="4"/>
      <c r="UXW48" s="4"/>
      <c r="UXX48" s="4"/>
      <c r="UXY48" s="4"/>
      <c r="UXZ48" s="4"/>
      <c r="UYA48" s="4"/>
      <c r="UYB48" s="4"/>
      <c r="UYC48" s="4"/>
      <c r="UYD48" s="4"/>
      <c r="UYE48" s="4"/>
      <c r="UYF48" s="4"/>
      <c r="UYG48" s="4"/>
      <c r="UYH48" s="4"/>
      <c r="UYI48" s="4"/>
      <c r="UYJ48" s="4"/>
      <c r="UYK48" s="4"/>
      <c r="UYL48" s="4"/>
      <c r="UYM48" s="4"/>
      <c r="UYN48" s="4"/>
      <c r="UYO48" s="4"/>
      <c r="UYP48" s="4"/>
      <c r="UYQ48" s="4"/>
      <c r="UYR48" s="4"/>
      <c r="UYS48" s="4"/>
      <c r="UYT48" s="4"/>
      <c r="UYU48" s="4"/>
      <c r="UYV48" s="4"/>
      <c r="UYW48" s="4"/>
      <c r="UYX48" s="4"/>
      <c r="UYY48" s="4"/>
      <c r="UYZ48" s="4"/>
      <c r="UZA48" s="4"/>
      <c r="UZB48" s="4"/>
      <c r="UZC48" s="4"/>
      <c r="UZD48" s="4"/>
      <c r="UZE48" s="4"/>
      <c r="UZF48" s="4"/>
      <c r="UZG48" s="4"/>
      <c r="UZH48" s="4"/>
      <c r="UZI48" s="4"/>
      <c r="UZJ48" s="4"/>
      <c r="UZK48" s="4"/>
      <c r="UZL48" s="4"/>
      <c r="UZM48" s="4"/>
      <c r="UZN48" s="4"/>
      <c r="UZO48" s="4"/>
      <c r="UZP48" s="4"/>
      <c r="UZQ48" s="4"/>
      <c r="UZR48" s="4"/>
      <c r="UZS48" s="4"/>
      <c r="UZT48" s="4"/>
      <c r="UZU48" s="4"/>
      <c r="UZV48" s="4"/>
      <c r="UZW48" s="4"/>
      <c r="UZX48" s="4"/>
      <c r="UZY48" s="4"/>
      <c r="UZZ48" s="4"/>
      <c r="VAA48" s="4"/>
      <c r="VAB48" s="4"/>
      <c r="VAC48" s="4"/>
      <c r="VAD48" s="4"/>
      <c r="VAE48" s="4"/>
      <c r="VAF48" s="4"/>
      <c r="VAG48" s="4"/>
      <c r="VAH48" s="4"/>
      <c r="VAI48" s="4"/>
      <c r="VAJ48" s="4"/>
      <c r="VAK48" s="4"/>
      <c r="VAL48" s="4"/>
      <c r="VAM48" s="4"/>
      <c r="VAN48" s="4"/>
      <c r="VAO48" s="4"/>
      <c r="VAP48" s="4"/>
      <c r="VAQ48" s="4"/>
      <c r="VAR48" s="4"/>
      <c r="VAS48" s="4"/>
      <c r="VAT48" s="4"/>
      <c r="VAU48" s="4"/>
      <c r="VAV48" s="4"/>
      <c r="VAW48" s="4"/>
      <c r="VAX48" s="4"/>
      <c r="VAY48" s="4"/>
      <c r="VAZ48" s="4"/>
      <c r="VBA48" s="4"/>
      <c r="VBB48" s="4"/>
      <c r="VBC48" s="4"/>
      <c r="VBD48" s="4"/>
      <c r="VBE48" s="4"/>
      <c r="VBF48" s="4"/>
      <c r="VBG48" s="4"/>
      <c r="VBH48" s="4"/>
      <c r="VBI48" s="4"/>
      <c r="VBJ48" s="4"/>
      <c r="VBK48" s="4"/>
      <c r="VBL48" s="4"/>
      <c r="VBM48" s="4"/>
      <c r="VBN48" s="4"/>
      <c r="VBO48" s="4"/>
      <c r="VBP48" s="4"/>
      <c r="VBQ48" s="4"/>
      <c r="VBR48" s="4"/>
      <c r="VBS48" s="4"/>
      <c r="VBT48" s="4"/>
      <c r="VBU48" s="4"/>
      <c r="VBV48" s="4"/>
      <c r="VBW48" s="4"/>
      <c r="VBX48" s="4"/>
      <c r="VBY48" s="4"/>
      <c r="VBZ48" s="4"/>
      <c r="VCA48" s="4"/>
      <c r="VCB48" s="4"/>
      <c r="VCC48" s="4"/>
      <c r="VCD48" s="4"/>
      <c r="VCE48" s="4"/>
      <c r="VCF48" s="4"/>
      <c r="VCG48" s="4"/>
      <c r="VCH48" s="4"/>
      <c r="VCI48" s="4"/>
      <c r="VCJ48" s="4"/>
      <c r="VCK48" s="4"/>
      <c r="VCL48" s="4"/>
      <c r="VCM48" s="4"/>
      <c r="VCN48" s="4"/>
      <c r="VCO48" s="4"/>
      <c r="VCP48" s="4"/>
      <c r="VCQ48" s="4"/>
      <c r="VCR48" s="4"/>
      <c r="VCS48" s="4"/>
      <c r="VCT48" s="4"/>
      <c r="VCU48" s="4"/>
      <c r="VCV48" s="4"/>
      <c r="VCW48" s="4"/>
      <c r="VCX48" s="4"/>
      <c r="VCY48" s="4"/>
      <c r="VCZ48" s="4"/>
      <c r="VDA48" s="4"/>
      <c r="VDB48" s="4"/>
      <c r="VDC48" s="4"/>
      <c r="VDD48" s="4"/>
      <c r="VDE48" s="4"/>
      <c r="VDF48" s="4"/>
      <c r="VDG48" s="4"/>
      <c r="VDH48" s="4"/>
      <c r="VDI48" s="4"/>
      <c r="VDJ48" s="4"/>
      <c r="VDK48" s="4"/>
      <c r="VDL48" s="4"/>
      <c r="VDM48" s="4"/>
      <c r="VDN48" s="4"/>
      <c r="VDO48" s="4"/>
      <c r="VDP48" s="4"/>
      <c r="VDQ48" s="4"/>
      <c r="VDR48" s="4"/>
      <c r="VDS48" s="4"/>
      <c r="VDT48" s="4"/>
      <c r="VDU48" s="4"/>
      <c r="VDV48" s="4"/>
      <c r="VDW48" s="4"/>
      <c r="VDX48" s="4"/>
      <c r="VDY48" s="4"/>
      <c r="VDZ48" s="4"/>
      <c r="VEA48" s="4"/>
      <c r="VEB48" s="4"/>
      <c r="VEC48" s="4"/>
      <c r="VED48" s="4"/>
      <c r="VEE48" s="4"/>
      <c r="VEF48" s="4"/>
      <c r="VEG48" s="4"/>
      <c r="VEH48" s="4"/>
      <c r="VEI48" s="4"/>
      <c r="VEJ48" s="4"/>
      <c r="VEK48" s="4"/>
      <c r="VEL48" s="4"/>
      <c r="VEM48" s="4"/>
      <c r="VEN48" s="4"/>
      <c r="VEO48" s="4"/>
      <c r="VEP48" s="4"/>
      <c r="VEQ48" s="4"/>
      <c r="VER48" s="4"/>
      <c r="VES48" s="4"/>
      <c r="VET48" s="4"/>
      <c r="VEU48" s="4"/>
      <c r="VEV48" s="4"/>
      <c r="VEW48" s="4"/>
      <c r="VEX48" s="4"/>
      <c r="VEY48" s="4"/>
      <c r="VEZ48" s="4"/>
      <c r="VFA48" s="4"/>
      <c r="VFB48" s="4"/>
      <c r="VFC48" s="4"/>
      <c r="VFD48" s="4"/>
      <c r="VFE48" s="4"/>
      <c r="VFF48" s="4"/>
      <c r="VFG48" s="4"/>
      <c r="VFH48" s="4"/>
      <c r="VFI48" s="4"/>
      <c r="VFJ48" s="4"/>
      <c r="VFK48" s="4"/>
      <c r="VFL48" s="4"/>
      <c r="VFM48" s="4"/>
      <c r="VFN48" s="4"/>
      <c r="VFO48" s="4"/>
      <c r="VFP48" s="4"/>
      <c r="VFQ48" s="4"/>
      <c r="VFR48" s="4"/>
      <c r="VFS48" s="4"/>
      <c r="VFT48" s="4"/>
      <c r="VFU48" s="4"/>
      <c r="VFV48" s="4"/>
      <c r="VFW48" s="4"/>
      <c r="VFX48" s="4"/>
      <c r="VFY48" s="4"/>
      <c r="VFZ48" s="4"/>
      <c r="VGA48" s="4"/>
      <c r="VGB48" s="4"/>
      <c r="VGC48" s="4"/>
      <c r="VGD48" s="4"/>
      <c r="VGE48" s="4"/>
      <c r="VGF48" s="4"/>
      <c r="VGG48" s="4"/>
      <c r="VGH48" s="4"/>
      <c r="VGI48" s="4"/>
      <c r="VGJ48" s="4"/>
      <c r="VGK48" s="4"/>
      <c r="VGL48" s="4"/>
      <c r="VGM48" s="4"/>
      <c r="VGN48" s="4"/>
      <c r="VGO48" s="4"/>
      <c r="VGP48" s="4"/>
      <c r="VGQ48" s="4"/>
      <c r="VGR48" s="4"/>
      <c r="VGS48" s="4"/>
      <c r="VGT48" s="4"/>
      <c r="VGU48" s="4"/>
      <c r="VGV48" s="4"/>
      <c r="VGW48" s="4"/>
      <c r="VGX48" s="4"/>
      <c r="VGY48" s="4"/>
      <c r="VGZ48" s="4"/>
      <c r="VHA48" s="4"/>
      <c r="VHB48" s="4"/>
      <c r="VHC48" s="4"/>
      <c r="VHD48" s="4"/>
      <c r="VHE48" s="4"/>
      <c r="VHF48" s="4"/>
      <c r="VHG48" s="4"/>
      <c r="VHH48" s="4"/>
      <c r="VHI48" s="4"/>
      <c r="VHJ48" s="4"/>
      <c r="VHK48" s="4"/>
      <c r="VHL48" s="4"/>
      <c r="VHM48" s="4"/>
      <c r="VHN48" s="4"/>
      <c r="VHO48" s="4"/>
      <c r="VHP48" s="4"/>
      <c r="VHQ48" s="4"/>
      <c r="VHR48" s="4"/>
      <c r="VHS48" s="4"/>
      <c r="VHT48" s="4"/>
      <c r="VHU48" s="4"/>
      <c r="VHV48" s="4"/>
      <c r="VHW48" s="4"/>
      <c r="VHX48" s="4"/>
      <c r="VHY48" s="4"/>
      <c r="VHZ48" s="4"/>
      <c r="VIA48" s="4"/>
      <c r="VIB48" s="4"/>
      <c r="VIC48" s="4"/>
      <c r="VID48" s="4"/>
      <c r="VIE48" s="4"/>
      <c r="VIF48" s="4"/>
      <c r="VIG48" s="4"/>
      <c r="VIH48" s="4"/>
      <c r="VII48" s="4"/>
      <c r="VIJ48" s="4"/>
      <c r="VIK48" s="4"/>
      <c r="VIL48" s="4"/>
      <c r="VIM48" s="4"/>
      <c r="VIN48" s="4"/>
      <c r="VIO48" s="4"/>
      <c r="VIP48" s="4"/>
      <c r="VIQ48" s="4"/>
      <c r="VIR48" s="4"/>
      <c r="VIS48" s="4"/>
      <c r="VIT48" s="4"/>
      <c r="VIU48" s="4"/>
      <c r="VIV48" s="4"/>
      <c r="VIW48" s="4"/>
      <c r="VIX48" s="4"/>
      <c r="VIY48" s="4"/>
      <c r="VIZ48" s="4"/>
      <c r="VJA48" s="4"/>
      <c r="VJB48" s="4"/>
      <c r="VJC48" s="4"/>
      <c r="VJD48" s="4"/>
      <c r="VJE48" s="4"/>
      <c r="VJF48" s="4"/>
      <c r="VJG48" s="4"/>
      <c r="VJH48" s="4"/>
      <c r="VJI48" s="4"/>
      <c r="VJJ48" s="4"/>
      <c r="VJK48" s="4"/>
      <c r="VJL48" s="4"/>
      <c r="VJM48" s="4"/>
      <c r="VJN48" s="4"/>
      <c r="VJO48" s="4"/>
      <c r="VJP48" s="4"/>
      <c r="VJQ48" s="4"/>
      <c r="VJR48" s="4"/>
      <c r="VJS48" s="4"/>
      <c r="VJT48" s="4"/>
      <c r="VJU48" s="4"/>
      <c r="VJV48" s="4"/>
      <c r="VJW48" s="4"/>
      <c r="VJX48" s="4"/>
      <c r="VJY48" s="4"/>
      <c r="VJZ48" s="4"/>
      <c r="VKA48" s="4"/>
      <c r="VKB48" s="4"/>
      <c r="VKC48" s="4"/>
      <c r="VKD48" s="4"/>
      <c r="VKE48" s="4"/>
      <c r="VKF48" s="4"/>
      <c r="VKG48" s="4"/>
      <c r="VKH48" s="4"/>
      <c r="VKI48" s="4"/>
      <c r="VKJ48" s="4"/>
      <c r="VKK48" s="4"/>
      <c r="VKL48" s="4"/>
      <c r="VKM48" s="4"/>
      <c r="VKN48" s="4"/>
      <c r="VKO48" s="4"/>
      <c r="VKP48" s="4"/>
      <c r="VKQ48" s="4"/>
      <c r="VKR48" s="4"/>
      <c r="VKS48" s="4"/>
      <c r="VKT48" s="4"/>
      <c r="VKU48" s="4"/>
      <c r="VKV48" s="4"/>
      <c r="VKW48" s="4"/>
      <c r="VKX48" s="4"/>
      <c r="VKY48" s="4"/>
      <c r="VKZ48" s="4"/>
      <c r="VLA48" s="4"/>
      <c r="VLB48" s="4"/>
      <c r="VLC48" s="4"/>
      <c r="VLD48" s="4"/>
      <c r="VLE48" s="4"/>
      <c r="VLF48" s="4"/>
      <c r="VLG48" s="4"/>
      <c r="VLH48" s="4"/>
      <c r="VLI48" s="4"/>
      <c r="VLJ48" s="4"/>
      <c r="VLK48" s="4"/>
      <c r="VLL48" s="4"/>
      <c r="VLM48" s="4"/>
      <c r="VLN48" s="4"/>
      <c r="VLO48" s="4"/>
      <c r="VLP48" s="4"/>
      <c r="VLQ48" s="4"/>
      <c r="VLR48" s="4"/>
      <c r="VLS48" s="4"/>
      <c r="VLT48" s="4"/>
      <c r="VLU48" s="4"/>
      <c r="VLV48" s="4"/>
      <c r="VLW48" s="4"/>
      <c r="VLX48" s="4"/>
      <c r="VLY48" s="4"/>
      <c r="VLZ48" s="4"/>
      <c r="VMA48" s="4"/>
      <c r="VMB48" s="4"/>
      <c r="VMC48" s="4"/>
      <c r="VMD48" s="4"/>
      <c r="VME48" s="4"/>
      <c r="VMF48" s="4"/>
      <c r="VMG48" s="4"/>
      <c r="VMH48" s="4"/>
      <c r="VMI48" s="4"/>
      <c r="VMJ48" s="4"/>
      <c r="VMK48" s="4"/>
      <c r="VML48" s="4"/>
      <c r="VMM48" s="4"/>
      <c r="VMN48" s="4"/>
      <c r="VMO48" s="4"/>
      <c r="VMP48" s="4"/>
      <c r="VMQ48" s="4"/>
      <c r="VMR48" s="4"/>
      <c r="VMS48" s="4"/>
      <c r="VMT48" s="4"/>
      <c r="VMU48" s="4"/>
      <c r="VMV48" s="4"/>
      <c r="VMW48" s="4"/>
      <c r="VMX48" s="4"/>
      <c r="VMY48" s="4"/>
      <c r="VMZ48" s="4"/>
      <c r="VNA48" s="4"/>
      <c r="VNB48" s="4"/>
      <c r="VNC48" s="4"/>
      <c r="VND48" s="4"/>
      <c r="VNE48" s="4"/>
      <c r="VNF48" s="4"/>
      <c r="VNG48" s="4"/>
      <c r="VNH48" s="4"/>
      <c r="VNI48" s="4"/>
      <c r="VNJ48" s="4"/>
      <c r="VNK48" s="4"/>
      <c r="VNL48" s="4"/>
      <c r="VNM48" s="4"/>
      <c r="VNN48" s="4"/>
      <c r="VNO48" s="4"/>
      <c r="VNP48" s="4"/>
      <c r="VNQ48" s="4"/>
      <c r="VNR48" s="4"/>
      <c r="VNS48" s="4"/>
      <c r="VNT48" s="4"/>
      <c r="VNU48" s="4"/>
      <c r="VNV48" s="4"/>
      <c r="VNW48" s="4"/>
      <c r="VNX48" s="4"/>
      <c r="VNY48" s="4"/>
      <c r="VNZ48" s="4"/>
      <c r="VOA48" s="4"/>
      <c r="VOB48" s="4"/>
      <c r="VOC48" s="4"/>
      <c r="VOD48" s="4"/>
      <c r="VOE48" s="4"/>
      <c r="VOF48" s="4"/>
      <c r="VOG48" s="4"/>
      <c r="VOH48" s="4"/>
      <c r="VOI48" s="4"/>
      <c r="VOJ48" s="4"/>
      <c r="VOK48" s="4"/>
      <c r="VOL48" s="4"/>
      <c r="VOM48" s="4"/>
      <c r="VON48" s="4"/>
      <c r="VOO48" s="4"/>
      <c r="VOP48" s="4"/>
      <c r="VOQ48" s="4"/>
      <c r="VOR48" s="4"/>
      <c r="VOS48" s="4"/>
      <c r="VOT48" s="4"/>
      <c r="VOU48" s="4"/>
      <c r="VOV48" s="4"/>
      <c r="VOW48" s="4"/>
      <c r="VOX48" s="4"/>
      <c r="VOY48" s="4"/>
      <c r="VOZ48" s="4"/>
      <c r="VPA48" s="4"/>
      <c r="VPB48" s="4"/>
      <c r="VPC48" s="4"/>
      <c r="VPD48" s="4"/>
      <c r="VPE48" s="4"/>
      <c r="VPF48" s="4"/>
      <c r="VPG48" s="4"/>
      <c r="VPH48" s="4"/>
      <c r="VPI48" s="4"/>
      <c r="VPJ48" s="4"/>
      <c r="VPK48" s="4"/>
      <c r="VPL48" s="4"/>
      <c r="VPM48" s="4"/>
      <c r="VPN48" s="4"/>
      <c r="VPO48" s="4"/>
      <c r="VPP48" s="4"/>
      <c r="VPQ48" s="4"/>
      <c r="VPR48" s="4"/>
      <c r="VPS48" s="4"/>
      <c r="VPT48" s="4"/>
      <c r="VPU48" s="4"/>
      <c r="VPV48" s="4"/>
      <c r="VPW48" s="4"/>
      <c r="VPX48" s="4"/>
    </row>
    <row r="49" spans="1:15312" s="3" customFormat="1" ht="16.5" customHeight="1">
      <c r="A49" s="313" t="s">
        <v>567</v>
      </c>
      <c r="B49" s="302">
        <v>330</v>
      </c>
      <c r="C49" s="302">
        <v>330</v>
      </c>
      <c r="D49" s="302">
        <v>330</v>
      </c>
      <c r="E49" s="302">
        <v>330</v>
      </c>
      <c r="G49" s="4"/>
      <c r="I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c r="IN49" s="4"/>
      <c r="IO49" s="4"/>
      <c r="IP49" s="4"/>
      <c r="IQ49" s="4"/>
      <c r="IR49" s="4"/>
      <c r="IS49" s="4"/>
      <c r="IT49" s="4"/>
      <c r="IU49" s="4"/>
      <c r="IV49" s="4"/>
      <c r="IW49" s="4"/>
      <c r="IX49" s="4"/>
      <c r="IY49" s="4"/>
      <c r="IZ49" s="4"/>
      <c r="JA49" s="4"/>
      <c r="JB49" s="4"/>
      <c r="JC49" s="4"/>
      <c r="JD49" s="4"/>
      <c r="JE49" s="4"/>
      <c r="JF49" s="4"/>
      <c r="JG49" s="4"/>
      <c r="JH49" s="4"/>
      <c r="JI49" s="4"/>
      <c r="JJ49" s="4"/>
      <c r="JK49" s="4"/>
      <c r="JL49" s="4"/>
      <c r="JM49" s="4"/>
      <c r="JN49" s="4"/>
      <c r="JO49" s="4"/>
      <c r="JP49" s="4"/>
      <c r="JQ49" s="4"/>
      <c r="JR49" s="4"/>
      <c r="JS49" s="4"/>
      <c r="JT49" s="4"/>
      <c r="JU49" s="4"/>
      <c r="JV49" s="4"/>
      <c r="JW49" s="4"/>
      <c r="JX49" s="4"/>
      <c r="JY49" s="4"/>
      <c r="JZ49" s="4"/>
      <c r="KA49" s="4"/>
      <c r="KB49" s="4"/>
      <c r="KC49" s="4"/>
      <c r="KD49" s="4"/>
      <c r="KE49" s="4"/>
      <c r="KF49" s="4"/>
      <c r="KG49" s="4"/>
      <c r="KH49" s="4"/>
      <c r="KI49" s="4"/>
      <c r="KJ49" s="4"/>
      <c r="KK49" s="4"/>
      <c r="KL49" s="4"/>
      <c r="KM49" s="4"/>
      <c r="KN49" s="4"/>
      <c r="KO49" s="4"/>
      <c r="KP49" s="4"/>
      <c r="KQ49" s="4"/>
      <c r="KR49" s="4"/>
      <c r="KS49" s="4"/>
      <c r="KT49" s="4"/>
      <c r="KU49" s="4"/>
      <c r="KV49" s="4"/>
      <c r="KW49" s="4"/>
      <c r="KX49" s="4"/>
      <c r="KY49" s="4"/>
      <c r="KZ49" s="4"/>
      <c r="LA49" s="4"/>
      <c r="LB49" s="4"/>
      <c r="LC49" s="4"/>
      <c r="LD49" s="4"/>
      <c r="LE49" s="4"/>
      <c r="LF49" s="4"/>
      <c r="LG49" s="4"/>
      <c r="LH49" s="4"/>
      <c r="LI49" s="4"/>
      <c r="LJ49" s="4"/>
      <c r="LK49" s="4"/>
      <c r="LL49" s="4"/>
      <c r="LM49" s="4"/>
      <c r="LN49" s="4"/>
      <c r="LO49" s="4"/>
      <c r="LP49" s="4"/>
      <c r="LQ49" s="4"/>
      <c r="LR49" s="4"/>
      <c r="LS49" s="4"/>
      <c r="LT49" s="4"/>
      <c r="LU49" s="4"/>
      <c r="LV49" s="4"/>
      <c r="LW49" s="4"/>
      <c r="LX49" s="4"/>
      <c r="LY49" s="4"/>
      <c r="LZ49" s="4"/>
      <c r="MA49" s="4"/>
      <c r="MB49" s="4"/>
      <c r="MC49" s="4"/>
      <c r="MD49" s="4"/>
      <c r="ME49" s="4"/>
      <c r="MF49" s="4"/>
      <c r="MG49" s="4"/>
      <c r="MH49" s="4"/>
      <c r="MI49" s="4"/>
      <c r="MJ49" s="4"/>
      <c r="MK49" s="4"/>
      <c r="ML49" s="4"/>
      <c r="MM49" s="4"/>
      <c r="MN49" s="4"/>
      <c r="MO49" s="4"/>
      <c r="MP49" s="4"/>
      <c r="MQ49" s="4"/>
      <c r="MR49" s="4"/>
      <c r="MS49" s="4"/>
      <c r="MT49" s="4"/>
      <c r="MU49" s="4"/>
      <c r="MV49" s="4"/>
      <c r="MW49" s="4"/>
      <c r="MX49" s="4"/>
      <c r="MY49" s="4"/>
      <c r="MZ49" s="4"/>
      <c r="NA49" s="4"/>
      <c r="NB49" s="4"/>
      <c r="NC49" s="4"/>
      <c r="ND49" s="4"/>
      <c r="NE49" s="4"/>
      <c r="NF49" s="4"/>
      <c r="NG49" s="4"/>
      <c r="NH49" s="4"/>
      <c r="NI49" s="4"/>
      <c r="NJ49" s="4"/>
      <c r="NK49" s="4"/>
      <c r="NL49" s="4"/>
      <c r="NM49" s="4"/>
      <c r="NN49" s="4"/>
      <c r="NO49" s="4"/>
      <c r="NP49" s="4"/>
      <c r="NQ49" s="4"/>
      <c r="NR49" s="4"/>
      <c r="NS49" s="4"/>
      <c r="NT49" s="4"/>
      <c r="NU49" s="4"/>
      <c r="NV49" s="4"/>
      <c r="NW49" s="4"/>
      <c r="NX49" s="4"/>
      <c r="NY49" s="4"/>
      <c r="NZ49" s="4"/>
      <c r="OA49" s="4"/>
      <c r="OB49" s="4"/>
      <c r="OC49" s="4"/>
      <c r="OD49" s="4"/>
      <c r="OE49" s="4"/>
      <c r="OF49" s="4"/>
      <c r="OG49" s="4"/>
      <c r="OH49" s="4"/>
      <c r="OI49" s="4"/>
      <c r="OJ49" s="4"/>
      <c r="OK49" s="4"/>
      <c r="OL49" s="4"/>
      <c r="OM49" s="4"/>
      <c r="ON49" s="4"/>
      <c r="OO49" s="4"/>
      <c r="OP49" s="4"/>
      <c r="OQ49" s="4"/>
      <c r="OR49" s="4"/>
      <c r="OS49" s="4"/>
      <c r="OT49" s="4"/>
      <c r="OU49" s="4"/>
      <c r="OV49" s="4"/>
      <c r="OW49" s="4"/>
      <c r="OX49" s="4"/>
      <c r="OY49" s="4"/>
      <c r="OZ49" s="4"/>
      <c r="PA49" s="4"/>
      <c r="PB49" s="4"/>
      <c r="PC49" s="4"/>
      <c r="PD49" s="4"/>
      <c r="PE49" s="4"/>
      <c r="PF49" s="4"/>
      <c r="PG49" s="4"/>
      <c r="PH49" s="4"/>
      <c r="PI49" s="4"/>
      <c r="PJ49" s="4"/>
      <c r="PK49" s="4"/>
      <c r="PL49" s="4"/>
      <c r="PM49" s="4"/>
      <c r="PN49" s="4"/>
      <c r="PO49" s="4"/>
      <c r="PP49" s="4"/>
      <c r="PQ49" s="4"/>
      <c r="PR49" s="4"/>
      <c r="PS49" s="4"/>
      <c r="PT49" s="4"/>
      <c r="PU49" s="4"/>
      <c r="PV49" s="4"/>
      <c r="PW49" s="4"/>
      <c r="PX49" s="4"/>
      <c r="PY49" s="4"/>
      <c r="PZ49" s="4"/>
      <c r="QA49" s="4"/>
      <c r="QB49" s="4"/>
      <c r="QC49" s="4"/>
      <c r="QD49" s="4"/>
      <c r="QE49" s="4"/>
      <c r="QF49" s="4"/>
      <c r="QG49" s="4"/>
      <c r="QH49" s="4"/>
      <c r="QI49" s="4"/>
      <c r="QJ49" s="4"/>
      <c r="QK49" s="4"/>
      <c r="QL49" s="4"/>
      <c r="QM49" s="4"/>
      <c r="QN49" s="4"/>
      <c r="QO49" s="4"/>
      <c r="QP49" s="4"/>
      <c r="QQ49" s="4"/>
      <c r="QR49" s="4"/>
      <c r="QS49" s="4"/>
      <c r="QT49" s="4"/>
      <c r="QU49" s="4"/>
      <c r="QV49" s="4"/>
      <c r="QW49" s="4"/>
      <c r="QX49" s="4"/>
      <c r="QY49" s="4"/>
      <c r="QZ49" s="4"/>
      <c r="RA49" s="4"/>
      <c r="RB49" s="4"/>
      <c r="RC49" s="4"/>
      <c r="RD49" s="4"/>
      <c r="RE49" s="4"/>
      <c r="RF49" s="4"/>
      <c r="RG49" s="4"/>
      <c r="RH49" s="4"/>
      <c r="RI49" s="4"/>
      <c r="RJ49" s="4"/>
      <c r="RK49" s="4"/>
      <c r="RL49" s="4"/>
      <c r="RM49" s="4"/>
      <c r="RN49" s="4"/>
      <c r="RO49" s="4"/>
      <c r="RP49" s="4"/>
      <c r="RQ49" s="4"/>
      <c r="RR49" s="4"/>
      <c r="RS49" s="4"/>
      <c r="RT49" s="4"/>
      <c r="RU49" s="4"/>
      <c r="RV49" s="4"/>
      <c r="RW49" s="4"/>
      <c r="RX49" s="4"/>
      <c r="RY49" s="4"/>
      <c r="RZ49" s="4"/>
      <c r="SA49" s="4"/>
      <c r="SB49" s="4"/>
      <c r="SC49" s="4"/>
      <c r="SD49" s="4"/>
      <c r="SE49" s="4"/>
      <c r="SF49" s="4"/>
      <c r="SG49" s="4"/>
      <c r="SH49" s="4"/>
      <c r="SI49" s="4"/>
      <c r="SJ49" s="4"/>
      <c r="SK49" s="4"/>
      <c r="SL49" s="4"/>
      <c r="SM49" s="4"/>
      <c r="SN49" s="4"/>
      <c r="SO49" s="4"/>
      <c r="SP49" s="4"/>
      <c r="SQ49" s="4"/>
      <c r="SR49" s="4"/>
      <c r="SS49" s="4"/>
      <c r="ST49" s="4"/>
      <c r="SU49" s="4"/>
      <c r="SV49" s="4"/>
      <c r="SW49" s="4"/>
      <c r="SX49" s="4"/>
      <c r="SY49" s="4"/>
      <c r="SZ49" s="4"/>
      <c r="TA49" s="4"/>
      <c r="TB49" s="4"/>
      <c r="TC49" s="4"/>
      <c r="TD49" s="4"/>
      <c r="TE49" s="4"/>
      <c r="TF49" s="4"/>
      <c r="TG49" s="4"/>
      <c r="TH49" s="4"/>
      <c r="TI49" s="4"/>
      <c r="TJ49" s="4"/>
      <c r="TK49" s="4"/>
      <c r="TL49" s="4"/>
      <c r="TM49" s="4"/>
      <c r="TN49" s="4"/>
      <c r="TO49" s="4"/>
      <c r="TP49" s="4"/>
      <c r="TQ49" s="4"/>
      <c r="TR49" s="4"/>
      <c r="TS49" s="4"/>
      <c r="TT49" s="4"/>
      <c r="TU49" s="4"/>
      <c r="TV49" s="4"/>
      <c r="TW49" s="4"/>
      <c r="TX49" s="4"/>
      <c r="TY49" s="4"/>
      <c r="TZ49" s="4"/>
      <c r="UA49" s="4"/>
      <c r="UB49" s="4"/>
      <c r="UC49" s="4"/>
      <c r="UD49" s="4"/>
      <c r="UE49" s="4"/>
      <c r="UF49" s="4"/>
      <c r="UG49" s="4"/>
      <c r="UH49" s="4"/>
      <c r="UI49" s="4"/>
      <c r="UJ49" s="4"/>
      <c r="UK49" s="4"/>
      <c r="UL49" s="4"/>
      <c r="UM49" s="4"/>
      <c r="UN49" s="4"/>
      <c r="UO49" s="4"/>
      <c r="UP49" s="4"/>
      <c r="UQ49" s="4"/>
      <c r="UR49" s="4"/>
      <c r="US49" s="4"/>
      <c r="UT49" s="4"/>
      <c r="UU49" s="4"/>
      <c r="UV49" s="4"/>
      <c r="UW49" s="4"/>
      <c r="UX49" s="4"/>
      <c r="UY49" s="4"/>
      <c r="UZ49" s="4"/>
      <c r="VA49" s="4"/>
      <c r="VB49" s="4"/>
      <c r="VC49" s="4"/>
      <c r="VD49" s="4"/>
      <c r="VE49" s="4"/>
      <c r="VF49" s="4"/>
      <c r="VG49" s="4"/>
      <c r="VH49" s="4"/>
      <c r="VI49" s="4"/>
      <c r="VJ49" s="4"/>
      <c r="VK49" s="4"/>
      <c r="VL49" s="4"/>
      <c r="VM49" s="4"/>
      <c r="VN49" s="4"/>
      <c r="VO49" s="4"/>
      <c r="VP49" s="4"/>
      <c r="VQ49" s="4"/>
      <c r="VR49" s="4"/>
      <c r="VS49" s="4"/>
      <c r="VT49" s="4"/>
      <c r="VU49" s="4"/>
      <c r="VV49" s="4"/>
      <c r="VW49" s="4"/>
      <c r="VX49" s="4"/>
      <c r="VY49" s="4"/>
      <c r="VZ49" s="4"/>
      <c r="WA49" s="4"/>
      <c r="WB49" s="4"/>
      <c r="WC49" s="4"/>
      <c r="WD49" s="4"/>
      <c r="WE49" s="4"/>
      <c r="WF49" s="4"/>
      <c r="WG49" s="4"/>
      <c r="WH49" s="4"/>
      <c r="WI49" s="4"/>
      <c r="WJ49" s="4"/>
      <c r="WK49" s="4"/>
      <c r="WL49" s="4"/>
      <c r="WM49" s="4"/>
      <c r="WN49" s="4"/>
      <c r="WO49" s="4"/>
      <c r="WP49" s="4"/>
      <c r="WQ49" s="4"/>
      <c r="WR49" s="4"/>
      <c r="WS49" s="4"/>
      <c r="WT49" s="4"/>
      <c r="WU49" s="4"/>
      <c r="WV49" s="4"/>
      <c r="WW49" s="4"/>
      <c r="WX49" s="4"/>
      <c r="WY49" s="4"/>
      <c r="WZ49" s="4"/>
      <c r="XA49" s="4"/>
      <c r="XB49" s="4"/>
      <c r="XC49" s="4"/>
      <c r="XD49" s="4"/>
      <c r="XE49" s="4"/>
      <c r="XF49" s="4"/>
      <c r="XG49" s="4"/>
      <c r="XH49" s="4"/>
      <c r="XI49" s="4"/>
      <c r="XJ49" s="4"/>
      <c r="XK49" s="4"/>
      <c r="XL49" s="4"/>
      <c r="XM49" s="4"/>
      <c r="XN49" s="4"/>
      <c r="XO49" s="4"/>
      <c r="XP49" s="4"/>
      <c r="XQ49" s="4"/>
      <c r="XR49" s="4"/>
      <c r="XS49" s="4"/>
      <c r="XT49" s="4"/>
      <c r="XU49" s="4"/>
      <c r="XV49" s="4"/>
      <c r="XW49" s="4"/>
      <c r="XX49" s="4"/>
      <c r="XY49" s="4"/>
      <c r="XZ49" s="4"/>
      <c r="YA49" s="4"/>
      <c r="YB49" s="4"/>
      <c r="YC49" s="4"/>
      <c r="YD49" s="4"/>
      <c r="YE49" s="4"/>
      <c r="YF49" s="4"/>
      <c r="YG49" s="4"/>
      <c r="YH49" s="4"/>
      <c r="YI49" s="4"/>
      <c r="YJ49" s="4"/>
      <c r="YK49" s="4"/>
      <c r="YL49" s="4"/>
      <c r="YM49" s="4"/>
      <c r="YN49" s="4"/>
      <c r="YO49" s="4"/>
      <c r="YP49" s="4"/>
      <c r="YQ49" s="4"/>
      <c r="YR49" s="4"/>
      <c r="YS49" s="4"/>
      <c r="YT49" s="4"/>
      <c r="YU49" s="4"/>
      <c r="YV49" s="4"/>
      <c r="YW49" s="4"/>
      <c r="YX49" s="4"/>
      <c r="YY49" s="4"/>
      <c r="YZ49" s="4"/>
      <c r="ZA49" s="4"/>
      <c r="ZB49" s="4"/>
      <c r="ZC49" s="4"/>
      <c r="ZD49" s="4"/>
      <c r="ZE49" s="4"/>
      <c r="ZF49" s="4"/>
      <c r="ZG49" s="4"/>
      <c r="ZH49" s="4"/>
      <c r="ZI49" s="4"/>
      <c r="ZJ49" s="4"/>
      <c r="ZK49" s="4"/>
      <c r="ZL49" s="4"/>
      <c r="ZM49" s="4"/>
      <c r="ZN49" s="4"/>
      <c r="ZO49" s="4"/>
      <c r="ZP49" s="4"/>
      <c r="ZQ49" s="4"/>
      <c r="ZR49" s="4"/>
      <c r="ZS49" s="4"/>
      <c r="ZT49" s="4"/>
      <c r="ZU49" s="4"/>
      <c r="ZV49" s="4"/>
      <c r="ZW49" s="4"/>
      <c r="ZX49" s="4"/>
      <c r="ZY49" s="4"/>
      <c r="ZZ49" s="4"/>
      <c r="AAA49" s="4"/>
      <c r="AAB49" s="4"/>
      <c r="AAC49" s="4"/>
      <c r="AAD49" s="4"/>
      <c r="AAE49" s="4"/>
      <c r="AAF49" s="4"/>
      <c r="AAG49" s="4"/>
      <c r="AAH49" s="4"/>
      <c r="AAI49" s="4"/>
      <c r="AAJ49" s="4"/>
      <c r="AAK49" s="4"/>
      <c r="AAL49" s="4"/>
      <c r="AAM49" s="4"/>
      <c r="AAN49" s="4"/>
      <c r="AAO49" s="4"/>
      <c r="AAP49" s="4"/>
      <c r="AAQ49" s="4"/>
      <c r="AAR49" s="4"/>
      <c r="AAS49" s="4"/>
      <c r="AAT49" s="4"/>
      <c r="AAU49" s="4"/>
      <c r="AAV49" s="4"/>
      <c r="AAW49" s="4"/>
      <c r="AAX49" s="4"/>
      <c r="AAY49" s="4"/>
      <c r="AAZ49" s="4"/>
      <c r="ABA49" s="4"/>
      <c r="ABB49" s="4"/>
      <c r="ABC49" s="4"/>
      <c r="ABD49" s="4"/>
      <c r="ABE49" s="4"/>
      <c r="ABF49" s="4"/>
      <c r="ABG49" s="4"/>
      <c r="ABH49" s="4"/>
      <c r="ABI49" s="4"/>
      <c r="ABJ49" s="4"/>
      <c r="ABK49" s="4"/>
      <c r="ABL49" s="4"/>
      <c r="ABM49" s="4"/>
      <c r="ABN49" s="4"/>
      <c r="ABO49" s="4"/>
      <c r="ABP49" s="4"/>
      <c r="ABQ49" s="4"/>
      <c r="ABR49" s="4"/>
      <c r="ABS49" s="4"/>
      <c r="ABT49" s="4"/>
      <c r="ABU49" s="4"/>
      <c r="ABV49" s="4"/>
      <c r="ABW49" s="4"/>
      <c r="ABX49" s="4"/>
      <c r="ABY49" s="4"/>
      <c r="ABZ49" s="4"/>
      <c r="ACA49" s="4"/>
      <c r="ACB49" s="4"/>
      <c r="ACC49" s="4"/>
      <c r="ACD49" s="4"/>
      <c r="ACE49" s="4"/>
      <c r="ACF49" s="4"/>
      <c r="ACG49" s="4"/>
      <c r="ACH49" s="4"/>
      <c r="ACI49" s="4"/>
      <c r="ACJ49" s="4"/>
      <c r="ACK49" s="4"/>
      <c r="ACL49" s="4"/>
      <c r="ACM49" s="4"/>
      <c r="ACN49" s="4"/>
      <c r="ACO49" s="4"/>
      <c r="ACP49" s="4"/>
      <c r="ACQ49" s="4"/>
      <c r="ACR49" s="4"/>
      <c r="ACS49" s="4"/>
      <c r="ACT49" s="4"/>
      <c r="ACU49" s="4"/>
      <c r="ACV49" s="4"/>
      <c r="ACW49" s="4"/>
      <c r="ACX49" s="4"/>
      <c r="ACY49" s="4"/>
      <c r="ACZ49" s="4"/>
      <c r="ADA49" s="4"/>
      <c r="ADB49" s="4"/>
      <c r="ADC49" s="4"/>
      <c r="ADD49" s="4"/>
      <c r="ADE49" s="4"/>
      <c r="ADF49" s="4"/>
      <c r="ADG49" s="4"/>
      <c r="ADH49" s="4"/>
      <c r="ADI49" s="4"/>
      <c r="ADJ49" s="4"/>
      <c r="ADK49" s="4"/>
      <c r="ADL49" s="4"/>
      <c r="ADM49" s="4"/>
      <c r="ADN49" s="4"/>
      <c r="ADO49" s="4"/>
      <c r="ADP49" s="4"/>
      <c r="ADQ49" s="4"/>
      <c r="ADR49" s="4"/>
      <c r="ADS49" s="4"/>
      <c r="ADT49" s="4"/>
      <c r="ADU49" s="4"/>
      <c r="ADV49" s="4"/>
      <c r="ADW49" s="4"/>
      <c r="ADX49" s="4"/>
      <c r="ADY49" s="4"/>
      <c r="ADZ49" s="4"/>
      <c r="AEA49" s="4"/>
      <c r="AEB49" s="4"/>
      <c r="AEC49" s="4"/>
      <c r="AED49" s="4"/>
      <c r="AEE49" s="4"/>
      <c r="AEF49" s="4"/>
      <c r="AEG49" s="4"/>
      <c r="AEH49" s="4"/>
      <c r="AEI49" s="4"/>
      <c r="AEJ49" s="4"/>
      <c r="AEK49" s="4"/>
      <c r="AEL49" s="4"/>
      <c r="AEM49" s="4"/>
      <c r="AEN49" s="4"/>
      <c r="AEO49" s="4"/>
      <c r="AEP49" s="4"/>
      <c r="AEQ49" s="4"/>
      <c r="AER49" s="4"/>
      <c r="AES49" s="4"/>
      <c r="AET49" s="4"/>
      <c r="AEU49" s="4"/>
      <c r="AEV49" s="4"/>
      <c r="AEW49" s="4"/>
      <c r="AEX49" s="4"/>
      <c r="AEY49" s="4"/>
      <c r="AEZ49" s="4"/>
      <c r="AFA49" s="4"/>
      <c r="AFB49" s="4"/>
      <c r="AFC49" s="4"/>
      <c r="AFD49" s="4"/>
      <c r="AFE49" s="4"/>
      <c r="AFF49" s="4"/>
      <c r="AFG49" s="4"/>
      <c r="AFH49" s="4"/>
      <c r="AFI49" s="4"/>
      <c r="AFJ49" s="4"/>
      <c r="AFK49" s="4"/>
      <c r="AFL49" s="4"/>
      <c r="AFM49" s="4"/>
      <c r="AFN49" s="4"/>
      <c r="AFO49" s="4"/>
      <c r="AFP49" s="4"/>
      <c r="AFQ49" s="4"/>
      <c r="AFR49" s="4"/>
      <c r="AFS49" s="4"/>
      <c r="AFT49" s="4"/>
      <c r="AFU49" s="4"/>
      <c r="AFV49" s="4"/>
      <c r="AFW49" s="4"/>
      <c r="AFX49" s="4"/>
      <c r="AFY49" s="4"/>
      <c r="AFZ49" s="4"/>
      <c r="AGA49" s="4"/>
      <c r="AGB49" s="4"/>
      <c r="AGC49" s="4"/>
      <c r="AGD49" s="4"/>
      <c r="AGE49" s="4"/>
      <c r="AGF49" s="4"/>
      <c r="AGG49" s="4"/>
      <c r="AGH49" s="4"/>
      <c r="AGI49" s="4"/>
      <c r="AGJ49" s="4"/>
      <c r="AGK49" s="4"/>
      <c r="AGL49" s="4"/>
      <c r="AGM49" s="4"/>
      <c r="AGN49" s="4"/>
      <c r="AGO49" s="4"/>
      <c r="AGP49" s="4"/>
      <c r="AGQ49" s="4"/>
      <c r="AGR49" s="4"/>
      <c r="AGS49" s="4"/>
      <c r="AGT49" s="4"/>
      <c r="AGU49" s="4"/>
      <c r="AGV49" s="4"/>
      <c r="AGW49" s="4"/>
      <c r="AGX49" s="4"/>
      <c r="AGY49" s="4"/>
      <c r="AGZ49" s="4"/>
      <c r="AHA49" s="4"/>
      <c r="AHB49" s="4"/>
      <c r="AHC49" s="4"/>
      <c r="AHD49" s="4"/>
      <c r="AHE49" s="4"/>
      <c r="AHF49" s="4"/>
      <c r="AHG49" s="4"/>
      <c r="AHH49" s="4"/>
      <c r="AHI49" s="4"/>
      <c r="AHJ49" s="4"/>
      <c r="AHK49" s="4"/>
      <c r="AHL49" s="4"/>
      <c r="AHM49" s="4"/>
      <c r="AHN49" s="4"/>
      <c r="AHO49" s="4"/>
      <c r="AHP49" s="4"/>
      <c r="AHQ49" s="4"/>
      <c r="AHR49" s="4"/>
      <c r="AHS49" s="4"/>
      <c r="AHT49" s="4"/>
      <c r="AHU49" s="4"/>
      <c r="AHV49" s="4"/>
      <c r="AHW49" s="4"/>
      <c r="AHX49" s="4"/>
      <c r="AHY49" s="4"/>
      <c r="AHZ49" s="4"/>
      <c r="AIA49" s="4"/>
      <c r="AIB49" s="4"/>
      <c r="AIC49" s="4"/>
      <c r="AID49" s="4"/>
      <c r="AIE49" s="4"/>
      <c r="AIF49" s="4"/>
      <c r="AIG49" s="4"/>
      <c r="AIH49" s="4"/>
      <c r="AII49" s="4"/>
      <c r="AIJ49" s="4"/>
      <c r="AIK49" s="4"/>
      <c r="AIL49" s="4"/>
      <c r="AIM49" s="4"/>
      <c r="AIN49" s="4"/>
      <c r="AIO49" s="4"/>
      <c r="AIP49" s="4"/>
      <c r="AIQ49" s="4"/>
      <c r="AIR49" s="4"/>
      <c r="AIS49" s="4"/>
      <c r="AIT49" s="4"/>
      <c r="AIU49" s="4"/>
      <c r="AIV49" s="4"/>
      <c r="AIW49" s="4"/>
      <c r="AIX49" s="4"/>
      <c r="AIY49" s="4"/>
      <c r="AIZ49" s="4"/>
      <c r="AJA49" s="4"/>
      <c r="AJB49" s="4"/>
      <c r="AJC49" s="4"/>
      <c r="AJD49" s="4"/>
      <c r="AJE49" s="4"/>
      <c r="AJF49" s="4"/>
      <c r="AJG49" s="4"/>
      <c r="AJH49" s="4"/>
      <c r="AJI49" s="4"/>
      <c r="AJJ49" s="4"/>
      <c r="AJK49" s="4"/>
      <c r="AJL49" s="4"/>
      <c r="AJM49" s="4"/>
      <c r="AJN49" s="4"/>
      <c r="AJO49" s="4"/>
      <c r="AJP49" s="4"/>
      <c r="AJQ49" s="4"/>
      <c r="AJR49" s="4"/>
      <c r="AJS49" s="4"/>
      <c r="AJT49" s="4"/>
      <c r="AJU49" s="4"/>
      <c r="AJV49" s="4"/>
      <c r="AJW49" s="4"/>
      <c r="AJX49" s="4"/>
      <c r="AJY49" s="4"/>
      <c r="AJZ49" s="4"/>
      <c r="AKA49" s="4"/>
      <c r="AKB49" s="4"/>
      <c r="AKC49" s="4"/>
      <c r="AKD49" s="4"/>
      <c r="AKE49" s="4"/>
      <c r="AKF49" s="4"/>
      <c r="AKG49" s="4"/>
      <c r="AKH49" s="4"/>
      <c r="AKI49" s="4"/>
      <c r="AKJ49" s="4"/>
      <c r="AKK49" s="4"/>
      <c r="AKL49" s="4"/>
      <c r="AKM49" s="4"/>
      <c r="AKN49" s="4"/>
      <c r="AKO49" s="4"/>
      <c r="AKP49" s="4"/>
      <c r="AKQ49" s="4"/>
      <c r="AKR49" s="4"/>
      <c r="AKS49" s="4"/>
      <c r="AKT49" s="4"/>
      <c r="AKU49" s="4"/>
      <c r="AKV49" s="4"/>
      <c r="AKW49" s="4"/>
      <c r="AKX49" s="4"/>
      <c r="AKY49" s="4"/>
      <c r="AKZ49" s="4"/>
      <c r="ALA49" s="4"/>
      <c r="ALB49" s="4"/>
      <c r="ALC49" s="4"/>
      <c r="ALD49" s="4"/>
      <c r="ALE49" s="4"/>
      <c r="ALF49" s="4"/>
      <c r="ALG49" s="4"/>
      <c r="ALH49" s="4"/>
      <c r="ALI49" s="4"/>
      <c r="ALJ49" s="4"/>
      <c r="ALK49" s="4"/>
      <c r="ALL49" s="4"/>
      <c r="ALM49" s="4"/>
      <c r="ALN49" s="4"/>
      <c r="ALO49" s="4"/>
      <c r="ALP49" s="4"/>
      <c r="ALQ49" s="4"/>
      <c r="ALR49" s="4"/>
      <c r="ALS49" s="4"/>
      <c r="ALT49" s="4"/>
      <c r="ALU49" s="4"/>
      <c r="ALV49" s="4"/>
      <c r="ALW49" s="4"/>
      <c r="ALX49" s="4"/>
      <c r="ALY49" s="4"/>
      <c r="ALZ49" s="4"/>
      <c r="AMA49" s="4"/>
      <c r="AMB49" s="4"/>
      <c r="AMC49" s="4"/>
      <c r="AMD49" s="4"/>
      <c r="AME49" s="4"/>
      <c r="AMF49" s="4"/>
      <c r="AMG49" s="4"/>
      <c r="AMH49" s="4"/>
      <c r="AMI49" s="4"/>
      <c r="AMJ49" s="4"/>
      <c r="AMK49" s="4"/>
      <c r="AML49" s="4"/>
      <c r="AMM49" s="4"/>
      <c r="AMN49" s="4"/>
      <c r="AMO49" s="4"/>
      <c r="AMP49" s="4"/>
      <c r="AMQ49" s="4"/>
      <c r="AMR49" s="4"/>
      <c r="AMS49" s="4"/>
      <c r="AMT49" s="4"/>
      <c r="AMU49" s="4"/>
      <c r="AMV49" s="4"/>
      <c r="AMW49" s="4"/>
      <c r="AMX49" s="4"/>
      <c r="AMY49" s="4"/>
      <c r="AMZ49" s="4"/>
      <c r="ANA49" s="4"/>
      <c r="ANB49" s="4"/>
      <c r="ANC49" s="4"/>
      <c r="AND49" s="4"/>
      <c r="ANE49" s="4"/>
      <c r="ANF49" s="4"/>
      <c r="ANG49" s="4"/>
      <c r="ANH49" s="4"/>
      <c r="ANI49" s="4"/>
      <c r="ANJ49" s="4"/>
      <c r="ANK49" s="4"/>
      <c r="ANL49" s="4"/>
      <c r="ANM49" s="4"/>
      <c r="ANN49" s="4"/>
      <c r="ANO49" s="4"/>
      <c r="ANP49" s="4"/>
      <c r="ANQ49" s="4"/>
      <c r="ANR49" s="4"/>
      <c r="ANS49" s="4"/>
      <c r="ANT49" s="4"/>
      <c r="ANU49" s="4"/>
      <c r="ANV49" s="4"/>
      <c r="ANW49" s="4"/>
      <c r="ANX49" s="4"/>
      <c r="ANY49" s="4"/>
      <c r="ANZ49" s="4"/>
      <c r="AOA49" s="4"/>
      <c r="AOB49" s="4"/>
      <c r="AOC49" s="4"/>
      <c r="AOD49" s="4"/>
      <c r="AOE49" s="4"/>
      <c r="AOF49" s="4"/>
      <c r="AOG49" s="4"/>
      <c r="AOH49" s="4"/>
      <c r="AOI49" s="4"/>
      <c r="AOJ49" s="4"/>
      <c r="AOK49" s="4"/>
      <c r="AOL49" s="4"/>
      <c r="AOM49" s="4"/>
      <c r="AON49" s="4"/>
      <c r="AOO49" s="4"/>
      <c r="AOP49" s="4"/>
      <c r="AOQ49" s="4"/>
      <c r="AOR49" s="4"/>
      <c r="AOS49" s="4"/>
      <c r="AOT49" s="4"/>
      <c r="AOU49" s="4"/>
      <c r="AOV49" s="4"/>
      <c r="AOW49" s="4"/>
      <c r="AOX49" s="4"/>
      <c r="AOY49" s="4"/>
      <c r="AOZ49" s="4"/>
      <c r="APA49" s="4"/>
      <c r="APB49" s="4"/>
      <c r="APC49" s="4"/>
      <c r="APD49" s="4"/>
      <c r="APE49" s="4"/>
      <c r="APF49" s="4"/>
      <c r="APG49" s="4"/>
      <c r="APH49" s="4"/>
      <c r="API49" s="4"/>
      <c r="APJ49" s="4"/>
      <c r="APK49" s="4"/>
      <c r="APL49" s="4"/>
      <c r="APM49" s="4"/>
      <c r="APN49" s="4"/>
      <c r="APO49" s="4"/>
      <c r="APP49" s="4"/>
      <c r="APQ49" s="4"/>
      <c r="APR49" s="4"/>
      <c r="APS49" s="4"/>
      <c r="APT49" s="4"/>
      <c r="APU49" s="4"/>
      <c r="APV49" s="4"/>
      <c r="APW49" s="4"/>
      <c r="APX49" s="4"/>
      <c r="APY49" s="4"/>
      <c r="APZ49" s="4"/>
      <c r="AQA49" s="4"/>
      <c r="AQB49" s="4"/>
      <c r="AQC49" s="4"/>
      <c r="AQD49" s="4"/>
      <c r="AQE49" s="4"/>
      <c r="AQF49" s="4"/>
      <c r="AQG49" s="4"/>
      <c r="AQH49" s="4"/>
      <c r="AQI49" s="4"/>
      <c r="AQJ49" s="4"/>
      <c r="AQK49" s="4"/>
      <c r="AQL49" s="4"/>
      <c r="AQM49" s="4"/>
      <c r="AQN49" s="4"/>
      <c r="AQO49" s="4"/>
      <c r="AQP49" s="4"/>
      <c r="AQQ49" s="4"/>
      <c r="AQR49" s="4"/>
      <c r="AQS49" s="4"/>
      <c r="AQT49" s="4"/>
      <c r="AQU49" s="4"/>
      <c r="AQV49" s="4"/>
      <c r="AQW49" s="4"/>
      <c r="AQX49" s="4"/>
      <c r="AQY49" s="4"/>
      <c r="AQZ49" s="4"/>
      <c r="ARA49" s="4"/>
      <c r="ARB49" s="4"/>
      <c r="ARC49" s="4"/>
      <c r="ARD49" s="4"/>
      <c r="ARE49" s="4"/>
      <c r="ARF49" s="4"/>
      <c r="ARG49" s="4"/>
      <c r="ARH49" s="4"/>
      <c r="ARI49" s="4"/>
      <c r="ARJ49" s="4"/>
      <c r="ARK49" s="4"/>
      <c r="ARL49" s="4"/>
      <c r="ARM49" s="4"/>
      <c r="ARN49" s="4"/>
      <c r="ARO49" s="4"/>
      <c r="ARP49" s="4"/>
      <c r="ARQ49" s="4"/>
      <c r="ARR49" s="4"/>
      <c r="ARS49" s="4"/>
      <c r="ART49" s="4"/>
      <c r="ARU49" s="4"/>
      <c r="ARV49" s="4"/>
      <c r="ARW49" s="4"/>
      <c r="ARX49" s="4"/>
      <c r="ARY49" s="4"/>
      <c r="ARZ49" s="4"/>
      <c r="ASA49" s="4"/>
      <c r="ASB49" s="4"/>
      <c r="ASC49" s="4"/>
      <c r="ASD49" s="4"/>
      <c r="ASE49" s="4"/>
      <c r="ASF49" s="4"/>
      <c r="ASG49" s="4"/>
      <c r="ASH49" s="4"/>
      <c r="ASI49" s="4"/>
      <c r="ASJ49" s="4"/>
      <c r="ASK49" s="4"/>
      <c r="ASL49" s="4"/>
      <c r="ASM49" s="4"/>
      <c r="ASN49" s="4"/>
      <c r="ASO49" s="4"/>
      <c r="ASP49" s="4"/>
      <c r="ASQ49" s="4"/>
      <c r="ASR49" s="4"/>
      <c r="ASS49" s="4"/>
      <c r="AST49" s="4"/>
      <c r="ASU49" s="4"/>
      <c r="ASV49" s="4"/>
      <c r="ASW49" s="4"/>
      <c r="ASX49" s="4"/>
      <c r="ASY49" s="4"/>
      <c r="ASZ49" s="4"/>
      <c r="ATA49" s="4"/>
      <c r="ATB49" s="4"/>
      <c r="ATC49" s="4"/>
      <c r="ATD49" s="4"/>
      <c r="ATE49" s="4"/>
      <c r="ATF49" s="4"/>
      <c r="ATG49" s="4"/>
      <c r="ATH49" s="4"/>
      <c r="ATI49" s="4"/>
      <c r="ATJ49" s="4"/>
      <c r="ATK49" s="4"/>
      <c r="ATL49" s="4"/>
      <c r="ATM49" s="4"/>
      <c r="ATN49" s="4"/>
      <c r="ATO49" s="4"/>
      <c r="ATP49" s="4"/>
      <c r="ATQ49" s="4"/>
      <c r="ATR49" s="4"/>
      <c r="ATS49" s="4"/>
      <c r="ATT49" s="4"/>
      <c r="ATU49" s="4"/>
      <c r="ATV49" s="4"/>
      <c r="ATW49" s="4"/>
      <c r="ATX49" s="4"/>
      <c r="ATY49" s="4"/>
      <c r="ATZ49" s="4"/>
      <c r="AUA49" s="4"/>
      <c r="AUB49" s="4"/>
      <c r="AUC49" s="4"/>
      <c r="AUD49" s="4"/>
      <c r="AUE49" s="4"/>
      <c r="AUF49" s="4"/>
      <c r="AUG49" s="4"/>
      <c r="AUH49" s="4"/>
      <c r="AUI49" s="4"/>
      <c r="AUJ49" s="4"/>
      <c r="AUK49" s="4"/>
      <c r="AUL49" s="4"/>
      <c r="AUM49" s="4"/>
      <c r="AUN49" s="4"/>
      <c r="AUO49" s="4"/>
      <c r="AUP49" s="4"/>
      <c r="AUQ49" s="4"/>
      <c r="AUR49" s="4"/>
      <c r="AUS49" s="4"/>
      <c r="AUT49" s="4"/>
      <c r="AUU49" s="4"/>
      <c r="AUV49" s="4"/>
      <c r="AUW49" s="4"/>
      <c r="AUX49" s="4"/>
      <c r="AUY49" s="4"/>
      <c r="AUZ49" s="4"/>
      <c r="AVA49" s="4"/>
      <c r="AVB49" s="4"/>
      <c r="AVC49" s="4"/>
      <c r="AVD49" s="4"/>
      <c r="AVE49" s="4"/>
      <c r="AVF49" s="4"/>
      <c r="AVG49" s="4"/>
      <c r="AVH49" s="4"/>
      <c r="AVI49" s="4"/>
      <c r="AVJ49" s="4"/>
      <c r="AVK49" s="4"/>
      <c r="AVL49" s="4"/>
      <c r="AVM49" s="4"/>
      <c r="AVN49" s="4"/>
      <c r="AVO49" s="4"/>
      <c r="AVP49" s="4"/>
      <c r="AVQ49" s="4"/>
      <c r="AVR49" s="4"/>
      <c r="AVS49" s="4"/>
      <c r="AVT49" s="4"/>
      <c r="AVU49" s="4"/>
      <c r="AVV49" s="4"/>
      <c r="AVW49" s="4"/>
      <c r="AVX49" s="4"/>
      <c r="AVY49" s="4"/>
      <c r="AVZ49" s="4"/>
      <c r="AWA49" s="4"/>
      <c r="AWB49" s="4"/>
      <c r="AWC49" s="4"/>
      <c r="AWD49" s="4"/>
      <c r="AWE49" s="4"/>
      <c r="AWF49" s="4"/>
      <c r="AWG49" s="4"/>
      <c r="AWH49" s="4"/>
      <c r="AWI49" s="4"/>
      <c r="AWJ49" s="4"/>
      <c r="AWK49" s="4"/>
      <c r="AWL49" s="4"/>
      <c r="AWM49" s="4"/>
      <c r="AWN49" s="4"/>
      <c r="AWO49" s="4"/>
      <c r="AWP49" s="4"/>
      <c r="AWQ49" s="4"/>
      <c r="AWR49" s="4"/>
      <c r="AWS49" s="4"/>
      <c r="AWT49" s="4"/>
      <c r="AWU49" s="4"/>
      <c r="AWV49" s="4"/>
      <c r="AWW49" s="4"/>
      <c r="AWX49" s="4"/>
      <c r="AWY49" s="4"/>
      <c r="AWZ49" s="4"/>
      <c r="AXA49" s="4"/>
      <c r="AXB49" s="4"/>
      <c r="AXC49" s="4"/>
      <c r="AXD49" s="4"/>
      <c r="AXE49" s="4"/>
      <c r="AXF49" s="4"/>
      <c r="AXG49" s="4"/>
      <c r="AXH49" s="4"/>
      <c r="AXI49" s="4"/>
      <c r="AXJ49" s="4"/>
      <c r="AXK49" s="4"/>
      <c r="AXL49" s="4"/>
      <c r="AXM49" s="4"/>
      <c r="AXN49" s="4"/>
      <c r="AXO49" s="4"/>
      <c r="AXP49" s="4"/>
      <c r="AXQ49" s="4"/>
      <c r="AXR49" s="4"/>
      <c r="AXS49" s="4"/>
      <c r="AXT49" s="4"/>
      <c r="AXU49" s="4"/>
      <c r="AXV49" s="4"/>
      <c r="AXW49" s="4"/>
      <c r="AXX49" s="4"/>
      <c r="AXY49" s="4"/>
      <c r="AXZ49" s="4"/>
      <c r="AYA49" s="4"/>
      <c r="AYB49" s="4"/>
      <c r="AYC49" s="4"/>
      <c r="AYD49" s="4"/>
      <c r="AYE49" s="4"/>
      <c r="AYF49" s="4"/>
      <c r="AYG49" s="4"/>
      <c r="AYH49" s="4"/>
      <c r="AYI49" s="4"/>
      <c r="AYJ49" s="4"/>
      <c r="AYK49" s="4"/>
      <c r="AYL49" s="4"/>
      <c r="AYM49" s="4"/>
      <c r="AYN49" s="4"/>
      <c r="AYO49" s="4"/>
      <c r="AYP49" s="4"/>
      <c r="AYQ49" s="4"/>
      <c r="AYR49" s="4"/>
      <c r="AYS49" s="4"/>
      <c r="AYT49" s="4"/>
      <c r="AYU49" s="4"/>
      <c r="AYV49" s="4"/>
      <c r="AYW49" s="4"/>
      <c r="AYX49" s="4"/>
      <c r="AYY49" s="4"/>
      <c r="AYZ49" s="4"/>
      <c r="AZA49" s="4"/>
      <c r="AZB49" s="4"/>
      <c r="AZC49" s="4"/>
      <c r="AZD49" s="4"/>
      <c r="AZE49" s="4"/>
      <c r="AZF49" s="4"/>
      <c r="AZG49" s="4"/>
      <c r="AZH49" s="4"/>
      <c r="AZI49" s="4"/>
      <c r="AZJ49" s="4"/>
      <c r="AZK49" s="4"/>
      <c r="AZL49" s="4"/>
      <c r="AZM49" s="4"/>
      <c r="AZN49" s="4"/>
      <c r="AZO49" s="4"/>
      <c r="AZP49" s="4"/>
      <c r="AZQ49" s="4"/>
      <c r="AZR49" s="4"/>
      <c r="AZS49" s="4"/>
      <c r="AZT49" s="4"/>
      <c r="AZU49" s="4"/>
      <c r="AZV49" s="4"/>
      <c r="AZW49" s="4"/>
      <c r="AZX49" s="4"/>
      <c r="AZY49" s="4"/>
      <c r="AZZ49" s="4"/>
      <c r="BAA49" s="4"/>
      <c r="BAB49" s="4"/>
      <c r="BAC49" s="4"/>
      <c r="BAD49" s="4"/>
      <c r="BAE49" s="4"/>
      <c r="BAF49" s="4"/>
      <c r="BAG49" s="4"/>
      <c r="BAH49" s="4"/>
      <c r="BAI49" s="4"/>
      <c r="BAJ49" s="4"/>
      <c r="BAK49" s="4"/>
      <c r="BAL49" s="4"/>
      <c r="BAM49" s="4"/>
      <c r="BAN49" s="4"/>
      <c r="BAO49" s="4"/>
      <c r="BAP49" s="4"/>
      <c r="BAQ49" s="4"/>
      <c r="BAR49" s="4"/>
      <c r="BAS49" s="4"/>
      <c r="BAT49" s="4"/>
      <c r="BAU49" s="4"/>
      <c r="BAV49" s="4"/>
      <c r="BAW49" s="4"/>
      <c r="BAX49" s="4"/>
      <c r="BAY49" s="4"/>
      <c r="BAZ49" s="4"/>
      <c r="BBA49" s="4"/>
      <c r="BBB49" s="4"/>
      <c r="BBC49" s="4"/>
      <c r="BBD49" s="4"/>
      <c r="BBE49" s="4"/>
      <c r="BBF49" s="4"/>
      <c r="BBG49" s="4"/>
      <c r="BBH49" s="4"/>
      <c r="BBI49" s="4"/>
      <c r="BBJ49" s="4"/>
      <c r="BBK49" s="4"/>
      <c r="BBL49" s="4"/>
      <c r="BBM49" s="4"/>
      <c r="BBN49" s="4"/>
      <c r="BBO49" s="4"/>
      <c r="BBP49" s="4"/>
      <c r="BBQ49" s="4"/>
      <c r="BBR49" s="4"/>
      <c r="BBS49" s="4"/>
      <c r="BBT49" s="4"/>
      <c r="BBU49" s="4"/>
      <c r="BBV49" s="4"/>
      <c r="BBW49" s="4"/>
      <c r="BBX49" s="4"/>
      <c r="BBY49" s="4"/>
      <c r="BBZ49" s="4"/>
      <c r="BCA49" s="4"/>
      <c r="BCB49" s="4"/>
      <c r="BCC49" s="4"/>
      <c r="BCD49" s="4"/>
      <c r="BCE49" s="4"/>
      <c r="BCF49" s="4"/>
      <c r="BCG49" s="4"/>
      <c r="BCH49" s="4"/>
      <c r="BCI49" s="4"/>
      <c r="BCJ49" s="4"/>
      <c r="BCK49" s="4"/>
      <c r="BCL49" s="4"/>
      <c r="BCM49" s="4"/>
      <c r="BCN49" s="4"/>
      <c r="BCO49" s="4"/>
      <c r="BCP49" s="4"/>
      <c r="BCQ49" s="4"/>
      <c r="BCR49" s="4"/>
      <c r="BCS49" s="4"/>
      <c r="BCT49" s="4"/>
      <c r="BCU49" s="4"/>
      <c r="BCV49" s="4"/>
      <c r="BCW49" s="4"/>
      <c r="BCX49" s="4"/>
      <c r="BCY49" s="4"/>
      <c r="BCZ49" s="4"/>
      <c r="BDA49" s="4"/>
      <c r="BDB49" s="4"/>
      <c r="BDC49" s="4"/>
      <c r="BDD49" s="4"/>
      <c r="BDE49" s="4"/>
      <c r="BDF49" s="4"/>
      <c r="BDG49" s="4"/>
      <c r="BDH49" s="4"/>
      <c r="BDI49" s="4"/>
      <c r="BDJ49" s="4"/>
      <c r="BDK49" s="4"/>
      <c r="BDL49" s="4"/>
      <c r="BDM49" s="4"/>
      <c r="BDN49" s="4"/>
      <c r="BDO49" s="4"/>
      <c r="BDP49" s="4"/>
      <c r="BDQ49" s="4"/>
      <c r="BDR49" s="4"/>
      <c r="BDS49" s="4"/>
      <c r="BDT49" s="4"/>
      <c r="BDU49" s="4"/>
      <c r="BDV49" s="4"/>
      <c r="BDW49" s="4"/>
      <c r="BDX49" s="4"/>
      <c r="BDY49" s="4"/>
      <c r="BDZ49" s="4"/>
      <c r="BEA49" s="4"/>
      <c r="BEB49" s="4"/>
      <c r="BEC49" s="4"/>
      <c r="BED49" s="4"/>
      <c r="BEE49" s="4"/>
      <c r="BEF49" s="4"/>
      <c r="BEG49" s="4"/>
      <c r="BEH49" s="4"/>
      <c r="BEI49" s="4"/>
      <c r="BEJ49" s="4"/>
      <c r="BEK49" s="4"/>
      <c r="BEL49" s="4"/>
      <c r="BEM49" s="4"/>
      <c r="BEN49" s="4"/>
      <c r="BEO49" s="4"/>
      <c r="BEP49" s="4"/>
      <c r="BEQ49" s="4"/>
      <c r="BER49" s="4"/>
      <c r="BES49" s="4"/>
      <c r="BET49" s="4"/>
      <c r="BEU49" s="4"/>
      <c r="BEV49" s="4"/>
      <c r="BEW49" s="4"/>
      <c r="BEX49" s="4"/>
      <c r="BEY49" s="4"/>
      <c r="BEZ49" s="4"/>
      <c r="BFA49" s="4"/>
      <c r="BFB49" s="4"/>
      <c r="BFC49" s="4"/>
      <c r="BFD49" s="4"/>
      <c r="BFE49" s="4"/>
      <c r="BFF49" s="4"/>
      <c r="BFG49" s="4"/>
      <c r="BFH49" s="4"/>
      <c r="BFI49" s="4"/>
      <c r="BFJ49" s="4"/>
      <c r="BFK49" s="4"/>
      <c r="BFL49" s="4"/>
      <c r="BFM49" s="4"/>
      <c r="BFN49" s="4"/>
      <c r="BFO49" s="4"/>
      <c r="BFP49" s="4"/>
      <c r="BFQ49" s="4"/>
      <c r="BFR49" s="4"/>
      <c r="BFS49" s="4"/>
      <c r="BFT49" s="4"/>
      <c r="BFU49" s="4"/>
      <c r="BFV49" s="4"/>
      <c r="BFW49" s="4"/>
      <c r="BFX49" s="4"/>
      <c r="BFY49" s="4"/>
      <c r="BFZ49" s="4"/>
      <c r="BGA49" s="4"/>
      <c r="BGB49" s="4"/>
      <c r="BGC49" s="4"/>
      <c r="BGD49" s="4"/>
      <c r="BGE49" s="4"/>
      <c r="BGF49" s="4"/>
      <c r="BGG49" s="4"/>
      <c r="BGH49" s="4"/>
      <c r="BGI49" s="4"/>
      <c r="BGJ49" s="4"/>
      <c r="BGK49" s="4"/>
      <c r="BGL49" s="4"/>
      <c r="BGM49" s="4"/>
      <c r="BGN49" s="4"/>
      <c r="BGO49" s="4"/>
      <c r="BGP49" s="4"/>
      <c r="BGQ49" s="4"/>
      <c r="BGR49" s="4"/>
      <c r="BGS49" s="4"/>
      <c r="BGT49" s="4"/>
      <c r="BGU49" s="4"/>
      <c r="BGV49" s="4"/>
      <c r="BGW49" s="4"/>
      <c r="BGX49" s="4"/>
      <c r="BGY49" s="4"/>
      <c r="BGZ49" s="4"/>
      <c r="BHA49" s="4"/>
      <c r="BHB49" s="4"/>
      <c r="BHC49" s="4"/>
      <c r="BHD49" s="4"/>
      <c r="BHE49" s="4"/>
      <c r="BHF49" s="4"/>
      <c r="BHG49" s="4"/>
      <c r="BHH49" s="4"/>
      <c r="BHI49" s="4"/>
      <c r="BHJ49" s="4"/>
      <c r="BHK49" s="4"/>
      <c r="BHL49" s="4"/>
      <c r="BHM49" s="4"/>
      <c r="BHN49" s="4"/>
      <c r="BHO49" s="4"/>
      <c r="BHP49" s="4"/>
      <c r="BHQ49" s="4"/>
      <c r="BHR49" s="4"/>
      <c r="BHS49" s="4"/>
      <c r="BHT49" s="4"/>
      <c r="BHU49" s="4"/>
      <c r="BHV49" s="4"/>
      <c r="BHW49" s="4"/>
      <c r="BHX49" s="4"/>
      <c r="BHY49" s="4"/>
      <c r="BHZ49" s="4"/>
      <c r="BIA49" s="4"/>
      <c r="BIB49" s="4"/>
      <c r="BIC49" s="4"/>
      <c r="BID49" s="4"/>
      <c r="BIE49" s="4"/>
      <c r="BIF49" s="4"/>
      <c r="BIG49" s="4"/>
      <c r="BIH49" s="4"/>
      <c r="BII49" s="4"/>
      <c r="BIJ49" s="4"/>
      <c r="BIK49" s="4"/>
      <c r="BIL49" s="4"/>
      <c r="BIM49" s="4"/>
      <c r="BIN49" s="4"/>
      <c r="BIO49" s="4"/>
      <c r="BIP49" s="4"/>
      <c r="BIQ49" s="4"/>
      <c r="BIR49" s="4"/>
      <c r="BIS49" s="4"/>
      <c r="BIT49" s="4"/>
      <c r="BIU49" s="4"/>
      <c r="BIV49" s="4"/>
      <c r="BIW49" s="4"/>
      <c r="BIX49" s="4"/>
      <c r="BIY49" s="4"/>
      <c r="BIZ49" s="4"/>
      <c r="BJA49" s="4"/>
      <c r="BJB49" s="4"/>
      <c r="BJC49" s="4"/>
      <c r="BJD49" s="4"/>
      <c r="BJE49" s="4"/>
      <c r="BJF49" s="4"/>
      <c r="BJG49" s="4"/>
      <c r="BJH49" s="4"/>
      <c r="BJI49" s="4"/>
      <c r="BJJ49" s="4"/>
      <c r="BJK49" s="4"/>
      <c r="BJL49" s="4"/>
      <c r="BJM49" s="4"/>
      <c r="BJN49" s="4"/>
      <c r="BJO49" s="4"/>
      <c r="BJP49" s="4"/>
      <c r="BJQ49" s="4"/>
      <c r="BJR49" s="4"/>
      <c r="BJS49" s="4"/>
      <c r="BJT49" s="4"/>
      <c r="BJU49" s="4"/>
      <c r="BJV49" s="4"/>
      <c r="BJW49" s="4"/>
      <c r="BJX49" s="4"/>
      <c r="BJY49" s="4"/>
      <c r="BJZ49" s="4"/>
      <c r="BKA49" s="4"/>
      <c r="BKB49" s="4"/>
      <c r="BKC49" s="4"/>
      <c r="BKD49" s="4"/>
      <c r="BKE49" s="4"/>
      <c r="BKF49" s="4"/>
      <c r="BKG49" s="4"/>
      <c r="BKH49" s="4"/>
      <c r="BKI49" s="4"/>
      <c r="BKJ49" s="4"/>
      <c r="BKK49" s="4"/>
      <c r="BKL49" s="4"/>
      <c r="BKM49" s="4"/>
      <c r="BKN49" s="4"/>
      <c r="BKO49" s="4"/>
      <c r="BKP49" s="4"/>
      <c r="BKQ49" s="4"/>
      <c r="BKR49" s="4"/>
      <c r="BKS49" s="4"/>
      <c r="BKT49" s="4"/>
      <c r="BKU49" s="4"/>
      <c r="BKV49" s="4"/>
      <c r="BKW49" s="4"/>
      <c r="BKX49" s="4"/>
      <c r="BKY49" s="4"/>
      <c r="BKZ49" s="4"/>
      <c r="BLA49" s="4"/>
      <c r="BLB49" s="4"/>
      <c r="BLC49" s="4"/>
      <c r="BLD49" s="4"/>
      <c r="BLE49" s="4"/>
      <c r="BLF49" s="4"/>
      <c r="BLG49" s="4"/>
      <c r="BLH49" s="4"/>
      <c r="BLI49" s="4"/>
      <c r="BLJ49" s="4"/>
      <c r="BLK49" s="4"/>
      <c r="BLL49" s="4"/>
      <c r="BLM49" s="4"/>
      <c r="BLN49" s="4"/>
      <c r="BLO49" s="4"/>
      <c r="BLP49" s="4"/>
      <c r="BLQ49" s="4"/>
      <c r="BLR49" s="4"/>
      <c r="BLS49" s="4"/>
      <c r="BLT49" s="4"/>
      <c r="BLU49" s="4"/>
      <c r="BLV49" s="4"/>
      <c r="BLW49" s="4"/>
      <c r="BLX49" s="4"/>
      <c r="BLY49" s="4"/>
      <c r="BLZ49" s="4"/>
      <c r="BMA49" s="4"/>
      <c r="BMB49" s="4"/>
      <c r="BMC49" s="4"/>
      <c r="BMD49" s="4"/>
      <c r="BME49" s="4"/>
      <c r="BMF49" s="4"/>
      <c r="BMG49" s="4"/>
      <c r="BMH49" s="4"/>
      <c r="BMI49" s="4"/>
      <c r="BMJ49" s="4"/>
      <c r="BMK49" s="4"/>
      <c r="BML49" s="4"/>
      <c r="BMM49" s="4"/>
      <c r="BMN49" s="4"/>
      <c r="BMO49" s="4"/>
      <c r="BMP49" s="4"/>
      <c r="BMQ49" s="4"/>
      <c r="BMR49" s="4"/>
      <c r="BMS49" s="4"/>
      <c r="BMT49" s="4"/>
      <c r="BMU49" s="4"/>
      <c r="BMV49" s="4"/>
      <c r="BMW49" s="4"/>
      <c r="BMX49" s="4"/>
      <c r="BMY49" s="4"/>
      <c r="BMZ49" s="4"/>
      <c r="BNA49" s="4"/>
      <c r="BNB49" s="4"/>
      <c r="BNC49" s="4"/>
      <c r="BND49" s="4"/>
      <c r="BNE49" s="4"/>
      <c r="BNF49" s="4"/>
      <c r="BNG49" s="4"/>
      <c r="BNH49" s="4"/>
      <c r="BNI49" s="4"/>
      <c r="BNJ49" s="4"/>
      <c r="BNK49" s="4"/>
      <c r="BNL49" s="4"/>
      <c r="BNM49" s="4"/>
      <c r="BNN49" s="4"/>
      <c r="BNO49" s="4"/>
      <c r="BNP49" s="4"/>
      <c r="BNQ49" s="4"/>
      <c r="BNR49" s="4"/>
      <c r="BNS49" s="4"/>
      <c r="BNT49" s="4"/>
      <c r="BNU49" s="4"/>
      <c r="BNV49" s="4"/>
      <c r="BNW49" s="4"/>
      <c r="BNX49" s="4"/>
      <c r="BNY49" s="4"/>
      <c r="BNZ49" s="4"/>
      <c r="BOA49" s="4"/>
      <c r="BOB49" s="4"/>
      <c r="BOC49" s="4"/>
      <c r="BOD49" s="4"/>
      <c r="BOE49" s="4"/>
      <c r="BOF49" s="4"/>
      <c r="BOG49" s="4"/>
      <c r="BOH49" s="4"/>
      <c r="BOI49" s="4"/>
      <c r="BOJ49" s="4"/>
      <c r="BOK49" s="4"/>
      <c r="BOL49" s="4"/>
      <c r="BOM49" s="4"/>
      <c r="BON49" s="4"/>
      <c r="BOO49" s="4"/>
      <c r="BOP49" s="4"/>
      <c r="BOQ49" s="4"/>
      <c r="BOR49" s="4"/>
      <c r="BOS49" s="4"/>
      <c r="BOT49" s="4"/>
      <c r="BOU49" s="4"/>
      <c r="BOV49" s="4"/>
      <c r="BOW49" s="4"/>
      <c r="BOX49" s="4"/>
      <c r="BOY49" s="4"/>
      <c r="BOZ49" s="4"/>
      <c r="BPA49" s="4"/>
      <c r="BPB49" s="4"/>
      <c r="BPC49" s="4"/>
      <c r="BPD49" s="4"/>
      <c r="BPE49" s="4"/>
      <c r="BPF49" s="4"/>
      <c r="BPG49" s="4"/>
      <c r="BPH49" s="4"/>
      <c r="BPI49" s="4"/>
      <c r="BPJ49" s="4"/>
      <c r="BPK49" s="4"/>
      <c r="BPL49" s="4"/>
      <c r="BPM49" s="4"/>
      <c r="BPN49" s="4"/>
      <c r="BPO49" s="4"/>
      <c r="BPP49" s="4"/>
      <c r="BPQ49" s="4"/>
      <c r="BPR49" s="4"/>
      <c r="BPS49" s="4"/>
      <c r="BPT49" s="4"/>
      <c r="BPU49" s="4"/>
      <c r="BPV49" s="4"/>
      <c r="BPW49" s="4"/>
      <c r="BPX49" s="4"/>
      <c r="BPY49" s="4"/>
      <c r="BPZ49" s="4"/>
      <c r="BQA49" s="4"/>
      <c r="BQB49" s="4"/>
      <c r="BQC49" s="4"/>
      <c r="BQD49" s="4"/>
      <c r="BQE49" s="4"/>
      <c r="BQF49" s="4"/>
      <c r="BQG49" s="4"/>
      <c r="BQH49" s="4"/>
      <c r="BQI49" s="4"/>
      <c r="BQJ49" s="4"/>
      <c r="BQK49" s="4"/>
      <c r="BQL49" s="4"/>
      <c r="BQM49" s="4"/>
      <c r="BQN49" s="4"/>
      <c r="BQO49" s="4"/>
      <c r="BQP49" s="4"/>
      <c r="BQQ49" s="4"/>
      <c r="BQR49" s="4"/>
      <c r="BQS49" s="4"/>
      <c r="BQT49" s="4"/>
      <c r="BQU49" s="4"/>
      <c r="BQV49" s="4"/>
      <c r="BQW49" s="4"/>
      <c r="BQX49" s="4"/>
      <c r="BQY49" s="4"/>
      <c r="BQZ49" s="4"/>
      <c r="BRA49" s="4"/>
      <c r="BRB49" s="4"/>
      <c r="BRC49" s="4"/>
      <c r="BRD49" s="4"/>
      <c r="BRE49" s="4"/>
      <c r="BRF49" s="4"/>
      <c r="BRG49" s="4"/>
      <c r="BRH49" s="4"/>
      <c r="BRI49" s="4"/>
      <c r="BRJ49" s="4"/>
      <c r="BRK49" s="4"/>
      <c r="BRL49" s="4"/>
      <c r="BRM49" s="4"/>
      <c r="BRN49" s="4"/>
      <c r="BRO49" s="4"/>
      <c r="BRP49" s="4"/>
      <c r="BRQ49" s="4"/>
      <c r="BRR49" s="4"/>
      <c r="BRS49" s="4"/>
      <c r="BRT49" s="4"/>
      <c r="BRU49" s="4"/>
      <c r="BRV49" s="4"/>
      <c r="BRW49" s="4"/>
      <c r="BRX49" s="4"/>
      <c r="BRY49" s="4"/>
      <c r="BRZ49" s="4"/>
      <c r="BSA49" s="4"/>
      <c r="BSB49" s="4"/>
      <c r="BSC49" s="4"/>
      <c r="BSD49" s="4"/>
      <c r="BSE49" s="4"/>
      <c r="BSF49" s="4"/>
      <c r="BSG49" s="4"/>
      <c r="BSH49" s="4"/>
      <c r="BSI49" s="4"/>
      <c r="BSJ49" s="4"/>
      <c r="BSK49" s="4"/>
      <c r="BSL49" s="4"/>
      <c r="BSM49" s="4"/>
      <c r="BSN49" s="4"/>
      <c r="BSO49" s="4"/>
      <c r="BSP49" s="4"/>
      <c r="BSQ49" s="4"/>
      <c r="BSR49" s="4"/>
      <c r="BSS49" s="4"/>
      <c r="BST49" s="4"/>
      <c r="BSU49" s="4"/>
      <c r="BSV49" s="4"/>
      <c r="BSW49" s="4"/>
      <c r="BSX49" s="4"/>
      <c r="BSY49" s="4"/>
      <c r="BSZ49" s="4"/>
      <c r="BTA49" s="4"/>
      <c r="BTB49" s="4"/>
      <c r="BTC49" s="4"/>
      <c r="BTD49" s="4"/>
      <c r="BTE49" s="4"/>
      <c r="BTF49" s="4"/>
      <c r="BTG49" s="4"/>
      <c r="BTH49" s="4"/>
      <c r="BTI49" s="4"/>
      <c r="BTJ49" s="4"/>
      <c r="BTK49" s="4"/>
      <c r="BTL49" s="4"/>
      <c r="BTM49" s="4"/>
      <c r="BTN49" s="4"/>
      <c r="BTO49" s="4"/>
      <c r="BTP49" s="4"/>
      <c r="BTQ49" s="4"/>
      <c r="BTR49" s="4"/>
      <c r="BTS49" s="4"/>
      <c r="BTT49" s="4"/>
      <c r="BTU49" s="4"/>
      <c r="BTV49" s="4"/>
      <c r="BTW49" s="4"/>
      <c r="BTX49" s="4"/>
      <c r="BTY49" s="4"/>
      <c r="BTZ49" s="4"/>
      <c r="BUA49" s="4"/>
      <c r="BUB49" s="4"/>
      <c r="BUC49" s="4"/>
      <c r="BUD49" s="4"/>
      <c r="BUE49" s="4"/>
      <c r="BUF49" s="4"/>
      <c r="BUG49" s="4"/>
      <c r="BUH49" s="4"/>
      <c r="BUI49" s="4"/>
      <c r="BUJ49" s="4"/>
      <c r="BUK49" s="4"/>
      <c r="BUL49" s="4"/>
      <c r="BUM49" s="4"/>
      <c r="BUN49" s="4"/>
      <c r="BUO49" s="4"/>
      <c r="BUP49" s="4"/>
      <c r="BUQ49" s="4"/>
      <c r="BUR49" s="4"/>
      <c r="BUS49" s="4"/>
      <c r="BUT49" s="4"/>
      <c r="BUU49" s="4"/>
      <c r="BUV49" s="4"/>
      <c r="BUW49" s="4"/>
      <c r="BUX49" s="4"/>
      <c r="BUY49" s="4"/>
      <c r="BUZ49" s="4"/>
      <c r="BVA49" s="4"/>
      <c r="BVB49" s="4"/>
      <c r="BVC49" s="4"/>
      <c r="BVD49" s="4"/>
      <c r="BVE49" s="4"/>
      <c r="BVF49" s="4"/>
      <c r="BVG49" s="4"/>
      <c r="BVH49" s="4"/>
      <c r="BVI49" s="4"/>
      <c r="BVJ49" s="4"/>
      <c r="BVK49" s="4"/>
      <c r="BVL49" s="4"/>
      <c r="BVM49" s="4"/>
      <c r="BVN49" s="4"/>
      <c r="BVO49" s="4"/>
      <c r="BVP49" s="4"/>
      <c r="BVQ49" s="4"/>
      <c r="BVR49" s="4"/>
      <c r="BVS49" s="4"/>
      <c r="BVT49" s="4"/>
      <c r="BVU49" s="4"/>
      <c r="BVV49" s="4"/>
      <c r="BVW49" s="4"/>
      <c r="BVX49" s="4"/>
      <c r="BVY49" s="4"/>
      <c r="BVZ49" s="4"/>
      <c r="BWA49" s="4"/>
      <c r="BWB49" s="4"/>
      <c r="BWC49" s="4"/>
      <c r="BWD49" s="4"/>
      <c r="BWE49" s="4"/>
      <c r="BWF49" s="4"/>
      <c r="BWG49" s="4"/>
      <c r="BWH49" s="4"/>
      <c r="BWI49" s="4"/>
      <c r="BWJ49" s="4"/>
      <c r="BWK49" s="4"/>
      <c r="BWL49" s="4"/>
      <c r="BWM49" s="4"/>
      <c r="BWN49" s="4"/>
      <c r="BWO49" s="4"/>
      <c r="BWP49" s="4"/>
      <c r="BWQ49" s="4"/>
      <c r="BWR49" s="4"/>
      <c r="BWS49" s="4"/>
      <c r="BWT49" s="4"/>
      <c r="BWU49" s="4"/>
      <c r="BWV49" s="4"/>
      <c r="BWW49" s="4"/>
      <c r="BWX49" s="4"/>
      <c r="BWY49" s="4"/>
      <c r="BWZ49" s="4"/>
      <c r="BXA49" s="4"/>
      <c r="BXB49" s="4"/>
      <c r="BXC49" s="4"/>
      <c r="BXD49" s="4"/>
      <c r="BXE49" s="4"/>
      <c r="BXF49" s="4"/>
      <c r="BXG49" s="4"/>
      <c r="BXH49" s="4"/>
      <c r="BXI49" s="4"/>
      <c r="BXJ49" s="4"/>
      <c r="BXK49" s="4"/>
      <c r="BXL49" s="4"/>
      <c r="BXM49" s="4"/>
      <c r="BXN49" s="4"/>
      <c r="BXO49" s="4"/>
      <c r="BXP49" s="4"/>
      <c r="BXQ49" s="4"/>
      <c r="BXR49" s="4"/>
      <c r="BXS49" s="4"/>
      <c r="BXT49" s="4"/>
      <c r="BXU49" s="4"/>
      <c r="BXV49" s="4"/>
      <c r="BXW49" s="4"/>
      <c r="BXX49" s="4"/>
      <c r="BXY49" s="4"/>
      <c r="BXZ49" s="4"/>
      <c r="BYA49" s="4"/>
      <c r="BYB49" s="4"/>
      <c r="BYC49" s="4"/>
      <c r="BYD49" s="4"/>
      <c r="BYE49" s="4"/>
      <c r="BYF49" s="4"/>
      <c r="BYG49" s="4"/>
      <c r="BYH49" s="4"/>
      <c r="BYI49" s="4"/>
      <c r="BYJ49" s="4"/>
      <c r="BYK49" s="4"/>
      <c r="BYL49" s="4"/>
      <c r="BYM49" s="4"/>
      <c r="BYN49" s="4"/>
      <c r="BYO49" s="4"/>
      <c r="BYP49" s="4"/>
      <c r="BYQ49" s="4"/>
      <c r="BYR49" s="4"/>
      <c r="BYS49" s="4"/>
      <c r="BYT49" s="4"/>
      <c r="BYU49" s="4"/>
      <c r="BYV49" s="4"/>
      <c r="BYW49" s="4"/>
      <c r="BYX49" s="4"/>
      <c r="BYY49" s="4"/>
      <c r="BYZ49" s="4"/>
      <c r="BZA49" s="4"/>
      <c r="BZB49" s="4"/>
      <c r="BZC49" s="4"/>
      <c r="BZD49" s="4"/>
      <c r="BZE49" s="4"/>
      <c r="BZF49" s="4"/>
      <c r="BZG49" s="4"/>
      <c r="BZH49" s="4"/>
      <c r="BZI49" s="4"/>
      <c r="BZJ49" s="4"/>
      <c r="BZK49" s="4"/>
      <c r="BZL49" s="4"/>
      <c r="BZM49" s="4"/>
      <c r="BZN49" s="4"/>
      <c r="BZO49" s="4"/>
      <c r="BZP49" s="4"/>
      <c r="BZQ49" s="4"/>
      <c r="BZR49" s="4"/>
      <c r="BZS49" s="4"/>
      <c r="BZT49" s="4"/>
      <c r="BZU49" s="4"/>
      <c r="BZV49" s="4"/>
      <c r="BZW49" s="4"/>
      <c r="BZX49" s="4"/>
      <c r="BZY49" s="4"/>
      <c r="BZZ49" s="4"/>
      <c r="CAA49" s="4"/>
      <c r="CAB49" s="4"/>
      <c r="CAC49" s="4"/>
      <c r="CAD49" s="4"/>
      <c r="CAE49" s="4"/>
      <c r="CAF49" s="4"/>
      <c r="CAG49" s="4"/>
      <c r="CAH49" s="4"/>
      <c r="CAI49" s="4"/>
      <c r="CAJ49" s="4"/>
      <c r="CAK49" s="4"/>
      <c r="CAL49" s="4"/>
      <c r="CAM49" s="4"/>
      <c r="CAN49" s="4"/>
      <c r="CAO49" s="4"/>
      <c r="CAP49" s="4"/>
      <c r="CAQ49" s="4"/>
      <c r="CAR49" s="4"/>
      <c r="CAS49" s="4"/>
      <c r="CAT49" s="4"/>
      <c r="CAU49" s="4"/>
      <c r="CAV49" s="4"/>
      <c r="CAW49" s="4"/>
      <c r="CAX49" s="4"/>
      <c r="CAY49" s="4"/>
      <c r="CAZ49" s="4"/>
      <c r="CBA49" s="4"/>
      <c r="CBB49" s="4"/>
      <c r="CBC49" s="4"/>
      <c r="CBD49" s="4"/>
      <c r="CBE49" s="4"/>
      <c r="CBF49" s="4"/>
      <c r="CBG49" s="4"/>
      <c r="CBH49" s="4"/>
      <c r="CBI49" s="4"/>
      <c r="CBJ49" s="4"/>
      <c r="CBK49" s="4"/>
      <c r="CBL49" s="4"/>
      <c r="CBM49" s="4"/>
      <c r="CBN49" s="4"/>
      <c r="CBO49" s="4"/>
      <c r="CBP49" s="4"/>
      <c r="CBQ49" s="4"/>
      <c r="CBR49" s="4"/>
      <c r="CBS49" s="4"/>
      <c r="CBT49" s="4"/>
      <c r="CBU49" s="4"/>
      <c r="CBV49" s="4"/>
      <c r="CBW49" s="4"/>
      <c r="CBX49" s="4"/>
      <c r="CBY49" s="4"/>
      <c r="CBZ49" s="4"/>
      <c r="CCA49" s="4"/>
      <c r="CCB49" s="4"/>
      <c r="CCC49" s="4"/>
      <c r="CCD49" s="4"/>
      <c r="CCE49" s="4"/>
      <c r="CCF49" s="4"/>
      <c r="CCG49" s="4"/>
      <c r="CCH49" s="4"/>
      <c r="CCI49" s="4"/>
      <c r="CCJ49" s="4"/>
      <c r="CCK49" s="4"/>
      <c r="CCL49" s="4"/>
      <c r="CCM49" s="4"/>
      <c r="CCN49" s="4"/>
      <c r="CCO49" s="4"/>
      <c r="CCP49" s="4"/>
      <c r="CCQ49" s="4"/>
      <c r="CCR49" s="4"/>
      <c r="CCS49" s="4"/>
      <c r="CCT49" s="4"/>
      <c r="CCU49" s="4"/>
      <c r="CCV49" s="4"/>
      <c r="CCW49" s="4"/>
      <c r="CCX49" s="4"/>
      <c r="CCY49" s="4"/>
      <c r="CCZ49" s="4"/>
      <c r="CDA49" s="4"/>
      <c r="CDB49" s="4"/>
      <c r="CDC49" s="4"/>
      <c r="CDD49" s="4"/>
      <c r="CDE49" s="4"/>
      <c r="CDF49" s="4"/>
      <c r="CDG49" s="4"/>
      <c r="CDH49" s="4"/>
      <c r="CDI49" s="4"/>
      <c r="CDJ49" s="4"/>
      <c r="CDK49" s="4"/>
      <c r="CDL49" s="4"/>
      <c r="CDM49" s="4"/>
      <c r="CDN49" s="4"/>
      <c r="CDO49" s="4"/>
      <c r="CDP49" s="4"/>
      <c r="CDQ49" s="4"/>
      <c r="CDR49" s="4"/>
      <c r="CDS49" s="4"/>
      <c r="CDT49" s="4"/>
      <c r="CDU49" s="4"/>
      <c r="CDV49" s="4"/>
      <c r="CDW49" s="4"/>
      <c r="CDX49" s="4"/>
      <c r="CDY49" s="4"/>
      <c r="CDZ49" s="4"/>
      <c r="CEA49" s="4"/>
      <c r="CEB49" s="4"/>
      <c r="CEC49" s="4"/>
      <c r="CED49" s="4"/>
      <c r="CEE49" s="4"/>
      <c r="CEF49" s="4"/>
      <c r="CEG49" s="4"/>
      <c r="CEH49" s="4"/>
      <c r="CEI49" s="4"/>
      <c r="CEJ49" s="4"/>
      <c r="CEK49" s="4"/>
      <c r="CEL49" s="4"/>
      <c r="CEM49" s="4"/>
      <c r="CEN49" s="4"/>
      <c r="CEO49" s="4"/>
      <c r="CEP49" s="4"/>
      <c r="CEQ49" s="4"/>
      <c r="CER49" s="4"/>
      <c r="CES49" s="4"/>
      <c r="CET49" s="4"/>
      <c r="CEU49" s="4"/>
      <c r="CEV49" s="4"/>
      <c r="CEW49" s="4"/>
      <c r="CEX49" s="4"/>
      <c r="CEY49" s="4"/>
      <c r="CEZ49" s="4"/>
      <c r="CFA49" s="4"/>
      <c r="CFB49" s="4"/>
      <c r="CFC49" s="4"/>
      <c r="CFD49" s="4"/>
      <c r="CFE49" s="4"/>
      <c r="CFF49" s="4"/>
      <c r="CFG49" s="4"/>
      <c r="CFH49" s="4"/>
      <c r="CFI49" s="4"/>
      <c r="CFJ49" s="4"/>
      <c r="CFK49" s="4"/>
      <c r="CFL49" s="4"/>
      <c r="CFM49" s="4"/>
      <c r="CFN49" s="4"/>
      <c r="CFO49" s="4"/>
      <c r="CFP49" s="4"/>
      <c r="CFQ49" s="4"/>
      <c r="CFR49" s="4"/>
      <c r="CFS49" s="4"/>
      <c r="CFT49" s="4"/>
      <c r="CFU49" s="4"/>
      <c r="CFV49" s="4"/>
      <c r="CFW49" s="4"/>
      <c r="CFX49" s="4"/>
      <c r="CFY49" s="4"/>
      <c r="CFZ49" s="4"/>
      <c r="CGA49" s="4"/>
      <c r="CGB49" s="4"/>
      <c r="CGC49" s="4"/>
      <c r="CGD49" s="4"/>
      <c r="CGE49" s="4"/>
      <c r="CGF49" s="4"/>
      <c r="CGG49" s="4"/>
      <c r="CGH49" s="4"/>
      <c r="CGI49" s="4"/>
      <c r="CGJ49" s="4"/>
      <c r="CGK49" s="4"/>
      <c r="CGL49" s="4"/>
      <c r="CGM49" s="4"/>
      <c r="CGN49" s="4"/>
      <c r="CGO49" s="4"/>
      <c r="CGP49" s="4"/>
      <c r="CGQ49" s="4"/>
      <c r="CGR49" s="4"/>
      <c r="CGS49" s="4"/>
      <c r="CGT49" s="4"/>
      <c r="CGU49" s="4"/>
      <c r="CGV49" s="4"/>
      <c r="CGW49" s="4"/>
      <c r="CGX49" s="4"/>
      <c r="CGY49" s="4"/>
      <c r="CGZ49" s="4"/>
      <c r="CHA49" s="4"/>
      <c r="CHB49" s="4"/>
      <c r="CHC49" s="4"/>
      <c r="CHD49" s="4"/>
      <c r="CHE49" s="4"/>
      <c r="CHF49" s="4"/>
      <c r="CHG49" s="4"/>
      <c r="CHH49" s="4"/>
      <c r="CHI49" s="4"/>
      <c r="CHJ49" s="4"/>
      <c r="CHK49" s="4"/>
      <c r="CHL49" s="4"/>
      <c r="CHM49" s="4"/>
      <c r="CHN49" s="4"/>
      <c r="CHO49" s="4"/>
      <c r="CHP49" s="4"/>
      <c r="CHQ49" s="4"/>
      <c r="CHR49" s="4"/>
      <c r="CHS49" s="4"/>
      <c r="CHT49" s="4"/>
      <c r="CHU49" s="4"/>
      <c r="CHV49" s="4"/>
      <c r="CHW49" s="4"/>
      <c r="CHX49" s="4"/>
      <c r="CHY49" s="4"/>
      <c r="CHZ49" s="4"/>
      <c r="CIA49" s="4"/>
      <c r="CIB49" s="4"/>
      <c r="CIC49" s="4"/>
      <c r="CID49" s="4"/>
      <c r="CIE49" s="4"/>
      <c r="CIF49" s="4"/>
      <c r="CIG49" s="4"/>
      <c r="CIH49" s="4"/>
      <c r="CII49" s="4"/>
      <c r="CIJ49" s="4"/>
      <c r="CIK49" s="4"/>
      <c r="CIL49" s="4"/>
      <c r="CIM49" s="4"/>
      <c r="CIN49" s="4"/>
      <c r="CIO49" s="4"/>
      <c r="CIP49" s="4"/>
      <c r="CIQ49" s="4"/>
      <c r="CIR49" s="4"/>
      <c r="CIS49" s="4"/>
      <c r="CIT49" s="4"/>
      <c r="CIU49" s="4"/>
      <c r="CIV49" s="4"/>
      <c r="CIW49" s="4"/>
      <c r="CIX49" s="4"/>
      <c r="CIY49" s="4"/>
      <c r="CIZ49" s="4"/>
      <c r="CJA49" s="4"/>
      <c r="CJB49" s="4"/>
      <c r="CJC49" s="4"/>
      <c r="CJD49" s="4"/>
      <c r="CJE49" s="4"/>
      <c r="CJF49" s="4"/>
      <c r="CJG49" s="4"/>
      <c r="CJH49" s="4"/>
      <c r="CJI49" s="4"/>
      <c r="CJJ49" s="4"/>
      <c r="CJK49" s="4"/>
      <c r="CJL49" s="4"/>
      <c r="CJM49" s="4"/>
      <c r="CJN49" s="4"/>
      <c r="CJO49" s="4"/>
      <c r="CJP49" s="4"/>
      <c r="CJQ49" s="4"/>
      <c r="CJR49" s="4"/>
      <c r="CJS49" s="4"/>
      <c r="CJT49" s="4"/>
      <c r="CJU49" s="4"/>
      <c r="CJV49" s="4"/>
      <c r="CJW49" s="4"/>
      <c r="CJX49" s="4"/>
      <c r="CJY49" s="4"/>
      <c r="CJZ49" s="4"/>
      <c r="CKA49" s="4"/>
      <c r="CKB49" s="4"/>
      <c r="CKC49" s="4"/>
      <c r="CKD49" s="4"/>
      <c r="CKE49" s="4"/>
      <c r="CKF49" s="4"/>
      <c r="CKG49" s="4"/>
      <c r="CKH49" s="4"/>
      <c r="CKI49" s="4"/>
      <c r="CKJ49" s="4"/>
      <c r="CKK49" s="4"/>
      <c r="CKL49" s="4"/>
      <c r="CKM49" s="4"/>
      <c r="CKN49" s="4"/>
      <c r="CKO49" s="4"/>
      <c r="CKP49" s="4"/>
      <c r="CKQ49" s="4"/>
      <c r="CKR49" s="4"/>
      <c r="CKS49" s="4"/>
      <c r="CKT49" s="4"/>
      <c r="CKU49" s="4"/>
      <c r="CKV49" s="4"/>
      <c r="CKW49" s="4"/>
      <c r="CKX49" s="4"/>
      <c r="CKY49" s="4"/>
      <c r="CKZ49" s="4"/>
      <c r="CLA49" s="4"/>
      <c r="CLB49" s="4"/>
      <c r="CLC49" s="4"/>
      <c r="CLD49" s="4"/>
      <c r="CLE49" s="4"/>
      <c r="CLF49" s="4"/>
      <c r="CLG49" s="4"/>
      <c r="CLH49" s="4"/>
      <c r="CLI49" s="4"/>
      <c r="CLJ49" s="4"/>
      <c r="CLK49" s="4"/>
      <c r="CLL49" s="4"/>
      <c r="CLM49" s="4"/>
      <c r="CLN49" s="4"/>
      <c r="CLO49" s="4"/>
      <c r="CLP49" s="4"/>
      <c r="CLQ49" s="4"/>
      <c r="CLR49" s="4"/>
      <c r="CLS49" s="4"/>
      <c r="CLT49" s="4"/>
      <c r="CLU49" s="4"/>
      <c r="CLV49" s="4"/>
      <c r="CLW49" s="4"/>
      <c r="CLX49" s="4"/>
      <c r="CLY49" s="4"/>
      <c r="CLZ49" s="4"/>
      <c r="CMA49" s="4"/>
      <c r="CMB49" s="4"/>
      <c r="CMC49" s="4"/>
      <c r="CMD49" s="4"/>
      <c r="CME49" s="4"/>
      <c r="CMF49" s="4"/>
      <c r="CMG49" s="4"/>
      <c r="CMH49" s="4"/>
      <c r="CMI49" s="4"/>
      <c r="CMJ49" s="4"/>
      <c r="CMK49" s="4"/>
      <c r="CML49" s="4"/>
      <c r="CMM49" s="4"/>
      <c r="CMN49" s="4"/>
      <c r="CMO49" s="4"/>
      <c r="CMP49" s="4"/>
      <c r="CMQ49" s="4"/>
      <c r="CMR49" s="4"/>
      <c r="CMS49" s="4"/>
      <c r="CMT49" s="4"/>
      <c r="CMU49" s="4"/>
      <c r="CMV49" s="4"/>
      <c r="CMW49" s="4"/>
      <c r="CMX49" s="4"/>
      <c r="CMY49" s="4"/>
      <c r="CMZ49" s="4"/>
      <c r="CNA49" s="4"/>
      <c r="CNB49" s="4"/>
      <c r="CNC49" s="4"/>
      <c r="CND49" s="4"/>
      <c r="CNE49" s="4"/>
      <c r="CNF49" s="4"/>
      <c r="CNG49" s="4"/>
      <c r="CNH49" s="4"/>
      <c r="CNI49" s="4"/>
      <c r="CNJ49" s="4"/>
      <c r="CNK49" s="4"/>
      <c r="CNL49" s="4"/>
      <c r="CNM49" s="4"/>
      <c r="CNN49" s="4"/>
      <c r="CNO49" s="4"/>
      <c r="CNP49" s="4"/>
      <c r="CNQ49" s="4"/>
      <c r="CNR49" s="4"/>
      <c r="CNS49" s="4"/>
      <c r="CNT49" s="4"/>
      <c r="CNU49" s="4"/>
      <c r="CNV49" s="4"/>
      <c r="CNW49" s="4"/>
      <c r="CNX49" s="4"/>
      <c r="CNY49" s="4"/>
      <c r="CNZ49" s="4"/>
      <c r="COA49" s="4"/>
      <c r="COB49" s="4"/>
      <c r="COC49" s="4"/>
      <c r="COD49" s="4"/>
      <c r="COE49" s="4"/>
      <c r="COF49" s="4"/>
      <c r="COG49" s="4"/>
      <c r="COH49" s="4"/>
      <c r="COI49" s="4"/>
      <c r="COJ49" s="4"/>
      <c r="COK49" s="4"/>
      <c r="COL49" s="4"/>
      <c r="COM49" s="4"/>
      <c r="CON49" s="4"/>
      <c r="COO49" s="4"/>
      <c r="COP49" s="4"/>
      <c r="COQ49" s="4"/>
      <c r="COR49" s="4"/>
      <c r="COS49" s="4"/>
      <c r="COT49" s="4"/>
      <c r="COU49" s="4"/>
      <c r="COV49" s="4"/>
      <c r="COW49" s="4"/>
      <c r="COX49" s="4"/>
      <c r="COY49" s="4"/>
      <c r="COZ49" s="4"/>
      <c r="CPA49" s="4"/>
      <c r="CPB49" s="4"/>
      <c r="CPC49" s="4"/>
      <c r="CPD49" s="4"/>
      <c r="CPE49" s="4"/>
      <c r="CPF49" s="4"/>
      <c r="CPG49" s="4"/>
      <c r="CPH49" s="4"/>
      <c r="CPI49" s="4"/>
      <c r="CPJ49" s="4"/>
      <c r="CPK49" s="4"/>
      <c r="CPL49" s="4"/>
      <c r="CPM49" s="4"/>
      <c r="CPN49" s="4"/>
      <c r="CPO49" s="4"/>
      <c r="CPP49" s="4"/>
      <c r="CPQ49" s="4"/>
      <c r="CPR49" s="4"/>
      <c r="CPS49" s="4"/>
      <c r="CPT49" s="4"/>
      <c r="CPU49" s="4"/>
      <c r="CPV49" s="4"/>
      <c r="CPW49" s="4"/>
      <c r="CPX49" s="4"/>
      <c r="CPY49" s="4"/>
      <c r="CPZ49" s="4"/>
      <c r="CQA49" s="4"/>
      <c r="CQB49" s="4"/>
      <c r="CQC49" s="4"/>
      <c r="CQD49" s="4"/>
      <c r="CQE49" s="4"/>
      <c r="CQF49" s="4"/>
      <c r="CQG49" s="4"/>
      <c r="CQH49" s="4"/>
      <c r="CQI49" s="4"/>
      <c r="CQJ49" s="4"/>
      <c r="CQK49" s="4"/>
      <c r="CQL49" s="4"/>
      <c r="CQM49" s="4"/>
      <c r="CQN49" s="4"/>
      <c r="CQO49" s="4"/>
      <c r="CQP49" s="4"/>
      <c r="CQQ49" s="4"/>
      <c r="CQR49" s="4"/>
      <c r="CQS49" s="4"/>
      <c r="CQT49" s="4"/>
      <c r="CQU49" s="4"/>
      <c r="CQV49" s="4"/>
      <c r="CQW49" s="4"/>
      <c r="CQX49" s="4"/>
      <c r="CQY49" s="4"/>
      <c r="CQZ49" s="4"/>
      <c r="CRA49" s="4"/>
      <c r="CRB49" s="4"/>
      <c r="CRC49" s="4"/>
      <c r="CRD49" s="4"/>
      <c r="CRE49" s="4"/>
      <c r="CRF49" s="4"/>
      <c r="CRG49" s="4"/>
      <c r="CRH49" s="4"/>
      <c r="CRI49" s="4"/>
      <c r="CRJ49" s="4"/>
      <c r="CRK49" s="4"/>
      <c r="CRL49" s="4"/>
      <c r="CRM49" s="4"/>
      <c r="CRN49" s="4"/>
      <c r="CRO49" s="4"/>
      <c r="CRP49" s="4"/>
      <c r="CRQ49" s="4"/>
      <c r="CRR49" s="4"/>
      <c r="CRS49" s="4"/>
      <c r="CRT49" s="4"/>
      <c r="CRU49" s="4"/>
      <c r="CRV49" s="4"/>
      <c r="CRW49" s="4"/>
      <c r="CRX49" s="4"/>
      <c r="CRY49" s="4"/>
      <c r="CRZ49" s="4"/>
      <c r="CSA49" s="4"/>
      <c r="CSB49" s="4"/>
      <c r="CSC49" s="4"/>
      <c r="CSD49" s="4"/>
      <c r="CSE49" s="4"/>
      <c r="CSF49" s="4"/>
      <c r="CSG49" s="4"/>
      <c r="CSH49" s="4"/>
      <c r="CSI49" s="4"/>
      <c r="CSJ49" s="4"/>
      <c r="CSK49" s="4"/>
      <c r="CSL49" s="4"/>
      <c r="CSM49" s="4"/>
      <c r="CSN49" s="4"/>
      <c r="CSO49" s="4"/>
      <c r="CSP49" s="4"/>
      <c r="CSQ49" s="4"/>
      <c r="CSR49" s="4"/>
      <c r="CSS49" s="4"/>
      <c r="CST49" s="4"/>
      <c r="CSU49" s="4"/>
      <c r="CSV49" s="4"/>
      <c r="CSW49" s="4"/>
      <c r="CSX49" s="4"/>
      <c r="CSY49" s="4"/>
      <c r="CSZ49" s="4"/>
      <c r="CTA49" s="4"/>
      <c r="CTB49" s="4"/>
      <c r="CTC49" s="4"/>
      <c r="CTD49" s="4"/>
      <c r="CTE49" s="4"/>
      <c r="CTF49" s="4"/>
      <c r="CTG49" s="4"/>
      <c r="CTH49" s="4"/>
      <c r="CTI49" s="4"/>
      <c r="CTJ49" s="4"/>
      <c r="CTK49" s="4"/>
      <c r="CTL49" s="4"/>
      <c r="CTM49" s="4"/>
      <c r="CTN49" s="4"/>
      <c r="CTO49" s="4"/>
      <c r="CTP49" s="4"/>
      <c r="CTQ49" s="4"/>
      <c r="CTR49" s="4"/>
      <c r="CTS49" s="4"/>
      <c r="CTT49" s="4"/>
      <c r="CTU49" s="4"/>
      <c r="CTV49" s="4"/>
      <c r="CTW49" s="4"/>
      <c r="CTX49" s="4"/>
      <c r="CTY49" s="4"/>
      <c r="CTZ49" s="4"/>
      <c r="CUA49" s="4"/>
      <c r="CUB49" s="4"/>
      <c r="CUC49" s="4"/>
      <c r="CUD49" s="4"/>
      <c r="CUE49" s="4"/>
      <c r="CUF49" s="4"/>
      <c r="CUG49" s="4"/>
      <c r="CUH49" s="4"/>
      <c r="CUI49" s="4"/>
      <c r="CUJ49" s="4"/>
      <c r="CUK49" s="4"/>
      <c r="CUL49" s="4"/>
      <c r="CUM49" s="4"/>
      <c r="CUN49" s="4"/>
      <c r="CUO49" s="4"/>
      <c r="CUP49" s="4"/>
      <c r="CUQ49" s="4"/>
      <c r="CUR49" s="4"/>
      <c r="CUS49" s="4"/>
      <c r="CUT49" s="4"/>
      <c r="CUU49" s="4"/>
      <c r="CUV49" s="4"/>
      <c r="CUW49" s="4"/>
      <c r="CUX49" s="4"/>
      <c r="CUY49" s="4"/>
      <c r="CUZ49" s="4"/>
      <c r="CVA49" s="4"/>
      <c r="CVB49" s="4"/>
      <c r="CVC49" s="4"/>
      <c r="CVD49" s="4"/>
      <c r="CVE49" s="4"/>
      <c r="CVF49" s="4"/>
      <c r="CVG49" s="4"/>
      <c r="CVH49" s="4"/>
      <c r="CVI49" s="4"/>
      <c r="CVJ49" s="4"/>
      <c r="CVK49" s="4"/>
      <c r="CVL49" s="4"/>
      <c r="CVM49" s="4"/>
      <c r="CVN49" s="4"/>
      <c r="CVO49" s="4"/>
      <c r="CVP49" s="4"/>
      <c r="CVQ49" s="4"/>
      <c r="CVR49" s="4"/>
      <c r="CVS49" s="4"/>
      <c r="CVT49" s="4"/>
      <c r="CVU49" s="4"/>
      <c r="CVV49" s="4"/>
      <c r="CVW49" s="4"/>
      <c r="CVX49" s="4"/>
      <c r="CVY49" s="4"/>
      <c r="CVZ49" s="4"/>
      <c r="CWA49" s="4"/>
      <c r="CWB49" s="4"/>
      <c r="CWC49" s="4"/>
      <c r="CWD49" s="4"/>
      <c r="CWE49" s="4"/>
      <c r="CWF49" s="4"/>
      <c r="CWG49" s="4"/>
      <c r="CWH49" s="4"/>
      <c r="CWI49" s="4"/>
      <c r="CWJ49" s="4"/>
      <c r="CWK49" s="4"/>
      <c r="CWL49" s="4"/>
      <c r="CWM49" s="4"/>
      <c r="CWN49" s="4"/>
      <c r="CWO49" s="4"/>
      <c r="CWP49" s="4"/>
      <c r="CWQ49" s="4"/>
      <c r="CWR49" s="4"/>
      <c r="CWS49" s="4"/>
      <c r="CWT49" s="4"/>
      <c r="CWU49" s="4"/>
      <c r="CWV49" s="4"/>
      <c r="CWW49" s="4"/>
      <c r="CWX49" s="4"/>
      <c r="CWY49" s="4"/>
      <c r="CWZ49" s="4"/>
      <c r="CXA49" s="4"/>
      <c r="CXB49" s="4"/>
      <c r="CXC49" s="4"/>
      <c r="CXD49" s="4"/>
      <c r="CXE49" s="4"/>
      <c r="CXF49" s="4"/>
      <c r="CXG49" s="4"/>
      <c r="CXH49" s="4"/>
      <c r="CXI49" s="4"/>
      <c r="CXJ49" s="4"/>
      <c r="CXK49" s="4"/>
      <c r="CXL49" s="4"/>
      <c r="CXM49" s="4"/>
      <c r="CXN49" s="4"/>
      <c r="CXO49" s="4"/>
      <c r="CXP49" s="4"/>
      <c r="CXQ49" s="4"/>
      <c r="CXR49" s="4"/>
      <c r="CXS49" s="4"/>
      <c r="CXT49" s="4"/>
      <c r="CXU49" s="4"/>
      <c r="CXV49" s="4"/>
      <c r="CXW49" s="4"/>
      <c r="CXX49" s="4"/>
      <c r="CXY49" s="4"/>
      <c r="CXZ49" s="4"/>
      <c r="CYA49" s="4"/>
      <c r="CYB49" s="4"/>
      <c r="CYC49" s="4"/>
      <c r="CYD49" s="4"/>
      <c r="CYE49" s="4"/>
      <c r="CYF49" s="4"/>
      <c r="CYG49" s="4"/>
      <c r="CYH49" s="4"/>
      <c r="CYI49" s="4"/>
      <c r="CYJ49" s="4"/>
      <c r="CYK49" s="4"/>
      <c r="CYL49" s="4"/>
      <c r="CYM49" s="4"/>
      <c r="CYN49" s="4"/>
      <c r="CYO49" s="4"/>
      <c r="CYP49" s="4"/>
      <c r="CYQ49" s="4"/>
      <c r="CYR49" s="4"/>
      <c r="CYS49" s="4"/>
      <c r="CYT49" s="4"/>
      <c r="CYU49" s="4"/>
      <c r="CYV49" s="4"/>
      <c r="CYW49" s="4"/>
      <c r="CYX49" s="4"/>
      <c r="CYY49" s="4"/>
      <c r="CYZ49" s="4"/>
      <c r="CZA49" s="4"/>
      <c r="CZB49" s="4"/>
      <c r="CZC49" s="4"/>
      <c r="CZD49" s="4"/>
      <c r="CZE49" s="4"/>
      <c r="CZF49" s="4"/>
      <c r="CZG49" s="4"/>
      <c r="CZH49" s="4"/>
      <c r="CZI49" s="4"/>
      <c r="CZJ49" s="4"/>
      <c r="CZK49" s="4"/>
      <c r="CZL49" s="4"/>
      <c r="CZM49" s="4"/>
      <c r="CZN49" s="4"/>
      <c r="CZO49" s="4"/>
      <c r="CZP49" s="4"/>
      <c r="CZQ49" s="4"/>
      <c r="CZR49" s="4"/>
      <c r="CZS49" s="4"/>
      <c r="CZT49" s="4"/>
      <c r="CZU49" s="4"/>
      <c r="CZV49" s="4"/>
      <c r="CZW49" s="4"/>
      <c r="CZX49" s="4"/>
      <c r="CZY49" s="4"/>
      <c r="CZZ49" s="4"/>
      <c r="DAA49" s="4"/>
      <c r="DAB49" s="4"/>
      <c r="DAC49" s="4"/>
      <c r="DAD49" s="4"/>
      <c r="DAE49" s="4"/>
      <c r="DAF49" s="4"/>
      <c r="DAG49" s="4"/>
      <c r="DAH49" s="4"/>
      <c r="DAI49" s="4"/>
      <c r="DAJ49" s="4"/>
      <c r="DAK49" s="4"/>
      <c r="DAL49" s="4"/>
      <c r="DAM49" s="4"/>
      <c r="DAN49" s="4"/>
      <c r="DAO49" s="4"/>
      <c r="DAP49" s="4"/>
      <c r="DAQ49" s="4"/>
      <c r="DAR49" s="4"/>
      <c r="DAS49" s="4"/>
      <c r="DAT49" s="4"/>
      <c r="DAU49" s="4"/>
      <c r="DAV49" s="4"/>
      <c r="DAW49" s="4"/>
      <c r="DAX49" s="4"/>
      <c r="DAY49" s="4"/>
      <c r="DAZ49" s="4"/>
      <c r="DBA49" s="4"/>
      <c r="DBB49" s="4"/>
      <c r="DBC49" s="4"/>
      <c r="DBD49" s="4"/>
      <c r="DBE49" s="4"/>
      <c r="DBF49" s="4"/>
      <c r="DBG49" s="4"/>
      <c r="DBH49" s="4"/>
      <c r="DBI49" s="4"/>
      <c r="DBJ49" s="4"/>
      <c r="DBK49" s="4"/>
      <c r="DBL49" s="4"/>
      <c r="DBM49" s="4"/>
      <c r="DBN49" s="4"/>
      <c r="DBO49" s="4"/>
      <c r="DBP49" s="4"/>
      <c r="DBQ49" s="4"/>
      <c r="DBR49" s="4"/>
      <c r="DBS49" s="4"/>
      <c r="DBT49" s="4"/>
      <c r="DBU49" s="4"/>
      <c r="DBV49" s="4"/>
      <c r="DBW49" s="4"/>
      <c r="DBX49" s="4"/>
      <c r="DBY49" s="4"/>
      <c r="DBZ49" s="4"/>
      <c r="DCA49" s="4"/>
      <c r="DCB49" s="4"/>
      <c r="DCC49" s="4"/>
      <c r="DCD49" s="4"/>
      <c r="DCE49" s="4"/>
      <c r="DCF49" s="4"/>
      <c r="DCG49" s="4"/>
      <c r="DCH49" s="4"/>
      <c r="DCI49" s="4"/>
      <c r="DCJ49" s="4"/>
      <c r="DCK49" s="4"/>
      <c r="DCL49" s="4"/>
      <c r="DCM49" s="4"/>
      <c r="DCN49" s="4"/>
      <c r="DCO49" s="4"/>
      <c r="DCP49" s="4"/>
      <c r="DCQ49" s="4"/>
      <c r="DCR49" s="4"/>
      <c r="DCS49" s="4"/>
      <c r="DCT49" s="4"/>
      <c r="DCU49" s="4"/>
      <c r="DCV49" s="4"/>
      <c r="DCW49" s="4"/>
      <c r="DCX49" s="4"/>
      <c r="DCY49" s="4"/>
      <c r="DCZ49" s="4"/>
      <c r="DDA49" s="4"/>
      <c r="DDB49" s="4"/>
      <c r="DDC49" s="4"/>
      <c r="DDD49" s="4"/>
      <c r="DDE49" s="4"/>
      <c r="DDF49" s="4"/>
      <c r="DDG49" s="4"/>
      <c r="DDH49" s="4"/>
      <c r="DDI49" s="4"/>
      <c r="DDJ49" s="4"/>
      <c r="DDK49" s="4"/>
      <c r="DDL49" s="4"/>
      <c r="DDM49" s="4"/>
      <c r="DDN49" s="4"/>
      <c r="DDO49" s="4"/>
      <c r="DDP49" s="4"/>
      <c r="DDQ49" s="4"/>
      <c r="DDR49" s="4"/>
      <c r="DDS49" s="4"/>
      <c r="DDT49" s="4"/>
      <c r="DDU49" s="4"/>
      <c r="DDV49" s="4"/>
      <c r="DDW49" s="4"/>
      <c r="DDX49" s="4"/>
      <c r="DDY49" s="4"/>
      <c r="DDZ49" s="4"/>
      <c r="DEA49" s="4"/>
      <c r="DEB49" s="4"/>
      <c r="DEC49" s="4"/>
      <c r="DED49" s="4"/>
      <c r="DEE49" s="4"/>
      <c r="DEF49" s="4"/>
      <c r="DEG49" s="4"/>
      <c r="DEH49" s="4"/>
      <c r="DEI49" s="4"/>
      <c r="DEJ49" s="4"/>
      <c r="DEK49" s="4"/>
      <c r="DEL49" s="4"/>
      <c r="DEM49" s="4"/>
      <c r="DEN49" s="4"/>
      <c r="DEO49" s="4"/>
      <c r="DEP49" s="4"/>
      <c r="DEQ49" s="4"/>
      <c r="DER49" s="4"/>
      <c r="DES49" s="4"/>
      <c r="DET49" s="4"/>
      <c r="DEU49" s="4"/>
      <c r="DEV49" s="4"/>
      <c r="DEW49" s="4"/>
      <c r="DEX49" s="4"/>
      <c r="DEY49" s="4"/>
      <c r="DEZ49" s="4"/>
      <c r="DFA49" s="4"/>
      <c r="DFB49" s="4"/>
      <c r="DFC49" s="4"/>
      <c r="DFD49" s="4"/>
      <c r="DFE49" s="4"/>
      <c r="DFF49" s="4"/>
      <c r="DFG49" s="4"/>
      <c r="DFH49" s="4"/>
      <c r="DFI49" s="4"/>
      <c r="DFJ49" s="4"/>
      <c r="DFK49" s="4"/>
      <c r="DFL49" s="4"/>
      <c r="DFM49" s="4"/>
      <c r="DFN49" s="4"/>
      <c r="DFO49" s="4"/>
      <c r="DFP49" s="4"/>
      <c r="DFQ49" s="4"/>
      <c r="DFR49" s="4"/>
      <c r="DFS49" s="4"/>
      <c r="DFT49" s="4"/>
      <c r="DFU49" s="4"/>
      <c r="DFV49" s="4"/>
      <c r="DFW49" s="4"/>
      <c r="DFX49" s="4"/>
      <c r="DFY49" s="4"/>
      <c r="DFZ49" s="4"/>
      <c r="DGA49" s="4"/>
      <c r="DGB49" s="4"/>
      <c r="DGC49" s="4"/>
      <c r="DGD49" s="4"/>
      <c r="DGE49" s="4"/>
      <c r="DGF49" s="4"/>
      <c r="DGG49" s="4"/>
      <c r="DGH49" s="4"/>
      <c r="DGI49" s="4"/>
      <c r="DGJ49" s="4"/>
      <c r="DGK49" s="4"/>
      <c r="DGL49" s="4"/>
      <c r="DGM49" s="4"/>
      <c r="DGN49" s="4"/>
      <c r="DGO49" s="4"/>
      <c r="DGP49" s="4"/>
      <c r="DGQ49" s="4"/>
      <c r="DGR49" s="4"/>
      <c r="DGS49" s="4"/>
      <c r="DGT49" s="4"/>
      <c r="DGU49" s="4"/>
      <c r="DGV49" s="4"/>
      <c r="DGW49" s="4"/>
      <c r="DGX49" s="4"/>
      <c r="DGY49" s="4"/>
      <c r="DGZ49" s="4"/>
      <c r="DHA49" s="4"/>
      <c r="DHB49" s="4"/>
      <c r="DHC49" s="4"/>
      <c r="DHD49" s="4"/>
      <c r="DHE49" s="4"/>
      <c r="DHF49" s="4"/>
      <c r="DHG49" s="4"/>
      <c r="DHH49" s="4"/>
      <c r="DHI49" s="4"/>
      <c r="DHJ49" s="4"/>
      <c r="DHK49" s="4"/>
      <c r="DHL49" s="4"/>
      <c r="DHM49" s="4"/>
      <c r="DHN49" s="4"/>
      <c r="DHO49" s="4"/>
      <c r="DHP49" s="4"/>
      <c r="DHQ49" s="4"/>
      <c r="DHR49" s="4"/>
      <c r="DHS49" s="4"/>
      <c r="DHT49" s="4"/>
      <c r="DHU49" s="4"/>
      <c r="DHV49" s="4"/>
      <c r="DHW49" s="4"/>
      <c r="DHX49" s="4"/>
      <c r="DHY49" s="4"/>
      <c r="DHZ49" s="4"/>
      <c r="DIA49" s="4"/>
      <c r="DIB49" s="4"/>
      <c r="DIC49" s="4"/>
      <c r="DID49" s="4"/>
      <c r="DIE49" s="4"/>
      <c r="DIF49" s="4"/>
      <c r="DIG49" s="4"/>
      <c r="DIH49" s="4"/>
      <c r="DII49" s="4"/>
      <c r="DIJ49" s="4"/>
      <c r="DIK49" s="4"/>
      <c r="DIL49" s="4"/>
      <c r="DIM49" s="4"/>
      <c r="DIN49" s="4"/>
      <c r="DIO49" s="4"/>
      <c r="DIP49" s="4"/>
      <c r="DIQ49" s="4"/>
      <c r="DIR49" s="4"/>
      <c r="DIS49" s="4"/>
      <c r="DIT49" s="4"/>
      <c r="DIU49" s="4"/>
      <c r="DIV49" s="4"/>
      <c r="DIW49" s="4"/>
      <c r="DIX49" s="4"/>
      <c r="DIY49" s="4"/>
      <c r="DIZ49" s="4"/>
      <c r="DJA49" s="4"/>
      <c r="DJB49" s="4"/>
      <c r="DJC49" s="4"/>
      <c r="DJD49" s="4"/>
      <c r="DJE49" s="4"/>
      <c r="DJF49" s="4"/>
      <c r="DJG49" s="4"/>
      <c r="DJH49" s="4"/>
      <c r="DJI49" s="4"/>
      <c r="DJJ49" s="4"/>
      <c r="DJK49" s="4"/>
      <c r="DJL49" s="4"/>
      <c r="DJM49" s="4"/>
      <c r="DJN49" s="4"/>
      <c r="DJO49" s="4"/>
      <c r="DJP49" s="4"/>
      <c r="DJQ49" s="4"/>
      <c r="DJR49" s="4"/>
      <c r="DJS49" s="4"/>
      <c r="DJT49" s="4"/>
      <c r="DJU49" s="4"/>
      <c r="DJV49" s="4"/>
      <c r="DJW49" s="4"/>
      <c r="DJX49" s="4"/>
      <c r="DJY49" s="4"/>
      <c r="DJZ49" s="4"/>
      <c r="DKA49" s="4"/>
      <c r="DKB49" s="4"/>
      <c r="DKC49" s="4"/>
      <c r="DKD49" s="4"/>
      <c r="DKE49" s="4"/>
      <c r="DKF49" s="4"/>
      <c r="DKG49" s="4"/>
      <c r="DKH49" s="4"/>
      <c r="DKI49" s="4"/>
      <c r="DKJ49" s="4"/>
      <c r="DKK49" s="4"/>
      <c r="DKL49" s="4"/>
      <c r="DKM49" s="4"/>
      <c r="DKN49" s="4"/>
      <c r="DKO49" s="4"/>
      <c r="DKP49" s="4"/>
      <c r="DKQ49" s="4"/>
      <c r="DKR49" s="4"/>
      <c r="DKS49" s="4"/>
      <c r="DKT49" s="4"/>
      <c r="DKU49" s="4"/>
      <c r="DKV49" s="4"/>
      <c r="DKW49" s="4"/>
      <c r="DKX49" s="4"/>
      <c r="DKY49" s="4"/>
      <c r="DKZ49" s="4"/>
      <c r="DLA49" s="4"/>
      <c r="DLB49" s="4"/>
      <c r="DLC49" s="4"/>
      <c r="DLD49" s="4"/>
      <c r="DLE49" s="4"/>
      <c r="DLF49" s="4"/>
      <c r="DLG49" s="4"/>
      <c r="DLH49" s="4"/>
      <c r="DLI49" s="4"/>
      <c r="DLJ49" s="4"/>
      <c r="DLK49" s="4"/>
      <c r="DLL49" s="4"/>
      <c r="DLM49" s="4"/>
      <c r="DLN49" s="4"/>
      <c r="DLO49" s="4"/>
      <c r="DLP49" s="4"/>
      <c r="DLQ49" s="4"/>
      <c r="DLR49" s="4"/>
      <c r="DLS49" s="4"/>
      <c r="DLT49" s="4"/>
      <c r="DLU49" s="4"/>
      <c r="DLV49" s="4"/>
      <c r="DLW49" s="4"/>
      <c r="DLX49" s="4"/>
      <c r="DLY49" s="4"/>
      <c r="DLZ49" s="4"/>
      <c r="DMA49" s="4"/>
      <c r="DMB49" s="4"/>
      <c r="DMC49" s="4"/>
      <c r="DMD49" s="4"/>
      <c r="DME49" s="4"/>
      <c r="DMF49" s="4"/>
      <c r="DMG49" s="4"/>
      <c r="DMH49" s="4"/>
      <c r="DMI49" s="4"/>
      <c r="DMJ49" s="4"/>
      <c r="DMK49" s="4"/>
      <c r="DML49" s="4"/>
      <c r="DMM49" s="4"/>
      <c r="DMN49" s="4"/>
      <c r="DMO49" s="4"/>
      <c r="DMP49" s="4"/>
      <c r="DMQ49" s="4"/>
      <c r="DMR49" s="4"/>
      <c r="DMS49" s="4"/>
      <c r="DMT49" s="4"/>
      <c r="DMU49" s="4"/>
      <c r="DMV49" s="4"/>
      <c r="DMW49" s="4"/>
      <c r="DMX49" s="4"/>
      <c r="DMY49" s="4"/>
      <c r="DMZ49" s="4"/>
      <c r="DNA49" s="4"/>
      <c r="DNB49" s="4"/>
      <c r="DNC49" s="4"/>
      <c r="DND49" s="4"/>
      <c r="DNE49" s="4"/>
      <c r="DNF49" s="4"/>
      <c r="DNG49" s="4"/>
      <c r="DNH49" s="4"/>
      <c r="DNI49" s="4"/>
      <c r="DNJ49" s="4"/>
      <c r="DNK49" s="4"/>
      <c r="DNL49" s="4"/>
      <c r="DNM49" s="4"/>
      <c r="DNN49" s="4"/>
      <c r="DNO49" s="4"/>
      <c r="DNP49" s="4"/>
      <c r="DNQ49" s="4"/>
      <c r="DNR49" s="4"/>
      <c r="DNS49" s="4"/>
      <c r="DNT49" s="4"/>
      <c r="DNU49" s="4"/>
      <c r="DNV49" s="4"/>
      <c r="DNW49" s="4"/>
      <c r="DNX49" s="4"/>
      <c r="DNY49" s="4"/>
      <c r="DNZ49" s="4"/>
      <c r="DOA49" s="4"/>
      <c r="DOB49" s="4"/>
      <c r="DOC49" s="4"/>
      <c r="DOD49" s="4"/>
      <c r="DOE49" s="4"/>
      <c r="DOF49" s="4"/>
      <c r="DOG49" s="4"/>
      <c r="DOH49" s="4"/>
      <c r="DOI49" s="4"/>
      <c r="DOJ49" s="4"/>
      <c r="DOK49" s="4"/>
      <c r="DOL49" s="4"/>
      <c r="DOM49" s="4"/>
      <c r="DON49" s="4"/>
      <c r="DOO49" s="4"/>
      <c r="DOP49" s="4"/>
      <c r="DOQ49" s="4"/>
      <c r="DOR49" s="4"/>
      <c r="DOS49" s="4"/>
      <c r="DOT49" s="4"/>
      <c r="DOU49" s="4"/>
      <c r="DOV49" s="4"/>
      <c r="DOW49" s="4"/>
      <c r="DOX49" s="4"/>
      <c r="DOY49" s="4"/>
      <c r="DOZ49" s="4"/>
      <c r="DPA49" s="4"/>
      <c r="DPB49" s="4"/>
      <c r="DPC49" s="4"/>
      <c r="DPD49" s="4"/>
      <c r="DPE49" s="4"/>
      <c r="DPF49" s="4"/>
      <c r="DPG49" s="4"/>
      <c r="DPH49" s="4"/>
      <c r="DPI49" s="4"/>
      <c r="DPJ49" s="4"/>
      <c r="DPK49" s="4"/>
      <c r="DPL49" s="4"/>
      <c r="DPM49" s="4"/>
      <c r="DPN49" s="4"/>
      <c r="DPO49" s="4"/>
      <c r="DPP49" s="4"/>
      <c r="DPQ49" s="4"/>
      <c r="DPR49" s="4"/>
      <c r="DPS49" s="4"/>
      <c r="DPT49" s="4"/>
      <c r="DPU49" s="4"/>
      <c r="DPV49" s="4"/>
      <c r="DPW49" s="4"/>
      <c r="DPX49" s="4"/>
      <c r="DPY49" s="4"/>
      <c r="DPZ49" s="4"/>
      <c r="DQA49" s="4"/>
      <c r="DQB49" s="4"/>
      <c r="DQC49" s="4"/>
      <c r="DQD49" s="4"/>
      <c r="DQE49" s="4"/>
      <c r="DQF49" s="4"/>
      <c r="DQG49" s="4"/>
      <c r="DQH49" s="4"/>
      <c r="DQI49" s="4"/>
      <c r="DQJ49" s="4"/>
      <c r="DQK49" s="4"/>
      <c r="DQL49" s="4"/>
      <c r="DQM49" s="4"/>
      <c r="DQN49" s="4"/>
      <c r="DQO49" s="4"/>
      <c r="DQP49" s="4"/>
      <c r="DQQ49" s="4"/>
      <c r="DQR49" s="4"/>
      <c r="DQS49" s="4"/>
      <c r="DQT49" s="4"/>
      <c r="DQU49" s="4"/>
      <c r="DQV49" s="4"/>
      <c r="DQW49" s="4"/>
      <c r="DQX49" s="4"/>
      <c r="DQY49" s="4"/>
      <c r="DQZ49" s="4"/>
      <c r="DRA49" s="4"/>
      <c r="DRB49" s="4"/>
      <c r="DRC49" s="4"/>
      <c r="DRD49" s="4"/>
      <c r="DRE49" s="4"/>
      <c r="DRF49" s="4"/>
      <c r="DRG49" s="4"/>
      <c r="DRH49" s="4"/>
      <c r="DRI49" s="4"/>
      <c r="DRJ49" s="4"/>
      <c r="DRK49" s="4"/>
      <c r="DRL49" s="4"/>
      <c r="DRM49" s="4"/>
      <c r="DRN49" s="4"/>
      <c r="DRO49" s="4"/>
      <c r="DRP49" s="4"/>
      <c r="DRQ49" s="4"/>
      <c r="DRR49" s="4"/>
      <c r="DRS49" s="4"/>
      <c r="DRT49" s="4"/>
      <c r="DRU49" s="4"/>
      <c r="DRV49" s="4"/>
      <c r="DRW49" s="4"/>
      <c r="DRX49" s="4"/>
      <c r="DRY49" s="4"/>
      <c r="DRZ49" s="4"/>
      <c r="DSA49" s="4"/>
      <c r="DSB49" s="4"/>
      <c r="DSC49" s="4"/>
      <c r="DSD49" s="4"/>
      <c r="DSE49" s="4"/>
      <c r="DSF49" s="4"/>
      <c r="DSG49" s="4"/>
      <c r="DSH49" s="4"/>
      <c r="DSI49" s="4"/>
      <c r="DSJ49" s="4"/>
      <c r="DSK49" s="4"/>
      <c r="DSL49" s="4"/>
      <c r="DSM49" s="4"/>
      <c r="DSN49" s="4"/>
      <c r="DSO49" s="4"/>
      <c r="DSP49" s="4"/>
      <c r="DSQ49" s="4"/>
      <c r="DSR49" s="4"/>
      <c r="DSS49" s="4"/>
      <c r="DST49" s="4"/>
      <c r="DSU49" s="4"/>
      <c r="DSV49" s="4"/>
      <c r="DSW49" s="4"/>
      <c r="DSX49" s="4"/>
      <c r="DSY49" s="4"/>
      <c r="DSZ49" s="4"/>
      <c r="DTA49" s="4"/>
      <c r="DTB49" s="4"/>
      <c r="DTC49" s="4"/>
      <c r="DTD49" s="4"/>
      <c r="DTE49" s="4"/>
      <c r="DTF49" s="4"/>
      <c r="DTG49" s="4"/>
      <c r="DTH49" s="4"/>
      <c r="DTI49" s="4"/>
      <c r="DTJ49" s="4"/>
      <c r="DTK49" s="4"/>
      <c r="DTL49" s="4"/>
      <c r="DTM49" s="4"/>
      <c r="DTN49" s="4"/>
      <c r="DTO49" s="4"/>
      <c r="DTP49" s="4"/>
      <c r="DTQ49" s="4"/>
      <c r="DTR49" s="4"/>
      <c r="DTS49" s="4"/>
      <c r="DTT49" s="4"/>
      <c r="DTU49" s="4"/>
      <c r="DTV49" s="4"/>
      <c r="DTW49" s="4"/>
      <c r="DTX49" s="4"/>
      <c r="DTY49" s="4"/>
      <c r="DTZ49" s="4"/>
      <c r="DUA49" s="4"/>
      <c r="DUB49" s="4"/>
      <c r="DUC49" s="4"/>
      <c r="DUD49" s="4"/>
      <c r="DUE49" s="4"/>
      <c r="DUF49" s="4"/>
      <c r="DUG49" s="4"/>
      <c r="DUH49" s="4"/>
      <c r="DUI49" s="4"/>
      <c r="DUJ49" s="4"/>
      <c r="DUK49" s="4"/>
      <c r="DUL49" s="4"/>
      <c r="DUM49" s="4"/>
      <c r="DUN49" s="4"/>
      <c r="DUO49" s="4"/>
      <c r="DUP49" s="4"/>
      <c r="DUQ49" s="4"/>
      <c r="DUR49" s="4"/>
      <c r="DUS49" s="4"/>
      <c r="DUT49" s="4"/>
      <c r="DUU49" s="4"/>
      <c r="DUV49" s="4"/>
      <c r="DUW49" s="4"/>
      <c r="DUX49" s="4"/>
      <c r="DUY49" s="4"/>
      <c r="DUZ49" s="4"/>
      <c r="DVA49" s="4"/>
      <c r="DVB49" s="4"/>
      <c r="DVC49" s="4"/>
      <c r="DVD49" s="4"/>
      <c r="DVE49" s="4"/>
      <c r="DVF49" s="4"/>
      <c r="DVG49" s="4"/>
      <c r="DVH49" s="4"/>
      <c r="DVI49" s="4"/>
      <c r="DVJ49" s="4"/>
      <c r="DVK49" s="4"/>
      <c r="DVL49" s="4"/>
      <c r="DVM49" s="4"/>
      <c r="DVN49" s="4"/>
      <c r="DVO49" s="4"/>
      <c r="DVP49" s="4"/>
      <c r="DVQ49" s="4"/>
      <c r="DVR49" s="4"/>
      <c r="DVS49" s="4"/>
      <c r="DVT49" s="4"/>
      <c r="DVU49" s="4"/>
      <c r="DVV49" s="4"/>
      <c r="DVW49" s="4"/>
      <c r="DVX49" s="4"/>
      <c r="DVY49" s="4"/>
      <c r="DVZ49" s="4"/>
      <c r="DWA49" s="4"/>
      <c r="DWB49" s="4"/>
      <c r="DWC49" s="4"/>
      <c r="DWD49" s="4"/>
      <c r="DWE49" s="4"/>
      <c r="DWF49" s="4"/>
      <c r="DWG49" s="4"/>
      <c r="DWH49" s="4"/>
      <c r="DWI49" s="4"/>
      <c r="DWJ49" s="4"/>
      <c r="DWK49" s="4"/>
      <c r="DWL49" s="4"/>
      <c r="DWM49" s="4"/>
      <c r="DWN49" s="4"/>
      <c r="DWO49" s="4"/>
      <c r="DWP49" s="4"/>
      <c r="DWQ49" s="4"/>
      <c r="DWR49" s="4"/>
      <c r="DWS49" s="4"/>
      <c r="DWT49" s="4"/>
      <c r="DWU49" s="4"/>
      <c r="DWV49" s="4"/>
      <c r="DWW49" s="4"/>
      <c r="DWX49" s="4"/>
      <c r="DWY49" s="4"/>
      <c r="DWZ49" s="4"/>
      <c r="DXA49" s="4"/>
      <c r="DXB49" s="4"/>
      <c r="DXC49" s="4"/>
      <c r="DXD49" s="4"/>
      <c r="DXE49" s="4"/>
      <c r="DXF49" s="4"/>
      <c r="DXG49" s="4"/>
      <c r="DXH49" s="4"/>
      <c r="DXI49" s="4"/>
      <c r="DXJ49" s="4"/>
      <c r="DXK49" s="4"/>
      <c r="DXL49" s="4"/>
      <c r="DXM49" s="4"/>
      <c r="DXN49" s="4"/>
      <c r="DXO49" s="4"/>
      <c r="DXP49" s="4"/>
      <c r="DXQ49" s="4"/>
      <c r="DXR49" s="4"/>
      <c r="DXS49" s="4"/>
      <c r="DXT49" s="4"/>
      <c r="DXU49" s="4"/>
      <c r="DXV49" s="4"/>
      <c r="DXW49" s="4"/>
      <c r="DXX49" s="4"/>
      <c r="DXY49" s="4"/>
      <c r="DXZ49" s="4"/>
      <c r="DYA49" s="4"/>
      <c r="DYB49" s="4"/>
      <c r="DYC49" s="4"/>
      <c r="DYD49" s="4"/>
      <c r="DYE49" s="4"/>
      <c r="DYF49" s="4"/>
      <c r="DYG49" s="4"/>
      <c r="DYH49" s="4"/>
      <c r="DYI49" s="4"/>
      <c r="DYJ49" s="4"/>
      <c r="DYK49" s="4"/>
      <c r="DYL49" s="4"/>
      <c r="DYM49" s="4"/>
      <c r="DYN49" s="4"/>
      <c r="DYO49" s="4"/>
      <c r="DYP49" s="4"/>
      <c r="DYQ49" s="4"/>
      <c r="DYR49" s="4"/>
      <c r="DYS49" s="4"/>
      <c r="DYT49" s="4"/>
      <c r="DYU49" s="4"/>
      <c r="DYV49" s="4"/>
      <c r="DYW49" s="4"/>
      <c r="DYX49" s="4"/>
      <c r="DYY49" s="4"/>
      <c r="DYZ49" s="4"/>
      <c r="DZA49" s="4"/>
      <c r="DZB49" s="4"/>
      <c r="DZC49" s="4"/>
      <c r="DZD49" s="4"/>
      <c r="DZE49" s="4"/>
      <c r="DZF49" s="4"/>
      <c r="DZG49" s="4"/>
      <c r="DZH49" s="4"/>
      <c r="DZI49" s="4"/>
      <c r="DZJ49" s="4"/>
      <c r="DZK49" s="4"/>
      <c r="DZL49" s="4"/>
      <c r="DZM49" s="4"/>
      <c r="DZN49" s="4"/>
      <c r="DZO49" s="4"/>
      <c r="DZP49" s="4"/>
      <c r="DZQ49" s="4"/>
      <c r="DZR49" s="4"/>
      <c r="DZS49" s="4"/>
      <c r="DZT49" s="4"/>
      <c r="DZU49" s="4"/>
      <c r="DZV49" s="4"/>
      <c r="DZW49" s="4"/>
      <c r="DZX49" s="4"/>
      <c r="DZY49" s="4"/>
      <c r="DZZ49" s="4"/>
      <c r="EAA49" s="4"/>
      <c r="EAB49" s="4"/>
      <c r="EAC49" s="4"/>
      <c r="EAD49" s="4"/>
      <c r="EAE49" s="4"/>
      <c r="EAF49" s="4"/>
      <c r="EAG49" s="4"/>
      <c r="EAH49" s="4"/>
      <c r="EAI49" s="4"/>
      <c r="EAJ49" s="4"/>
      <c r="EAK49" s="4"/>
      <c r="EAL49" s="4"/>
      <c r="EAM49" s="4"/>
      <c r="EAN49" s="4"/>
      <c r="EAO49" s="4"/>
      <c r="EAP49" s="4"/>
      <c r="EAQ49" s="4"/>
      <c r="EAR49" s="4"/>
      <c r="EAS49" s="4"/>
      <c r="EAT49" s="4"/>
      <c r="EAU49" s="4"/>
      <c r="EAV49" s="4"/>
      <c r="EAW49" s="4"/>
      <c r="EAX49" s="4"/>
      <c r="EAY49" s="4"/>
      <c r="EAZ49" s="4"/>
      <c r="EBA49" s="4"/>
      <c r="EBB49" s="4"/>
      <c r="EBC49" s="4"/>
      <c r="EBD49" s="4"/>
      <c r="EBE49" s="4"/>
      <c r="EBF49" s="4"/>
      <c r="EBG49" s="4"/>
      <c r="EBH49" s="4"/>
      <c r="EBI49" s="4"/>
      <c r="EBJ49" s="4"/>
      <c r="EBK49" s="4"/>
      <c r="EBL49" s="4"/>
      <c r="EBM49" s="4"/>
      <c r="EBN49" s="4"/>
      <c r="EBO49" s="4"/>
      <c r="EBP49" s="4"/>
      <c r="EBQ49" s="4"/>
      <c r="EBR49" s="4"/>
      <c r="EBS49" s="4"/>
      <c r="EBT49" s="4"/>
      <c r="EBU49" s="4"/>
      <c r="EBV49" s="4"/>
      <c r="EBW49" s="4"/>
      <c r="EBX49" s="4"/>
      <c r="EBY49" s="4"/>
      <c r="EBZ49" s="4"/>
      <c r="ECA49" s="4"/>
      <c r="ECB49" s="4"/>
      <c r="ECC49" s="4"/>
      <c r="ECD49" s="4"/>
      <c r="ECE49" s="4"/>
      <c r="ECF49" s="4"/>
      <c r="ECG49" s="4"/>
      <c r="ECH49" s="4"/>
      <c r="ECI49" s="4"/>
      <c r="ECJ49" s="4"/>
      <c r="ECK49" s="4"/>
      <c r="ECL49" s="4"/>
      <c r="ECM49" s="4"/>
      <c r="ECN49" s="4"/>
      <c r="ECO49" s="4"/>
      <c r="ECP49" s="4"/>
      <c r="ECQ49" s="4"/>
      <c r="ECR49" s="4"/>
      <c r="ECS49" s="4"/>
      <c r="ECT49" s="4"/>
      <c r="ECU49" s="4"/>
      <c r="ECV49" s="4"/>
      <c r="ECW49" s="4"/>
      <c r="ECX49" s="4"/>
      <c r="ECY49" s="4"/>
      <c r="ECZ49" s="4"/>
      <c r="EDA49" s="4"/>
      <c r="EDB49" s="4"/>
      <c r="EDC49" s="4"/>
      <c r="EDD49" s="4"/>
      <c r="EDE49" s="4"/>
      <c r="EDF49" s="4"/>
      <c r="EDG49" s="4"/>
      <c r="EDH49" s="4"/>
      <c r="EDI49" s="4"/>
      <c r="EDJ49" s="4"/>
      <c r="EDK49" s="4"/>
      <c r="EDL49" s="4"/>
      <c r="EDM49" s="4"/>
      <c r="EDN49" s="4"/>
      <c r="EDO49" s="4"/>
      <c r="EDP49" s="4"/>
      <c r="EDQ49" s="4"/>
      <c r="EDR49" s="4"/>
      <c r="EDS49" s="4"/>
      <c r="EDT49" s="4"/>
      <c r="EDU49" s="4"/>
      <c r="EDV49" s="4"/>
      <c r="EDW49" s="4"/>
      <c r="EDX49" s="4"/>
      <c r="EDY49" s="4"/>
      <c r="EDZ49" s="4"/>
      <c r="EEA49" s="4"/>
      <c r="EEB49" s="4"/>
      <c r="EEC49" s="4"/>
      <c r="EED49" s="4"/>
      <c r="EEE49" s="4"/>
      <c r="EEF49" s="4"/>
      <c r="EEG49" s="4"/>
      <c r="EEH49" s="4"/>
      <c r="EEI49" s="4"/>
      <c r="EEJ49" s="4"/>
      <c r="EEK49" s="4"/>
      <c r="EEL49" s="4"/>
      <c r="EEM49" s="4"/>
      <c r="EEN49" s="4"/>
      <c r="EEO49" s="4"/>
      <c r="EEP49" s="4"/>
      <c r="EEQ49" s="4"/>
      <c r="EER49" s="4"/>
      <c r="EES49" s="4"/>
      <c r="EET49" s="4"/>
      <c r="EEU49" s="4"/>
      <c r="EEV49" s="4"/>
      <c r="EEW49" s="4"/>
      <c r="EEX49" s="4"/>
      <c r="EEY49" s="4"/>
      <c r="EEZ49" s="4"/>
      <c r="EFA49" s="4"/>
      <c r="EFB49" s="4"/>
      <c r="EFC49" s="4"/>
      <c r="EFD49" s="4"/>
      <c r="EFE49" s="4"/>
      <c r="EFF49" s="4"/>
      <c r="EFG49" s="4"/>
      <c r="EFH49" s="4"/>
      <c r="EFI49" s="4"/>
      <c r="EFJ49" s="4"/>
      <c r="EFK49" s="4"/>
      <c r="EFL49" s="4"/>
      <c r="EFM49" s="4"/>
      <c r="EFN49" s="4"/>
      <c r="EFO49" s="4"/>
      <c r="EFP49" s="4"/>
      <c r="EFQ49" s="4"/>
      <c r="EFR49" s="4"/>
      <c r="EFS49" s="4"/>
      <c r="EFT49" s="4"/>
      <c r="EFU49" s="4"/>
      <c r="EFV49" s="4"/>
      <c r="EFW49" s="4"/>
      <c r="EFX49" s="4"/>
      <c r="EFY49" s="4"/>
      <c r="EFZ49" s="4"/>
      <c r="EGA49" s="4"/>
      <c r="EGB49" s="4"/>
      <c r="EGC49" s="4"/>
      <c r="EGD49" s="4"/>
      <c r="EGE49" s="4"/>
      <c r="EGF49" s="4"/>
      <c r="EGG49" s="4"/>
      <c r="EGH49" s="4"/>
      <c r="EGI49" s="4"/>
      <c r="EGJ49" s="4"/>
      <c r="EGK49" s="4"/>
      <c r="EGL49" s="4"/>
      <c r="EGM49" s="4"/>
      <c r="EGN49" s="4"/>
      <c r="EGO49" s="4"/>
      <c r="EGP49" s="4"/>
      <c r="EGQ49" s="4"/>
      <c r="EGR49" s="4"/>
      <c r="EGS49" s="4"/>
      <c r="EGT49" s="4"/>
      <c r="EGU49" s="4"/>
      <c r="EGV49" s="4"/>
      <c r="EGW49" s="4"/>
      <c r="EGX49" s="4"/>
      <c r="EGY49" s="4"/>
      <c r="EGZ49" s="4"/>
      <c r="EHA49" s="4"/>
      <c r="EHB49" s="4"/>
      <c r="EHC49" s="4"/>
      <c r="EHD49" s="4"/>
      <c r="EHE49" s="4"/>
      <c r="EHF49" s="4"/>
      <c r="EHG49" s="4"/>
      <c r="EHH49" s="4"/>
      <c r="EHI49" s="4"/>
      <c r="EHJ49" s="4"/>
      <c r="EHK49" s="4"/>
      <c r="EHL49" s="4"/>
      <c r="EHM49" s="4"/>
      <c r="EHN49" s="4"/>
      <c r="EHO49" s="4"/>
      <c r="EHP49" s="4"/>
      <c r="EHQ49" s="4"/>
      <c r="EHR49" s="4"/>
      <c r="EHS49" s="4"/>
      <c r="EHT49" s="4"/>
      <c r="EHU49" s="4"/>
      <c r="EHV49" s="4"/>
      <c r="EHW49" s="4"/>
      <c r="EHX49" s="4"/>
      <c r="EHY49" s="4"/>
      <c r="EHZ49" s="4"/>
      <c r="EIA49" s="4"/>
      <c r="EIB49" s="4"/>
      <c r="EIC49" s="4"/>
      <c r="EID49" s="4"/>
      <c r="EIE49" s="4"/>
      <c r="EIF49" s="4"/>
      <c r="EIG49" s="4"/>
      <c r="EIH49" s="4"/>
      <c r="EII49" s="4"/>
      <c r="EIJ49" s="4"/>
      <c r="EIK49" s="4"/>
      <c r="EIL49" s="4"/>
      <c r="EIM49" s="4"/>
      <c r="EIN49" s="4"/>
      <c r="EIO49" s="4"/>
      <c r="EIP49" s="4"/>
      <c r="EIQ49" s="4"/>
      <c r="EIR49" s="4"/>
      <c r="EIS49" s="4"/>
      <c r="EIT49" s="4"/>
      <c r="EIU49" s="4"/>
      <c r="EIV49" s="4"/>
      <c r="EIW49" s="4"/>
      <c r="EIX49" s="4"/>
      <c r="EIY49" s="4"/>
      <c r="EIZ49" s="4"/>
      <c r="EJA49" s="4"/>
      <c r="EJB49" s="4"/>
      <c r="EJC49" s="4"/>
      <c r="EJD49" s="4"/>
      <c r="EJE49" s="4"/>
      <c r="EJF49" s="4"/>
      <c r="EJG49" s="4"/>
      <c r="EJH49" s="4"/>
      <c r="EJI49" s="4"/>
      <c r="EJJ49" s="4"/>
      <c r="EJK49" s="4"/>
      <c r="EJL49" s="4"/>
      <c r="EJM49" s="4"/>
      <c r="EJN49" s="4"/>
      <c r="EJO49" s="4"/>
      <c r="EJP49" s="4"/>
      <c r="EJQ49" s="4"/>
      <c r="EJR49" s="4"/>
      <c r="EJS49" s="4"/>
      <c r="EJT49" s="4"/>
      <c r="EJU49" s="4"/>
      <c r="EJV49" s="4"/>
      <c r="EJW49" s="4"/>
      <c r="EJX49" s="4"/>
      <c r="EJY49" s="4"/>
      <c r="EJZ49" s="4"/>
      <c r="EKA49" s="4"/>
      <c r="EKB49" s="4"/>
      <c r="EKC49" s="4"/>
      <c r="EKD49" s="4"/>
      <c r="EKE49" s="4"/>
      <c r="EKF49" s="4"/>
      <c r="EKG49" s="4"/>
      <c r="EKH49" s="4"/>
      <c r="EKI49" s="4"/>
      <c r="EKJ49" s="4"/>
      <c r="EKK49" s="4"/>
      <c r="EKL49" s="4"/>
      <c r="EKM49" s="4"/>
      <c r="EKN49" s="4"/>
      <c r="EKO49" s="4"/>
      <c r="EKP49" s="4"/>
      <c r="EKQ49" s="4"/>
      <c r="EKR49" s="4"/>
      <c r="EKS49" s="4"/>
      <c r="EKT49" s="4"/>
      <c r="EKU49" s="4"/>
      <c r="EKV49" s="4"/>
      <c r="EKW49" s="4"/>
      <c r="EKX49" s="4"/>
      <c r="EKY49" s="4"/>
      <c r="EKZ49" s="4"/>
      <c r="ELA49" s="4"/>
      <c r="ELB49" s="4"/>
      <c r="ELC49" s="4"/>
      <c r="ELD49" s="4"/>
      <c r="ELE49" s="4"/>
      <c r="ELF49" s="4"/>
      <c r="ELG49" s="4"/>
      <c r="ELH49" s="4"/>
      <c r="ELI49" s="4"/>
      <c r="ELJ49" s="4"/>
      <c r="ELK49" s="4"/>
      <c r="ELL49" s="4"/>
      <c r="ELM49" s="4"/>
      <c r="ELN49" s="4"/>
      <c r="ELO49" s="4"/>
      <c r="ELP49" s="4"/>
      <c r="ELQ49" s="4"/>
      <c r="ELR49" s="4"/>
      <c r="ELS49" s="4"/>
      <c r="ELT49" s="4"/>
      <c r="ELU49" s="4"/>
      <c r="ELV49" s="4"/>
      <c r="ELW49" s="4"/>
      <c r="ELX49" s="4"/>
      <c r="ELY49" s="4"/>
      <c r="ELZ49" s="4"/>
      <c r="EMA49" s="4"/>
      <c r="EMB49" s="4"/>
      <c r="EMC49" s="4"/>
      <c r="EMD49" s="4"/>
      <c r="EME49" s="4"/>
      <c r="EMF49" s="4"/>
      <c r="EMG49" s="4"/>
      <c r="EMH49" s="4"/>
      <c r="EMI49" s="4"/>
      <c r="EMJ49" s="4"/>
      <c r="EMK49" s="4"/>
      <c r="EML49" s="4"/>
      <c r="EMM49" s="4"/>
      <c r="EMN49" s="4"/>
      <c r="EMO49" s="4"/>
      <c r="EMP49" s="4"/>
      <c r="EMQ49" s="4"/>
      <c r="EMR49" s="4"/>
      <c r="EMS49" s="4"/>
      <c r="EMT49" s="4"/>
      <c r="EMU49" s="4"/>
      <c r="EMV49" s="4"/>
      <c r="EMW49" s="4"/>
      <c r="EMX49" s="4"/>
      <c r="EMY49" s="4"/>
      <c r="EMZ49" s="4"/>
      <c r="ENA49" s="4"/>
      <c r="ENB49" s="4"/>
      <c r="ENC49" s="4"/>
      <c r="END49" s="4"/>
      <c r="ENE49" s="4"/>
      <c r="ENF49" s="4"/>
      <c r="ENG49" s="4"/>
      <c r="ENH49" s="4"/>
      <c r="ENI49" s="4"/>
      <c r="ENJ49" s="4"/>
      <c r="ENK49" s="4"/>
      <c r="ENL49" s="4"/>
      <c r="ENM49" s="4"/>
      <c r="ENN49" s="4"/>
      <c r="ENO49" s="4"/>
      <c r="ENP49" s="4"/>
      <c r="ENQ49" s="4"/>
      <c r="ENR49" s="4"/>
      <c r="ENS49" s="4"/>
      <c r="ENT49" s="4"/>
      <c r="ENU49" s="4"/>
      <c r="ENV49" s="4"/>
      <c r="ENW49" s="4"/>
      <c r="ENX49" s="4"/>
      <c r="ENY49" s="4"/>
      <c r="ENZ49" s="4"/>
      <c r="EOA49" s="4"/>
      <c r="EOB49" s="4"/>
      <c r="EOC49" s="4"/>
      <c r="EOD49" s="4"/>
      <c r="EOE49" s="4"/>
      <c r="EOF49" s="4"/>
      <c r="EOG49" s="4"/>
      <c r="EOH49" s="4"/>
      <c r="EOI49" s="4"/>
      <c r="EOJ49" s="4"/>
      <c r="EOK49" s="4"/>
      <c r="EOL49" s="4"/>
      <c r="EOM49" s="4"/>
      <c r="EON49" s="4"/>
      <c r="EOO49" s="4"/>
      <c r="EOP49" s="4"/>
      <c r="EOQ49" s="4"/>
      <c r="EOR49" s="4"/>
      <c r="EOS49" s="4"/>
      <c r="EOT49" s="4"/>
      <c r="EOU49" s="4"/>
      <c r="EOV49" s="4"/>
      <c r="EOW49" s="4"/>
      <c r="EOX49" s="4"/>
      <c r="EOY49" s="4"/>
      <c r="EOZ49" s="4"/>
      <c r="EPA49" s="4"/>
      <c r="EPB49" s="4"/>
      <c r="EPC49" s="4"/>
      <c r="EPD49" s="4"/>
      <c r="EPE49" s="4"/>
      <c r="EPF49" s="4"/>
      <c r="EPG49" s="4"/>
      <c r="EPH49" s="4"/>
      <c r="EPI49" s="4"/>
      <c r="EPJ49" s="4"/>
      <c r="EPK49" s="4"/>
      <c r="EPL49" s="4"/>
      <c r="EPM49" s="4"/>
      <c r="EPN49" s="4"/>
      <c r="EPO49" s="4"/>
      <c r="EPP49" s="4"/>
      <c r="EPQ49" s="4"/>
      <c r="EPR49" s="4"/>
      <c r="EPS49" s="4"/>
      <c r="EPT49" s="4"/>
      <c r="EPU49" s="4"/>
      <c r="EPV49" s="4"/>
      <c r="EPW49" s="4"/>
      <c r="EPX49" s="4"/>
      <c r="EPY49" s="4"/>
      <c r="EPZ49" s="4"/>
      <c r="EQA49" s="4"/>
      <c r="EQB49" s="4"/>
      <c r="EQC49" s="4"/>
      <c r="EQD49" s="4"/>
      <c r="EQE49" s="4"/>
      <c r="EQF49" s="4"/>
      <c r="EQG49" s="4"/>
      <c r="EQH49" s="4"/>
      <c r="EQI49" s="4"/>
      <c r="EQJ49" s="4"/>
      <c r="EQK49" s="4"/>
      <c r="EQL49" s="4"/>
      <c r="EQM49" s="4"/>
      <c r="EQN49" s="4"/>
      <c r="EQO49" s="4"/>
      <c r="EQP49" s="4"/>
      <c r="EQQ49" s="4"/>
      <c r="EQR49" s="4"/>
      <c r="EQS49" s="4"/>
      <c r="EQT49" s="4"/>
      <c r="EQU49" s="4"/>
      <c r="EQV49" s="4"/>
      <c r="EQW49" s="4"/>
      <c r="EQX49" s="4"/>
      <c r="EQY49" s="4"/>
      <c r="EQZ49" s="4"/>
      <c r="ERA49" s="4"/>
      <c r="ERB49" s="4"/>
      <c r="ERC49" s="4"/>
      <c r="ERD49" s="4"/>
      <c r="ERE49" s="4"/>
      <c r="ERF49" s="4"/>
      <c r="ERG49" s="4"/>
      <c r="ERH49" s="4"/>
      <c r="ERI49" s="4"/>
      <c r="ERJ49" s="4"/>
      <c r="ERK49" s="4"/>
      <c r="ERL49" s="4"/>
      <c r="ERM49" s="4"/>
      <c r="ERN49" s="4"/>
      <c r="ERO49" s="4"/>
      <c r="ERP49" s="4"/>
      <c r="ERQ49" s="4"/>
      <c r="ERR49" s="4"/>
      <c r="ERS49" s="4"/>
      <c r="ERT49" s="4"/>
      <c r="ERU49" s="4"/>
      <c r="ERV49" s="4"/>
      <c r="ERW49" s="4"/>
      <c r="ERX49" s="4"/>
      <c r="ERY49" s="4"/>
      <c r="ERZ49" s="4"/>
      <c r="ESA49" s="4"/>
      <c r="ESB49" s="4"/>
      <c r="ESC49" s="4"/>
      <c r="ESD49" s="4"/>
      <c r="ESE49" s="4"/>
      <c r="ESF49" s="4"/>
      <c r="ESG49" s="4"/>
      <c r="ESH49" s="4"/>
      <c r="ESI49" s="4"/>
      <c r="ESJ49" s="4"/>
      <c r="ESK49" s="4"/>
      <c r="ESL49" s="4"/>
      <c r="ESM49" s="4"/>
      <c r="ESN49" s="4"/>
      <c r="ESO49" s="4"/>
      <c r="ESP49" s="4"/>
      <c r="ESQ49" s="4"/>
      <c r="ESR49" s="4"/>
      <c r="ESS49" s="4"/>
      <c r="EST49" s="4"/>
      <c r="ESU49" s="4"/>
      <c r="ESV49" s="4"/>
      <c r="ESW49" s="4"/>
      <c r="ESX49" s="4"/>
      <c r="ESY49" s="4"/>
      <c r="ESZ49" s="4"/>
      <c r="ETA49" s="4"/>
      <c r="ETB49" s="4"/>
      <c r="ETC49" s="4"/>
      <c r="ETD49" s="4"/>
      <c r="ETE49" s="4"/>
      <c r="ETF49" s="4"/>
      <c r="ETG49" s="4"/>
      <c r="ETH49" s="4"/>
      <c r="ETI49" s="4"/>
      <c r="ETJ49" s="4"/>
      <c r="ETK49" s="4"/>
      <c r="ETL49" s="4"/>
      <c r="ETM49" s="4"/>
      <c r="ETN49" s="4"/>
      <c r="ETO49" s="4"/>
      <c r="ETP49" s="4"/>
      <c r="ETQ49" s="4"/>
      <c r="ETR49" s="4"/>
      <c r="ETS49" s="4"/>
      <c r="ETT49" s="4"/>
      <c r="ETU49" s="4"/>
      <c r="ETV49" s="4"/>
      <c r="ETW49" s="4"/>
      <c r="ETX49" s="4"/>
      <c r="ETY49" s="4"/>
      <c r="ETZ49" s="4"/>
      <c r="EUA49" s="4"/>
      <c r="EUB49" s="4"/>
      <c r="EUC49" s="4"/>
      <c r="EUD49" s="4"/>
      <c r="EUE49" s="4"/>
      <c r="EUF49" s="4"/>
      <c r="EUG49" s="4"/>
      <c r="EUH49" s="4"/>
      <c r="EUI49" s="4"/>
      <c r="EUJ49" s="4"/>
      <c r="EUK49" s="4"/>
      <c r="EUL49" s="4"/>
      <c r="EUM49" s="4"/>
      <c r="EUN49" s="4"/>
      <c r="EUO49" s="4"/>
      <c r="EUP49" s="4"/>
      <c r="EUQ49" s="4"/>
      <c r="EUR49" s="4"/>
      <c r="EUS49" s="4"/>
      <c r="EUT49" s="4"/>
      <c r="EUU49" s="4"/>
      <c r="EUV49" s="4"/>
      <c r="EUW49" s="4"/>
      <c r="EUX49" s="4"/>
      <c r="EUY49" s="4"/>
      <c r="EUZ49" s="4"/>
      <c r="EVA49" s="4"/>
      <c r="EVB49" s="4"/>
      <c r="EVC49" s="4"/>
      <c r="EVD49" s="4"/>
      <c r="EVE49" s="4"/>
      <c r="EVF49" s="4"/>
      <c r="EVG49" s="4"/>
      <c r="EVH49" s="4"/>
      <c r="EVI49" s="4"/>
      <c r="EVJ49" s="4"/>
      <c r="EVK49" s="4"/>
      <c r="EVL49" s="4"/>
      <c r="EVM49" s="4"/>
      <c r="EVN49" s="4"/>
      <c r="EVO49" s="4"/>
      <c r="EVP49" s="4"/>
      <c r="EVQ49" s="4"/>
      <c r="EVR49" s="4"/>
      <c r="EVS49" s="4"/>
      <c r="EVT49" s="4"/>
      <c r="EVU49" s="4"/>
      <c r="EVV49" s="4"/>
      <c r="EVW49" s="4"/>
      <c r="EVX49" s="4"/>
      <c r="EVY49" s="4"/>
      <c r="EVZ49" s="4"/>
      <c r="EWA49" s="4"/>
      <c r="EWB49" s="4"/>
      <c r="EWC49" s="4"/>
      <c r="EWD49" s="4"/>
      <c r="EWE49" s="4"/>
      <c r="EWF49" s="4"/>
      <c r="EWG49" s="4"/>
      <c r="EWH49" s="4"/>
      <c r="EWI49" s="4"/>
      <c r="EWJ49" s="4"/>
      <c r="EWK49" s="4"/>
      <c r="EWL49" s="4"/>
      <c r="EWM49" s="4"/>
      <c r="EWN49" s="4"/>
      <c r="EWO49" s="4"/>
      <c r="EWP49" s="4"/>
      <c r="EWQ49" s="4"/>
      <c r="EWR49" s="4"/>
      <c r="EWS49" s="4"/>
      <c r="EWT49" s="4"/>
      <c r="EWU49" s="4"/>
      <c r="EWV49" s="4"/>
      <c r="EWW49" s="4"/>
      <c r="EWX49" s="4"/>
      <c r="EWY49" s="4"/>
      <c r="EWZ49" s="4"/>
      <c r="EXA49" s="4"/>
      <c r="EXB49" s="4"/>
      <c r="EXC49" s="4"/>
      <c r="EXD49" s="4"/>
      <c r="EXE49" s="4"/>
      <c r="EXF49" s="4"/>
      <c r="EXG49" s="4"/>
      <c r="EXH49" s="4"/>
      <c r="EXI49" s="4"/>
      <c r="EXJ49" s="4"/>
      <c r="EXK49" s="4"/>
      <c r="EXL49" s="4"/>
      <c r="EXM49" s="4"/>
      <c r="EXN49" s="4"/>
      <c r="EXO49" s="4"/>
      <c r="EXP49" s="4"/>
      <c r="EXQ49" s="4"/>
      <c r="EXR49" s="4"/>
      <c r="EXS49" s="4"/>
      <c r="EXT49" s="4"/>
      <c r="EXU49" s="4"/>
      <c r="EXV49" s="4"/>
      <c r="EXW49" s="4"/>
      <c r="EXX49" s="4"/>
      <c r="EXY49" s="4"/>
      <c r="EXZ49" s="4"/>
      <c r="EYA49" s="4"/>
      <c r="EYB49" s="4"/>
      <c r="EYC49" s="4"/>
      <c r="EYD49" s="4"/>
      <c r="EYE49" s="4"/>
      <c r="EYF49" s="4"/>
      <c r="EYG49" s="4"/>
      <c r="EYH49" s="4"/>
      <c r="EYI49" s="4"/>
      <c r="EYJ49" s="4"/>
      <c r="EYK49" s="4"/>
      <c r="EYL49" s="4"/>
      <c r="EYM49" s="4"/>
      <c r="EYN49" s="4"/>
      <c r="EYO49" s="4"/>
      <c r="EYP49" s="4"/>
      <c r="EYQ49" s="4"/>
      <c r="EYR49" s="4"/>
      <c r="EYS49" s="4"/>
      <c r="EYT49" s="4"/>
      <c r="EYU49" s="4"/>
      <c r="EYV49" s="4"/>
      <c r="EYW49" s="4"/>
      <c r="EYX49" s="4"/>
      <c r="EYY49" s="4"/>
      <c r="EYZ49" s="4"/>
      <c r="EZA49" s="4"/>
      <c r="EZB49" s="4"/>
      <c r="EZC49" s="4"/>
      <c r="EZD49" s="4"/>
      <c r="EZE49" s="4"/>
      <c r="EZF49" s="4"/>
      <c r="EZG49" s="4"/>
      <c r="EZH49" s="4"/>
      <c r="EZI49" s="4"/>
      <c r="EZJ49" s="4"/>
      <c r="EZK49" s="4"/>
      <c r="EZL49" s="4"/>
      <c r="EZM49" s="4"/>
      <c r="EZN49" s="4"/>
      <c r="EZO49" s="4"/>
      <c r="EZP49" s="4"/>
      <c r="EZQ49" s="4"/>
      <c r="EZR49" s="4"/>
      <c r="EZS49" s="4"/>
      <c r="EZT49" s="4"/>
      <c r="EZU49" s="4"/>
      <c r="EZV49" s="4"/>
      <c r="EZW49" s="4"/>
      <c r="EZX49" s="4"/>
      <c r="EZY49" s="4"/>
      <c r="EZZ49" s="4"/>
      <c r="FAA49" s="4"/>
      <c r="FAB49" s="4"/>
      <c r="FAC49" s="4"/>
      <c r="FAD49" s="4"/>
      <c r="FAE49" s="4"/>
      <c r="FAF49" s="4"/>
      <c r="FAG49" s="4"/>
      <c r="FAH49" s="4"/>
      <c r="FAI49" s="4"/>
      <c r="FAJ49" s="4"/>
      <c r="FAK49" s="4"/>
      <c r="FAL49" s="4"/>
      <c r="FAM49" s="4"/>
      <c r="FAN49" s="4"/>
      <c r="FAO49" s="4"/>
      <c r="FAP49" s="4"/>
      <c r="FAQ49" s="4"/>
      <c r="FAR49" s="4"/>
      <c r="FAS49" s="4"/>
      <c r="FAT49" s="4"/>
      <c r="FAU49" s="4"/>
      <c r="FAV49" s="4"/>
      <c r="FAW49" s="4"/>
      <c r="FAX49" s="4"/>
      <c r="FAY49" s="4"/>
      <c r="FAZ49" s="4"/>
      <c r="FBA49" s="4"/>
      <c r="FBB49" s="4"/>
      <c r="FBC49" s="4"/>
      <c r="FBD49" s="4"/>
      <c r="FBE49" s="4"/>
      <c r="FBF49" s="4"/>
      <c r="FBG49" s="4"/>
      <c r="FBH49" s="4"/>
      <c r="FBI49" s="4"/>
      <c r="FBJ49" s="4"/>
      <c r="FBK49" s="4"/>
      <c r="FBL49" s="4"/>
      <c r="FBM49" s="4"/>
      <c r="FBN49" s="4"/>
      <c r="FBO49" s="4"/>
      <c r="FBP49" s="4"/>
      <c r="FBQ49" s="4"/>
      <c r="FBR49" s="4"/>
      <c r="FBS49" s="4"/>
      <c r="FBT49" s="4"/>
      <c r="FBU49" s="4"/>
      <c r="FBV49" s="4"/>
      <c r="FBW49" s="4"/>
      <c r="FBX49" s="4"/>
      <c r="FBY49" s="4"/>
      <c r="FBZ49" s="4"/>
      <c r="FCA49" s="4"/>
      <c r="FCB49" s="4"/>
      <c r="FCC49" s="4"/>
      <c r="FCD49" s="4"/>
      <c r="FCE49" s="4"/>
      <c r="FCF49" s="4"/>
      <c r="FCG49" s="4"/>
      <c r="FCH49" s="4"/>
      <c r="FCI49" s="4"/>
      <c r="FCJ49" s="4"/>
      <c r="FCK49" s="4"/>
      <c r="FCL49" s="4"/>
      <c r="FCM49" s="4"/>
      <c r="FCN49" s="4"/>
      <c r="FCO49" s="4"/>
      <c r="FCP49" s="4"/>
      <c r="FCQ49" s="4"/>
      <c r="FCR49" s="4"/>
      <c r="FCS49" s="4"/>
      <c r="FCT49" s="4"/>
      <c r="FCU49" s="4"/>
      <c r="FCV49" s="4"/>
      <c r="FCW49" s="4"/>
      <c r="FCX49" s="4"/>
      <c r="FCY49" s="4"/>
      <c r="FCZ49" s="4"/>
      <c r="FDA49" s="4"/>
      <c r="FDB49" s="4"/>
      <c r="FDC49" s="4"/>
      <c r="FDD49" s="4"/>
      <c r="FDE49" s="4"/>
      <c r="FDF49" s="4"/>
      <c r="FDG49" s="4"/>
      <c r="FDH49" s="4"/>
      <c r="FDI49" s="4"/>
      <c r="FDJ49" s="4"/>
      <c r="FDK49" s="4"/>
      <c r="FDL49" s="4"/>
      <c r="FDM49" s="4"/>
      <c r="FDN49" s="4"/>
      <c r="FDO49" s="4"/>
      <c r="FDP49" s="4"/>
      <c r="FDQ49" s="4"/>
      <c r="FDR49" s="4"/>
      <c r="FDS49" s="4"/>
      <c r="FDT49" s="4"/>
      <c r="FDU49" s="4"/>
      <c r="FDV49" s="4"/>
      <c r="FDW49" s="4"/>
      <c r="FDX49" s="4"/>
      <c r="FDY49" s="4"/>
      <c r="FDZ49" s="4"/>
      <c r="FEA49" s="4"/>
      <c r="FEB49" s="4"/>
      <c r="FEC49" s="4"/>
      <c r="FED49" s="4"/>
      <c r="FEE49" s="4"/>
      <c r="FEF49" s="4"/>
      <c r="FEG49" s="4"/>
      <c r="FEH49" s="4"/>
      <c r="FEI49" s="4"/>
      <c r="FEJ49" s="4"/>
      <c r="FEK49" s="4"/>
      <c r="FEL49" s="4"/>
      <c r="FEM49" s="4"/>
      <c r="FEN49" s="4"/>
      <c r="FEO49" s="4"/>
      <c r="FEP49" s="4"/>
      <c r="FEQ49" s="4"/>
      <c r="FER49" s="4"/>
      <c r="FES49" s="4"/>
      <c r="FET49" s="4"/>
      <c r="FEU49" s="4"/>
      <c r="FEV49" s="4"/>
      <c r="FEW49" s="4"/>
      <c r="FEX49" s="4"/>
      <c r="FEY49" s="4"/>
      <c r="FEZ49" s="4"/>
      <c r="FFA49" s="4"/>
      <c r="FFB49" s="4"/>
      <c r="FFC49" s="4"/>
      <c r="FFD49" s="4"/>
      <c r="FFE49" s="4"/>
      <c r="FFF49" s="4"/>
      <c r="FFG49" s="4"/>
      <c r="FFH49" s="4"/>
      <c r="FFI49" s="4"/>
      <c r="FFJ49" s="4"/>
      <c r="FFK49" s="4"/>
      <c r="FFL49" s="4"/>
      <c r="FFM49" s="4"/>
      <c r="FFN49" s="4"/>
      <c r="FFO49" s="4"/>
      <c r="FFP49" s="4"/>
      <c r="FFQ49" s="4"/>
      <c r="FFR49" s="4"/>
      <c r="FFS49" s="4"/>
      <c r="FFT49" s="4"/>
      <c r="FFU49" s="4"/>
      <c r="FFV49" s="4"/>
      <c r="FFW49" s="4"/>
      <c r="FFX49" s="4"/>
      <c r="FFY49" s="4"/>
      <c r="FFZ49" s="4"/>
      <c r="FGA49" s="4"/>
      <c r="FGB49" s="4"/>
      <c r="FGC49" s="4"/>
      <c r="FGD49" s="4"/>
      <c r="FGE49" s="4"/>
      <c r="FGF49" s="4"/>
      <c r="FGG49" s="4"/>
      <c r="FGH49" s="4"/>
      <c r="FGI49" s="4"/>
      <c r="FGJ49" s="4"/>
      <c r="FGK49" s="4"/>
      <c r="FGL49" s="4"/>
      <c r="FGM49" s="4"/>
      <c r="FGN49" s="4"/>
      <c r="FGO49" s="4"/>
      <c r="FGP49" s="4"/>
      <c r="FGQ49" s="4"/>
      <c r="FGR49" s="4"/>
      <c r="FGS49" s="4"/>
      <c r="FGT49" s="4"/>
      <c r="FGU49" s="4"/>
      <c r="FGV49" s="4"/>
      <c r="FGW49" s="4"/>
      <c r="FGX49" s="4"/>
      <c r="FGY49" s="4"/>
      <c r="FGZ49" s="4"/>
      <c r="FHA49" s="4"/>
      <c r="FHB49" s="4"/>
      <c r="FHC49" s="4"/>
      <c r="FHD49" s="4"/>
      <c r="FHE49" s="4"/>
      <c r="FHF49" s="4"/>
      <c r="FHG49" s="4"/>
      <c r="FHH49" s="4"/>
      <c r="FHI49" s="4"/>
      <c r="FHJ49" s="4"/>
      <c r="FHK49" s="4"/>
      <c r="FHL49" s="4"/>
      <c r="FHM49" s="4"/>
      <c r="FHN49" s="4"/>
      <c r="FHO49" s="4"/>
      <c r="FHP49" s="4"/>
      <c r="FHQ49" s="4"/>
      <c r="FHR49" s="4"/>
      <c r="FHS49" s="4"/>
      <c r="FHT49" s="4"/>
      <c r="FHU49" s="4"/>
      <c r="FHV49" s="4"/>
      <c r="FHW49" s="4"/>
      <c r="FHX49" s="4"/>
      <c r="FHY49" s="4"/>
      <c r="FHZ49" s="4"/>
      <c r="FIA49" s="4"/>
      <c r="FIB49" s="4"/>
      <c r="FIC49" s="4"/>
      <c r="FID49" s="4"/>
      <c r="FIE49" s="4"/>
      <c r="FIF49" s="4"/>
      <c r="FIG49" s="4"/>
      <c r="FIH49" s="4"/>
      <c r="FII49" s="4"/>
      <c r="FIJ49" s="4"/>
      <c r="FIK49" s="4"/>
      <c r="FIL49" s="4"/>
      <c r="FIM49" s="4"/>
      <c r="FIN49" s="4"/>
      <c r="FIO49" s="4"/>
      <c r="FIP49" s="4"/>
      <c r="FIQ49" s="4"/>
      <c r="FIR49" s="4"/>
      <c r="FIS49" s="4"/>
      <c r="FIT49" s="4"/>
      <c r="FIU49" s="4"/>
      <c r="FIV49" s="4"/>
      <c r="FIW49" s="4"/>
      <c r="FIX49" s="4"/>
      <c r="FIY49" s="4"/>
      <c r="FIZ49" s="4"/>
      <c r="FJA49" s="4"/>
      <c r="FJB49" s="4"/>
      <c r="FJC49" s="4"/>
      <c r="FJD49" s="4"/>
      <c r="FJE49" s="4"/>
      <c r="FJF49" s="4"/>
      <c r="FJG49" s="4"/>
      <c r="FJH49" s="4"/>
      <c r="FJI49" s="4"/>
      <c r="FJJ49" s="4"/>
      <c r="FJK49" s="4"/>
      <c r="FJL49" s="4"/>
      <c r="FJM49" s="4"/>
      <c r="FJN49" s="4"/>
      <c r="FJO49" s="4"/>
      <c r="FJP49" s="4"/>
      <c r="FJQ49" s="4"/>
      <c r="FJR49" s="4"/>
      <c r="FJS49" s="4"/>
      <c r="FJT49" s="4"/>
      <c r="FJU49" s="4"/>
      <c r="FJV49" s="4"/>
      <c r="FJW49" s="4"/>
      <c r="FJX49" s="4"/>
      <c r="FJY49" s="4"/>
      <c r="FJZ49" s="4"/>
      <c r="FKA49" s="4"/>
      <c r="FKB49" s="4"/>
      <c r="FKC49" s="4"/>
      <c r="FKD49" s="4"/>
      <c r="FKE49" s="4"/>
      <c r="FKF49" s="4"/>
      <c r="FKG49" s="4"/>
      <c r="FKH49" s="4"/>
      <c r="FKI49" s="4"/>
      <c r="FKJ49" s="4"/>
      <c r="FKK49" s="4"/>
      <c r="FKL49" s="4"/>
      <c r="FKM49" s="4"/>
      <c r="FKN49" s="4"/>
      <c r="FKO49" s="4"/>
      <c r="FKP49" s="4"/>
      <c r="FKQ49" s="4"/>
      <c r="FKR49" s="4"/>
      <c r="FKS49" s="4"/>
      <c r="FKT49" s="4"/>
      <c r="FKU49" s="4"/>
      <c r="FKV49" s="4"/>
      <c r="FKW49" s="4"/>
      <c r="FKX49" s="4"/>
      <c r="FKY49" s="4"/>
      <c r="FKZ49" s="4"/>
      <c r="FLA49" s="4"/>
      <c r="FLB49" s="4"/>
      <c r="FLC49" s="4"/>
      <c r="FLD49" s="4"/>
      <c r="FLE49" s="4"/>
      <c r="FLF49" s="4"/>
      <c r="FLG49" s="4"/>
      <c r="FLH49" s="4"/>
      <c r="FLI49" s="4"/>
      <c r="FLJ49" s="4"/>
      <c r="FLK49" s="4"/>
      <c r="FLL49" s="4"/>
      <c r="FLM49" s="4"/>
      <c r="FLN49" s="4"/>
      <c r="FLO49" s="4"/>
      <c r="FLP49" s="4"/>
      <c r="FLQ49" s="4"/>
      <c r="FLR49" s="4"/>
      <c r="FLS49" s="4"/>
      <c r="FLT49" s="4"/>
      <c r="FLU49" s="4"/>
      <c r="FLV49" s="4"/>
      <c r="FLW49" s="4"/>
      <c r="FLX49" s="4"/>
      <c r="FLY49" s="4"/>
      <c r="FLZ49" s="4"/>
      <c r="FMA49" s="4"/>
      <c r="FMB49" s="4"/>
      <c r="FMC49" s="4"/>
      <c r="FMD49" s="4"/>
      <c r="FME49" s="4"/>
      <c r="FMF49" s="4"/>
      <c r="FMG49" s="4"/>
      <c r="FMH49" s="4"/>
      <c r="FMI49" s="4"/>
      <c r="FMJ49" s="4"/>
      <c r="FMK49" s="4"/>
      <c r="FML49" s="4"/>
      <c r="FMM49" s="4"/>
      <c r="FMN49" s="4"/>
      <c r="FMO49" s="4"/>
      <c r="FMP49" s="4"/>
      <c r="FMQ49" s="4"/>
      <c r="FMR49" s="4"/>
      <c r="FMS49" s="4"/>
      <c r="FMT49" s="4"/>
      <c r="FMU49" s="4"/>
      <c r="FMV49" s="4"/>
      <c r="FMW49" s="4"/>
      <c r="FMX49" s="4"/>
      <c r="FMY49" s="4"/>
      <c r="FMZ49" s="4"/>
      <c r="FNA49" s="4"/>
      <c r="FNB49" s="4"/>
      <c r="FNC49" s="4"/>
      <c r="FND49" s="4"/>
      <c r="FNE49" s="4"/>
      <c r="FNF49" s="4"/>
      <c r="FNG49" s="4"/>
      <c r="FNH49" s="4"/>
      <c r="FNI49" s="4"/>
      <c r="FNJ49" s="4"/>
      <c r="FNK49" s="4"/>
      <c r="FNL49" s="4"/>
      <c r="FNM49" s="4"/>
      <c r="FNN49" s="4"/>
      <c r="FNO49" s="4"/>
      <c r="FNP49" s="4"/>
      <c r="FNQ49" s="4"/>
      <c r="FNR49" s="4"/>
      <c r="FNS49" s="4"/>
      <c r="FNT49" s="4"/>
      <c r="FNU49" s="4"/>
      <c r="FNV49" s="4"/>
      <c r="FNW49" s="4"/>
      <c r="FNX49" s="4"/>
      <c r="FNY49" s="4"/>
      <c r="FNZ49" s="4"/>
      <c r="FOA49" s="4"/>
      <c r="FOB49" s="4"/>
      <c r="FOC49" s="4"/>
      <c r="FOD49" s="4"/>
      <c r="FOE49" s="4"/>
      <c r="FOF49" s="4"/>
      <c r="FOG49" s="4"/>
      <c r="FOH49" s="4"/>
      <c r="FOI49" s="4"/>
      <c r="FOJ49" s="4"/>
      <c r="FOK49" s="4"/>
      <c r="FOL49" s="4"/>
      <c r="FOM49" s="4"/>
      <c r="FON49" s="4"/>
      <c r="FOO49" s="4"/>
      <c r="FOP49" s="4"/>
      <c r="FOQ49" s="4"/>
      <c r="FOR49" s="4"/>
      <c r="FOS49" s="4"/>
      <c r="FOT49" s="4"/>
      <c r="FOU49" s="4"/>
      <c r="FOV49" s="4"/>
      <c r="FOW49" s="4"/>
      <c r="FOX49" s="4"/>
      <c r="FOY49" s="4"/>
      <c r="FOZ49" s="4"/>
      <c r="FPA49" s="4"/>
      <c r="FPB49" s="4"/>
      <c r="FPC49" s="4"/>
      <c r="FPD49" s="4"/>
      <c r="FPE49" s="4"/>
      <c r="FPF49" s="4"/>
      <c r="FPG49" s="4"/>
      <c r="FPH49" s="4"/>
      <c r="FPI49" s="4"/>
      <c r="FPJ49" s="4"/>
      <c r="FPK49" s="4"/>
      <c r="FPL49" s="4"/>
      <c r="FPM49" s="4"/>
      <c r="FPN49" s="4"/>
      <c r="FPO49" s="4"/>
      <c r="FPP49" s="4"/>
      <c r="FPQ49" s="4"/>
      <c r="FPR49" s="4"/>
      <c r="FPS49" s="4"/>
      <c r="FPT49" s="4"/>
      <c r="FPU49" s="4"/>
      <c r="FPV49" s="4"/>
      <c r="FPW49" s="4"/>
      <c r="FPX49" s="4"/>
      <c r="FPY49" s="4"/>
      <c r="FPZ49" s="4"/>
      <c r="FQA49" s="4"/>
      <c r="FQB49" s="4"/>
      <c r="FQC49" s="4"/>
      <c r="FQD49" s="4"/>
      <c r="FQE49" s="4"/>
      <c r="FQF49" s="4"/>
      <c r="FQG49" s="4"/>
      <c r="FQH49" s="4"/>
      <c r="FQI49" s="4"/>
      <c r="FQJ49" s="4"/>
      <c r="FQK49" s="4"/>
      <c r="FQL49" s="4"/>
      <c r="FQM49" s="4"/>
      <c r="FQN49" s="4"/>
      <c r="FQO49" s="4"/>
      <c r="FQP49" s="4"/>
      <c r="FQQ49" s="4"/>
      <c r="FQR49" s="4"/>
      <c r="FQS49" s="4"/>
      <c r="FQT49" s="4"/>
      <c r="FQU49" s="4"/>
      <c r="FQV49" s="4"/>
      <c r="FQW49" s="4"/>
      <c r="FQX49" s="4"/>
      <c r="FQY49" s="4"/>
      <c r="FQZ49" s="4"/>
      <c r="FRA49" s="4"/>
      <c r="FRB49" s="4"/>
      <c r="FRC49" s="4"/>
      <c r="FRD49" s="4"/>
      <c r="FRE49" s="4"/>
      <c r="FRF49" s="4"/>
      <c r="FRG49" s="4"/>
      <c r="FRH49" s="4"/>
      <c r="FRI49" s="4"/>
      <c r="FRJ49" s="4"/>
      <c r="FRK49" s="4"/>
      <c r="FRL49" s="4"/>
      <c r="FRM49" s="4"/>
      <c r="FRN49" s="4"/>
      <c r="FRO49" s="4"/>
      <c r="FRP49" s="4"/>
      <c r="FRQ49" s="4"/>
      <c r="FRR49" s="4"/>
      <c r="FRS49" s="4"/>
      <c r="FRT49" s="4"/>
      <c r="FRU49" s="4"/>
      <c r="FRV49" s="4"/>
      <c r="FRW49" s="4"/>
      <c r="FRX49" s="4"/>
      <c r="FRY49" s="4"/>
      <c r="FRZ49" s="4"/>
      <c r="FSA49" s="4"/>
      <c r="FSB49" s="4"/>
      <c r="FSC49" s="4"/>
      <c r="FSD49" s="4"/>
      <c r="FSE49" s="4"/>
      <c r="FSF49" s="4"/>
      <c r="FSG49" s="4"/>
      <c r="FSH49" s="4"/>
      <c r="FSI49" s="4"/>
      <c r="FSJ49" s="4"/>
      <c r="FSK49" s="4"/>
      <c r="FSL49" s="4"/>
      <c r="FSM49" s="4"/>
      <c r="FSN49" s="4"/>
      <c r="FSO49" s="4"/>
      <c r="FSP49" s="4"/>
      <c r="FSQ49" s="4"/>
      <c r="FSR49" s="4"/>
      <c r="FSS49" s="4"/>
      <c r="FST49" s="4"/>
      <c r="FSU49" s="4"/>
      <c r="FSV49" s="4"/>
      <c r="FSW49" s="4"/>
      <c r="FSX49" s="4"/>
      <c r="FSY49" s="4"/>
      <c r="FSZ49" s="4"/>
      <c r="FTA49" s="4"/>
      <c r="FTB49" s="4"/>
      <c r="FTC49" s="4"/>
      <c r="FTD49" s="4"/>
      <c r="FTE49" s="4"/>
      <c r="FTF49" s="4"/>
      <c r="FTG49" s="4"/>
      <c r="FTH49" s="4"/>
      <c r="FTI49" s="4"/>
      <c r="FTJ49" s="4"/>
      <c r="FTK49" s="4"/>
      <c r="FTL49" s="4"/>
      <c r="FTM49" s="4"/>
      <c r="FTN49" s="4"/>
      <c r="FTO49" s="4"/>
      <c r="FTP49" s="4"/>
      <c r="FTQ49" s="4"/>
      <c r="FTR49" s="4"/>
      <c r="FTS49" s="4"/>
      <c r="FTT49" s="4"/>
      <c r="FTU49" s="4"/>
      <c r="FTV49" s="4"/>
      <c r="FTW49" s="4"/>
      <c r="FTX49" s="4"/>
      <c r="FTY49" s="4"/>
      <c r="FTZ49" s="4"/>
      <c r="FUA49" s="4"/>
      <c r="FUB49" s="4"/>
      <c r="FUC49" s="4"/>
      <c r="FUD49" s="4"/>
      <c r="FUE49" s="4"/>
      <c r="FUF49" s="4"/>
      <c r="FUG49" s="4"/>
      <c r="FUH49" s="4"/>
      <c r="FUI49" s="4"/>
      <c r="FUJ49" s="4"/>
      <c r="FUK49" s="4"/>
      <c r="FUL49" s="4"/>
      <c r="FUM49" s="4"/>
      <c r="FUN49" s="4"/>
      <c r="FUO49" s="4"/>
      <c r="FUP49" s="4"/>
      <c r="FUQ49" s="4"/>
      <c r="FUR49" s="4"/>
      <c r="FUS49" s="4"/>
      <c r="FUT49" s="4"/>
      <c r="FUU49" s="4"/>
      <c r="FUV49" s="4"/>
      <c r="FUW49" s="4"/>
      <c r="FUX49" s="4"/>
      <c r="FUY49" s="4"/>
      <c r="FUZ49" s="4"/>
      <c r="FVA49" s="4"/>
      <c r="FVB49" s="4"/>
      <c r="FVC49" s="4"/>
      <c r="FVD49" s="4"/>
      <c r="FVE49" s="4"/>
      <c r="FVF49" s="4"/>
      <c r="FVG49" s="4"/>
      <c r="FVH49" s="4"/>
      <c r="FVI49" s="4"/>
      <c r="FVJ49" s="4"/>
      <c r="FVK49" s="4"/>
      <c r="FVL49" s="4"/>
      <c r="FVM49" s="4"/>
      <c r="FVN49" s="4"/>
      <c r="FVO49" s="4"/>
      <c r="FVP49" s="4"/>
      <c r="FVQ49" s="4"/>
      <c r="FVR49" s="4"/>
      <c r="FVS49" s="4"/>
      <c r="FVT49" s="4"/>
      <c r="FVU49" s="4"/>
      <c r="FVV49" s="4"/>
      <c r="FVW49" s="4"/>
      <c r="FVX49" s="4"/>
      <c r="FVY49" s="4"/>
      <c r="FVZ49" s="4"/>
      <c r="FWA49" s="4"/>
      <c r="FWB49" s="4"/>
      <c r="FWC49" s="4"/>
      <c r="FWD49" s="4"/>
      <c r="FWE49" s="4"/>
      <c r="FWF49" s="4"/>
      <c r="FWG49" s="4"/>
      <c r="FWH49" s="4"/>
      <c r="FWI49" s="4"/>
      <c r="FWJ49" s="4"/>
      <c r="FWK49" s="4"/>
      <c r="FWL49" s="4"/>
      <c r="FWM49" s="4"/>
      <c r="FWN49" s="4"/>
      <c r="FWO49" s="4"/>
      <c r="FWP49" s="4"/>
      <c r="FWQ49" s="4"/>
      <c r="FWR49" s="4"/>
      <c r="FWS49" s="4"/>
      <c r="FWT49" s="4"/>
      <c r="FWU49" s="4"/>
      <c r="FWV49" s="4"/>
      <c r="FWW49" s="4"/>
      <c r="FWX49" s="4"/>
      <c r="FWY49" s="4"/>
      <c r="FWZ49" s="4"/>
      <c r="FXA49" s="4"/>
      <c r="FXB49" s="4"/>
      <c r="FXC49" s="4"/>
      <c r="FXD49" s="4"/>
      <c r="FXE49" s="4"/>
      <c r="FXF49" s="4"/>
      <c r="FXG49" s="4"/>
      <c r="FXH49" s="4"/>
      <c r="FXI49" s="4"/>
      <c r="FXJ49" s="4"/>
      <c r="FXK49" s="4"/>
      <c r="FXL49" s="4"/>
      <c r="FXM49" s="4"/>
      <c r="FXN49" s="4"/>
      <c r="FXO49" s="4"/>
      <c r="FXP49" s="4"/>
      <c r="FXQ49" s="4"/>
      <c r="FXR49" s="4"/>
      <c r="FXS49" s="4"/>
      <c r="FXT49" s="4"/>
      <c r="FXU49" s="4"/>
      <c r="FXV49" s="4"/>
      <c r="FXW49" s="4"/>
      <c r="FXX49" s="4"/>
      <c r="FXY49" s="4"/>
      <c r="FXZ49" s="4"/>
      <c r="FYA49" s="4"/>
      <c r="FYB49" s="4"/>
      <c r="FYC49" s="4"/>
      <c r="FYD49" s="4"/>
      <c r="FYE49" s="4"/>
      <c r="FYF49" s="4"/>
      <c r="FYG49" s="4"/>
      <c r="FYH49" s="4"/>
      <c r="FYI49" s="4"/>
      <c r="FYJ49" s="4"/>
      <c r="FYK49" s="4"/>
      <c r="FYL49" s="4"/>
      <c r="FYM49" s="4"/>
      <c r="FYN49" s="4"/>
      <c r="FYO49" s="4"/>
      <c r="FYP49" s="4"/>
      <c r="FYQ49" s="4"/>
      <c r="FYR49" s="4"/>
      <c r="FYS49" s="4"/>
      <c r="FYT49" s="4"/>
      <c r="FYU49" s="4"/>
      <c r="FYV49" s="4"/>
      <c r="FYW49" s="4"/>
      <c r="FYX49" s="4"/>
      <c r="FYY49" s="4"/>
      <c r="FYZ49" s="4"/>
      <c r="FZA49" s="4"/>
      <c r="FZB49" s="4"/>
      <c r="FZC49" s="4"/>
      <c r="FZD49" s="4"/>
      <c r="FZE49" s="4"/>
      <c r="FZF49" s="4"/>
      <c r="FZG49" s="4"/>
      <c r="FZH49" s="4"/>
      <c r="FZI49" s="4"/>
      <c r="FZJ49" s="4"/>
      <c r="FZK49" s="4"/>
      <c r="FZL49" s="4"/>
      <c r="FZM49" s="4"/>
      <c r="FZN49" s="4"/>
      <c r="FZO49" s="4"/>
      <c r="FZP49" s="4"/>
      <c r="FZQ49" s="4"/>
      <c r="FZR49" s="4"/>
      <c r="FZS49" s="4"/>
      <c r="FZT49" s="4"/>
      <c r="FZU49" s="4"/>
      <c r="FZV49" s="4"/>
      <c r="FZW49" s="4"/>
      <c r="FZX49" s="4"/>
      <c r="FZY49" s="4"/>
      <c r="FZZ49" s="4"/>
      <c r="GAA49" s="4"/>
      <c r="GAB49" s="4"/>
      <c r="GAC49" s="4"/>
      <c r="GAD49" s="4"/>
      <c r="GAE49" s="4"/>
      <c r="GAF49" s="4"/>
      <c r="GAG49" s="4"/>
      <c r="GAH49" s="4"/>
      <c r="GAI49" s="4"/>
      <c r="GAJ49" s="4"/>
      <c r="GAK49" s="4"/>
      <c r="GAL49" s="4"/>
      <c r="GAM49" s="4"/>
      <c r="GAN49" s="4"/>
      <c r="GAO49" s="4"/>
      <c r="GAP49" s="4"/>
      <c r="GAQ49" s="4"/>
      <c r="GAR49" s="4"/>
      <c r="GAS49" s="4"/>
      <c r="GAT49" s="4"/>
      <c r="GAU49" s="4"/>
      <c r="GAV49" s="4"/>
      <c r="GAW49" s="4"/>
      <c r="GAX49" s="4"/>
      <c r="GAY49" s="4"/>
      <c r="GAZ49" s="4"/>
      <c r="GBA49" s="4"/>
      <c r="GBB49" s="4"/>
      <c r="GBC49" s="4"/>
      <c r="GBD49" s="4"/>
      <c r="GBE49" s="4"/>
      <c r="GBF49" s="4"/>
      <c r="GBG49" s="4"/>
      <c r="GBH49" s="4"/>
      <c r="GBI49" s="4"/>
      <c r="GBJ49" s="4"/>
      <c r="GBK49" s="4"/>
      <c r="GBL49" s="4"/>
      <c r="GBM49" s="4"/>
      <c r="GBN49" s="4"/>
      <c r="GBO49" s="4"/>
      <c r="GBP49" s="4"/>
      <c r="GBQ49" s="4"/>
      <c r="GBR49" s="4"/>
      <c r="GBS49" s="4"/>
      <c r="GBT49" s="4"/>
      <c r="GBU49" s="4"/>
      <c r="GBV49" s="4"/>
      <c r="GBW49" s="4"/>
      <c r="GBX49" s="4"/>
      <c r="GBY49" s="4"/>
      <c r="GBZ49" s="4"/>
      <c r="GCA49" s="4"/>
      <c r="GCB49" s="4"/>
      <c r="GCC49" s="4"/>
      <c r="GCD49" s="4"/>
      <c r="GCE49" s="4"/>
      <c r="GCF49" s="4"/>
      <c r="GCG49" s="4"/>
      <c r="GCH49" s="4"/>
      <c r="GCI49" s="4"/>
      <c r="GCJ49" s="4"/>
      <c r="GCK49" s="4"/>
      <c r="GCL49" s="4"/>
      <c r="GCM49" s="4"/>
      <c r="GCN49" s="4"/>
      <c r="GCO49" s="4"/>
      <c r="GCP49" s="4"/>
      <c r="GCQ49" s="4"/>
      <c r="GCR49" s="4"/>
      <c r="GCS49" s="4"/>
      <c r="GCT49" s="4"/>
      <c r="GCU49" s="4"/>
      <c r="GCV49" s="4"/>
      <c r="GCW49" s="4"/>
      <c r="GCX49" s="4"/>
      <c r="GCY49" s="4"/>
      <c r="GCZ49" s="4"/>
      <c r="GDA49" s="4"/>
      <c r="GDB49" s="4"/>
      <c r="GDC49" s="4"/>
      <c r="GDD49" s="4"/>
      <c r="GDE49" s="4"/>
      <c r="GDF49" s="4"/>
      <c r="GDG49" s="4"/>
      <c r="GDH49" s="4"/>
      <c r="GDI49" s="4"/>
      <c r="GDJ49" s="4"/>
      <c r="GDK49" s="4"/>
      <c r="GDL49" s="4"/>
      <c r="GDM49" s="4"/>
      <c r="GDN49" s="4"/>
      <c r="GDO49" s="4"/>
      <c r="GDP49" s="4"/>
      <c r="GDQ49" s="4"/>
      <c r="GDR49" s="4"/>
      <c r="GDS49" s="4"/>
      <c r="GDT49" s="4"/>
      <c r="GDU49" s="4"/>
      <c r="GDV49" s="4"/>
      <c r="GDW49" s="4"/>
      <c r="GDX49" s="4"/>
      <c r="GDY49" s="4"/>
      <c r="GDZ49" s="4"/>
      <c r="GEA49" s="4"/>
      <c r="GEB49" s="4"/>
      <c r="GEC49" s="4"/>
      <c r="GED49" s="4"/>
      <c r="GEE49" s="4"/>
      <c r="GEF49" s="4"/>
      <c r="GEG49" s="4"/>
      <c r="GEH49" s="4"/>
      <c r="GEI49" s="4"/>
      <c r="GEJ49" s="4"/>
      <c r="GEK49" s="4"/>
      <c r="GEL49" s="4"/>
      <c r="GEM49" s="4"/>
      <c r="GEN49" s="4"/>
      <c r="GEO49" s="4"/>
      <c r="GEP49" s="4"/>
      <c r="GEQ49" s="4"/>
      <c r="GER49" s="4"/>
      <c r="GES49" s="4"/>
      <c r="GET49" s="4"/>
      <c r="GEU49" s="4"/>
      <c r="GEV49" s="4"/>
      <c r="GEW49" s="4"/>
      <c r="GEX49" s="4"/>
      <c r="GEY49" s="4"/>
      <c r="GEZ49" s="4"/>
      <c r="GFA49" s="4"/>
      <c r="GFB49" s="4"/>
      <c r="GFC49" s="4"/>
      <c r="GFD49" s="4"/>
      <c r="GFE49" s="4"/>
      <c r="GFF49" s="4"/>
      <c r="GFG49" s="4"/>
      <c r="GFH49" s="4"/>
      <c r="GFI49" s="4"/>
      <c r="GFJ49" s="4"/>
      <c r="GFK49" s="4"/>
      <c r="GFL49" s="4"/>
      <c r="GFM49" s="4"/>
      <c r="GFN49" s="4"/>
      <c r="GFO49" s="4"/>
      <c r="GFP49" s="4"/>
      <c r="GFQ49" s="4"/>
      <c r="GFR49" s="4"/>
      <c r="GFS49" s="4"/>
      <c r="GFT49" s="4"/>
      <c r="GFU49" s="4"/>
      <c r="GFV49" s="4"/>
      <c r="GFW49" s="4"/>
      <c r="GFX49" s="4"/>
      <c r="GFY49" s="4"/>
      <c r="GFZ49" s="4"/>
      <c r="GGA49" s="4"/>
      <c r="GGB49" s="4"/>
      <c r="GGC49" s="4"/>
      <c r="GGD49" s="4"/>
      <c r="GGE49" s="4"/>
      <c r="GGF49" s="4"/>
      <c r="GGG49" s="4"/>
      <c r="GGH49" s="4"/>
      <c r="GGI49" s="4"/>
      <c r="GGJ49" s="4"/>
      <c r="GGK49" s="4"/>
      <c r="GGL49" s="4"/>
      <c r="GGM49" s="4"/>
      <c r="GGN49" s="4"/>
      <c r="GGO49" s="4"/>
      <c r="GGP49" s="4"/>
      <c r="GGQ49" s="4"/>
      <c r="GGR49" s="4"/>
      <c r="GGS49" s="4"/>
      <c r="GGT49" s="4"/>
      <c r="GGU49" s="4"/>
      <c r="GGV49" s="4"/>
      <c r="GGW49" s="4"/>
      <c r="GGX49" s="4"/>
      <c r="GGY49" s="4"/>
      <c r="GGZ49" s="4"/>
      <c r="GHA49" s="4"/>
      <c r="GHB49" s="4"/>
      <c r="GHC49" s="4"/>
      <c r="GHD49" s="4"/>
      <c r="GHE49" s="4"/>
      <c r="GHF49" s="4"/>
      <c r="GHG49" s="4"/>
      <c r="GHH49" s="4"/>
      <c r="GHI49" s="4"/>
      <c r="GHJ49" s="4"/>
      <c r="GHK49" s="4"/>
      <c r="GHL49" s="4"/>
      <c r="GHM49" s="4"/>
      <c r="GHN49" s="4"/>
      <c r="GHO49" s="4"/>
      <c r="GHP49" s="4"/>
      <c r="GHQ49" s="4"/>
      <c r="GHR49" s="4"/>
      <c r="GHS49" s="4"/>
      <c r="GHT49" s="4"/>
      <c r="GHU49" s="4"/>
      <c r="GHV49" s="4"/>
      <c r="GHW49" s="4"/>
      <c r="GHX49" s="4"/>
      <c r="GHY49" s="4"/>
      <c r="GHZ49" s="4"/>
      <c r="GIA49" s="4"/>
      <c r="GIB49" s="4"/>
      <c r="GIC49" s="4"/>
      <c r="GID49" s="4"/>
      <c r="GIE49" s="4"/>
      <c r="GIF49" s="4"/>
      <c r="GIG49" s="4"/>
      <c r="GIH49" s="4"/>
      <c r="GII49" s="4"/>
      <c r="GIJ49" s="4"/>
      <c r="GIK49" s="4"/>
      <c r="GIL49" s="4"/>
      <c r="GIM49" s="4"/>
      <c r="GIN49" s="4"/>
      <c r="GIO49" s="4"/>
      <c r="GIP49" s="4"/>
      <c r="GIQ49" s="4"/>
      <c r="GIR49" s="4"/>
      <c r="GIS49" s="4"/>
      <c r="GIT49" s="4"/>
      <c r="GIU49" s="4"/>
      <c r="GIV49" s="4"/>
      <c r="GIW49" s="4"/>
      <c r="GIX49" s="4"/>
      <c r="GIY49" s="4"/>
      <c r="GIZ49" s="4"/>
      <c r="GJA49" s="4"/>
      <c r="GJB49" s="4"/>
      <c r="GJC49" s="4"/>
      <c r="GJD49" s="4"/>
      <c r="GJE49" s="4"/>
      <c r="GJF49" s="4"/>
      <c r="GJG49" s="4"/>
      <c r="GJH49" s="4"/>
      <c r="GJI49" s="4"/>
      <c r="GJJ49" s="4"/>
      <c r="GJK49" s="4"/>
      <c r="GJL49" s="4"/>
      <c r="GJM49" s="4"/>
      <c r="GJN49" s="4"/>
      <c r="GJO49" s="4"/>
      <c r="GJP49" s="4"/>
      <c r="GJQ49" s="4"/>
      <c r="GJR49" s="4"/>
      <c r="GJS49" s="4"/>
      <c r="GJT49" s="4"/>
      <c r="GJU49" s="4"/>
      <c r="GJV49" s="4"/>
      <c r="GJW49" s="4"/>
      <c r="GJX49" s="4"/>
      <c r="GJY49" s="4"/>
      <c r="GJZ49" s="4"/>
      <c r="GKA49" s="4"/>
      <c r="GKB49" s="4"/>
      <c r="GKC49" s="4"/>
      <c r="GKD49" s="4"/>
      <c r="GKE49" s="4"/>
      <c r="GKF49" s="4"/>
      <c r="GKG49" s="4"/>
      <c r="GKH49" s="4"/>
      <c r="GKI49" s="4"/>
      <c r="GKJ49" s="4"/>
      <c r="GKK49" s="4"/>
      <c r="GKL49" s="4"/>
      <c r="GKM49" s="4"/>
      <c r="GKN49" s="4"/>
      <c r="GKO49" s="4"/>
      <c r="GKP49" s="4"/>
      <c r="GKQ49" s="4"/>
      <c r="GKR49" s="4"/>
      <c r="GKS49" s="4"/>
      <c r="GKT49" s="4"/>
      <c r="GKU49" s="4"/>
      <c r="GKV49" s="4"/>
      <c r="GKW49" s="4"/>
      <c r="GKX49" s="4"/>
      <c r="GKY49" s="4"/>
      <c r="GKZ49" s="4"/>
      <c r="GLA49" s="4"/>
      <c r="GLB49" s="4"/>
      <c r="GLC49" s="4"/>
      <c r="GLD49" s="4"/>
      <c r="GLE49" s="4"/>
      <c r="GLF49" s="4"/>
      <c r="GLG49" s="4"/>
      <c r="GLH49" s="4"/>
      <c r="GLI49" s="4"/>
      <c r="GLJ49" s="4"/>
      <c r="GLK49" s="4"/>
      <c r="GLL49" s="4"/>
      <c r="GLM49" s="4"/>
      <c r="GLN49" s="4"/>
      <c r="GLO49" s="4"/>
      <c r="GLP49" s="4"/>
      <c r="GLQ49" s="4"/>
      <c r="GLR49" s="4"/>
      <c r="GLS49" s="4"/>
      <c r="GLT49" s="4"/>
      <c r="GLU49" s="4"/>
      <c r="GLV49" s="4"/>
      <c r="GLW49" s="4"/>
      <c r="GLX49" s="4"/>
      <c r="GLY49" s="4"/>
      <c r="GLZ49" s="4"/>
      <c r="GMA49" s="4"/>
      <c r="GMB49" s="4"/>
      <c r="GMC49" s="4"/>
      <c r="GMD49" s="4"/>
      <c r="GME49" s="4"/>
      <c r="GMF49" s="4"/>
      <c r="GMG49" s="4"/>
      <c r="GMH49" s="4"/>
      <c r="GMI49" s="4"/>
      <c r="GMJ49" s="4"/>
      <c r="GMK49" s="4"/>
      <c r="GML49" s="4"/>
      <c r="GMM49" s="4"/>
      <c r="GMN49" s="4"/>
      <c r="GMO49" s="4"/>
      <c r="GMP49" s="4"/>
      <c r="GMQ49" s="4"/>
      <c r="GMR49" s="4"/>
      <c r="GMS49" s="4"/>
      <c r="GMT49" s="4"/>
      <c r="GMU49" s="4"/>
      <c r="GMV49" s="4"/>
      <c r="GMW49" s="4"/>
      <c r="GMX49" s="4"/>
      <c r="GMY49" s="4"/>
      <c r="GMZ49" s="4"/>
      <c r="GNA49" s="4"/>
      <c r="GNB49" s="4"/>
      <c r="GNC49" s="4"/>
      <c r="GND49" s="4"/>
      <c r="GNE49" s="4"/>
      <c r="GNF49" s="4"/>
      <c r="GNG49" s="4"/>
      <c r="GNH49" s="4"/>
      <c r="GNI49" s="4"/>
      <c r="GNJ49" s="4"/>
      <c r="GNK49" s="4"/>
      <c r="GNL49" s="4"/>
      <c r="GNM49" s="4"/>
      <c r="GNN49" s="4"/>
      <c r="GNO49" s="4"/>
      <c r="GNP49" s="4"/>
      <c r="GNQ49" s="4"/>
      <c r="GNR49" s="4"/>
      <c r="GNS49" s="4"/>
      <c r="GNT49" s="4"/>
      <c r="GNU49" s="4"/>
      <c r="GNV49" s="4"/>
      <c r="GNW49" s="4"/>
      <c r="GNX49" s="4"/>
      <c r="GNY49" s="4"/>
      <c r="GNZ49" s="4"/>
      <c r="GOA49" s="4"/>
      <c r="GOB49" s="4"/>
      <c r="GOC49" s="4"/>
      <c r="GOD49" s="4"/>
      <c r="GOE49" s="4"/>
      <c r="GOF49" s="4"/>
      <c r="GOG49" s="4"/>
      <c r="GOH49" s="4"/>
      <c r="GOI49" s="4"/>
      <c r="GOJ49" s="4"/>
      <c r="GOK49" s="4"/>
      <c r="GOL49" s="4"/>
      <c r="GOM49" s="4"/>
      <c r="GON49" s="4"/>
      <c r="GOO49" s="4"/>
      <c r="GOP49" s="4"/>
      <c r="GOQ49" s="4"/>
      <c r="GOR49" s="4"/>
      <c r="GOS49" s="4"/>
      <c r="GOT49" s="4"/>
      <c r="GOU49" s="4"/>
      <c r="GOV49" s="4"/>
      <c r="GOW49" s="4"/>
      <c r="GOX49" s="4"/>
      <c r="GOY49" s="4"/>
      <c r="GOZ49" s="4"/>
      <c r="GPA49" s="4"/>
      <c r="GPB49" s="4"/>
      <c r="GPC49" s="4"/>
      <c r="GPD49" s="4"/>
      <c r="GPE49" s="4"/>
      <c r="GPF49" s="4"/>
      <c r="GPG49" s="4"/>
      <c r="GPH49" s="4"/>
      <c r="GPI49" s="4"/>
      <c r="GPJ49" s="4"/>
      <c r="GPK49" s="4"/>
      <c r="GPL49" s="4"/>
      <c r="GPM49" s="4"/>
      <c r="GPN49" s="4"/>
      <c r="GPO49" s="4"/>
      <c r="GPP49" s="4"/>
      <c r="GPQ49" s="4"/>
      <c r="GPR49" s="4"/>
      <c r="GPS49" s="4"/>
      <c r="GPT49" s="4"/>
      <c r="GPU49" s="4"/>
      <c r="GPV49" s="4"/>
      <c r="GPW49" s="4"/>
      <c r="GPX49" s="4"/>
      <c r="GPY49" s="4"/>
      <c r="GPZ49" s="4"/>
      <c r="GQA49" s="4"/>
      <c r="GQB49" s="4"/>
      <c r="GQC49" s="4"/>
      <c r="GQD49" s="4"/>
      <c r="GQE49" s="4"/>
      <c r="GQF49" s="4"/>
      <c r="GQG49" s="4"/>
      <c r="GQH49" s="4"/>
      <c r="GQI49" s="4"/>
      <c r="GQJ49" s="4"/>
      <c r="GQK49" s="4"/>
      <c r="GQL49" s="4"/>
      <c r="GQM49" s="4"/>
      <c r="GQN49" s="4"/>
      <c r="GQO49" s="4"/>
      <c r="GQP49" s="4"/>
      <c r="GQQ49" s="4"/>
      <c r="GQR49" s="4"/>
      <c r="GQS49" s="4"/>
      <c r="GQT49" s="4"/>
      <c r="GQU49" s="4"/>
      <c r="GQV49" s="4"/>
      <c r="GQW49" s="4"/>
      <c r="GQX49" s="4"/>
      <c r="GQY49" s="4"/>
      <c r="GQZ49" s="4"/>
      <c r="GRA49" s="4"/>
      <c r="GRB49" s="4"/>
      <c r="GRC49" s="4"/>
      <c r="GRD49" s="4"/>
      <c r="GRE49" s="4"/>
      <c r="GRF49" s="4"/>
      <c r="GRG49" s="4"/>
      <c r="GRH49" s="4"/>
      <c r="GRI49" s="4"/>
      <c r="GRJ49" s="4"/>
      <c r="GRK49" s="4"/>
      <c r="GRL49" s="4"/>
      <c r="GRM49" s="4"/>
      <c r="GRN49" s="4"/>
      <c r="GRO49" s="4"/>
      <c r="GRP49" s="4"/>
      <c r="GRQ49" s="4"/>
      <c r="GRR49" s="4"/>
      <c r="GRS49" s="4"/>
      <c r="GRT49" s="4"/>
      <c r="GRU49" s="4"/>
      <c r="GRV49" s="4"/>
      <c r="GRW49" s="4"/>
      <c r="GRX49" s="4"/>
      <c r="GRY49" s="4"/>
      <c r="GRZ49" s="4"/>
      <c r="GSA49" s="4"/>
      <c r="GSB49" s="4"/>
      <c r="GSC49" s="4"/>
      <c r="GSD49" s="4"/>
      <c r="GSE49" s="4"/>
      <c r="GSF49" s="4"/>
      <c r="GSG49" s="4"/>
      <c r="GSH49" s="4"/>
      <c r="GSI49" s="4"/>
      <c r="GSJ49" s="4"/>
      <c r="GSK49" s="4"/>
      <c r="GSL49" s="4"/>
      <c r="GSM49" s="4"/>
      <c r="GSN49" s="4"/>
      <c r="GSO49" s="4"/>
      <c r="GSP49" s="4"/>
      <c r="GSQ49" s="4"/>
      <c r="GSR49" s="4"/>
      <c r="GSS49" s="4"/>
      <c r="GST49" s="4"/>
      <c r="GSU49" s="4"/>
      <c r="GSV49" s="4"/>
      <c r="GSW49" s="4"/>
      <c r="GSX49" s="4"/>
      <c r="GSY49" s="4"/>
      <c r="GSZ49" s="4"/>
      <c r="GTA49" s="4"/>
      <c r="GTB49" s="4"/>
      <c r="GTC49" s="4"/>
      <c r="GTD49" s="4"/>
      <c r="GTE49" s="4"/>
      <c r="GTF49" s="4"/>
      <c r="GTG49" s="4"/>
      <c r="GTH49" s="4"/>
      <c r="GTI49" s="4"/>
      <c r="GTJ49" s="4"/>
      <c r="GTK49" s="4"/>
      <c r="GTL49" s="4"/>
      <c r="GTM49" s="4"/>
      <c r="GTN49" s="4"/>
      <c r="GTO49" s="4"/>
      <c r="GTP49" s="4"/>
      <c r="GTQ49" s="4"/>
      <c r="GTR49" s="4"/>
      <c r="GTS49" s="4"/>
      <c r="GTT49" s="4"/>
      <c r="GTU49" s="4"/>
      <c r="GTV49" s="4"/>
      <c r="GTW49" s="4"/>
      <c r="GTX49" s="4"/>
      <c r="GTY49" s="4"/>
      <c r="GTZ49" s="4"/>
      <c r="GUA49" s="4"/>
      <c r="GUB49" s="4"/>
      <c r="GUC49" s="4"/>
      <c r="GUD49" s="4"/>
      <c r="GUE49" s="4"/>
      <c r="GUF49" s="4"/>
      <c r="GUG49" s="4"/>
      <c r="GUH49" s="4"/>
      <c r="GUI49" s="4"/>
      <c r="GUJ49" s="4"/>
      <c r="GUK49" s="4"/>
      <c r="GUL49" s="4"/>
      <c r="GUM49" s="4"/>
      <c r="GUN49" s="4"/>
      <c r="GUO49" s="4"/>
      <c r="GUP49" s="4"/>
      <c r="GUQ49" s="4"/>
      <c r="GUR49" s="4"/>
      <c r="GUS49" s="4"/>
      <c r="GUT49" s="4"/>
      <c r="GUU49" s="4"/>
      <c r="GUV49" s="4"/>
      <c r="GUW49" s="4"/>
      <c r="GUX49" s="4"/>
      <c r="GUY49" s="4"/>
      <c r="GUZ49" s="4"/>
      <c r="GVA49" s="4"/>
      <c r="GVB49" s="4"/>
      <c r="GVC49" s="4"/>
      <c r="GVD49" s="4"/>
      <c r="GVE49" s="4"/>
      <c r="GVF49" s="4"/>
      <c r="GVG49" s="4"/>
      <c r="GVH49" s="4"/>
      <c r="GVI49" s="4"/>
      <c r="GVJ49" s="4"/>
      <c r="GVK49" s="4"/>
      <c r="GVL49" s="4"/>
      <c r="GVM49" s="4"/>
      <c r="GVN49" s="4"/>
      <c r="GVO49" s="4"/>
      <c r="GVP49" s="4"/>
      <c r="GVQ49" s="4"/>
      <c r="GVR49" s="4"/>
      <c r="GVS49" s="4"/>
      <c r="GVT49" s="4"/>
      <c r="GVU49" s="4"/>
      <c r="GVV49" s="4"/>
      <c r="GVW49" s="4"/>
      <c r="GVX49" s="4"/>
      <c r="GVY49" s="4"/>
      <c r="GVZ49" s="4"/>
      <c r="GWA49" s="4"/>
      <c r="GWB49" s="4"/>
      <c r="GWC49" s="4"/>
      <c r="GWD49" s="4"/>
      <c r="GWE49" s="4"/>
      <c r="GWF49" s="4"/>
      <c r="GWG49" s="4"/>
      <c r="GWH49" s="4"/>
      <c r="GWI49" s="4"/>
      <c r="GWJ49" s="4"/>
      <c r="GWK49" s="4"/>
      <c r="GWL49" s="4"/>
      <c r="GWM49" s="4"/>
      <c r="GWN49" s="4"/>
      <c r="GWO49" s="4"/>
      <c r="GWP49" s="4"/>
      <c r="GWQ49" s="4"/>
      <c r="GWR49" s="4"/>
      <c r="GWS49" s="4"/>
      <c r="GWT49" s="4"/>
      <c r="GWU49" s="4"/>
      <c r="GWV49" s="4"/>
      <c r="GWW49" s="4"/>
      <c r="GWX49" s="4"/>
      <c r="GWY49" s="4"/>
      <c r="GWZ49" s="4"/>
      <c r="GXA49" s="4"/>
      <c r="GXB49" s="4"/>
      <c r="GXC49" s="4"/>
      <c r="GXD49" s="4"/>
      <c r="GXE49" s="4"/>
      <c r="GXF49" s="4"/>
      <c r="GXG49" s="4"/>
      <c r="GXH49" s="4"/>
      <c r="GXI49" s="4"/>
      <c r="GXJ49" s="4"/>
      <c r="GXK49" s="4"/>
      <c r="GXL49" s="4"/>
      <c r="GXM49" s="4"/>
      <c r="GXN49" s="4"/>
      <c r="GXO49" s="4"/>
      <c r="GXP49" s="4"/>
      <c r="GXQ49" s="4"/>
      <c r="GXR49" s="4"/>
      <c r="GXS49" s="4"/>
      <c r="GXT49" s="4"/>
      <c r="GXU49" s="4"/>
      <c r="GXV49" s="4"/>
      <c r="GXW49" s="4"/>
      <c r="GXX49" s="4"/>
      <c r="GXY49" s="4"/>
      <c r="GXZ49" s="4"/>
      <c r="GYA49" s="4"/>
      <c r="GYB49" s="4"/>
      <c r="GYC49" s="4"/>
      <c r="GYD49" s="4"/>
      <c r="GYE49" s="4"/>
      <c r="GYF49" s="4"/>
      <c r="GYG49" s="4"/>
      <c r="GYH49" s="4"/>
      <c r="GYI49" s="4"/>
      <c r="GYJ49" s="4"/>
      <c r="GYK49" s="4"/>
      <c r="GYL49" s="4"/>
      <c r="GYM49" s="4"/>
      <c r="GYN49" s="4"/>
      <c r="GYO49" s="4"/>
      <c r="GYP49" s="4"/>
      <c r="GYQ49" s="4"/>
      <c r="GYR49" s="4"/>
      <c r="GYS49" s="4"/>
      <c r="GYT49" s="4"/>
      <c r="GYU49" s="4"/>
      <c r="GYV49" s="4"/>
      <c r="GYW49" s="4"/>
      <c r="GYX49" s="4"/>
      <c r="GYY49" s="4"/>
      <c r="GYZ49" s="4"/>
      <c r="GZA49" s="4"/>
      <c r="GZB49" s="4"/>
      <c r="GZC49" s="4"/>
      <c r="GZD49" s="4"/>
      <c r="GZE49" s="4"/>
      <c r="GZF49" s="4"/>
      <c r="GZG49" s="4"/>
      <c r="GZH49" s="4"/>
      <c r="GZI49" s="4"/>
      <c r="GZJ49" s="4"/>
      <c r="GZK49" s="4"/>
      <c r="GZL49" s="4"/>
      <c r="GZM49" s="4"/>
      <c r="GZN49" s="4"/>
      <c r="GZO49" s="4"/>
      <c r="GZP49" s="4"/>
      <c r="GZQ49" s="4"/>
      <c r="GZR49" s="4"/>
      <c r="GZS49" s="4"/>
      <c r="GZT49" s="4"/>
      <c r="GZU49" s="4"/>
      <c r="GZV49" s="4"/>
      <c r="GZW49" s="4"/>
      <c r="GZX49" s="4"/>
      <c r="GZY49" s="4"/>
      <c r="GZZ49" s="4"/>
      <c r="HAA49" s="4"/>
      <c r="HAB49" s="4"/>
      <c r="HAC49" s="4"/>
      <c r="HAD49" s="4"/>
      <c r="HAE49" s="4"/>
      <c r="HAF49" s="4"/>
      <c r="HAG49" s="4"/>
      <c r="HAH49" s="4"/>
      <c r="HAI49" s="4"/>
      <c r="HAJ49" s="4"/>
      <c r="HAK49" s="4"/>
      <c r="HAL49" s="4"/>
      <c r="HAM49" s="4"/>
      <c r="HAN49" s="4"/>
      <c r="HAO49" s="4"/>
      <c r="HAP49" s="4"/>
      <c r="HAQ49" s="4"/>
      <c r="HAR49" s="4"/>
      <c r="HAS49" s="4"/>
      <c r="HAT49" s="4"/>
      <c r="HAU49" s="4"/>
      <c r="HAV49" s="4"/>
      <c r="HAW49" s="4"/>
      <c r="HAX49" s="4"/>
      <c r="HAY49" s="4"/>
      <c r="HAZ49" s="4"/>
      <c r="HBA49" s="4"/>
      <c r="HBB49" s="4"/>
      <c r="HBC49" s="4"/>
      <c r="HBD49" s="4"/>
      <c r="HBE49" s="4"/>
      <c r="HBF49" s="4"/>
      <c r="HBG49" s="4"/>
      <c r="HBH49" s="4"/>
      <c r="HBI49" s="4"/>
      <c r="HBJ49" s="4"/>
      <c r="HBK49" s="4"/>
      <c r="HBL49" s="4"/>
      <c r="HBM49" s="4"/>
      <c r="HBN49" s="4"/>
      <c r="HBO49" s="4"/>
      <c r="HBP49" s="4"/>
      <c r="HBQ49" s="4"/>
      <c r="HBR49" s="4"/>
      <c r="HBS49" s="4"/>
      <c r="HBT49" s="4"/>
      <c r="HBU49" s="4"/>
      <c r="HBV49" s="4"/>
      <c r="HBW49" s="4"/>
      <c r="HBX49" s="4"/>
      <c r="HBY49" s="4"/>
      <c r="HBZ49" s="4"/>
      <c r="HCA49" s="4"/>
      <c r="HCB49" s="4"/>
      <c r="HCC49" s="4"/>
      <c r="HCD49" s="4"/>
      <c r="HCE49" s="4"/>
      <c r="HCF49" s="4"/>
      <c r="HCG49" s="4"/>
      <c r="HCH49" s="4"/>
      <c r="HCI49" s="4"/>
      <c r="HCJ49" s="4"/>
      <c r="HCK49" s="4"/>
      <c r="HCL49" s="4"/>
      <c r="HCM49" s="4"/>
      <c r="HCN49" s="4"/>
      <c r="HCO49" s="4"/>
      <c r="HCP49" s="4"/>
      <c r="HCQ49" s="4"/>
      <c r="HCR49" s="4"/>
      <c r="HCS49" s="4"/>
      <c r="HCT49" s="4"/>
      <c r="HCU49" s="4"/>
      <c r="HCV49" s="4"/>
      <c r="HCW49" s="4"/>
      <c r="HCX49" s="4"/>
      <c r="HCY49" s="4"/>
      <c r="HCZ49" s="4"/>
      <c r="HDA49" s="4"/>
      <c r="HDB49" s="4"/>
      <c r="HDC49" s="4"/>
      <c r="HDD49" s="4"/>
      <c r="HDE49" s="4"/>
      <c r="HDF49" s="4"/>
      <c r="HDG49" s="4"/>
      <c r="HDH49" s="4"/>
      <c r="HDI49" s="4"/>
      <c r="HDJ49" s="4"/>
      <c r="HDK49" s="4"/>
      <c r="HDL49" s="4"/>
      <c r="HDM49" s="4"/>
      <c r="HDN49" s="4"/>
      <c r="HDO49" s="4"/>
      <c r="HDP49" s="4"/>
      <c r="HDQ49" s="4"/>
      <c r="HDR49" s="4"/>
      <c r="HDS49" s="4"/>
      <c r="HDT49" s="4"/>
      <c r="HDU49" s="4"/>
      <c r="HDV49" s="4"/>
      <c r="HDW49" s="4"/>
      <c r="HDX49" s="4"/>
      <c r="HDY49" s="4"/>
      <c r="HDZ49" s="4"/>
      <c r="HEA49" s="4"/>
      <c r="HEB49" s="4"/>
      <c r="HEC49" s="4"/>
      <c r="HED49" s="4"/>
      <c r="HEE49" s="4"/>
      <c r="HEF49" s="4"/>
      <c r="HEG49" s="4"/>
      <c r="HEH49" s="4"/>
      <c r="HEI49" s="4"/>
      <c r="HEJ49" s="4"/>
      <c r="HEK49" s="4"/>
      <c r="HEL49" s="4"/>
      <c r="HEM49" s="4"/>
      <c r="HEN49" s="4"/>
      <c r="HEO49" s="4"/>
      <c r="HEP49" s="4"/>
      <c r="HEQ49" s="4"/>
      <c r="HER49" s="4"/>
      <c r="HES49" s="4"/>
      <c r="HET49" s="4"/>
      <c r="HEU49" s="4"/>
      <c r="HEV49" s="4"/>
      <c r="HEW49" s="4"/>
      <c r="HEX49" s="4"/>
      <c r="HEY49" s="4"/>
      <c r="HEZ49" s="4"/>
      <c r="HFA49" s="4"/>
      <c r="HFB49" s="4"/>
      <c r="HFC49" s="4"/>
      <c r="HFD49" s="4"/>
      <c r="HFE49" s="4"/>
      <c r="HFF49" s="4"/>
      <c r="HFG49" s="4"/>
      <c r="HFH49" s="4"/>
      <c r="HFI49" s="4"/>
      <c r="HFJ49" s="4"/>
      <c r="HFK49" s="4"/>
      <c r="HFL49" s="4"/>
      <c r="HFM49" s="4"/>
      <c r="HFN49" s="4"/>
      <c r="HFO49" s="4"/>
      <c r="HFP49" s="4"/>
      <c r="HFQ49" s="4"/>
      <c r="HFR49" s="4"/>
      <c r="HFS49" s="4"/>
      <c r="HFT49" s="4"/>
      <c r="HFU49" s="4"/>
      <c r="HFV49" s="4"/>
      <c r="HFW49" s="4"/>
      <c r="HFX49" s="4"/>
      <c r="HFY49" s="4"/>
      <c r="HFZ49" s="4"/>
      <c r="HGA49" s="4"/>
      <c r="HGB49" s="4"/>
      <c r="HGC49" s="4"/>
      <c r="HGD49" s="4"/>
      <c r="HGE49" s="4"/>
      <c r="HGF49" s="4"/>
      <c r="HGG49" s="4"/>
      <c r="HGH49" s="4"/>
      <c r="HGI49" s="4"/>
      <c r="HGJ49" s="4"/>
      <c r="HGK49" s="4"/>
      <c r="HGL49" s="4"/>
      <c r="HGM49" s="4"/>
      <c r="HGN49" s="4"/>
      <c r="HGO49" s="4"/>
      <c r="HGP49" s="4"/>
      <c r="HGQ49" s="4"/>
      <c r="HGR49" s="4"/>
      <c r="HGS49" s="4"/>
      <c r="HGT49" s="4"/>
      <c r="HGU49" s="4"/>
      <c r="HGV49" s="4"/>
      <c r="HGW49" s="4"/>
      <c r="HGX49" s="4"/>
      <c r="HGY49" s="4"/>
      <c r="HGZ49" s="4"/>
      <c r="HHA49" s="4"/>
      <c r="HHB49" s="4"/>
      <c r="HHC49" s="4"/>
      <c r="HHD49" s="4"/>
      <c r="HHE49" s="4"/>
      <c r="HHF49" s="4"/>
      <c r="HHG49" s="4"/>
      <c r="HHH49" s="4"/>
      <c r="HHI49" s="4"/>
      <c r="HHJ49" s="4"/>
      <c r="HHK49" s="4"/>
      <c r="HHL49" s="4"/>
      <c r="HHM49" s="4"/>
      <c r="HHN49" s="4"/>
      <c r="HHO49" s="4"/>
      <c r="HHP49" s="4"/>
      <c r="HHQ49" s="4"/>
      <c r="HHR49" s="4"/>
      <c r="HHS49" s="4"/>
      <c r="HHT49" s="4"/>
      <c r="HHU49" s="4"/>
      <c r="HHV49" s="4"/>
      <c r="HHW49" s="4"/>
      <c r="HHX49" s="4"/>
      <c r="HHY49" s="4"/>
      <c r="HHZ49" s="4"/>
      <c r="HIA49" s="4"/>
      <c r="HIB49" s="4"/>
      <c r="HIC49" s="4"/>
      <c r="HID49" s="4"/>
      <c r="HIE49" s="4"/>
      <c r="HIF49" s="4"/>
      <c r="HIG49" s="4"/>
      <c r="HIH49" s="4"/>
      <c r="HII49" s="4"/>
      <c r="HIJ49" s="4"/>
      <c r="HIK49" s="4"/>
      <c r="HIL49" s="4"/>
      <c r="HIM49" s="4"/>
      <c r="HIN49" s="4"/>
      <c r="HIO49" s="4"/>
      <c r="HIP49" s="4"/>
      <c r="HIQ49" s="4"/>
      <c r="HIR49" s="4"/>
      <c r="HIS49" s="4"/>
      <c r="HIT49" s="4"/>
      <c r="HIU49" s="4"/>
      <c r="HIV49" s="4"/>
      <c r="HIW49" s="4"/>
      <c r="HIX49" s="4"/>
      <c r="HIY49" s="4"/>
      <c r="HIZ49" s="4"/>
      <c r="HJA49" s="4"/>
      <c r="HJB49" s="4"/>
      <c r="HJC49" s="4"/>
      <c r="HJD49" s="4"/>
      <c r="HJE49" s="4"/>
      <c r="HJF49" s="4"/>
      <c r="HJG49" s="4"/>
      <c r="HJH49" s="4"/>
      <c r="HJI49" s="4"/>
      <c r="HJJ49" s="4"/>
      <c r="HJK49" s="4"/>
      <c r="HJL49" s="4"/>
      <c r="HJM49" s="4"/>
      <c r="HJN49" s="4"/>
      <c r="HJO49" s="4"/>
      <c r="HJP49" s="4"/>
      <c r="HJQ49" s="4"/>
      <c r="HJR49" s="4"/>
      <c r="HJS49" s="4"/>
      <c r="HJT49" s="4"/>
      <c r="HJU49" s="4"/>
      <c r="HJV49" s="4"/>
      <c r="HJW49" s="4"/>
      <c r="HJX49" s="4"/>
      <c r="HJY49" s="4"/>
      <c r="HJZ49" s="4"/>
      <c r="HKA49" s="4"/>
      <c r="HKB49" s="4"/>
      <c r="HKC49" s="4"/>
      <c r="HKD49" s="4"/>
      <c r="HKE49" s="4"/>
      <c r="HKF49" s="4"/>
      <c r="HKG49" s="4"/>
      <c r="HKH49" s="4"/>
      <c r="HKI49" s="4"/>
      <c r="HKJ49" s="4"/>
      <c r="HKK49" s="4"/>
      <c r="HKL49" s="4"/>
      <c r="HKM49" s="4"/>
      <c r="HKN49" s="4"/>
      <c r="HKO49" s="4"/>
      <c r="HKP49" s="4"/>
      <c r="HKQ49" s="4"/>
      <c r="HKR49" s="4"/>
      <c r="HKS49" s="4"/>
      <c r="HKT49" s="4"/>
      <c r="HKU49" s="4"/>
      <c r="HKV49" s="4"/>
      <c r="HKW49" s="4"/>
      <c r="HKX49" s="4"/>
      <c r="HKY49" s="4"/>
      <c r="HKZ49" s="4"/>
      <c r="HLA49" s="4"/>
      <c r="HLB49" s="4"/>
      <c r="HLC49" s="4"/>
      <c r="HLD49" s="4"/>
      <c r="HLE49" s="4"/>
      <c r="HLF49" s="4"/>
      <c r="HLG49" s="4"/>
      <c r="HLH49" s="4"/>
      <c r="HLI49" s="4"/>
      <c r="HLJ49" s="4"/>
      <c r="HLK49" s="4"/>
      <c r="HLL49" s="4"/>
      <c r="HLM49" s="4"/>
      <c r="HLN49" s="4"/>
      <c r="HLO49" s="4"/>
      <c r="HLP49" s="4"/>
      <c r="HLQ49" s="4"/>
      <c r="HLR49" s="4"/>
      <c r="HLS49" s="4"/>
      <c r="HLT49" s="4"/>
      <c r="HLU49" s="4"/>
      <c r="HLV49" s="4"/>
      <c r="HLW49" s="4"/>
      <c r="HLX49" s="4"/>
      <c r="HLY49" s="4"/>
      <c r="HLZ49" s="4"/>
      <c r="HMA49" s="4"/>
      <c r="HMB49" s="4"/>
      <c r="HMC49" s="4"/>
      <c r="HMD49" s="4"/>
      <c r="HME49" s="4"/>
      <c r="HMF49" s="4"/>
      <c r="HMG49" s="4"/>
      <c r="HMH49" s="4"/>
      <c r="HMI49" s="4"/>
      <c r="HMJ49" s="4"/>
      <c r="HMK49" s="4"/>
      <c r="HML49" s="4"/>
      <c r="HMM49" s="4"/>
      <c r="HMN49" s="4"/>
      <c r="HMO49" s="4"/>
      <c r="HMP49" s="4"/>
      <c r="HMQ49" s="4"/>
      <c r="HMR49" s="4"/>
      <c r="HMS49" s="4"/>
      <c r="HMT49" s="4"/>
      <c r="HMU49" s="4"/>
      <c r="HMV49" s="4"/>
      <c r="HMW49" s="4"/>
      <c r="HMX49" s="4"/>
      <c r="HMY49" s="4"/>
      <c r="HMZ49" s="4"/>
      <c r="HNA49" s="4"/>
      <c r="HNB49" s="4"/>
      <c r="HNC49" s="4"/>
      <c r="HND49" s="4"/>
      <c r="HNE49" s="4"/>
      <c r="HNF49" s="4"/>
      <c r="HNG49" s="4"/>
      <c r="HNH49" s="4"/>
      <c r="HNI49" s="4"/>
      <c r="HNJ49" s="4"/>
      <c r="HNK49" s="4"/>
      <c r="HNL49" s="4"/>
      <c r="HNM49" s="4"/>
      <c r="HNN49" s="4"/>
      <c r="HNO49" s="4"/>
      <c r="HNP49" s="4"/>
      <c r="HNQ49" s="4"/>
      <c r="HNR49" s="4"/>
      <c r="HNS49" s="4"/>
      <c r="HNT49" s="4"/>
      <c r="HNU49" s="4"/>
      <c r="HNV49" s="4"/>
      <c r="HNW49" s="4"/>
      <c r="HNX49" s="4"/>
      <c r="HNY49" s="4"/>
      <c r="HNZ49" s="4"/>
      <c r="HOA49" s="4"/>
      <c r="HOB49" s="4"/>
      <c r="HOC49" s="4"/>
      <c r="HOD49" s="4"/>
      <c r="HOE49" s="4"/>
      <c r="HOF49" s="4"/>
      <c r="HOG49" s="4"/>
      <c r="HOH49" s="4"/>
      <c r="HOI49" s="4"/>
      <c r="HOJ49" s="4"/>
      <c r="HOK49" s="4"/>
      <c r="HOL49" s="4"/>
      <c r="HOM49" s="4"/>
      <c r="HON49" s="4"/>
      <c r="HOO49" s="4"/>
      <c r="HOP49" s="4"/>
      <c r="HOQ49" s="4"/>
      <c r="HOR49" s="4"/>
      <c r="HOS49" s="4"/>
      <c r="HOT49" s="4"/>
      <c r="HOU49" s="4"/>
      <c r="HOV49" s="4"/>
      <c r="HOW49" s="4"/>
      <c r="HOX49" s="4"/>
      <c r="HOY49" s="4"/>
      <c r="HOZ49" s="4"/>
      <c r="HPA49" s="4"/>
      <c r="HPB49" s="4"/>
      <c r="HPC49" s="4"/>
      <c r="HPD49" s="4"/>
      <c r="HPE49" s="4"/>
      <c r="HPF49" s="4"/>
      <c r="HPG49" s="4"/>
      <c r="HPH49" s="4"/>
      <c r="HPI49" s="4"/>
      <c r="HPJ49" s="4"/>
      <c r="HPK49" s="4"/>
      <c r="HPL49" s="4"/>
      <c r="HPM49" s="4"/>
      <c r="HPN49" s="4"/>
      <c r="HPO49" s="4"/>
      <c r="HPP49" s="4"/>
      <c r="HPQ49" s="4"/>
      <c r="HPR49" s="4"/>
      <c r="HPS49" s="4"/>
      <c r="HPT49" s="4"/>
      <c r="HPU49" s="4"/>
      <c r="HPV49" s="4"/>
      <c r="HPW49" s="4"/>
      <c r="HPX49" s="4"/>
      <c r="HPY49" s="4"/>
      <c r="HPZ49" s="4"/>
      <c r="HQA49" s="4"/>
      <c r="HQB49" s="4"/>
      <c r="HQC49" s="4"/>
      <c r="HQD49" s="4"/>
      <c r="HQE49" s="4"/>
      <c r="HQF49" s="4"/>
      <c r="HQG49" s="4"/>
      <c r="HQH49" s="4"/>
      <c r="HQI49" s="4"/>
      <c r="HQJ49" s="4"/>
      <c r="HQK49" s="4"/>
      <c r="HQL49" s="4"/>
      <c r="HQM49" s="4"/>
      <c r="HQN49" s="4"/>
      <c r="HQO49" s="4"/>
      <c r="HQP49" s="4"/>
      <c r="HQQ49" s="4"/>
      <c r="HQR49" s="4"/>
      <c r="HQS49" s="4"/>
      <c r="HQT49" s="4"/>
      <c r="HQU49" s="4"/>
      <c r="HQV49" s="4"/>
      <c r="HQW49" s="4"/>
      <c r="HQX49" s="4"/>
      <c r="HQY49" s="4"/>
      <c r="HQZ49" s="4"/>
      <c r="HRA49" s="4"/>
      <c r="HRB49" s="4"/>
      <c r="HRC49" s="4"/>
      <c r="HRD49" s="4"/>
      <c r="HRE49" s="4"/>
      <c r="HRF49" s="4"/>
      <c r="HRG49" s="4"/>
      <c r="HRH49" s="4"/>
      <c r="HRI49" s="4"/>
      <c r="HRJ49" s="4"/>
      <c r="HRK49" s="4"/>
      <c r="HRL49" s="4"/>
      <c r="HRM49" s="4"/>
      <c r="HRN49" s="4"/>
      <c r="HRO49" s="4"/>
      <c r="HRP49" s="4"/>
      <c r="HRQ49" s="4"/>
      <c r="HRR49" s="4"/>
      <c r="HRS49" s="4"/>
      <c r="HRT49" s="4"/>
      <c r="HRU49" s="4"/>
      <c r="HRV49" s="4"/>
      <c r="HRW49" s="4"/>
      <c r="HRX49" s="4"/>
      <c r="HRY49" s="4"/>
      <c r="HRZ49" s="4"/>
      <c r="HSA49" s="4"/>
      <c r="HSB49" s="4"/>
      <c r="HSC49" s="4"/>
      <c r="HSD49" s="4"/>
      <c r="HSE49" s="4"/>
      <c r="HSF49" s="4"/>
      <c r="HSG49" s="4"/>
      <c r="HSH49" s="4"/>
      <c r="HSI49" s="4"/>
      <c r="HSJ49" s="4"/>
      <c r="HSK49" s="4"/>
      <c r="HSL49" s="4"/>
      <c r="HSM49" s="4"/>
      <c r="HSN49" s="4"/>
      <c r="HSO49" s="4"/>
      <c r="HSP49" s="4"/>
      <c r="HSQ49" s="4"/>
      <c r="HSR49" s="4"/>
      <c r="HSS49" s="4"/>
      <c r="HST49" s="4"/>
      <c r="HSU49" s="4"/>
      <c r="HSV49" s="4"/>
      <c r="HSW49" s="4"/>
      <c r="HSX49" s="4"/>
      <c r="HSY49" s="4"/>
      <c r="HSZ49" s="4"/>
      <c r="HTA49" s="4"/>
      <c r="HTB49" s="4"/>
      <c r="HTC49" s="4"/>
      <c r="HTD49" s="4"/>
      <c r="HTE49" s="4"/>
      <c r="HTF49" s="4"/>
      <c r="HTG49" s="4"/>
      <c r="HTH49" s="4"/>
      <c r="HTI49" s="4"/>
      <c r="HTJ49" s="4"/>
      <c r="HTK49" s="4"/>
      <c r="HTL49" s="4"/>
      <c r="HTM49" s="4"/>
      <c r="HTN49" s="4"/>
      <c r="HTO49" s="4"/>
      <c r="HTP49" s="4"/>
      <c r="HTQ49" s="4"/>
      <c r="HTR49" s="4"/>
      <c r="HTS49" s="4"/>
      <c r="HTT49" s="4"/>
      <c r="HTU49" s="4"/>
      <c r="HTV49" s="4"/>
      <c r="HTW49" s="4"/>
      <c r="HTX49" s="4"/>
      <c r="HTY49" s="4"/>
      <c r="HTZ49" s="4"/>
      <c r="HUA49" s="4"/>
      <c r="HUB49" s="4"/>
      <c r="HUC49" s="4"/>
      <c r="HUD49" s="4"/>
      <c r="HUE49" s="4"/>
      <c r="HUF49" s="4"/>
      <c r="HUG49" s="4"/>
      <c r="HUH49" s="4"/>
      <c r="HUI49" s="4"/>
      <c r="HUJ49" s="4"/>
      <c r="HUK49" s="4"/>
      <c r="HUL49" s="4"/>
      <c r="HUM49" s="4"/>
      <c r="HUN49" s="4"/>
      <c r="HUO49" s="4"/>
      <c r="HUP49" s="4"/>
      <c r="HUQ49" s="4"/>
      <c r="HUR49" s="4"/>
      <c r="HUS49" s="4"/>
      <c r="HUT49" s="4"/>
      <c r="HUU49" s="4"/>
      <c r="HUV49" s="4"/>
      <c r="HUW49" s="4"/>
      <c r="HUX49" s="4"/>
      <c r="HUY49" s="4"/>
      <c r="HUZ49" s="4"/>
      <c r="HVA49" s="4"/>
      <c r="HVB49" s="4"/>
      <c r="HVC49" s="4"/>
      <c r="HVD49" s="4"/>
      <c r="HVE49" s="4"/>
      <c r="HVF49" s="4"/>
      <c r="HVG49" s="4"/>
      <c r="HVH49" s="4"/>
      <c r="HVI49" s="4"/>
      <c r="HVJ49" s="4"/>
      <c r="HVK49" s="4"/>
      <c r="HVL49" s="4"/>
      <c r="HVM49" s="4"/>
      <c r="HVN49" s="4"/>
      <c r="HVO49" s="4"/>
      <c r="HVP49" s="4"/>
      <c r="HVQ49" s="4"/>
      <c r="HVR49" s="4"/>
      <c r="HVS49" s="4"/>
      <c r="HVT49" s="4"/>
      <c r="HVU49" s="4"/>
      <c r="HVV49" s="4"/>
      <c r="HVW49" s="4"/>
      <c r="HVX49" s="4"/>
      <c r="HVY49" s="4"/>
      <c r="HVZ49" s="4"/>
      <c r="HWA49" s="4"/>
      <c r="HWB49" s="4"/>
      <c r="HWC49" s="4"/>
      <c r="HWD49" s="4"/>
      <c r="HWE49" s="4"/>
      <c r="HWF49" s="4"/>
      <c r="HWG49" s="4"/>
      <c r="HWH49" s="4"/>
      <c r="HWI49" s="4"/>
      <c r="HWJ49" s="4"/>
      <c r="HWK49" s="4"/>
      <c r="HWL49" s="4"/>
      <c r="HWM49" s="4"/>
      <c r="HWN49" s="4"/>
      <c r="HWO49" s="4"/>
      <c r="HWP49" s="4"/>
      <c r="HWQ49" s="4"/>
      <c r="HWR49" s="4"/>
      <c r="HWS49" s="4"/>
      <c r="HWT49" s="4"/>
      <c r="HWU49" s="4"/>
      <c r="HWV49" s="4"/>
      <c r="HWW49" s="4"/>
      <c r="HWX49" s="4"/>
      <c r="HWY49" s="4"/>
      <c r="HWZ49" s="4"/>
      <c r="HXA49" s="4"/>
      <c r="HXB49" s="4"/>
      <c r="HXC49" s="4"/>
      <c r="HXD49" s="4"/>
      <c r="HXE49" s="4"/>
      <c r="HXF49" s="4"/>
      <c r="HXG49" s="4"/>
      <c r="HXH49" s="4"/>
      <c r="HXI49" s="4"/>
      <c r="HXJ49" s="4"/>
      <c r="HXK49" s="4"/>
      <c r="HXL49" s="4"/>
      <c r="HXM49" s="4"/>
      <c r="HXN49" s="4"/>
      <c r="HXO49" s="4"/>
      <c r="HXP49" s="4"/>
      <c r="HXQ49" s="4"/>
      <c r="HXR49" s="4"/>
      <c r="HXS49" s="4"/>
      <c r="HXT49" s="4"/>
      <c r="HXU49" s="4"/>
      <c r="HXV49" s="4"/>
      <c r="HXW49" s="4"/>
      <c r="HXX49" s="4"/>
      <c r="HXY49" s="4"/>
      <c r="HXZ49" s="4"/>
      <c r="HYA49" s="4"/>
      <c r="HYB49" s="4"/>
      <c r="HYC49" s="4"/>
      <c r="HYD49" s="4"/>
      <c r="HYE49" s="4"/>
      <c r="HYF49" s="4"/>
      <c r="HYG49" s="4"/>
      <c r="HYH49" s="4"/>
      <c r="HYI49" s="4"/>
      <c r="HYJ49" s="4"/>
      <c r="HYK49" s="4"/>
      <c r="HYL49" s="4"/>
      <c r="HYM49" s="4"/>
      <c r="HYN49" s="4"/>
      <c r="HYO49" s="4"/>
      <c r="HYP49" s="4"/>
      <c r="HYQ49" s="4"/>
      <c r="HYR49" s="4"/>
      <c r="HYS49" s="4"/>
      <c r="HYT49" s="4"/>
      <c r="HYU49" s="4"/>
      <c r="HYV49" s="4"/>
      <c r="HYW49" s="4"/>
      <c r="HYX49" s="4"/>
      <c r="HYY49" s="4"/>
      <c r="HYZ49" s="4"/>
      <c r="HZA49" s="4"/>
      <c r="HZB49" s="4"/>
      <c r="HZC49" s="4"/>
      <c r="HZD49" s="4"/>
      <c r="HZE49" s="4"/>
      <c r="HZF49" s="4"/>
      <c r="HZG49" s="4"/>
      <c r="HZH49" s="4"/>
      <c r="HZI49" s="4"/>
      <c r="HZJ49" s="4"/>
      <c r="HZK49" s="4"/>
      <c r="HZL49" s="4"/>
      <c r="HZM49" s="4"/>
      <c r="HZN49" s="4"/>
      <c r="HZO49" s="4"/>
      <c r="HZP49" s="4"/>
      <c r="HZQ49" s="4"/>
      <c r="HZR49" s="4"/>
      <c r="HZS49" s="4"/>
      <c r="HZT49" s="4"/>
      <c r="HZU49" s="4"/>
      <c r="HZV49" s="4"/>
      <c r="HZW49" s="4"/>
      <c r="HZX49" s="4"/>
      <c r="HZY49" s="4"/>
      <c r="HZZ49" s="4"/>
      <c r="IAA49" s="4"/>
      <c r="IAB49" s="4"/>
      <c r="IAC49" s="4"/>
      <c r="IAD49" s="4"/>
      <c r="IAE49" s="4"/>
      <c r="IAF49" s="4"/>
      <c r="IAG49" s="4"/>
      <c r="IAH49" s="4"/>
      <c r="IAI49" s="4"/>
      <c r="IAJ49" s="4"/>
      <c r="IAK49" s="4"/>
      <c r="IAL49" s="4"/>
      <c r="IAM49" s="4"/>
      <c r="IAN49" s="4"/>
      <c r="IAO49" s="4"/>
      <c r="IAP49" s="4"/>
      <c r="IAQ49" s="4"/>
      <c r="IAR49" s="4"/>
      <c r="IAS49" s="4"/>
      <c r="IAT49" s="4"/>
      <c r="IAU49" s="4"/>
      <c r="IAV49" s="4"/>
      <c r="IAW49" s="4"/>
      <c r="IAX49" s="4"/>
      <c r="IAY49" s="4"/>
      <c r="IAZ49" s="4"/>
      <c r="IBA49" s="4"/>
      <c r="IBB49" s="4"/>
      <c r="IBC49" s="4"/>
      <c r="IBD49" s="4"/>
      <c r="IBE49" s="4"/>
      <c r="IBF49" s="4"/>
      <c r="IBG49" s="4"/>
      <c r="IBH49" s="4"/>
      <c r="IBI49" s="4"/>
      <c r="IBJ49" s="4"/>
      <c r="IBK49" s="4"/>
      <c r="IBL49" s="4"/>
      <c r="IBM49" s="4"/>
      <c r="IBN49" s="4"/>
      <c r="IBO49" s="4"/>
      <c r="IBP49" s="4"/>
      <c r="IBQ49" s="4"/>
      <c r="IBR49" s="4"/>
      <c r="IBS49" s="4"/>
      <c r="IBT49" s="4"/>
      <c r="IBU49" s="4"/>
      <c r="IBV49" s="4"/>
      <c r="IBW49" s="4"/>
      <c r="IBX49" s="4"/>
      <c r="IBY49" s="4"/>
      <c r="IBZ49" s="4"/>
      <c r="ICA49" s="4"/>
      <c r="ICB49" s="4"/>
      <c r="ICC49" s="4"/>
      <c r="ICD49" s="4"/>
      <c r="ICE49" s="4"/>
      <c r="ICF49" s="4"/>
      <c r="ICG49" s="4"/>
      <c r="ICH49" s="4"/>
      <c r="ICI49" s="4"/>
      <c r="ICJ49" s="4"/>
      <c r="ICK49" s="4"/>
      <c r="ICL49" s="4"/>
      <c r="ICM49" s="4"/>
      <c r="ICN49" s="4"/>
      <c r="ICO49" s="4"/>
      <c r="ICP49" s="4"/>
      <c r="ICQ49" s="4"/>
      <c r="ICR49" s="4"/>
      <c r="ICS49" s="4"/>
      <c r="ICT49" s="4"/>
      <c r="ICU49" s="4"/>
      <c r="ICV49" s="4"/>
      <c r="ICW49" s="4"/>
      <c r="ICX49" s="4"/>
      <c r="ICY49" s="4"/>
      <c r="ICZ49" s="4"/>
      <c r="IDA49" s="4"/>
      <c r="IDB49" s="4"/>
      <c r="IDC49" s="4"/>
      <c r="IDD49" s="4"/>
      <c r="IDE49" s="4"/>
      <c r="IDF49" s="4"/>
      <c r="IDG49" s="4"/>
      <c r="IDH49" s="4"/>
      <c r="IDI49" s="4"/>
      <c r="IDJ49" s="4"/>
      <c r="IDK49" s="4"/>
      <c r="IDL49" s="4"/>
      <c r="IDM49" s="4"/>
      <c r="IDN49" s="4"/>
      <c r="IDO49" s="4"/>
      <c r="IDP49" s="4"/>
      <c r="IDQ49" s="4"/>
      <c r="IDR49" s="4"/>
      <c r="IDS49" s="4"/>
      <c r="IDT49" s="4"/>
      <c r="IDU49" s="4"/>
      <c r="IDV49" s="4"/>
      <c r="IDW49" s="4"/>
      <c r="IDX49" s="4"/>
      <c r="IDY49" s="4"/>
      <c r="IDZ49" s="4"/>
      <c r="IEA49" s="4"/>
      <c r="IEB49" s="4"/>
      <c r="IEC49" s="4"/>
      <c r="IED49" s="4"/>
      <c r="IEE49" s="4"/>
      <c r="IEF49" s="4"/>
      <c r="IEG49" s="4"/>
      <c r="IEH49" s="4"/>
      <c r="IEI49" s="4"/>
      <c r="IEJ49" s="4"/>
      <c r="IEK49" s="4"/>
      <c r="IEL49" s="4"/>
      <c r="IEM49" s="4"/>
      <c r="IEN49" s="4"/>
      <c r="IEO49" s="4"/>
      <c r="IEP49" s="4"/>
      <c r="IEQ49" s="4"/>
      <c r="IER49" s="4"/>
      <c r="IES49" s="4"/>
      <c r="IET49" s="4"/>
      <c r="IEU49" s="4"/>
      <c r="IEV49" s="4"/>
      <c r="IEW49" s="4"/>
      <c r="IEX49" s="4"/>
      <c r="IEY49" s="4"/>
      <c r="IEZ49" s="4"/>
      <c r="IFA49" s="4"/>
      <c r="IFB49" s="4"/>
      <c r="IFC49" s="4"/>
      <c r="IFD49" s="4"/>
      <c r="IFE49" s="4"/>
      <c r="IFF49" s="4"/>
      <c r="IFG49" s="4"/>
      <c r="IFH49" s="4"/>
      <c r="IFI49" s="4"/>
      <c r="IFJ49" s="4"/>
      <c r="IFK49" s="4"/>
      <c r="IFL49" s="4"/>
      <c r="IFM49" s="4"/>
      <c r="IFN49" s="4"/>
      <c r="IFO49" s="4"/>
      <c r="IFP49" s="4"/>
      <c r="IFQ49" s="4"/>
      <c r="IFR49" s="4"/>
      <c r="IFS49" s="4"/>
      <c r="IFT49" s="4"/>
      <c r="IFU49" s="4"/>
      <c r="IFV49" s="4"/>
      <c r="IFW49" s="4"/>
      <c r="IFX49" s="4"/>
      <c r="IFY49" s="4"/>
      <c r="IFZ49" s="4"/>
      <c r="IGA49" s="4"/>
      <c r="IGB49" s="4"/>
      <c r="IGC49" s="4"/>
      <c r="IGD49" s="4"/>
      <c r="IGE49" s="4"/>
      <c r="IGF49" s="4"/>
      <c r="IGG49" s="4"/>
      <c r="IGH49" s="4"/>
      <c r="IGI49" s="4"/>
      <c r="IGJ49" s="4"/>
      <c r="IGK49" s="4"/>
      <c r="IGL49" s="4"/>
      <c r="IGM49" s="4"/>
      <c r="IGN49" s="4"/>
      <c r="IGO49" s="4"/>
      <c r="IGP49" s="4"/>
      <c r="IGQ49" s="4"/>
      <c r="IGR49" s="4"/>
      <c r="IGS49" s="4"/>
      <c r="IGT49" s="4"/>
      <c r="IGU49" s="4"/>
      <c r="IGV49" s="4"/>
      <c r="IGW49" s="4"/>
      <c r="IGX49" s="4"/>
      <c r="IGY49" s="4"/>
      <c r="IGZ49" s="4"/>
      <c r="IHA49" s="4"/>
      <c r="IHB49" s="4"/>
      <c r="IHC49" s="4"/>
      <c r="IHD49" s="4"/>
      <c r="IHE49" s="4"/>
      <c r="IHF49" s="4"/>
      <c r="IHG49" s="4"/>
      <c r="IHH49" s="4"/>
      <c r="IHI49" s="4"/>
      <c r="IHJ49" s="4"/>
      <c r="IHK49" s="4"/>
      <c r="IHL49" s="4"/>
      <c r="IHM49" s="4"/>
      <c r="IHN49" s="4"/>
      <c r="IHO49" s="4"/>
      <c r="IHP49" s="4"/>
      <c r="IHQ49" s="4"/>
      <c r="IHR49" s="4"/>
      <c r="IHS49" s="4"/>
      <c r="IHT49" s="4"/>
      <c r="IHU49" s="4"/>
      <c r="IHV49" s="4"/>
      <c r="IHW49" s="4"/>
      <c r="IHX49" s="4"/>
      <c r="IHY49" s="4"/>
      <c r="IHZ49" s="4"/>
      <c r="IIA49" s="4"/>
      <c r="IIB49" s="4"/>
      <c r="IIC49" s="4"/>
      <c r="IID49" s="4"/>
      <c r="IIE49" s="4"/>
      <c r="IIF49" s="4"/>
      <c r="IIG49" s="4"/>
      <c r="IIH49" s="4"/>
      <c r="III49" s="4"/>
      <c r="IIJ49" s="4"/>
      <c r="IIK49" s="4"/>
      <c r="IIL49" s="4"/>
      <c r="IIM49" s="4"/>
      <c r="IIN49" s="4"/>
      <c r="IIO49" s="4"/>
      <c r="IIP49" s="4"/>
      <c r="IIQ49" s="4"/>
      <c r="IIR49" s="4"/>
      <c r="IIS49" s="4"/>
      <c r="IIT49" s="4"/>
      <c r="IIU49" s="4"/>
      <c r="IIV49" s="4"/>
      <c r="IIW49" s="4"/>
      <c r="IIX49" s="4"/>
      <c r="IIY49" s="4"/>
      <c r="IIZ49" s="4"/>
      <c r="IJA49" s="4"/>
      <c r="IJB49" s="4"/>
      <c r="IJC49" s="4"/>
      <c r="IJD49" s="4"/>
      <c r="IJE49" s="4"/>
      <c r="IJF49" s="4"/>
      <c r="IJG49" s="4"/>
      <c r="IJH49" s="4"/>
      <c r="IJI49" s="4"/>
      <c r="IJJ49" s="4"/>
      <c r="IJK49" s="4"/>
      <c r="IJL49" s="4"/>
      <c r="IJM49" s="4"/>
      <c r="IJN49" s="4"/>
      <c r="IJO49" s="4"/>
      <c r="IJP49" s="4"/>
      <c r="IJQ49" s="4"/>
      <c r="IJR49" s="4"/>
      <c r="IJS49" s="4"/>
      <c r="IJT49" s="4"/>
      <c r="IJU49" s="4"/>
      <c r="IJV49" s="4"/>
      <c r="IJW49" s="4"/>
      <c r="IJX49" s="4"/>
      <c r="IJY49" s="4"/>
      <c r="IJZ49" s="4"/>
      <c r="IKA49" s="4"/>
      <c r="IKB49" s="4"/>
      <c r="IKC49" s="4"/>
      <c r="IKD49" s="4"/>
      <c r="IKE49" s="4"/>
      <c r="IKF49" s="4"/>
      <c r="IKG49" s="4"/>
      <c r="IKH49" s="4"/>
      <c r="IKI49" s="4"/>
      <c r="IKJ49" s="4"/>
      <c r="IKK49" s="4"/>
      <c r="IKL49" s="4"/>
      <c r="IKM49" s="4"/>
      <c r="IKN49" s="4"/>
      <c r="IKO49" s="4"/>
      <c r="IKP49" s="4"/>
      <c r="IKQ49" s="4"/>
      <c r="IKR49" s="4"/>
      <c r="IKS49" s="4"/>
      <c r="IKT49" s="4"/>
      <c r="IKU49" s="4"/>
      <c r="IKV49" s="4"/>
      <c r="IKW49" s="4"/>
      <c r="IKX49" s="4"/>
      <c r="IKY49" s="4"/>
      <c r="IKZ49" s="4"/>
      <c r="ILA49" s="4"/>
      <c r="ILB49" s="4"/>
      <c r="ILC49" s="4"/>
      <c r="ILD49" s="4"/>
      <c r="ILE49" s="4"/>
      <c r="ILF49" s="4"/>
      <c r="ILG49" s="4"/>
      <c r="ILH49" s="4"/>
      <c r="ILI49" s="4"/>
      <c r="ILJ49" s="4"/>
      <c r="ILK49" s="4"/>
      <c r="ILL49" s="4"/>
      <c r="ILM49" s="4"/>
      <c r="ILN49" s="4"/>
      <c r="ILO49" s="4"/>
      <c r="ILP49" s="4"/>
      <c r="ILQ49" s="4"/>
      <c r="ILR49" s="4"/>
      <c r="ILS49" s="4"/>
      <c r="ILT49" s="4"/>
      <c r="ILU49" s="4"/>
      <c r="ILV49" s="4"/>
      <c r="ILW49" s="4"/>
      <c r="ILX49" s="4"/>
      <c r="ILY49" s="4"/>
      <c r="ILZ49" s="4"/>
      <c r="IMA49" s="4"/>
      <c r="IMB49" s="4"/>
      <c r="IMC49" s="4"/>
      <c r="IMD49" s="4"/>
      <c r="IME49" s="4"/>
      <c r="IMF49" s="4"/>
      <c r="IMG49" s="4"/>
      <c r="IMH49" s="4"/>
      <c r="IMI49" s="4"/>
      <c r="IMJ49" s="4"/>
      <c r="IMK49" s="4"/>
      <c r="IML49" s="4"/>
      <c r="IMM49" s="4"/>
      <c r="IMN49" s="4"/>
      <c r="IMO49" s="4"/>
      <c r="IMP49" s="4"/>
      <c r="IMQ49" s="4"/>
      <c r="IMR49" s="4"/>
      <c r="IMS49" s="4"/>
      <c r="IMT49" s="4"/>
      <c r="IMU49" s="4"/>
      <c r="IMV49" s="4"/>
      <c r="IMW49" s="4"/>
      <c r="IMX49" s="4"/>
      <c r="IMY49" s="4"/>
      <c r="IMZ49" s="4"/>
      <c r="INA49" s="4"/>
      <c r="INB49" s="4"/>
      <c r="INC49" s="4"/>
      <c r="IND49" s="4"/>
      <c r="INE49" s="4"/>
      <c r="INF49" s="4"/>
      <c r="ING49" s="4"/>
      <c r="INH49" s="4"/>
      <c r="INI49" s="4"/>
      <c r="INJ49" s="4"/>
      <c r="INK49" s="4"/>
      <c r="INL49" s="4"/>
      <c r="INM49" s="4"/>
      <c r="INN49" s="4"/>
      <c r="INO49" s="4"/>
      <c r="INP49" s="4"/>
      <c r="INQ49" s="4"/>
      <c r="INR49" s="4"/>
      <c r="INS49" s="4"/>
      <c r="INT49" s="4"/>
      <c r="INU49" s="4"/>
      <c r="INV49" s="4"/>
      <c r="INW49" s="4"/>
      <c r="INX49" s="4"/>
      <c r="INY49" s="4"/>
      <c r="INZ49" s="4"/>
      <c r="IOA49" s="4"/>
      <c r="IOB49" s="4"/>
      <c r="IOC49" s="4"/>
      <c r="IOD49" s="4"/>
      <c r="IOE49" s="4"/>
      <c r="IOF49" s="4"/>
      <c r="IOG49" s="4"/>
      <c r="IOH49" s="4"/>
      <c r="IOI49" s="4"/>
      <c r="IOJ49" s="4"/>
      <c r="IOK49" s="4"/>
      <c r="IOL49" s="4"/>
      <c r="IOM49" s="4"/>
      <c r="ION49" s="4"/>
      <c r="IOO49" s="4"/>
      <c r="IOP49" s="4"/>
      <c r="IOQ49" s="4"/>
      <c r="IOR49" s="4"/>
      <c r="IOS49" s="4"/>
      <c r="IOT49" s="4"/>
      <c r="IOU49" s="4"/>
      <c r="IOV49" s="4"/>
      <c r="IOW49" s="4"/>
      <c r="IOX49" s="4"/>
      <c r="IOY49" s="4"/>
      <c r="IOZ49" s="4"/>
      <c r="IPA49" s="4"/>
      <c r="IPB49" s="4"/>
      <c r="IPC49" s="4"/>
      <c r="IPD49" s="4"/>
      <c r="IPE49" s="4"/>
      <c r="IPF49" s="4"/>
      <c r="IPG49" s="4"/>
      <c r="IPH49" s="4"/>
      <c r="IPI49" s="4"/>
      <c r="IPJ49" s="4"/>
      <c r="IPK49" s="4"/>
      <c r="IPL49" s="4"/>
      <c r="IPM49" s="4"/>
      <c r="IPN49" s="4"/>
      <c r="IPO49" s="4"/>
      <c r="IPP49" s="4"/>
      <c r="IPQ49" s="4"/>
      <c r="IPR49" s="4"/>
      <c r="IPS49" s="4"/>
      <c r="IPT49" s="4"/>
      <c r="IPU49" s="4"/>
      <c r="IPV49" s="4"/>
      <c r="IPW49" s="4"/>
      <c r="IPX49" s="4"/>
      <c r="IPY49" s="4"/>
      <c r="IPZ49" s="4"/>
      <c r="IQA49" s="4"/>
      <c r="IQB49" s="4"/>
      <c r="IQC49" s="4"/>
      <c r="IQD49" s="4"/>
      <c r="IQE49" s="4"/>
      <c r="IQF49" s="4"/>
      <c r="IQG49" s="4"/>
      <c r="IQH49" s="4"/>
      <c r="IQI49" s="4"/>
      <c r="IQJ49" s="4"/>
      <c r="IQK49" s="4"/>
      <c r="IQL49" s="4"/>
      <c r="IQM49" s="4"/>
      <c r="IQN49" s="4"/>
      <c r="IQO49" s="4"/>
      <c r="IQP49" s="4"/>
      <c r="IQQ49" s="4"/>
      <c r="IQR49" s="4"/>
      <c r="IQS49" s="4"/>
      <c r="IQT49" s="4"/>
      <c r="IQU49" s="4"/>
      <c r="IQV49" s="4"/>
      <c r="IQW49" s="4"/>
      <c r="IQX49" s="4"/>
      <c r="IQY49" s="4"/>
      <c r="IQZ49" s="4"/>
      <c r="IRA49" s="4"/>
      <c r="IRB49" s="4"/>
      <c r="IRC49" s="4"/>
      <c r="IRD49" s="4"/>
      <c r="IRE49" s="4"/>
      <c r="IRF49" s="4"/>
      <c r="IRG49" s="4"/>
      <c r="IRH49" s="4"/>
      <c r="IRI49" s="4"/>
      <c r="IRJ49" s="4"/>
      <c r="IRK49" s="4"/>
      <c r="IRL49" s="4"/>
      <c r="IRM49" s="4"/>
      <c r="IRN49" s="4"/>
      <c r="IRO49" s="4"/>
      <c r="IRP49" s="4"/>
      <c r="IRQ49" s="4"/>
      <c r="IRR49" s="4"/>
      <c r="IRS49" s="4"/>
      <c r="IRT49" s="4"/>
      <c r="IRU49" s="4"/>
      <c r="IRV49" s="4"/>
      <c r="IRW49" s="4"/>
      <c r="IRX49" s="4"/>
      <c r="IRY49" s="4"/>
      <c r="IRZ49" s="4"/>
      <c r="ISA49" s="4"/>
      <c r="ISB49" s="4"/>
      <c r="ISC49" s="4"/>
      <c r="ISD49" s="4"/>
      <c r="ISE49" s="4"/>
      <c r="ISF49" s="4"/>
      <c r="ISG49" s="4"/>
      <c r="ISH49" s="4"/>
      <c r="ISI49" s="4"/>
      <c r="ISJ49" s="4"/>
      <c r="ISK49" s="4"/>
      <c r="ISL49" s="4"/>
      <c r="ISM49" s="4"/>
      <c r="ISN49" s="4"/>
      <c r="ISO49" s="4"/>
      <c r="ISP49" s="4"/>
      <c r="ISQ49" s="4"/>
      <c r="ISR49" s="4"/>
      <c r="ISS49" s="4"/>
      <c r="IST49" s="4"/>
      <c r="ISU49" s="4"/>
      <c r="ISV49" s="4"/>
      <c r="ISW49" s="4"/>
      <c r="ISX49" s="4"/>
      <c r="ISY49" s="4"/>
      <c r="ISZ49" s="4"/>
      <c r="ITA49" s="4"/>
      <c r="ITB49" s="4"/>
      <c r="ITC49" s="4"/>
      <c r="ITD49" s="4"/>
      <c r="ITE49" s="4"/>
      <c r="ITF49" s="4"/>
      <c r="ITG49" s="4"/>
      <c r="ITH49" s="4"/>
      <c r="ITI49" s="4"/>
      <c r="ITJ49" s="4"/>
      <c r="ITK49" s="4"/>
      <c r="ITL49" s="4"/>
      <c r="ITM49" s="4"/>
      <c r="ITN49" s="4"/>
      <c r="ITO49" s="4"/>
      <c r="ITP49" s="4"/>
      <c r="ITQ49" s="4"/>
      <c r="ITR49" s="4"/>
      <c r="ITS49" s="4"/>
      <c r="ITT49" s="4"/>
      <c r="ITU49" s="4"/>
      <c r="ITV49" s="4"/>
      <c r="ITW49" s="4"/>
      <c r="ITX49" s="4"/>
      <c r="ITY49" s="4"/>
      <c r="ITZ49" s="4"/>
      <c r="IUA49" s="4"/>
      <c r="IUB49" s="4"/>
      <c r="IUC49" s="4"/>
      <c r="IUD49" s="4"/>
      <c r="IUE49" s="4"/>
      <c r="IUF49" s="4"/>
      <c r="IUG49" s="4"/>
      <c r="IUH49" s="4"/>
      <c r="IUI49" s="4"/>
      <c r="IUJ49" s="4"/>
      <c r="IUK49" s="4"/>
      <c r="IUL49" s="4"/>
      <c r="IUM49" s="4"/>
      <c r="IUN49" s="4"/>
      <c r="IUO49" s="4"/>
      <c r="IUP49" s="4"/>
      <c r="IUQ49" s="4"/>
      <c r="IUR49" s="4"/>
      <c r="IUS49" s="4"/>
      <c r="IUT49" s="4"/>
      <c r="IUU49" s="4"/>
      <c r="IUV49" s="4"/>
      <c r="IUW49" s="4"/>
      <c r="IUX49" s="4"/>
      <c r="IUY49" s="4"/>
      <c r="IUZ49" s="4"/>
      <c r="IVA49" s="4"/>
      <c r="IVB49" s="4"/>
      <c r="IVC49" s="4"/>
      <c r="IVD49" s="4"/>
      <c r="IVE49" s="4"/>
      <c r="IVF49" s="4"/>
      <c r="IVG49" s="4"/>
      <c r="IVH49" s="4"/>
      <c r="IVI49" s="4"/>
      <c r="IVJ49" s="4"/>
      <c r="IVK49" s="4"/>
      <c r="IVL49" s="4"/>
      <c r="IVM49" s="4"/>
      <c r="IVN49" s="4"/>
      <c r="IVO49" s="4"/>
      <c r="IVP49" s="4"/>
      <c r="IVQ49" s="4"/>
      <c r="IVR49" s="4"/>
      <c r="IVS49" s="4"/>
      <c r="IVT49" s="4"/>
      <c r="IVU49" s="4"/>
      <c r="IVV49" s="4"/>
      <c r="IVW49" s="4"/>
      <c r="IVX49" s="4"/>
      <c r="IVY49" s="4"/>
      <c r="IVZ49" s="4"/>
      <c r="IWA49" s="4"/>
      <c r="IWB49" s="4"/>
      <c r="IWC49" s="4"/>
      <c r="IWD49" s="4"/>
      <c r="IWE49" s="4"/>
      <c r="IWF49" s="4"/>
      <c r="IWG49" s="4"/>
      <c r="IWH49" s="4"/>
      <c r="IWI49" s="4"/>
      <c r="IWJ49" s="4"/>
      <c r="IWK49" s="4"/>
      <c r="IWL49" s="4"/>
      <c r="IWM49" s="4"/>
      <c r="IWN49" s="4"/>
      <c r="IWO49" s="4"/>
      <c r="IWP49" s="4"/>
      <c r="IWQ49" s="4"/>
      <c r="IWR49" s="4"/>
      <c r="IWS49" s="4"/>
      <c r="IWT49" s="4"/>
      <c r="IWU49" s="4"/>
      <c r="IWV49" s="4"/>
      <c r="IWW49" s="4"/>
      <c r="IWX49" s="4"/>
      <c r="IWY49" s="4"/>
      <c r="IWZ49" s="4"/>
      <c r="IXA49" s="4"/>
      <c r="IXB49" s="4"/>
      <c r="IXC49" s="4"/>
      <c r="IXD49" s="4"/>
      <c r="IXE49" s="4"/>
      <c r="IXF49" s="4"/>
      <c r="IXG49" s="4"/>
      <c r="IXH49" s="4"/>
      <c r="IXI49" s="4"/>
      <c r="IXJ49" s="4"/>
      <c r="IXK49" s="4"/>
      <c r="IXL49" s="4"/>
      <c r="IXM49" s="4"/>
      <c r="IXN49" s="4"/>
      <c r="IXO49" s="4"/>
      <c r="IXP49" s="4"/>
      <c r="IXQ49" s="4"/>
      <c r="IXR49" s="4"/>
      <c r="IXS49" s="4"/>
      <c r="IXT49" s="4"/>
      <c r="IXU49" s="4"/>
      <c r="IXV49" s="4"/>
      <c r="IXW49" s="4"/>
      <c r="IXX49" s="4"/>
      <c r="IXY49" s="4"/>
      <c r="IXZ49" s="4"/>
      <c r="IYA49" s="4"/>
      <c r="IYB49" s="4"/>
      <c r="IYC49" s="4"/>
      <c r="IYD49" s="4"/>
      <c r="IYE49" s="4"/>
      <c r="IYF49" s="4"/>
      <c r="IYG49" s="4"/>
      <c r="IYH49" s="4"/>
      <c r="IYI49" s="4"/>
      <c r="IYJ49" s="4"/>
      <c r="IYK49" s="4"/>
      <c r="IYL49" s="4"/>
      <c r="IYM49" s="4"/>
      <c r="IYN49" s="4"/>
      <c r="IYO49" s="4"/>
      <c r="IYP49" s="4"/>
      <c r="IYQ49" s="4"/>
      <c r="IYR49" s="4"/>
      <c r="IYS49" s="4"/>
      <c r="IYT49" s="4"/>
      <c r="IYU49" s="4"/>
      <c r="IYV49" s="4"/>
      <c r="IYW49" s="4"/>
      <c r="IYX49" s="4"/>
      <c r="IYY49" s="4"/>
      <c r="IYZ49" s="4"/>
      <c r="IZA49" s="4"/>
      <c r="IZB49" s="4"/>
      <c r="IZC49" s="4"/>
      <c r="IZD49" s="4"/>
      <c r="IZE49" s="4"/>
      <c r="IZF49" s="4"/>
      <c r="IZG49" s="4"/>
      <c r="IZH49" s="4"/>
      <c r="IZI49" s="4"/>
      <c r="IZJ49" s="4"/>
      <c r="IZK49" s="4"/>
      <c r="IZL49" s="4"/>
      <c r="IZM49" s="4"/>
      <c r="IZN49" s="4"/>
      <c r="IZO49" s="4"/>
      <c r="IZP49" s="4"/>
      <c r="IZQ49" s="4"/>
      <c r="IZR49" s="4"/>
      <c r="IZS49" s="4"/>
      <c r="IZT49" s="4"/>
      <c r="IZU49" s="4"/>
      <c r="IZV49" s="4"/>
      <c r="IZW49" s="4"/>
      <c r="IZX49" s="4"/>
      <c r="IZY49" s="4"/>
      <c r="IZZ49" s="4"/>
      <c r="JAA49" s="4"/>
      <c r="JAB49" s="4"/>
      <c r="JAC49" s="4"/>
      <c r="JAD49" s="4"/>
      <c r="JAE49" s="4"/>
      <c r="JAF49" s="4"/>
      <c r="JAG49" s="4"/>
      <c r="JAH49" s="4"/>
      <c r="JAI49" s="4"/>
      <c r="JAJ49" s="4"/>
      <c r="JAK49" s="4"/>
      <c r="JAL49" s="4"/>
      <c r="JAM49" s="4"/>
      <c r="JAN49" s="4"/>
      <c r="JAO49" s="4"/>
      <c r="JAP49" s="4"/>
      <c r="JAQ49" s="4"/>
      <c r="JAR49" s="4"/>
      <c r="JAS49" s="4"/>
      <c r="JAT49" s="4"/>
      <c r="JAU49" s="4"/>
      <c r="JAV49" s="4"/>
      <c r="JAW49" s="4"/>
      <c r="JAX49" s="4"/>
      <c r="JAY49" s="4"/>
      <c r="JAZ49" s="4"/>
      <c r="JBA49" s="4"/>
      <c r="JBB49" s="4"/>
      <c r="JBC49" s="4"/>
      <c r="JBD49" s="4"/>
      <c r="JBE49" s="4"/>
      <c r="JBF49" s="4"/>
      <c r="JBG49" s="4"/>
      <c r="JBH49" s="4"/>
      <c r="JBI49" s="4"/>
      <c r="JBJ49" s="4"/>
      <c r="JBK49" s="4"/>
      <c r="JBL49" s="4"/>
      <c r="JBM49" s="4"/>
      <c r="JBN49" s="4"/>
      <c r="JBO49" s="4"/>
      <c r="JBP49" s="4"/>
      <c r="JBQ49" s="4"/>
      <c r="JBR49" s="4"/>
      <c r="JBS49" s="4"/>
      <c r="JBT49" s="4"/>
      <c r="JBU49" s="4"/>
      <c r="JBV49" s="4"/>
      <c r="JBW49" s="4"/>
      <c r="JBX49" s="4"/>
      <c r="JBY49" s="4"/>
      <c r="JBZ49" s="4"/>
      <c r="JCA49" s="4"/>
      <c r="JCB49" s="4"/>
      <c r="JCC49" s="4"/>
      <c r="JCD49" s="4"/>
      <c r="JCE49" s="4"/>
      <c r="JCF49" s="4"/>
      <c r="JCG49" s="4"/>
      <c r="JCH49" s="4"/>
      <c r="JCI49" s="4"/>
      <c r="JCJ49" s="4"/>
      <c r="JCK49" s="4"/>
      <c r="JCL49" s="4"/>
      <c r="JCM49" s="4"/>
      <c r="JCN49" s="4"/>
      <c r="JCO49" s="4"/>
      <c r="JCP49" s="4"/>
      <c r="JCQ49" s="4"/>
      <c r="JCR49" s="4"/>
      <c r="JCS49" s="4"/>
      <c r="JCT49" s="4"/>
      <c r="JCU49" s="4"/>
      <c r="JCV49" s="4"/>
      <c r="JCW49" s="4"/>
      <c r="JCX49" s="4"/>
      <c r="JCY49" s="4"/>
      <c r="JCZ49" s="4"/>
      <c r="JDA49" s="4"/>
      <c r="JDB49" s="4"/>
      <c r="JDC49" s="4"/>
      <c r="JDD49" s="4"/>
      <c r="JDE49" s="4"/>
      <c r="JDF49" s="4"/>
      <c r="JDG49" s="4"/>
      <c r="JDH49" s="4"/>
      <c r="JDI49" s="4"/>
      <c r="JDJ49" s="4"/>
      <c r="JDK49" s="4"/>
      <c r="JDL49" s="4"/>
      <c r="JDM49" s="4"/>
      <c r="JDN49" s="4"/>
      <c r="JDO49" s="4"/>
      <c r="JDP49" s="4"/>
      <c r="JDQ49" s="4"/>
      <c r="JDR49" s="4"/>
      <c r="JDS49" s="4"/>
      <c r="JDT49" s="4"/>
      <c r="JDU49" s="4"/>
      <c r="JDV49" s="4"/>
      <c r="JDW49" s="4"/>
      <c r="JDX49" s="4"/>
      <c r="JDY49" s="4"/>
      <c r="JDZ49" s="4"/>
      <c r="JEA49" s="4"/>
      <c r="JEB49" s="4"/>
      <c r="JEC49" s="4"/>
      <c r="JED49" s="4"/>
      <c r="JEE49" s="4"/>
      <c r="JEF49" s="4"/>
      <c r="JEG49" s="4"/>
      <c r="JEH49" s="4"/>
      <c r="JEI49" s="4"/>
      <c r="JEJ49" s="4"/>
      <c r="JEK49" s="4"/>
      <c r="JEL49" s="4"/>
      <c r="JEM49" s="4"/>
      <c r="JEN49" s="4"/>
      <c r="JEO49" s="4"/>
      <c r="JEP49" s="4"/>
      <c r="JEQ49" s="4"/>
      <c r="JER49" s="4"/>
      <c r="JES49" s="4"/>
      <c r="JET49" s="4"/>
      <c r="JEU49" s="4"/>
      <c r="JEV49" s="4"/>
      <c r="JEW49" s="4"/>
      <c r="JEX49" s="4"/>
      <c r="JEY49" s="4"/>
      <c r="JEZ49" s="4"/>
      <c r="JFA49" s="4"/>
      <c r="JFB49" s="4"/>
      <c r="JFC49" s="4"/>
      <c r="JFD49" s="4"/>
      <c r="JFE49" s="4"/>
      <c r="JFF49" s="4"/>
      <c r="JFG49" s="4"/>
      <c r="JFH49" s="4"/>
      <c r="JFI49" s="4"/>
      <c r="JFJ49" s="4"/>
      <c r="JFK49" s="4"/>
      <c r="JFL49" s="4"/>
      <c r="JFM49" s="4"/>
      <c r="JFN49" s="4"/>
      <c r="JFO49" s="4"/>
      <c r="JFP49" s="4"/>
      <c r="JFQ49" s="4"/>
      <c r="JFR49" s="4"/>
      <c r="JFS49" s="4"/>
      <c r="JFT49" s="4"/>
      <c r="JFU49" s="4"/>
      <c r="JFV49" s="4"/>
      <c r="JFW49" s="4"/>
      <c r="JFX49" s="4"/>
      <c r="JFY49" s="4"/>
      <c r="JFZ49" s="4"/>
      <c r="JGA49" s="4"/>
      <c r="JGB49" s="4"/>
      <c r="JGC49" s="4"/>
      <c r="JGD49" s="4"/>
      <c r="JGE49" s="4"/>
      <c r="JGF49" s="4"/>
      <c r="JGG49" s="4"/>
      <c r="JGH49" s="4"/>
      <c r="JGI49" s="4"/>
      <c r="JGJ49" s="4"/>
      <c r="JGK49" s="4"/>
      <c r="JGL49" s="4"/>
      <c r="JGM49" s="4"/>
      <c r="JGN49" s="4"/>
      <c r="JGO49" s="4"/>
      <c r="JGP49" s="4"/>
      <c r="JGQ49" s="4"/>
      <c r="JGR49" s="4"/>
      <c r="JGS49" s="4"/>
      <c r="JGT49" s="4"/>
      <c r="JGU49" s="4"/>
      <c r="JGV49" s="4"/>
      <c r="JGW49" s="4"/>
      <c r="JGX49" s="4"/>
      <c r="JGY49" s="4"/>
      <c r="JGZ49" s="4"/>
      <c r="JHA49" s="4"/>
      <c r="JHB49" s="4"/>
      <c r="JHC49" s="4"/>
      <c r="JHD49" s="4"/>
      <c r="JHE49" s="4"/>
      <c r="JHF49" s="4"/>
      <c r="JHG49" s="4"/>
      <c r="JHH49" s="4"/>
      <c r="JHI49" s="4"/>
      <c r="JHJ49" s="4"/>
      <c r="JHK49" s="4"/>
      <c r="JHL49" s="4"/>
      <c r="JHM49" s="4"/>
      <c r="JHN49" s="4"/>
      <c r="JHO49" s="4"/>
      <c r="JHP49" s="4"/>
      <c r="JHQ49" s="4"/>
      <c r="JHR49" s="4"/>
      <c r="JHS49" s="4"/>
      <c r="JHT49" s="4"/>
      <c r="JHU49" s="4"/>
      <c r="JHV49" s="4"/>
      <c r="JHW49" s="4"/>
      <c r="JHX49" s="4"/>
      <c r="JHY49" s="4"/>
      <c r="JHZ49" s="4"/>
      <c r="JIA49" s="4"/>
      <c r="JIB49" s="4"/>
      <c r="JIC49" s="4"/>
      <c r="JID49" s="4"/>
      <c r="JIE49" s="4"/>
      <c r="JIF49" s="4"/>
      <c r="JIG49" s="4"/>
      <c r="JIH49" s="4"/>
      <c r="JII49" s="4"/>
      <c r="JIJ49" s="4"/>
      <c r="JIK49" s="4"/>
      <c r="JIL49" s="4"/>
      <c r="JIM49" s="4"/>
      <c r="JIN49" s="4"/>
      <c r="JIO49" s="4"/>
      <c r="JIP49" s="4"/>
      <c r="JIQ49" s="4"/>
      <c r="JIR49" s="4"/>
      <c r="JIS49" s="4"/>
      <c r="JIT49" s="4"/>
      <c r="JIU49" s="4"/>
      <c r="JIV49" s="4"/>
      <c r="JIW49" s="4"/>
      <c r="JIX49" s="4"/>
      <c r="JIY49" s="4"/>
      <c r="JIZ49" s="4"/>
      <c r="JJA49" s="4"/>
      <c r="JJB49" s="4"/>
      <c r="JJC49" s="4"/>
      <c r="JJD49" s="4"/>
      <c r="JJE49" s="4"/>
      <c r="JJF49" s="4"/>
      <c r="JJG49" s="4"/>
      <c r="JJH49" s="4"/>
      <c r="JJI49" s="4"/>
      <c r="JJJ49" s="4"/>
      <c r="JJK49" s="4"/>
      <c r="JJL49" s="4"/>
      <c r="JJM49" s="4"/>
      <c r="JJN49" s="4"/>
      <c r="JJO49" s="4"/>
      <c r="JJP49" s="4"/>
      <c r="JJQ49" s="4"/>
      <c r="JJR49" s="4"/>
      <c r="JJS49" s="4"/>
      <c r="JJT49" s="4"/>
      <c r="JJU49" s="4"/>
      <c r="JJV49" s="4"/>
      <c r="JJW49" s="4"/>
      <c r="JJX49" s="4"/>
      <c r="JJY49" s="4"/>
      <c r="JJZ49" s="4"/>
      <c r="JKA49" s="4"/>
      <c r="JKB49" s="4"/>
      <c r="JKC49" s="4"/>
      <c r="JKD49" s="4"/>
      <c r="JKE49" s="4"/>
      <c r="JKF49" s="4"/>
      <c r="JKG49" s="4"/>
      <c r="JKH49" s="4"/>
      <c r="JKI49" s="4"/>
      <c r="JKJ49" s="4"/>
      <c r="JKK49" s="4"/>
      <c r="JKL49" s="4"/>
      <c r="JKM49" s="4"/>
      <c r="JKN49" s="4"/>
      <c r="JKO49" s="4"/>
      <c r="JKP49" s="4"/>
      <c r="JKQ49" s="4"/>
      <c r="JKR49" s="4"/>
      <c r="JKS49" s="4"/>
      <c r="JKT49" s="4"/>
      <c r="JKU49" s="4"/>
      <c r="JKV49" s="4"/>
      <c r="JKW49" s="4"/>
      <c r="JKX49" s="4"/>
      <c r="JKY49" s="4"/>
      <c r="JKZ49" s="4"/>
      <c r="JLA49" s="4"/>
      <c r="JLB49" s="4"/>
      <c r="JLC49" s="4"/>
      <c r="JLD49" s="4"/>
      <c r="JLE49" s="4"/>
      <c r="JLF49" s="4"/>
      <c r="JLG49" s="4"/>
      <c r="JLH49" s="4"/>
      <c r="JLI49" s="4"/>
      <c r="JLJ49" s="4"/>
      <c r="JLK49" s="4"/>
      <c r="JLL49" s="4"/>
      <c r="JLM49" s="4"/>
      <c r="JLN49" s="4"/>
      <c r="JLO49" s="4"/>
      <c r="JLP49" s="4"/>
      <c r="JLQ49" s="4"/>
      <c r="JLR49" s="4"/>
      <c r="JLS49" s="4"/>
      <c r="JLT49" s="4"/>
      <c r="JLU49" s="4"/>
      <c r="JLV49" s="4"/>
      <c r="JLW49" s="4"/>
      <c r="JLX49" s="4"/>
      <c r="JLY49" s="4"/>
      <c r="JLZ49" s="4"/>
      <c r="JMA49" s="4"/>
      <c r="JMB49" s="4"/>
      <c r="JMC49" s="4"/>
      <c r="JMD49" s="4"/>
      <c r="JME49" s="4"/>
      <c r="JMF49" s="4"/>
      <c r="JMG49" s="4"/>
      <c r="JMH49" s="4"/>
      <c r="JMI49" s="4"/>
      <c r="JMJ49" s="4"/>
      <c r="JMK49" s="4"/>
      <c r="JML49" s="4"/>
      <c r="JMM49" s="4"/>
      <c r="JMN49" s="4"/>
      <c r="JMO49" s="4"/>
      <c r="JMP49" s="4"/>
      <c r="JMQ49" s="4"/>
      <c r="JMR49" s="4"/>
      <c r="JMS49" s="4"/>
      <c r="JMT49" s="4"/>
      <c r="JMU49" s="4"/>
      <c r="JMV49" s="4"/>
      <c r="JMW49" s="4"/>
      <c r="JMX49" s="4"/>
      <c r="JMY49" s="4"/>
      <c r="JMZ49" s="4"/>
      <c r="JNA49" s="4"/>
      <c r="JNB49" s="4"/>
      <c r="JNC49" s="4"/>
      <c r="JND49" s="4"/>
      <c r="JNE49" s="4"/>
      <c r="JNF49" s="4"/>
      <c r="JNG49" s="4"/>
      <c r="JNH49" s="4"/>
      <c r="JNI49" s="4"/>
      <c r="JNJ49" s="4"/>
      <c r="JNK49" s="4"/>
      <c r="JNL49" s="4"/>
      <c r="JNM49" s="4"/>
      <c r="JNN49" s="4"/>
      <c r="JNO49" s="4"/>
      <c r="JNP49" s="4"/>
      <c r="JNQ49" s="4"/>
      <c r="JNR49" s="4"/>
      <c r="JNS49" s="4"/>
      <c r="JNT49" s="4"/>
      <c r="JNU49" s="4"/>
      <c r="JNV49" s="4"/>
      <c r="JNW49" s="4"/>
      <c r="JNX49" s="4"/>
      <c r="JNY49" s="4"/>
      <c r="JNZ49" s="4"/>
      <c r="JOA49" s="4"/>
      <c r="JOB49" s="4"/>
      <c r="JOC49" s="4"/>
      <c r="JOD49" s="4"/>
      <c r="JOE49" s="4"/>
      <c r="JOF49" s="4"/>
      <c r="JOG49" s="4"/>
      <c r="JOH49" s="4"/>
      <c r="JOI49" s="4"/>
      <c r="JOJ49" s="4"/>
      <c r="JOK49" s="4"/>
      <c r="JOL49" s="4"/>
      <c r="JOM49" s="4"/>
      <c r="JON49" s="4"/>
      <c r="JOO49" s="4"/>
      <c r="JOP49" s="4"/>
      <c r="JOQ49" s="4"/>
      <c r="JOR49" s="4"/>
      <c r="JOS49" s="4"/>
      <c r="JOT49" s="4"/>
      <c r="JOU49" s="4"/>
      <c r="JOV49" s="4"/>
      <c r="JOW49" s="4"/>
      <c r="JOX49" s="4"/>
      <c r="JOY49" s="4"/>
      <c r="JOZ49" s="4"/>
      <c r="JPA49" s="4"/>
      <c r="JPB49" s="4"/>
      <c r="JPC49" s="4"/>
      <c r="JPD49" s="4"/>
      <c r="JPE49" s="4"/>
      <c r="JPF49" s="4"/>
      <c r="JPG49" s="4"/>
      <c r="JPH49" s="4"/>
      <c r="JPI49" s="4"/>
      <c r="JPJ49" s="4"/>
      <c r="JPK49" s="4"/>
      <c r="JPL49" s="4"/>
      <c r="JPM49" s="4"/>
      <c r="JPN49" s="4"/>
      <c r="JPO49" s="4"/>
      <c r="JPP49" s="4"/>
      <c r="JPQ49" s="4"/>
      <c r="JPR49" s="4"/>
      <c r="JPS49" s="4"/>
      <c r="JPT49" s="4"/>
      <c r="JPU49" s="4"/>
      <c r="JPV49" s="4"/>
      <c r="JPW49" s="4"/>
      <c r="JPX49" s="4"/>
      <c r="JPY49" s="4"/>
      <c r="JPZ49" s="4"/>
      <c r="JQA49" s="4"/>
      <c r="JQB49" s="4"/>
      <c r="JQC49" s="4"/>
      <c r="JQD49" s="4"/>
      <c r="JQE49" s="4"/>
      <c r="JQF49" s="4"/>
      <c r="JQG49" s="4"/>
      <c r="JQH49" s="4"/>
      <c r="JQI49" s="4"/>
      <c r="JQJ49" s="4"/>
      <c r="JQK49" s="4"/>
      <c r="JQL49" s="4"/>
      <c r="JQM49" s="4"/>
      <c r="JQN49" s="4"/>
      <c r="JQO49" s="4"/>
      <c r="JQP49" s="4"/>
      <c r="JQQ49" s="4"/>
      <c r="JQR49" s="4"/>
      <c r="JQS49" s="4"/>
      <c r="JQT49" s="4"/>
      <c r="JQU49" s="4"/>
      <c r="JQV49" s="4"/>
      <c r="JQW49" s="4"/>
      <c r="JQX49" s="4"/>
      <c r="JQY49" s="4"/>
      <c r="JQZ49" s="4"/>
      <c r="JRA49" s="4"/>
      <c r="JRB49" s="4"/>
      <c r="JRC49" s="4"/>
      <c r="JRD49" s="4"/>
      <c r="JRE49" s="4"/>
      <c r="JRF49" s="4"/>
      <c r="JRG49" s="4"/>
      <c r="JRH49" s="4"/>
      <c r="JRI49" s="4"/>
      <c r="JRJ49" s="4"/>
      <c r="JRK49" s="4"/>
      <c r="JRL49" s="4"/>
      <c r="JRM49" s="4"/>
      <c r="JRN49" s="4"/>
      <c r="JRO49" s="4"/>
      <c r="JRP49" s="4"/>
      <c r="JRQ49" s="4"/>
      <c r="JRR49" s="4"/>
      <c r="JRS49" s="4"/>
      <c r="JRT49" s="4"/>
      <c r="JRU49" s="4"/>
      <c r="JRV49" s="4"/>
      <c r="JRW49" s="4"/>
      <c r="JRX49" s="4"/>
      <c r="JRY49" s="4"/>
      <c r="JRZ49" s="4"/>
      <c r="JSA49" s="4"/>
      <c r="JSB49" s="4"/>
      <c r="JSC49" s="4"/>
      <c r="JSD49" s="4"/>
      <c r="JSE49" s="4"/>
      <c r="JSF49" s="4"/>
      <c r="JSG49" s="4"/>
      <c r="JSH49" s="4"/>
      <c r="JSI49" s="4"/>
      <c r="JSJ49" s="4"/>
      <c r="JSK49" s="4"/>
      <c r="JSL49" s="4"/>
      <c r="JSM49" s="4"/>
      <c r="JSN49" s="4"/>
      <c r="JSO49" s="4"/>
      <c r="JSP49" s="4"/>
      <c r="JSQ49" s="4"/>
      <c r="JSR49" s="4"/>
      <c r="JSS49" s="4"/>
      <c r="JST49" s="4"/>
      <c r="JSU49" s="4"/>
      <c r="JSV49" s="4"/>
      <c r="JSW49" s="4"/>
      <c r="JSX49" s="4"/>
      <c r="JSY49" s="4"/>
      <c r="JSZ49" s="4"/>
      <c r="JTA49" s="4"/>
      <c r="JTB49" s="4"/>
      <c r="JTC49" s="4"/>
      <c r="JTD49" s="4"/>
      <c r="JTE49" s="4"/>
      <c r="JTF49" s="4"/>
      <c r="JTG49" s="4"/>
      <c r="JTH49" s="4"/>
      <c r="JTI49" s="4"/>
      <c r="JTJ49" s="4"/>
      <c r="JTK49" s="4"/>
      <c r="JTL49" s="4"/>
      <c r="JTM49" s="4"/>
      <c r="JTN49" s="4"/>
      <c r="JTO49" s="4"/>
      <c r="JTP49" s="4"/>
      <c r="JTQ49" s="4"/>
      <c r="JTR49" s="4"/>
      <c r="JTS49" s="4"/>
      <c r="JTT49" s="4"/>
      <c r="JTU49" s="4"/>
      <c r="JTV49" s="4"/>
      <c r="JTW49" s="4"/>
      <c r="JTX49" s="4"/>
      <c r="JTY49" s="4"/>
      <c r="JTZ49" s="4"/>
      <c r="JUA49" s="4"/>
      <c r="JUB49" s="4"/>
      <c r="JUC49" s="4"/>
      <c r="JUD49" s="4"/>
      <c r="JUE49" s="4"/>
      <c r="JUF49" s="4"/>
      <c r="JUG49" s="4"/>
      <c r="JUH49" s="4"/>
      <c r="JUI49" s="4"/>
      <c r="JUJ49" s="4"/>
      <c r="JUK49" s="4"/>
      <c r="JUL49" s="4"/>
      <c r="JUM49" s="4"/>
      <c r="JUN49" s="4"/>
      <c r="JUO49" s="4"/>
      <c r="JUP49" s="4"/>
      <c r="JUQ49" s="4"/>
      <c r="JUR49" s="4"/>
      <c r="JUS49" s="4"/>
      <c r="JUT49" s="4"/>
      <c r="JUU49" s="4"/>
      <c r="JUV49" s="4"/>
      <c r="JUW49" s="4"/>
      <c r="JUX49" s="4"/>
      <c r="JUY49" s="4"/>
      <c r="JUZ49" s="4"/>
      <c r="JVA49" s="4"/>
      <c r="JVB49" s="4"/>
      <c r="JVC49" s="4"/>
      <c r="JVD49" s="4"/>
      <c r="JVE49" s="4"/>
      <c r="JVF49" s="4"/>
      <c r="JVG49" s="4"/>
      <c r="JVH49" s="4"/>
      <c r="JVI49" s="4"/>
      <c r="JVJ49" s="4"/>
      <c r="JVK49" s="4"/>
      <c r="JVL49" s="4"/>
      <c r="JVM49" s="4"/>
      <c r="JVN49" s="4"/>
      <c r="JVO49" s="4"/>
      <c r="JVP49" s="4"/>
      <c r="JVQ49" s="4"/>
      <c r="JVR49" s="4"/>
      <c r="JVS49" s="4"/>
      <c r="JVT49" s="4"/>
      <c r="JVU49" s="4"/>
      <c r="JVV49" s="4"/>
      <c r="JVW49" s="4"/>
      <c r="JVX49" s="4"/>
      <c r="JVY49" s="4"/>
      <c r="JVZ49" s="4"/>
      <c r="JWA49" s="4"/>
      <c r="JWB49" s="4"/>
      <c r="JWC49" s="4"/>
      <c r="JWD49" s="4"/>
      <c r="JWE49" s="4"/>
      <c r="JWF49" s="4"/>
      <c r="JWG49" s="4"/>
      <c r="JWH49" s="4"/>
      <c r="JWI49" s="4"/>
      <c r="JWJ49" s="4"/>
      <c r="JWK49" s="4"/>
      <c r="JWL49" s="4"/>
      <c r="JWM49" s="4"/>
      <c r="JWN49" s="4"/>
      <c r="JWO49" s="4"/>
      <c r="JWP49" s="4"/>
      <c r="JWQ49" s="4"/>
      <c r="JWR49" s="4"/>
      <c r="JWS49" s="4"/>
      <c r="JWT49" s="4"/>
      <c r="JWU49" s="4"/>
      <c r="JWV49" s="4"/>
      <c r="JWW49" s="4"/>
      <c r="JWX49" s="4"/>
      <c r="JWY49" s="4"/>
      <c r="JWZ49" s="4"/>
      <c r="JXA49" s="4"/>
      <c r="JXB49" s="4"/>
      <c r="JXC49" s="4"/>
      <c r="JXD49" s="4"/>
      <c r="JXE49" s="4"/>
      <c r="JXF49" s="4"/>
      <c r="JXG49" s="4"/>
      <c r="JXH49" s="4"/>
      <c r="JXI49" s="4"/>
      <c r="JXJ49" s="4"/>
      <c r="JXK49" s="4"/>
      <c r="JXL49" s="4"/>
      <c r="JXM49" s="4"/>
      <c r="JXN49" s="4"/>
      <c r="JXO49" s="4"/>
      <c r="JXP49" s="4"/>
      <c r="JXQ49" s="4"/>
      <c r="JXR49" s="4"/>
      <c r="JXS49" s="4"/>
      <c r="JXT49" s="4"/>
      <c r="JXU49" s="4"/>
      <c r="JXV49" s="4"/>
      <c r="JXW49" s="4"/>
      <c r="JXX49" s="4"/>
      <c r="JXY49" s="4"/>
      <c r="JXZ49" s="4"/>
      <c r="JYA49" s="4"/>
      <c r="JYB49" s="4"/>
      <c r="JYC49" s="4"/>
      <c r="JYD49" s="4"/>
      <c r="JYE49" s="4"/>
      <c r="JYF49" s="4"/>
      <c r="JYG49" s="4"/>
      <c r="JYH49" s="4"/>
      <c r="JYI49" s="4"/>
      <c r="JYJ49" s="4"/>
      <c r="JYK49" s="4"/>
      <c r="JYL49" s="4"/>
      <c r="JYM49" s="4"/>
      <c r="JYN49" s="4"/>
      <c r="JYO49" s="4"/>
      <c r="JYP49" s="4"/>
      <c r="JYQ49" s="4"/>
      <c r="JYR49" s="4"/>
      <c r="JYS49" s="4"/>
      <c r="JYT49" s="4"/>
      <c r="JYU49" s="4"/>
      <c r="JYV49" s="4"/>
      <c r="JYW49" s="4"/>
      <c r="JYX49" s="4"/>
      <c r="JYY49" s="4"/>
      <c r="JYZ49" s="4"/>
      <c r="JZA49" s="4"/>
      <c r="JZB49" s="4"/>
      <c r="JZC49" s="4"/>
      <c r="JZD49" s="4"/>
      <c r="JZE49" s="4"/>
      <c r="JZF49" s="4"/>
      <c r="JZG49" s="4"/>
      <c r="JZH49" s="4"/>
      <c r="JZI49" s="4"/>
      <c r="JZJ49" s="4"/>
      <c r="JZK49" s="4"/>
      <c r="JZL49" s="4"/>
      <c r="JZM49" s="4"/>
      <c r="JZN49" s="4"/>
      <c r="JZO49" s="4"/>
      <c r="JZP49" s="4"/>
      <c r="JZQ49" s="4"/>
      <c r="JZR49" s="4"/>
      <c r="JZS49" s="4"/>
      <c r="JZT49" s="4"/>
      <c r="JZU49" s="4"/>
      <c r="JZV49" s="4"/>
      <c r="JZW49" s="4"/>
      <c r="JZX49" s="4"/>
      <c r="JZY49" s="4"/>
      <c r="JZZ49" s="4"/>
      <c r="KAA49" s="4"/>
      <c r="KAB49" s="4"/>
      <c r="KAC49" s="4"/>
      <c r="KAD49" s="4"/>
      <c r="KAE49" s="4"/>
      <c r="KAF49" s="4"/>
      <c r="KAG49" s="4"/>
      <c r="KAH49" s="4"/>
      <c r="KAI49" s="4"/>
      <c r="KAJ49" s="4"/>
      <c r="KAK49" s="4"/>
      <c r="KAL49" s="4"/>
      <c r="KAM49" s="4"/>
      <c r="KAN49" s="4"/>
      <c r="KAO49" s="4"/>
      <c r="KAP49" s="4"/>
      <c r="KAQ49" s="4"/>
      <c r="KAR49" s="4"/>
      <c r="KAS49" s="4"/>
      <c r="KAT49" s="4"/>
      <c r="KAU49" s="4"/>
      <c r="KAV49" s="4"/>
      <c r="KAW49" s="4"/>
      <c r="KAX49" s="4"/>
      <c r="KAY49" s="4"/>
      <c r="KAZ49" s="4"/>
      <c r="KBA49" s="4"/>
      <c r="KBB49" s="4"/>
      <c r="KBC49" s="4"/>
      <c r="KBD49" s="4"/>
      <c r="KBE49" s="4"/>
      <c r="KBF49" s="4"/>
      <c r="KBG49" s="4"/>
      <c r="KBH49" s="4"/>
      <c r="KBI49" s="4"/>
      <c r="KBJ49" s="4"/>
      <c r="KBK49" s="4"/>
      <c r="KBL49" s="4"/>
      <c r="KBM49" s="4"/>
      <c r="KBN49" s="4"/>
      <c r="KBO49" s="4"/>
      <c r="KBP49" s="4"/>
      <c r="KBQ49" s="4"/>
      <c r="KBR49" s="4"/>
      <c r="KBS49" s="4"/>
      <c r="KBT49" s="4"/>
      <c r="KBU49" s="4"/>
      <c r="KBV49" s="4"/>
      <c r="KBW49" s="4"/>
      <c r="KBX49" s="4"/>
      <c r="KBY49" s="4"/>
      <c r="KBZ49" s="4"/>
      <c r="KCA49" s="4"/>
      <c r="KCB49" s="4"/>
      <c r="KCC49" s="4"/>
      <c r="KCD49" s="4"/>
      <c r="KCE49" s="4"/>
      <c r="KCF49" s="4"/>
      <c r="KCG49" s="4"/>
      <c r="KCH49" s="4"/>
      <c r="KCI49" s="4"/>
      <c r="KCJ49" s="4"/>
      <c r="KCK49" s="4"/>
      <c r="KCL49" s="4"/>
      <c r="KCM49" s="4"/>
      <c r="KCN49" s="4"/>
      <c r="KCO49" s="4"/>
      <c r="KCP49" s="4"/>
      <c r="KCQ49" s="4"/>
      <c r="KCR49" s="4"/>
      <c r="KCS49" s="4"/>
      <c r="KCT49" s="4"/>
      <c r="KCU49" s="4"/>
      <c r="KCV49" s="4"/>
      <c r="KCW49" s="4"/>
      <c r="KCX49" s="4"/>
      <c r="KCY49" s="4"/>
      <c r="KCZ49" s="4"/>
      <c r="KDA49" s="4"/>
      <c r="KDB49" s="4"/>
      <c r="KDC49" s="4"/>
      <c r="KDD49" s="4"/>
      <c r="KDE49" s="4"/>
      <c r="KDF49" s="4"/>
      <c r="KDG49" s="4"/>
      <c r="KDH49" s="4"/>
      <c r="KDI49" s="4"/>
      <c r="KDJ49" s="4"/>
      <c r="KDK49" s="4"/>
      <c r="KDL49" s="4"/>
      <c r="KDM49" s="4"/>
      <c r="KDN49" s="4"/>
      <c r="KDO49" s="4"/>
      <c r="KDP49" s="4"/>
      <c r="KDQ49" s="4"/>
      <c r="KDR49" s="4"/>
      <c r="KDS49" s="4"/>
      <c r="KDT49" s="4"/>
      <c r="KDU49" s="4"/>
      <c r="KDV49" s="4"/>
      <c r="KDW49" s="4"/>
      <c r="KDX49" s="4"/>
      <c r="KDY49" s="4"/>
      <c r="KDZ49" s="4"/>
      <c r="KEA49" s="4"/>
      <c r="KEB49" s="4"/>
      <c r="KEC49" s="4"/>
      <c r="KED49" s="4"/>
      <c r="KEE49" s="4"/>
      <c r="KEF49" s="4"/>
      <c r="KEG49" s="4"/>
      <c r="KEH49" s="4"/>
      <c r="KEI49" s="4"/>
      <c r="KEJ49" s="4"/>
      <c r="KEK49" s="4"/>
      <c r="KEL49" s="4"/>
      <c r="KEM49" s="4"/>
      <c r="KEN49" s="4"/>
      <c r="KEO49" s="4"/>
      <c r="KEP49" s="4"/>
      <c r="KEQ49" s="4"/>
      <c r="KER49" s="4"/>
      <c r="KES49" s="4"/>
      <c r="KET49" s="4"/>
      <c r="KEU49" s="4"/>
      <c r="KEV49" s="4"/>
      <c r="KEW49" s="4"/>
      <c r="KEX49" s="4"/>
      <c r="KEY49" s="4"/>
      <c r="KEZ49" s="4"/>
      <c r="KFA49" s="4"/>
      <c r="KFB49" s="4"/>
      <c r="KFC49" s="4"/>
      <c r="KFD49" s="4"/>
      <c r="KFE49" s="4"/>
      <c r="KFF49" s="4"/>
      <c r="KFG49" s="4"/>
      <c r="KFH49" s="4"/>
      <c r="KFI49" s="4"/>
      <c r="KFJ49" s="4"/>
      <c r="KFK49" s="4"/>
      <c r="KFL49" s="4"/>
      <c r="KFM49" s="4"/>
      <c r="KFN49" s="4"/>
      <c r="KFO49" s="4"/>
      <c r="KFP49" s="4"/>
      <c r="KFQ49" s="4"/>
      <c r="KFR49" s="4"/>
      <c r="KFS49" s="4"/>
      <c r="KFT49" s="4"/>
      <c r="KFU49" s="4"/>
      <c r="KFV49" s="4"/>
      <c r="KFW49" s="4"/>
      <c r="KFX49" s="4"/>
      <c r="KFY49" s="4"/>
      <c r="KFZ49" s="4"/>
      <c r="KGA49" s="4"/>
      <c r="KGB49" s="4"/>
      <c r="KGC49" s="4"/>
      <c r="KGD49" s="4"/>
      <c r="KGE49" s="4"/>
      <c r="KGF49" s="4"/>
      <c r="KGG49" s="4"/>
      <c r="KGH49" s="4"/>
      <c r="KGI49" s="4"/>
      <c r="KGJ49" s="4"/>
      <c r="KGK49" s="4"/>
      <c r="KGL49" s="4"/>
      <c r="KGM49" s="4"/>
      <c r="KGN49" s="4"/>
      <c r="KGO49" s="4"/>
      <c r="KGP49" s="4"/>
      <c r="KGQ49" s="4"/>
      <c r="KGR49" s="4"/>
      <c r="KGS49" s="4"/>
      <c r="KGT49" s="4"/>
      <c r="KGU49" s="4"/>
      <c r="KGV49" s="4"/>
      <c r="KGW49" s="4"/>
      <c r="KGX49" s="4"/>
      <c r="KGY49" s="4"/>
      <c r="KGZ49" s="4"/>
      <c r="KHA49" s="4"/>
      <c r="KHB49" s="4"/>
      <c r="KHC49" s="4"/>
      <c r="KHD49" s="4"/>
      <c r="KHE49" s="4"/>
      <c r="KHF49" s="4"/>
      <c r="KHG49" s="4"/>
      <c r="KHH49" s="4"/>
      <c r="KHI49" s="4"/>
      <c r="KHJ49" s="4"/>
      <c r="KHK49" s="4"/>
      <c r="KHL49" s="4"/>
      <c r="KHM49" s="4"/>
      <c r="KHN49" s="4"/>
      <c r="KHO49" s="4"/>
      <c r="KHP49" s="4"/>
      <c r="KHQ49" s="4"/>
      <c r="KHR49" s="4"/>
      <c r="KHS49" s="4"/>
      <c r="KHT49" s="4"/>
      <c r="KHU49" s="4"/>
      <c r="KHV49" s="4"/>
      <c r="KHW49" s="4"/>
      <c r="KHX49" s="4"/>
      <c r="KHY49" s="4"/>
      <c r="KHZ49" s="4"/>
      <c r="KIA49" s="4"/>
      <c r="KIB49" s="4"/>
      <c r="KIC49" s="4"/>
      <c r="KID49" s="4"/>
      <c r="KIE49" s="4"/>
      <c r="KIF49" s="4"/>
      <c r="KIG49" s="4"/>
      <c r="KIH49" s="4"/>
      <c r="KII49" s="4"/>
      <c r="KIJ49" s="4"/>
      <c r="KIK49" s="4"/>
      <c r="KIL49" s="4"/>
      <c r="KIM49" s="4"/>
      <c r="KIN49" s="4"/>
      <c r="KIO49" s="4"/>
      <c r="KIP49" s="4"/>
      <c r="KIQ49" s="4"/>
      <c r="KIR49" s="4"/>
      <c r="KIS49" s="4"/>
      <c r="KIT49" s="4"/>
      <c r="KIU49" s="4"/>
      <c r="KIV49" s="4"/>
      <c r="KIW49" s="4"/>
      <c r="KIX49" s="4"/>
      <c r="KIY49" s="4"/>
      <c r="KIZ49" s="4"/>
      <c r="KJA49" s="4"/>
      <c r="KJB49" s="4"/>
      <c r="KJC49" s="4"/>
      <c r="KJD49" s="4"/>
      <c r="KJE49" s="4"/>
      <c r="KJF49" s="4"/>
      <c r="KJG49" s="4"/>
      <c r="KJH49" s="4"/>
      <c r="KJI49" s="4"/>
      <c r="KJJ49" s="4"/>
      <c r="KJK49" s="4"/>
      <c r="KJL49" s="4"/>
      <c r="KJM49" s="4"/>
      <c r="KJN49" s="4"/>
      <c r="KJO49" s="4"/>
      <c r="KJP49" s="4"/>
      <c r="KJQ49" s="4"/>
      <c r="KJR49" s="4"/>
      <c r="KJS49" s="4"/>
      <c r="KJT49" s="4"/>
      <c r="KJU49" s="4"/>
      <c r="KJV49" s="4"/>
      <c r="KJW49" s="4"/>
      <c r="KJX49" s="4"/>
      <c r="KJY49" s="4"/>
      <c r="KJZ49" s="4"/>
      <c r="KKA49" s="4"/>
      <c r="KKB49" s="4"/>
      <c r="KKC49" s="4"/>
      <c r="KKD49" s="4"/>
      <c r="KKE49" s="4"/>
      <c r="KKF49" s="4"/>
      <c r="KKG49" s="4"/>
      <c r="KKH49" s="4"/>
      <c r="KKI49" s="4"/>
      <c r="KKJ49" s="4"/>
      <c r="KKK49" s="4"/>
      <c r="KKL49" s="4"/>
      <c r="KKM49" s="4"/>
      <c r="KKN49" s="4"/>
      <c r="KKO49" s="4"/>
      <c r="KKP49" s="4"/>
      <c r="KKQ49" s="4"/>
      <c r="KKR49" s="4"/>
      <c r="KKS49" s="4"/>
      <c r="KKT49" s="4"/>
      <c r="KKU49" s="4"/>
      <c r="KKV49" s="4"/>
      <c r="KKW49" s="4"/>
      <c r="KKX49" s="4"/>
      <c r="KKY49" s="4"/>
      <c r="KKZ49" s="4"/>
      <c r="KLA49" s="4"/>
      <c r="KLB49" s="4"/>
      <c r="KLC49" s="4"/>
      <c r="KLD49" s="4"/>
      <c r="KLE49" s="4"/>
      <c r="KLF49" s="4"/>
      <c r="KLG49" s="4"/>
      <c r="KLH49" s="4"/>
      <c r="KLI49" s="4"/>
      <c r="KLJ49" s="4"/>
      <c r="KLK49" s="4"/>
      <c r="KLL49" s="4"/>
      <c r="KLM49" s="4"/>
      <c r="KLN49" s="4"/>
      <c r="KLO49" s="4"/>
      <c r="KLP49" s="4"/>
      <c r="KLQ49" s="4"/>
      <c r="KLR49" s="4"/>
      <c r="KLS49" s="4"/>
      <c r="KLT49" s="4"/>
      <c r="KLU49" s="4"/>
      <c r="KLV49" s="4"/>
      <c r="KLW49" s="4"/>
      <c r="KLX49" s="4"/>
      <c r="KLY49" s="4"/>
      <c r="KLZ49" s="4"/>
      <c r="KMA49" s="4"/>
      <c r="KMB49" s="4"/>
      <c r="KMC49" s="4"/>
      <c r="KMD49" s="4"/>
      <c r="KME49" s="4"/>
      <c r="KMF49" s="4"/>
      <c r="KMG49" s="4"/>
      <c r="KMH49" s="4"/>
      <c r="KMI49" s="4"/>
      <c r="KMJ49" s="4"/>
      <c r="KMK49" s="4"/>
      <c r="KML49" s="4"/>
      <c r="KMM49" s="4"/>
      <c r="KMN49" s="4"/>
      <c r="KMO49" s="4"/>
      <c r="KMP49" s="4"/>
      <c r="KMQ49" s="4"/>
      <c r="KMR49" s="4"/>
      <c r="KMS49" s="4"/>
      <c r="KMT49" s="4"/>
      <c r="KMU49" s="4"/>
      <c r="KMV49" s="4"/>
      <c r="KMW49" s="4"/>
      <c r="KMX49" s="4"/>
      <c r="KMY49" s="4"/>
      <c r="KMZ49" s="4"/>
      <c r="KNA49" s="4"/>
      <c r="KNB49" s="4"/>
      <c r="KNC49" s="4"/>
      <c r="KND49" s="4"/>
      <c r="KNE49" s="4"/>
      <c r="KNF49" s="4"/>
      <c r="KNG49" s="4"/>
      <c r="KNH49" s="4"/>
      <c r="KNI49" s="4"/>
      <c r="KNJ49" s="4"/>
      <c r="KNK49" s="4"/>
      <c r="KNL49" s="4"/>
      <c r="KNM49" s="4"/>
      <c r="KNN49" s="4"/>
      <c r="KNO49" s="4"/>
      <c r="KNP49" s="4"/>
      <c r="KNQ49" s="4"/>
      <c r="KNR49" s="4"/>
      <c r="KNS49" s="4"/>
      <c r="KNT49" s="4"/>
      <c r="KNU49" s="4"/>
      <c r="KNV49" s="4"/>
      <c r="KNW49" s="4"/>
      <c r="KNX49" s="4"/>
      <c r="KNY49" s="4"/>
      <c r="KNZ49" s="4"/>
      <c r="KOA49" s="4"/>
      <c r="KOB49" s="4"/>
      <c r="KOC49" s="4"/>
      <c r="KOD49" s="4"/>
      <c r="KOE49" s="4"/>
      <c r="KOF49" s="4"/>
      <c r="KOG49" s="4"/>
      <c r="KOH49" s="4"/>
      <c r="KOI49" s="4"/>
      <c r="KOJ49" s="4"/>
      <c r="KOK49" s="4"/>
      <c r="KOL49" s="4"/>
      <c r="KOM49" s="4"/>
      <c r="KON49" s="4"/>
      <c r="KOO49" s="4"/>
      <c r="KOP49" s="4"/>
      <c r="KOQ49" s="4"/>
      <c r="KOR49" s="4"/>
      <c r="KOS49" s="4"/>
      <c r="KOT49" s="4"/>
      <c r="KOU49" s="4"/>
      <c r="KOV49" s="4"/>
      <c r="KOW49" s="4"/>
      <c r="KOX49" s="4"/>
      <c r="KOY49" s="4"/>
      <c r="KOZ49" s="4"/>
      <c r="KPA49" s="4"/>
      <c r="KPB49" s="4"/>
      <c r="KPC49" s="4"/>
      <c r="KPD49" s="4"/>
      <c r="KPE49" s="4"/>
      <c r="KPF49" s="4"/>
      <c r="KPG49" s="4"/>
      <c r="KPH49" s="4"/>
      <c r="KPI49" s="4"/>
      <c r="KPJ49" s="4"/>
      <c r="KPK49" s="4"/>
      <c r="KPL49" s="4"/>
      <c r="KPM49" s="4"/>
      <c r="KPN49" s="4"/>
      <c r="KPO49" s="4"/>
      <c r="KPP49" s="4"/>
      <c r="KPQ49" s="4"/>
      <c r="KPR49" s="4"/>
      <c r="KPS49" s="4"/>
      <c r="KPT49" s="4"/>
      <c r="KPU49" s="4"/>
      <c r="KPV49" s="4"/>
      <c r="KPW49" s="4"/>
      <c r="KPX49" s="4"/>
      <c r="KPY49" s="4"/>
      <c r="KPZ49" s="4"/>
      <c r="KQA49" s="4"/>
      <c r="KQB49" s="4"/>
      <c r="KQC49" s="4"/>
      <c r="KQD49" s="4"/>
      <c r="KQE49" s="4"/>
      <c r="KQF49" s="4"/>
      <c r="KQG49" s="4"/>
      <c r="KQH49" s="4"/>
      <c r="KQI49" s="4"/>
      <c r="KQJ49" s="4"/>
      <c r="KQK49" s="4"/>
      <c r="KQL49" s="4"/>
      <c r="KQM49" s="4"/>
      <c r="KQN49" s="4"/>
      <c r="KQO49" s="4"/>
      <c r="KQP49" s="4"/>
      <c r="KQQ49" s="4"/>
      <c r="KQR49" s="4"/>
      <c r="KQS49" s="4"/>
      <c r="KQT49" s="4"/>
      <c r="KQU49" s="4"/>
      <c r="KQV49" s="4"/>
      <c r="KQW49" s="4"/>
      <c r="KQX49" s="4"/>
      <c r="KQY49" s="4"/>
      <c r="KQZ49" s="4"/>
      <c r="KRA49" s="4"/>
      <c r="KRB49" s="4"/>
      <c r="KRC49" s="4"/>
      <c r="KRD49" s="4"/>
      <c r="KRE49" s="4"/>
      <c r="KRF49" s="4"/>
      <c r="KRG49" s="4"/>
      <c r="KRH49" s="4"/>
      <c r="KRI49" s="4"/>
      <c r="KRJ49" s="4"/>
      <c r="KRK49" s="4"/>
      <c r="KRL49" s="4"/>
      <c r="KRM49" s="4"/>
      <c r="KRN49" s="4"/>
      <c r="KRO49" s="4"/>
      <c r="KRP49" s="4"/>
      <c r="KRQ49" s="4"/>
      <c r="KRR49" s="4"/>
      <c r="KRS49" s="4"/>
      <c r="KRT49" s="4"/>
      <c r="KRU49" s="4"/>
      <c r="KRV49" s="4"/>
      <c r="KRW49" s="4"/>
      <c r="KRX49" s="4"/>
      <c r="KRY49" s="4"/>
      <c r="KRZ49" s="4"/>
      <c r="KSA49" s="4"/>
      <c r="KSB49" s="4"/>
      <c r="KSC49" s="4"/>
      <c r="KSD49" s="4"/>
      <c r="KSE49" s="4"/>
      <c r="KSF49" s="4"/>
      <c r="KSG49" s="4"/>
      <c r="KSH49" s="4"/>
      <c r="KSI49" s="4"/>
      <c r="KSJ49" s="4"/>
      <c r="KSK49" s="4"/>
      <c r="KSL49" s="4"/>
      <c r="KSM49" s="4"/>
      <c r="KSN49" s="4"/>
      <c r="KSO49" s="4"/>
      <c r="KSP49" s="4"/>
      <c r="KSQ49" s="4"/>
      <c r="KSR49" s="4"/>
      <c r="KSS49" s="4"/>
      <c r="KST49" s="4"/>
      <c r="KSU49" s="4"/>
      <c r="KSV49" s="4"/>
      <c r="KSW49" s="4"/>
      <c r="KSX49" s="4"/>
      <c r="KSY49" s="4"/>
      <c r="KSZ49" s="4"/>
      <c r="KTA49" s="4"/>
      <c r="KTB49" s="4"/>
      <c r="KTC49" s="4"/>
      <c r="KTD49" s="4"/>
      <c r="KTE49" s="4"/>
      <c r="KTF49" s="4"/>
      <c r="KTG49" s="4"/>
      <c r="KTH49" s="4"/>
      <c r="KTI49" s="4"/>
      <c r="KTJ49" s="4"/>
      <c r="KTK49" s="4"/>
      <c r="KTL49" s="4"/>
      <c r="KTM49" s="4"/>
      <c r="KTN49" s="4"/>
      <c r="KTO49" s="4"/>
      <c r="KTP49" s="4"/>
      <c r="KTQ49" s="4"/>
      <c r="KTR49" s="4"/>
      <c r="KTS49" s="4"/>
      <c r="KTT49" s="4"/>
      <c r="KTU49" s="4"/>
      <c r="KTV49" s="4"/>
      <c r="KTW49" s="4"/>
      <c r="KTX49" s="4"/>
      <c r="KTY49" s="4"/>
      <c r="KTZ49" s="4"/>
      <c r="KUA49" s="4"/>
      <c r="KUB49" s="4"/>
      <c r="KUC49" s="4"/>
      <c r="KUD49" s="4"/>
      <c r="KUE49" s="4"/>
      <c r="KUF49" s="4"/>
      <c r="KUG49" s="4"/>
      <c r="KUH49" s="4"/>
      <c r="KUI49" s="4"/>
      <c r="KUJ49" s="4"/>
      <c r="KUK49" s="4"/>
      <c r="KUL49" s="4"/>
      <c r="KUM49" s="4"/>
      <c r="KUN49" s="4"/>
      <c r="KUO49" s="4"/>
      <c r="KUP49" s="4"/>
      <c r="KUQ49" s="4"/>
      <c r="KUR49" s="4"/>
      <c r="KUS49" s="4"/>
      <c r="KUT49" s="4"/>
      <c r="KUU49" s="4"/>
      <c r="KUV49" s="4"/>
      <c r="KUW49" s="4"/>
      <c r="KUX49" s="4"/>
      <c r="KUY49" s="4"/>
      <c r="KUZ49" s="4"/>
      <c r="KVA49" s="4"/>
      <c r="KVB49" s="4"/>
      <c r="KVC49" s="4"/>
      <c r="KVD49" s="4"/>
      <c r="KVE49" s="4"/>
      <c r="KVF49" s="4"/>
      <c r="KVG49" s="4"/>
      <c r="KVH49" s="4"/>
      <c r="KVI49" s="4"/>
      <c r="KVJ49" s="4"/>
      <c r="KVK49" s="4"/>
      <c r="KVL49" s="4"/>
      <c r="KVM49" s="4"/>
      <c r="KVN49" s="4"/>
      <c r="KVO49" s="4"/>
      <c r="KVP49" s="4"/>
      <c r="KVQ49" s="4"/>
      <c r="KVR49" s="4"/>
      <c r="KVS49" s="4"/>
      <c r="KVT49" s="4"/>
      <c r="KVU49" s="4"/>
      <c r="KVV49" s="4"/>
      <c r="KVW49" s="4"/>
      <c r="KVX49" s="4"/>
      <c r="KVY49" s="4"/>
      <c r="KVZ49" s="4"/>
      <c r="KWA49" s="4"/>
      <c r="KWB49" s="4"/>
      <c r="KWC49" s="4"/>
      <c r="KWD49" s="4"/>
      <c r="KWE49" s="4"/>
      <c r="KWF49" s="4"/>
      <c r="KWG49" s="4"/>
      <c r="KWH49" s="4"/>
      <c r="KWI49" s="4"/>
      <c r="KWJ49" s="4"/>
      <c r="KWK49" s="4"/>
      <c r="KWL49" s="4"/>
      <c r="KWM49" s="4"/>
      <c r="KWN49" s="4"/>
      <c r="KWO49" s="4"/>
      <c r="KWP49" s="4"/>
      <c r="KWQ49" s="4"/>
      <c r="KWR49" s="4"/>
      <c r="KWS49" s="4"/>
      <c r="KWT49" s="4"/>
      <c r="KWU49" s="4"/>
      <c r="KWV49" s="4"/>
      <c r="KWW49" s="4"/>
      <c r="KWX49" s="4"/>
      <c r="KWY49" s="4"/>
      <c r="KWZ49" s="4"/>
      <c r="KXA49" s="4"/>
      <c r="KXB49" s="4"/>
      <c r="KXC49" s="4"/>
      <c r="KXD49" s="4"/>
      <c r="KXE49" s="4"/>
      <c r="KXF49" s="4"/>
      <c r="KXG49" s="4"/>
      <c r="KXH49" s="4"/>
      <c r="KXI49" s="4"/>
      <c r="KXJ49" s="4"/>
      <c r="KXK49" s="4"/>
      <c r="KXL49" s="4"/>
      <c r="KXM49" s="4"/>
      <c r="KXN49" s="4"/>
      <c r="KXO49" s="4"/>
      <c r="KXP49" s="4"/>
      <c r="KXQ49" s="4"/>
      <c r="KXR49" s="4"/>
      <c r="KXS49" s="4"/>
      <c r="KXT49" s="4"/>
      <c r="KXU49" s="4"/>
      <c r="KXV49" s="4"/>
      <c r="KXW49" s="4"/>
      <c r="KXX49" s="4"/>
      <c r="KXY49" s="4"/>
      <c r="KXZ49" s="4"/>
      <c r="KYA49" s="4"/>
      <c r="KYB49" s="4"/>
      <c r="KYC49" s="4"/>
      <c r="KYD49" s="4"/>
      <c r="KYE49" s="4"/>
      <c r="KYF49" s="4"/>
      <c r="KYG49" s="4"/>
      <c r="KYH49" s="4"/>
      <c r="KYI49" s="4"/>
      <c r="KYJ49" s="4"/>
      <c r="KYK49" s="4"/>
      <c r="KYL49" s="4"/>
      <c r="KYM49" s="4"/>
      <c r="KYN49" s="4"/>
      <c r="KYO49" s="4"/>
      <c r="KYP49" s="4"/>
      <c r="KYQ49" s="4"/>
      <c r="KYR49" s="4"/>
      <c r="KYS49" s="4"/>
      <c r="KYT49" s="4"/>
      <c r="KYU49" s="4"/>
      <c r="KYV49" s="4"/>
      <c r="KYW49" s="4"/>
      <c r="KYX49" s="4"/>
      <c r="KYY49" s="4"/>
      <c r="KYZ49" s="4"/>
      <c r="KZA49" s="4"/>
      <c r="KZB49" s="4"/>
      <c r="KZC49" s="4"/>
      <c r="KZD49" s="4"/>
      <c r="KZE49" s="4"/>
      <c r="KZF49" s="4"/>
      <c r="KZG49" s="4"/>
      <c r="KZH49" s="4"/>
      <c r="KZI49" s="4"/>
      <c r="KZJ49" s="4"/>
      <c r="KZK49" s="4"/>
      <c r="KZL49" s="4"/>
      <c r="KZM49" s="4"/>
      <c r="KZN49" s="4"/>
      <c r="KZO49" s="4"/>
      <c r="KZP49" s="4"/>
      <c r="KZQ49" s="4"/>
      <c r="KZR49" s="4"/>
      <c r="KZS49" s="4"/>
      <c r="KZT49" s="4"/>
      <c r="KZU49" s="4"/>
      <c r="KZV49" s="4"/>
      <c r="KZW49" s="4"/>
      <c r="KZX49" s="4"/>
      <c r="KZY49" s="4"/>
      <c r="KZZ49" s="4"/>
      <c r="LAA49" s="4"/>
      <c r="LAB49" s="4"/>
      <c r="LAC49" s="4"/>
      <c r="LAD49" s="4"/>
      <c r="LAE49" s="4"/>
      <c r="LAF49" s="4"/>
      <c r="LAG49" s="4"/>
      <c r="LAH49" s="4"/>
      <c r="LAI49" s="4"/>
      <c r="LAJ49" s="4"/>
      <c r="LAK49" s="4"/>
      <c r="LAL49" s="4"/>
      <c r="LAM49" s="4"/>
      <c r="LAN49" s="4"/>
      <c r="LAO49" s="4"/>
      <c r="LAP49" s="4"/>
      <c r="LAQ49" s="4"/>
      <c r="LAR49" s="4"/>
      <c r="LAS49" s="4"/>
      <c r="LAT49" s="4"/>
      <c r="LAU49" s="4"/>
      <c r="LAV49" s="4"/>
      <c r="LAW49" s="4"/>
      <c r="LAX49" s="4"/>
      <c r="LAY49" s="4"/>
      <c r="LAZ49" s="4"/>
      <c r="LBA49" s="4"/>
      <c r="LBB49" s="4"/>
      <c r="LBC49" s="4"/>
      <c r="LBD49" s="4"/>
      <c r="LBE49" s="4"/>
      <c r="LBF49" s="4"/>
      <c r="LBG49" s="4"/>
      <c r="LBH49" s="4"/>
      <c r="LBI49" s="4"/>
      <c r="LBJ49" s="4"/>
      <c r="LBK49" s="4"/>
      <c r="LBL49" s="4"/>
      <c r="LBM49" s="4"/>
      <c r="LBN49" s="4"/>
      <c r="LBO49" s="4"/>
      <c r="LBP49" s="4"/>
      <c r="LBQ49" s="4"/>
      <c r="LBR49" s="4"/>
      <c r="LBS49" s="4"/>
      <c r="LBT49" s="4"/>
      <c r="LBU49" s="4"/>
      <c r="LBV49" s="4"/>
      <c r="LBW49" s="4"/>
      <c r="LBX49" s="4"/>
      <c r="LBY49" s="4"/>
      <c r="LBZ49" s="4"/>
      <c r="LCA49" s="4"/>
      <c r="LCB49" s="4"/>
      <c r="LCC49" s="4"/>
      <c r="LCD49" s="4"/>
      <c r="LCE49" s="4"/>
      <c r="LCF49" s="4"/>
      <c r="LCG49" s="4"/>
      <c r="LCH49" s="4"/>
      <c r="LCI49" s="4"/>
      <c r="LCJ49" s="4"/>
      <c r="LCK49" s="4"/>
      <c r="LCL49" s="4"/>
      <c r="LCM49" s="4"/>
      <c r="LCN49" s="4"/>
      <c r="LCO49" s="4"/>
      <c r="LCP49" s="4"/>
      <c r="LCQ49" s="4"/>
      <c r="LCR49" s="4"/>
      <c r="LCS49" s="4"/>
      <c r="LCT49" s="4"/>
      <c r="LCU49" s="4"/>
      <c r="LCV49" s="4"/>
      <c r="LCW49" s="4"/>
      <c r="LCX49" s="4"/>
      <c r="LCY49" s="4"/>
      <c r="LCZ49" s="4"/>
      <c r="LDA49" s="4"/>
      <c r="LDB49" s="4"/>
      <c r="LDC49" s="4"/>
      <c r="LDD49" s="4"/>
      <c r="LDE49" s="4"/>
      <c r="LDF49" s="4"/>
      <c r="LDG49" s="4"/>
      <c r="LDH49" s="4"/>
      <c r="LDI49" s="4"/>
      <c r="LDJ49" s="4"/>
      <c r="LDK49" s="4"/>
      <c r="LDL49" s="4"/>
      <c r="LDM49" s="4"/>
      <c r="LDN49" s="4"/>
      <c r="LDO49" s="4"/>
      <c r="LDP49" s="4"/>
      <c r="LDQ49" s="4"/>
      <c r="LDR49" s="4"/>
      <c r="LDS49" s="4"/>
      <c r="LDT49" s="4"/>
      <c r="LDU49" s="4"/>
      <c r="LDV49" s="4"/>
      <c r="LDW49" s="4"/>
      <c r="LDX49" s="4"/>
      <c r="LDY49" s="4"/>
      <c r="LDZ49" s="4"/>
      <c r="LEA49" s="4"/>
      <c r="LEB49" s="4"/>
      <c r="LEC49" s="4"/>
      <c r="LED49" s="4"/>
      <c r="LEE49" s="4"/>
      <c r="LEF49" s="4"/>
      <c r="LEG49" s="4"/>
      <c r="LEH49" s="4"/>
      <c r="LEI49" s="4"/>
      <c r="LEJ49" s="4"/>
      <c r="LEK49" s="4"/>
      <c r="LEL49" s="4"/>
      <c r="LEM49" s="4"/>
      <c r="LEN49" s="4"/>
      <c r="LEO49" s="4"/>
      <c r="LEP49" s="4"/>
      <c r="LEQ49" s="4"/>
      <c r="LER49" s="4"/>
      <c r="LES49" s="4"/>
      <c r="LET49" s="4"/>
      <c r="LEU49" s="4"/>
      <c r="LEV49" s="4"/>
      <c r="LEW49" s="4"/>
      <c r="LEX49" s="4"/>
      <c r="LEY49" s="4"/>
      <c r="LEZ49" s="4"/>
      <c r="LFA49" s="4"/>
      <c r="LFB49" s="4"/>
      <c r="LFC49" s="4"/>
      <c r="LFD49" s="4"/>
      <c r="LFE49" s="4"/>
      <c r="LFF49" s="4"/>
      <c r="LFG49" s="4"/>
      <c r="LFH49" s="4"/>
      <c r="LFI49" s="4"/>
      <c r="LFJ49" s="4"/>
      <c r="LFK49" s="4"/>
      <c r="LFL49" s="4"/>
      <c r="LFM49" s="4"/>
      <c r="LFN49" s="4"/>
      <c r="LFO49" s="4"/>
      <c r="LFP49" s="4"/>
      <c r="LFQ49" s="4"/>
      <c r="LFR49" s="4"/>
      <c r="LFS49" s="4"/>
      <c r="LFT49" s="4"/>
      <c r="LFU49" s="4"/>
      <c r="LFV49" s="4"/>
      <c r="LFW49" s="4"/>
      <c r="LFX49" s="4"/>
      <c r="LFY49" s="4"/>
      <c r="LFZ49" s="4"/>
      <c r="LGA49" s="4"/>
      <c r="LGB49" s="4"/>
      <c r="LGC49" s="4"/>
      <c r="LGD49" s="4"/>
      <c r="LGE49" s="4"/>
      <c r="LGF49" s="4"/>
      <c r="LGG49" s="4"/>
      <c r="LGH49" s="4"/>
      <c r="LGI49" s="4"/>
      <c r="LGJ49" s="4"/>
      <c r="LGK49" s="4"/>
      <c r="LGL49" s="4"/>
      <c r="LGM49" s="4"/>
      <c r="LGN49" s="4"/>
      <c r="LGO49" s="4"/>
      <c r="LGP49" s="4"/>
      <c r="LGQ49" s="4"/>
      <c r="LGR49" s="4"/>
      <c r="LGS49" s="4"/>
      <c r="LGT49" s="4"/>
      <c r="LGU49" s="4"/>
      <c r="LGV49" s="4"/>
      <c r="LGW49" s="4"/>
      <c r="LGX49" s="4"/>
      <c r="LGY49" s="4"/>
      <c r="LGZ49" s="4"/>
      <c r="LHA49" s="4"/>
      <c r="LHB49" s="4"/>
      <c r="LHC49" s="4"/>
      <c r="LHD49" s="4"/>
      <c r="LHE49" s="4"/>
      <c r="LHF49" s="4"/>
      <c r="LHG49" s="4"/>
      <c r="LHH49" s="4"/>
      <c r="LHI49" s="4"/>
      <c r="LHJ49" s="4"/>
      <c r="LHK49" s="4"/>
      <c r="LHL49" s="4"/>
      <c r="LHM49" s="4"/>
      <c r="LHN49" s="4"/>
      <c r="LHO49" s="4"/>
      <c r="LHP49" s="4"/>
      <c r="LHQ49" s="4"/>
      <c r="LHR49" s="4"/>
      <c r="LHS49" s="4"/>
      <c r="LHT49" s="4"/>
      <c r="LHU49" s="4"/>
      <c r="LHV49" s="4"/>
      <c r="LHW49" s="4"/>
      <c r="LHX49" s="4"/>
      <c r="LHY49" s="4"/>
      <c r="LHZ49" s="4"/>
      <c r="LIA49" s="4"/>
      <c r="LIB49" s="4"/>
      <c r="LIC49" s="4"/>
      <c r="LID49" s="4"/>
      <c r="LIE49" s="4"/>
      <c r="LIF49" s="4"/>
      <c r="LIG49" s="4"/>
      <c r="LIH49" s="4"/>
      <c r="LII49" s="4"/>
      <c r="LIJ49" s="4"/>
      <c r="LIK49" s="4"/>
      <c r="LIL49" s="4"/>
      <c r="LIM49" s="4"/>
      <c r="LIN49" s="4"/>
      <c r="LIO49" s="4"/>
      <c r="LIP49" s="4"/>
      <c r="LIQ49" s="4"/>
      <c r="LIR49" s="4"/>
      <c r="LIS49" s="4"/>
      <c r="LIT49" s="4"/>
      <c r="LIU49" s="4"/>
      <c r="LIV49" s="4"/>
      <c r="LIW49" s="4"/>
      <c r="LIX49" s="4"/>
      <c r="LIY49" s="4"/>
      <c r="LIZ49" s="4"/>
      <c r="LJA49" s="4"/>
      <c r="LJB49" s="4"/>
      <c r="LJC49" s="4"/>
      <c r="LJD49" s="4"/>
      <c r="LJE49" s="4"/>
      <c r="LJF49" s="4"/>
      <c r="LJG49" s="4"/>
      <c r="LJH49" s="4"/>
      <c r="LJI49" s="4"/>
      <c r="LJJ49" s="4"/>
      <c r="LJK49" s="4"/>
      <c r="LJL49" s="4"/>
      <c r="LJM49" s="4"/>
      <c r="LJN49" s="4"/>
      <c r="LJO49" s="4"/>
      <c r="LJP49" s="4"/>
      <c r="LJQ49" s="4"/>
      <c r="LJR49" s="4"/>
      <c r="LJS49" s="4"/>
      <c r="LJT49" s="4"/>
      <c r="LJU49" s="4"/>
      <c r="LJV49" s="4"/>
      <c r="LJW49" s="4"/>
      <c r="LJX49" s="4"/>
      <c r="LJY49" s="4"/>
      <c r="LJZ49" s="4"/>
      <c r="LKA49" s="4"/>
      <c r="LKB49" s="4"/>
      <c r="LKC49" s="4"/>
      <c r="LKD49" s="4"/>
      <c r="LKE49" s="4"/>
      <c r="LKF49" s="4"/>
      <c r="LKG49" s="4"/>
      <c r="LKH49" s="4"/>
      <c r="LKI49" s="4"/>
      <c r="LKJ49" s="4"/>
      <c r="LKK49" s="4"/>
      <c r="LKL49" s="4"/>
      <c r="LKM49" s="4"/>
      <c r="LKN49" s="4"/>
      <c r="LKO49" s="4"/>
      <c r="LKP49" s="4"/>
      <c r="LKQ49" s="4"/>
      <c r="LKR49" s="4"/>
      <c r="LKS49" s="4"/>
      <c r="LKT49" s="4"/>
      <c r="LKU49" s="4"/>
      <c r="LKV49" s="4"/>
      <c r="LKW49" s="4"/>
      <c r="LKX49" s="4"/>
      <c r="LKY49" s="4"/>
      <c r="LKZ49" s="4"/>
      <c r="LLA49" s="4"/>
      <c r="LLB49" s="4"/>
      <c r="LLC49" s="4"/>
      <c r="LLD49" s="4"/>
      <c r="LLE49" s="4"/>
      <c r="LLF49" s="4"/>
      <c r="LLG49" s="4"/>
      <c r="LLH49" s="4"/>
      <c r="LLI49" s="4"/>
      <c r="LLJ49" s="4"/>
      <c r="LLK49" s="4"/>
      <c r="LLL49" s="4"/>
      <c r="LLM49" s="4"/>
      <c r="LLN49" s="4"/>
      <c r="LLO49" s="4"/>
      <c r="LLP49" s="4"/>
      <c r="LLQ49" s="4"/>
      <c r="LLR49" s="4"/>
      <c r="LLS49" s="4"/>
      <c r="LLT49" s="4"/>
      <c r="LLU49" s="4"/>
      <c r="LLV49" s="4"/>
      <c r="LLW49" s="4"/>
      <c r="LLX49" s="4"/>
      <c r="LLY49" s="4"/>
      <c r="LLZ49" s="4"/>
      <c r="LMA49" s="4"/>
      <c r="LMB49" s="4"/>
      <c r="LMC49" s="4"/>
      <c r="LMD49" s="4"/>
      <c r="LME49" s="4"/>
      <c r="LMF49" s="4"/>
      <c r="LMG49" s="4"/>
      <c r="LMH49" s="4"/>
      <c r="LMI49" s="4"/>
      <c r="LMJ49" s="4"/>
      <c r="LMK49" s="4"/>
      <c r="LML49" s="4"/>
      <c r="LMM49" s="4"/>
      <c r="LMN49" s="4"/>
      <c r="LMO49" s="4"/>
      <c r="LMP49" s="4"/>
      <c r="LMQ49" s="4"/>
      <c r="LMR49" s="4"/>
      <c r="LMS49" s="4"/>
      <c r="LMT49" s="4"/>
      <c r="LMU49" s="4"/>
      <c r="LMV49" s="4"/>
      <c r="LMW49" s="4"/>
      <c r="LMX49" s="4"/>
      <c r="LMY49" s="4"/>
      <c r="LMZ49" s="4"/>
      <c r="LNA49" s="4"/>
      <c r="LNB49" s="4"/>
      <c r="LNC49" s="4"/>
      <c r="LND49" s="4"/>
      <c r="LNE49" s="4"/>
      <c r="LNF49" s="4"/>
      <c r="LNG49" s="4"/>
      <c r="LNH49" s="4"/>
      <c r="LNI49" s="4"/>
      <c r="LNJ49" s="4"/>
      <c r="LNK49" s="4"/>
      <c r="LNL49" s="4"/>
      <c r="LNM49" s="4"/>
      <c r="LNN49" s="4"/>
      <c r="LNO49" s="4"/>
      <c r="LNP49" s="4"/>
      <c r="LNQ49" s="4"/>
      <c r="LNR49" s="4"/>
      <c r="LNS49" s="4"/>
      <c r="LNT49" s="4"/>
      <c r="LNU49" s="4"/>
      <c r="LNV49" s="4"/>
      <c r="LNW49" s="4"/>
      <c r="LNX49" s="4"/>
      <c r="LNY49" s="4"/>
      <c r="LNZ49" s="4"/>
      <c r="LOA49" s="4"/>
      <c r="LOB49" s="4"/>
      <c r="LOC49" s="4"/>
      <c r="LOD49" s="4"/>
      <c r="LOE49" s="4"/>
      <c r="LOF49" s="4"/>
      <c r="LOG49" s="4"/>
      <c r="LOH49" s="4"/>
      <c r="LOI49" s="4"/>
      <c r="LOJ49" s="4"/>
      <c r="LOK49" s="4"/>
      <c r="LOL49" s="4"/>
      <c r="LOM49" s="4"/>
      <c r="LON49" s="4"/>
      <c r="LOO49" s="4"/>
      <c r="LOP49" s="4"/>
      <c r="LOQ49" s="4"/>
      <c r="LOR49" s="4"/>
      <c r="LOS49" s="4"/>
      <c r="LOT49" s="4"/>
      <c r="LOU49" s="4"/>
      <c r="LOV49" s="4"/>
      <c r="LOW49" s="4"/>
      <c r="LOX49" s="4"/>
      <c r="LOY49" s="4"/>
      <c r="LOZ49" s="4"/>
      <c r="LPA49" s="4"/>
      <c r="LPB49" s="4"/>
      <c r="LPC49" s="4"/>
      <c r="LPD49" s="4"/>
      <c r="LPE49" s="4"/>
      <c r="LPF49" s="4"/>
      <c r="LPG49" s="4"/>
      <c r="LPH49" s="4"/>
      <c r="LPI49" s="4"/>
      <c r="LPJ49" s="4"/>
      <c r="LPK49" s="4"/>
      <c r="LPL49" s="4"/>
      <c r="LPM49" s="4"/>
      <c r="LPN49" s="4"/>
      <c r="LPO49" s="4"/>
      <c r="LPP49" s="4"/>
      <c r="LPQ49" s="4"/>
      <c r="LPR49" s="4"/>
      <c r="LPS49" s="4"/>
      <c r="LPT49" s="4"/>
      <c r="LPU49" s="4"/>
      <c r="LPV49" s="4"/>
      <c r="LPW49" s="4"/>
      <c r="LPX49" s="4"/>
      <c r="LPY49" s="4"/>
      <c r="LPZ49" s="4"/>
      <c r="LQA49" s="4"/>
      <c r="LQB49" s="4"/>
      <c r="LQC49" s="4"/>
      <c r="LQD49" s="4"/>
      <c r="LQE49" s="4"/>
      <c r="LQF49" s="4"/>
      <c r="LQG49" s="4"/>
      <c r="LQH49" s="4"/>
      <c r="LQI49" s="4"/>
      <c r="LQJ49" s="4"/>
      <c r="LQK49" s="4"/>
      <c r="LQL49" s="4"/>
      <c r="LQM49" s="4"/>
      <c r="LQN49" s="4"/>
      <c r="LQO49" s="4"/>
      <c r="LQP49" s="4"/>
      <c r="LQQ49" s="4"/>
      <c r="LQR49" s="4"/>
      <c r="LQS49" s="4"/>
      <c r="LQT49" s="4"/>
      <c r="LQU49" s="4"/>
      <c r="LQV49" s="4"/>
      <c r="LQW49" s="4"/>
      <c r="LQX49" s="4"/>
      <c r="LQY49" s="4"/>
      <c r="LQZ49" s="4"/>
      <c r="LRA49" s="4"/>
      <c r="LRB49" s="4"/>
      <c r="LRC49" s="4"/>
      <c r="LRD49" s="4"/>
      <c r="LRE49" s="4"/>
      <c r="LRF49" s="4"/>
      <c r="LRG49" s="4"/>
      <c r="LRH49" s="4"/>
      <c r="LRI49" s="4"/>
      <c r="LRJ49" s="4"/>
      <c r="LRK49" s="4"/>
      <c r="LRL49" s="4"/>
      <c r="LRM49" s="4"/>
      <c r="LRN49" s="4"/>
      <c r="LRO49" s="4"/>
      <c r="LRP49" s="4"/>
      <c r="LRQ49" s="4"/>
      <c r="LRR49" s="4"/>
      <c r="LRS49" s="4"/>
      <c r="LRT49" s="4"/>
      <c r="LRU49" s="4"/>
      <c r="LRV49" s="4"/>
      <c r="LRW49" s="4"/>
      <c r="LRX49" s="4"/>
      <c r="LRY49" s="4"/>
      <c r="LRZ49" s="4"/>
      <c r="LSA49" s="4"/>
      <c r="LSB49" s="4"/>
      <c r="LSC49" s="4"/>
      <c r="LSD49" s="4"/>
      <c r="LSE49" s="4"/>
      <c r="LSF49" s="4"/>
      <c r="LSG49" s="4"/>
      <c r="LSH49" s="4"/>
      <c r="LSI49" s="4"/>
      <c r="LSJ49" s="4"/>
      <c r="LSK49" s="4"/>
      <c r="LSL49" s="4"/>
      <c r="LSM49" s="4"/>
      <c r="LSN49" s="4"/>
      <c r="LSO49" s="4"/>
      <c r="LSP49" s="4"/>
      <c r="LSQ49" s="4"/>
      <c r="LSR49" s="4"/>
      <c r="LSS49" s="4"/>
      <c r="LST49" s="4"/>
      <c r="LSU49" s="4"/>
      <c r="LSV49" s="4"/>
      <c r="LSW49" s="4"/>
      <c r="LSX49" s="4"/>
      <c r="LSY49" s="4"/>
      <c r="LSZ49" s="4"/>
      <c r="LTA49" s="4"/>
      <c r="LTB49" s="4"/>
      <c r="LTC49" s="4"/>
      <c r="LTD49" s="4"/>
      <c r="LTE49" s="4"/>
      <c r="LTF49" s="4"/>
      <c r="LTG49" s="4"/>
      <c r="LTH49" s="4"/>
      <c r="LTI49" s="4"/>
      <c r="LTJ49" s="4"/>
      <c r="LTK49" s="4"/>
      <c r="LTL49" s="4"/>
      <c r="LTM49" s="4"/>
      <c r="LTN49" s="4"/>
      <c r="LTO49" s="4"/>
      <c r="LTP49" s="4"/>
      <c r="LTQ49" s="4"/>
      <c r="LTR49" s="4"/>
      <c r="LTS49" s="4"/>
      <c r="LTT49" s="4"/>
      <c r="LTU49" s="4"/>
      <c r="LTV49" s="4"/>
      <c r="LTW49" s="4"/>
      <c r="LTX49" s="4"/>
      <c r="LTY49" s="4"/>
      <c r="LTZ49" s="4"/>
      <c r="LUA49" s="4"/>
      <c r="LUB49" s="4"/>
      <c r="LUC49" s="4"/>
      <c r="LUD49" s="4"/>
      <c r="LUE49" s="4"/>
      <c r="LUF49" s="4"/>
      <c r="LUG49" s="4"/>
      <c r="LUH49" s="4"/>
      <c r="LUI49" s="4"/>
      <c r="LUJ49" s="4"/>
      <c r="LUK49" s="4"/>
      <c r="LUL49" s="4"/>
      <c r="LUM49" s="4"/>
      <c r="LUN49" s="4"/>
      <c r="LUO49" s="4"/>
      <c r="LUP49" s="4"/>
      <c r="LUQ49" s="4"/>
      <c r="LUR49" s="4"/>
      <c r="LUS49" s="4"/>
      <c r="LUT49" s="4"/>
      <c r="LUU49" s="4"/>
      <c r="LUV49" s="4"/>
      <c r="LUW49" s="4"/>
      <c r="LUX49" s="4"/>
      <c r="LUY49" s="4"/>
      <c r="LUZ49" s="4"/>
      <c r="LVA49" s="4"/>
      <c r="LVB49" s="4"/>
      <c r="LVC49" s="4"/>
      <c r="LVD49" s="4"/>
      <c r="LVE49" s="4"/>
      <c r="LVF49" s="4"/>
      <c r="LVG49" s="4"/>
      <c r="LVH49" s="4"/>
      <c r="LVI49" s="4"/>
      <c r="LVJ49" s="4"/>
      <c r="LVK49" s="4"/>
      <c r="LVL49" s="4"/>
      <c r="LVM49" s="4"/>
      <c r="LVN49" s="4"/>
      <c r="LVO49" s="4"/>
      <c r="LVP49" s="4"/>
      <c r="LVQ49" s="4"/>
      <c r="LVR49" s="4"/>
      <c r="LVS49" s="4"/>
      <c r="LVT49" s="4"/>
      <c r="LVU49" s="4"/>
      <c r="LVV49" s="4"/>
      <c r="LVW49" s="4"/>
      <c r="LVX49" s="4"/>
      <c r="LVY49" s="4"/>
      <c r="LVZ49" s="4"/>
      <c r="LWA49" s="4"/>
      <c r="LWB49" s="4"/>
      <c r="LWC49" s="4"/>
      <c r="LWD49" s="4"/>
      <c r="LWE49" s="4"/>
      <c r="LWF49" s="4"/>
      <c r="LWG49" s="4"/>
      <c r="LWH49" s="4"/>
      <c r="LWI49" s="4"/>
      <c r="LWJ49" s="4"/>
      <c r="LWK49" s="4"/>
      <c r="LWL49" s="4"/>
      <c r="LWM49" s="4"/>
      <c r="LWN49" s="4"/>
      <c r="LWO49" s="4"/>
      <c r="LWP49" s="4"/>
      <c r="LWQ49" s="4"/>
      <c r="LWR49" s="4"/>
      <c r="LWS49" s="4"/>
      <c r="LWT49" s="4"/>
      <c r="LWU49" s="4"/>
      <c r="LWV49" s="4"/>
      <c r="LWW49" s="4"/>
      <c r="LWX49" s="4"/>
      <c r="LWY49" s="4"/>
      <c r="LWZ49" s="4"/>
      <c r="LXA49" s="4"/>
      <c r="LXB49" s="4"/>
      <c r="LXC49" s="4"/>
      <c r="LXD49" s="4"/>
      <c r="LXE49" s="4"/>
      <c r="LXF49" s="4"/>
      <c r="LXG49" s="4"/>
      <c r="LXH49" s="4"/>
      <c r="LXI49" s="4"/>
      <c r="LXJ49" s="4"/>
      <c r="LXK49" s="4"/>
      <c r="LXL49" s="4"/>
      <c r="LXM49" s="4"/>
      <c r="LXN49" s="4"/>
      <c r="LXO49" s="4"/>
      <c r="LXP49" s="4"/>
      <c r="LXQ49" s="4"/>
      <c r="LXR49" s="4"/>
      <c r="LXS49" s="4"/>
      <c r="LXT49" s="4"/>
      <c r="LXU49" s="4"/>
      <c r="LXV49" s="4"/>
      <c r="LXW49" s="4"/>
      <c r="LXX49" s="4"/>
      <c r="LXY49" s="4"/>
      <c r="LXZ49" s="4"/>
      <c r="LYA49" s="4"/>
      <c r="LYB49" s="4"/>
      <c r="LYC49" s="4"/>
      <c r="LYD49" s="4"/>
      <c r="LYE49" s="4"/>
      <c r="LYF49" s="4"/>
      <c r="LYG49" s="4"/>
      <c r="LYH49" s="4"/>
      <c r="LYI49" s="4"/>
      <c r="LYJ49" s="4"/>
      <c r="LYK49" s="4"/>
      <c r="LYL49" s="4"/>
      <c r="LYM49" s="4"/>
      <c r="LYN49" s="4"/>
      <c r="LYO49" s="4"/>
      <c r="LYP49" s="4"/>
      <c r="LYQ49" s="4"/>
      <c r="LYR49" s="4"/>
      <c r="LYS49" s="4"/>
      <c r="LYT49" s="4"/>
      <c r="LYU49" s="4"/>
      <c r="LYV49" s="4"/>
      <c r="LYW49" s="4"/>
      <c r="LYX49" s="4"/>
      <c r="LYY49" s="4"/>
      <c r="LYZ49" s="4"/>
      <c r="LZA49" s="4"/>
      <c r="LZB49" s="4"/>
      <c r="LZC49" s="4"/>
      <c r="LZD49" s="4"/>
      <c r="LZE49" s="4"/>
      <c r="LZF49" s="4"/>
      <c r="LZG49" s="4"/>
      <c r="LZH49" s="4"/>
      <c r="LZI49" s="4"/>
      <c r="LZJ49" s="4"/>
      <c r="LZK49" s="4"/>
      <c r="LZL49" s="4"/>
      <c r="LZM49" s="4"/>
      <c r="LZN49" s="4"/>
      <c r="LZO49" s="4"/>
      <c r="LZP49" s="4"/>
      <c r="LZQ49" s="4"/>
      <c r="LZR49" s="4"/>
      <c r="LZS49" s="4"/>
      <c r="LZT49" s="4"/>
      <c r="LZU49" s="4"/>
      <c r="LZV49" s="4"/>
      <c r="LZW49" s="4"/>
      <c r="LZX49" s="4"/>
      <c r="LZY49" s="4"/>
      <c r="LZZ49" s="4"/>
      <c r="MAA49" s="4"/>
      <c r="MAB49" s="4"/>
      <c r="MAC49" s="4"/>
      <c r="MAD49" s="4"/>
      <c r="MAE49" s="4"/>
      <c r="MAF49" s="4"/>
      <c r="MAG49" s="4"/>
      <c r="MAH49" s="4"/>
      <c r="MAI49" s="4"/>
      <c r="MAJ49" s="4"/>
      <c r="MAK49" s="4"/>
      <c r="MAL49" s="4"/>
      <c r="MAM49" s="4"/>
      <c r="MAN49" s="4"/>
      <c r="MAO49" s="4"/>
      <c r="MAP49" s="4"/>
      <c r="MAQ49" s="4"/>
      <c r="MAR49" s="4"/>
      <c r="MAS49" s="4"/>
      <c r="MAT49" s="4"/>
      <c r="MAU49" s="4"/>
      <c r="MAV49" s="4"/>
      <c r="MAW49" s="4"/>
      <c r="MAX49" s="4"/>
      <c r="MAY49" s="4"/>
      <c r="MAZ49" s="4"/>
      <c r="MBA49" s="4"/>
      <c r="MBB49" s="4"/>
      <c r="MBC49" s="4"/>
      <c r="MBD49" s="4"/>
      <c r="MBE49" s="4"/>
      <c r="MBF49" s="4"/>
      <c r="MBG49" s="4"/>
      <c r="MBH49" s="4"/>
      <c r="MBI49" s="4"/>
      <c r="MBJ49" s="4"/>
      <c r="MBK49" s="4"/>
      <c r="MBL49" s="4"/>
      <c r="MBM49" s="4"/>
      <c r="MBN49" s="4"/>
      <c r="MBO49" s="4"/>
      <c r="MBP49" s="4"/>
      <c r="MBQ49" s="4"/>
      <c r="MBR49" s="4"/>
      <c r="MBS49" s="4"/>
      <c r="MBT49" s="4"/>
      <c r="MBU49" s="4"/>
      <c r="MBV49" s="4"/>
      <c r="MBW49" s="4"/>
      <c r="MBX49" s="4"/>
      <c r="MBY49" s="4"/>
      <c r="MBZ49" s="4"/>
      <c r="MCA49" s="4"/>
      <c r="MCB49" s="4"/>
      <c r="MCC49" s="4"/>
      <c r="MCD49" s="4"/>
      <c r="MCE49" s="4"/>
      <c r="MCF49" s="4"/>
      <c r="MCG49" s="4"/>
      <c r="MCH49" s="4"/>
      <c r="MCI49" s="4"/>
      <c r="MCJ49" s="4"/>
      <c r="MCK49" s="4"/>
      <c r="MCL49" s="4"/>
      <c r="MCM49" s="4"/>
      <c r="MCN49" s="4"/>
      <c r="MCO49" s="4"/>
      <c r="MCP49" s="4"/>
      <c r="MCQ49" s="4"/>
      <c r="MCR49" s="4"/>
      <c r="MCS49" s="4"/>
      <c r="MCT49" s="4"/>
      <c r="MCU49" s="4"/>
      <c r="MCV49" s="4"/>
      <c r="MCW49" s="4"/>
      <c r="MCX49" s="4"/>
      <c r="MCY49" s="4"/>
      <c r="MCZ49" s="4"/>
      <c r="MDA49" s="4"/>
      <c r="MDB49" s="4"/>
      <c r="MDC49" s="4"/>
      <c r="MDD49" s="4"/>
      <c r="MDE49" s="4"/>
      <c r="MDF49" s="4"/>
      <c r="MDG49" s="4"/>
      <c r="MDH49" s="4"/>
      <c r="MDI49" s="4"/>
      <c r="MDJ49" s="4"/>
      <c r="MDK49" s="4"/>
      <c r="MDL49" s="4"/>
      <c r="MDM49" s="4"/>
      <c r="MDN49" s="4"/>
      <c r="MDO49" s="4"/>
      <c r="MDP49" s="4"/>
      <c r="MDQ49" s="4"/>
      <c r="MDR49" s="4"/>
      <c r="MDS49" s="4"/>
      <c r="MDT49" s="4"/>
      <c r="MDU49" s="4"/>
      <c r="MDV49" s="4"/>
      <c r="MDW49" s="4"/>
      <c r="MDX49" s="4"/>
      <c r="MDY49" s="4"/>
      <c r="MDZ49" s="4"/>
      <c r="MEA49" s="4"/>
      <c r="MEB49" s="4"/>
      <c r="MEC49" s="4"/>
      <c r="MED49" s="4"/>
      <c r="MEE49" s="4"/>
      <c r="MEF49" s="4"/>
      <c r="MEG49" s="4"/>
      <c r="MEH49" s="4"/>
      <c r="MEI49" s="4"/>
      <c r="MEJ49" s="4"/>
      <c r="MEK49" s="4"/>
      <c r="MEL49" s="4"/>
      <c r="MEM49" s="4"/>
      <c r="MEN49" s="4"/>
      <c r="MEO49" s="4"/>
      <c r="MEP49" s="4"/>
      <c r="MEQ49" s="4"/>
      <c r="MER49" s="4"/>
      <c r="MES49" s="4"/>
      <c r="MET49" s="4"/>
      <c r="MEU49" s="4"/>
      <c r="MEV49" s="4"/>
      <c r="MEW49" s="4"/>
      <c r="MEX49" s="4"/>
      <c r="MEY49" s="4"/>
      <c r="MEZ49" s="4"/>
      <c r="MFA49" s="4"/>
      <c r="MFB49" s="4"/>
      <c r="MFC49" s="4"/>
      <c r="MFD49" s="4"/>
      <c r="MFE49" s="4"/>
      <c r="MFF49" s="4"/>
      <c r="MFG49" s="4"/>
      <c r="MFH49" s="4"/>
      <c r="MFI49" s="4"/>
      <c r="MFJ49" s="4"/>
      <c r="MFK49" s="4"/>
      <c r="MFL49" s="4"/>
      <c r="MFM49" s="4"/>
      <c r="MFN49" s="4"/>
      <c r="MFO49" s="4"/>
      <c r="MFP49" s="4"/>
      <c r="MFQ49" s="4"/>
      <c r="MFR49" s="4"/>
      <c r="MFS49" s="4"/>
      <c r="MFT49" s="4"/>
      <c r="MFU49" s="4"/>
      <c r="MFV49" s="4"/>
      <c r="MFW49" s="4"/>
      <c r="MFX49" s="4"/>
      <c r="MFY49" s="4"/>
      <c r="MFZ49" s="4"/>
      <c r="MGA49" s="4"/>
      <c r="MGB49" s="4"/>
      <c r="MGC49" s="4"/>
      <c r="MGD49" s="4"/>
      <c r="MGE49" s="4"/>
      <c r="MGF49" s="4"/>
      <c r="MGG49" s="4"/>
      <c r="MGH49" s="4"/>
      <c r="MGI49" s="4"/>
      <c r="MGJ49" s="4"/>
      <c r="MGK49" s="4"/>
      <c r="MGL49" s="4"/>
      <c r="MGM49" s="4"/>
      <c r="MGN49" s="4"/>
      <c r="MGO49" s="4"/>
      <c r="MGP49" s="4"/>
      <c r="MGQ49" s="4"/>
      <c r="MGR49" s="4"/>
      <c r="MGS49" s="4"/>
      <c r="MGT49" s="4"/>
      <c r="MGU49" s="4"/>
      <c r="MGV49" s="4"/>
      <c r="MGW49" s="4"/>
      <c r="MGX49" s="4"/>
      <c r="MGY49" s="4"/>
      <c r="MGZ49" s="4"/>
      <c r="MHA49" s="4"/>
      <c r="MHB49" s="4"/>
      <c r="MHC49" s="4"/>
      <c r="MHD49" s="4"/>
      <c r="MHE49" s="4"/>
      <c r="MHF49" s="4"/>
      <c r="MHG49" s="4"/>
      <c r="MHH49" s="4"/>
      <c r="MHI49" s="4"/>
      <c r="MHJ49" s="4"/>
      <c r="MHK49" s="4"/>
      <c r="MHL49" s="4"/>
      <c r="MHM49" s="4"/>
      <c r="MHN49" s="4"/>
      <c r="MHO49" s="4"/>
      <c r="MHP49" s="4"/>
      <c r="MHQ49" s="4"/>
      <c r="MHR49" s="4"/>
      <c r="MHS49" s="4"/>
      <c r="MHT49" s="4"/>
      <c r="MHU49" s="4"/>
      <c r="MHV49" s="4"/>
      <c r="MHW49" s="4"/>
      <c r="MHX49" s="4"/>
      <c r="MHY49" s="4"/>
      <c r="MHZ49" s="4"/>
      <c r="MIA49" s="4"/>
      <c r="MIB49" s="4"/>
      <c r="MIC49" s="4"/>
      <c r="MID49" s="4"/>
      <c r="MIE49" s="4"/>
      <c r="MIF49" s="4"/>
      <c r="MIG49" s="4"/>
      <c r="MIH49" s="4"/>
      <c r="MII49" s="4"/>
      <c r="MIJ49" s="4"/>
      <c r="MIK49" s="4"/>
      <c r="MIL49" s="4"/>
      <c r="MIM49" s="4"/>
      <c r="MIN49" s="4"/>
      <c r="MIO49" s="4"/>
      <c r="MIP49" s="4"/>
      <c r="MIQ49" s="4"/>
      <c r="MIR49" s="4"/>
      <c r="MIS49" s="4"/>
      <c r="MIT49" s="4"/>
      <c r="MIU49" s="4"/>
      <c r="MIV49" s="4"/>
      <c r="MIW49" s="4"/>
      <c r="MIX49" s="4"/>
      <c r="MIY49" s="4"/>
      <c r="MIZ49" s="4"/>
      <c r="MJA49" s="4"/>
      <c r="MJB49" s="4"/>
      <c r="MJC49" s="4"/>
      <c r="MJD49" s="4"/>
      <c r="MJE49" s="4"/>
      <c r="MJF49" s="4"/>
      <c r="MJG49" s="4"/>
      <c r="MJH49" s="4"/>
      <c r="MJI49" s="4"/>
      <c r="MJJ49" s="4"/>
      <c r="MJK49" s="4"/>
      <c r="MJL49" s="4"/>
      <c r="MJM49" s="4"/>
      <c r="MJN49" s="4"/>
      <c r="MJO49" s="4"/>
      <c r="MJP49" s="4"/>
      <c r="MJQ49" s="4"/>
      <c r="MJR49" s="4"/>
      <c r="MJS49" s="4"/>
      <c r="MJT49" s="4"/>
      <c r="MJU49" s="4"/>
      <c r="MJV49" s="4"/>
      <c r="MJW49" s="4"/>
      <c r="MJX49" s="4"/>
      <c r="MJY49" s="4"/>
      <c r="MJZ49" s="4"/>
      <c r="MKA49" s="4"/>
      <c r="MKB49" s="4"/>
      <c r="MKC49" s="4"/>
      <c r="MKD49" s="4"/>
      <c r="MKE49" s="4"/>
      <c r="MKF49" s="4"/>
      <c r="MKG49" s="4"/>
      <c r="MKH49" s="4"/>
      <c r="MKI49" s="4"/>
      <c r="MKJ49" s="4"/>
      <c r="MKK49" s="4"/>
      <c r="MKL49" s="4"/>
      <c r="MKM49" s="4"/>
      <c r="MKN49" s="4"/>
      <c r="MKO49" s="4"/>
      <c r="MKP49" s="4"/>
      <c r="MKQ49" s="4"/>
      <c r="MKR49" s="4"/>
      <c r="MKS49" s="4"/>
      <c r="MKT49" s="4"/>
      <c r="MKU49" s="4"/>
      <c r="MKV49" s="4"/>
      <c r="MKW49" s="4"/>
      <c r="MKX49" s="4"/>
      <c r="MKY49" s="4"/>
      <c r="MKZ49" s="4"/>
      <c r="MLA49" s="4"/>
      <c r="MLB49" s="4"/>
      <c r="MLC49" s="4"/>
      <c r="MLD49" s="4"/>
      <c r="MLE49" s="4"/>
      <c r="MLF49" s="4"/>
      <c r="MLG49" s="4"/>
      <c r="MLH49" s="4"/>
      <c r="MLI49" s="4"/>
      <c r="MLJ49" s="4"/>
      <c r="MLK49" s="4"/>
      <c r="MLL49" s="4"/>
      <c r="MLM49" s="4"/>
      <c r="MLN49" s="4"/>
      <c r="MLO49" s="4"/>
      <c r="MLP49" s="4"/>
      <c r="MLQ49" s="4"/>
      <c r="MLR49" s="4"/>
      <c r="MLS49" s="4"/>
      <c r="MLT49" s="4"/>
      <c r="MLU49" s="4"/>
      <c r="MLV49" s="4"/>
      <c r="MLW49" s="4"/>
      <c r="MLX49" s="4"/>
      <c r="MLY49" s="4"/>
      <c r="MLZ49" s="4"/>
      <c r="MMA49" s="4"/>
      <c r="MMB49" s="4"/>
      <c r="MMC49" s="4"/>
      <c r="MMD49" s="4"/>
      <c r="MME49" s="4"/>
      <c r="MMF49" s="4"/>
      <c r="MMG49" s="4"/>
      <c r="MMH49" s="4"/>
      <c r="MMI49" s="4"/>
      <c r="MMJ49" s="4"/>
      <c r="MMK49" s="4"/>
      <c r="MML49" s="4"/>
      <c r="MMM49" s="4"/>
      <c r="MMN49" s="4"/>
      <c r="MMO49" s="4"/>
      <c r="MMP49" s="4"/>
      <c r="MMQ49" s="4"/>
      <c r="MMR49" s="4"/>
      <c r="MMS49" s="4"/>
      <c r="MMT49" s="4"/>
      <c r="MMU49" s="4"/>
      <c r="MMV49" s="4"/>
      <c r="MMW49" s="4"/>
      <c r="MMX49" s="4"/>
      <c r="MMY49" s="4"/>
      <c r="MMZ49" s="4"/>
      <c r="MNA49" s="4"/>
      <c r="MNB49" s="4"/>
      <c r="MNC49" s="4"/>
      <c r="MND49" s="4"/>
      <c r="MNE49" s="4"/>
      <c r="MNF49" s="4"/>
      <c r="MNG49" s="4"/>
      <c r="MNH49" s="4"/>
      <c r="MNI49" s="4"/>
      <c r="MNJ49" s="4"/>
      <c r="MNK49" s="4"/>
      <c r="MNL49" s="4"/>
      <c r="MNM49" s="4"/>
      <c r="MNN49" s="4"/>
      <c r="MNO49" s="4"/>
      <c r="MNP49" s="4"/>
      <c r="MNQ49" s="4"/>
      <c r="MNR49" s="4"/>
      <c r="MNS49" s="4"/>
      <c r="MNT49" s="4"/>
      <c r="MNU49" s="4"/>
      <c r="MNV49" s="4"/>
      <c r="MNW49" s="4"/>
      <c r="MNX49" s="4"/>
      <c r="MNY49" s="4"/>
      <c r="MNZ49" s="4"/>
      <c r="MOA49" s="4"/>
      <c r="MOB49" s="4"/>
      <c r="MOC49" s="4"/>
      <c r="MOD49" s="4"/>
      <c r="MOE49" s="4"/>
      <c r="MOF49" s="4"/>
      <c r="MOG49" s="4"/>
      <c r="MOH49" s="4"/>
      <c r="MOI49" s="4"/>
      <c r="MOJ49" s="4"/>
      <c r="MOK49" s="4"/>
      <c r="MOL49" s="4"/>
      <c r="MOM49" s="4"/>
      <c r="MON49" s="4"/>
      <c r="MOO49" s="4"/>
      <c r="MOP49" s="4"/>
      <c r="MOQ49" s="4"/>
      <c r="MOR49" s="4"/>
      <c r="MOS49" s="4"/>
      <c r="MOT49" s="4"/>
      <c r="MOU49" s="4"/>
      <c r="MOV49" s="4"/>
      <c r="MOW49" s="4"/>
      <c r="MOX49" s="4"/>
      <c r="MOY49" s="4"/>
      <c r="MOZ49" s="4"/>
      <c r="MPA49" s="4"/>
      <c r="MPB49" s="4"/>
      <c r="MPC49" s="4"/>
      <c r="MPD49" s="4"/>
      <c r="MPE49" s="4"/>
      <c r="MPF49" s="4"/>
      <c r="MPG49" s="4"/>
      <c r="MPH49" s="4"/>
      <c r="MPI49" s="4"/>
      <c r="MPJ49" s="4"/>
      <c r="MPK49" s="4"/>
      <c r="MPL49" s="4"/>
      <c r="MPM49" s="4"/>
      <c r="MPN49" s="4"/>
      <c r="MPO49" s="4"/>
      <c r="MPP49" s="4"/>
      <c r="MPQ49" s="4"/>
      <c r="MPR49" s="4"/>
      <c r="MPS49" s="4"/>
      <c r="MPT49" s="4"/>
      <c r="MPU49" s="4"/>
      <c r="MPV49" s="4"/>
      <c r="MPW49" s="4"/>
      <c r="MPX49" s="4"/>
      <c r="MPY49" s="4"/>
      <c r="MPZ49" s="4"/>
      <c r="MQA49" s="4"/>
      <c r="MQB49" s="4"/>
      <c r="MQC49" s="4"/>
      <c r="MQD49" s="4"/>
      <c r="MQE49" s="4"/>
      <c r="MQF49" s="4"/>
      <c r="MQG49" s="4"/>
      <c r="MQH49" s="4"/>
      <c r="MQI49" s="4"/>
      <c r="MQJ49" s="4"/>
      <c r="MQK49" s="4"/>
      <c r="MQL49" s="4"/>
      <c r="MQM49" s="4"/>
      <c r="MQN49" s="4"/>
      <c r="MQO49" s="4"/>
      <c r="MQP49" s="4"/>
      <c r="MQQ49" s="4"/>
      <c r="MQR49" s="4"/>
      <c r="MQS49" s="4"/>
      <c r="MQT49" s="4"/>
      <c r="MQU49" s="4"/>
      <c r="MQV49" s="4"/>
      <c r="MQW49" s="4"/>
      <c r="MQX49" s="4"/>
      <c r="MQY49" s="4"/>
      <c r="MQZ49" s="4"/>
      <c r="MRA49" s="4"/>
      <c r="MRB49" s="4"/>
      <c r="MRC49" s="4"/>
      <c r="MRD49" s="4"/>
      <c r="MRE49" s="4"/>
      <c r="MRF49" s="4"/>
      <c r="MRG49" s="4"/>
      <c r="MRH49" s="4"/>
      <c r="MRI49" s="4"/>
      <c r="MRJ49" s="4"/>
      <c r="MRK49" s="4"/>
      <c r="MRL49" s="4"/>
      <c r="MRM49" s="4"/>
      <c r="MRN49" s="4"/>
      <c r="MRO49" s="4"/>
      <c r="MRP49" s="4"/>
      <c r="MRQ49" s="4"/>
      <c r="MRR49" s="4"/>
      <c r="MRS49" s="4"/>
      <c r="MRT49" s="4"/>
      <c r="MRU49" s="4"/>
      <c r="MRV49" s="4"/>
      <c r="MRW49" s="4"/>
      <c r="MRX49" s="4"/>
      <c r="MRY49" s="4"/>
      <c r="MRZ49" s="4"/>
      <c r="MSA49" s="4"/>
      <c r="MSB49" s="4"/>
      <c r="MSC49" s="4"/>
      <c r="MSD49" s="4"/>
      <c r="MSE49" s="4"/>
      <c r="MSF49" s="4"/>
      <c r="MSG49" s="4"/>
      <c r="MSH49" s="4"/>
      <c r="MSI49" s="4"/>
      <c r="MSJ49" s="4"/>
      <c r="MSK49" s="4"/>
      <c r="MSL49" s="4"/>
      <c r="MSM49" s="4"/>
      <c r="MSN49" s="4"/>
      <c r="MSO49" s="4"/>
      <c r="MSP49" s="4"/>
      <c r="MSQ49" s="4"/>
      <c r="MSR49" s="4"/>
      <c r="MSS49" s="4"/>
      <c r="MST49" s="4"/>
      <c r="MSU49" s="4"/>
      <c r="MSV49" s="4"/>
      <c r="MSW49" s="4"/>
      <c r="MSX49" s="4"/>
      <c r="MSY49" s="4"/>
      <c r="MSZ49" s="4"/>
      <c r="MTA49" s="4"/>
      <c r="MTB49" s="4"/>
      <c r="MTC49" s="4"/>
      <c r="MTD49" s="4"/>
      <c r="MTE49" s="4"/>
      <c r="MTF49" s="4"/>
      <c r="MTG49" s="4"/>
      <c r="MTH49" s="4"/>
      <c r="MTI49" s="4"/>
      <c r="MTJ49" s="4"/>
      <c r="MTK49" s="4"/>
      <c r="MTL49" s="4"/>
      <c r="MTM49" s="4"/>
      <c r="MTN49" s="4"/>
      <c r="MTO49" s="4"/>
      <c r="MTP49" s="4"/>
      <c r="MTQ49" s="4"/>
      <c r="MTR49" s="4"/>
      <c r="MTS49" s="4"/>
      <c r="MTT49" s="4"/>
      <c r="MTU49" s="4"/>
      <c r="MTV49" s="4"/>
      <c r="MTW49" s="4"/>
      <c r="MTX49" s="4"/>
      <c r="MTY49" s="4"/>
      <c r="MTZ49" s="4"/>
      <c r="MUA49" s="4"/>
      <c r="MUB49" s="4"/>
      <c r="MUC49" s="4"/>
      <c r="MUD49" s="4"/>
      <c r="MUE49" s="4"/>
      <c r="MUF49" s="4"/>
      <c r="MUG49" s="4"/>
      <c r="MUH49" s="4"/>
      <c r="MUI49" s="4"/>
      <c r="MUJ49" s="4"/>
      <c r="MUK49" s="4"/>
      <c r="MUL49" s="4"/>
      <c r="MUM49" s="4"/>
      <c r="MUN49" s="4"/>
      <c r="MUO49" s="4"/>
      <c r="MUP49" s="4"/>
      <c r="MUQ49" s="4"/>
      <c r="MUR49" s="4"/>
      <c r="MUS49" s="4"/>
      <c r="MUT49" s="4"/>
      <c r="MUU49" s="4"/>
      <c r="MUV49" s="4"/>
      <c r="MUW49" s="4"/>
      <c r="MUX49" s="4"/>
      <c r="MUY49" s="4"/>
      <c r="MUZ49" s="4"/>
      <c r="MVA49" s="4"/>
      <c r="MVB49" s="4"/>
      <c r="MVC49" s="4"/>
      <c r="MVD49" s="4"/>
      <c r="MVE49" s="4"/>
      <c r="MVF49" s="4"/>
      <c r="MVG49" s="4"/>
      <c r="MVH49" s="4"/>
      <c r="MVI49" s="4"/>
      <c r="MVJ49" s="4"/>
      <c r="MVK49" s="4"/>
      <c r="MVL49" s="4"/>
      <c r="MVM49" s="4"/>
      <c r="MVN49" s="4"/>
      <c r="MVO49" s="4"/>
      <c r="MVP49" s="4"/>
      <c r="MVQ49" s="4"/>
      <c r="MVR49" s="4"/>
      <c r="MVS49" s="4"/>
      <c r="MVT49" s="4"/>
      <c r="MVU49" s="4"/>
      <c r="MVV49" s="4"/>
      <c r="MVW49" s="4"/>
      <c r="MVX49" s="4"/>
      <c r="MVY49" s="4"/>
      <c r="MVZ49" s="4"/>
      <c r="MWA49" s="4"/>
      <c r="MWB49" s="4"/>
      <c r="MWC49" s="4"/>
      <c r="MWD49" s="4"/>
      <c r="MWE49" s="4"/>
      <c r="MWF49" s="4"/>
      <c r="MWG49" s="4"/>
      <c r="MWH49" s="4"/>
      <c r="MWI49" s="4"/>
      <c r="MWJ49" s="4"/>
      <c r="MWK49" s="4"/>
      <c r="MWL49" s="4"/>
      <c r="MWM49" s="4"/>
      <c r="MWN49" s="4"/>
      <c r="MWO49" s="4"/>
      <c r="MWP49" s="4"/>
      <c r="MWQ49" s="4"/>
      <c r="MWR49" s="4"/>
      <c r="MWS49" s="4"/>
      <c r="MWT49" s="4"/>
      <c r="MWU49" s="4"/>
      <c r="MWV49" s="4"/>
      <c r="MWW49" s="4"/>
      <c r="MWX49" s="4"/>
      <c r="MWY49" s="4"/>
      <c r="MWZ49" s="4"/>
      <c r="MXA49" s="4"/>
      <c r="MXB49" s="4"/>
      <c r="MXC49" s="4"/>
      <c r="MXD49" s="4"/>
      <c r="MXE49" s="4"/>
      <c r="MXF49" s="4"/>
      <c r="MXG49" s="4"/>
      <c r="MXH49" s="4"/>
      <c r="MXI49" s="4"/>
      <c r="MXJ49" s="4"/>
      <c r="MXK49" s="4"/>
      <c r="MXL49" s="4"/>
      <c r="MXM49" s="4"/>
      <c r="MXN49" s="4"/>
      <c r="MXO49" s="4"/>
      <c r="MXP49" s="4"/>
      <c r="MXQ49" s="4"/>
      <c r="MXR49" s="4"/>
      <c r="MXS49" s="4"/>
      <c r="MXT49" s="4"/>
      <c r="MXU49" s="4"/>
      <c r="MXV49" s="4"/>
      <c r="MXW49" s="4"/>
      <c r="MXX49" s="4"/>
      <c r="MXY49" s="4"/>
      <c r="MXZ49" s="4"/>
      <c r="MYA49" s="4"/>
      <c r="MYB49" s="4"/>
      <c r="MYC49" s="4"/>
      <c r="MYD49" s="4"/>
      <c r="MYE49" s="4"/>
      <c r="MYF49" s="4"/>
      <c r="MYG49" s="4"/>
      <c r="MYH49" s="4"/>
      <c r="MYI49" s="4"/>
      <c r="MYJ49" s="4"/>
      <c r="MYK49" s="4"/>
      <c r="MYL49" s="4"/>
      <c r="MYM49" s="4"/>
      <c r="MYN49" s="4"/>
      <c r="MYO49" s="4"/>
      <c r="MYP49" s="4"/>
      <c r="MYQ49" s="4"/>
      <c r="MYR49" s="4"/>
      <c r="MYS49" s="4"/>
      <c r="MYT49" s="4"/>
      <c r="MYU49" s="4"/>
      <c r="MYV49" s="4"/>
      <c r="MYW49" s="4"/>
      <c r="MYX49" s="4"/>
      <c r="MYY49" s="4"/>
      <c r="MYZ49" s="4"/>
      <c r="MZA49" s="4"/>
      <c r="MZB49" s="4"/>
      <c r="MZC49" s="4"/>
      <c r="MZD49" s="4"/>
      <c r="MZE49" s="4"/>
      <c r="MZF49" s="4"/>
      <c r="MZG49" s="4"/>
      <c r="MZH49" s="4"/>
      <c r="MZI49" s="4"/>
      <c r="MZJ49" s="4"/>
      <c r="MZK49" s="4"/>
      <c r="MZL49" s="4"/>
      <c r="MZM49" s="4"/>
      <c r="MZN49" s="4"/>
      <c r="MZO49" s="4"/>
      <c r="MZP49" s="4"/>
      <c r="MZQ49" s="4"/>
      <c r="MZR49" s="4"/>
      <c r="MZS49" s="4"/>
      <c r="MZT49" s="4"/>
      <c r="MZU49" s="4"/>
      <c r="MZV49" s="4"/>
      <c r="MZW49" s="4"/>
      <c r="MZX49" s="4"/>
      <c r="MZY49" s="4"/>
      <c r="MZZ49" s="4"/>
      <c r="NAA49" s="4"/>
      <c r="NAB49" s="4"/>
      <c r="NAC49" s="4"/>
      <c r="NAD49" s="4"/>
      <c r="NAE49" s="4"/>
      <c r="NAF49" s="4"/>
      <c r="NAG49" s="4"/>
      <c r="NAH49" s="4"/>
      <c r="NAI49" s="4"/>
      <c r="NAJ49" s="4"/>
      <c r="NAK49" s="4"/>
      <c r="NAL49" s="4"/>
      <c r="NAM49" s="4"/>
      <c r="NAN49" s="4"/>
      <c r="NAO49" s="4"/>
      <c r="NAP49" s="4"/>
      <c r="NAQ49" s="4"/>
      <c r="NAR49" s="4"/>
      <c r="NAS49" s="4"/>
      <c r="NAT49" s="4"/>
      <c r="NAU49" s="4"/>
      <c r="NAV49" s="4"/>
      <c r="NAW49" s="4"/>
      <c r="NAX49" s="4"/>
      <c r="NAY49" s="4"/>
      <c r="NAZ49" s="4"/>
      <c r="NBA49" s="4"/>
      <c r="NBB49" s="4"/>
      <c r="NBC49" s="4"/>
      <c r="NBD49" s="4"/>
      <c r="NBE49" s="4"/>
      <c r="NBF49" s="4"/>
      <c r="NBG49" s="4"/>
      <c r="NBH49" s="4"/>
      <c r="NBI49" s="4"/>
      <c r="NBJ49" s="4"/>
      <c r="NBK49" s="4"/>
      <c r="NBL49" s="4"/>
      <c r="NBM49" s="4"/>
      <c r="NBN49" s="4"/>
      <c r="NBO49" s="4"/>
      <c r="NBP49" s="4"/>
      <c r="NBQ49" s="4"/>
      <c r="NBR49" s="4"/>
      <c r="NBS49" s="4"/>
      <c r="NBT49" s="4"/>
      <c r="NBU49" s="4"/>
      <c r="NBV49" s="4"/>
      <c r="NBW49" s="4"/>
      <c r="NBX49" s="4"/>
      <c r="NBY49" s="4"/>
      <c r="NBZ49" s="4"/>
      <c r="NCA49" s="4"/>
      <c r="NCB49" s="4"/>
      <c r="NCC49" s="4"/>
      <c r="NCD49" s="4"/>
      <c r="NCE49" s="4"/>
      <c r="NCF49" s="4"/>
      <c r="NCG49" s="4"/>
      <c r="NCH49" s="4"/>
      <c r="NCI49" s="4"/>
      <c r="NCJ49" s="4"/>
      <c r="NCK49" s="4"/>
      <c r="NCL49" s="4"/>
      <c r="NCM49" s="4"/>
      <c r="NCN49" s="4"/>
      <c r="NCO49" s="4"/>
      <c r="NCP49" s="4"/>
      <c r="NCQ49" s="4"/>
      <c r="NCR49" s="4"/>
      <c r="NCS49" s="4"/>
      <c r="NCT49" s="4"/>
      <c r="NCU49" s="4"/>
      <c r="NCV49" s="4"/>
      <c r="NCW49" s="4"/>
      <c r="NCX49" s="4"/>
      <c r="NCY49" s="4"/>
      <c r="NCZ49" s="4"/>
      <c r="NDA49" s="4"/>
      <c r="NDB49" s="4"/>
      <c r="NDC49" s="4"/>
      <c r="NDD49" s="4"/>
      <c r="NDE49" s="4"/>
      <c r="NDF49" s="4"/>
      <c r="NDG49" s="4"/>
      <c r="NDH49" s="4"/>
      <c r="NDI49" s="4"/>
      <c r="NDJ49" s="4"/>
      <c r="NDK49" s="4"/>
      <c r="NDL49" s="4"/>
      <c r="NDM49" s="4"/>
      <c r="NDN49" s="4"/>
      <c r="NDO49" s="4"/>
      <c r="NDP49" s="4"/>
      <c r="NDQ49" s="4"/>
      <c r="NDR49" s="4"/>
      <c r="NDS49" s="4"/>
      <c r="NDT49" s="4"/>
      <c r="NDU49" s="4"/>
      <c r="NDV49" s="4"/>
      <c r="NDW49" s="4"/>
      <c r="NDX49" s="4"/>
      <c r="NDY49" s="4"/>
      <c r="NDZ49" s="4"/>
      <c r="NEA49" s="4"/>
      <c r="NEB49" s="4"/>
      <c r="NEC49" s="4"/>
      <c r="NED49" s="4"/>
      <c r="NEE49" s="4"/>
      <c r="NEF49" s="4"/>
      <c r="NEG49" s="4"/>
      <c r="NEH49" s="4"/>
      <c r="NEI49" s="4"/>
      <c r="NEJ49" s="4"/>
      <c r="NEK49" s="4"/>
      <c r="NEL49" s="4"/>
      <c r="NEM49" s="4"/>
      <c r="NEN49" s="4"/>
      <c r="NEO49" s="4"/>
      <c r="NEP49" s="4"/>
      <c r="NEQ49" s="4"/>
      <c r="NER49" s="4"/>
      <c r="NES49" s="4"/>
      <c r="NET49" s="4"/>
      <c r="NEU49" s="4"/>
      <c r="NEV49" s="4"/>
      <c r="NEW49" s="4"/>
      <c r="NEX49" s="4"/>
      <c r="NEY49" s="4"/>
      <c r="NEZ49" s="4"/>
      <c r="NFA49" s="4"/>
      <c r="NFB49" s="4"/>
      <c r="NFC49" s="4"/>
      <c r="NFD49" s="4"/>
      <c r="NFE49" s="4"/>
      <c r="NFF49" s="4"/>
      <c r="NFG49" s="4"/>
      <c r="NFH49" s="4"/>
      <c r="NFI49" s="4"/>
      <c r="NFJ49" s="4"/>
      <c r="NFK49" s="4"/>
      <c r="NFL49" s="4"/>
      <c r="NFM49" s="4"/>
      <c r="NFN49" s="4"/>
      <c r="NFO49" s="4"/>
      <c r="NFP49" s="4"/>
      <c r="NFQ49" s="4"/>
      <c r="NFR49" s="4"/>
      <c r="NFS49" s="4"/>
      <c r="NFT49" s="4"/>
      <c r="NFU49" s="4"/>
      <c r="NFV49" s="4"/>
      <c r="NFW49" s="4"/>
      <c r="NFX49" s="4"/>
      <c r="NFY49" s="4"/>
      <c r="NFZ49" s="4"/>
      <c r="NGA49" s="4"/>
      <c r="NGB49" s="4"/>
      <c r="NGC49" s="4"/>
      <c r="NGD49" s="4"/>
      <c r="NGE49" s="4"/>
      <c r="NGF49" s="4"/>
      <c r="NGG49" s="4"/>
      <c r="NGH49" s="4"/>
      <c r="NGI49" s="4"/>
      <c r="NGJ49" s="4"/>
      <c r="NGK49" s="4"/>
      <c r="NGL49" s="4"/>
      <c r="NGM49" s="4"/>
      <c r="NGN49" s="4"/>
      <c r="NGO49" s="4"/>
      <c r="NGP49" s="4"/>
      <c r="NGQ49" s="4"/>
      <c r="NGR49" s="4"/>
      <c r="NGS49" s="4"/>
      <c r="NGT49" s="4"/>
      <c r="NGU49" s="4"/>
      <c r="NGV49" s="4"/>
      <c r="NGW49" s="4"/>
      <c r="NGX49" s="4"/>
      <c r="NGY49" s="4"/>
      <c r="NGZ49" s="4"/>
      <c r="NHA49" s="4"/>
      <c r="NHB49" s="4"/>
      <c r="NHC49" s="4"/>
      <c r="NHD49" s="4"/>
      <c r="NHE49" s="4"/>
      <c r="NHF49" s="4"/>
      <c r="NHG49" s="4"/>
      <c r="NHH49" s="4"/>
      <c r="NHI49" s="4"/>
      <c r="NHJ49" s="4"/>
      <c r="NHK49" s="4"/>
      <c r="NHL49" s="4"/>
      <c r="NHM49" s="4"/>
      <c r="NHN49" s="4"/>
      <c r="NHO49" s="4"/>
      <c r="NHP49" s="4"/>
      <c r="NHQ49" s="4"/>
      <c r="NHR49" s="4"/>
      <c r="NHS49" s="4"/>
      <c r="NHT49" s="4"/>
      <c r="NHU49" s="4"/>
      <c r="NHV49" s="4"/>
      <c r="NHW49" s="4"/>
      <c r="NHX49" s="4"/>
      <c r="NHY49" s="4"/>
      <c r="NHZ49" s="4"/>
      <c r="NIA49" s="4"/>
      <c r="NIB49" s="4"/>
      <c r="NIC49" s="4"/>
      <c r="NID49" s="4"/>
      <c r="NIE49" s="4"/>
      <c r="NIF49" s="4"/>
      <c r="NIG49" s="4"/>
      <c r="NIH49" s="4"/>
      <c r="NII49" s="4"/>
      <c r="NIJ49" s="4"/>
      <c r="NIK49" s="4"/>
      <c r="NIL49" s="4"/>
      <c r="NIM49" s="4"/>
      <c r="NIN49" s="4"/>
      <c r="NIO49" s="4"/>
      <c r="NIP49" s="4"/>
      <c r="NIQ49" s="4"/>
      <c r="NIR49" s="4"/>
      <c r="NIS49" s="4"/>
      <c r="NIT49" s="4"/>
      <c r="NIU49" s="4"/>
      <c r="NIV49" s="4"/>
      <c r="NIW49" s="4"/>
      <c r="NIX49" s="4"/>
      <c r="NIY49" s="4"/>
      <c r="NIZ49" s="4"/>
      <c r="NJA49" s="4"/>
      <c r="NJB49" s="4"/>
      <c r="NJC49" s="4"/>
      <c r="NJD49" s="4"/>
      <c r="NJE49" s="4"/>
      <c r="NJF49" s="4"/>
      <c r="NJG49" s="4"/>
      <c r="NJH49" s="4"/>
      <c r="NJI49" s="4"/>
      <c r="NJJ49" s="4"/>
      <c r="NJK49" s="4"/>
      <c r="NJL49" s="4"/>
      <c r="NJM49" s="4"/>
      <c r="NJN49" s="4"/>
      <c r="NJO49" s="4"/>
      <c r="NJP49" s="4"/>
      <c r="NJQ49" s="4"/>
      <c r="NJR49" s="4"/>
      <c r="NJS49" s="4"/>
      <c r="NJT49" s="4"/>
      <c r="NJU49" s="4"/>
      <c r="NJV49" s="4"/>
      <c r="NJW49" s="4"/>
      <c r="NJX49" s="4"/>
      <c r="NJY49" s="4"/>
      <c r="NJZ49" s="4"/>
      <c r="NKA49" s="4"/>
      <c r="NKB49" s="4"/>
      <c r="NKC49" s="4"/>
      <c r="NKD49" s="4"/>
      <c r="NKE49" s="4"/>
      <c r="NKF49" s="4"/>
      <c r="NKG49" s="4"/>
      <c r="NKH49" s="4"/>
      <c r="NKI49" s="4"/>
      <c r="NKJ49" s="4"/>
      <c r="NKK49" s="4"/>
      <c r="NKL49" s="4"/>
      <c r="NKM49" s="4"/>
      <c r="NKN49" s="4"/>
      <c r="NKO49" s="4"/>
      <c r="NKP49" s="4"/>
      <c r="NKQ49" s="4"/>
      <c r="NKR49" s="4"/>
      <c r="NKS49" s="4"/>
      <c r="NKT49" s="4"/>
      <c r="NKU49" s="4"/>
      <c r="NKV49" s="4"/>
      <c r="NKW49" s="4"/>
      <c r="NKX49" s="4"/>
      <c r="NKY49" s="4"/>
      <c r="NKZ49" s="4"/>
      <c r="NLA49" s="4"/>
      <c r="NLB49" s="4"/>
      <c r="NLC49" s="4"/>
      <c r="NLD49" s="4"/>
      <c r="NLE49" s="4"/>
      <c r="NLF49" s="4"/>
      <c r="NLG49" s="4"/>
      <c r="NLH49" s="4"/>
      <c r="NLI49" s="4"/>
      <c r="NLJ49" s="4"/>
      <c r="NLK49" s="4"/>
      <c r="NLL49" s="4"/>
      <c r="NLM49" s="4"/>
      <c r="NLN49" s="4"/>
      <c r="NLO49" s="4"/>
      <c r="NLP49" s="4"/>
      <c r="NLQ49" s="4"/>
      <c r="NLR49" s="4"/>
      <c r="NLS49" s="4"/>
      <c r="NLT49" s="4"/>
      <c r="NLU49" s="4"/>
      <c r="NLV49" s="4"/>
      <c r="NLW49" s="4"/>
      <c r="NLX49" s="4"/>
      <c r="NLY49" s="4"/>
      <c r="NLZ49" s="4"/>
      <c r="NMA49" s="4"/>
      <c r="NMB49" s="4"/>
      <c r="NMC49" s="4"/>
      <c r="NMD49" s="4"/>
      <c r="NME49" s="4"/>
      <c r="NMF49" s="4"/>
      <c r="NMG49" s="4"/>
      <c r="NMH49" s="4"/>
      <c r="NMI49" s="4"/>
      <c r="NMJ49" s="4"/>
      <c r="NMK49" s="4"/>
      <c r="NML49" s="4"/>
      <c r="NMM49" s="4"/>
      <c r="NMN49" s="4"/>
      <c r="NMO49" s="4"/>
      <c r="NMP49" s="4"/>
      <c r="NMQ49" s="4"/>
      <c r="NMR49" s="4"/>
      <c r="NMS49" s="4"/>
      <c r="NMT49" s="4"/>
      <c r="NMU49" s="4"/>
      <c r="NMV49" s="4"/>
      <c r="NMW49" s="4"/>
      <c r="NMX49" s="4"/>
      <c r="NMY49" s="4"/>
      <c r="NMZ49" s="4"/>
      <c r="NNA49" s="4"/>
      <c r="NNB49" s="4"/>
      <c r="NNC49" s="4"/>
      <c r="NND49" s="4"/>
      <c r="NNE49" s="4"/>
      <c r="NNF49" s="4"/>
      <c r="NNG49" s="4"/>
      <c r="NNH49" s="4"/>
      <c r="NNI49" s="4"/>
      <c r="NNJ49" s="4"/>
      <c r="NNK49" s="4"/>
      <c r="NNL49" s="4"/>
      <c r="NNM49" s="4"/>
      <c r="NNN49" s="4"/>
      <c r="NNO49" s="4"/>
      <c r="NNP49" s="4"/>
      <c r="NNQ49" s="4"/>
      <c r="NNR49" s="4"/>
      <c r="NNS49" s="4"/>
      <c r="NNT49" s="4"/>
      <c r="NNU49" s="4"/>
      <c r="NNV49" s="4"/>
      <c r="NNW49" s="4"/>
      <c r="NNX49" s="4"/>
      <c r="NNY49" s="4"/>
      <c r="NNZ49" s="4"/>
      <c r="NOA49" s="4"/>
      <c r="NOB49" s="4"/>
      <c r="NOC49" s="4"/>
      <c r="NOD49" s="4"/>
      <c r="NOE49" s="4"/>
      <c r="NOF49" s="4"/>
      <c r="NOG49" s="4"/>
      <c r="NOH49" s="4"/>
      <c r="NOI49" s="4"/>
      <c r="NOJ49" s="4"/>
      <c r="NOK49" s="4"/>
      <c r="NOL49" s="4"/>
      <c r="NOM49" s="4"/>
      <c r="NON49" s="4"/>
      <c r="NOO49" s="4"/>
      <c r="NOP49" s="4"/>
      <c r="NOQ49" s="4"/>
      <c r="NOR49" s="4"/>
      <c r="NOS49" s="4"/>
      <c r="NOT49" s="4"/>
      <c r="NOU49" s="4"/>
      <c r="NOV49" s="4"/>
      <c r="NOW49" s="4"/>
      <c r="NOX49" s="4"/>
      <c r="NOY49" s="4"/>
      <c r="NOZ49" s="4"/>
      <c r="NPA49" s="4"/>
      <c r="NPB49" s="4"/>
      <c r="NPC49" s="4"/>
      <c r="NPD49" s="4"/>
      <c r="NPE49" s="4"/>
      <c r="NPF49" s="4"/>
      <c r="NPG49" s="4"/>
      <c r="NPH49" s="4"/>
      <c r="NPI49" s="4"/>
      <c r="NPJ49" s="4"/>
      <c r="NPK49" s="4"/>
      <c r="NPL49" s="4"/>
      <c r="NPM49" s="4"/>
      <c r="NPN49" s="4"/>
      <c r="NPO49" s="4"/>
      <c r="NPP49" s="4"/>
      <c r="NPQ49" s="4"/>
      <c r="NPR49" s="4"/>
      <c r="NPS49" s="4"/>
      <c r="NPT49" s="4"/>
      <c r="NPU49" s="4"/>
      <c r="NPV49" s="4"/>
      <c r="NPW49" s="4"/>
      <c r="NPX49" s="4"/>
      <c r="NPY49" s="4"/>
      <c r="NPZ49" s="4"/>
      <c r="NQA49" s="4"/>
      <c r="NQB49" s="4"/>
      <c r="NQC49" s="4"/>
      <c r="NQD49" s="4"/>
      <c r="NQE49" s="4"/>
      <c r="NQF49" s="4"/>
      <c r="NQG49" s="4"/>
      <c r="NQH49" s="4"/>
      <c r="NQI49" s="4"/>
      <c r="NQJ49" s="4"/>
      <c r="NQK49" s="4"/>
      <c r="NQL49" s="4"/>
      <c r="NQM49" s="4"/>
      <c r="NQN49" s="4"/>
      <c r="NQO49" s="4"/>
      <c r="NQP49" s="4"/>
      <c r="NQQ49" s="4"/>
      <c r="NQR49" s="4"/>
      <c r="NQS49" s="4"/>
      <c r="NQT49" s="4"/>
      <c r="NQU49" s="4"/>
      <c r="NQV49" s="4"/>
      <c r="NQW49" s="4"/>
      <c r="NQX49" s="4"/>
      <c r="NQY49" s="4"/>
      <c r="NQZ49" s="4"/>
      <c r="NRA49" s="4"/>
      <c r="NRB49" s="4"/>
      <c r="NRC49" s="4"/>
      <c r="NRD49" s="4"/>
      <c r="NRE49" s="4"/>
      <c r="NRF49" s="4"/>
      <c r="NRG49" s="4"/>
      <c r="NRH49" s="4"/>
      <c r="NRI49" s="4"/>
      <c r="NRJ49" s="4"/>
      <c r="NRK49" s="4"/>
      <c r="NRL49" s="4"/>
      <c r="NRM49" s="4"/>
      <c r="NRN49" s="4"/>
      <c r="NRO49" s="4"/>
      <c r="NRP49" s="4"/>
      <c r="NRQ49" s="4"/>
      <c r="NRR49" s="4"/>
      <c r="NRS49" s="4"/>
      <c r="NRT49" s="4"/>
      <c r="NRU49" s="4"/>
      <c r="NRV49" s="4"/>
      <c r="NRW49" s="4"/>
      <c r="NRX49" s="4"/>
      <c r="NRY49" s="4"/>
      <c r="NRZ49" s="4"/>
      <c r="NSA49" s="4"/>
      <c r="NSB49" s="4"/>
      <c r="NSC49" s="4"/>
      <c r="NSD49" s="4"/>
      <c r="NSE49" s="4"/>
      <c r="NSF49" s="4"/>
      <c r="NSG49" s="4"/>
      <c r="NSH49" s="4"/>
      <c r="NSI49" s="4"/>
      <c r="NSJ49" s="4"/>
      <c r="NSK49" s="4"/>
      <c r="NSL49" s="4"/>
      <c r="NSM49" s="4"/>
      <c r="NSN49" s="4"/>
      <c r="NSO49" s="4"/>
      <c r="NSP49" s="4"/>
      <c r="NSQ49" s="4"/>
      <c r="NSR49" s="4"/>
      <c r="NSS49" s="4"/>
      <c r="NST49" s="4"/>
      <c r="NSU49" s="4"/>
      <c r="NSV49" s="4"/>
      <c r="NSW49" s="4"/>
      <c r="NSX49" s="4"/>
      <c r="NSY49" s="4"/>
      <c r="NSZ49" s="4"/>
      <c r="NTA49" s="4"/>
      <c r="NTB49" s="4"/>
      <c r="NTC49" s="4"/>
      <c r="NTD49" s="4"/>
      <c r="NTE49" s="4"/>
      <c r="NTF49" s="4"/>
      <c r="NTG49" s="4"/>
      <c r="NTH49" s="4"/>
      <c r="NTI49" s="4"/>
      <c r="NTJ49" s="4"/>
      <c r="NTK49" s="4"/>
      <c r="NTL49" s="4"/>
      <c r="NTM49" s="4"/>
      <c r="NTN49" s="4"/>
      <c r="NTO49" s="4"/>
      <c r="NTP49" s="4"/>
      <c r="NTQ49" s="4"/>
      <c r="NTR49" s="4"/>
      <c r="NTS49" s="4"/>
      <c r="NTT49" s="4"/>
      <c r="NTU49" s="4"/>
      <c r="NTV49" s="4"/>
      <c r="NTW49" s="4"/>
      <c r="NTX49" s="4"/>
      <c r="NTY49" s="4"/>
      <c r="NTZ49" s="4"/>
      <c r="NUA49" s="4"/>
      <c r="NUB49" s="4"/>
      <c r="NUC49" s="4"/>
      <c r="NUD49" s="4"/>
      <c r="NUE49" s="4"/>
      <c r="NUF49" s="4"/>
      <c r="NUG49" s="4"/>
      <c r="NUH49" s="4"/>
      <c r="NUI49" s="4"/>
      <c r="NUJ49" s="4"/>
      <c r="NUK49" s="4"/>
      <c r="NUL49" s="4"/>
      <c r="NUM49" s="4"/>
      <c r="NUN49" s="4"/>
      <c r="NUO49" s="4"/>
      <c r="NUP49" s="4"/>
      <c r="NUQ49" s="4"/>
      <c r="NUR49" s="4"/>
      <c r="NUS49" s="4"/>
      <c r="NUT49" s="4"/>
      <c r="NUU49" s="4"/>
      <c r="NUV49" s="4"/>
      <c r="NUW49" s="4"/>
      <c r="NUX49" s="4"/>
      <c r="NUY49" s="4"/>
      <c r="NUZ49" s="4"/>
      <c r="NVA49" s="4"/>
      <c r="NVB49" s="4"/>
      <c r="NVC49" s="4"/>
      <c r="NVD49" s="4"/>
      <c r="NVE49" s="4"/>
      <c r="NVF49" s="4"/>
      <c r="NVG49" s="4"/>
      <c r="NVH49" s="4"/>
      <c r="NVI49" s="4"/>
      <c r="NVJ49" s="4"/>
      <c r="NVK49" s="4"/>
      <c r="NVL49" s="4"/>
      <c r="NVM49" s="4"/>
      <c r="NVN49" s="4"/>
      <c r="NVO49" s="4"/>
      <c r="NVP49" s="4"/>
      <c r="NVQ49" s="4"/>
      <c r="NVR49" s="4"/>
      <c r="NVS49" s="4"/>
      <c r="NVT49" s="4"/>
      <c r="NVU49" s="4"/>
      <c r="NVV49" s="4"/>
      <c r="NVW49" s="4"/>
      <c r="NVX49" s="4"/>
      <c r="NVY49" s="4"/>
      <c r="NVZ49" s="4"/>
      <c r="NWA49" s="4"/>
      <c r="NWB49" s="4"/>
      <c r="NWC49" s="4"/>
      <c r="NWD49" s="4"/>
      <c r="NWE49" s="4"/>
      <c r="NWF49" s="4"/>
      <c r="NWG49" s="4"/>
      <c r="NWH49" s="4"/>
      <c r="NWI49" s="4"/>
      <c r="NWJ49" s="4"/>
      <c r="NWK49" s="4"/>
      <c r="NWL49" s="4"/>
      <c r="NWM49" s="4"/>
      <c r="NWN49" s="4"/>
      <c r="NWO49" s="4"/>
      <c r="NWP49" s="4"/>
      <c r="NWQ49" s="4"/>
      <c r="NWR49" s="4"/>
      <c r="NWS49" s="4"/>
      <c r="NWT49" s="4"/>
      <c r="NWU49" s="4"/>
      <c r="NWV49" s="4"/>
      <c r="NWW49" s="4"/>
      <c r="NWX49" s="4"/>
      <c r="NWY49" s="4"/>
      <c r="NWZ49" s="4"/>
      <c r="NXA49" s="4"/>
      <c r="NXB49" s="4"/>
      <c r="NXC49" s="4"/>
      <c r="NXD49" s="4"/>
      <c r="NXE49" s="4"/>
      <c r="NXF49" s="4"/>
      <c r="NXG49" s="4"/>
      <c r="NXH49" s="4"/>
      <c r="NXI49" s="4"/>
      <c r="NXJ49" s="4"/>
      <c r="NXK49" s="4"/>
      <c r="NXL49" s="4"/>
      <c r="NXM49" s="4"/>
      <c r="NXN49" s="4"/>
      <c r="NXO49" s="4"/>
      <c r="NXP49" s="4"/>
      <c r="NXQ49" s="4"/>
      <c r="NXR49" s="4"/>
      <c r="NXS49" s="4"/>
      <c r="NXT49" s="4"/>
      <c r="NXU49" s="4"/>
      <c r="NXV49" s="4"/>
      <c r="NXW49" s="4"/>
      <c r="NXX49" s="4"/>
      <c r="NXY49" s="4"/>
      <c r="NXZ49" s="4"/>
      <c r="NYA49" s="4"/>
      <c r="NYB49" s="4"/>
      <c r="NYC49" s="4"/>
      <c r="NYD49" s="4"/>
      <c r="NYE49" s="4"/>
      <c r="NYF49" s="4"/>
      <c r="NYG49" s="4"/>
      <c r="NYH49" s="4"/>
      <c r="NYI49" s="4"/>
      <c r="NYJ49" s="4"/>
      <c r="NYK49" s="4"/>
      <c r="NYL49" s="4"/>
      <c r="NYM49" s="4"/>
      <c r="NYN49" s="4"/>
      <c r="NYO49" s="4"/>
      <c r="NYP49" s="4"/>
      <c r="NYQ49" s="4"/>
      <c r="NYR49" s="4"/>
      <c r="NYS49" s="4"/>
      <c r="NYT49" s="4"/>
      <c r="NYU49" s="4"/>
      <c r="NYV49" s="4"/>
      <c r="NYW49" s="4"/>
      <c r="NYX49" s="4"/>
      <c r="NYY49" s="4"/>
      <c r="NYZ49" s="4"/>
      <c r="NZA49" s="4"/>
      <c r="NZB49" s="4"/>
      <c r="NZC49" s="4"/>
      <c r="NZD49" s="4"/>
      <c r="NZE49" s="4"/>
      <c r="NZF49" s="4"/>
      <c r="NZG49" s="4"/>
      <c r="NZH49" s="4"/>
      <c r="NZI49" s="4"/>
      <c r="NZJ49" s="4"/>
      <c r="NZK49" s="4"/>
      <c r="NZL49" s="4"/>
      <c r="NZM49" s="4"/>
      <c r="NZN49" s="4"/>
      <c r="NZO49" s="4"/>
      <c r="NZP49" s="4"/>
      <c r="NZQ49" s="4"/>
      <c r="NZR49" s="4"/>
      <c r="NZS49" s="4"/>
      <c r="NZT49" s="4"/>
      <c r="NZU49" s="4"/>
      <c r="NZV49" s="4"/>
      <c r="NZW49" s="4"/>
      <c r="NZX49" s="4"/>
      <c r="NZY49" s="4"/>
      <c r="NZZ49" s="4"/>
      <c r="OAA49" s="4"/>
      <c r="OAB49" s="4"/>
      <c r="OAC49" s="4"/>
      <c r="OAD49" s="4"/>
      <c r="OAE49" s="4"/>
      <c r="OAF49" s="4"/>
      <c r="OAG49" s="4"/>
      <c r="OAH49" s="4"/>
      <c r="OAI49" s="4"/>
      <c r="OAJ49" s="4"/>
      <c r="OAK49" s="4"/>
      <c r="OAL49" s="4"/>
      <c r="OAM49" s="4"/>
      <c r="OAN49" s="4"/>
      <c r="OAO49" s="4"/>
      <c r="OAP49" s="4"/>
      <c r="OAQ49" s="4"/>
      <c r="OAR49" s="4"/>
      <c r="OAS49" s="4"/>
      <c r="OAT49" s="4"/>
      <c r="OAU49" s="4"/>
      <c r="OAV49" s="4"/>
      <c r="OAW49" s="4"/>
      <c r="OAX49" s="4"/>
      <c r="OAY49" s="4"/>
      <c r="OAZ49" s="4"/>
      <c r="OBA49" s="4"/>
      <c r="OBB49" s="4"/>
      <c r="OBC49" s="4"/>
      <c r="OBD49" s="4"/>
      <c r="OBE49" s="4"/>
      <c r="OBF49" s="4"/>
      <c r="OBG49" s="4"/>
      <c r="OBH49" s="4"/>
      <c r="OBI49" s="4"/>
      <c r="OBJ49" s="4"/>
      <c r="OBK49" s="4"/>
      <c r="OBL49" s="4"/>
      <c r="OBM49" s="4"/>
      <c r="OBN49" s="4"/>
      <c r="OBO49" s="4"/>
      <c r="OBP49" s="4"/>
      <c r="OBQ49" s="4"/>
      <c r="OBR49" s="4"/>
      <c r="OBS49" s="4"/>
      <c r="OBT49" s="4"/>
      <c r="OBU49" s="4"/>
      <c r="OBV49" s="4"/>
      <c r="OBW49" s="4"/>
      <c r="OBX49" s="4"/>
      <c r="OBY49" s="4"/>
      <c r="OBZ49" s="4"/>
      <c r="OCA49" s="4"/>
      <c r="OCB49" s="4"/>
      <c r="OCC49" s="4"/>
      <c r="OCD49" s="4"/>
      <c r="OCE49" s="4"/>
      <c r="OCF49" s="4"/>
      <c r="OCG49" s="4"/>
      <c r="OCH49" s="4"/>
      <c r="OCI49" s="4"/>
      <c r="OCJ49" s="4"/>
      <c r="OCK49" s="4"/>
      <c r="OCL49" s="4"/>
      <c r="OCM49" s="4"/>
      <c r="OCN49" s="4"/>
      <c r="OCO49" s="4"/>
      <c r="OCP49" s="4"/>
      <c r="OCQ49" s="4"/>
      <c r="OCR49" s="4"/>
      <c r="OCS49" s="4"/>
      <c r="OCT49" s="4"/>
      <c r="OCU49" s="4"/>
      <c r="OCV49" s="4"/>
      <c r="OCW49" s="4"/>
      <c r="OCX49" s="4"/>
      <c r="OCY49" s="4"/>
      <c r="OCZ49" s="4"/>
      <c r="ODA49" s="4"/>
      <c r="ODB49" s="4"/>
      <c r="ODC49" s="4"/>
      <c r="ODD49" s="4"/>
      <c r="ODE49" s="4"/>
      <c r="ODF49" s="4"/>
      <c r="ODG49" s="4"/>
      <c r="ODH49" s="4"/>
      <c r="ODI49" s="4"/>
      <c r="ODJ49" s="4"/>
      <c r="ODK49" s="4"/>
      <c r="ODL49" s="4"/>
      <c r="ODM49" s="4"/>
      <c r="ODN49" s="4"/>
      <c r="ODO49" s="4"/>
      <c r="ODP49" s="4"/>
      <c r="ODQ49" s="4"/>
      <c r="ODR49" s="4"/>
      <c r="ODS49" s="4"/>
      <c r="ODT49" s="4"/>
      <c r="ODU49" s="4"/>
      <c r="ODV49" s="4"/>
      <c r="ODW49" s="4"/>
      <c r="ODX49" s="4"/>
      <c r="ODY49" s="4"/>
      <c r="ODZ49" s="4"/>
      <c r="OEA49" s="4"/>
      <c r="OEB49" s="4"/>
      <c r="OEC49" s="4"/>
      <c r="OED49" s="4"/>
      <c r="OEE49" s="4"/>
      <c r="OEF49" s="4"/>
      <c r="OEG49" s="4"/>
      <c r="OEH49" s="4"/>
      <c r="OEI49" s="4"/>
      <c r="OEJ49" s="4"/>
      <c r="OEK49" s="4"/>
      <c r="OEL49" s="4"/>
      <c r="OEM49" s="4"/>
      <c r="OEN49" s="4"/>
      <c r="OEO49" s="4"/>
      <c r="OEP49" s="4"/>
      <c r="OEQ49" s="4"/>
      <c r="OER49" s="4"/>
      <c r="OES49" s="4"/>
      <c r="OET49" s="4"/>
      <c r="OEU49" s="4"/>
      <c r="OEV49" s="4"/>
      <c r="OEW49" s="4"/>
      <c r="OEX49" s="4"/>
      <c r="OEY49" s="4"/>
      <c r="OEZ49" s="4"/>
      <c r="OFA49" s="4"/>
      <c r="OFB49" s="4"/>
      <c r="OFC49" s="4"/>
      <c r="OFD49" s="4"/>
      <c r="OFE49" s="4"/>
      <c r="OFF49" s="4"/>
      <c r="OFG49" s="4"/>
      <c r="OFH49" s="4"/>
      <c r="OFI49" s="4"/>
      <c r="OFJ49" s="4"/>
      <c r="OFK49" s="4"/>
      <c r="OFL49" s="4"/>
      <c r="OFM49" s="4"/>
      <c r="OFN49" s="4"/>
      <c r="OFO49" s="4"/>
      <c r="OFP49" s="4"/>
      <c r="OFQ49" s="4"/>
      <c r="OFR49" s="4"/>
      <c r="OFS49" s="4"/>
      <c r="OFT49" s="4"/>
      <c r="OFU49" s="4"/>
      <c r="OFV49" s="4"/>
      <c r="OFW49" s="4"/>
      <c r="OFX49" s="4"/>
      <c r="OFY49" s="4"/>
      <c r="OFZ49" s="4"/>
      <c r="OGA49" s="4"/>
      <c r="OGB49" s="4"/>
      <c r="OGC49" s="4"/>
      <c r="OGD49" s="4"/>
      <c r="OGE49" s="4"/>
      <c r="OGF49" s="4"/>
      <c r="OGG49" s="4"/>
      <c r="OGH49" s="4"/>
      <c r="OGI49" s="4"/>
      <c r="OGJ49" s="4"/>
      <c r="OGK49" s="4"/>
      <c r="OGL49" s="4"/>
      <c r="OGM49" s="4"/>
      <c r="OGN49" s="4"/>
      <c r="OGO49" s="4"/>
      <c r="OGP49" s="4"/>
      <c r="OGQ49" s="4"/>
      <c r="OGR49" s="4"/>
      <c r="OGS49" s="4"/>
      <c r="OGT49" s="4"/>
      <c r="OGU49" s="4"/>
      <c r="OGV49" s="4"/>
      <c r="OGW49" s="4"/>
      <c r="OGX49" s="4"/>
      <c r="OGY49" s="4"/>
      <c r="OGZ49" s="4"/>
      <c r="OHA49" s="4"/>
      <c r="OHB49" s="4"/>
      <c r="OHC49" s="4"/>
      <c r="OHD49" s="4"/>
      <c r="OHE49" s="4"/>
      <c r="OHF49" s="4"/>
      <c r="OHG49" s="4"/>
      <c r="OHH49" s="4"/>
      <c r="OHI49" s="4"/>
      <c r="OHJ49" s="4"/>
      <c r="OHK49" s="4"/>
      <c r="OHL49" s="4"/>
      <c r="OHM49" s="4"/>
      <c r="OHN49" s="4"/>
      <c r="OHO49" s="4"/>
      <c r="OHP49" s="4"/>
      <c r="OHQ49" s="4"/>
      <c r="OHR49" s="4"/>
      <c r="OHS49" s="4"/>
      <c r="OHT49" s="4"/>
      <c r="OHU49" s="4"/>
      <c r="OHV49" s="4"/>
      <c r="OHW49" s="4"/>
      <c r="OHX49" s="4"/>
      <c r="OHY49" s="4"/>
      <c r="OHZ49" s="4"/>
      <c r="OIA49" s="4"/>
      <c r="OIB49" s="4"/>
      <c r="OIC49" s="4"/>
      <c r="OID49" s="4"/>
      <c r="OIE49" s="4"/>
      <c r="OIF49" s="4"/>
      <c r="OIG49" s="4"/>
      <c r="OIH49" s="4"/>
      <c r="OII49" s="4"/>
      <c r="OIJ49" s="4"/>
      <c r="OIK49" s="4"/>
      <c r="OIL49" s="4"/>
      <c r="OIM49" s="4"/>
      <c r="OIN49" s="4"/>
      <c r="OIO49" s="4"/>
      <c r="OIP49" s="4"/>
      <c r="OIQ49" s="4"/>
      <c r="OIR49" s="4"/>
      <c r="OIS49" s="4"/>
      <c r="OIT49" s="4"/>
      <c r="OIU49" s="4"/>
      <c r="OIV49" s="4"/>
      <c r="OIW49" s="4"/>
      <c r="OIX49" s="4"/>
      <c r="OIY49" s="4"/>
      <c r="OIZ49" s="4"/>
      <c r="OJA49" s="4"/>
      <c r="OJB49" s="4"/>
      <c r="OJC49" s="4"/>
      <c r="OJD49" s="4"/>
      <c r="OJE49" s="4"/>
      <c r="OJF49" s="4"/>
      <c r="OJG49" s="4"/>
      <c r="OJH49" s="4"/>
      <c r="OJI49" s="4"/>
      <c r="OJJ49" s="4"/>
      <c r="OJK49" s="4"/>
      <c r="OJL49" s="4"/>
      <c r="OJM49" s="4"/>
      <c r="OJN49" s="4"/>
      <c r="OJO49" s="4"/>
      <c r="OJP49" s="4"/>
      <c r="OJQ49" s="4"/>
      <c r="OJR49" s="4"/>
      <c r="OJS49" s="4"/>
      <c r="OJT49" s="4"/>
      <c r="OJU49" s="4"/>
      <c r="OJV49" s="4"/>
      <c r="OJW49" s="4"/>
      <c r="OJX49" s="4"/>
      <c r="OJY49" s="4"/>
      <c r="OJZ49" s="4"/>
      <c r="OKA49" s="4"/>
      <c r="OKB49" s="4"/>
      <c r="OKC49" s="4"/>
      <c r="OKD49" s="4"/>
      <c r="OKE49" s="4"/>
      <c r="OKF49" s="4"/>
      <c r="OKG49" s="4"/>
      <c r="OKH49" s="4"/>
      <c r="OKI49" s="4"/>
      <c r="OKJ49" s="4"/>
      <c r="OKK49" s="4"/>
      <c r="OKL49" s="4"/>
      <c r="OKM49" s="4"/>
      <c r="OKN49" s="4"/>
      <c r="OKO49" s="4"/>
      <c r="OKP49" s="4"/>
      <c r="OKQ49" s="4"/>
      <c r="OKR49" s="4"/>
      <c r="OKS49" s="4"/>
      <c r="OKT49" s="4"/>
      <c r="OKU49" s="4"/>
      <c r="OKV49" s="4"/>
      <c r="OKW49" s="4"/>
      <c r="OKX49" s="4"/>
      <c r="OKY49" s="4"/>
      <c r="OKZ49" s="4"/>
      <c r="OLA49" s="4"/>
      <c r="OLB49" s="4"/>
      <c r="OLC49" s="4"/>
      <c r="OLD49" s="4"/>
      <c r="OLE49" s="4"/>
      <c r="OLF49" s="4"/>
      <c r="OLG49" s="4"/>
      <c r="OLH49" s="4"/>
      <c r="OLI49" s="4"/>
      <c r="OLJ49" s="4"/>
      <c r="OLK49" s="4"/>
      <c r="OLL49" s="4"/>
      <c r="OLM49" s="4"/>
      <c r="OLN49" s="4"/>
      <c r="OLO49" s="4"/>
      <c r="OLP49" s="4"/>
      <c r="OLQ49" s="4"/>
      <c r="OLR49" s="4"/>
      <c r="OLS49" s="4"/>
      <c r="OLT49" s="4"/>
      <c r="OLU49" s="4"/>
      <c r="OLV49" s="4"/>
      <c r="OLW49" s="4"/>
      <c r="OLX49" s="4"/>
      <c r="OLY49" s="4"/>
      <c r="OLZ49" s="4"/>
      <c r="OMA49" s="4"/>
      <c r="OMB49" s="4"/>
      <c r="OMC49" s="4"/>
      <c r="OMD49" s="4"/>
      <c r="OME49" s="4"/>
      <c r="OMF49" s="4"/>
      <c r="OMG49" s="4"/>
      <c r="OMH49" s="4"/>
      <c r="OMI49" s="4"/>
      <c r="OMJ49" s="4"/>
      <c r="OMK49" s="4"/>
      <c r="OML49" s="4"/>
      <c r="OMM49" s="4"/>
      <c r="OMN49" s="4"/>
      <c r="OMO49" s="4"/>
      <c r="OMP49" s="4"/>
      <c r="OMQ49" s="4"/>
      <c r="OMR49" s="4"/>
      <c r="OMS49" s="4"/>
      <c r="OMT49" s="4"/>
      <c r="OMU49" s="4"/>
      <c r="OMV49" s="4"/>
      <c r="OMW49" s="4"/>
      <c r="OMX49" s="4"/>
      <c r="OMY49" s="4"/>
      <c r="OMZ49" s="4"/>
      <c r="ONA49" s="4"/>
      <c r="ONB49" s="4"/>
      <c r="ONC49" s="4"/>
      <c r="OND49" s="4"/>
      <c r="ONE49" s="4"/>
      <c r="ONF49" s="4"/>
      <c r="ONG49" s="4"/>
      <c r="ONH49" s="4"/>
      <c r="ONI49" s="4"/>
      <c r="ONJ49" s="4"/>
      <c r="ONK49" s="4"/>
      <c r="ONL49" s="4"/>
      <c r="ONM49" s="4"/>
      <c r="ONN49" s="4"/>
      <c r="ONO49" s="4"/>
      <c r="ONP49" s="4"/>
      <c r="ONQ49" s="4"/>
      <c r="ONR49" s="4"/>
      <c r="ONS49" s="4"/>
      <c r="ONT49" s="4"/>
      <c r="ONU49" s="4"/>
      <c r="ONV49" s="4"/>
      <c r="ONW49" s="4"/>
      <c r="ONX49" s="4"/>
      <c r="ONY49" s="4"/>
      <c r="ONZ49" s="4"/>
      <c r="OOA49" s="4"/>
      <c r="OOB49" s="4"/>
      <c r="OOC49" s="4"/>
      <c r="OOD49" s="4"/>
      <c r="OOE49" s="4"/>
      <c r="OOF49" s="4"/>
      <c r="OOG49" s="4"/>
      <c r="OOH49" s="4"/>
      <c r="OOI49" s="4"/>
      <c r="OOJ49" s="4"/>
      <c r="OOK49" s="4"/>
      <c r="OOL49" s="4"/>
      <c r="OOM49" s="4"/>
      <c r="OON49" s="4"/>
      <c r="OOO49" s="4"/>
      <c r="OOP49" s="4"/>
      <c r="OOQ49" s="4"/>
      <c r="OOR49" s="4"/>
      <c r="OOS49" s="4"/>
      <c r="OOT49" s="4"/>
      <c r="OOU49" s="4"/>
      <c r="OOV49" s="4"/>
      <c r="OOW49" s="4"/>
      <c r="OOX49" s="4"/>
      <c r="OOY49" s="4"/>
      <c r="OOZ49" s="4"/>
      <c r="OPA49" s="4"/>
      <c r="OPB49" s="4"/>
      <c r="OPC49" s="4"/>
      <c r="OPD49" s="4"/>
      <c r="OPE49" s="4"/>
      <c r="OPF49" s="4"/>
      <c r="OPG49" s="4"/>
      <c r="OPH49" s="4"/>
      <c r="OPI49" s="4"/>
      <c r="OPJ49" s="4"/>
      <c r="OPK49" s="4"/>
      <c r="OPL49" s="4"/>
      <c r="OPM49" s="4"/>
      <c r="OPN49" s="4"/>
      <c r="OPO49" s="4"/>
      <c r="OPP49" s="4"/>
      <c r="OPQ49" s="4"/>
      <c r="OPR49" s="4"/>
      <c r="OPS49" s="4"/>
      <c r="OPT49" s="4"/>
      <c r="OPU49" s="4"/>
      <c r="OPV49" s="4"/>
      <c r="OPW49" s="4"/>
      <c r="OPX49" s="4"/>
      <c r="OPY49" s="4"/>
      <c r="OPZ49" s="4"/>
      <c r="OQA49" s="4"/>
      <c r="OQB49" s="4"/>
      <c r="OQC49" s="4"/>
      <c r="OQD49" s="4"/>
      <c r="OQE49" s="4"/>
      <c r="OQF49" s="4"/>
      <c r="OQG49" s="4"/>
      <c r="OQH49" s="4"/>
      <c r="OQI49" s="4"/>
      <c r="OQJ49" s="4"/>
      <c r="OQK49" s="4"/>
      <c r="OQL49" s="4"/>
      <c r="OQM49" s="4"/>
      <c r="OQN49" s="4"/>
      <c r="OQO49" s="4"/>
      <c r="OQP49" s="4"/>
      <c r="OQQ49" s="4"/>
      <c r="OQR49" s="4"/>
      <c r="OQS49" s="4"/>
      <c r="OQT49" s="4"/>
      <c r="OQU49" s="4"/>
      <c r="OQV49" s="4"/>
      <c r="OQW49" s="4"/>
      <c r="OQX49" s="4"/>
      <c r="OQY49" s="4"/>
      <c r="OQZ49" s="4"/>
      <c r="ORA49" s="4"/>
      <c r="ORB49" s="4"/>
      <c r="ORC49" s="4"/>
      <c r="ORD49" s="4"/>
      <c r="ORE49" s="4"/>
      <c r="ORF49" s="4"/>
      <c r="ORG49" s="4"/>
      <c r="ORH49" s="4"/>
      <c r="ORI49" s="4"/>
      <c r="ORJ49" s="4"/>
      <c r="ORK49" s="4"/>
      <c r="ORL49" s="4"/>
      <c r="ORM49" s="4"/>
      <c r="ORN49" s="4"/>
      <c r="ORO49" s="4"/>
      <c r="ORP49" s="4"/>
      <c r="ORQ49" s="4"/>
      <c r="ORR49" s="4"/>
      <c r="ORS49" s="4"/>
      <c r="ORT49" s="4"/>
      <c r="ORU49" s="4"/>
      <c r="ORV49" s="4"/>
      <c r="ORW49" s="4"/>
      <c r="ORX49" s="4"/>
      <c r="ORY49" s="4"/>
      <c r="ORZ49" s="4"/>
      <c r="OSA49" s="4"/>
      <c r="OSB49" s="4"/>
      <c r="OSC49" s="4"/>
      <c r="OSD49" s="4"/>
      <c r="OSE49" s="4"/>
      <c r="OSF49" s="4"/>
      <c r="OSG49" s="4"/>
      <c r="OSH49" s="4"/>
      <c r="OSI49" s="4"/>
      <c r="OSJ49" s="4"/>
      <c r="OSK49" s="4"/>
      <c r="OSL49" s="4"/>
      <c r="OSM49" s="4"/>
      <c r="OSN49" s="4"/>
      <c r="OSO49" s="4"/>
      <c r="OSP49" s="4"/>
      <c r="OSQ49" s="4"/>
      <c r="OSR49" s="4"/>
      <c r="OSS49" s="4"/>
      <c r="OST49" s="4"/>
      <c r="OSU49" s="4"/>
      <c r="OSV49" s="4"/>
      <c r="OSW49" s="4"/>
      <c r="OSX49" s="4"/>
      <c r="OSY49" s="4"/>
      <c r="OSZ49" s="4"/>
      <c r="OTA49" s="4"/>
      <c r="OTB49" s="4"/>
      <c r="OTC49" s="4"/>
      <c r="OTD49" s="4"/>
      <c r="OTE49" s="4"/>
      <c r="OTF49" s="4"/>
      <c r="OTG49" s="4"/>
      <c r="OTH49" s="4"/>
      <c r="OTI49" s="4"/>
      <c r="OTJ49" s="4"/>
      <c r="OTK49" s="4"/>
      <c r="OTL49" s="4"/>
      <c r="OTM49" s="4"/>
      <c r="OTN49" s="4"/>
      <c r="OTO49" s="4"/>
      <c r="OTP49" s="4"/>
      <c r="OTQ49" s="4"/>
      <c r="OTR49" s="4"/>
      <c r="OTS49" s="4"/>
      <c r="OTT49" s="4"/>
      <c r="OTU49" s="4"/>
      <c r="OTV49" s="4"/>
      <c r="OTW49" s="4"/>
      <c r="OTX49" s="4"/>
      <c r="OTY49" s="4"/>
      <c r="OTZ49" s="4"/>
      <c r="OUA49" s="4"/>
      <c r="OUB49" s="4"/>
      <c r="OUC49" s="4"/>
      <c r="OUD49" s="4"/>
      <c r="OUE49" s="4"/>
      <c r="OUF49" s="4"/>
      <c r="OUG49" s="4"/>
      <c r="OUH49" s="4"/>
      <c r="OUI49" s="4"/>
      <c r="OUJ49" s="4"/>
      <c r="OUK49" s="4"/>
      <c r="OUL49" s="4"/>
      <c r="OUM49" s="4"/>
      <c r="OUN49" s="4"/>
      <c r="OUO49" s="4"/>
      <c r="OUP49" s="4"/>
      <c r="OUQ49" s="4"/>
      <c r="OUR49" s="4"/>
      <c r="OUS49" s="4"/>
      <c r="OUT49" s="4"/>
      <c r="OUU49" s="4"/>
      <c r="OUV49" s="4"/>
      <c r="OUW49" s="4"/>
      <c r="OUX49" s="4"/>
      <c r="OUY49" s="4"/>
      <c r="OUZ49" s="4"/>
      <c r="OVA49" s="4"/>
      <c r="OVB49" s="4"/>
      <c r="OVC49" s="4"/>
      <c r="OVD49" s="4"/>
      <c r="OVE49" s="4"/>
      <c r="OVF49" s="4"/>
      <c r="OVG49" s="4"/>
      <c r="OVH49" s="4"/>
      <c r="OVI49" s="4"/>
      <c r="OVJ49" s="4"/>
      <c r="OVK49" s="4"/>
      <c r="OVL49" s="4"/>
      <c r="OVM49" s="4"/>
      <c r="OVN49" s="4"/>
      <c r="OVO49" s="4"/>
      <c r="OVP49" s="4"/>
      <c r="OVQ49" s="4"/>
      <c r="OVR49" s="4"/>
      <c r="OVS49" s="4"/>
      <c r="OVT49" s="4"/>
      <c r="OVU49" s="4"/>
      <c r="OVV49" s="4"/>
      <c r="OVW49" s="4"/>
      <c r="OVX49" s="4"/>
      <c r="OVY49" s="4"/>
      <c r="OVZ49" s="4"/>
      <c r="OWA49" s="4"/>
      <c r="OWB49" s="4"/>
      <c r="OWC49" s="4"/>
      <c r="OWD49" s="4"/>
      <c r="OWE49" s="4"/>
      <c r="OWF49" s="4"/>
      <c r="OWG49" s="4"/>
      <c r="OWH49" s="4"/>
      <c r="OWI49" s="4"/>
      <c r="OWJ49" s="4"/>
      <c r="OWK49" s="4"/>
      <c r="OWL49" s="4"/>
      <c r="OWM49" s="4"/>
      <c r="OWN49" s="4"/>
      <c r="OWO49" s="4"/>
      <c r="OWP49" s="4"/>
      <c r="OWQ49" s="4"/>
      <c r="OWR49" s="4"/>
      <c r="OWS49" s="4"/>
      <c r="OWT49" s="4"/>
      <c r="OWU49" s="4"/>
      <c r="OWV49" s="4"/>
      <c r="OWW49" s="4"/>
      <c r="OWX49" s="4"/>
      <c r="OWY49" s="4"/>
      <c r="OWZ49" s="4"/>
      <c r="OXA49" s="4"/>
      <c r="OXB49" s="4"/>
      <c r="OXC49" s="4"/>
      <c r="OXD49" s="4"/>
      <c r="OXE49" s="4"/>
      <c r="OXF49" s="4"/>
      <c r="OXG49" s="4"/>
      <c r="OXH49" s="4"/>
      <c r="OXI49" s="4"/>
      <c r="OXJ49" s="4"/>
      <c r="OXK49" s="4"/>
      <c r="OXL49" s="4"/>
      <c r="OXM49" s="4"/>
      <c r="OXN49" s="4"/>
      <c r="OXO49" s="4"/>
      <c r="OXP49" s="4"/>
      <c r="OXQ49" s="4"/>
      <c r="OXR49" s="4"/>
      <c r="OXS49" s="4"/>
      <c r="OXT49" s="4"/>
      <c r="OXU49" s="4"/>
      <c r="OXV49" s="4"/>
      <c r="OXW49" s="4"/>
      <c r="OXX49" s="4"/>
      <c r="OXY49" s="4"/>
      <c r="OXZ49" s="4"/>
      <c r="OYA49" s="4"/>
      <c r="OYB49" s="4"/>
      <c r="OYC49" s="4"/>
      <c r="OYD49" s="4"/>
      <c r="OYE49" s="4"/>
      <c r="OYF49" s="4"/>
      <c r="OYG49" s="4"/>
      <c r="OYH49" s="4"/>
      <c r="OYI49" s="4"/>
      <c r="OYJ49" s="4"/>
      <c r="OYK49" s="4"/>
      <c r="OYL49" s="4"/>
      <c r="OYM49" s="4"/>
      <c r="OYN49" s="4"/>
      <c r="OYO49" s="4"/>
      <c r="OYP49" s="4"/>
      <c r="OYQ49" s="4"/>
      <c r="OYR49" s="4"/>
      <c r="OYS49" s="4"/>
      <c r="OYT49" s="4"/>
      <c r="OYU49" s="4"/>
      <c r="OYV49" s="4"/>
      <c r="OYW49" s="4"/>
      <c r="OYX49" s="4"/>
      <c r="OYY49" s="4"/>
      <c r="OYZ49" s="4"/>
      <c r="OZA49" s="4"/>
      <c r="OZB49" s="4"/>
      <c r="OZC49" s="4"/>
      <c r="OZD49" s="4"/>
      <c r="OZE49" s="4"/>
      <c r="OZF49" s="4"/>
      <c r="OZG49" s="4"/>
      <c r="OZH49" s="4"/>
      <c r="OZI49" s="4"/>
      <c r="OZJ49" s="4"/>
      <c r="OZK49" s="4"/>
      <c r="OZL49" s="4"/>
      <c r="OZM49" s="4"/>
      <c r="OZN49" s="4"/>
      <c r="OZO49" s="4"/>
      <c r="OZP49" s="4"/>
      <c r="OZQ49" s="4"/>
      <c r="OZR49" s="4"/>
      <c r="OZS49" s="4"/>
      <c r="OZT49" s="4"/>
      <c r="OZU49" s="4"/>
      <c r="OZV49" s="4"/>
      <c r="OZW49" s="4"/>
      <c r="OZX49" s="4"/>
      <c r="OZY49" s="4"/>
      <c r="OZZ49" s="4"/>
      <c r="PAA49" s="4"/>
      <c r="PAB49" s="4"/>
      <c r="PAC49" s="4"/>
      <c r="PAD49" s="4"/>
      <c r="PAE49" s="4"/>
      <c r="PAF49" s="4"/>
      <c r="PAG49" s="4"/>
      <c r="PAH49" s="4"/>
      <c r="PAI49" s="4"/>
      <c r="PAJ49" s="4"/>
      <c r="PAK49" s="4"/>
      <c r="PAL49" s="4"/>
      <c r="PAM49" s="4"/>
      <c r="PAN49" s="4"/>
      <c r="PAO49" s="4"/>
      <c r="PAP49" s="4"/>
      <c r="PAQ49" s="4"/>
      <c r="PAR49" s="4"/>
      <c r="PAS49" s="4"/>
      <c r="PAT49" s="4"/>
      <c r="PAU49" s="4"/>
      <c r="PAV49" s="4"/>
      <c r="PAW49" s="4"/>
      <c r="PAX49" s="4"/>
      <c r="PAY49" s="4"/>
      <c r="PAZ49" s="4"/>
      <c r="PBA49" s="4"/>
      <c r="PBB49" s="4"/>
      <c r="PBC49" s="4"/>
      <c r="PBD49" s="4"/>
      <c r="PBE49" s="4"/>
      <c r="PBF49" s="4"/>
      <c r="PBG49" s="4"/>
      <c r="PBH49" s="4"/>
      <c r="PBI49" s="4"/>
      <c r="PBJ49" s="4"/>
      <c r="PBK49" s="4"/>
      <c r="PBL49" s="4"/>
      <c r="PBM49" s="4"/>
      <c r="PBN49" s="4"/>
      <c r="PBO49" s="4"/>
      <c r="PBP49" s="4"/>
      <c r="PBQ49" s="4"/>
      <c r="PBR49" s="4"/>
      <c r="PBS49" s="4"/>
      <c r="PBT49" s="4"/>
      <c r="PBU49" s="4"/>
      <c r="PBV49" s="4"/>
      <c r="PBW49" s="4"/>
      <c r="PBX49" s="4"/>
      <c r="PBY49" s="4"/>
      <c r="PBZ49" s="4"/>
      <c r="PCA49" s="4"/>
      <c r="PCB49" s="4"/>
      <c r="PCC49" s="4"/>
      <c r="PCD49" s="4"/>
      <c r="PCE49" s="4"/>
      <c r="PCF49" s="4"/>
      <c r="PCG49" s="4"/>
      <c r="PCH49" s="4"/>
      <c r="PCI49" s="4"/>
      <c r="PCJ49" s="4"/>
      <c r="PCK49" s="4"/>
      <c r="PCL49" s="4"/>
      <c r="PCM49" s="4"/>
      <c r="PCN49" s="4"/>
      <c r="PCO49" s="4"/>
      <c r="PCP49" s="4"/>
      <c r="PCQ49" s="4"/>
      <c r="PCR49" s="4"/>
      <c r="PCS49" s="4"/>
      <c r="PCT49" s="4"/>
      <c r="PCU49" s="4"/>
      <c r="PCV49" s="4"/>
      <c r="PCW49" s="4"/>
      <c r="PCX49" s="4"/>
      <c r="PCY49" s="4"/>
      <c r="PCZ49" s="4"/>
      <c r="PDA49" s="4"/>
      <c r="PDB49" s="4"/>
      <c r="PDC49" s="4"/>
      <c r="PDD49" s="4"/>
      <c r="PDE49" s="4"/>
      <c r="PDF49" s="4"/>
      <c r="PDG49" s="4"/>
      <c r="PDH49" s="4"/>
      <c r="PDI49" s="4"/>
      <c r="PDJ49" s="4"/>
      <c r="PDK49" s="4"/>
      <c r="PDL49" s="4"/>
      <c r="PDM49" s="4"/>
      <c r="PDN49" s="4"/>
      <c r="PDO49" s="4"/>
      <c r="PDP49" s="4"/>
      <c r="PDQ49" s="4"/>
      <c r="PDR49" s="4"/>
      <c r="PDS49" s="4"/>
      <c r="PDT49" s="4"/>
      <c r="PDU49" s="4"/>
      <c r="PDV49" s="4"/>
      <c r="PDW49" s="4"/>
      <c r="PDX49" s="4"/>
      <c r="PDY49" s="4"/>
      <c r="PDZ49" s="4"/>
      <c r="PEA49" s="4"/>
      <c r="PEB49" s="4"/>
      <c r="PEC49" s="4"/>
      <c r="PED49" s="4"/>
      <c r="PEE49" s="4"/>
      <c r="PEF49" s="4"/>
      <c r="PEG49" s="4"/>
      <c r="PEH49" s="4"/>
      <c r="PEI49" s="4"/>
      <c r="PEJ49" s="4"/>
      <c r="PEK49" s="4"/>
      <c r="PEL49" s="4"/>
      <c r="PEM49" s="4"/>
      <c r="PEN49" s="4"/>
      <c r="PEO49" s="4"/>
      <c r="PEP49" s="4"/>
      <c r="PEQ49" s="4"/>
      <c r="PER49" s="4"/>
      <c r="PES49" s="4"/>
      <c r="PET49" s="4"/>
      <c r="PEU49" s="4"/>
      <c r="PEV49" s="4"/>
      <c r="PEW49" s="4"/>
      <c r="PEX49" s="4"/>
      <c r="PEY49" s="4"/>
      <c r="PEZ49" s="4"/>
      <c r="PFA49" s="4"/>
      <c r="PFB49" s="4"/>
      <c r="PFC49" s="4"/>
      <c r="PFD49" s="4"/>
      <c r="PFE49" s="4"/>
      <c r="PFF49" s="4"/>
      <c r="PFG49" s="4"/>
      <c r="PFH49" s="4"/>
      <c r="PFI49" s="4"/>
      <c r="PFJ49" s="4"/>
      <c r="PFK49" s="4"/>
      <c r="PFL49" s="4"/>
      <c r="PFM49" s="4"/>
      <c r="PFN49" s="4"/>
      <c r="PFO49" s="4"/>
      <c r="PFP49" s="4"/>
      <c r="PFQ49" s="4"/>
      <c r="PFR49" s="4"/>
      <c r="PFS49" s="4"/>
      <c r="PFT49" s="4"/>
      <c r="PFU49" s="4"/>
      <c r="PFV49" s="4"/>
      <c r="PFW49" s="4"/>
      <c r="PFX49" s="4"/>
      <c r="PFY49" s="4"/>
      <c r="PFZ49" s="4"/>
      <c r="PGA49" s="4"/>
      <c r="PGB49" s="4"/>
      <c r="PGC49" s="4"/>
      <c r="PGD49" s="4"/>
      <c r="PGE49" s="4"/>
      <c r="PGF49" s="4"/>
      <c r="PGG49" s="4"/>
      <c r="PGH49" s="4"/>
      <c r="PGI49" s="4"/>
      <c r="PGJ49" s="4"/>
      <c r="PGK49" s="4"/>
      <c r="PGL49" s="4"/>
      <c r="PGM49" s="4"/>
      <c r="PGN49" s="4"/>
      <c r="PGO49" s="4"/>
      <c r="PGP49" s="4"/>
      <c r="PGQ49" s="4"/>
      <c r="PGR49" s="4"/>
      <c r="PGS49" s="4"/>
      <c r="PGT49" s="4"/>
      <c r="PGU49" s="4"/>
      <c r="PGV49" s="4"/>
      <c r="PGW49" s="4"/>
      <c r="PGX49" s="4"/>
      <c r="PGY49" s="4"/>
      <c r="PGZ49" s="4"/>
      <c r="PHA49" s="4"/>
      <c r="PHB49" s="4"/>
      <c r="PHC49" s="4"/>
      <c r="PHD49" s="4"/>
      <c r="PHE49" s="4"/>
      <c r="PHF49" s="4"/>
      <c r="PHG49" s="4"/>
      <c r="PHH49" s="4"/>
      <c r="PHI49" s="4"/>
      <c r="PHJ49" s="4"/>
      <c r="PHK49" s="4"/>
      <c r="PHL49" s="4"/>
      <c r="PHM49" s="4"/>
      <c r="PHN49" s="4"/>
      <c r="PHO49" s="4"/>
      <c r="PHP49" s="4"/>
      <c r="PHQ49" s="4"/>
      <c r="PHR49" s="4"/>
      <c r="PHS49" s="4"/>
      <c r="PHT49" s="4"/>
      <c r="PHU49" s="4"/>
      <c r="PHV49" s="4"/>
      <c r="PHW49" s="4"/>
      <c r="PHX49" s="4"/>
      <c r="PHY49" s="4"/>
      <c r="PHZ49" s="4"/>
      <c r="PIA49" s="4"/>
      <c r="PIB49" s="4"/>
      <c r="PIC49" s="4"/>
      <c r="PID49" s="4"/>
      <c r="PIE49" s="4"/>
      <c r="PIF49" s="4"/>
      <c r="PIG49" s="4"/>
      <c r="PIH49" s="4"/>
      <c r="PII49" s="4"/>
      <c r="PIJ49" s="4"/>
      <c r="PIK49" s="4"/>
      <c r="PIL49" s="4"/>
      <c r="PIM49" s="4"/>
      <c r="PIN49" s="4"/>
      <c r="PIO49" s="4"/>
      <c r="PIP49" s="4"/>
      <c r="PIQ49" s="4"/>
      <c r="PIR49" s="4"/>
      <c r="PIS49" s="4"/>
      <c r="PIT49" s="4"/>
      <c r="PIU49" s="4"/>
      <c r="PIV49" s="4"/>
      <c r="PIW49" s="4"/>
      <c r="PIX49" s="4"/>
      <c r="PIY49" s="4"/>
      <c r="PIZ49" s="4"/>
      <c r="PJA49" s="4"/>
      <c r="PJB49" s="4"/>
      <c r="PJC49" s="4"/>
      <c r="PJD49" s="4"/>
      <c r="PJE49" s="4"/>
      <c r="PJF49" s="4"/>
      <c r="PJG49" s="4"/>
      <c r="PJH49" s="4"/>
      <c r="PJI49" s="4"/>
      <c r="PJJ49" s="4"/>
      <c r="PJK49" s="4"/>
      <c r="PJL49" s="4"/>
      <c r="PJM49" s="4"/>
      <c r="PJN49" s="4"/>
      <c r="PJO49" s="4"/>
      <c r="PJP49" s="4"/>
      <c r="PJQ49" s="4"/>
      <c r="PJR49" s="4"/>
      <c r="PJS49" s="4"/>
      <c r="PJT49" s="4"/>
      <c r="PJU49" s="4"/>
      <c r="PJV49" s="4"/>
      <c r="PJW49" s="4"/>
      <c r="PJX49" s="4"/>
      <c r="PJY49" s="4"/>
      <c r="PJZ49" s="4"/>
      <c r="PKA49" s="4"/>
      <c r="PKB49" s="4"/>
      <c r="PKC49" s="4"/>
      <c r="PKD49" s="4"/>
      <c r="PKE49" s="4"/>
      <c r="PKF49" s="4"/>
      <c r="PKG49" s="4"/>
      <c r="PKH49" s="4"/>
      <c r="PKI49" s="4"/>
      <c r="PKJ49" s="4"/>
      <c r="PKK49" s="4"/>
      <c r="PKL49" s="4"/>
      <c r="PKM49" s="4"/>
      <c r="PKN49" s="4"/>
      <c r="PKO49" s="4"/>
      <c r="PKP49" s="4"/>
      <c r="PKQ49" s="4"/>
      <c r="PKR49" s="4"/>
      <c r="PKS49" s="4"/>
      <c r="PKT49" s="4"/>
      <c r="PKU49" s="4"/>
      <c r="PKV49" s="4"/>
      <c r="PKW49" s="4"/>
      <c r="PKX49" s="4"/>
      <c r="PKY49" s="4"/>
      <c r="PKZ49" s="4"/>
      <c r="PLA49" s="4"/>
      <c r="PLB49" s="4"/>
      <c r="PLC49" s="4"/>
      <c r="PLD49" s="4"/>
      <c r="PLE49" s="4"/>
      <c r="PLF49" s="4"/>
      <c r="PLG49" s="4"/>
      <c r="PLH49" s="4"/>
      <c r="PLI49" s="4"/>
      <c r="PLJ49" s="4"/>
      <c r="PLK49" s="4"/>
      <c r="PLL49" s="4"/>
      <c r="PLM49" s="4"/>
      <c r="PLN49" s="4"/>
      <c r="PLO49" s="4"/>
      <c r="PLP49" s="4"/>
      <c r="PLQ49" s="4"/>
      <c r="PLR49" s="4"/>
      <c r="PLS49" s="4"/>
      <c r="PLT49" s="4"/>
      <c r="PLU49" s="4"/>
      <c r="PLV49" s="4"/>
      <c r="PLW49" s="4"/>
      <c r="PLX49" s="4"/>
      <c r="PLY49" s="4"/>
      <c r="PLZ49" s="4"/>
      <c r="PMA49" s="4"/>
      <c r="PMB49" s="4"/>
      <c r="PMC49" s="4"/>
      <c r="PMD49" s="4"/>
      <c r="PME49" s="4"/>
      <c r="PMF49" s="4"/>
      <c r="PMG49" s="4"/>
      <c r="PMH49" s="4"/>
      <c r="PMI49" s="4"/>
      <c r="PMJ49" s="4"/>
      <c r="PMK49" s="4"/>
      <c r="PML49" s="4"/>
      <c r="PMM49" s="4"/>
      <c r="PMN49" s="4"/>
      <c r="PMO49" s="4"/>
      <c r="PMP49" s="4"/>
      <c r="PMQ49" s="4"/>
      <c r="PMR49" s="4"/>
      <c r="PMS49" s="4"/>
      <c r="PMT49" s="4"/>
      <c r="PMU49" s="4"/>
      <c r="PMV49" s="4"/>
      <c r="PMW49" s="4"/>
      <c r="PMX49" s="4"/>
      <c r="PMY49" s="4"/>
      <c r="PMZ49" s="4"/>
      <c r="PNA49" s="4"/>
      <c r="PNB49" s="4"/>
      <c r="PNC49" s="4"/>
      <c r="PND49" s="4"/>
      <c r="PNE49" s="4"/>
      <c r="PNF49" s="4"/>
      <c r="PNG49" s="4"/>
      <c r="PNH49" s="4"/>
      <c r="PNI49" s="4"/>
      <c r="PNJ49" s="4"/>
      <c r="PNK49" s="4"/>
      <c r="PNL49" s="4"/>
      <c r="PNM49" s="4"/>
      <c r="PNN49" s="4"/>
      <c r="PNO49" s="4"/>
      <c r="PNP49" s="4"/>
      <c r="PNQ49" s="4"/>
      <c r="PNR49" s="4"/>
      <c r="PNS49" s="4"/>
      <c r="PNT49" s="4"/>
      <c r="PNU49" s="4"/>
      <c r="PNV49" s="4"/>
      <c r="PNW49" s="4"/>
      <c r="PNX49" s="4"/>
      <c r="PNY49" s="4"/>
      <c r="PNZ49" s="4"/>
      <c r="POA49" s="4"/>
      <c r="POB49" s="4"/>
      <c r="POC49" s="4"/>
      <c r="POD49" s="4"/>
      <c r="POE49" s="4"/>
      <c r="POF49" s="4"/>
      <c r="POG49" s="4"/>
      <c r="POH49" s="4"/>
      <c r="POI49" s="4"/>
      <c r="POJ49" s="4"/>
      <c r="POK49" s="4"/>
      <c r="POL49" s="4"/>
      <c r="POM49" s="4"/>
      <c r="PON49" s="4"/>
      <c r="POO49" s="4"/>
      <c r="POP49" s="4"/>
      <c r="POQ49" s="4"/>
      <c r="POR49" s="4"/>
      <c r="POS49" s="4"/>
      <c r="POT49" s="4"/>
      <c r="POU49" s="4"/>
      <c r="POV49" s="4"/>
      <c r="POW49" s="4"/>
      <c r="POX49" s="4"/>
      <c r="POY49" s="4"/>
      <c r="POZ49" s="4"/>
      <c r="PPA49" s="4"/>
      <c r="PPB49" s="4"/>
      <c r="PPC49" s="4"/>
      <c r="PPD49" s="4"/>
      <c r="PPE49" s="4"/>
      <c r="PPF49" s="4"/>
      <c r="PPG49" s="4"/>
      <c r="PPH49" s="4"/>
      <c r="PPI49" s="4"/>
      <c r="PPJ49" s="4"/>
      <c r="PPK49" s="4"/>
      <c r="PPL49" s="4"/>
      <c r="PPM49" s="4"/>
      <c r="PPN49" s="4"/>
      <c r="PPO49" s="4"/>
      <c r="PPP49" s="4"/>
      <c r="PPQ49" s="4"/>
      <c r="PPR49" s="4"/>
      <c r="PPS49" s="4"/>
      <c r="PPT49" s="4"/>
      <c r="PPU49" s="4"/>
      <c r="PPV49" s="4"/>
      <c r="PPW49" s="4"/>
      <c r="PPX49" s="4"/>
      <c r="PPY49" s="4"/>
      <c r="PPZ49" s="4"/>
      <c r="PQA49" s="4"/>
      <c r="PQB49" s="4"/>
      <c r="PQC49" s="4"/>
      <c r="PQD49" s="4"/>
      <c r="PQE49" s="4"/>
      <c r="PQF49" s="4"/>
      <c r="PQG49" s="4"/>
      <c r="PQH49" s="4"/>
      <c r="PQI49" s="4"/>
      <c r="PQJ49" s="4"/>
      <c r="PQK49" s="4"/>
      <c r="PQL49" s="4"/>
      <c r="PQM49" s="4"/>
      <c r="PQN49" s="4"/>
      <c r="PQO49" s="4"/>
      <c r="PQP49" s="4"/>
      <c r="PQQ49" s="4"/>
      <c r="PQR49" s="4"/>
      <c r="PQS49" s="4"/>
      <c r="PQT49" s="4"/>
      <c r="PQU49" s="4"/>
      <c r="PQV49" s="4"/>
      <c r="PQW49" s="4"/>
      <c r="PQX49" s="4"/>
      <c r="PQY49" s="4"/>
      <c r="PQZ49" s="4"/>
      <c r="PRA49" s="4"/>
      <c r="PRB49" s="4"/>
      <c r="PRC49" s="4"/>
      <c r="PRD49" s="4"/>
      <c r="PRE49" s="4"/>
      <c r="PRF49" s="4"/>
      <c r="PRG49" s="4"/>
      <c r="PRH49" s="4"/>
      <c r="PRI49" s="4"/>
      <c r="PRJ49" s="4"/>
      <c r="PRK49" s="4"/>
      <c r="PRL49" s="4"/>
      <c r="PRM49" s="4"/>
      <c r="PRN49" s="4"/>
      <c r="PRO49" s="4"/>
      <c r="PRP49" s="4"/>
      <c r="PRQ49" s="4"/>
      <c r="PRR49" s="4"/>
      <c r="PRS49" s="4"/>
      <c r="PRT49" s="4"/>
      <c r="PRU49" s="4"/>
      <c r="PRV49" s="4"/>
      <c r="PRW49" s="4"/>
      <c r="PRX49" s="4"/>
      <c r="PRY49" s="4"/>
      <c r="PRZ49" s="4"/>
      <c r="PSA49" s="4"/>
      <c r="PSB49" s="4"/>
      <c r="PSC49" s="4"/>
      <c r="PSD49" s="4"/>
      <c r="PSE49" s="4"/>
      <c r="PSF49" s="4"/>
      <c r="PSG49" s="4"/>
      <c r="PSH49" s="4"/>
      <c r="PSI49" s="4"/>
      <c r="PSJ49" s="4"/>
      <c r="PSK49" s="4"/>
      <c r="PSL49" s="4"/>
      <c r="PSM49" s="4"/>
      <c r="PSN49" s="4"/>
      <c r="PSO49" s="4"/>
      <c r="PSP49" s="4"/>
      <c r="PSQ49" s="4"/>
      <c r="PSR49" s="4"/>
      <c r="PSS49" s="4"/>
      <c r="PST49" s="4"/>
      <c r="PSU49" s="4"/>
      <c r="PSV49" s="4"/>
      <c r="PSW49" s="4"/>
      <c r="PSX49" s="4"/>
      <c r="PSY49" s="4"/>
      <c r="PSZ49" s="4"/>
      <c r="PTA49" s="4"/>
      <c r="PTB49" s="4"/>
      <c r="PTC49" s="4"/>
      <c r="PTD49" s="4"/>
      <c r="PTE49" s="4"/>
      <c r="PTF49" s="4"/>
      <c r="PTG49" s="4"/>
      <c r="PTH49" s="4"/>
      <c r="PTI49" s="4"/>
      <c r="PTJ49" s="4"/>
      <c r="PTK49" s="4"/>
      <c r="PTL49" s="4"/>
      <c r="PTM49" s="4"/>
      <c r="PTN49" s="4"/>
      <c r="PTO49" s="4"/>
      <c r="PTP49" s="4"/>
      <c r="PTQ49" s="4"/>
      <c r="PTR49" s="4"/>
      <c r="PTS49" s="4"/>
      <c r="PTT49" s="4"/>
      <c r="PTU49" s="4"/>
      <c r="PTV49" s="4"/>
      <c r="PTW49" s="4"/>
      <c r="PTX49" s="4"/>
      <c r="PTY49" s="4"/>
      <c r="PTZ49" s="4"/>
      <c r="PUA49" s="4"/>
      <c r="PUB49" s="4"/>
      <c r="PUC49" s="4"/>
      <c r="PUD49" s="4"/>
      <c r="PUE49" s="4"/>
      <c r="PUF49" s="4"/>
      <c r="PUG49" s="4"/>
      <c r="PUH49" s="4"/>
      <c r="PUI49" s="4"/>
      <c r="PUJ49" s="4"/>
      <c r="PUK49" s="4"/>
      <c r="PUL49" s="4"/>
      <c r="PUM49" s="4"/>
      <c r="PUN49" s="4"/>
      <c r="PUO49" s="4"/>
      <c r="PUP49" s="4"/>
      <c r="PUQ49" s="4"/>
      <c r="PUR49" s="4"/>
      <c r="PUS49" s="4"/>
      <c r="PUT49" s="4"/>
      <c r="PUU49" s="4"/>
      <c r="PUV49" s="4"/>
      <c r="PUW49" s="4"/>
      <c r="PUX49" s="4"/>
      <c r="PUY49" s="4"/>
      <c r="PUZ49" s="4"/>
      <c r="PVA49" s="4"/>
      <c r="PVB49" s="4"/>
      <c r="PVC49" s="4"/>
      <c r="PVD49" s="4"/>
      <c r="PVE49" s="4"/>
      <c r="PVF49" s="4"/>
      <c r="PVG49" s="4"/>
      <c r="PVH49" s="4"/>
      <c r="PVI49" s="4"/>
      <c r="PVJ49" s="4"/>
      <c r="PVK49" s="4"/>
      <c r="PVL49" s="4"/>
      <c r="PVM49" s="4"/>
      <c r="PVN49" s="4"/>
      <c r="PVO49" s="4"/>
      <c r="PVP49" s="4"/>
      <c r="PVQ49" s="4"/>
      <c r="PVR49" s="4"/>
      <c r="PVS49" s="4"/>
      <c r="PVT49" s="4"/>
      <c r="PVU49" s="4"/>
      <c r="PVV49" s="4"/>
      <c r="PVW49" s="4"/>
      <c r="PVX49" s="4"/>
      <c r="PVY49" s="4"/>
      <c r="PVZ49" s="4"/>
      <c r="PWA49" s="4"/>
      <c r="PWB49" s="4"/>
      <c r="PWC49" s="4"/>
      <c r="PWD49" s="4"/>
      <c r="PWE49" s="4"/>
      <c r="PWF49" s="4"/>
      <c r="PWG49" s="4"/>
      <c r="PWH49" s="4"/>
      <c r="PWI49" s="4"/>
      <c r="PWJ49" s="4"/>
      <c r="PWK49" s="4"/>
      <c r="PWL49" s="4"/>
      <c r="PWM49" s="4"/>
      <c r="PWN49" s="4"/>
      <c r="PWO49" s="4"/>
      <c r="PWP49" s="4"/>
      <c r="PWQ49" s="4"/>
      <c r="PWR49" s="4"/>
      <c r="PWS49" s="4"/>
      <c r="PWT49" s="4"/>
      <c r="PWU49" s="4"/>
      <c r="PWV49" s="4"/>
      <c r="PWW49" s="4"/>
      <c r="PWX49" s="4"/>
      <c r="PWY49" s="4"/>
      <c r="PWZ49" s="4"/>
      <c r="PXA49" s="4"/>
      <c r="PXB49" s="4"/>
      <c r="PXC49" s="4"/>
      <c r="PXD49" s="4"/>
      <c r="PXE49" s="4"/>
      <c r="PXF49" s="4"/>
      <c r="PXG49" s="4"/>
      <c r="PXH49" s="4"/>
      <c r="PXI49" s="4"/>
      <c r="PXJ49" s="4"/>
      <c r="PXK49" s="4"/>
      <c r="PXL49" s="4"/>
      <c r="PXM49" s="4"/>
      <c r="PXN49" s="4"/>
      <c r="PXO49" s="4"/>
      <c r="PXP49" s="4"/>
      <c r="PXQ49" s="4"/>
      <c r="PXR49" s="4"/>
      <c r="PXS49" s="4"/>
      <c r="PXT49" s="4"/>
      <c r="PXU49" s="4"/>
      <c r="PXV49" s="4"/>
      <c r="PXW49" s="4"/>
      <c r="PXX49" s="4"/>
      <c r="PXY49" s="4"/>
      <c r="PXZ49" s="4"/>
      <c r="PYA49" s="4"/>
      <c r="PYB49" s="4"/>
      <c r="PYC49" s="4"/>
      <c r="PYD49" s="4"/>
      <c r="PYE49" s="4"/>
      <c r="PYF49" s="4"/>
      <c r="PYG49" s="4"/>
      <c r="PYH49" s="4"/>
      <c r="PYI49" s="4"/>
      <c r="PYJ49" s="4"/>
      <c r="PYK49" s="4"/>
      <c r="PYL49" s="4"/>
      <c r="PYM49" s="4"/>
      <c r="PYN49" s="4"/>
      <c r="PYO49" s="4"/>
      <c r="PYP49" s="4"/>
      <c r="PYQ49" s="4"/>
      <c r="PYR49" s="4"/>
      <c r="PYS49" s="4"/>
      <c r="PYT49" s="4"/>
      <c r="PYU49" s="4"/>
      <c r="PYV49" s="4"/>
      <c r="PYW49" s="4"/>
      <c r="PYX49" s="4"/>
      <c r="PYY49" s="4"/>
      <c r="PYZ49" s="4"/>
      <c r="PZA49" s="4"/>
      <c r="PZB49" s="4"/>
      <c r="PZC49" s="4"/>
      <c r="PZD49" s="4"/>
      <c r="PZE49" s="4"/>
      <c r="PZF49" s="4"/>
      <c r="PZG49" s="4"/>
      <c r="PZH49" s="4"/>
      <c r="PZI49" s="4"/>
      <c r="PZJ49" s="4"/>
      <c r="PZK49" s="4"/>
      <c r="PZL49" s="4"/>
      <c r="PZM49" s="4"/>
      <c r="PZN49" s="4"/>
      <c r="PZO49" s="4"/>
      <c r="PZP49" s="4"/>
      <c r="PZQ49" s="4"/>
      <c r="PZR49" s="4"/>
      <c r="PZS49" s="4"/>
      <c r="PZT49" s="4"/>
      <c r="PZU49" s="4"/>
      <c r="PZV49" s="4"/>
      <c r="PZW49" s="4"/>
      <c r="PZX49" s="4"/>
      <c r="PZY49" s="4"/>
      <c r="PZZ49" s="4"/>
      <c r="QAA49" s="4"/>
      <c r="QAB49" s="4"/>
      <c r="QAC49" s="4"/>
      <c r="QAD49" s="4"/>
      <c r="QAE49" s="4"/>
      <c r="QAF49" s="4"/>
      <c r="QAG49" s="4"/>
      <c r="QAH49" s="4"/>
      <c r="QAI49" s="4"/>
      <c r="QAJ49" s="4"/>
      <c r="QAK49" s="4"/>
      <c r="QAL49" s="4"/>
      <c r="QAM49" s="4"/>
      <c r="QAN49" s="4"/>
      <c r="QAO49" s="4"/>
      <c r="QAP49" s="4"/>
      <c r="QAQ49" s="4"/>
      <c r="QAR49" s="4"/>
      <c r="QAS49" s="4"/>
      <c r="QAT49" s="4"/>
      <c r="QAU49" s="4"/>
      <c r="QAV49" s="4"/>
      <c r="QAW49" s="4"/>
      <c r="QAX49" s="4"/>
      <c r="QAY49" s="4"/>
      <c r="QAZ49" s="4"/>
      <c r="QBA49" s="4"/>
      <c r="QBB49" s="4"/>
      <c r="QBC49" s="4"/>
      <c r="QBD49" s="4"/>
      <c r="QBE49" s="4"/>
      <c r="QBF49" s="4"/>
      <c r="QBG49" s="4"/>
      <c r="QBH49" s="4"/>
      <c r="QBI49" s="4"/>
      <c r="QBJ49" s="4"/>
      <c r="QBK49" s="4"/>
      <c r="QBL49" s="4"/>
      <c r="QBM49" s="4"/>
      <c r="QBN49" s="4"/>
      <c r="QBO49" s="4"/>
      <c r="QBP49" s="4"/>
      <c r="QBQ49" s="4"/>
      <c r="QBR49" s="4"/>
      <c r="QBS49" s="4"/>
      <c r="QBT49" s="4"/>
      <c r="QBU49" s="4"/>
      <c r="QBV49" s="4"/>
      <c r="QBW49" s="4"/>
      <c r="QBX49" s="4"/>
      <c r="QBY49" s="4"/>
      <c r="QBZ49" s="4"/>
      <c r="QCA49" s="4"/>
      <c r="QCB49" s="4"/>
      <c r="QCC49" s="4"/>
      <c r="QCD49" s="4"/>
      <c r="QCE49" s="4"/>
      <c r="QCF49" s="4"/>
      <c r="QCG49" s="4"/>
      <c r="QCH49" s="4"/>
      <c r="QCI49" s="4"/>
      <c r="QCJ49" s="4"/>
      <c r="QCK49" s="4"/>
      <c r="QCL49" s="4"/>
      <c r="QCM49" s="4"/>
      <c r="QCN49" s="4"/>
      <c r="QCO49" s="4"/>
      <c r="QCP49" s="4"/>
      <c r="QCQ49" s="4"/>
      <c r="QCR49" s="4"/>
      <c r="QCS49" s="4"/>
      <c r="QCT49" s="4"/>
      <c r="QCU49" s="4"/>
      <c r="QCV49" s="4"/>
      <c r="QCW49" s="4"/>
      <c r="QCX49" s="4"/>
      <c r="QCY49" s="4"/>
      <c r="QCZ49" s="4"/>
      <c r="QDA49" s="4"/>
      <c r="QDB49" s="4"/>
      <c r="QDC49" s="4"/>
      <c r="QDD49" s="4"/>
      <c r="QDE49" s="4"/>
      <c r="QDF49" s="4"/>
      <c r="QDG49" s="4"/>
      <c r="QDH49" s="4"/>
      <c r="QDI49" s="4"/>
      <c r="QDJ49" s="4"/>
      <c r="QDK49" s="4"/>
      <c r="QDL49" s="4"/>
      <c r="QDM49" s="4"/>
      <c r="QDN49" s="4"/>
      <c r="QDO49" s="4"/>
      <c r="QDP49" s="4"/>
      <c r="QDQ49" s="4"/>
      <c r="QDR49" s="4"/>
      <c r="QDS49" s="4"/>
      <c r="QDT49" s="4"/>
      <c r="QDU49" s="4"/>
      <c r="QDV49" s="4"/>
      <c r="QDW49" s="4"/>
      <c r="QDX49" s="4"/>
      <c r="QDY49" s="4"/>
      <c r="QDZ49" s="4"/>
      <c r="QEA49" s="4"/>
      <c r="QEB49" s="4"/>
      <c r="QEC49" s="4"/>
      <c r="QED49" s="4"/>
      <c r="QEE49" s="4"/>
      <c r="QEF49" s="4"/>
      <c r="QEG49" s="4"/>
      <c r="QEH49" s="4"/>
      <c r="QEI49" s="4"/>
      <c r="QEJ49" s="4"/>
      <c r="QEK49" s="4"/>
      <c r="QEL49" s="4"/>
      <c r="QEM49" s="4"/>
      <c r="QEN49" s="4"/>
      <c r="QEO49" s="4"/>
      <c r="QEP49" s="4"/>
      <c r="QEQ49" s="4"/>
      <c r="QER49" s="4"/>
      <c r="QES49" s="4"/>
      <c r="QET49" s="4"/>
      <c r="QEU49" s="4"/>
      <c r="QEV49" s="4"/>
      <c r="QEW49" s="4"/>
      <c r="QEX49" s="4"/>
      <c r="QEY49" s="4"/>
      <c r="QEZ49" s="4"/>
      <c r="QFA49" s="4"/>
      <c r="QFB49" s="4"/>
      <c r="QFC49" s="4"/>
      <c r="QFD49" s="4"/>
      <c r="QFE49" s="4"/>
      <c r="QFF49" s="4"/>
      <c r="QFG49" s="4"/>
      <c r="QFH49" s="4"/>
      <c r="QFI49" s="4"/>
      <c r="QFJ49" s="4"/>
      <c r="QFK49" s="4"/>
      <c r="QFL49" s="4"/>
      <c r="QFM49" s="4"/>
      <c r="QFN49" s="4"/>
      <c r="QFO49" s="4"/>
      <c r="QFP49" s="4"/>
      <c r="QFQ49" s="4"/>
      <c r="QFR49" s="4"/>
      <c r="QFS49" s="4"/>
      <c r="QFT49" s="4"/>
      <c r="QFU49" s="4"/>
      <c r="QFV49" s="4"/>
      <c r="QFW49" s="4"/>
      <c r="QFX49" s="4"/>
      <c r="QFY49" s="4"/>
      <c r="QFZ49" s="4"/>
      <c r="QGA49" s="4"/>
      <c r="QGB49" s="4"/>
      <c r="QGC49" s="4"/>
      <c r="QGD49" s="4"/>
      <c r="QGE49" s="4"/>
      <c r="QGF49" s="4"/>
      <c r="QGG49" s="4"/>
      <c r="QGH49" s="4"/>
      <c r="QGI49" s="4"/>
      <c r="QGJ49" s="4"/>
      <c r="QGK49" s="4"/>
      <c r="QGL49" s="4"/>
      <c r="QGM49" s="4"/>
      <c r="QGN49" s="4"/>
      <c r="QGO49" s="4"/>
      <c r="QGP49" s="4"/>
      <c r="QGQ49" s="4"/>
      <c r="QGR49" s="4"/>
      <c r="QGS49" s="4"/>
      <c r="QGT49" s="4"/>
      <c r="QGU49" s="4"/>
      <c r="QGV49" s="4"/>
      <c r="QGW49" s="4"/>
      <c r="QGX49" s="4"/>
      <c r="QGY49" s="4"/>
      <c r="QGZ49" s="4"/>
      <c r="QHA49" s="4"/>
      <c r="QHB49" s="4"/>
      <c r="QHC49" s="4"/>
      <c r="QHD49" s="4"/>
      <c r="QHE49" s="4"/>
      <c r="QHF49" s="4"/>
      <c r="QHG49" s="4"/>
      <c r="QHH49" s="4"/>
      <c r="QHI49" s="4"/>
      <c r="QHJ49" s="4"/>
      <c r="QHK49" s="4"/>
      <c r="QHL49" s="4"/>
      <c r="QHM49" s="4"/>
      <c r="QHN49" s="4"/>
      <c r="QHO49" s="4"/>
      <c r="QHP49" s="4"/>
      <c r="QHQ49" s="4"/>
      <c r="QHR49" s="4"/>
      <c r="QHS49" s="4"/>
      <c r="QHT49" s="4"/>
      <c r="QHU49" s="4"/>
      <c r="QHV49" s="4"/>
      <c r="QHW49" s="4"/>
      <c r="QHX49" s="4"/>
      <c r="QHY49" s="4"/>
      <c r="QHZ49" s="4"/>
      <c r="QIA49" s="4"/>
      <c r="QIB49" s="4"/>
      <c r="QIC49" s="4"/>
      <c r="QID49" s="4"/>
      <c r="QIE49" s="4"/>
      <c r="QIF49" s="4"/>
      <c r="QIG49" s="4"/>
      <c r="QIH49" s="4"/>
      <c r="QII49" s="4"/>
      <c r="QIJ49" s="4"/>
      <c r="QIK49" s="4"/>
      <c r="QIL49" s="4"/>
      <c r="QIM49" s="4"/>
      <c r="QIN49" s="4"/>
      <c r="QIO49" s="4"/>
      <c r="QIP49" s="4"/>
      <c r="QIQ49" s="4"/>
      <c r="QIR49" s="4"/>
      <c r="QIS49" s="4"/>
      <c r="QIT49" s="4"/>
      <c r="QIU49" s="4"/>
      <c r="QIV49" s="4"/>
      <c r="QIW49" s="4"/>
      <c r="QIX49" s="4"/>
      <c r="QIY49" s="4"/>
      <c r="QIZ49" s="4"/>
      <c r="QJA49" s="4"/>
      <c r="QJB49" s="4"/>
      <c r="QJC49" s="4"/>
      <c r="QJD49" s="4"/>
      <c r="QJE49" s="4"/>
      <c r="QJF49" s="4"/>
      <c r="QJG49" s="4"/>
      <c r="QJH49" s="4"/>
      <c r="QJI49" s="4"/>
      <c r="QJJ49" s="4"/>
      <c r="QJK49" s="4"/>
      <c r="QJL49" s="4"/>
      <c r="QJM49" s="4"/>
      <c r="QJN49" s="4"/>
      <c r="QJO49" s="4"/>
      <c r="QJP49" s="4"/>
      <c r="QJQ49" s="4"/>
      <c r="QJR49" s="4"/>
      <c r="QJS49" s="4"/>
      <c r="QJT49" s="4"/>
      <c r="QJU49" s="4"/>
      <c r="QJV49" s="4"/>
      <c r="QJW49" s="4"/>
      <c r="QJX49" s="4"/>
      <c r="QJY49" s="4"/>
      <c r="QJZ49" s="4"/>
      <c r="QKA49" s="4"/>
      <c r="QKB49" s="4"/>
      <c r="QKC49" s="4"/>
      <c r="QKD49" s="4"/>
      <c r="QKE49" s="4"/>
      <c r="QKF49" s="4"/>
      <c r="QKG49" s="4"/>
      <c r="QKH49" s="4"/>
      <c r="QKI49" s="4"/>
      <c r="QKJ49" s="4"/>
      <c r="QKK49" s="4"/>
      <c r="QKL49" s="4"/>
      <c r="QKM49" s="4"/>
      <c r="QKN49" s="4"/>
      <c r="QKO49" s="4"/>
      <c r="QKP49" s="4"/>
      <c r="QKQ49" s="4"/>
      <c r="QKR49" s="4"/>
      <c r="QKS49" s="4"/>
      <c r="QKT49" s="4"/>
      <c r="QKU49" s="4"/>
      <c r="QKV49" s="4"/>
      <c r="QKW49" s="4"/>
      <c r="QKX49" s="4"/>
      <c r="QKY49" s="4"/>
      <c r="QKZ49" s="4"/>
      <c r="QLA49" s="4"/>
      <c r="QLB49" s="4"/>
      <c r="QLC49" s="4"/>
      <c r="QLD49" s="4"/>
      <c r="QLE49" s="4"/>
      <c r="QLF49" s="4"/>
      <c r="QLG49" s="4"/>
      <c r="QLH49" s="4"/>
      <c r="QLI49" s="4"/>
      <c r="QLJ49" s="4"/>
      <c r="QLK49" s="4"/>
      <c r="QLL49" s="4"/>
      <c r="QLM49" s="4"/>
      <c r="QLN49" s="4"/>
      <c r="QLO49" s="4"/>
      <c r="QLP49" s="4"/>
      <c r="QLQ49" s="4"/>
      <c r="QLR49" s="4"/>
      <c r="QLS49" s="4"/>
      <c r="QLT49" s="4"/>
      <c r="QLU49" s="4"/>
      <c r="QLV49" s="4"/>
      <c r="QLW49" s="4"/>
      <c r="QLX49" s="4"/>
      <c r="QLY49" s="4"/>
      <c r="QLZ49" s="4"/>
      <c r="QMA49" s="4"/>
      <c r="QMB49" s="4"/>
      <c r="QMC49" s="4"/>
      <c r="QMD49" s="4"/>
      <c r="QME49" s="4"/>
      <c r="QMF49" s="4"/>
      <c r="QMG49" s="4"/>
      <c r="QMH49" s="4"/>
      <c r="QMI49" s="4"/>
      <c r="QMJ49" s="4"/>
      <c r="QMK49" s="4"/>
      <c r="QML49" s="4"/>
      <c r="QMM49" s="4"/>
      <c r="QMN49" s="4"/>
      <c r="QMO49" s="4"/>
      <c r="QMP49" s="4"/>
      <c r="QMQ49" s="4"/>
      <c r="QMR49" s="4"/>
      <c r="QMS49" s="4"/>
      <c r="QMT49" s="4"/>
      <c r="QMU49" s="4"/>
      <c r="QMV49" s="4"/>
      <c r="QMW49" s="4"/>
      <c r="QMX49" s="4"/>
      <c r="QMY49" s="4"/>
      <c r="QMZ49" s="4"/>
      <c r="QNA49" s="4"/>
      <c r="QNB49" s="4"/>
      <c r="QNC49" s="4"/>
      <c r="QND49" s="4"/>
      <c r="QNE49" s="4"/>
      <c r="QNF49" s="4"/>
      <c r="QNG49" s="4"/>
      <c r="QNH49" s="4"/>
      <c r="QNI49" s="4"/>
      <c r="QNJ49" s="4"/>
      <c r="QNK49" s="4"/>
      <c r="QNL49" s="4"/>
      <c r="QNM49" s="4"/>
      <c r="QNN49" s="4"/>
      <c r="QNO49" s="4"/>
      <c r="QNP49" s="4"/>
      <c r="QNQ49" s="4"/>
      <c r="QNR49" s="4"/>
      <c r="QNS49" s="4"/>
      <c r="QNT49" s="4"/>
      <c r="QNU49" s="4"/>
      <c r="QNV49" s="4"/>
      <c r="QNW49" s="4"/>
      <c r="QNX49" s="4"/>
      <c r="QNY49" s="4"/>
      <c r="QNZ49" s="4"/>
      <c r="QOA49" s="4"/>
      <c r="QOB49" s="4"/>
      <c r="QOC49" s="4"/>
      <c r="QOD49" s="4"/>
      <c r="QOE49" s="4"/>
      <c r="QOF49" s="4"/>
      <c r="QOG49" s="4"/>
      <c r="QOH49" s="4"/>
      <c r="QOI49" s="4"/>
      <c r="QOJ49" s="4"/>
      <c r="QOK49" s="4"/>
      <c r="QOL49" s="4"/>
      <c r="QOM49" s="4"/>
      <c r="QON49" s="4"/>
      <c r="QOO49" s="4"/>
      <c r="QOP49" s="4"/>
      <c r="QOQ49" s="4"/>
      <c r="QOR49" s="4"/>
      <c r="QOS49" s="4"/>
      <c r="QOT49" s="4"/>
      <c r="QOU49" s="4"/>
      <c r="QOV49" s="4"/>
      <c r="QOW49" s="4"/>
      <c r="QOX49" s="4"/>
      <c r="QOY49" s="4"/>
      <c r="QOZ49" s="4"/>
      <c r="QPA49" s="4"/>
      <c r="QPB49" s="4"/>
      <c r="QPC49" s="4"/>
      <c r="QPD49" s="4"/>
      <c r="QPE49" s="4"/>
      <c r="QPF49" s="4"/>
      <c r="QPG49" s="4"/>
      <c r="QPH49" s="4"/>
      <c r="QPI49" s="4"/>
      <c r="QPJ49" s="4"/>
      <c r="QPK49" s="4"/>
      <c r="QPL49" s="4"/>
      <c r="QPM49" s="4"/>
      <c r="QPN49" s="4"/>
      <c r="QPO49" s="4"/>
      <c r="QPP49" s="4"/>
      <c r="QPQ49" s="4"/>
      <c r="QPR49" s="4"/>
      <c r="QPS49" s="4"/>
      <c r="QPT49" s="4"/>
      <c r="QPU49" s="4"/>
      <c r="QPV49" s="4"/>
      <c r="QPW49" s="4"/>
      <c r="QPX49" s="4"/>
      <c r="QPY49" s="4"/>
      <c r="QPZ49" s="4"/>
      <c r="QQA49" s="4"/>
      <c r="QQB49" s="4"/>
      <c r="QQC49" s="4"/>
      <c r="QQD49" s="4"/>
      <c r="QQE49" s="4"/>
      <c r="QQF49" s="4"/>
      <c r="QQG49" s="4"/>
      <c r="QQH49" s="4"/>
      <c r="QQI49" s="4"/>
      <c r="QQJ49" s="4"/>
      <c r="QQK49" s="4"/>
      <c r="QQL49" s="4"/>
      <c r="QQM49" s="4"/>
      <c r="QQN49" s="4"/>
      <c r="QQO49" s="4"/>
      <c r="QQP49" s="4"/>
      <c r="QQQ49" s="4"/>
      <c r="QQR49" s="4"/>
      <c r="QQS49" s="4"/>
      <c r="QQT49" s="4"/>
      <c r="QQU49" s="4"/>
      <c r="QQV49" s="4"/>
      <c r="QQW49" s="4"/>
      <c r="QQX49" s="4"/>
      <c r="QQY49" s="4"/>
      <c r="QQZ49" s="4"/>
      <c r="QRA49" s="4"/>
      <c r="QRB49" s="4"/>
      <c r="QRC49" s="4"/>
      <c r="QRD49" s="4"/>
      <c r="QRE49" s="4"/>
      <c r="QRF49" s="4"/>
      <c r="QRG49" s="4"/>
      <c r="QRH49" s="4"/>
      <c r="QRI49" s="4"/>
      <c r="QRJ49" s="4"/>
      <c r="QRK49" s="4"/>
      <c r="QRL49" s="4"/>
      <c r="QRM49" s="4"/>
      <c r="QRN49" s="4"/>
      <c r="QRO49" s="4"/>
      <c r="QRP49" s="4"/>
      <c r="QRQ49" s="4"/>
      <c r="QRR49" s="4"/>
      <c r="QRS49" s="4"/>
      <c r="QRT49" s="4"/>
      <c r="QRU49" s="4"/>
      <c r="QRV49" s="4"/>
      <c r="QRW49" s="4"/>
      <c r="QRX49" s="4"/>
      <c r="QRY49" s="4"/>
      <c r="QRZ49" s="4"/>
      <c r="QSA49" s="4"/>
      <c r="QSB49" s="4"/>
      <c r="QSC49" s="4"/>
      <c r="QSD49" s="4"/>
      <c r="QSE49" s="4"/>
      <c r="QSF49" s="4"/>
      <c r="QSG49" s="4"/>
      <c r="QSH49" s="4"/>
      <c r="QSI49" s="4"/>
      <c r="QSJ49" s="4"/>
      <c r="QSK49" s="4"/>
      <c r="QSL49" s="4"/>
      <c r="QSM49" s="4"/>
      <c r="QSN49" s="4"/>
      <c r="QSO49" s="4"/>
      <c r="QSP49" s="4"/>
      <c r="QSQ49" s="4"/>
      <c r="QSR49" s="4"/>
      <c r="QSS49" s="4"/>
      <c r="QST49" s="4"/>
      <c r="QSU49" s="4"/>
      <c r="QSV49" s="4"/>
      <c r="QSW49" s="4"/>
      <c r="QSX49" s="4"/>
      <c r="QSY49" s="4"/>
      <c r="QSZ49" s="4"/>
      <c r="QTA49" s="4"/>
      <c r="QTB49" s="4"/>
      <c r="QTC49" s="4"/>
      <c r="QTD49" s="4"/>
      <c r="QTE49" s="4"/>
      <c r="QTF49" s="4"/>
      <c r="QTG49" s="4"/>
      <c r="QTH49" s="4"/>
      <c r="QTI49" s="4"/>
      <c r="QTJ49" s="4"/>
      <c r="QTK49" s="4"/>
      <c r="QTL49" s="4"/>
      <c r="QTM49" s="4"/>
      <c r="QTN49" s="4"/>
      <c r="QTO49" s="4"/>
      <c r="QTP49" s="4"/>
      <c r="QTQ49" s="4"/>
      <c r="QTR49" s="4"/>
      <c r="QTS49" s="4"/>
      <c r="QTT49" s="4"/>
      <c r="QTU49" s="4"/>
      <c r="QTV49" s="4"/>
      <c r="QTW49" s="4"/>
      <c r="QTX49" s="4"/>
      <c r="QTY49" s="4"/>
      <c r="QTZ49" s="4"/>
      <c r="QUA49" s="4"/>
      <c r="QUB49" s="4"/>
      <c r="QUC49" s="4"/>
      <c r="QUD49" s="4"/>
      <c r="QUE49" s="4"/>
      <c r="QUF49" s="4"/>
      <c r="QUG49" s="4"/>
      <c r="QUH49" s="4"/>
      <c r="QUI49" s="4"/>
      <c r="QUJ49" s="4"/>
      <c r="QUK49" s="4"/>
      <c r="QUL49" s="4"/>
      <c r="QUM49" s="4"/>
      <c r="QUN49" s="4"/>
      <c r="QUO49" s="4"/>
      <c r="QUP49" s="4"/>
      <c r="QUQ49" s="4"/>
      <c r="QUR49" s="4"/>
      <c r="QUS49" s="4"/>
      <c r="QUT49" s="4"/>
      <c r="QUU49" s="4"/>
      <c r="QUV49" s="4"/>
      <c r="QUW49" s="4"/>
      <c r="QUX49" s="4"/>
      <c r="QUY49" s="4"/>
      <c r="QUZ49" s="4"/>
      <c r="QVA49" s="4"/>
      <c r="QVB49" s="4"/>
      <c r="QVC49" s="4"/>
      <c r="QVD49" s="4"/>
      <c r="QVE49" s="4"/>
      <c r="QVF49" s="4"/>
      <c r="QVG49" s="4"/>
      <c r="QVH49" s="4"/>
      <c r="QVI49" s="4"/>
      <c r="QVJ49" s="4"/>
      <c r="QVK49" s="4"/>
      <c r="QVL49" s="4"/>
      <c r="QVM49" s="4"/>
      <c r="QVN49" s="4"/>
      <c r="QVO49" s="4"/>
      <c r="QVP49" s="4"/>
      <c r="QVQ49" s="4"/>
      <c r="QVR49" s="4"/>
      <c r="QVS49" s="4"/>
      <c r="QVT49" s="4"/>
      <c r="QVU49" s="4"/>
      <c r="QVV49" s="4"/>
      <c r="QVW49" s="4"/>
      <c r="QVX49" s="4"/>
      <c r="QVY49" s="4"/>
      <c r="QVZ49" s="4"/>
      <c r="QWA49" s="4"/>
      <c r="QWB49" s="4"/>
      <c r="QWC49" s="4"/>
      <c r="QWD49" s="4"/>
      <c r="QWE49" s="4"/>
      <c r="QWF49" s="4"/>
      <c r="QWG49" s="4"/>
      <c r="QWH49" s="4"/>
      <c r="QWI49" s="4"/>
      <c r="QWJ49" s="4"/>
      <c r="QWK49" s="4"/>
      <c r="QWL49" s="4"/>
      <c r="QWM49" s="4"/>
      <c r="QWN49" s="4"/>
      <c r="QWO49" s="4"/>
      <c r="QWP49" s="4"/>
      <c r="QWQ49" s="4"/>
      <c r="QWR49" s="4"/>
      <c r="QWS49" s="4"/>
      <c r="QWT49" s="4"/>
      <c r="QWU49" s="4"/>
      <c r="QWV49" s="4"/>
      <c r="QWW49" s="4"/>
      <c r="QWX49" s="4"/>
      <c r="QWY49" s="4"/>
      <c r="QWZ49" s="4"/>
      <c r="QXA49" s="4"/>
      <c r="QXB49" s="4"/>
      <c r="QXC49" s="4"/>
      <c r="QXD49" s="4"/>
      <c r="QXE49" s="4"/>
      <c r="QXF49" s="4"/>
      <c r="QXG49" s="4"/>
      <c r="QXH49" s="4"/>
      <c r="QXI49" s="4"/>
      <c r="QXJ49" s="4"/>
      <c r="QXK49" s="4"/>
      <c r="QXL49" s="4"/>
      <c r="QXM49" s="4"/>
      <c r="QXN49" s="4"/>
      <c r="QXO49" s="4"/>
      <c r="QXP49" s="4"/>
      <c r="QXQ49" s="4"/>
      <c r="QXR49" s="4"/>
      <c r="QXS49" s="4"/>
      <c r="QXT49" s="4"/>
      <c r="QXU49" s="4"/>
      <c r="QXV49" s="4"/>
      <c r="QXW49" s="4"/>
      <c r="QXX49" s="4"/>
      <c r="QXY49" s="4"/>
      <c r="QXZ49" s="4"/>
      <c r="QYA49" s="4"/>
      <c r="QYB49" s="4"/>
      <c r="QYC49" s="4"/>
      <c r="QYD49" s="4"/>
      <c r="QYE49" s="4"/>
      <c r="QYF49" s="4"/>
      <c r="QYG49" s="4"/>
      <c r="QYH49" s="4"/>
      <c r="QYI49" s="4"/>
      <c r="QYJ49" s="4"/>
      <c r="QYK49" s="4"/>
      <c r="QYL49" s="4"/>
      <c r="QYM49" s="4"/>
      <c r="QYN49" s="4"/>
      <c r="QYO49" s="4"/>
      <c r="QYP49" s="4"/>
      <c r="QYQ49" s="4"/>
      <c r="QYR49" s="4"/>
      <c r="QYS49" s="4"/>
      <c r="QYT49" s="4"/>
      <c r="QYU49" s="4"/>
      <c r="QYV49" s="4"/>
      <c r="QYW49" s="4"/>
      <c r="QYX49" s="4"/>
      <c r="QYY49" s="4"/>
      <c r="QYZ49" s="4"/>
      <c r="QZA49" s="4"/>
      <c r="QZB49" s="4"/>
      <c r="QZC49" s="4"/>
      <c r="QZD49" s="4"/>
      <c r="QZE49" s="4"/>
      <c r="QZF49" s="4"/>
      <c r="QZG49" s="4"/>
      <c r="QZH49" s="4"/>
      <c r="QZI49" s="4"/>
      <c r="QZJ49" s="4"/>
      <c r="QZK49" s="4"/>
      <c r="QZL49" s="4"/>
      <c r="QZM49" s="4"/>
      <c r="QZN49" s="4"/>
      <c r="QZO49" s="4"/>
      <c r="QZP49" s="4"/>
      <c r="QZQ49" s="4"/>
      <c r="QZR49" s="4"/>
      <c r="QZS49" s="4"/>
      <c r="QZT49" s="4"/>
      <c r="QZU49" s="4"/>
      <c r="QZV49" s="4"/>
      <c r="QZW49" s="4"/>
      <c r="QZX49" s="4"/>
      <c r="QZY49" s="4"/>
      <c r="QZZ49" s="4"/>
      <c r="RAA49" s="4"/>
      <c r="RAB49" s="4"/>
      <c r="RAC49" s="4"/>
      <c r="RAD49" s="4"/>
      <c r="RAE49" s="4"/>
      <c r="RAF49" s="4"/>
      <c r="RAG49" s="4"/>
      <c r="RAH49" s="4"/>
      <c r="RAI49" s="4"/>
      <c r="RAJ49" s="4"/>
      <c r="RAK49" s="4"/>
      <c r="RAL49" s="4"/>
      <c r="RAM49" s="4"/>
      <c r="RAN49" s="4"/>
      <c r="RAO49" s="4"/>
      <c r="RAP49" s="4"/>
      <c r="RAQ49" s="4"/>
      <c r="RAR49" s="4"/>
      <c r="RAS49" s="4"/>
      <c r="RAT49" s="4"/>
      <c r="RAU49" s="4"/>
      <c r="RAV49" s="4"/>
      <c r="RAW49" s="4"/>
      <c r="RAX49" s="4"/>
      <c r="RAY49" s="4"/>
      <c r="RAZ49" s="4"/>
      <c r="RBA49" s="4"/>
      <c r="RBB49" s="4"/>
      <c r="RBC49" s="4"/>
      <c r="RBD49" s="4"/>
      <c r="RBE49" s="4"/>
      <c r="RBF49" s="4"/>
      <c r="RBG49" s="4"/>
      <c r="RBH49" s="4"/>
      <c r="RBI49" s="4"/>
      <c r="RBJ49" s="4"/>
      <c r="RBK49" s="4"/>
      <c r="RBL49" s="4"/>
      <c r="RBM49" s="4"/>
      <c r="RBN49" s="4"/>
      <c r="RBO49" s="4"/>
      <c r="RBP49" s="4"/>
      <c r="RBQ49" s="4"/>
      <c r="RBR49" s="4"/>
      <c r="RBS49" s="4"/>
      <c r="RBT49" s="4"/>
      <c r="RBU49" s="4"/>
      <c r="RBV49" s="4"/>
      <c r="RBW49" s="4"/>
      <c r="RBX49" s="4"/>
      <c r="RBY49" s="4"/>
      <c r="RBZ49" s="4"/>
      <c r="RCA49" s="4"/>
      <c r="RCB49" s="4"/>
      <c r="RCC49" s="4"/>
      <c r="RCD49" s="4"/>
      <c r="RCE49" s="4"/>
      <c r="RCF49" s="4"/>
      <c r="RCG49" s="4"/>
      <c r="RCH49" s="4"/>
      <c r="RCI49" s="4"/>
      <c r="RCJ49" s="4"/>
      <c r="RCK49" s="4"/>
      <c r="RCL49" s="4"/>
      <c r="RCM49" s="4"/>
      <c r="RCN49" s="4"/>
      <c r="RCO49" s="4"/>
      <c r="RCP49" s="4"/>
      <c r="RCQ49" s="4"/>
      <c r="RCR49" s="4"/>
      <c r="RCS49" s="4"/>
      <c r="RCT49" s="4"/>
      <c r="RCU49" s="4"/>
      <c r="RCV49" s="4"/>
      <c r="RCW49" s="4"/>
      <c r="RCX49" s="4"/>
      <c r="RCY49" s="4"/>
      <c r="RCZ49" s="4"/>
      <c r="RDA49" s="4"/>
      <c r="RDB49" s="4"/>
      <c r="RDC49" s="4"/>
      <c r="RDD49" s="4"/>
      <c r="RDE49" s="4"/>
      <c r="RDF49" s="4"/>
      <c r="RDG49" s="4"/>
      <c r="RDH49" s="4"/>
      <c r="RDI49" s="4"/>
      <c r="RDJ49" s="4"/>
      <c r="RDK49" s="4"/>
      <c r="RDL49" s="4"/>
      <c r="RDM49" s="4"/>
      <c r="RDN49" s="4"/>
      <c r="RDO49" s="4"/>
      <c r="RDP49" s="4"/>
      <c r="RDQ49" s="4"/>
      <c r="RDR49" s="4"/>
      <c r="RDS49" s="4"/>
      <c r="RDT49" s="4"/>
      <c r="RDU49" s="4"/>
      <c r="RDV49" s="4"/>
      <c r="RDW49" s="4"/>
      <c r="RDX49" s="4"/>
      <c r="RDY49" s="4"/>
      <c r="RDZ49" s="4"/>
      <c r="REA49" s="4"/>
      <c r="REB49" s="4"/>
      <c r="REC49" s="4"/>
      <c r="RED49" s="4"/>
      <c r="REE49" s="4"/>
      <c r="REF49" s="4"/>
      <c r="REG49" s="4"/>
      <c r="REH49" s="4"/>
      <c r="REI49" s="4"/>
      <c r="REJ49" s="4"/>
      <c r="REK49" s="4"/>
      <c r="REL49" s="4"/>
      <c r="REM49" s="4"/>
      <c r="REN49" s="4"/>
      <c r="REO49" s="4"/>
      <c r="REP49" s="4"/>
      <c r="REQ49" s="4"/>
      <c r="RER49" s="4"/>
      <c r="RES49" s="4"/>
      <c r="RET49" s="4"/>
      <c r="REU49" s="4"/>
      <c r="REV49" s="4"/>
      <c r="REW49" s="4"/>
      <c r="REX49" s="4"/>
      <c r="REY49" s="4"/>
      <c r="REZ49" s="4"/>
      <c r="RFA49" s="4"/>
      <c r="RFB49" s="4"/>
      <c r="RFC49" s="4"/>
      <c r="RFD49" s="4"/>
      <c r="RFE49" s="4"/>
      <c r="RFF49" s="4"/>
      <c r="RFG49" s="4"/>
      <c r="RFH49" s="4"/>
      <c r="RFI49" s="4"/>
      <c r="RFJ49" s="4"/>
      <c r="RFK49" s="4"/>
      <c r="RFL49" s="4"/>
      <c r="RFM49" s="4"/>
      <c r="RFN49" s="4"/>
      <c r="RFO49" s="4"/>
      <c r="RFP49" s="4"/>
      <c r="RFQ49" s="4"/>
      <c r="RFR49" s="4"/>
      <c r="RFS49" s="4"/>
      <c r="RFT49" s="4"/>
      <c r="RFU49" s="4"/>
      <c r="RFV49" s="4"/>
      <c r="RFW49" s="4"/>
      <c r="RFX49" s="4"/>
      <c r="RFY49" s="4"/>
      <c r="RFZ49" s="4"/>
      <c r="RGA49" s="4"/>
      <c r="RGB49" s="4"/>
      <c r="RGC49" s="4"/>
      <c r="RGD49" s="4"/>
      <c r="RGE49" s="4"/>
      <c r="RGF49" s="4"/>
      <c r="RGG49" s="4"/>
      <c r="RGH49" s="4"/>
      <c r="RGI49" s="4"/>
      <c r="RGJ49" s="4"/>
      <c r="RGK49" s="4"/>
      <c r="RGL49" s="4"/>
      <c r="RGM49" s="4"/>
      <c r="RGN49" s="4"/>
      <c r="RGO49" s="4"/>
      <c r="RGP49" s="4"/>
      <c r="RGQ49" s="4"/>
      <c r="RGR49" s="4"/>
      <c r="RGS49" s="4"/>
      <c r="RGT49" s="4"/>
      <c r="RGU49" s="4"/>
      <c r="RGV49" s="4"/>
      <c r="RGW49" s="4"/>
      <c r="RGX49" s="4"/>
      <c r="RGY49" s="4"/>
      <c r="RGZ49" s="4"/>
      <c r="RHA49" s="4"/>
      <c r="RHB49" s="4"/>
      <c r="RHC49" s="4"/>
      <c r="RHD49" s="4"/>
      <c r="RHE49" s="4"/>
      <c r="RHF49" s="4"/>
      <c r="RHG49" s="4"/>
      <c r="RHH49" s="4"/>
      <c r="RHI49" s="4"/>
      <c r="RHJ49" s="4"/>
      <c r="RHK49" s="4"/>
      <c r="RHL49" s="4"/>
      <c r="RHM49" s="4"/>
      <c r="RHN49" s="4"/>
      <c r="RHO49" s="4"/>
      <c r="RHP49" s="4"/>
      <c r="RHQ49" s="4"/>
      <c r="RHR49" s="4"/>
      <c r="RHS49" s="4"/>
      <c r="RHT49" s="4"/>
      <c r="RHU49" s="4"/>
      <c r="RHV49" s="4"/>
      <c r="RHW49" s="4"/>
      <c r="RHX49" s="4"/>
      <c r="RHY49" s="4"/>
      <c r="RHZ49" s="4"/>
      <c r="RIA49" s="4"/>
      <c r="RIB49" s="4"/>
      <c r="RIC49" s="4"/>
      <c r="RID49" s="4"/>
      <c r="RIE49" s="4"/>
      <c r="RIF49" s="4"/>
      <c r="RIG49" s="4"/>
      <c r="RIH49" s="4"/>
      <c r="RII49" s="4"/>
      <c r="RIJ49" s="4"/>
      <c r="RIK49" s="4"/>
      <c r="RIL49" s="4"/>
      <c r="RIM49" s="4"/>
      <c r="RIN49" s="4"/>
      <c r="RIO49" s="4"/>
      <c r="RIP49" s="4"/>
      <c r="RIQ49" s="4"/>
      <c r="RIR49" s="4"/>
      <c r="RIS49" s="4"/>
      <c r="RIT49" s="4"/>
      <c r="RIU49" s="4"/>
      <c r="RIV49" s="4"/>
      <c r="RIW49" s="4"/>
      <c r="RIX49" s="4"/>
      <c r="RIY49" s="4"/>
      <c r="RIZ49" s="4"/>
      <c r="RJA49" s="4"/>
      <c r="RJB49" s="4"/>
      <c r="RJC49" s="4"/>
      <c r="RJD49" s="4"/>
      <c r="RJE49" s="4"/>
      <c r="RJF49" s="4"/>
      <c r="RJG49" s="4"/>
      <c r="RJH49" s="4"/>
      <c r="RJI49" s="4"/>
      <c r="RJJ49" s="4"/>
      <c r="RJK49" s="4"/>
      <c r="RJL49" s="4"/>
      <c r="RJM49" s="4"/>
      <c r="RJN49" s="4"/>
      <c r="RJO49" s="4"/>
      <c r="RJP49" s="4"/>
      <c r="RJQ49" s="4"/>
      <c r="RJR49" s="4"/>
      <c r="RJS49" s="4"/>
      <c r="RJT49" s="4"/>
      <c r="RJU49" s="4"/>
      <c r="RJV49" s="4"/>
      <c r="RJW49" s="4"/>
      <c r="RJX49" s="4"/>
      <c r="RJY49" s="4"/>
      <c r="RJZ49" s="4"/>
      <c r="RKA49" s="4"/>
      <c r="RKB49" s="4"/>
      <c r="RKC49" s="4"/>
      <c r="RKD49" s="4"/>
      <c r="RKE49" s="4"/>
      <c r="RKF49" s="4"/>
      <c r="RKG49" s="4"/>
      <c r="RKH49" s="4"/>
      <c r="RKI49" s="4"/>
      <c r="RKJ49" s="4"/>
      <c r="RKK49" s="4"/>
      <c r="RKL49" s="4"/>
      <c r="RKM49" s="4"/>
      <c r="RKN49" s="4"/>
      <c r="RKO49" s="4"/>
      <c r="RKP49" s="4"/>
      <c r="RKQ49" s="4"/>
      <c r="RKR49" s="4"/>
      <c r="RKS49" s="4"/>
      <c r="RKT49" s="4"/>
      <c r="RKU49" s="4"/>
      <c r="RKV49" s="4"/>
      <c r="RKW49" s="4"/>
      <c r="RKX49" s="4"/>
      <c r="RKY49" s="4"/>
      <c r="RKZ49" s="4"/>
      <c r="RLA49" s="4"/>
      <c r="RLB49" s="4"/>
      <c r="RLC49" s="4"/>
      <c r="RLD49" s="4"/>
      <c r="RLE49" s="4"/>
      <c r="RLF49" s="4"/>
      <c r="RLG49" s="4"/>
      <c r="RLH49" s="4"/>
      <c r="RLI49" s="4"/>
      <c r="RLJ49" s="4"/>
      <c r="RLK49" s="4"/>
      <c r="RLL49" s="4"/>
      <c r="RLM49" s="4"/>
      <c r="RLN49" s="4"/>
      <c r="RLO49" s="4"/>
      <c r="RLP49" s="4"/>
      <c r="RLQ49" s="4"/>
      <c r="RLR49" s="4"/>
      <c r="RLS49" s="4"/>
      <c r="RLT49" s="4"/>
      <c r="RLU49" s="4"/>
      <c r="RLV49" s="4"/>
      <c r="RLW49" s="4"/>
      <c r="RLX49" s="4"/>
      <c r="RLY49" s="4"/>
      <c r="RLZ49" s="4"/>
      <c r="RMA49" s="4"/>
      <c r="RMB49" s="4"/>
      <c r="RMC49" s="4"/>
      <c r="RMD49" s="4"/>
      <c r="RME49" s="4"/>
      <c r="RMF49" s="4"/>
      <c r="RMG49" s="4"/>
      <c r="RMH49" s="4"/>
      <c r="RMI49" s="4"/>
      <c r="RMJ49" s="4"/>
      <c r="RMK49" s="4"/>
      <c r="RML49" s="4"/>
      <c r="RMM49" s="4"/>
      <c r="RMN49" s="4"/>
      <c r="RMO49" s="4"/>
      <c r="RMP49" s="4"/>
      <c r="RMQ49" s="4"/>
      <c r="RMR49" s="4"/>
      <c r="RMS49" s="4"/>
      <c r="RMT49" s="4"/>
      <c r="RMU49" s="4"/>
      <c r="RMV49" s="4"/>
      <c r="RMW49" s="4"/>
      <c r="RMX49" s="4"/>
      <c r="RMY49" s="4"/>
      <c r="RMZ49" s="4"/>
      <c r="RNA49" s="4"/>
      <c r="RNB49" s="4"/>
      <c r="RNC49" s="4"/>
      <c r="RND49" s="4"/>
      <c r="RNE49" s="4"/>
      <c r="RNF49" s="4"/>
      <c r="RNG49" s="4"/>
      <c r="RNH49" s="4"/>
      <c r="RNI49" s="4"/>
      <c r="RNJ49" s="4"/>
      <c r="RNK49" s="4"/>
      <c r="RNL49" s="4"/>
      <c r="RNM49" s="4"/>
      <c r="RNN49" s="4"/>
      <c r="RNO49" s="4"/>
      <c r="RNP49" s="4"/>
      <c r="RNQ49" s="4"/>
      <c r="RNR49" s="4"/>
      <c r="RNS49" s="4"/>
      <c r="RNT49" s="4"/>
      <c r="RNU49" s="4"/>
      <c r="RNV49" s="4"/>
      <c r="RNW49" s="4"/>
      <c r="RNX49" s="4"/>
      <c r="RNY49" s="4"/>
      <c r="RNZ49" s="4"/>
      <c r="ROA49" s="4"/>
      <c r="ROB49" s="4"/>
      <c r="ROC49" s="4"/>
      <c r="ROD49" s="4"/>
      <c r="ROE49" s="4"/>
      <c r="ROF49" s="4"/>
      <c r="ROG49" s="4"/>
      <c r="ROH49" s="4"/>
      <c r="ROI49" s="4"/>
      <c r="ROJ49" s="4"/>
      <c r="ROK49" s="4"/>
      <c r="ROL49" s="4"/>
      <c r="ROM49" s="4"/>
      <c r="RON49" s="4"/>
      <c r="ROO49" s="4"/>
      <c r="ROP49" s="4"/>
      <c r="ROQ49" s="4"/>
      <c r="ROR49" s="4"/>
      <c r="ROS49" s="4"/>
      <c r="ROT49" s="4"/>
      <c r="ROU49" s="4"/>
      <c r="ROV49" s="4"/>
      <c r="ROW49" s="4"/>
      <c r="ROX49" s="4"/>
      <c r="ROY49" s="4"/>
      <c r="ROZ49" s="4"/>
      <c r="RPA49" s="4"/>
      <c r="RPB49" s="4"/>
      <c r="RPC49" s="4"/>
      <c r="RPD49" s="4"/>
      <c r="RPE49" s="4"/>
      <c r="RPF49" s="4"/>
      <c r="RPG49" s="4"/>
      <c r="RPH49" s="4"/>
      <c r="RPI49" s="4"/>
      <c r="RPJ49" s="4"/>
      <c r="RPK49" s="4"/>
      <c r="RPL49" s="4"/>
      <c r="RPM49" s="4"/>
      <c r="RPN49" s="4"/>
      <c r="RPO49" s="4"/>
      <c r="RPP49" s="4"/>
      <c r="RPQ49" s="4"/>
      <c r="RPR49" s="4"/>
      <c r="RPS49" s="4"/>
      <c r="RPT49" s="4"/>
      <c r="RPU49" s="4"/>
      <c r="RPV49" s="4"/>
      <c r="RPW49" s="4"/>
      <c r="RPX49" s="4"/>
      <c r="RPY49" s="4"/>
      <c r="RPZ49" s="4"/>
      <c r="RQA49" s="4"/>
      <c r="RQB49" s="4"/>
      <c r="RQC49" s="4"/>
      <c r="RQD49" s="4"/>
      <c r="RQE49" s="4"/>
      <c r="RQF49" s="4"/>
      <c r="RQG49" s="4"/>
      <c r="RQH49" s="4"/>
      <c r="RQI49" s="4"/>
      <c r="RQJ49" s="4"/>
      <c r="RQK49" s="4"/>
      <c r="RQL49" s="4"/>
      <c r="RQM49" s="4"/>
      <c r="RQN49" s="4"/>
      <c r="RQO49" s="4"/>
      <c r="RQP49" s="4"/>
      <c r="RQQ49" s="4"/>
      <c r="RQR49" s="4"/>
      <c r="RQS49" s="4"/>
      <c r="RQT49" s="4"/>
      <c r="RQU49" s="4"/>
      <c r="RQV49" s="4"/>
      <c r="RQW49" s="4"/>
      <c r="RQX49" s="4"/>
      <c r="RQY49" s="4"/>
      <c r="RQZ49" s="4"/>
      <c r="RRA49" s="4"/>
      <c r="RRB49" s="4"/>
      <c r="RRC49" s="4"/>
      <c r="RRD49" s="4"/>
      <c r="RRE49" s="4"/>
      <c r="RRF49" s="4"/>
      <c r="RRG49" s="4"/>
      <c r="RRH49" s="4"/>
      <c r="RRI49" s="4"/>
      <c r="RRJ49" s="4"/>
      <c r="RRK49" s="4"/>
      <c r="RRL49" s="4"/>
      <c r="RRM49" s="4"/>
      <c r="RRN49" s="4"/>
      <c r="RRO49" s="4"/>
      <c r="RRP49" s="4"/>
      <c r="RRQ49" s="4"/>
      <c r="RRR49" s="4"/>
      <c r="RRS49" s="4"/>
      <c r="RRT49" s="4"/>
      <c r="RRU49" s="4"/>
      <c r="RRV49" s="4"/>
      <c r="RRW49" s="4"/>
      <c r="RRX49" s="4"/>
      <c r="RRY49" s="4"/>
      <c r="RRZ49" s="4"/>
      <c r="RSA49" s="4"/>
      <c r="RSB49" s="4"/>
      <c r="RSC49" s="4"/>
      <c r="RSD49" s="4"/>
      <c r="RSE49" s="4"/>
      <c r="RSF49" s="4"/>
      <c r="RSG49" s="4"/>
      <c r="RSH49" s="4"/>
      <c r="RSI49" s="4"/>
      <c r="RSJ49" s="4"/>
      <c r="RSK49" s="4"/>
      <c r="RSL49" s="4"/>
      <c r="RSM49" s="4"/>
      <c r="RSN49" s="4"/>
      <c r="RSO49" s="4"/>
      <c r="RSP49" s="4"/>
      <c r="RSQ49" s="4"/>
      <c r="RSR49" s="4"/>
      <c r="RSS49" s="4"/>
      <c r="RST49" s="4"/>
      <c r="RSU49" s="4"/>
      <c r="RSV49" s="4"/>
      <c r="RSW49" s="4"/>
      <c r="RSX49" s="4"/>
      <c r="RSY49" s="4"/>
      <c r="RSZ49" s="4"/>
      <c r="RTA49" s="4"/>
      <c r="RTB49" s="4"/>
      <c r="RTC49" s="4"/>
      <c r="RTD49" s="4"/>
      <c r="RTE49" s="4"/>
      <c r="RTF49" s="4"/>
      <c r="RTG49" s="4"/>
      <c r="RTH49" s="4"/>
      <c r="RTI49" s="4"/>
      <c r="RTJ49" s="4"/>
      <c r="RTK49" s="4"/>
      <c r="RTL49" s="4"/>
      <c r="RTM49" s="4"/>
      <c r="RTN49" s="4"/>
      <c r="RTO49" s="4"/>
      <c r="RTP49" s="4"/>
      <c r="RTQ49" s="4"/>
      <c r="RTR49" s="4"/>
      <c r="RTS49" s="4"/>
      <c r="RTT49" s="4"/>
      <c r="RTU49" s="4"/>
      <c r="RTV49" s="4"/>
      <c r="RTW49" s="4"/>
      <c r="RTX49" s="4"/>
      <c r="RTY49" s="4"/>
      <c r="RTZ49" s="4"/>
      <c r="RUA49" s="4"/>
      <c r="RUB49" s="4"/>
      <c r="RUC49" s="4"/>
      <c r="RUD49" s="4"/>
      <c r="RUE49" s="4"/>
      <c r="RUF49" s="4"/>
      <c r="RUG49" s="4"/>
      <c r="RUH49" s="4"/>
      <c r="RUI49" s="4"/>
      <c r="RUJ49" s="4"/>
      <c r="RUK49" s="4"/>
      <c r="RUL49" s="4"/>
      <c r="RUM49" s="4"/>
      <c r="RUN49" s="4"/>
      <c r="RUO49" s="4"/>
      <c r="RUP49" s="4"/>
      <c r="RUQ49" s="4"/>
      <c r="RUR49" s="4"/>
      <c r="RUS49" s="4"/>
      <c r="RUT49" s="4"/>
      <c r="RUU49" s="4"/>
      <c r="RUV49" s="4"/>
      <c r="RUW49" s="4"/>
      <c r="RUX49" s="4"/>
      <c r="RUY49" s="4"/>
      <c r="RUZ49" s="4"/>
      <c r="RVA49" s="4"/>
      <c r="RVB49" s="4"/>
      <c r="RVC49" s="4"/>
      <c r="RVD49" s="4"/>
      <c r="RVE49" s="4"/>
      <c r="RVF49" s="4"/>
      <c r="RVG49" s="4"/>
      <c r="RVH49" s="4"/>
      <c r="RVI49" s="4"/>
      <c r="RVJ49" s="4"/>
      <c r="RVK49" s="4"/>
      <c r="RVL49" s="4"/>
      <c r="RVM49" s="4"/>
      <c r="RVN49" s="4"/>
      <c r="RVO49" s="4"/>
      <c r="RVP49" s="4"/>
      <c r="RVQ49" s="4"/>
      <c r="RVR49" s="4"/>
      <c r="RVS49" s="4"/>
      <c r="RVT49" s="4"/>
      <c r="RVU49" s="4"/>
      <c r="RVV49" s="4"/>
      <c r="RVW49" s="4"/>
      <c r="RVX49" s="4"/>
      <c r="RVY49" s="4"/>
      <c r="RVZ49" s="4"/>
      <c r="RWA49" s="4"/>
      <c r="RWB49" s="4"/>
      <c r="RWC49" s="4"/>
      <c r="RWD49" s="4"/>
      <c r="RWE49" s="4"/>
      <c r="RWF49" s="4"/>
      <c r="RWG49" s="4"/>
      <c r="RWH49" s="4"/>
      <c r="RWI49" s="4"/>
      <c r="RWJ49" s="4"/>
      <c r="RWK49" s="4"/>
      <c r="RWL49" s="4"/>
      <c r="RWM49" s="4"/>
      <c r="RWN49" s="4"/>
      <c r="RWO49" s="4"/>
      <c r="RWP49" s="4"/>
      <c r="RWQ49" s="4"/>
      <c r="RWR49" s="4"/>
      <c r="RWS49" s="4"/>
      <c r="RWT49" s="4"/>
      <c r="RWU49" s="4"/>
      <c r="RWV49" s="4"/>
      <c r="RWW49" s="4"/>
      <c r="RWX49" s="4"/>
      <c r="RWY49" s="4"/>
      <c r="RWZ49" s="4"/>
      <c r="RXA49" s="4"/>
      <c r="RXB49" s="4"/>
      <c r="RXC49" s="4"/>
      <c r="RXD49" s="4"/>
      <c r="RXE49" s="4"/>
      <c r="RXF49" s="4"/>
      <c r="RXG49" s="4"/>
      <c r="RXH49" s="4"/>
      <c r="RXI49" s="4"/>
      <c r="RXJ49" s="4"/>
      <c r="RXK49" s="4"/>
      <c r="RXL49" s="4"/>
      <c r="RXM49" s="4"/>
      <c r="RXN49" s="4"/>
      <c r="RXO49" s="4"/>
      <c r="RXP49" s="4"/>
      <c r="RXQ49" s="4"/>
      <c r="RXR49" s="4"/>
      <c r="RXS49" s="4"/>
      <c r="RXT49" s="4"/>
      <c r="RXU49" s="4"/>
      <c r="RXV49" s="4"/>
      <c r="RXW49" s="4"/>
      <c r="RXX49" s="4"/>
      <c r="RXY49" s="4"/>
      <c r="RXZ49" s="4"/>
      <c r="RYA49" s="4"/>
      <c r="RYB49" s="4"/>
      <c r="RYC49" s="4"/>
      <c r="RYD49" s="4"/>
      <c r="RYE49" s="4"/>
      <c r="RYF49" s="4"/>
      <c r="RYG49" s="4"/>
      <c r="RYH49" s="4"/>
      <c r="RYI49" s="4"/>
      <c r="RYJ49" s="4"/>
      <c r="RYK49" s="4"/>
      <c r="RYL49" s="4"/>
      <c r="RYM49" s="4"/>
      <c r="RYN49" s="4"/>
      <c r="RYO49" s="4"/>
      <c r="RYP49" s="4"/>
      <c r="RYQ49" s="4"/>
      <c r="RYR49" s="4"/>
      <c r="RYS49" s="4"/>
      <c r="RYT49" s="4"/>
      <c r="RYU49" s="4"/>
      <c r="RYV49" s="4"/>
      <c r="RYW49" s="4"/>
      <c r="RYX49" s="4"/>
      <c r="RYY49" s="4"/>
      <c r="RYZ49" s="4"/>
      <c r="RZA49" s="4"/>
      <c r="RZB49" s="4"/>
      <c r="RZC49" s="4"/>
      <c r="RZD49" s="4"/>
      <c r="RZE49" s="4"/>
      <c r="RZF49" s="4"/>
      <c r="RZG49" s="4"/>
      <c r="RZH49" s="4"/>
      <c r="RZI49" s="4"/>
      <c r="RZJ49" s="4"/>
      <c r="RZK49" s="4"/>
      <c r="RZL49" s="4"/>
      <c r="RZM49" s="4"/>
      <c r="RZN49" s="4"/>
      <c r="RZO49" s="4"/>
      <c r="RZP49" s="4"/>
      <c r="RZQ49" s="4"/>
      <c r="RZR49" s="4"/>
      <c r="RZS49" s="4"/>
      <c r="RZT49" s="4"/>
      <c r="RZU49" s="4"/>
      <c r="RZV49" s="4"/>
      <c r="RZW49" s="4"/>
      <c r="RZX49" s="4"/>
      <c r="RZY49" s="4"/>
      <c r="RZZ49" s="4"/>
      <c r="SAA49" s="4"/>
      <c r="SAB49" s="4"/>
      <c r="SAC49" s="4"/>
      <c r="SAD49" s="4"/>
      <c r="SAE49" s="4"/>
      <c r="SAF49" s="4"/>
      <c r="SAG49" s="4"/>
      <c r="SAH49" s="4"/>
      <c r="SAI49" s="4"/>
      <c r="SAJ49" s="4"/>
      <c r="SAK49" s="4"/>
      <c r="SAL49" s="4"/>
      <c r="SAM49" s="4"/>
      <c r="SAN49" s="4"/>
      <c r="SAO49" s="4"/>
      <c r="SAP49" s="4"/>
      <c r="SAQ49" s="4"/>
      <c r="SAR49" s="4"/>
      <c r="SAS49" s="4"/>
      <c r="SAT49" s="4"/>
      <c r="SAU49" s="4"/>
      <c r="SAV49" s="4"/>
      <c r="SAW49" s="4"/>
      <c r="SAX49" s="4"/>
      <c r="SAY49" s="4"/>
      <c r="SAZ49" s="4"/>
      <c r="SBA49" s="4"/>
      <c r="SBB49" s="4"/>
      <c r="SBC49" s="4"/>
      <c r="SBD49" s="4"/>
      <c r="SBE49" s="4"/>
      <c r="SBF49" s="4"/>
      <c r="SBG49" s="4"/>
      <c r="SBH49" s="4"/>
      <c r="SBI49" s="4"/>
      <c r="SBJ49" s="4"/>
      <c r="SBK49" s="4"/>
      <c r="SBL49" s="4"/>
      <c r="SBM49" s="4"/>
      <c r="SBN49" s="4"/>
      <c r="SBO49" s="4"/>
      <c r="SBP49" s="4"/>
      <c r="SBQ49" s="4"/>
      <c r="SBR49" s="4"/>
      <c r="SBS49" s="4"/>
      <c r="SBT49" s="4"/>
      <c r="SBU49" s="4"/>
      <c r="SBV49" s="4"/>
      <c r="SBW49" s="4"/>
      <c r="SBX49" s="4"/>
      <c r="SBY49" s="4"/>
      <c r="SBZ49" s="4"/>
      <c r="SCA49" s="4"/>
      <c r="SCB49" s="4"/>
      <c r="SCC49" s="4"/>
      <c r="SCD49" s="4"/>
      <c r="SCE49" s="4"/>
      <c r="SCF49" s="4"/>
      <c r="SCG49" s="4"/>
      <c r="SCH49" s="4"/>
      <c r="SCI49" s="4"/>
      <c r="SCJ49" s="4"/>
      <c r="SCK49" s="4"/>
      <c r="SCL49" s="4"/>
      <c r="SCM49" s="4"/>
      <c r="SCN49" s="4"/>
      <c r="SCO49" s="4"/>
      <c r="SCP49" s="4"/>
      <c r="SCQ49" s="4"/>
      <c r="SCR49" s="4"/>
      <c r="SCS49" s="4"/>
      <c r="SCT49" s="4"/>
      <c r="SCU49" s="4"/>
      <c r="SCV49" s="4"/>
      <c r="SCW49" s="4"/>
      <c r="SCX49" s="4"/>
      <c r="SCY49" s="4"/>
      <c r="SCZ49" s="4"/>
      <c r="SDA49" s="4"/>
      <c r="SDB49" s="4"/>
      <c r="SDC49" s="4"/>
      <c r="SDD49" s="4"/>
      <c r="SDE49" s="4"/>
      <c r="SDF49" s="4"/>
      <c r="SDG49" s="4"/>
      <c r="SDH49" s="4"/>
      <c r="SDI49" s="4"/>
      <c r="SDJ49" s="4"/>
      <c r="SDK49" s="4"/>
      <c r="SDL49" s="4"/>
      <c r="SDM49" s="4"/>
      <c r="SDN49" s="4"/>
      <c r="SDO49" s="4"/>
      <c r="SDP49" s="4"/>
      <c r="SDQ49" s="4"/>
      <c r="SDR49" s="4"/>
      <c r="SDS49" s="4"/>
      <c r="SDT49" s="4"/>
      <c r="SDU49" s="4"/>
      <c r="SDV49" s="4"/>
      <c r="SDW49" s="4"/>
      <c r="SDX49" s="4"/>
      <c r="SDY49" s="4"/>
      <c r="SDZ49" s="4"/>
      <c r="SEA49" s="4"/>
      <c r="SEB49" s="4"/>
      <c r="SEC49" s="4"/>
      <c r="SED49" s="4"/>
      <c r="SEE49" s="4"/>
      <c r="SEF49" s="4"/>
      <c r="SEG49" s="4"/>
      <c r="SEH49" s="4"/>
      <c r="SEI49" s="4"/>
      <c r="SEJ49" s="4"/>
      <c r="SEK49" s="4"/>
      <c r="SEL49" s="4"/>
      <c r="SEM49" s="4"/>
      <c r="SEN49" s="4"/>
      <c r="SEO49" s="4"/>
      <c r="SEP49" s="4"/>
      <c r="SEQ49" s="4"/>
      <c r="SER49" s="4"/>
      <c r="SES49" s="4"/>
      <c r="SET49" s="4"/>
      <c r="SEU49" s="4"/>
      <c r="SEV49" s="4"/>
      <c r="SEW49" s="4"/>
      <c r="SEX49" s="4"/>
      <c r="SEY49" s="4"/>
      <c r="SEZ49" s="4"/>
      <c r="SFA49" s="4"/>
      <c r="SFB49" s="4"/>
      <c r="SFC49" s="4"/>
      <c r="SFD49" s="4"/>
      <c r="SFE49" s="4"/>
      <c r="SFF49" s="4"/>
      <c r="SFG49" s="4"/>
      <c r="SFH49" s="4"/>
      <c r="SFI49" s="4"/>
      <c r="SFJ49" s="4"/>
      <c r="SFK49" s="4"/>
      <c r="SFL49" s="4"/>
      <c r="SFM49" s="4"/>
      <c r="SFN49" s="4"/>
      <c r="SFO49" s="4"/>
      <c r="SFP49" s="4"/>
      <c r="SFQ49" s="4"/>
      <c r="SFR49" s="4"/>
      <c r="SFS49" s="4"/>
      <c r="SFT49" s="4"/>
      <c r="SFU49" s="4"/>
      <c r="SFV49" s="4"/>
      <c r="SFW49" s="4"/>
      <c r="SFX49" s="4"/>
      <c r="SFY49" s="4"/>
      <c r="SFZ49" s="4"/>
      <c r="SGA49" s="4"/>
      <c r="SGB49" s="4"/>
      <c r="SGC49" s="4"/>
      <c r="SGD49" s="4"/>
      <c r="SGE49" s="4"/>
      <c r="SGF49" s="4"/>
      <c r="SGG49" s="4"/>
      <c r="SGH49" s="4"/>
      <c r="SGI49" s="4"/>
      <c r="SGJ49" s="4"/>
      <c r="SGK49" s="4"/>
      <c r="SGL49" s="4"/>
      <c r="SGM49" s="4"/>
      <c r="SGN49" s="4"/>
      <c r="SGO49" s="4"/>
      <c r="SGP49" s="4"/>
      <c r="SGQ49" s="4"/>
      <c r="SGR49" s="4"/>
      <c r="SGS49" s="4"/>
      <c r="SGT49" s="4"/>
      <c r="SGU49" s="4"/>
      <c r="SGV49" s="4"/>
      <c r="SGW49" s="4"/>
      <c r="SGX49" s="4"/>
      <c r="SGY49" s="4"/>
      <c r="SGZ49" s="4"/>
      <c r="SHA49" s="4"/>
      <c r="SHB49" s="4"/>
      <c r="SHC49" s="4"/>
      <c r="SHD49" s="4"/>
      <c r="SHE49" s="4"/>
      <c r="SHF49" s="4"/>
      <c r="SHG49" s="4"/>
      <c r="SHH49" s="4"/>
      <c r="SHI49" s="4"/>
      <c r="SHJ49" s="4"/>
      <c r="SHK49" s="4"/>
      <c r="SHL49" s="4"/>
      <c r="SHM49" s="4"/>
      <c r="SHN49" s="4"/>
      <c r="SHO49" s="4"/>
      <c r="SHP49" s="4"/>
      <c r="SHQ49" s="4"/>
      <c r="SHR49" s="4"/>
      <c r="SHS49" s="4"/>
      <c r="SHT49" s="4"/>
      <c r="SHU49" s="4"/>
      <c r="SHV49" s="4"/>
      <c r="SHW49" s="4"/>
      <c r="SHX49" s="4"/>
      <c r="SHY49" s="4"/>
      <c r="SHZ49" s="4"/>
      <c r="SIA49" s="4"/>
      <c r="SIB49" s="4"/>
      <c r="SIC49" s="4"/>
      <c r="SID49" s="4"/>
      <c r="SIE49" s="4"/>
      <c r="SIF49" s="4"/>
      <c r="SIG49" s="4"/>
      <c r="SIH49" s="4"/>
      <c r="SII49" s="4"/>
      <c r="SIJ49" s="4"/>
      <c r="SIK49" s="4"/>
      <c r="SIL49" s="4"/>
      <c r="SIM49" s="4"/>
      <c r="SIN49" s="4"/>
      <c r="SIO49" s="4"/>
      <c r="SIP49" s="4"/>
      <c r="SIQ49" s="4"/>
      <c r="SIR49" s="4"/>
      <c r="SIS49" s="4"/>
      <c r="SIT49" s="4"/>
      <c r="SIU49" s="4"/>
      <c r="SIV49" s="4"/>
      <c r="SIW49" s="4"/>
      <c r="SIX49" s="4"/>
      <c r="SIY49" s="4"/>
      <c r="SIZ49" s="4"/>
      <c r="SJA49" s="4"/>
      <c r="SJB49" s="4"/>
      <c r="SJC49" s="4"/>
      <c r="SJD49" s="4"/>
      <c r="SJE49" s="4"/>
      <c r="SJF49" s="4"/>
      <c r="SJG49" s="4"/>
      <c r="SJH49" s="4"/>
      <c r="SJI49" s="4"/>
      <c r="SJJ49" s="4"/>
      <c r="SJK49" s="4"/>
      <c r="SJL49" s="4"/>
      <c r="SJM49" s="4"/>
      <c r="SJN49" s="4"/>
      <c r="SJO49" s="4"/>
      <c r="SJP49" s="4"/>
      <c r="SJQ49" s="4"/>
      <c r="SJR49" s="4"/>
      <c r="SJS49" s="4"/>
      <c r="SJT49" s="4"/>
      <c r="SJU49" s="4"/>
      <c r="SJV49" s="4"/>
      <c r="SJW49" s="4"/>
      <c r="SJX49" s="4"/>
      <c r="SJY49" s="4"/>
      <c r="SJZ49" s="4"/>
      <c r="SKA49" s="4"/>
      <c r="SKB49" s="4"/>
      <c r="SKC49" s="4"/>
      <c r="SKD49" s="4"/>
      <c r="SKE49" s="4"/>
      <c r="SKF49" s="4"/>
      <c r="SKG49" s="4"/>
      <c r="SKH49" s="4"/>
      <c r="SKI49" s="4"/>
      <c r="SKJ49" s="4"/>
      <c r="SKK49" s="4"/>
      <c r="SKL49" s="4"/>
      <c r="SKM49" s="4"/>
      <c r="SKN49" s="4"/>
      <c r="SKO49" s="4"/>
      <c r="SKP49" s="4"/>
      <c r="SKQ49" s="4"/>
      <c r="SKR49" s="4"/>
      <c r="SKS49" s="4"/>
      <c r="SKT49" s="4"/>
      <c r="SKU49" s="4"/>
      <c r="SKV49" s="4"/>
      <c r="SKW49" s="4"/>
      <c r="SKX49" s="4"/>
      <c r="SKY49" s="4"/>
      <c r="SKZ49" s="4"/>
      <c r="SLA49" s="4"/>
      <c r="SLB49" s="4"/>
      <c r="SLC49" s="4"/>
      <c r="SLD49" s="4"/>
      <c r="SLE49" s="4"/>
      <c r="SLF49" s="4"/>
      <c r="SLG49" s="4"/>
      <c r="SLH49" s="4"/>
      <c r="SLI49" s="4"/>
      <c r="SLJ49" s="4"/>
      <c r="SLK49" s="4"/>
      <c r="SLL49" s="4"/>
      <c r="SLM49" s="4"/>
      <c r="SLN49" s="4"/>
      <c r="SLO49" s="4"/>
      <c r="SLP49" s="4"/>
      <c r="SLQ49" s="4"/>
      <c r="SLR49" s="4"/>
      <c r="SLS49" s="4"/>
      <c r="SLT49" s="4"/>
      <c r="SLU49" s="4"/>
      <c r="SLV49" s="4"/>
      <c r="SLW49" s="4"/>
      <c r="SLX49" s="4"/>
      <c r="SLY49" s="4"/>
      <c r="SLZ49" s="4"/>
      <c r="SMA49" s="4"/>
      <c r="SMB49" s="4"/>
      <c r="SMC49" s="4"/>
      <c r="SMD49" s="4"/>
      <c r="SME49" s="4"/>
      <c r="SMF49" s="4"/>
      <c r="SMG49" s="4"/>
      <c r="SMH49" s="4"/>
      <c r="SMI49" s="4"/>
      <c r="SMJ49" s="4"/>
      <c r="SMK49" s="4"/>
      <c r="SML49" s="4"/>
      <c r="SMM49" s="4"/>
      <c r="SMN49" s="4"/>
      <c r="SMO49" s="4"/>
      <c r="SMP49" s="4"/>
      <c r="SMQ49" s="4"/>
      <c r="SMR49" s="4"/>
      <c r="SMS49" s="4"/>
      <c r="SMT49" s="4"/>
      <c r="SMU49" s="4"/>
      <c r="SMV49" s="4"/>
      <c r="SMW49" s="4"/>
      <c r="SMX49" s="4"/>
      <c r="SMY49" s="4"/>
      <c r="SMZ49" s="4"/>
      <c r="SNA49" s="4"/>
      <c r="SNB49" s="4"/>
      <c r="SNC49" s="4"/>
      <c r="SND49" s="4"/>
      <c r="SNE49" s="4"/>
      <c r="SNF49" s="4"/>
      <c r="SNG49" s="4"/>
      <c r="SNH49" s="4"/>
      <c r="SNI49" s="4"/>
      <c r="SNJ49" s="4"/>
      <c r="SNK49" s="4"/>
      <c r="SNL49" s="4"/>
      <c r="SNM49" s="4"/>
      <c r="SNN49" s="4"/>
      <c r="SNO49" s="4"/>
      <c r="SNP49" s="4"/>
      <c r="SNQ49" s="4"/>
      <c r="SNR49" s="4"/>
      <c r="SNS49" s="4"/>
      <c r="SNT49" s="4"/>
      <c r="SNU49" s="4"/>
      <c r="SNV49" s="4"/>
      <c r="SNW49" s="4"/>
      <c r="SNX49" s="4"/>
      <c r="SNY49" s="4"/>
      <c r="SNZ49" s="4"/>
      <c r="SOA49" s="4"/>
      <c r="SOB49" s="4"/>
      <c r="SOC49" s="4"/>
      <c r="SOD49" s="4"/>
      <c r="SOE49" s="4"/>
      <c r="SOF49" s="4"/>
      <c r="SOG49" s="4"/>
      <c r="SOH49" s="4"/>
      <c r="SOI49" s="4"/>
      <c r="SOJ49" s="4"/>
      <c r="SOK49" s="4"/>
      <c r="SOL49" s="4"/>
      <c r="SOM49" s="4"/>
      <c r="SON49" s="4"/>
      <c r="SOO49" s="4"/>
      <c r="SOP49" s="4"/>
      <c r="SOQ49" s="4"/>
      <c r="SOR49" s="4"/>
      <c r="SOS49" s="4"/>
      <c r="SOT49" s="4"/>
      <c r="SOU49" s="4"/>
      <c r="SOV49" s="4"/>
      <c r="SOW49" s="4"/>
      <c r="SOX49" s="4"/>
      <c r="SOY49" s="4"/>
      <c r="SOZ49" s="4"/>
      <c r="SPA49" s="4"/>
      <c r="SPB49" s="4"/>
      <c r="SPC49" s="4"/>
      <c r="SPD49" s="4"/>
      <c r="SPE49" s="4"/>
      <c r="SPF49" s="4"/>
      <c r="SPG49" s="4"/>
      <c r="SPH49" s="4"/>
      <c r="SPI49" s="4"/>
      <c r="SPJ49" s="4"/>
      <c r="SPK49" s="4"/>
      <c r="SPL49" s="4"/>
      <c r="SPM49" s="4"/>
      <c r="SPN49" s="4"/>
      <c r="SPO49" s="4"/>
      <c r="SPP49" s="4"/>
      <c r="SPQ49" s="4"/>
      <c r="SPR49" s="4"/>
      <c r="SPS49" s="4"/>
      <c r="SPT49" s="4"/>
      <c r="SPU49" s="4"/>
      <c r="SPV49" s="4"/>
      <c r="SPW49" s="4"/>
      <c r="SPX49" s="4"/>
      <c r="SPY49" s="4"/>
      <c r="SPZ49" s="4"/>
      <c r="SQA49" s="4"/>
      <c r="SQB49" s="4"/>
      <c r="SQC49" s="4"/>
      <c r="SQD49" s="4"/>
      <c r="SQE49" s="4"/>
      <c r="SQF49" s="4"/>
      <c r="SQG49" s="4"/>
      <c r="SQH49" s="4"/>
      <c r="SQI49" s="4"/>
      <c r="SQJ49" s="4"/>
      <c r="SQK49" s="4"/>
      <c r="SQL49" s="4"/>
      <c r="SQM49" s="4"/>
      <c r="SQN49" s="4"/>
      <c r="SQO49" s="4"/>
      <c r="SQP49" s="4"/>
      <c r="SQQ49" s="4"/>
      <c r="SQR49" s="4"/>
      <c r="SQS49" s="4"/>
      <c r="SQT49" s="4"/>
      <c r="SQU49" s="4"/>
      <c r="SQV49" s="4"/>
      <c r="SQW49" s="4"/>
      <c r="SQX49" s="4"/>
      <c r="SQY49" s="4"/>
      <c r="SQZ49" s="4"/>
      <c r="SRA49" s="4"/>
      <c r="SRB49" s="4"/>
      <c r="SRC49" s="4"/>
      <c r="SRD49" s="4"/>
      <c r="SRE49" s="4"/>
      <c r="SRF49" s="4"/>
      <c r="SRG49" s="4"/>
      <c r="SRH49" s="4"/>
      <c r="SRI49" s="4"/>
      <c r="SRJ49" s="4"/>
      <c r="SRK49" s="4"/>
      <c r="SRL49" s="4"/>
      <c r="SRM49" s="4"/>
      <c r="SRN49" s="4"/>
      <c r="SRO49" s="4"/>
      <c r="SRP49" s="4"/>
      <c r="SRQ49" s="4"/>
      <c r="SRR49" s="4"/>
      <c r="SRS49" s="4"/>
      <c r="SRT49" s="4"/>
      <c r="SRU49" s="4"/>
      <c r="SRV49" s="4"/>
      <c r="SRW49" s="4"/>
      <c r="SRX49" s="4"/>
      <c r="SRY49" s="4"/>
      <c r="SRZ49" s="4"/>
      <c r="SSA49" s="4"/>
      <c r="SSB49" s="4"/>
      <c r="SSC49" s="4"/>
      <c r="SSD49" s="4"/>
      <c r="SSE49" s="4"/>
      <c r="SSF49" s="4"/>
      <c r="SSG49" s="4"/>
      <c r="SSH49" s="4"/>
      <c r="SSI49" s="4"/>
      <c r="SSJ49" s="4"/>
      <c r="SSK49" s="4"/>
      <c r="SSL49" s="4"/>
      <c r="SSM49" s="4"/>
      <c r="SSN49" s="4"/>
      <c r="SSO49" s="4"/>
      <c r="SSP49" s="4"/>
      <c r="SSQ49" s="4"/>
      <c r="SSR49" s="4"/>
      <c r="SSS49" s="4"/>
      <c r="SST49" s="4"/>
      <c r="SSU49" s="4"/>
      <c r="SSV49" s="4"/>
      <c r="SSW49" s="4"/>
      <c r="SSX49" s="4"/>
      <c r="SSY49" s="4"/>
      <c r="SSZ49" s="4"/>
      <c r="STA49" s="4"/>
      <c r="STB49" s="4"/>
      <c r="STC49" s="4"/>
      <c r="STD49" s="4"/>
      <c r="STE49" s="4"/>
      <c r="STF49" s="4"/>
      <c r="STG49" s="4"/>
      <c r="STH49" s="4"/>
      <c r="STI49" s="4"/>
      <c r="STJ49" s="4"/>
      <c r="STK49" s="4"/>
      <c r="STL49" s="4"/>
      <c r="STM49" s="4"/>
      <c r="STN49" s="4"/>
      <c r="STO49" s="4"/>
      <c r="STP49" s="4"/>
      <c r="STQ49" s="4"/>
      <c r="STR49" s="4"/>
      <c r="STS49" s="4"/>
      <c r="STT49" s="4"/>
      <c r="STU49" s="4"/>
      <c r="STV49" s="4"/>
      <c r="STW49" s="4"/>
      <c r="STX49" s="4"/>
      <c r="STY49" s="4"/>
      <c r="STZ49" s="4"/>
      <c r="SUA49" s="4"/>
      <c r="SUB49" s="4"/>
      <c r="SUC49" s="4"/>
      <c r="SUD49" s="4"/>
      <c r="SUE49" s="4"/>
      <c r="SUF49" s="4"/>
      <c r="SUG49" s="4"/>
      <c r="SUH49" s="4"/>
      <c r="SUI49" s="4"/>
      <c r="SUJ49" s="4"/>
      <c r="SUK49" s="4"/>
      <c r="SUL49" s="4"/>
      <c r="SUM49" s="4"/>
      <c r="SUN49" s="4"/>
      <c r="SUO49" s="4"/>
      <c r="SUP49" s="4"/>
      <c r="SUQ49" s="4"/>
      <c r="SUR49" s="4"/>
      <c r="SUS49" s="4"/>
      <c r="SUT49" s="4"/>
      <c r="SUU49" s="4"/>
      <c r="SUV49" s="4"/>
      <c r="SUW49" s="4"/>
      <c r="SUX49" s="4"/>
      <c r="SUY49" s="4"/>
      <c r="SUZ49" s="4"/>
      <c r="SVA49" s="4"/>
      <c r="SVB49" s="4"/>
      <c r="SVC49" s="4"/>
      <c r="SVD49" s="4"/>
      <c r="SVE49" s="4"/>
      <c r="SVF49" s="4"/>
      <c r="SVG49" s="4"/>
      <c r="SVH49" s="4"/>
      <c r="SVI49" s="4"/>
      <c r="SVJ49" s="4"/>
      <c r="SVK49" s="4"/>
      <c r="SVL49" s="4"/>
      <c r="SVM49" s="4"/>
      <c r="SVN49" s="4"/>
      <c r="SVO49" s="4"/>
      <c r="SVP49" s="4"/>
      <c r="SVQ49" s="4"/>
      <c r="SVR49" s="4"/>
      <c r="SVS49" s="4"/>
      <c r="SVT49" s="4"/>
      <c r="SVU49" s="4"/>
      <c r="SVV49" s="4"/>
      <c r="SVW49" s="4"/>
      <c r="SVX49" s="4"/>
      <c r="SVY49" s="4"/>
      <c r="SVZ49" s="4"/>
      <c r="SWA49" s="4"/>
      <c r="SWB49" s="4"/>
      <c r="SWC49" s="4"/>
      <c r="SWD49" s="4"/>
      <c r="SWE49" s="4"/>
      <c r="SWF49" s="4"/>
      <c r="SWG49" s="4"/>
      <c r="SWH49" s="4"/>
      <c r="SWI49" s="4"/>
      <c r="SWJ49" s="4"/>
      <c r="SWK49" s="4"/>
      <c r="SWL49" s="4"/>
      <c r="SWM49" s="4"/>
      <c r="SWN49" s="4"/>
      <c r="SWO49" s="4"/>
      <c r="SWP49" s="4"/>
      <c r="SWQ49" s="4"/>
      <c r="SWR49" s="4"/>
      <c r="SWS49" s="4"/>
      <c r="SWT49" s="4"/>
      <c r="SWU49" s="4"/>
      <c r="SWV49" s="4"/>
      <c r="SWW49" s="4"/>
      <c r="SWX49" s="4"/>
      <c r="SWY49" s="4"/>
      <c r="SWZ49" s="4"/>
      <c r="SXA49" s="4"/>
      <c r="SXB49" s="4"/>
      <c r="SXC49" s="4"/>
      <c r="SXD49" s="4"/>
      <c r="SXE49" s="4"/>
      <c r="SXF49" s="4"/>
      <c r="SXG49" s="4"/>
      <c r="SXH49" s="4"/>
      <c r="SXI49" s="4"/>
      <c r="SXJ49" s="4"/>
      <c r="SXK49" s="4"/>
      <c r="SXL49" s="4"/>
      <c r="SXM49" s="4"/>
      <c r="SXN49" s="4"/>
      <c r="SXO49" s="4"/>
      <c r="SXP49" s="4"/>
      <c r="SXQ49" s="4"/>
      <c r="SXR49" s="4"/>
      <c r="SXS49" s="4"/>
      <c r="SXT49" s="4"/>
      <c r="SXU49" s="4"/>
      <c r="SXV49" s="4"/>
      <c r="SXW49" s="4"/>
      <c r="SXX49" s="4"/>
      <c r="SXY49" s="4"/>
      <c r="SXZ49" s="4"/>
      <c r="SYA49" s="4"/>
      <c r="SYB49" s="4"/>
      <c r="SYC49" s="4"/>
      <c r="SYD49" s="4"/>
      <c r="SYE49" s="4"/>
      <c r="SYF49" s="4"/>
      <c r="SYG49" s="4"/>
      <c r="SYH49" s="4"/>
      <c r="SYI49" s="4"/>
      <c r="SYJ49" s="4"/>
      <c r="SYK49" s="4"/>
      <c r="SYL49" s="4"/>
      <c r="SYM49" s="4"/>
      <c r="SYN49" s="4"/>
      <c r="SYO49" s="4"/>
      <c r="SYP49" s="4"/>
      <c r="SYQ49" s="4"/>
      <c r="SYR49" s="4"/>
      <c r="SYS49" s="4"/>
      <c r="SYT49" s="4"/>
      <c r="SYU49" s="4"/>
      <c r="SYV49" s="4"/>
      <c r="SYW49" s="4"/>
      <c r="SYX49" s="4"/>
      <c r="SYY49" s="4"/>
      <c r="SYZ49" s="4"/>
      <c r="SZA49" s="4"/>
      <c r="SZB49" s="4"/>
      <c r="SZC49" s="4"/>
      <c r="SZD49" s="4"/>
      <c r="SZE49" s="4"/>
      <c r="SZF49" s="4"/>
      <c r="SZG49" s="4"/>
      <c r="SZH49" s="4"/>
      <c r="SZI49" s="4"/>
      <c r="SZJ49" s="4"/>
      <c r="SZK49" s="4"/>
      <c r="SZL49" s="4"/>
      <c r="SZM49" s="4"/>
      <c r="SZN49" s="4"/>
      <c r="SZO49" s="4"/>
      <c r="SZP49" s="4"/>
      <c r="SZQ49" s="4"/>
      <c r="SZR49" s="4"/>
      <c r="SZS49" s="4"/>
      <c r="SZT49" s="4"/>
      <c r="SZU49" s="4"/>
      <c r="SZV49" s="4"/>
      <c r="SZW49" s="4"/>
      <c r="SZX49" s="4"/>
      <c r="SZY49" s="4"/>
      <c r="SZZ49" s="4"/>
      <c r="TAA49" s="4"/>
      <c r="TAB49" s="4"/>
      <c r="TAC49" s="4"/>
      <c r="TAD49" s="4"/>
      <c r="TAE49" s="4"/>
      <c r="TAF49" s="4"/>
      <c r="TAG49" s="4"/>
      <c r="TAH49" s="4"/>
      <c r="TAI49" s="4"/>
      <c r="TAJ49" s="4"/>
      <c r="TAK49" s="4"/>
      <c r="TAL49" s="4"/>
      <c r="TAM49" s="4"/>
      <c r="TAN49" s="4"/>
      <c r="TAO49" s="4"/>
      <c r="TAP49" s="4"/>
      <c r="TAQ49" s="4"/>
      <c r="TAR49" s="4"/>
      <c r="TAS49" s="4"/>
      <c r="TAT49" s="4"/>
      <c r="TAU49" s="4"/>
      <c r="TAV49" s="4"/>
      <c r="TAW49" s="4"/>
      <c r="TAX49" s="4"/>
      <c r="TAY49" s="4"/>
      <c r="TAZ49" s="4"/>
      <c r="TBA49" s="4"/>
      <c r="TBB49" s="4"/>
      <c r="TBC49" s="4"/>
      <c r="TBD49" s="4"/>
      <c r="TBE49" s="4"/>
      <c r="TBF49" s="4"/>
      <c r="TBG49" s="4"/>
      <c r="TBH49" s="4"/>
      <c r="TBI49" s="4"/>
      <c r="TBJ49" s="4"/>
      <c r="TBK49" s="4"/>
      <c r="TBL49" s="4"/>
      <c r="TBM49" s="4"/>
      <c r="TBN49" s="4"/>
      <c r="TBO49" s="4"/>
      <c r="TBP49" s="4"/>
      <c r="TBQ49" s="4"/>
      <c r="TBR49" s="4"/>
      <c r="TBS49" s="4"/>
      <c r="TBT49" s="4"/>
      <c r="TBU49" s="4"/>
      <c r="TBV49" s="4"/>
      <c r="TBW49" s="4"/>
      <c r="TBX49" s="4"/>
      <c r="TBY49" s="4"/>
      <c r="TBZ49" s="4"/>
      <c r="TCA49" s="4"/>
      <c r="TCB49" s="4"/>
      <c r="TCC49" s="4"/>
      <c r="TCD49" s="4"/>
      <c r="TCE49" s="4"/>
      <c r="TCF49" s="4"/>
      <c r="TCG49" s="4"/>
      <c r="TCH49" s="4"/>
      <c r="TCI49" s="4"/>
      <c r="TCJ49" s="4"/>
      <c r="TCK49" s="4"/>
      <c r="TCL49" s="4"/>
      <c r="TCM49" s="4"/>
      <c r="TCN49" s="4"/>
      <c r="TCO49" s="4"/>
      <c r="TCP49" s="4"/>
      <c r="TCQ49" s="4"/>
      <c r="TCR49" s="4"/>
      <c r="TCS49" s="4"/>
      <c r="TCT49" s="4"/>
      <c r="TCU49" s="4"/>
      <c r="TCV49" s="4"/>
      <c r="TCW49" s="4"/>
      <c r="TCX49" s="4"/>
      <c r="TCY49" s="4"/>
      <c r="TCZ49" s="4"/>
      <c r="TDA49" s="4"/>
      <c r="TDB49" s="4"/>
      <c r="TDC49" s="4"/>
      <c r="TDD49" s="4"/>
      <c r="TDE49" s="4"/>
      <c r="TDF49" s="4"/>
      <c r="TDG49" s="4"/>
      <c r="TDH49" s="4"/>
      <c r="TDI49" s="4"/>
      <c r="TDJ49" s="4"/>
      <c r="TDK49" s="4"/>
      <c r="TDL49" s="4"/>
      <c r="TDM49" s="4"/>
      <c r="TDN49" s="4"/>
      <c r="TDO49" s="4"/>
      <c r="TDP49" s="4"/>
      <c r="TDQ49" s="4"/>
      <c r="TDR49" s="4"/>
      <c r="TDS49" s="4"/>
      <c r="TDT49" s="4"/>
      <c r="TDU49" s="4"/>
      <c r="TDV49" s="4"/>
      <c r="TDW49" s="4"/>
      <c r="TDX49" s="4"/>
      <c r="TDY49" s="4"/>
      <c r="TDZ49" s="4"/>
      <c r="TEA49" s="4"/>
      <c r="TEB49" s="4"/>
      <c r="TEC49" s="4"/>
      <c r="TED49" s="4"/>
      <c r="TEE49" s="4"/>
      <c r="TEF49" s="4"/>
      <c r="TEG49" s="4"/>
      <c r="TEH49" s="4"/>
      <c r="TEI49" s="4"/>
      <c r="TEJ49" s="4"/>
      <c r="TEK49" s="4"/>
      <c r="TEL49" s="4"/>
      <c r="TEM49" s="4"/>
      <c r="TEN49" s="4"/>
      <c r="TEO49" s="4"/>
      <c r="TEP49" s="4"/>
      <c r="TEQ49" s="4"/>
      <c r="TER49" s="4"/>
      <c r="TES49" s="4"/>
      <c r="TET49" s="4"/>
      <c r="TEU49" s="4"/>
      <c r="TEV49" s="4"/>
      <c r="TEW49" s="4"/>
      <c r="TEX49" s="4"/>
      <c r="TEY49" s="4"/>
      <c r="TEZ49" s="4"/>
      <c r="TFA49" s="4"/>
      <c r="TFB49" s="4"/>
      <c r="TFC49" s="4"/>
      <c r="TFD49" s="4"/>
      <c r="TFE49" s="4"/>
      <c r="TFF49" s="4"/>
      <c r="TFG49" s="4"/>
      <c r="TFH49" s="4"/>
      <c r="TFI49" s="4"/>
      <c r="TFJ49" s="4"/>
      <c r="TFK49" s="4"/>
      <c r="TFL49" s="4"/>
      <c r="TFM49" s="4"/>
      <c r="TFN49" s="4"/>
      <c r="TFO49" s="4"/>
      <c r="TFP49" s="4"/>
      <c r="TFQ49" s="4"/>
      <c r="TFR49" s="4"/>
      <c r="TFS49" s="4"/>
      <c r="TFT49" s="4"/>
      <c r="TFU49" s="4"/>
      <c r="TFV49" s="4"/>
      <c r="TFW49" s="4"/>
      <c r="TFX49" s="4"/>
      <c r="TFY49" s="4"/>
      <c r="TFZ49" s="4"/>
      <c r="TGA49" s="4"/>
      <c r="TGB49" s="4"/>
      <c r="TGC49" s="4"/>
      <c r="TGD49" s="4"/>
      <c r="TGE49" s="4"/>
      <c r="TGF49" s="4"/>
      <c r="TGG49" s="4"/>
      <c r="TGH49" s="4"/>
      <c r="TGI49" s="4"/>
      <c r="TGJ49" s="4"/>
      <c r="TGK49" s="4"/>
      <c r="TGL49" s="4"/>
      <c r="TGM49" s="4"/>
      <c r="TGN49" s="4"/>
      <c r="TGO49" s="4"/>
      <c r="TGP49" s="4"/>
      <c r="TGQ49" s="4"/>
      <c r="TGR49" s="4"/>
      <c r="TGS49" s="4"/>
      <c r="TGT49" s="4"/>
      <c r="TGU49" s="4"/>
      <c r="TGV49" s="4"/>
      <c r="TGW49" s="4"/>
      <c r="TGX49" s="4"/>
      <c r="TGY49" s="4"/>
      <c r="TGZ49" s="4"/>
      <c r="THA49" s="4"/>
      <c r="THB49" s="4"/>
      <c r="THC49" s="4"/>
      <c r="THD49" s="4"/>
      <c r="THE49" s="4"/>
      <c r="THF49" s="4"/>
      <c r="THG49" s="4"/>
      <c r="THH49" s="4"/>
      <c r="THI49" s="4"/>
      <c r="THJ49" s="4"/>
      <c r="THK49" s="4"/>
      <c r="THL49" s="4"/>
      <c r="THM49" s="4"/>
      <c r="THN49" s="4"/>
      <c r="THO49" s="4"/>
      <c r="THP49" s="4"/>
      <c r="THQ49" s="4"/>
      <c r="THR49" s="4"/>
      <c r="THS49" s="4"/>
      <c r="THT49" s="4"/>
      <c r="THU49" s="4"/>
      <c r="THV49" s="4"/>
      <c r="THW49" s="4"/>
      <c r="THX49" s="4"/>
      <c r="THY49" s="4"/>
      <c r="THZ49" s="4"/>
      <c r="TIA49" s="4"/>
      <c r="TIB49" s="4"/>
      <c r="TIC49" s="4"/>
      <c r="TID49" s="4"/>
      <c r="TIE49" s="4"/>
      <c r="TIF49" s="4"/>
      <c r="TIG49" s="4"/>
      <c r="TIH49" s="4"/>
      <c r="TII49" s="4"/>
      <c r="TIJ49" s="4"/>
      <c r="TIK49" s="4"/>
      <c r="TIL49" s="4"/>
      <c r="TIM49" s="4"/>
      <c r="TIN49" s="4"/>
      <c r="TIO49" s="4"/>
      <c r="TIP49" s="4"/>
      <c r="TIQ49" s="4"/>
      <c r="TIR49" s="4"/>
      <c r="TIS49" s="4"/>
      <c r="TIT49" s="4"/>
      <c r="TIU49" s="4"/>
      <c r="TIV49" s="4"/>
      <c r="TIW49" s="4"/>
      <c r="TIX49" s="4"/>
      <c r="TIY49" s="4"/>
      <c r="TIZ49" s="4"/>
      <c r="TJA49" s="4"/>
      <c r="TJB49" s="4"/>
      <c r="TJC49" s="4"/>
      <c r="TJD49" s="4"/>
      <c r="TJE49" s="4"/>
      <c r="TJF49" s="4"/>
      <c r="TJG49" s="4"/>
      <c r="TJH49" s="4"/>
      <c r="TJI49" s="4"/>
      <c r="TJJ49" s="4"/>
      <c r="TJK49" s="4"/>
      <c r="TJL49" s="4"/>
      <c r="TJM49" s="4"/>
      <c r="TJN49" s="4"/>
      <c r="TJO49" s="4"/>
      <c r="TJP49" s="4"/>
      <c r="TJQ49" s="4"/>
      <c r="TJR49" s="4"/>
      <c r="TJS49" s="4"/>
      <c r="TJT49" s="4"/>
      <c r="TJU49" s="4"/>
      <c r="TJV49" s="4"/>
      <c r="TJW49" s="4"/>
      <c r="TJX49" s="4"/>
      <c r="TJY49" s="4"/>
      <c r="TJZ49" s="4"/>
      <c r="TKA49" s="4"/>
      <c r="TKB49" s="4"/>
      <c r="TKC49" s="4"/>
      <c r="TKD49" s="4"/>
      <c r="TKE49" s="4"/>
      <c r="TKF49" s="4"/>
      <c r="TKG49" s="4"/>
      <c r="TKH49" s="4"/>
      <c r="TKI49" s="4"/>
      <c r="TKJ49" s="4"/>
      <c r="TKK49" s="4"/>
      <c r="TKL49" s="4"/>
      <c r="TKM49" s="4"/>
      <c r="TKN49" s="4"/>
      <c r="TKO49" s="4"/>
      <c r="TKP49" s="4"/>
      <c r="TKQ49" s="4"/>
      <c r="TKR49" s="4"/>
      <c r="TKS49" s="4"/>
      <c r="TKT49" s="4"/>
      <c r="TKU49" s="4"/>
      <c r="TKV49" s="4"/>
      <c r="TKW49" s="4"/>
      <c r="TKX49" s="4"/>
      <c r="TKY49" s="4"/>
      <c r="TKZ49" s="4"/>
      <c r="TLA49" s="4"/>
      <c r="TLB49" s="4"/>
      <c r="TLC49" s="4"/>
      <c r="TLD49" s="4"/>
      <c r="TLE49" s="4"/>
      <c r="TLF49" s="4"/>
      <c r="TLG49" s="4"/>
      <c r="TLH49" s="4"/>
      <c r="TLI49" s="4"/>
      <c r="TLJ49" s="4"/>
      <c r="TLK49" s="4"/>
      <c r="TLL49" s="4"/>
      <c r="TLM49" s="4"/>
      <c r="TLN49" s="4"/>
      <c r="TLO49" s="4"/>
      <c r="TLP49" s="4"/>
      <c r="TLQ49" s="4"/>
      <c r="TLR49" s="4"/>
      <c r="TLS49" s="4"/>
      <c r="TLT49" s="4"/>
      <c r="TLU49" s="4"/>
      <c r="TLV49" s="4"/>
      <c r="TLW49" s="4"/>
      <c r="TLX49" s="4"/>
      <c r="TLY49" s="4"/>
      <c r="TLZ49" s="4"/>
      <c r="TMA49" s="4"/>
      <c r="TMB49" s="4"/>
      <c r="TMC49" s="4"/>
      <c r="TMD49" s="4"/>
      <c r="TME49" s="4"/>
      <c r="TMF49" s="4"/>
      <c r="TMG49" s="4"/>
      <c r="TMH49" s="4"/>
      <c r="TMI49" s="4"/>
      <c r="TMJ49" s="4"/>
      <c r="TMK49" s="4"/>
      <c r="TML49" s="4"/>
      <c r="TMM49" s="4"/>
      <c r="TMN49" s="4"/>
      <c r="TMO49" s="4"/>
      <c r="TMP49" s="4"/>
      <c r="TMQ49" s="4"/>
      <c r="TMR49" s="4"/>
      <c r="TMS49" s="4"/>
      <c r="TMT49" s="4"/>
      <c r="TMU49" s="4"/>
      <c r="TMV49" s="4"/>
      <c r="TMW49" s="4"/>
      <c r="TMX49" s="4"/>
      <c r="TMY49" s="4"/>
      <c r="TMZ49" s="4"/>
      <c r="TNA49" s="4"/>
      <c r="TNB49" s="4"/>
      <c r="TNC49" s="4"/>
      <c r="TND49" s="4"/>
      <c r="TNE49" s="4"/>
      <c r="TNF49" s="4"/>
      <c r="TNG49" s="4"/>
      <c r="TNH49" s="4"/>
      <c r="TNI49" s="4"/>
      <c r="TNJ49" s="4"/>
      <c r="TNK49" s="4"/>
      <c r="TNL49" s="4"/>
      <c r="TNM49" s="4"/>
      <c r="TNN49" s="4"/>
      <c r="TNO49" s="4"/>
      <c r="TNP49" s="4"/>
      <c r="TNQ49" s="4"/>
      <c r="TNR49" s="4"/>
      <c r="TNS49" s="4"/>
      <c r="TNT49" s="4"/>
      <c r="TNU49" s="4"/>
      <c r="TNV49" s="4"/>
      <c r="TNW49" s="4"/>
      <c r="TNX49" s="4"/>
      <c r="TNY49" s="4"/>
      <c r="TNZ49" s="4"/>
      <c r="TOA49" s="4"/>
      <c r="TOB49" s="4"/>
      <c r="TOC49" s="4"/>
      <c r="TOD49" s="4"/>
      <c r="TOE49" s="4"/>
      <c r="TOF49" s="4"/>
      <c r="TOG49" s="4"/>
      <c r="TOH49" s="4"/>
      <c r="TOI49" s="4"/>
      <c r="TOJ49" s="4"/>
      <c r="TOK49" s="4"/>
      <c r="TOL49" s="4"/>
      <c r="TOM49" s="4"/>
      <c r="TON49" s="4"/>
      <c r="TOO49" s="4"/>
      <c r="TOP49" s="4"/>
      <c r="TOQ49" s="4"/>
      <c r="TOR49" s="4"/>
      <c r="TOS49" s="4"/>
      <c r="TOT49" s="4"/>
      <c r="TOU49" s="4"/>
      <c r="TOV49" s="4"/>
      <c r="TOW49" s="4"/>
      <c r="TOX49" s="4"/>
      <c r="TOY49" s="4"/>
      <c r="TOZ49" s="4"/>
      <c r="TPA49" s="4"/>
      <c r="TPB49" s="4"/>
      <c r="TPC49" s="4"/>
      <c r="TPD49" s="4"/>
      <c r="TPE49" s="4"/>
      <c r="TPF49" s="4"/>
      <c r="TPG49" s="4"/>
      <c r="TPH49" s="4"/>
      <c r="TPI49" s="4"/>
      <c r="TPJ49" s="4"/>
      <c r="TPK49" s="4"/>
      <c r="TPL49" s="4"/>
      <c r="TPM49" s="4"/>
      <c r="TPN49" s="4"/>
      <c r="TPO49" s="4"/>
      <c r="TPP49" s="4"/>
      <c r="TPQ49" s="4"/>
      <c r="TPR49" s="4"/>
      <c r="TPS49" s="4"/>
      <c r="TPT49" s="4"/>
      <c r="TPU49" s="4"/>
      <c r="TPV49" s="4"/>
      <c r="TPW49" s="4"/>
      <c r="TPX49" s="4"/>
      <c r="TPY49" s="4"/>
      <c r="TPZ49" s="4"/>
      <c r="TQA49" s="4"/>
      <c r="TQB49" s="4"/>
      <c r="TQC49" s="4"/>
      <c r="TQD49" s="4"/>
      <c r="TQE49" s="4"/>
      <c r="TQF49" s="4"/>
      <c r="TQG49" s="4"/>
      <c r="TQH49" s="4"/>
      <c r="TQI49" s="4"/>
      <c r="TQJ49" s="4"/>
      <c r="TQK49" s="4"/>
      <c r="TQL49" s="4"/>
      <c r="TQM49" s="4"/>
      <c r="TQN49" s="4"/>
      <c r="TQO49" s="4"/>
      <c r="TQP49" s="4"/>
      <c r="TQQ49" s="4"/>
      <c r="TQR49" s="4"/>
      <c r="TQS49" s="4"/>
      <c r="TQT49" s="4"/>
      <c r="TQU49" s="4"/>
      <c r="TQV49" s="4"/>
      <c r="TQW49" s="4"/>
      <c r="TQX49" s="4"/>
      <c r="TQY49" s="4"/>
      <c r="TQZ49" s="4"/>
      <c r="TRA49" s="4"/>
      <c r="TRB49" s="4"/>
      <c r="TRC49" s="4"/>
      <c r="TRD49" s="4"/>
      <c r="TRE49" s="4"/>
      <c r="TRF49" s="4"/>
      <c r="TRG49" s="4"/>
      <c r="TRH49" s="4"/>
      <c r="TRI49" s="4"/>
      <c r="TRJ49" s="4"/>
      <c r="TRK49" s="4"/>
      <c r="TRL49" s="4"/>
      <c r="TRM49" s="4"/>
      <c r="TRN49" s="4"/>
      <c r="TRO49" s="4"/>
      <c r="TRP49" s="4"/>
      <c r="TRQ49" s="4"/>
      <c r="TRR49" s="4"/>
      <c r="TRS49" s="4"/>
      <c r="TRT49" s="4"/>
      <c r="TRU49" s="4"/>
      <c r="TRV49" s="4"/>
      <c r="TRW49" s="4"/>
      <c r="TRX49" s="4"/>
      <c r="TRY49" s="4"/>
      <c r="TRZ49" s="4"/>
      <c r="TSA49" s="4"/>
      <c r="TSB49" s="4"/>
      <c r="TSC49" s="4"/>
      <c r="TSD49" s="4"/>
      <c r="TSE49" s="4"/>
      <c r="TSF49" s="4"/>
      <c r="TSG49" s="4"/>
      <c r="TSH49" s="4"/>
      <c r="TSI49" s="4"/>
      <c r="TSJ49" s="4"/>
      <c r="TSK49" s="4"/>
      <c r="TSL49" s="4"/>
      <c r="TSM49" s="4"/>
      <c r="TSN49" s="4"/>
      <c r="TSO49" s="4"/>
      <c r="TSP49" s="4"/>
      <c r="TSQ49" s="4"/>
      <c r="TSR49" s="4"/>
      <c r="TSS49" s="4"/>
      <c r="TST49" s="4"/>
      <c r="TSU49" s="4"/>
      <c r="TSV49" s="4"/>
      <c r="TSW49" s="4"/>
      <c r="TSX49" s="4"/>
      <c r="TSY49" s="4"/>
      <c r="TSZ49" s="4"/>
      <c r="TTA49" s="4"/>
      <c r="TTB49" s="4"/>
      <c r="TTC49" s="4"/>
      <c r="TTD49" s="4"/>
      <c r="TTE49" s="4"/>
      <c r="TTF49" s="4"/>
      <c r="TTG49" s="4"/>
      <c r="TTH49" s="4"/>
      <c r="TTI49" s="4"/>
      <c r="TTJ49" s="4"/>
      <c r="TTK49" s="4"/>
      <c r="TTL49" s="4"/>
      <c r="TTM49" s="4"/>
      <c r="TTN49" s="4"/>
      <c r="TTO49" s="4"/>
      <c r="TTP49" s="4"/>
      <c r="TTQ49" s="4"/>
      <c r="TTR49" s="4"/>
      <c r="TTS49" s="4"/>
      <c r="TTT49" s="4"/>
      <c r="TTU49" s="4"/>
      <c r="TTV49" s="4"/>
      <c r="TTW49" s="4"/>
      <c r="TTX49" s="4"/>
      <c r="TTY49" s="4"/>
      <c r="TTZ49" s="4"/>
      <c r="TUA49" s="4"/>
      <c r="TUB49" s="4"/>
      <c r="TUC49" s="4"/>
      <c r="TUD49" s="4"/>
      <c r="TUE49" s="4"/>
      <c r="TUF49" s="4"/>
      <c r="TUG49" s="4"/>
      <c r="TUH49" s="4"/>
      <c r="TUI49" s="4"/>
      <c r="TUJ49" s="4"/>
      <c r="TUK49" s="4"/>
      <c r="TUL49" s="4"/>
      <c r="TUM49" s="4"/>
      <c r="TUN49" s="4"/>
      <c r="TUO49" s="4"/>
      <c r="TUP49" s="4"/>
      <c r="TUQ49" s="4"/>
      <c r="TUR49" s="4"/>
      <c r="TUS49" s="4"/>
      <c r="TUT49" s="4"/>
      <c r="TUU49" s="4"/>
      <c r="TUV49" s="4"/>
      <c r="TUW49" s="4"/>
      <c r="TUX49" s="4"/>
      <c r="TUY49" s="4"/>
      <c r="TUZ49" s="4"/>
      <c r="TVA49" s="4"/>
      <c r="TVB49" s="4"/>
      <c r="TVC49" s="4"/>
      <c r="TVD49" s="4"/>
      <c r="TVE49" s="4"/>
      <c r="TVF49" s="4"/>
      <c r="TVG49" s="4"/>
      <c r="TVH49" s="4"/>
      <c r="TVI49" s="4"/>
      <c r="TVJ49" s="4"/>
      <c r="TVK49" s="4"/>
      <c r="TVL49" s="4"/>
      <c r="TVM49" s="4"/>
      <c r="TVN49" s="4"/>
      <c r="TVO49" s="4"/>
      <c r="TVP49" s="4"/>
      <c r="TVQ49" s="4"/>
      <c r="TVR49" s="4"/>
      <c r="TVS49" s="4"/>
      <c r="TVT49" s="4"/>
      <c r="TVU49" s="4"/>
      <c r="TVV49" s="4"/>
      <c r="TVW49" s="4"/>
      <c r="TVX49" s="4"/>
      <c r="TVY49" s="4"/>
      <c r="TVZ49" s="4"/>
      <c r="TWA49" s="4"/>
      <c r="TWB49" s="4"/>
      <c r="TWC49" s="4"/>
      <c r="TWD49" s="4"/>
      <c r="TWE49" s="4"/>
      <c r="TWF49" s="4"/>
      <c r="TWG49" s="4"/>
      <c r="TWH49" s="4"/>
      <c r="TWI49" s="4"/>
      <c r="TWJ49" s="4"/>
      <c r="TWK49" s="4"/>
      <c r="TWL49" s="4"/>
      <c r="TWM49" s="4"/>
      <c r="TWN49" s="4"/>
      <c r="TWO49" s="4"/>
      <c r="TWP49" s="4"/>
      <c r="TWQ49" s="4"/>
      <c r="TWR49" s="4"/>
      <c r="TWS49" s="4"/>
      <c r="TWT49" s="4"/>
      <c r="TWU49" s="4"/>
      <c r="TWV49" s="4"/>
      <c r="TWW49" s="4"/>
      <c r="TWX49" s="4"/>
      <c r="TWY49" s="4"/>
      <c r="TWZ49" s="4"/>
      <c r="TXA49" s="4"/>
      <c r="TXB49" s="4"/>
      <c r="TXC49" s="4"/>
      <c r="TXD49" s="4"/>
      <c r="TXE49" s="4"/>
      <c r="TXF49" s="4"/>
      <c r="TXG49" s="4"/>
      <c r="TXH49" s="4"/>
      <c r="TXI49" s="4"/>
      <c r="TXJ49" s="4"/>
      <c r="TXK49" s="4"/>
      <c r="TXL49" s="4"/>
      <c r="TXM49" s="4"/>
      <c r="TXN49" s="4"/>
      <c r="TXO49" s="4"/>
      <c r="TXP49" s="4"/>
      <c r="TXQ49" s="4"/>
      <c r="TXR49" s="4"/>
      <c r="TXS49" s="4"/>
      <c r="TXT49" s="4"/>
      <c r="TXU49" s="4"/>
      <c r="TXV49" s="4"/>
      <c r="TXW49" s="4"/>
      <c r="TXX49" s="4"/>
      <c r="TXY49" s="4"/>
      <c r="TXZ49" s="4"/>
      <c r="TYA49" s="4"/>
      <c r="TYB49" s="4"/>
      <c r="TYC49" s="4"/>
      <c r="TYD49" s="4"/>
      <c r="TYE49" s="4"/>
      <c r="TYF49" s="4"/>
      <c r="TYG49" s="4"/>
      <c r="TYH49" s="4"/>
      <c r="TYI49" s="4"/>
      <c r="TYJ49" s="4"/>
      <c r="TYK49" s="4"/>
      <c r="TYL49" s="4"/>
      <c r="TYM49" s="4"/>
      <c r="TYN49" s="4"/>
      <c r="TYO49" s="4"/>
      <c r="TYP49" s="4"/>
      <c r="TYQ49" s="4"/>
      <c r="TYR49" s="4"/>
      <c r="TYS49" s="4"/>
      <c r="TYT49" s="4"/>
      <c r="TYU49" s="4"/>
      <c r="TYV49" s="4"/>
      <c r="TYW49" s="4"/>
      <c r="TYX49" s="4"/>
      <c r="TYY49" s="4"/>
      <c r="TYZ49" s="4"/>
      <c r="TZA49" s="4"/>
      <c r="TZB49" s="4"/>
      <c r="TZC49" s="4"/>
      <c r="TZD49" s="4"/>
      <c r="TZE49" s="4"/>
      <c r="TZF49" s="4"/>
      <c r="TZG49" s="4"/>
      <c r="TZH49" s="4"/>
      <c r="TZI49" s="4"/>
      <c r="TZJ49" s="4"/>
      <c r="TZK49" s="4"/>
      <c r="TZL49" s="4"/>
      <c r="TZM49" s="4"/>
      <c r="TZN49" s="4"/>
      <c r="TZO49" s="4"/>
      <c r="TZP49" s="4"/>
      <c r="TZQ49" s="4"/>
      <c r="TZR49" s="4"/>
      <c r="TZS49" s="4"/>
      <c r="TZT49" s="4"/>
      <c r="TZU49" s="4"/>
      <c r="TZV49" s="4"/>
      <c r="TZW49" s="4"/>
      <c r="TZX49" s="4"/>
      <c r="TZY49" s="4"/>
      <c r="TZZ49" s="4"/>
      <c r="UAA49" s="4"/>
      <c r="UAB49" s="4"/>
      <c r="UAC49" s="4"/>
      <c r="UAD49" s="4"/>
      <c r="UAE49" s="4"/>
      <c r="UAF49" s="4"/>
      <c r="UAG49" s="4"/>
      <c r="UAH49" s="4"/>
      <c r="UAI49" s="4"/>
      <c r="UAJ49" s="4"/>
      <c r="UAK49" s="4"/>
      <c r="UAL49" s="4"/>
      <c r="UAM49" s="4"/>
      <c r="UAN49" s="4"/>
      <c r="UAO49" s="4"/>
      <c r="UAP49" s="4"/>
      <c r="UAQ49" s="4"/>
      <c r="UAR49" s="4"/>
      <c r="UAS49" s="4"/>
      <c r="UAT49" s="4"/>
      <c r="UAU49" s="4"/>
      <c r="UAV49" s="4"/>
      <c r="UAW49" s="4"/>
      <c r="UAX49" s="4"/>
      <c r="UAY49" s="4"/>
      <c r="UAZ49" s="4"/>
      <c r="UBA49" s="4"/>
      <c r="UBB49" s="4"/>
      <c r="UBC49" s="4"/>
      <c r="UBD49" s="4"/>
      <c r="UBE49" s="4"/>
      <c r="UBF49" s="4"/>
      <c r="UBG49" s="4"/>
      <c r="UBH49" s="4"/>
      <c r="UBI49" s="4"/>
      <c r="UBJ49" s="4"/>
      <c r="UBK49" s="4"/>
      <c r="UBL49" s="4"/>
      <c r="UBM49" s="4"/>
      <c r="UBN49" s="4"/>
      <c r="UBO49" s="4"/>
      <c r="UBP49" s="4"/>
      <c r="UBQ49" s="4"/>
      <c r="UBR49" s="4"/>
      <c r="UBS49" s="4"/>
      <c r="UBT49" s="4"/>
      <c r="UBU49" s="4"/>
      <c r="UBV49" s="4"/>
      <c r="UBW49" s="4"/>
      <c r="UBX49" s="4"/>
      <c r="UBY49" s="4"/>
      <c r="UBZ49" s="4"/>
      <c r="UCA49" s="4"/>
      <c r="UCB49" s="4"/>
      <c r="UCC49" s="4"/>
      <c r="UCD49" s="4"/>
      <c r="UCE49" s="4"/>
      <c r="UCF49" s="4"/>
      <c r="UCG49" s="4"/>
      <c r="UCH49" s="4"/>
      <c r="UCI49" s="4"/>
      <c r="UCJ49" s="4"/>
      <c r="UCK49" s="4"/>
      <c r="UCL49" s="4"/>
      <c r="UCM49" s="4"/>
      <c r="UCN49" s="4"/>
      <c r="UCO49" s="4"/>
      <c r="UCP49" s="4"/>
      <c r="UCQ49" s="4"/>
      <c r="UCR49" s="4"/>
      <c r="UCS49" s="4"/>
      <c r="UCT49" s="4"/>
      <c r="UCU49" s="4"/>
      <c r="UCV49" s="4"/>
      <c r="UCW49" s="4"/>
      <c r="UCX49" s="4"/>
      <c r="UCY49" s="4"/>
      <c r="UCZ49" s="4"/>
      <c r="UDA49" s="4"/>
      <c r="UDB49" s="4"/>
      <c r="UDC49" s="4"/>
      <c r="UDD49" s="4"/>
      <c r="UDE49" s="4"/>
      <c r="UDF49" s="4"/>
      <c r="UDG49" s="4"/>
      <c r="UDH49" s="4"/>
      <c r="UDI49" s="4"/>
      <c r="UDJ49" s="4"/>
      <c r="UDK49" s="4"/>
      <c r="UDL49" s="4"/>
      <c r="UDM49" s="4"/>
      <c r="UDN49" s="4"/>
      <c r="UDO49" s="4"/>
      <c r="UDP49" s="4"/>
      <c r="UDQ49" s="4"/>
      <c r="UDR49" s="4"/>
      <c r="UDS49" s="4"/>
      <c r="UDT49" s="4"/>
      <c r="UDU49" s="4"/>
      <c r="UDV49" s="4"/>
      <c r="UDW49" s="4"/>
      <c r="UDX49" s="4"/>
      <c r="UDY49" s="4"/>
      <c r="UDZ49" s="4"/>
      <c r="UEA49" s="4"/>
      <c r="UEB49" s="4"/>
      <c r="UEC49" s="4"/>
      <c r="UED49" s="4"/>
      <c r="UEE49" s="4"/>
      <c r="UEF49" s="4"/>
      <c r="UEG49" s="4"/>
      <c r="UEH49" s="4"/>
      <c r="UEI49" s="4"/>
      <c r="UEJ49" s="4"/>
      <c r="UEK49" s="4"/>
      <c r="UEL49" s="4"/>
      <c r="UEM49" s="4"/>
      <c r="UEN49" s="4"/>
      <c r="UEO49" s="4"/>
      <c r="UEP49" s="4"/>
      <c r="UEQ49" s="4"/>
      <c r="UER49" s="4"/>
      <c r="UES49" s="4"/>
      <c r="UET49" s="4"/>
      <c r="UEU49" s="4"/>
      <c r="UEV49" s="4"/>
      <c r="UEW49" s="4"/>
      <c r="UEX49" s="4"/>
      <c r="UEY49" s="4"/>
      <c r="UEZ49" s="4"/>
      <c r="UFA49" s="4"/>
      <c r="UFB49" s="4"/>
      <c r="UFC49" s="4"/>
      <c r="UFD49" s="4"/>
      <c r="UFE49" s="4"/>
      <c r="UFF49" s="4"/>
      <c r="UFG49" s="4"/>
      <c r="UFH49" s="4"/>
      <c r="UFI49" s="4"/>
      <c r="UFJ49" s="4"/>
      <c r="UFK49" s="4"/>
      <c r="UFL49" s="4"/>
      <c r="UFM49" s="4"/>
      <c r="UFN49" s="4"/>
      <c r="UFO49" s="4"/>
      <c r="UFP49" s="4"/>
      <c r="UFQ49" s="4"/>
      <c r="UFR49" s="4"/>
      <c r="UFS49" s="4"/>
      <c r="UFT49" s="4"/>
      <c r="UFU49" s="4"/>
      <c r="UFV49" s="4"/>
      <c r="UFW49" s="4"/>
      <c r="UFX49" s="4"/>
      <c r="UFY49" s="4"/>
      <c r="UFZ49" s="4"/>
      <c r="UGA49" s="4"/>
      <c r="UGB49" s="4"/>
      <c r="UGC49" s="4"/>
      <c r="UGD49" s="4"/>
      <c r="UGE49" s="4"/>
      <c r="UGF49" s="4"/>
      <c r="UGG49" s="4"/>
      <c r="UGH49" s="4"/>
      <c r="UGI49" s="4"/>
      <c r="UGJ49" s="4"/>
      <c r="UGK49" s="4"/>
      <c r="UGL49" s="4"/>
      <c r="UGM49" s="4"/>
      <c r="UGN49" s="4"/>
      <c r="UGO49" s="4"/>
      <c r="UGP49" s="4"/>
      <c r="UGQ49" s="4"/>
      <c r="UGR49" s="4"/>
      <c r="UGS49" s="4"/>
      <c r="UGT49" s="4"/>
      <c r="UGU49" s="4"/>
      <c r="UGV49" s="4"/>
      <c r="UGW49" s="4"/>
      <c r="UGX49" s="4"/>
      <c r="UGY49" s="4"/>
      <c r="UGZ49" s="4"/>
      <c r="UHA49" s="4"/>
      <c r="UHB49" s="4"/>
      <c r="UHC49" s="4"/>
      <c r="UHD49" s="4"/>
      <c r="UHE49" s="4"/>
      <c r="UHF49" s="4"/>
      <c r="UHG49" s="4"/>
      <c r="UHH49" s="4"/>
      <c r="UHI49" s="4"/>
      <c r="UHJ49" s="4"/>
      <c r="UHK49" s="4"/>
      <c r="UHL49" s="4"/>
      <c r="UHM49" s="4"/>
      <c r="UHN49" s="4"/>
      <c r="UHO49" s="4"/>
      <c r="UHP49" s="4"/>
      <c r="UHQ49" s="4"/>
      <c r="UHR49" s="4"/>
      <c r="UHS49" s="4"/>
      <c r="UHT49" s="4"/>
      <c r="UHU49" s="4"/>
      <c r="UHV49" s="4"/>
      <c r="UHW49" s="4"/>
      <c r="UHX49" s="4"/>
      <c r="UHY49" s="4"/>
      <c r="UHZ49" s="4"/>
      <c r="UIA49" s="4"/>
      <c r="UIB49" s="4"/>
      <c r="UIC49" s="4"/>
      <c r="UID49" s="4"/>
      <c r="UIE49" s="4"/>
      <c r="UIF49" s="4"/>
      <c r="UIG49" s="4"/>
      <c r="UIH49" s="4"/>
      <c r="UII49" s="4"/>
      <c r="UIJ49" s="4"/>
      <c r="UIK49" s="4"/>
      <c r="UIL49" s="4"/>
      <c r="UIM49" s="4"/>
      <c r="UIN49" s="4"/>
      <c r="UIO49" s="4"/>
      <c r="UIP49" s="4"/>
      <c r="UIQ49" s="4"/>
      <c r="UIR49" s="4"/>
      <c r="UIS49" s="4"/>
      <c r="UIT49" s="4"/>
      <c r="UIU49" s="4"/>
      <c r="UIV49" s="4"/>
      <c r="UIW49" s="4"/>
      <c r="UIX49" s="4"/>
      <c r="UIY49" s="4"/>
      <c r="UIZ49" s="4"/>
      <c r="UJA49" s="4"/>
      <c r="UJB49" s="4"/>
      <c r="UJC49" s="4"/>
      <c r="UJD49" s="4"/>
      <c r="UJE49" s="4"/>
      <c r="UJF49" s="4"/>
      <c r="UJG49" s="4"/>
      <c r="UJH49" s="4"/>
      <c r="UJI49" s="4"/>
      <c r="UJJ49" s="4"/>
      <c r="UJK49" s="4"/>
      <c r="UJL49" s="4"/>
      <c r="UJM49" s="4"/>
      <c r="UJN49" s="4"/>
      <c r="UJO49" s="4"/>
      <c r="UJP49" s="4"/>
      <c r="UJQ49" s="4"/>
      <c r="UJR49" s="4"/>
      <c r="UJS49" s="4"/>
      <c r="UJT49" s="4"/>
      <c r="UJU49" s="4"/>
      <c r="UJV49" s="4"/>
      <c r="UJW49" s="4"/>
      <c r="UJX49" s="4"/>
      <c r="UJY49" s="4"/>
      <c r="UJZ49" s="4"/>
      <c r="UKA49" s="4"/>
      <c r="UKB49" s="4"/>
      <c r="UKC49" s="4"/>
      <c r="UKD49" s="4"/>
      <c r="UKE49" s="4"/>
      <c r="UKF49" s="4"/>
      <c r="UKG49" s="4"/>
      <c r="UKH49" s="4"/>
      <c r="UKI49" s="4"/>
      <c r="UKJ49" s="4"/>
      <c r="UKK49" s="4"/>
      <c r="UKL49" s="4"/>
      <c r="UKM49" s="4"/>
      <c r="UKN49" s="4"/>
      <c r="UKO49" s="4"/>
      <c r="UKP49" s="4"/>
      <c r="UKQ49" s="4"/>
      <c r="UKR49" s="4"/>
      <c r="UKS49" s="4"/>
      <c r="UKT49" s="4"/>
      <c r="UKU49" s="4"/>
      <c r="UKV49" s="4"/>
      <c r="UKW49" s="4"/>
      <c r="UKX49" s="4"/>
      <c r="UKY49" s="4"/>
      <c r="UKZ49" s="4"/>
      <c r="ULA49" s="4"/>
      <c r="ULB49" s="4"/>
      <c r="ULC49" s="4"/>
      <c r="ULD49" s="4"/>
      <c r="ULE49" s="4"/>
      <c r="ULF49" s="4"/>
      <c r="ULG49" s="4"/>
      <c r="ULH49" s="4"/>
      <c r="ULI49" s="4"/>
      <c r="ULJ49" s="4"/>
      <c r="ULK49" s="4"/>
      <c r="ULL49" s="4"/>
      <c r="ULM49" s="4"/>
      <c r="ULN49" s="4"/>
      <c r="ULO49" s="4"/>
      <c r="ULP49" s="4"/>
      <c r="ULQ49" s="4"/>
      <c r="ULR49" s="4"/>
      <c r="ULS49" s="4"/>
      <c r="ULT49" s="4"/>
      <c r="ULU49" s="4"/>
      <c r="ULV49" s="4"/>
      <c r="ULW49" s="4"/>
      <c r="ULX49" s="4"/>
      <c r="ULY49" s="4"/>
      <c r="ULZ49" s="4"/>
      <c r="UMA49" s="4"/>
      <c r="UMB49" s="4"/>
      <c r="UMC49" s="4"/>
      <c r="UMD49" s="4"/>
      <c r="UME49" s="4"/>
      <c r="UMF49" s="4"/>
      <c r="UMG49" s="4"/>
      <c r="UMH49" s="4"/>
      <c r="UMI49" s="4"/>
      <c r="UMJ49" s="4"/>
      <c r="UMK49" s="4"/>
      <c r="UML49" s="4"/>
      <c r="UMM49" s="4"/>
      <c r="UMN49" s="4"/>
      <c r="UMO49" s="4"/>
      <c r="UMP49" s="4"/>
      <c r="UMQ49" s="4"/>
      <c r="UMR49" s="4"/>
      <c r="UMS49" s="4"/>
      <c r="UMT49" s="4"/>
      <c r="UMU49" s="4"/>
      <c r="UMV49" s="4"/>
      <c r="UMW49" s="4"/>
      <c r="UMX49" s="4"/>
      <c r="UMY49" s="4"/>
      <c r="UMZ49" s="4"/>
      <c r="UNA49" s="4"/>
      <c r="UNB49" s="4"/>
      <c r="UNC49" s="4"/>
      <c r="UND49" s="4"/>
      <c r="UNE49" s="4"/>
      <c r="UNF49" s="4"/>
      <c r="UNG49" s="4"/>
      <c r="UNH49" s="4"/>
      <c r="UNI49" s="4"/>
      <c r="UNJ49" s="4"/>
      <c r="UNK49" s="4"/>
      <c r="UNL49" s="4"/>
      <c r="UNM49" s="4"/>
      <c r="UNN49" s="4"/>
      <c r="UNO49" s="4"/>
      <c r="UNP49" s="4"/>
      <c r="UNQ49" s="4"/>
      <c r="UNR49" s="4"/>
      <c r="UNS49" s="4"/>
      <c r="UNT49" s="4"/>
      <c r="UNU49" s="4"/>
      <c r="UNV49" s="4"/>
      <c r="UNW49" s="4"/>
      <c r="UNX49" s="4"/>
      <c r="UNY49" s="4"/>
      <c r="UNZ49" s="4"/>
      <c r="UOA49" s="4"/>
      <c r="UOB49" s="4"/>
      <c r="UOC49" s="4"/>
      <c r="UOD49" s="4"/>
      <c r="UOE49" s="4"/>
      <c r="UOF49" s="4"/>
      <c r="UOG49" s="4"/>
      <c r="UOH49" s="4"/>
      <c r="UOI49" s="4"/>
      <c r="UOJ49" s="4"/>
      <c r="UOK49" s="4"/>
      <c r="UOL49" s="4"/>
      <c r="UOM49" s="4"/>
      <c r="UON49" s="4"/>
      <c r="UOO49" s="4"/>
      <c r="UOP49" s="4"/>
      <c r="UOQ49" s="4"/>
      <c r="UOR49" s="4"/>
      <c r="UOS49" s="4"/>
      <c r="UOT49" s="4"/>
      <c r="UOU49" s="4"/>
      <c r="UOV49" s="4"/>
      <c r="UOW49" s="4"/>
      <c r="UOX49" s="4"/>
      <c r="UOY49" s="4"/>
      <c r="UOZ49" s="4"/>
      <c r="UPA49" s="4"/>
      <c r="UPB49" s="4"/>
      <c r="UPC49" s="4"/>
      <c r="UPD49" s="4"/>
      <c r="UPE49" s="4"/>
      <c r="UPF49" s="4"/>
      <c r="UPG49" s="4"/>
      <c r="UPH49" s="4"/>
      <c r="UPI49" s="4"/>
      <c r="UPJ49" s="4"/>
      <c r="UPK49" s="4"/>
      <c r="UPL49" s="4"/>
      <c r="UPM49" s="4"/>
      <c r="UPN49" s="4"/>
      <c r="UPO49" s="4"/>
      <c r="UPP49" s="4"/>
      <c r="UPQ49" s="4"/>
      <c r="UPR49" s="4"/>
      <c r="UPS49" s="4"/>
      <c r="UPT49" s="4"/>
      <c r="UPU49" s="4"/>
      <c r="UPV49" s="4"/>
      <c r="UPW49" s="4"/>
      <c r="UPX49" s="4"/>
      <c r="UPY49" s="4"/>
      <c r="UPZ49" s="4"/>
      <c r="UQA49" s="4"/>
      <c r="UQB49" s="4"/>
      <c r="UQC49" s="4"/>
      <c r="UQD49" s="4"/>
      <c r="UQE49" s="4"/>
      <c r="UQF49" s="4"/>
      <c r="UQG49" s="4"/>
      <c r="UQH49" s="4"/>
      <c r="UQI49" s="4"/>
      <c r="UQJ49" s="4"/>
      <c r="UQK49" s="4"/>
      <c r="UQL49" s="4"/>
      <c r="UQM49" s="4"/>
      <c r="UQN49" s="4"/>
      <c r="UQO49" s="4"/>
      <c r="UQP49" s="4"/>
      <c r="UQQ49" s="4"/>
      <c r="UQR49" s="4"/>
      <c r="UQS49" s="4"/>
      <c r="UQT49" s="4"/>
      <c r="UQU49" s="4"/>
      <c r="UQV49" s="4"/>
      <c r="UQW49" s="4"/>
      <c r="UQX49" s="4"/>
      <c r="UQY49" s="4"/>
      <c r="UQZ49" s="4"/>
      <c r="URA49" s="4"/>
      <c r="URB49" s="4"/>
      <c r="URC49" s="4"/>
      <c r="URD49" s="4"/>
      <c r="URE49" s="4"/>
      <c r="URF49" s="4"/>
      <c r="URG49" s="4"/>
      <c r="URH49" s="4"/>
      <c r="URI49" s="4"/>
      <c r="URJ49" s="4"/>
      <c r="URK49" s="4"/>
      <c r="URL49" s="4"/>
      <c r="URM49" s="4"/>
      <c r="URN49" s="4"/>
      <c r="URO49" s="4"/>
      <c r="URP49" s="4"/>
      <c r="URQ49" s="4"/>
      <c r="URR49" s="4"/>
      <c r="URS49" s="4"/>
      <c r="URT49" s="4"/>
      <c r="URU49" s="4"/>
      <c r="URV49" s="4"/>
      <c r="URW49" s="4"/>
      <c r="URX49" s="4"/>
      <c r="URY49" s="4"/>
      <c r="URZ49" s="4"/>
      <c r="USA49" s="4"/>
      <c r="USB49" s="4"/>
      <c r="USC49" s="4"/>
      <c r="USD49" s="4"/>
      <c r="USE49" s="4"/>
      <c r="USF49" s="4"/>
      <c r="USG49" s="4"/>
      <c r="USH49" s="4"/>
      <c r="USI49" s="4"/>
      <c r="USJ49" s="4"/>
      <c r="USK49" s="4"/>
      <c r="USL49" s="4"/>
      <c r="USM49" s="4"/>
      <c r="USN49" s="4"/>
      <c r="USO49" s="4"/>
      <c r="USP49" s="4"/>
      <c r="USQ49" s="4"/>
      <c r="USR49" s="4"/>
      <c r="USS49" s="4"/>
      <c r="UST49" s="4"/>
      <c r="USU49" s="4"/>
      <c r="USV49" s="4"/>
      <c r="USW49" s="4"/>
      <c r="USX49" s="4"/>
      <c r="USY49" s="4"/>
      <c r="USZ49" s="4"/>
      <c r="UTA49" s="4"/>
      <c r="UTB49" s="4"/>
      <c r="UTC49" s="4"/>
      <c r="UTD49" s="4"/>
      <c r="UTE49" s="4"/>
      <c r="UTF49" s="4"/>
      <c r="UTG49" s="4"/>
      <c r="UTH49" s="4"/>
      <c r="UTI49" s="4"/>
      <c r="UTJ49" s="4"/>
      <c r="UTK49" s="4"/>
      <c r="UTL49" s="4"/>
      <c r="UTM49" s="4"/>
      <c r="UTN49" s="4"/>
      <c r="UTO49" s="4"/>
      <c r="UTP49" s="4"/>
      <c r="UTQ49" s="4"/>
      <c r="UTR49" s="4"/>
      <c r="UTS49" s="4"/>
      <c r="UTT49" s="4"/>
      <c r="UTU49" s="4"/>
      <c r="UTV49" s="4"/>
      <c r="UTW49" s="4"/>
      <c r="UTX49" s="4"/>
      <c r="UTY49" s="4"/>
      <c r="UTZ49" s="4"/>
      <c r="UUA49" s="4"/>
      <c r="UUB49" s="4"/>
      <c r="UUC49" s="4"/>
      <c r="UUD49" s="4"/>
      <c r="UUE49" s="4"/>
      <c r="UUF49" s="4"/>
      <c r="UUG49" s="4"/>
      <c r="UUH49" s="4"/>
      <c r="UUI49" s="4"/>
      <c r="UUJ49" s="4"/>
      <c r="UUK49" s="4"/>
      <c r="UUL49" s="4"/>
      <c r="UUM49" s="4"/>
      <c r="UUN49" s="4"/>
      <c r="UUO49" s="4"/>
      <c r="UUP49" s="4"/>
      <c r="UUQ49" s="4"/>
      <c r="UUR49" s="4"/>
      <c r="UUS49" s="4"/>
      <c r="UUT49" s="4"/>
      <c r="UUU49" s="4"/>
      <c r="UUV49" s="4"/>
      <c r="UUW49" s="4"/>
      <c r="UUX49" s="4"/>
      <c r="UUY49" s="4"/>
      <c r="UUZ49" s="4"/>
      <c r="UVA49" s="4"/>
      <c r="UVB49" s="4"/>
      <c r="UVC49" s="4"/>
      <c r="UVD49" s="4"/>
      <c r="UVE49" s="4"/>
      <c r="UVF49" s="4"/>
      <c r="UVG49" s="4"/>
      <c r="UVH49" s="4"/>
      <c r="UVI49" s="4"/>
      <c r="UVJ49" s="4"/>
      <c r="UVK49" s="4"/>
      <c r="UVL49" s="4"/>
      <c r="UVM49" s="4"/>
      <c r="UVN49" s="4"/>
      <c r="UVO49" s="4"/>
      <c r="UVP49" s="4"/>
      <c r="UVQ49" s="4"/>
      <c r="UVR49" s="4"/>
      <c r="UVS49" s="4"/>
      <c r="UVT49" s="4"/>
      <c r="UVU49" s="4"/>
      <c r="UVV49" s="4"/>
      <c r="UVW49" s="4"/>
      <c r="UVX49" s="4"/>
      <c r="UVY49" s="4"/>
      <c r="UVZ49" s="4"/>
      <c r="UWA49" s="4"/>
      <c r="UWB49" s="4"/>
      <c r="UWC49" s="4"/>
      <c r="UWD49" s="4"/>
      <c r="UWE49" s="4"/>
      <c r="UWF49" s="4"/>
      <c r="UWG49" s="4"/>
      <c r="UWH49" s="4"/>
      <c r="UWI49" s="4"/>
      <c r="UWJ49" s="4"/>
      <c r="UWK49" s="4"/>
      <c r="UWL49" s="4"/>
      <c r="UWM49" s="4"/>
      <c r="UWN49" s="4"/>
      <c r="UWO49" s="4"/>
      <c r="UWP49" s="4"/>
      <c r="UWQ49" s="4"/>
      <c r="UWR49" s="4"/>
      <c r="UWS49" s="4"/>
      <c r="UWT49" s="4"/>
      <c r="UWU49" s="4"/>
      <c r="UWV49" s="4"/>
      <c r="UWW49" s="4"/>
      <c r="UWX49" s="4"/>
      <c r="UWY49" s="4"/>
      <c r="UWZ49" s="4"/>
      <c r="UXA49" s="4"/>
      <c r="UXB49" s="4"/>
      <c r="UXC49" s="4"/>
      <c r="UXD49" s="4"/>
      <c r="UXE49" s="4"/>
      <c r="UXF49" s="4"/>
      <c r="UXG49" s="4"/>
      <c r="UXH49" s="4"/>
      <c r="UXI49" s="4"/>
      <c r="UXJ49" s="4"/>
      <c r="UXK49" s="4"/>
      <c r="UXL49" s="4"/>
      <c r="UXM49" s="4"/>
      <c r="UXN49" s="4"/>
      <c r="UXO49" s="4"/>
      <c r="UXP49" s="4"/>
      <c r="UXQ49" s="4"/>
      <c r="UXR49" s="4"/>
      <c r="UXS49" s="4"/>
      <c r="UXT49" s="4"/>
      <c r="UXU49" s="4"/>
      <c r="UXV49" s="4"/>
      <c r="UXW49" s="4"/>
      <c r="UXX49" s="4"/>
      <c r="UXY49" s="4"/>
      <c r="UXZ49" s="4"/>
      <c r="UYA49" s="4"/>
      <c r="UYB49" s="4"/>
      <c r="UYC49" s="4"/>
      <c r="UYD49" s="4"/>
      <c r="UYE49" s="4"/>
      <c r="UYF49" s="4"/>
      <c r="UYG49" s="4"/>
      <c r="UYH49" s="4"/>
      <c r="UYI49" s="4"/>
      <c r="UYJ49" s="4"/>
      <c r="UYK49" s="4"/>
      <c r="UYL49" s="4"/>
      <c r="UYM49" s="4"/>
      <c r="UYN49" s="4"/>
      <c r="UYO49" s="4"/>
      <c r="UYP49" s="4"/>
      <c r="UYQ49" s="4"/>
      <c r="UYR49" s="4"/>
      <c r="UYS49" s="4"/>
      <c r="UYT49" s="4"/>
      <c r="UYU49" s="4"/>
      <c r="UYV49" s="4"/>
      <c r="UYW49" s="4"/>
      <c r="UYX49" s="4"/>
      <c r="UYY49" s="4"/>
      <c r="UYZ49" s="4"/>
      <c r="UZA49" s="4"/>
      <c r="UZB49" s="4"/>
      <c r="UZC49" s="4"/>
      <c r="UZD49" s="4"/>
      <c r="UZE49" s="4"/>
      <c r="UZF49" s="4"/>
      <c r="UZG49" s="4"/>
      <c r="UZH49" s="4"/>
      <c r="UZI49" s="4"/>
      <c r="UZJ49" s="4"/>
      <c r="UZK49" s="4"/>
      <c r="UZL49" s="4"/>
      <c r="UZM49" s="4"/>
      <c r="UZN49" s="4"/>
      <c r="UZO49" s="4"/>
      <c r="UZP49" s="4"/>
      <c r="UZQ49" s="4"/>
      <c r="UZR49" s="4"/>
      <c r="UZS49" s="4"/>
      <c r="UZT49" s="4"/>
      <c r="UZU49" s="4"/>
      <c r="UZV49" s="4"/>
      <c r="UZW49" s="4"/>
      <c r="UZX49" s="4"/>
      <c r="UZY49" s="4"/>
      <c r="UZZ49" s="4"/>
      <c r="VAA49" s="4"/>
      <c r="VAB49" s="4"/>
      <c r="VAC49" s="4"/>
      <c r="VAD49" s="4"/>
      <c r="VAE49" s="4"/>
      <c r="VAF49" s="4"/>
      <c r="VAG49" s="4"/>
      <c r="VAH49" s="4"/>
      <c r="VAI49" s="4"/>
      <c r="VAJ49" s="4"/>
      <c r="VAK49" s="4"/>
      <c r="VAL49" s="4"/>
      <c r="VAM49" s="4"/>
      <c r="VAN49" s="4"/>
      <c r="VAO49" s="4"/>
      <c r="VAP49" s="4"/>
      <c r="VAQ49" s="4"/>
      <c r="VAR49" s="4"/>
      <c r="VAS49" s="4"/>
      <c r="VAT49" s="4"/>
      <c r="VAU49" s="4"/>
      <c r="VAV49" s="4"/>
      <c r="VAW49" s="4"/>
      <c r="VAX49" s="4"/>
      <c r="VAY49" s="4"/>
      <c r="VAZ49" s="4"/>
      <c r="VBA49" s="4"/>
      <c r="VBB49" s="4"/>
      <c r="VBC49" s="4"/>
      <c r="VBD49" s="4"/>
      <c r="VBE49" s="4"/>
      <c r="VBF49" s="4"/>
      <c r="VBG49" s="4"/>
      <c r="VBH49" s="4"/>
      <c r="VBI49" s="4"/>
      <c r="VBJ49" s="4"/>
      <c r="VBK49" s="4"/>
      <c r="VBL49" s="4"/>
      <c r="VBM49" s="4"/>
      <c r="VBN49" s="4"/>
      <c r="VBO49" s="4"/>
      <c r="VBP49" s="4"/>
      <c r="VBQ49" s="4"/>
      <c r="VBR49" s="4"/>
      <c r="VBS49" s="4"/>
      <c r="VBT49" s="4"/>
      <c r="VBU49" s="4"/>
      <c r="VBV49" s="4"/>
      <c r="VBW49" s="4"/>
      <c r="VBX49" s="4"/>
      <c r="VBY49" s="4"/>
      <c r="VBZ49" s="4"/>
      <c r="VCA49" s="4"/>
      <c r="VCB49" s="4"/>
      <c r="VCC49" s="4"/>
      <c r="VCD49" s="4"/>
      <c r="VCE49" s="4"/>
      <c r="VCF49" s="4"/>
      <c r="VCG49" s="4"/>
      <c r="VCH49" s="4"/>
      <c r="VCI49" s="4"/>
      <c r="VCJ49" s="4"/>
      <c r="VCK49" s="4"/>
      <c r="VCL49" s="4"/>
      <c r="VCM49" s="4"/>
      <c r="VCN49" s="4"/>
      <c r="VCO49" s="4"/>
      <c r="VCP49" s="4"/>
      <c r="VCQ49" s="4"/>
      <c r="VCR49" s="4"/>
      <c r="VCS49" s="4"/>
      <c r="VCT49" s="4"/>
      <c r="VCU49" s="4"/>
      <c r="VCV49" s="4"/>
      <c r="VCW49" s="4"/>
      <c r="VCX49" s="4"/>
      <c r="VCY49" s="4"/>
      <c r="VCZ49" s="4"/>
      <c r="VDA49" s="4"/>
      <c r="VDB49" s="4"/>
      <c r="VDC49" s="4"/>
      <c r="VDD49" s="4"/>
      <c r="VDE49" s="4"/>
      <c r="VDF49" s="4"/>
      <c r="VDG49" s="4"/>
      <c r="VDH49" s="4"/>
      <c r="VDI49" s="4"/>
      <c r="VDJ49" s="4"/>
      <c r="VDK49" s="4"/>
      <c r="VDL49" s="4"/>
      <c r="VDM49" s="4"/>
      <c r="VDN49" s="4"/>
      <c r="VDO49" s="4"/>
      <c r="VDP49" s="4"/>
      <c r="VDQ49" s="4"/>
      <c r="VDR49" s="4"/>
      <c r="VDS49" s="4"/>
      <c r="VDT49" s="4"/>
      <c r="VDU49" s="4"/>
      <c r="VDV49" s="4"/>
      <c r="VDW49" s="4"/>
      <c r="VDX49" s="4"/>
      <c r="VDY49" s="4"/>
      <c r="VDZ49" s="4"/>
      <c r="VEA49" s="4"/>
      <c r="VEB49" s="4"/>
      <c r="VEC49" s="4"/>
      <c r="VED49" s="4"/>
      <c r="VEE49" s="4"/>
      <c r="VEF49" s="4"/>
      <c r="VEG49" s="4"/>
      <c r="VEH49" s="4"/>
      <c r="VEI49" s="4"/>
      <c r="VEJ49" s="4"/>
      <c r="VEK49" s="4"/>
      <c r="VEL49" s="4"/>
      <c r="VEM49" s="4"/>
      <c r="VEN49" s="4"/>
      <c r="VEO49" s="4"/>
      <c r="VEP49" s="4"/>
      <c r="VEQ49" s="4"/>
      <c r="VER49" s="4"/>
      <c r="VES49" s="4"/>
      <c r="VET49" s="4"/>
      <c r="VEU49" s="4"/>
      <c r="VEV49" s="4"/>
      <c r="VEW49" s="4"/>
      <c r="VEX49" s="4"/>
      <c r="VEY49" s="4"/>
      <c r="VEZ49" s="4"/>
      <c r="VFA49" s="4"/>
      <c r="VFB49" s="4"/>
      <c r="VFC49" s="4"/>
      <c r="VFD49" s="4"/>
      <c r="VFE49" s="4"/>
      <c r="VFF49" s="4"/>
      <c r="VFG49" s="4"/>
      <c r="VFH49" s="4"/>
      <c r="VFI49" s="4"/>
      <c r="VFJ49" s="4"/>
      <c r="VFK49" s="4"/>
      <c r="VFL49" s="4"/>
      <c r="VFM49" s="4"/>
      <c r="VFN49" s="4"/>
      <c r="VFO49" s="4"/>
      <c r="VFP49" s="4"/>
      <c r="VFQ49" s="4"/>
      <c r="VFR49" s="4"/>
      <c r="VFS49" s="4"/>
      <c r="VFT49" s="4"/>
      <c r="VFU49" s="4"/>
      <c r="VFV49" s="4"/>
      <c r="VFW49" s="4"/>
      <c r="VFX49" s="4"/>
      <c r="VFY49" s="4"/>
      <c r="VFZ49" s="4"/>
      <c r="VGA49" s="4"/>
      <c r="VGB49" s="4"/>
      <c r="VGC49" s="4"/>
      <c r="VGD49" s="4"/>
      <c r="VGE49" s="4"/>
      <c r="VGF49" s="4"/>
      <c r="VGG49" s="4"/>
      <c r="VGH49" s="4"/>
      <c r="VGI49" s="4"/>
      <c r="VGJ49" s="4"/>
      <c r="VGK49" s="4"/>
      <c r="VGL49" s="4"/>
      <c r="VGM49" s="4"/>
      <c r="VGN49" s="4"/>
      <c r="VGO49" s="4"/>
      <c r="VGP49" s="4"/>
      <c r="VGQ49" s="4"/>
      <c r="VGR49" s="4"/>
      <c r="VGS49" s="4"/>
      <c r="VGT49" s="4"/>
      <c r="VGU49" s="4"/>
      <c r="VGV49" s="4"/>
      <c r="VGW49" s="4"/>
      <c r="VGX49" s="4"/>
      <c r="VGY49" s="4"/>
      <c r="VGZ49" s="4"/>
      <c r="VHA49" s="4"/>
      <c r="VHB49" s="4"/>
      <c r="VHC49" s="4"/>
      <c r="VHD49" s="4"/>
      <c r="VHE49" s="4"/>
      <c r="VHF49" s="4"/>
      <c r="VHG49" s="4"/>
      <c r="VHH49" s="4"/>
      <c r="VHI49" s="4"/>
      <c r="VHJ49" s="4"/>
      <c r="VHK49" s="4"/>
      <c r="VHL49" s="4"/>
      <c r="VHM49" s="4"/>
      <c r="VHN49" s="4"/>
      <c r="VHO49" s="4"/>
      <c r="VHP49" s="4"/>
      <c r="VHQ49" s="4"/>
      <c r="VHR49" s="4"/>
      <c r="VHS49" s="4"/>
      <c r="VHT49" s="4"/>
      <c r="VHU49" s="4"/>
      <c r="VHV49" s="4"/>
      <c r="VHW49" s="4"/>
      <c r="VHX49" s="4"/>
      <c r="VHY49" s="4"/>
      <c r="VHZ49" s="4"/>
      <c r="VIA49" s="4"/>
      <c r="VIB49" s="4"/>
      <c r="VIC49" s="4"/>
      <c r="VID49" s="4"/>
      <c r="VIE49" s="4"/>
      <c r="VIF49" s="4"/>
      <c r="VIG49" s="4"/>
      <c r="VIH49" s="4"/>
      <c r="VII49" s="4"/>
      <c r="VIJ49" s="4"/>
      <c r="VIK49" s="4"/>
      <c r="VIL49" s="4"/>
      <c r="VIM49" s="4"/>
      <c r="VIN49" s="4"/>
      <c r="VIO49" s="4"/>
      <c r="VIP49" s="4"/>
      <c r="VIQ49" s="4"/>
      <c r="VIR49" s="4"/>
      <c r="VIS49" s="4"/>
      <c r="VIT49" s="4"/>
      <c r="VIU49" s="4"/>
      <c r="VIV49" s="4"/>
      <c r="VIW49" s="4"/>
      <c r="VIX49" s="4"/>
      <c r="VIY49" s="4"/>
      <c r="VIZ49" s="4"/>
      <c r="VJA49" s="4"/>
      <c r="VJB49" s="4"/>
      <c r="VJC49" s="4"/>
      <c r="VJD49" s="4"/>
      <c r="VJE49" s="4"/>
      <c r="VJF49" s="4"/>
      <c r="VJG49" s="4"/>
      <c r="VJH49" s="4"/>
      <c r="VJI49" s="4"/>
      <c r="VJJ49" s="4"/>
      <c r="VJK49" s="4"/>
      <c r="VJL49" s="4"/>
      <c r="VJM49" s="4"/>
      <c r="VJN49" s="4"/>
      <c r="VJO49" s="4"/>
      <c r="VJP49" s="4"/>
      <c r="VJQ49" s="4"/>
      <c r="VJR49" s="4"/>
      <c r="VJS49" s="4"/>
      <c r="VJT49" s="4"/>
      <c r="VJU49" s="4"/>
      <c r="VJV49" s="4"/>
      <c r="VJW49" s="4"/>
      <c r="VJX49" s="4"/>
      <c r="VJY49" s="4"/>
      <c r="VJZ49" s="4"/>
      <c r="VKA49" s="4"/>
      <c r="VKB49" s="4"/>
      <c r="VKC49" s="4"/>
      <c r="VKD49" s="4"/>
      <c r="VKE49" s="4"/>
      <c r="VKF49" s="4"/>
      <c r="VKG49" s="4"/>
      <c r="VKH49" s="4"/>
      <c r="VKI49" s="4"/>
      <c r="VKJ49" s="4"/>
      <c r="VKK49" s="4"/>
      <c r="VKL49" s="4"/>
      <c r="VKM49" s="4"/>
      <c r="VKN49" s="4"/>
      <c r="VKO49" s="4"/>
      <c r="VKP49" s="4"/>
      <c r="VKQ49" s="4"/>
      <c r="VKR49" s="4"/>
      <c r="VKS49" s="4"/>
      <c r="VKT49" s="4"/>
      <c r="VKU49" s="4"/>
      <c r="VKV49" s="4"/>
      <c r="VKW49" s="4"/>
      <c r="VKX49" s="4"/>
      <c r="VKY49" s="4"/>
      <c r="VKZ49" s="4"/>
      <c r="VLA49" s="4"/>
      <c r="VLB49" s="4"/>
      <c r="VLC49" s="4"/>
      <c r="VLD49" s="4"/>
      <c r="VLE49" s="4"/>
      <c r="VLF49" s="4"/>
      <c r="VLG49" s="4"/>
      <c r="VLH49" s="4"/>
      <c r="VLI49" s="4"/>
      <c r="VLJ49" s="4"/>
      <c r="VLK49" s="4"/>
      <c r="VLL49" s="4"/>
      <c r="VLM49" s="4"/>
      <c r="VLN49" s="4"/>
      <c r="VLO49" s="4"/>
      <c r="VLP49" s="4"/>
      <c r="VLQ49" s="4"/>
      <c r="VLR49" s="4"/>
      <c r="VLS49" s="4"/>
      <c r="VLT49" s="4"/>
      <c r="VLU49" s="4"/>
      <c r="VLV49" s="4"/>
      <c r="VLW49" s="4"/>
      <c r="VLX49" s="4"/>
      <c r="VLY49" s="4"/>
      <c r="VLZ49" s="4"/>
      <c r="VMA49" s="4"/>
      <c r="VMB49" s="4"/>
      <c r="VMC49" s="4"/>
      <c r="VMD49" s="4"/>
      <c r="VME49" s="4"/>
      <c r="VMF49" s="4"/>
      <c r="VMG49" s="4"/>
      <c r="VMH49" s="4"/>
      <c r="VMI49" s="4"/>
      <c r="VMJ49" s="4"/>
      <c r="VMK49" s="4"/>
      <c r="VML49" s="4"/>
      <c r="VMM49" s="4"/>
      <c r="VMN49" s="4"/>
      <c r="VMO49" s="4"/>
      <c r="VMP49" s="4"/>
      <c r="VMQ49" s="4"/>
      <c r="VMR49" s="4"/>
      <c r="VMS49" s="4"/>
      <c r="VMT49" s="4"/>
      <c r="VMU49" s="4"/>
      <c r="VMV49" s="4"/>
      <c r="VMW49" s="4"/>
      <c r="VMX49" s="4"/>
      <c r="VMY49" s="4"/>
      <c r="VMZ49" s="4"/>
      <c r="VNA49" s="4"/>
      <c r="VNB49" s="4"/>
      <c r="VNC49" s="4"/>
      <c r="VND49" s="4"/>
      <c r="VNE49" s="4"/>
      <c r="VNF49" s="4"/>
      <c r="VNG49" s="4"/>
      <c r="VNH49" s="4"/>
      <c r="VNI49" s="4"/>
      <c r="VNJ49" s="4"/>
      <c r="VNK49" s="4"/>
      <c r="VNL49" s="4"/>
      <c r="VNM49" s="4"/>
      <c r="VNN49" s="4"/>
      <c r="VNO49" s="4"/>
      <c r="VNP49" s="4"/>
      <c r="VNQ49" s="4"/>
      <c r="VNR49" s="4"/>
      <c r="VNS49" s="4"/>
      <c r="VNT49" s="4"/>
      <c r="VNU49" s="4"/>
      <c r="VNV49" s="4"/>
      <c r="VNW49" s="4"/>
      <c r="VNX49" s="4"/>
      <c r="VNY49" s="4"/>
      <c r="VNZ49" s="4"/>
      <c r="VOA49" s="4"/>
      <c r="VOB49" s="4"/>
      <c r="VOC49" s="4"/>
      <c r="VOD49" s="4"/>
      <c r="VOE49" s="4"/>
      <c r="VOF49" s="4"/>
      <c r="VOG49" s="4"/>
      <c r="VOH49" s="4"/>
      <c r="VOI49" s="4"/>
      <c r="VOJ49" s="4"/>
      <c r="VOK49" s="4"/>
      <c r="VOL49" s="4"/>
      <c r="VOM49" s="4"/>
      <c r="VON49" s="4"/>
      <c r="VOO49" s="4"/>
      <c r="VOP49" s="4"/>
      <c r="VOQ49" s="4"/>
      <c r="VOR49" s="4"/>
      <c r="VOS49" s="4"/>
      <c r="VOT49" s="4"/>
      <c r="VOU49" s="4"/>
      <c r="VOV49" s="4"/>
      <c r="VOW49" s="4"/>
      <c r="VOX49" s="4"/>
      <c r="VOY49" s="4"/>
      <c r="VOZ49" s="4"/>
      <c r="VPA49" s="4"/>
      <c r="VPB49" s="4"/>
      <c r="VPC49" s="4"/>
      <c r="VPD49" s="4"/>
      <c r="VPE49" s="4"/>
      <c r="VPF49" s="4"/>
      <c r="VPG49" s="4"/>
      <c r="VPH49" s="4"/>
      <c r="VPI49" s="4"/>
      <c r="VPJ49" s="4"/>
      <c r="VPK49" s="4"/>
      <c r="VPL49" s="4"/>
      <c r="VPM49" s="4"/>
      <c r="VPN49" s="4"/>
      <c r="VPO49" s="4"/>
      <c r="VPP49" s="4"/>
      <c r="VPQ49" s="4"/>
      <c r="VPR49" s="4"/>
      <c r="VPS49" s="4"/>
      <c r="VPT49" s="4"/>
      <c r="VPU49" s="4"/>
      <c r="VPV49" s="4"/>
      <c r="VPW49" s="4"/>
      <c r="VPX49" s="4"/>
    </row>
    <row r="50" spans="1:15312" s="3" customFormat="1">
      <c r="A50" s="313" t="s">
        <v>590</v>
      </c>
      <c r="B50" s="302">
        <v>260</v>
      </c>
      <c r="C50" s="302">
        <v>345</v>
      </c>
      <c r="D50" s="302">
        <v>446</v>
      </c>
      <c r="E50" s="302">
        <v>535</v>
      </c>
      <c r="G50" s="4"/>
      <c r="I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c r="IU50" s="4"/>
      <c r="IV50" s="4"/>
      <c r="IW50" s="4"/>
      <c r="IX50" s="4"/>
      <c r="IY50" s="4"/>
      <c r="IZ50" s="4"/>
      <c r="JA50" s="4"/>
      <c r="JB50" s="4"/>
      <c r="JC50" s="4"/>
      <c r="JD50" s="4"/>
      <c r="JE50" s="4"/>
      <c r="JF50" s="4"/>
      <c r="JG50" s="4"/>
      <c r="JH50" s="4"/>
      <c r="JI50" s="4"/>
      <c r="JJ50" s="4"/>
      <c r="JK50" s="4"/>
      <c r="JL50" s="4"/>
      <c r="JM50" s="4"/>
      <c r="JN50" s="4"/>
      <c r="JO50" s="4"/>
      <c r="JP50" s="4"/>
      <c r="JQ50" s="4"/>
      <c r="JR50" s="4"/>
      <c r="JS50" s="4"/>
      <c r="JT50" s="4"/>
      <c r="JU50" s="4"/>
      <c r="JV50" s="4"/>
      <c r="JW50" s="4"/>
      <c r="JX50" s="4"/>
      <c r="JY50" s="4"/>
      <c r="JZ50" s="4"/>
      <c r="KA50" s="4"/>
      <c r="KB50" s="4"/>
      <c r="KC50" s="4"/>
      <c r="KD50" s="4"/>
      <c r="KE50" s="4"/>
      <c r="KF50" s="4"/>
      <c r="KG50" s="4"/>
      <c r="KH50" s="4"/>
      <c r="KI50" s="4"/>
      <c r="KJ50" s="4"/>
      <c r="KK50" s="4"/>
      <c r="KL50" s="4"/>
      <c r="KM50" s="4"/>
      <c r="KN50" s="4"/>
      <c r="KO50" s="4"/>
      <c r="KP50" s="4"/>
      <c r="KQ50" s="4"/>
      <c r="KR50" s="4"/>
      <c r="KS50" s="4"/>
      <c r="KT50" s="4"/>
      <c r="KU50" s="4"/>
      <c r="KV50" s="4"/>
      <c r="KW50" s="4"/>
      <c r="KX50" s="4"/>
      <c r="KY50" s="4"/>
      <c r="KZ50" s="4"/>
      <c r="LA50" s="4"/>
      <c r="LB50" s="4"/>
      <c r="LC50" s="4"/>
      <c r="LD50" s="4"/>
      <c r="LE50" s="4"/>
      <c r="LF50" s="4"/>
      <c r="LG50" s="4"/>
      <c r="LH50" s="4"/>
      <c r="LI50" s="4"/>
      <c r="LJ50" s="4"/>
      <c r="LK50" s="4"/>
      <c r="LL50" s="4"/>
      <c r="LM50" s="4"/>
      <c r="LN50" s="4"/>
      <c r="LO50" s="4"/>
      <c r="LP50" s="4"/>
      <c r="LQ50" s="4"/>
      <c r="LR50" s="4"/>
      <c r="LS50" s="4"/>
      <c r="LT50" s="4"/>
      <c r="LU50" s="4"/>
      <c r="LV50" s="4"/>
      <c r="LW50" s="4"/>
      <c r="LX50" s="4"/>
      <c r="LY50" s="4"/>
      <c r="LZ50" s="4"/>
      <c r="MA50" s="4"/>
      <c r="MB50" s="4"/>
      <c r="MC50" s="4"/>
      <c r="MD50" s="4"/>
      <c r="ME50" s="4"/>
      <c r="MF50" s="4"/>
      <c r="MG50" s="4"/>
      <c r="MH50" s="4"/>
      <c r="MI50" s="4"/>
      <c r="MJ50" s="4"/>
      <c r="MK50" s="4"/>
      <c r="ML50" s="4"/>
      <c r="MM50" s="4"/>
      <c r="MN50" s="4"/>
      <c r="MO50" s="4"/>
      <c r="MP50" s="4"/>
      <c r="MQ50" s="4"/>
      <c r="MR50" s="4"/>
      <c r="MS50" s="4"/>
      <c r="MT50" s="4"/>
      <c r="MU50" s="4"/>
      <c r="MV50" s="4"/>
      <c r="MW50" s="4"/>
      <c r="MX50" s="4"/>
      <c r="MY50" s="4"/>
      <c r="MZ50" s="4"/>
      <c r="NA50" s="4"/>
      <c r="NB50" s="4"/>
      <c r="NC50" s="4"/>
      <c r="ND50" s="4"/>
      <c r="NE50" s="4"/>
      <c r="NF50" s="4"/>
      <c r="NG50" s="4"/>
      <c r="NH50" s="4"/>
      <c r="NI50" s="4"/>
      <c r="NJ50" s="4"/>
      <c r="NK50" s="4"/>
      <c r="NL50" s="4"/>
      <c r="NM50" s="4"/>
      <c r="NN50" s="4"/>
      <c r="NO50" s="4"/>
      <c r="NP50" s="4"/>
      <c r="NQ50" s="4"/>
      <c r="NR50" s="4"/>
      <c r="NS50" s="4"/>
      <c r="NT50" s="4"/>
      <c r="NU50" s="4"/>
      <c r="NV50" s="4"/>
      <c r="NW50" s="4"/>
      <c r="NX50" s="4"/>
      <c r="NY50" s="4"/>
      <c r="NZ50" s="4"/>
      <c r="OA50" s="4"/>
      <c r="OB50" s="4"/>
      <c r="OC50" s="4"/>
      <c r="OD50" s="4"/>
      <c r="OE50" s="4"/>
      <c r="OF50" s="4"/>
      <c r="OG50" s="4"/>
      <c r="OH50" s="4"/>
      <c r="OI50" s="4"/>
      <c r="OJ50" s="4"/>
      <c r="OK50" s="4"/>
      <c r="OL50" s="4"/>
      <c r="OM50" s="4"/>
      <c r="ON50" s="4"/>
      <c r="OO50" s="4"/>
      <c r="OP50" s="4"/>
      <c r="OQ50" s="4"/>
      <c r="OR50" s="4"/>
      <c r="OS50" s="4"/>
      <c r="OT50" s="4"/>
      <c r="OU50" s="4"/>
      <c r="OV50" s="4"/>
      <c r="OW50" s="4"/>
      <c r="OX50" s="4"/>
      <c r="OY50" s="4"/>
      <c r="OZ50" s="4"/>
      <c r="PA50" s="4"/>
      <c r="PB50" s="4"/>
      <c r="PC50" s="4"/>
      <c r="PD50" s="4"/>
      <c r="PE50" s="4"/>
      <c r="PF50" s="4"/>
      <c r="PG50" s="4"/>
      <c r="PH50" s="4"/>
      <c r="PI50" s="4"/>
      <c r="PJ50" s="4"/>
      <c r="PK50" s="4"/>
      <c r="PL50" s="4"/>
      <c r="PM50" s="4"/>
      <c r="PN50" s="4"/>
      <c r="PO50" s="4"/>
      <c r="PP50" s="4"/>
      <c r="PQ50" s="4"/>
      <c r="PR50" s="4"/>
      <c r="PS50" s="4"/>
      <c r="PT50" s="4"/>
      <c r="PU50" s="4"/>
      <c r="PV50" s="4"/>
      <c r="PW50" s="4"/>
      <c r="PX50" s="4"/>
      <c r="PY50" s="4"/>
      <c r="PZ50" s="4"/>
      <c r="QA50" s="4"/>
      <c r="QB50" s="4"/>
      <c r="QC50" s="4"/>
      <c r="QD50" s="4"/>
      <c r="QE50" s="4"/>
      <c r="QF50" s="4"/>
      <c r="QG50" s="4"/>
      <c r="QH50" s="4"/>
      <c r="QI50" s="4"/>
      <c r="QJ50" s="4"/>
      <c r="QK50" s="4"/>
      <c r="QL50" s="4"/>
      <c r="QM50" s="4"/>
      <c r="QN50" s="4"/>
      <c r="QO50" s="4"/>
      <c r="QP50" s="4"/>
      <c r="QQ50" s="4"/>
      <c r="QR50" s="4"/>
      <c r="QS50" s="4"/>
      <c r="QT50" s="4"/>
      <c r="QU50" s="4"/>
      <c r="QV50" s="4"/>
      <c r="QW50" s="4"/>
      <c r="QX50" s="4"/>
      <c r="QY50" s="4"/>
      <c r="QZ50" s="4"/>
      <c r="RA50" s="4"/>
      <c r="RB50" s="4"/>
      <c r="RC50" s="4"/>
      <c r="RD50" s="4"/>
      <c r="RE50" s="4"/>
      <c r="RF50" s="4"/>
      <c r="RG50" s="4"/>
      <c r="RH50" s="4"/>
      <c r="RI50" s="4"/>
      <c r="RJ50" s="4"/>
      <c r="RK50" s="4"/>
      <c r="RL50" s="4"/>
      <c r="RM50" s="4"/>
      <c r="RN50" s="4"/>
      <c r="RO50" s="4"/>
      <c r="RP50" s="4"/>
      <c r="RQ50" s="4"/>
      <c r="RR50" s="4"/>
      <c r="RS50" s="4"/>
      <c r="RT50" s="4"/>
      <c r="RU50" s="4"/>
      <c r="RV50" s="4"/>
      <c r="RW50" s="4"/>
      <c r="RX50" s="4"/>
      <c r="RY50" s="4"/>
      <c r="RZ50" s="4"/>
      <c r="SA50" s="4"/>
      <c r="SB50" s="4"/>
      <c r="SC50" s="4"/>
      <c r="SD50" s="4"/>
      <c r="SE50" s="4"/>
      <c r="SF50" s="4"/>
      <c r="SG50" s="4"/>
      <c r="SH50" s="4"/>
      <c r="SI50" s="4"/>
      <c r="SJ50" s="4"/>
      <c r="SK50" s="4"/>
      <c r="SL50" s="4"/>
      <c r="SM50" s="4"/>
      <c r="SN50" s="4"/>
      <c r="SO50" s="4"/>
      <c r="SP50" s="4"/>
      <c r="SQ50" s="4"/>
      <c r="SR50" s="4"/>
      <c r="SS50" s="4"/>
      <c r="ST50" s="4"/>
      <c r="SU50" s="4"/>
      <c r="SV50" s="4"/>
      <c r="SW50" s="4"/>
      <c r="SX50" s="4"/>
      <c r="SY50" s="4"/>
      <c r="SZ50" s="4"/>
      <c r="TA50" s="4"/>
      <c r="TB50" s="4"/>
      <c r="TC50" s="4"/>
      <c r="TD50" s="4"/>
      <c r="TE50" s="4"/>
      <c r="TF50" s="4"/>
      <c r="TG50" s="4"/>
      <c r="TH50" s="4"/>
      <c r="TI50" s="4"/>
      <c r="TJ50" s="4"/>
      <c r="TK50" s="4"/>
      <c r="TL50" s="4"/>
      <c r="TM50" s="4"/>
      <c r="TN50" s="4"/>
      <c r="TO50" s="4"/>
      <c r="TP50" s="4"/>
      <c r="TQ50" s="4"/>
      <c r="TR50" s="4"/>
      <c r="TS50" s="4"/>
      <c r="TT50" s="4"/>
      <c r="TU50" s="4"/>
      <c r="TV50" s="4"/>
      <c r="TW50" s="4"/>
      <c r="TX50" s="4"/>
      <c r="TY50" s="4"/>
      <c r="TZ50" s="4"/>
      <c r="UA50" s="4"/>
      <c r="UB50" s="4"/>
      <c r="UC50" s="4"/>
      <c r="UD50" s="4"/>
      <c r="UE50" s="4"/>
      <c r="UF50" s="4"/>
      <c r="UG50" s="4"/>
      <c r="UH50" s="4"/>
      <c r="UI50" s="4"/>
      <c r="UJ50" s="4"/>
      <c r="UK50" s="4"/>
      <c r="UL50" s="4"/>
      <c r="UM50" s="4"/>
      <c r="UN50" s="4"/>
      <c r="UO50" s="4"/>
      <c r="UP50" s="4"/>
      <c r="UQ50" s="4"/>
      <c r="UR50" s="4"/>
      <c r="US50" s="4"/>
      <c r="UT50" s="4"/>
      <c r="UU50" s="4"/>
      <c r="UV50" s="4"/>
      <c r="UW50" s="4"/>
      <c r="UX50" s="4"/>
      <c r="UY50" s="4"/>
      <c r="UZ50" s="4"/>
      <c r="VA50" s="4"/>
      <c r="VB50" s="4"/>
      <c r="VC50" s="4"/>
      <c r="VD50" s="4"/>
      <c r="VE50" s="4"/>
      <c r="VF50" s="4"/>
      <c r="VG50" s="4"/>
      <c r="VH50" s="4"/>
      <c r="VI50" s="4"/>
      <c r="VJ50" s="4"/>
      <c r="VK50" s="4"/>
      <c r="VL50" s="4"/>
      <c r="VM50" s="4"/>
      <c r="VN50" s="4"/>
      <c r="VO50" s="4"/>
      <c r="VP50" s="4"/>
      <c r="VQ50" s="4"/>
      <c r="VR50" s="4"/>
      <c r="VS50" s="4"/>
      <c r="VT50" s="4"/>
      <c r="VU50" s="4"/>
      <c r="VV50" s="4"/>
      <c r="VW50" s="4"/>
      <c r="VX50" s="4"/>
      <c r="VY50" s="4"/>
      <c r="VZ50" s="4"/>
      <c r="WA50" s="4"/>
      <c r="WB50" s="4"/>
      <c r="WC50" s="4"/>
      <c r="WD50" s="4"/>
      <c r="WE50" s="4"/>
      <c r="WF50" s="4"/>
      <c r="WG50" s="4"/>
      <c r="WH50" s="4"/>
      <c r="WI50" s="4"/>
      <c r="WJ50" s="4"/>
      <c r="WK50" s="4"/>
      <c r="WL50" s="4"/>
      <c r="WM50" s="4"/>
      <c r="WN50" s="4"/>
      <c r="WO50" s="4"/>
      <c r="WP50" s="4"/>
      <c r="WQ50" s="4"/>
      <c r="WR50" s="4"/>
      <c r="WS50" s="4"/>
      <c r="WT50" s="4"/>
      <c r="WU50" s="4"/>
      <c r="WV50" s="4"/>
      <c r="WW50" s="4"/>
      <c r="WX50" s="4"/>
      <c r="WY50" s="4"/>
      <c r="WZ50" s="4"/>
      <c r="XA50" s="4"/>
      <c r="XB50" s="4"/>
      <c r="XC50" s="4"/>
      <c r="XD50" s="4"/>
      <c r="XE50" s="4"/>
      <c r="XF50" s="4"/>
      <c r="XG50" s="4"/>
      <c r="XH50" s="4"/>
      <c r="XI50" s="4"/>
      <c r="XJ50" s="4"/>
      <c r="XK50" s="4"/>
      <c r="XL50" s="4"/>
      <c r="XM50" s="4"/>
      <c r="XN50" s="4"/>
      <c r="XO50" s="4"/>
      <c r="XP50" s="4"/>
      <c r="XQ50" s="4"/>
      <c r="XR50" s="4"/>
      <c r="XS50" s="4"/>
      <c r="XT50" s="4"/>
      <c r="XU50" s="4"/>
      <c r="XV50" s="4"/>
      <c r="XW50" s="4"/>
      <c r="XX50" s="4"/>
      <c r="XY50" s="4"/>
      <c r="XZ50" s="4"/>
      <c r="YA50" s="4"/>
      <c r="YB50" s="4"/>
      <c r="YC50" s="4"/>
      <c r="YD50" s="4"/>
      <c r="YE50" s="4"/>
      <c r="YF50" s="4"/>
      <c r="YG50" s="4"/>
      <c r="YH50" s="4"/>
      <c r="YI50" s="4"/>
      <c r="YJ50" s="4"/>
      <c r="YK50" s="4"/>
      <c r="YL50" s="4"/>
      <c r="YM50" s="4"/>
      <c r="YN50" s="4"/>
      <c r="YO50" s="4"/>
      <c r="YP50" s="4"/>
      <c r="YQ50" s="4"/>
      <c r="YR50" s="4"/>
      <c r="YS50" s="4"/>
      <c r="YT50" s="4"/>
      <c r="YU50" s="4"/>
      <c r="YV50" s="4"/>
      <c r="YW50" s="4"/>
      <c r="YX50" s="4"/>
      <c r="YY50" s="4"/>
      <c r="YZ50" s="4"/>
      <c r="ZA50" s="4"/>
      <c r="ZB50" s="4"/>
      <c r="ZC50" s="4"/>
      <c r="ZD50" s="4"/>
      <c r="ZE50" s="4"/>
      <c r="ZF50" s="4"/>
      <c r="ZG50" s="4"/>
      <c r="ZH50" s="4"/>
      <c r="ZI50" s="4"/>
      <c r="ZJ50" s="4"/>
      <c r="ZK50" s="4"/>
      <c r="ZL50" s="4"/>
      <c r="ZM50" s="4"/>
      <c r="ZN50" s="4"/>
      <c r="ZO50" s="4"/>
      <c r="ZP50" s="4"/>
      <c r="ZQ50" s="4"/>
      <c r="ZR50" s="4"/>
      <c r="ZS50" s="4"/>
      <c r="ZT50" s="4"/>
      <c r="ZU50" s="4"/>
      <c r="ZV50" s="4"/>
      <c r="ZW50" s="4"/>
      <c r="ZX50" s="4"/>
      <c r="ZY50" s="4"/>
      <c r="ZZ50" s="4"/>
      <c r="AAA50" s="4"/>
      <c r="AAB50" s="4"/>
      <c r="AAC50" s="4"/>
      <c r="AAD50" s="4"/>
      <c r="AAE50" s="4"/>
      <c r="AAF50" s="4"/>
      <c r="AAG50" s="4"/>
      <c r="AAH50" s="4"/>
      <c r="AAI50" s="4"/>
      <c r="AAJ50" s="4"/>
      <c r="AAK50" s="4"/>
      <c r="AAL50" s="4"/>
      <c r="AAM50" s="4"/>
      <c r="AAN50" s="4"/>
      <c r="AAO50" s="4"/>
      <c r="AAP50" s="4"/>
      <c r="AAQ50" s="4"/>
      <c r="AAR50" s="4"/>
      <c r="AAS50" s="4"/>
      <c r="AAT50" s="4"/>
      <c r="AAU50" s="4"/>
      <c r="AAV50" s="4"/>
      <c r="AAW50" s="4"/>
      <c r="AAX50" s="4"/>
      <c r="AAY50" s="4"/>
      <c r="AAZ50" s="4"/>
      <c r="ABA50" s="4"/>
      <c r="ABB50" s="4"/>
      <c r="ABC50" s="4"/>
      <c r="ABD50" s="4"/>
      <c r="ABE50" s="4"/>
      <c r="ABF50" s="4"/>
      <c r="ABG50" s="4"/>
      <c r="ABH50" s="4"/>
      <c r="ABI50" s="4"/>
      <c r="ABJ50" s="4"/>
      <c r="ABK50" s="4"/>
      <c r="ABL50" s="4"/>
      <c r="ABM50" s="4"/>
      <c r="ABN50" s="4"/>
      <c r="ABO50" s="4"/>
      <c r="ABP50" s="4"/>
      <c r="ABQ50" s="4"/>
      <c r="ABR50" s="4"/>
      <c r="ABS50" s="4"/>
      <c r="ABT50" s="4"/>
      <c r="ABU50" s="4"/>
      <c r="ABV50" s="4"/>
      <c r="ABW50" s="4"/>
      <c r="ABX50" s="4"/>
      <c r="ABY50" s="4"/>
      <c r="ABZ50" s="4"/>
      <c r="ACA50" s="4"/>
      <c r="ACB50" s="4"/>
      <c r="ACC50" s="4"/>
      <c r="ACD50" s="4"/>
      <c r="ACE50" s="4"/>
      <c r="ACF50" s="4"/>
      <c r="ACG50" s="4"/>
      <c r="ACH50" s="4"/>
      <c r="ACI50" s="4"/>
      <c r="ACJ50" s="4"/>
      <c r="ACK50" s="4"/>
      <c r="ACL50" s="4"/>
      <c r="ACM50" s="4"/>
      <c r="ACN50" s="4"/>
      <c r="ACO50" s="4"/>
      <c r="ACP50" s="4"/>
      <c r="ACQ50" s="4"/>
      <c r="ACR50" s="4"/>
      <c r="ACS50" s="4"/>
      <c r="ACT50" s="4"/>
      <c r="ACU50" s="4"/>
      <c r="ACV50" s="4"/>
      <c r="ACW50" s="4"/>
      <c r="ACX50" s="4"/>
      <c r="ACY50" s="4"/>
      <c r="ACZ50" s="4"/>
      <c r="ADA50" s="4"/>
      <c r="ADB50" s="4"/>
      <c r="ADC50" s="4"/>
      <c r="ADD50" s="4"/>
      <c r="ADE50" s="4"/>
      <c r="ADF50" s="4"/>
      <c r="ADG50" s="4"/>
      <c r="ADH50" s="4"/>
      <c r="ADI50" s="4"/>
      <c r="ADJ50" s="4"/>
      <c r="ADK50" s="4"/>
      <c r="ADL50" s="4"/>
      <c r="ADM50" s="4"/>
      <c r="ADN50" s="4"/>
      <c r="ADO50" s="4"/>
      <c r="ADP50" s="4"/>
      <c r="ADQ50" s="4"/>
      <c r="ADR50" s="4"/>
      <c r="ADS50" s="4"/>
      <c r="ADT50" s="4"/>
      <c r="ADU50" s="4"/>
      <c r="ADV50" s="4"/>
      <c r="ADW50" s="4"/>
      <c r="ADX50" s="4"/>
      <c r="ADY50" s="4"/>
      <c r="ADZ50" s="4"/>
      <c r="AEA50" s="4"/>
      <c r="AEB50" s="4"/>
      <c r="AEC50" s="4"/>
      <c r="AED50" s="4"/>
      <c r="AEE50" s="4"/>
      <c r="AEF50" s="4"/>
      <c r="AEG50" s="4"/>
      <c r="AEH50" s="4"/>
      <c r="AEI50" s="4"/>
      <c r="AEJ50" s="4"/>
      <c r="AEK50" s="4"/>
      <c r="AEL50" s="4"/>
      <c r="AEM50" s="4"/>
      <c r="AEN50" s="4"/>
      <c r="AEO50" s="4"/>
      <c r="AEP50" s="4"/>
      <c r="AEQ50" s="4"/>
      <c r="AER50" s="4"/>
      <c r="AES50" s="4"/>
      <c r="AET50" s="4"/>
      <c r="AEU50" s="4"/>
      <c r="AEV50" s="4"/>
      <c r="AEW50" s="4"/>
      <c r="AEX50" s="4"/>
      <c r="AEY50" s="4"/>
      <c r="AEZ50" s="4"/>
      <c r="AFA50" s="4"/>
      <c r="AFB50" s="4"/>
      <c r="AFC50" s="4"/>
      <c r="AFD50" s="4"/>
      <c r="AFE50" s="4"/>
      <c r="AFF50" s="4"/>
      <c r="AFG50" s="4"/>
      <c r="AFH50" s="4"/>
      <c r="AFI50" s="4"/>
      <c r="AFJ50" s="4"/>
      <c r="AFK50" s="4"/>
      <c r="AFL50" s="4"/>
      <c r="AFM50" s="4"/>
      <c r="AFN50" s="4"/>
      <c r="AFO50" s="4"/>
      <c r="AFP50" s="4"/>
      <c r="AFQ50" s="4"/>
      <c r="AFR50" s="4"/>
      <c r="AFS50" s="4"/>
      <c r="AFT50" s="4"/>
      <c r="AFU50" s="4"/>
      <c r="AFV50" s="4"/>
      <c r="AFW50" s="4"/>
      <c r="AFX50" s="4"/>
      <c r="AFY50" s="4"/>
      <c r="AFZ50" s="4"/>
      <c r="AGA50" s="4"/>
      <c r="AGB50" s="4"/>
      <c r="AGC50" s="4"/>
      <c r="AGD50" s="4"/>
      <c r="AGE50" s="4"/>
      <c r="AGF50" s="4"/>
      <c r="AGG50" s="4"/>
      <c r="AGH50" s="4"/>
      <c r="AGI50" s="4"/>
      <c r="AGJ50" s="4"/>
      <c r="AGK50" s="4"/>
      <c r="AGL50" s="4"/>
      <c r="AGM50" s="4"/>
      <c r="AGN50" s="4"/>
      <c r="AGO50" s="4"/>
      <c r="AGP50" s="4"/>
      <c r="AGQ50" s="4"/>
      <c r="AGR50" s="4"/>
      <c r="AGS50" s="4"/>
      <c r="AGT50" s="4"/>
      <c r="AGU50" s="4"/>
      <c r="AGV50" s="4"/>
      <c r="AGW50" s="4"/>
      <c r="AGX50" s="4"/>
      <c r="AGY50" s="4"/>
      <c r="AGZ50" s="4"/>
      <c r="AHA50" s="4"/>
      <c r="AHB50" s="4"/>
      <c r="AHC50" s="4"/>
      <c r="AHD50" s="4"/>
      <c r="AHE50" s="4"/>
      <c r="AHF50" s="4"/>
      <c r="AHG50" s="4"/>
      <c r="AHH50" s="4"/>
      <c r="AHI50" s="4"/>
      <c r="AHJ50" s="4"/>
      <c r="AHK50" s="4"/>
      <c r="AHL50" s="4"/>
      <c r="AHM50" s="4"/>
      <c r="AHN50" s="4"/>
      <c r="AHO50" s="4"/>
      <c r="AHP50" s="4"/>
      <c r="AHQ50" s="4"/>
      <c r="AHR50" s="4"/>
      <c r="AHS50" s="4"/>
      <c r="AHT50" s="4"/>
      <c r="AHU50" s="4"/>
      <c r="AHV50" s="4"/>
      <c r="AHW50" s="4"/>
      <c r="AHX50" s="4"/>
      <c r="AHY50" s="4"/>
      <c r="AHZ50" s="4"/>
      <c r="AIA50" s="4"/>
      <c r="AIB50" s="4"/>
      <c r="AIC50" s="4"/>
      <c r="AID50" s="4"/>
      <c r="AIE50" s="4"/>
      <c r="AIF50" s="4"/>
      <c r="AIG50" s="4"/>
      <c r="AIH50" s="4"/>
      <c r="AII50" s="4"/>
      <c r="AIJ50" s="4"/>
      <c r="AIK50" s="4"/>
      <c r="AIL50" s="4"/>
      <c r="AIM50" s="4"/>
      <c r="AIN50" s="4"/>
      <c r="AIO50" s="4"/>
      <c r="AIP50" s="4"/>
      <c r="AIQ50" s="4"/>
      <c r="AIR50" s="4"/>
      <c r="AIS50" s="4"/>
      <c r="AIT50" s="4"/>
      <c r="AIU50" s="4"/>
      <c r="AIV50" s="4"/>
      <c r="AIW50" s="4"/>
      <c r="AIX50" s="4"/>
      <c r="AIY50" s="4"/>
      <c r="AIZ50" s="4"/>
      <c r="AJA50" s="4"/>
      <c r="AJB50" s="4"/>
      <c r="AJC50" s="4"/>
      <c r="AJD50" s="4"/>
      <c r="AJE50" s="4"/>
      <c r="AJF50" s="4"/>
      <c r="AJG50" s="4"/>
      <c r="AJH50" s="4"/>
      <c r="AJI50" s="4"/>
      <c r="AJJ50" s="4"/>
      <c r="AJK50" s="4"/>
      <c r="AJL50" s="4"/>
      <c r="AJM50" s="4"/>
      <c r="AJN50" s="4"/>
      <c r="AJO50" s="4"/>
      <c r="AJP50" s="4"/>
      <c r="AJQ50" s="4"/>
      <c r="AJR50" s="4"/>
      <c r="AJS50" s="4"/>
      <c r="AJT50" s="4"/>
      <c r="AJU50" s="4"/>
      <c r="AJV50" s="4"/>
      <c r="AJW50" s="4"/>
      <c r="AJX50" s="4"/>
      <c r="AJY50" s="4"/>
      <c r="AJZ50" s="4"/>
      <c r="AKA50" s="4"/>
      <c r="AKB50" s="4"/>
      <c r="AKC50" s="4"/>
      <c r="AKD50" s="4"/>
      <c r="AKE50" s="4"/>
      <c r="AKF50" s="4"/>
      <c r="AKG50" s="4"/>
      <c r="AKH50" s="4"/>
      <c r="AKI50" s="4"/>
      <c r="AKJ50" s="4"/>
      <c r="AKK50" s="4"/>
      <c r="AKL50" s="4"/>
      <c r="AKM50" s="4"/>
      <c r="AKN50" s="4"/>
      <c r="AKO50" s="4"/>
      <c r="AKP50" s="4"/>
      <c r="AKQ50" s="4"/>
      <c r="AKR50" s="4"/>
      <c r="AKS50" s="4"/>
      <c r="AKT50" s="4"/>
      <c r="AKU50" s="4"/>
      <c r="AKV50" s="4"/>
      <c r="AKW50" s="4"/>
      <c r="AKX50" s="4"/>
      <c r="AKY50" s="4"/>
      <c r="AKZ50" s="4"/>
      <c r="ALA50" s="4"/>
      <c r="ALB50" s="4"/>
      <c r="ALC50" s="4"/>
      <c r="ALD50" s="4"/>
      <c r="ALE50" s="4"/>
      <c r="ALF50" s="4"/>
      <c r="ALG50" s="4"/>
      <c r="ALH50" s="4"/>
      <c r="ALI50" s="4"/>
      <c r="ALJ50" s="4"/>
      <c r="ALK50" s="4"/>
      <c r="ALL50" s="4"/>
      <c r="ALM50" s="4"/>
      <c r="ALN50" s="4"/>
      <c r="ALO50" s="4"/>
      <c r="ALP50" s="4"/>
      <c r="ALQ50" s="4"/>
      <c r="ALR50" s="4"/>
      <c r="ALS50" s="4"/>
      <c r="ALT50" s="4"/>
      <c r="ALU50" s="4"/>
      <c r="ALV50" s="4"/>
      <c r="ALW50" s="4"/>
      <c r="ALX50" s="4"/>
      <c r="ALY50" s="4"/>
      <c r="ALZ50" s="4"/>
      <c r="AMA50" s="4"/>
      <c r="AMB50" s="4"/>
      <c r="AMC50" s="4"/>
      <c r="AMD50" s="4"/>
      <c r="AME50" s="4"/>
      <c r="AMF50" s="4"/>
      <c r="AMG50" s="4"/>
      <c r="AMH50" s="4"/>
      <c r="AMI50" s="4"/>
      <c r="AMJ50" s="4"/>
      <c r="AMK50" s="4"/>
      <c r="AML50" s="4"/>
      <c r="AMM50" s="4"/>
      <c r="AMN50" s="4"/>
      <c r="AMO50" s="4"/>
      <c r="AMP50" s="4"/>
      <c r="AMQ50" s="4"/>
      <c r="AMR50" s="4"/>
      <c r="AMS50" s="4"/>
      <c r="AMT50" s="4"/>
      <c r="AMU50" s="4"/>
      <c r="AMV50" s="4"/>
      <c r="AMW50" s="4"/>
      <c r="AMX50" s="4"/>
      <c r="AMY50" s="4"/>
      <c r="AMZ50" s="4"/>
      <c r="ANA50" s="4"/>
      <c r="ANB50" s="4"/>
      <c r="ANC50" s="4"/>
      <c r="AND50" s="4"/>
      <c r="ANE50" s="4"/>
      <c r="ANF50" s="4"/>
      <c r="ANG50" s="4"/>
      <c r="ANH50" s="4"/>
      <c r="ANI50" s="4"/>
      <c r="ANJ50" s="4"/>
      <c r="ANK50" s="4"/>
      <c r="ANL50" s="4"/>
      <c r="ANM50" s="4"/>
      <c r="ANN50" s="4"/>
      <c r="ANO50" s="4"/>
      <c r="ANP50" s="4"/>
      <c r="ANQ50" s="4"/>
      <c r="ANR50" s="4"/>
      <c r="ANS50" s="4"/>
      <c r="ANT50" s="4"/>
      <c r="ANU50" s="4"/>
      <c r="ANV50" s="4"/>
      <c r="ANW50" s="4"/>
      <c r="ANX50" s="4"/>
      <c r="ANY50" s="4"/>
      <c r="ANZ50" s="4"/>
      <c r="AOA50" s="4"/>
      <c r="AOB50" s="4"/>
      <c r="AOC50" s="4"/>
      <c r="AOD50" s="4"/>
      <c r="AOE50" s="4"/>
      <c r="AOF50" s="4"/>
      <c r="AOG50" s="4"/>
      <c r="AOH50" s="4"/>
      <c r="AOI50" s="4"/>
      <c r="AOJ50" s="4"/>
      <c r="AOK50" s="4"/>
      <c r="AOL50" s="4"/>
      <c r="AOM50" s="4"/>
      <c r="AON50" s="4"/>
      <c r="AOO50" s="4"/>
      <c r="AOP50" s="4"/>
      <c r="AOQ50" s="4"/>
      <c r="AOR50" s="4"/>
      <c r="AOS50" s="4"/>
      <c r="AOT50" s="4"/>
      <c r="AOU50" s="4"/>
      <c r="AOV50" s="4"/>
      <c r="AOW50" s="4"/>
      <c r="AOX50" s="4"/>
      <c r="AOY50" s="4"/>
      <c r="AOZ50" s="4"/>
      <c r="APA50" s="4"/>
      <c r="APB50" s="4"/>
      <c r="APC50" s="4"/>
      <c r="APD50" s="4"/>
      <c r="APE50" s="4"/>
      <c r="APF50" s="4"/>
      <c r="APG50" s="4"/>
      <c r="APH50" s="4"/>
      <c r="API50" s="4"/>
      <c r="APJ50" s="4"/>
      <c r="APK50" s="4"/>
      <c r="APL50" s="4"/>
      <c r="APM50" s="4"/>
      <c r="APN50" s="4"/>
      <c r="APO50" s="4"/>
      <c r="APP50" s="4"/>
      <c r="APQ50" s="4"/>
      <c r="APR50" s="4"/>
      <c r="APS50" s="4"/>
      <c r="APT50" s="4"/>
      <c r="APU50" s="4"/>
      <c r="APV50" s="4"/>
      <c r="APW50" s="4"/>
      <c r="APX50" s="4"/>
      <c r="APY50" s="4"/>
      <c r="APZ50" s="4"/>
      <c r="AQA50" s="4"/>
      <c r="AQB50" s="4"/>
      <c r="AQC50" s="4"/>
      <c r="AQD50" s="4"/>
      <c r="AQE50" s="4"/>
      <c r="AQF50" s="4"/>
      <c r="AQG50" s="4"/>
      <c r="AQH50" s="4"/>
      <c r="AQI50" s="4"/>
      <c r="AQJ50" s="4"/>
      <c r="AQK50" s="4"/>
      <c r="AQL50" s="4"/>
      <c r="AQM50" s="4"/>
      <c r="AQN50" s="4"/>
      <c r="AQO50" s="4"/>
      <c r="AQP50" s="4"/>
      <c r="AQQ50" s="4"/>
      <c r="AQR50" s="4"/>
      <c r="AQS50" s="4"/>
      <c r="AQT50" s="4"/>
      <c r="AQU50" s="4"/>
      <c r="AQV50" s="4"/>
      <c r="AQW50" s="4"/>
      <c r="AQX50" s="4"/>
      <c r="AQY50" s="4"/>
      <c r="AQZ50" s="4"/>
      <c r="ARA50" s="4"/>
      <c r="ARB50" s="4"/>
      <c r="ARC50" s="4"/>
      <c r="ARD50" s="4"/>
      <c r="ARE50" s="4"/>
      <c r="ARF50" s="4"/>
      <c r="ARG50" s="4"/>
      <c r="ARH50" s="4"/>
      <c r="ARI50" s="4"/>
      <c r="ARJ50" s="4"/>
      <c r="ARK50" s="4"/>
      <c r="ARL50" s="4"/>
      <c r="ARM50" s="4"/>
      <c r="ARN50" s="4"/>
      <c r="ARO50" s="4"/>
      <c r="ARP50" s="4"/>
      <c r="ARQ50" s="4"/>
      <c r="ARR50" s="4"/>
      <c r="ARS50" s="4"/>
      <c r="ART50" s="4"/>
      <c r="ARU50" s="4"/>
      <c r="ARV50" s="4"/>
      <c r="ARW50" s="4"/>
      <c r="ARX50" s="4"/>
      <c r="ARY50" s="4"/>
      <c r="ARZ50" s="4"/>
      <c r="ASA50" s="4"/>
      <c r="ASB50" s="4"/>
      <c r="ASC50" s="4"/>
      <c r="ASD50" s="4"/>
      <c r="ASE50" s="4"/>
      <c r="ASF50" s="4"/>
      <c r="ASG50" s="4"/>
      <c r="ASH50" s="4"/>
      <c r="ASI50" s="4"/>
      <c r="ASJ50" s="4"/>
      <c r="ASK50" s="4"/>
      <c r="ASL50" s="4"/>
      <c r="ASM50" s="4"/>
      <c r="ASN50" s="4"/>
      <c r="ASO50" s="4"/>
      <c r="ASP50" s="4"/>
      <c r="ASQ50" s="4"/>
      <c r="ASR50" s="4"/>
      <c r="ASS50" s="4"/>
      <c r="AST50" s="4"/>
      <c r="ASU50" s="4"/>
      <c r="ASV50" s="4"/>
      <c r="ASW50" s="4"/>
      <c r="ASX50" s="4"/>
      <c r="ASY50" s="4"/>
      <c r="ASZ50" s="4"/>
      <c r="ATA50" s="4"/>
      <c r="ATB50" s="4"/>
      <c r="ATC50" s="4"/>
      <c r="ATD50" s="4"/>
      <c r="ATE50" s="4"/>
      <c r="ATF50" s="4"/>
      <c r="ATG50" s="4"/>
      <c r="ATH50" s="4"/>
      <c r="ATI50" s="4"/>
      <c r="ATJ50" s="4"/>
      <c r="ATK50" s="4"/>
      <c r="ATL50" s="4"/>
      <c r="ATM50" s="4"/>
      <c r="ATN50" s="4"/>
      <c r="ATO50" s="4"/>
      <c r="ATP50" s="4"/>
      <c r="ATQ50" s="4"/>
      <c r="ATR50" s="4"/>
      <c r="ATS50" s="4"/>
      <c r="ATT50" s="4"/>
      <c r="ATU50" s="4"/>
      <c r="ATV50" s="4"/>
      <c r="ATW50" s="4"/>
      <c r="ATX50" s="4"/>
      <c r="ATY50" s="4"/>
      <c r="ATZ50" s="4"/>
      <c r="AUA50" s="4"/>
      <c r="AUB50" s="4"/>
      <c r="AUC50" s="4"/>
      <c r="AUD50" s="4"/>
      <c r="AUE50" s="4"/>
      <c r="AUF50" s="4"/>
      <c r="AUG50" s="4"/>
      <c r="AUH50" s="4"/>
      <c r="AUI50" s="4"/>
      <c r="AUJ50" s="4"/>
      <c r="AUK50" s="4"/>
      <c r="AUL50" s="4"/>
      <c r="AUM50" s="4"/>
      <c r="AUN50" s="4"/>
      <c r="AUO50" s="4"/>
      <c r="AUP50" s="4"/>
      <c r="AUQ50" s="4"/>
      <c r="AUR50" s="4"/>
      <c r="AUS50" s="4"/>
      <c r="AUT50" s="4"/>
      <c r="AUU50" s="4"/>
      <c r="AUV50" s="4"/>
      <c r="AUW50" s="4"/>
      <c r="AUX50" s="4"/>
      <c r="AUY50" s="4"/>
      <c r="AUZ50" s="4"/>
      <c r="AVA50" s="4"/>
      <c r="AVB50" s="4"/>
      <c r="AVC50" s="4"/>
      <c r="AVD50" s="4"/>
      <c r="AVE50" s="4"/>
      <c r="AVF50" s="4"/>
      <c r="AVG50" s="4"/>
      <c r="AVH50" s="4"/>
      <c r="AVI50" s="4"/>
      <c r="AVJ50" s="4"/>
      <c r="AVK50" s="4"/>
      <c r="AVL50" s="4"/>
      <c r="AVM50" s="4"/>
      <c r="AVN50" s="4"/>
      <c r="AVO50" s="4"/>
      <c r="AVP50" s="4"/>
      <c r="AVQ50" s="4"/>
      <c r="AVR50" s="4"/>
      <c r="AVS50" s="4"/>
      <c r="AVT50" s="4"/>
      <c r="AVU50" s="4"/>
      <c r="AVV50" s="4"/>
      <c r="AVW50" s="4"/>
      <c r="AVX50" s="4"/>
      <c r="AVY50" s="4"/>
      <c r="AVZ50" s="4"/>
      <c r="AWA50" s="4"/>
      <c r="AWB50" s="4"/>
      <c r="AWC50" s="4"/>
      <c r="AWD50" s="4"/>
      <c r="AWE50" s="4"/>
      <c r="AWF50" s="4"/>
      <c r="AWG50" s="4"/>
      <c r="AWH50" s="4"/>
      <c r="AWI50" s="4"/>
      <c r="AWJ50" s="4"/>
      <c r="AWK50" s="4"/>
      <c r="AWL50" s="4"/>
      <c r="AWM50" s="4"/>
      <c r="AWN50" s="4"/>
      <c r="AWO50" s="4"/>
      <c r="AWP50" s="4"/>
      <c r="AWQ50" s="4"/>
      <c r="AWR50" s="4"/>
      <c r="AWS50" s="4"/>
      <c r="AWT50" s="4"/>
      <c r="AWU50" s="4"/>
      <c r="AWV50" s="4"/>
      <c r="AWW50" s="4"/>
      <c r="AWX50" s="4"/>
      <c r="AWY50" s="4"/>
      <c r="AWZ50" s="4"/>
      <c r="AXA50" s="4"/>
      <c r="AXB50" s="4"/>
      <c r="AXC50" s="4"/>
      <c r="AXD50" s="4"/>
      <c r="AXE50" s="4"/>
      <c r="AXF50" s="4"/>
      <c r="AXG50" s="4"/>
      <c r="AXH50" s="4"/>
      <c r="AXI50" s="4"/>
      <c r="AXJ50" s="4"/>
      <c r="AXK50" s="4"/>
      <c r="AXL50" s="4"/>
      <c r="AXM50" s="4"/>
      <c r="AXN50" s="4"/>
      <c r="AXO50" s="4"/>
      <c r="AXP50" s="4"/>
      <c r="AXQ50" s="4"/>
      <c r="AXR50" s="4"/>
      <c r="AXS50" s="4"/>
      <c r="AXT50" s="4"/>
      <c r="AXU50" s="4"/>
      <c r="AXV50" s="4"/>
      <c r="AXW50" s="4"/>
      <c r="AXX50" s="4"/>
      <c r="AXY50" s="4"/>
      <c r="AXZ50" s="4"/>
      <c r="AYA50" s="4"/>
      <c r="AYB50" s="4"/>
      <c r="AYC50" s="4"/>
      <c r="AYD50" s="4"/>
      <c r="AYE50" s="4"/>
      <c r="AYF50" s="4"/>
      <c r="AYG50" s="4"/>
      <c r="AYH50" s="4"/>
      <c r="AYI50" s="4"/>
      <c r="AYJ50" s="4"/>
      <c r="AYK50" s="4"/>
      <c r="AYL50" s="4"/>
      <c r="AYM50" s="4"/>
      <c r="AYN50" s="4"/>
      <c r="AYO50" s="4"/>
      <c r="AYP50" s="4"/>
      <c r="AYQ50" s="4"/>
      <c r="AYR50" s="4"/>
      <c r="AYS50" s="4"/>
      <c r="AYT50" s="4"/>
      <c r="AYU50" s="4"/>
      <c r="AYV50" s="4"/>
      <c r="AYW50" s="4"/>
      <c r="AYX50" s="4"/>
      <c r="AYY50" s="4"/>
      <c r="AYZ50" s="4"/>
      <c r="AZA50" s="4"/>
      <c r="AZB50" s="4"/>
      <c r="AZC50" s="4"/>
      <c r="AZD50" s="4"/>
      <c r="AZE50" s="4"/>
      <c r="AZF50" s="4"/>
      <c r="AZG50" s="4"/>
      <c r="AZH50" s="4"/>
      <c r="AZI50" s="4"/>
      <c r="AZJ50" s="4"/>
      <c r="AZK50" s="4"/>
      <c r="AZL50" s="4"/>
      <c r="AZM50" s="4"/>
      <c r="AZN50" s="4"/>
      <c r="AZO50" s="4"/>
      <c r="AZP50" s="4"/>
      <c r="AZQ50" s="4"/>
      <c r="AZR50" s="4"/>
      <c r="AZS50" s="4"/>
      <c r="AZT50" s="4"/>
      <c r="AZU50" s="4"/>
      <c r="AZV50" s="4"/>
      <c r="AZW50" s="4"/>
      <c r="AZX50" s="4"/>
      <c r="AZY50" s="4"/>
      <c r="AZZ50" s="4"/>
      <c r="BAA50" s="4"/>
      <c r="BAB50" s="4"/>
      <c r="BAC50" s="4"/>
      <c r="BAD50" s="4"/>
      <c r="BAE50" s="4"/>
      <c r="BAF50" s="4"/>
      <c r="BAG50" s="4"/>
      <c r="BAH50" s="4"/>
      <c r="BAI50" s="4"/>
      <c r="BAJ50" s="4"/>
      <c r="BAK50" s="4"/>
      <c r="BAL50" s="4"/>
      <c r="BAM50" s="4"/>
      <c r="BAN50" s="4"/>
      <c r="BAO50" s="4"/>
      <c r="BAP50" s="4"/>
      <c r="BAQ50" s="4"/>
      <c r="BAR50" s="4"/>
      <c r="BAS50" s="4"/>
      <c r="BAT50" s="4"/>
      <c r="BAU50" s="4"/>
      <c r="BAV50" s="4"/>
      <c r="BAW50" s="4"/>
      <c r="BAX50" s="4"/>
      <c r="BAY50" s="4"/>
      <c r="BAZ50" s="4"/>
      <c r="BBA50" s="4"/>
      <c r="BBB50" s="4"/>
      <c r="BBC50" s="4"/>
      <c r="BBD50" s="4"/>
      <c r="BBE50" s="4"/>
      <c r="BBF50" s="4"/>
      <c r="BBG50" s="4"/>
      <c r="BBH50" s="4"/>
      <c r="BBI50" s="4"/>
      <c r="BBJ50" s="4"/>
      <c r="BBK50" s="4"/>
      <c r="BBL50" s="4"/>
      <c r="BBM50" s="4"/>
      <c r="BBN50" s="4"/>
      <c r="BBO50" s="4"/>
      <c r="BBP50" s="4"/>
      <c r="BBQ50" s="4"/>
      <c r="BBR50" s="4"/>
      <c r="BBS50" s="4"/>
      <c r="BBT50" s="4"/>
      <c r="BBU50" s="4"/>
      <c r="BBV50" s="4"/>
      <c r="BBW50" s="4"/>
      <c r="BBX50" s="4"/>
      <c r="BBY50" s="4"/>
      <c r="BBZ50" s="4"/>
      <c r="BCA50" s="4"/>
      <c r="BCB50" s="4"/>
      <c r="BCC50" s="4"/>
      <c r="BCD50" s="4"/>
      <c r="BCE50" s="4"/>
      <c r="BCF50" s="4"/>
      <c r="BCG50" s="4"/>
      <c r="BCH50" s="4"/>
      <c r="BCI50" s="4"/>
      <c r="BCJ50" s="4"/>
      <c r="BCK50" s="4"/>
      <c r="BCL50" s="4"/>
      <c r="BCM50" s="4"/>
      <c r="BCN50" s="4"/>
      <c r="BCO50" s="4"/>
      <c r="BCP50" s="4"/>
      <c r="BCQ50" s="4"/>
      <c r="BCR50" s="4"/>
      <c r="BCS50" s="4"/>
      <c r="BCT50" s="4"/>
      <c r="BCU50" s="4"/>
      <c r="BCV50" s="4"/>
      <c r="BCW50" s="4"/>
      <c r="BCX50" s="4"/>
      <c r="BCY50" s="4"/>
      <c r="BCZ50" s="4"/>
      <c r="BDA50" s="4"/>
      <c r="BDB50" s="4"/>
      <c r="BDC50" s="4"/>
      <c r="BDD50" s="4"/>
      <c r="BDE50" s="4"/>
      <c r="BDF50" s="4"/>
      <c r="BDG50" s="4"/>
      <c r="BDH50" s="4"/>
      <c r="BDI50" s="4"/>
      <c r="BDJ50" s="4"/>
      <c r="BDK50" s="4"/>
      <c r="BDL50" s="4"/>
      <c r="BDM50" s="4"/>
      <c r="BDN50" s="4"/>
      <c r="BDO50" s="4"/>
      <c r="BDP50" s="4"/>
      <c r="BDQ50" s="4"/>
      <c r="BDR50" s="4"/>
      <c r="BDS50" s="4"/>
      <c r="BDT50" s="4"/>
      <c r="BDU50" s="4"/>
      <c r="BDV50" s="4"/>
      <c r="BDW50" s="4"/>
      <c r="BDX50" s="4"/>
      <c r="BDY50" s="4"/>
      <c r="BDZ50" s="4"/>
      <c r="BEA50" s="4"/>
      <c r="BEB50" s="4"/>
      <c r="BEC50" s="4"/>
      <c r="BED50" s="4"/>
      <c r="BEE50" s="4"/>
      <c r="BEF50" s="4"/>
      <c r="BEG50" s="4"/>
      <c r="BEH50" s="4"/>
      <c r="BEI50" s="4"/>
      <c r="BEJ50" s="4"/>
      <c r="BEK50" s="4"/>
      <c r="BEL50" s="4"/>
      <c r="BEM50" s="4"/>
      <c r="BEN50" s="4"/>
      <c r="BEO50" s="4"/>
      <c r="BEP50" s="4"/>
      <c r="BEQ50" s="4"/>
      <c r="BER50" s="4"/>
      <c r="BES50" s="4"/>
      <c r="BET50" s="4"/>
      <c r="BEU50" s="4"/>
      <c r="BEV50" s="4"/>
      <c r="BEW50" s="4"/>
      <c r="BEX50" s="4"/>
      <c r="BEY50" s="4"/>
      <c r="BEZ50" s="4"/>
      <c r="BFA50" s="4"/>
      <c r="BFB50" s="4"/>
      <c r="BFC50" s="4"/>
      <c r="BFD50" s="4"/>
      <c r="BFE50" s="4"/>
      <c r="BFF50" s="4"/>
      <c r="BFG50" s="4"/>
      <c r="BFH50" s="4"/>
      <c r="BFI50" s="4"/>
      <c r="BFJ50" s="4"/>
      <c r="BFK50" s="4"/>
      <c r="BFL50" s="4"/>
      <c r="BFM50" s="4"/>
      <c r="BFN50" s="4"/>
      <c r="BFO50" s="4"/>
      <c r="BFP50" s="4"/>
      <c r="BFQ50" s="4"/>
      <c r="BFR50" s="4"/>
      <c r="BFS50" s="4"/>
      <c r="BFT50" s="4"/>
      <c r="BFU50" s="4"/>
      <c r="BFV50" s="4"/>
      <c r="BFW50" s="4"/>
      <c r="BFX50" s="4"/>
      <c r="BFY50" s="4"/>
      <c r="BFZ50" s="4"/>
      <c r="BGA50" s="4"/>
      <c r="BGB50" s="4"/>
      <c r="BGC50" s="4"/>
      <c r="BGD50" s="4"/>
      <c r="BGE50" s="4"/>
      <c r="BGF50" s="4"/>
      <c r="BGG50" s="4"/>
      <c r="BGH50" s="4"/>
      <c r="BGI50" s="4"/>
      <c r="BGJ50" s="4"/>
      <c r="BGK50" s="4"/>
      <c r="BGL50" s="4"/>
      <c r="BGM50" s="4"/>
      <c r="BGN50" s="4"/>
      <c r="BGO50" s="4"/>
      <c r="BGP50" s="4"/>
      <c r="BGQ50" s="4"/>
      <c r="BGR50" s="4"/>
      <c r="BGS50" s="4"/>
      <c r="BGT50" s="4"/>
      <c r="BGU50" s="4"/>
      <c r="BGV50" s="4"/>
      <c r="BGW50" s="4"/>
      <c r="BGX50" s="4"/>
      <c r="BGY50" s="4"/>
      <c r="BGZ50" s="4"/>
      <c r="BHA50" s="4"/>
      <c r="BHB50" s="4"/>
      <c r="BHC50" s="4"/>
      <c r="BHD50" s="4"/>
      <c r="BHE50" s="4"/>
      <c r="BHF50" s="4"/>
      <c r="BHG50" s="4"/>
      <c r="BHH50" s="4"/>
      <c r="BHI50" s="4"/>
      <c r="BHJ50" s="4"/>
      <c r="BHK50" s="4"/>
      <c r="BHL50" s="4"/>
      <c r="BHM50" s="4"/>
      <c r="BHN50" s="4"/>
      <c r="BHO50" s="4"/>
      <c r="BHP50" s="4"/>
      <c r="BHQ50" s="4"/>
      <c r="BHR50" s="4"/>
      <c r="BHS50" s="4"/>
      <c r="BHT50" s="4"/>
      <c r="BHU50" s="4"/>
      <c r="BHV50" s="4"/>
      <c r="BHW50" s="4"/>
      <c r="BHX50" s="4"/>
      <c r="BHY50" s="4"/>
      <c r="BHZ50" s="4"/>
      <c r="BIA50" s="4"/>
      <c r="BIB50" s="4"/>
      <c r="BIC50" s="4"/>
      <c r="BID50" s="4"/>
      <c r="BIE50" s="4"/>
      <c r="BIF50" s="4"/>
      <c r="BIG50" s="4"/>
      <c r="BIH50" s="4"/>
      <c r="BII50" s="4"/>
      <c r="BIJ50" s="4"/>
      <c r="BIK50" s="4"/>
      <c r="BIL50" s="4"/>
      <c r="BIM50" s="4"/>
      <c r="BIN50" s="4"/>
      <c r="BIO50" s="4"/>
      <c r="BIP50" s="4"/>
      <c r="BIQ50" s="4"/>
      <c r="BIR50" s="4"/>
      <c r="BIS50" s="4"/>
      <c r="BIT50" s="4"/>
      <c r="BIU50" s="4"/>
      <c r="BIV50" s="4"/>
      <c r="BIW50" s="4"/>
      <c r="BIX50" s="4"/>
      <c r="BIY50" s="4"/>
      <c r="BIZ50" s="4"/>
      <c r="BJA50" s="4"/>
      <c r="BJB50" s="4"/>
      <c r="BJC50" s="4"/>
      <c r="BJD50" s="4"/>
      <c r="BJE50" s="4"/>
      <c r="BJF50" s="4"/>
      <c r="BJG50" s="4"/>
      <c r="BJH50" s="4"/>
      <c r="BJI50" s="4"/>
      <c r="BJJ50" s="4"/>
      <c r="BJK50" s="4"/>
      <c r="BJL50" s="4"/>
      <c r="BJM50" s="4"/>
      <c r="BJN50" s="4"/>
      <c r="BJO50" s="4"/>
      <c r="BJP50" s="4"/>
      <c r="BJQ50" s="4"/>
      <c r="BJR50" s="4"/>
      <c r="BJS50" s="4"/>
      <c r="BJT50" s="4"/>
      <c r="BJU50" s="4"/>
      <c r="BJV50" s="4"/>
      <c r="BJW50" s="4"/>
      <c r="BJX50" s="4"/>
      <c r="BJY50" s="4"/>
      <c r="BJZ50" s="4"/>
      <c r="BKA50" s="4"/>
      <c r="BKB50" s="4"/>
      <c r="BKC50" s="4"/>
      <c r="BKD50" s="4"/>
      <c r="BKE50" s="4"/>
      <c r="BKF50" s="4"/>
      <c r="BKG50" s="4"/>
      <c r="BKH50" s="4"/>
      <c r="BKI50" s="4"/>
      <c r="BKJ50" s="4"/>
      <c r="BKK50" s="4"/>
      <c r="BKL50" s="4"/>
      <c r="BKM50" s="4"/>
      <c r="BKN50" s="4"/>
      <c r="BKO50" s="4"/>
      <c r="BKP50" s="4"/>
      <c r="BKQ50" s="4"/>
      <c r="BKR50" s="4"/>
      <c r="BKS50" s="4"/>
      <c r="BKT50" s="4"/>
      <c r="BKU50" s="4"/>
      <c r="BKV50" s="4"/>
      <c r="BKW50" s="4"/>
      <c r="BKX50" s="4"/>
      <c r="BKY50" s="4"/>
      <c r="BKZ50" s="4"/>
      <c r="BLA50" s="4"/>
      <c r="BLB50" s="4"/>
      <c r="BLC50" s="4"/>
      <c r="BLD50" s="4"/>
      <c r="BLE50" s="4"/>
      <c r="BLF50" s="4"/>
      <c r="BLG50" s="4"/>
      <c r="BLH50" s="4"/>
      <c r="BLI50" s="4"/>
      <c r="BLJ50" s="4"/>
      <c r="BLK50" s="4"/>
      <c r="BLL50" s="4"/>
      <c r="BLM50" s="4"/>
      <c r="BLN50" s="4"/>
      <c r="BLO50" s="4"/>
      <c r="BLP50" s="4"/>
      <c r="BLQ50" s="4"/>
      <c r="BLR50" s="4"/>
      <c r="BLS50" s="4"/>
      <c r="BLT50" s="4"/>
      <c r="BLU50" s="4"/>
      <c r="BLV50" s="4"/>
      <c r="BLW50" s="4"/>
      <c r="BLX50" s="4"/>
      <c r="BLY50" s="4"/>
      <c r="BLZ50" s="4"/>
      <c r="BMA50" s="4"/>
      <c r="BMB50" s="4"/>
      <c r="BMC50" s="4"/>
      <c r="BMD50" s="4"/>
      <c r="BME50" s="4"/>
      <c r="BMF50" s="4"/>
      <c r="BMG50" s="4"/>
      <c r="BMH50" s="4"/>
      <c r="BMI50" s="4"/>
      <c r="BMJ50" s="4"/>
      <c r="BMK50" s="4"/>
      <c r="BML50" s="4"/>
      <c r="BMM50" s="4"/>
      <c r="BMN50" s="4"/>
      <c r="BMO50" s="4"/>
      <c r="BMP50" s="4"/>
      <c r="BMQ50" s="4"/>
      <c r="BMR50" s="4"/>
      <c r="BMS50" s="4"/>
      <c r="BMT50" s="4"/>
      <c r="BMU50" s="4"/>
      <c r="BMV50" s="4"/>
      <c r="BMW50" s="4"/>
      <c r="BMX50" s="4"/>
      <c r="BMY50" s="4"/>
      <c r="BMZ50" s="4"/>
      <c r="BNA50" s="4"/>
      <c r="BNB50" s="4"/>
      <c r="BNC50" s="4"/>
      <c r="BND50" s="4"/>
      <c r="BNE50" s="4"/>
      <c r="BNF50" s="4"/>
      <c r="BNG50" s="4"/>
      <c r="BNH50" s="4"/>
      <c r="BNI50" s="4"/>
      <c r="BNJ50" s="4"/>
      <c r="BNK50" s="4"/>
      <c r="BNL50" s="4"/>
      <c r="BNM50" s="4"/>
      <c r="BNN50" s="4"/>
      <c r="BNO50" s="4"/>
      <c r="BNP50" s="4"/>
      <c r="BNQ50" s="4"/>
      <c r="BNR50" s="4"/>
      <c r="BNS50" s="4"/>
      <c r="BNT50" s="4"/>
      <c r="BNU50" s="4"/>
      <c r="BNV50" s="4"/>
      <c r="BNW50" s="4"/>
      <c r="BNX50" s="4"/>
      <c r="BNY50" s="4"/>
      <c r="BNZ50" s="4"/>
      <c r="BOA50" s="4"/>
      <c r="BOB50" s="4"/>
      <c r="BOC50" s="4"/>
      <c r="BOD50" s="4"/>
      <c r="BOE50" s="4"/>
      <c r="BOF50" s="4"/>
      <c r="BOG50" s="4"/>
      <c r="BOH50" s="4"/>
      <c r="BOI50" s="4"/>
      <c r="BOJ50" s="4"/>
      <c r="BOK50" s="4"/>
      <c r="BOL50" s="4"/>
      <c r="BOM50" s="4"/>
      <c r="BON50" s="4"/>
      <c r="BOO50" s="4"/>
      <c r="BOP50" s="4"/>
      <c r="BOQ50" s="4"/>
      <c r="BOR50" s="4"/>
      <c r="BOS50" s="4"/>
      <c r="BOT50" s="4"/>
      <c r="BOU50" s="4"/>
      <c r="BOV50" s="4"/>
      <c r="BOW50" s="4"/>
      <c r="BOX50" s="4"/>
      <c r="BOY50" s="4"/>
      <c r="BOZ50" s="4"/>
      <c r="BPA50" s="4"/>
      <c r="BPB50" s="4"/>
      <c r="BPC50" s="4"/>
      <c r="BPD50" s="4"/>
      <c r="BPE50" s="4"/>
      <c r="BPF50" s="4"/>
      <c r="BPG50" s="4"/>
      <c r="BPH50" s="4"/>
      <c r="BPI50" s="4"/>
      <c r="BPJ50" s="4"/>
      <c r="BPK50" s="4"/>
      <c r="BPL50" s="4"/>
      <c r="BPM50" s="4"/>
      <c r="BPN50" s="4"/>
      <c r="BPO50" s="4"/>
      <c r="BPP50" s="4"/>
      <c r="BPQ50" s="4"/>
      <c r="BPR50" s="4"/>
      <c r="BPS50" s="4"/>
      <c r="BPT50" s="4"/>
      <c r="BPU50" s="4"/>
      <c r="BPV50" s="4"/>
      <c r="BPW50" s="4"/>
      <c r="BPX50" s="4"/>
      <c r="BPY50" s="4"/>
      <c r="BPZ50" s="4"/>
      <c r="BQA50" s="4"/>
      <c r="BQB50" s="4"/>
      <c r="BQC50" s="4"/>
      <c r="BQD50" s="4"/>
      <c r="BQE50" s="4"/>
      <c r="BQF50" s="4"/>
      <c r="BQG50" s="4"/>
      <c r="BQH50" s="4"/>
      <c r="BQI50" s="4"/>
      <c r="BQJ50" s="4"/>
      <c r="BQK50" s="4"/>
      <c r="BQL50" s="4"/>
      <c r="BQM50" s="4"/>
      <c r="BQN50" s="4"/>
      <c r="BQO50" s="4"/>
      <c r="BQP50" s="4"/>
      <c r="BQQ50" s="4"/>
      <c r="BQR50" s="4"/>
      <c r="BQS50" s="4"/>
      <c r="BQT50" s="4"/>
      <c r="BQU50" s="4"/>
      <c r="BQV50" s="4"/>
      <c r="BQW50" s="4"/>
      <c r="BQX50" s="4"/>
      <c r="BQY50" s="4"/>
      <c r="BQZ50" s="4"/>
      <c r="BRA50" s="4"/>
      <c r="BRB50" s="4"/>
      <c r="BRC50" s="4"/>
      <c r="BRD50" s="4"/>
      <c r="BRE50" s="4"/>
      <c r="BRF50" s="4"/>
      <c r="BRG50" s="4"/>
      <c r="BRH50" s="4"/>
      <c r="BRI50" s="4"/>
      <c r="BRJ50" s="4"/>
      <c r="BRK50" s="4"/>
      <c r="BRL50" s="4"/>
      <c r="BRM50" s="4"/>
      <c r="BRN50" s="4"/>
      <c r="BRO50" s="4"/>
      <c r="BRP50" s="4"/>
      <c r="BRQ50" s="4"/>
      <c r="BRR50" s="4"/>
      <c r="BRS50" s="4"/>
      <c r="BRT50" s="4"/>
      <c r="BRU50" s="4"/>
      <c r="BRV50" s="4"/>
      <c r="BRW50" s="4"/>
      <c r="BRX50" s="4"/>
      <c r="BRY50" s="4"/>
      <c r="BRZ50" s="4"/>
      <c r="BSA50" s="4"/>
      <c r="BSB50" s="4"/>
      <c r="BSC50" s="4"/>
      <c r="BSD50" s="4"/>
      <c r="BSE50" s="4"/>
      <c r="BSF50" s="4"/>
      <c r="BSG50" s="4"/>
      <c r="BSH50" s="4"/>
      <c r="BSI50" s="4"/>
      <c r="BSJ50" s="4"/>
      <c r="BSK50" s="4"/>
      <c r="BSL50" s="4"/>
      <c r="BSM50" s="4"/>
      <c r="BSN50" s="4"/>
      <c r="BSO50" s="4"/>
      <c r="BSP50" s="4"/>
      <c r="BSQ50" s="4"/>
      <c r="BSR50" s="4"/>
      <c r="BSS50" s="4"/>
      <c r="BST50" s="4"/>
      <c r="BSU50" s="4"/>
      <c r="BSV50" s="4"/>
      <c r="BSW50" s="4"/>
      <c r="BSX50" s="4"/>
      <c r="BSY50" s="4"/>
      <c r="BSZ50" s="4"/>
      <c r="BTA50" s="4"/>
      <c r="BTB50" s="4"/>
      <c r="BTC50" s="4"/>
      <c r="BTD50" s="4"/>
      <c r="BTE50" s="4"/>
      <c r="BTF50" s="4"/>
      <c r="BTG50" s="4"/>
      <c r="BTH50" s="4"/>
      <c r="BTI50" s="4"/>
      <c r="BTJ50" s="4"/>
      <c r="BTK50" s="4"/>
      <c r="BTL50" s="4"/>
      <c r="BTM50" s="4"/>
      <c r="BTN50" s="4"/>
      <c r="BTO50" s="4"/>
      <c r="BTP50" s="4"/>
      <c r="BTQ50" s="4"/>
      <c r="BTR50" s="4"/>
      <c r="BTS50" s="4"/>
      <c r="BTT50" s="4"/>
      <c r="BTU50" s="4"/>
      <c r="BTV50" s="4"/>
      <c r="BTW50" s="4"/>
      <c r="BTX50" s="4"/>
      <c r="BTY50" s="4"/>
      <c r="BTZ50" s="4"/>
      <c r="BUA50" s="4"/>
      <c r="BUB50" s="4"/>
      <c r="BUC50" s="4"/>
      <c r="BUD50" s="4"/>
      <c r="BUE50" s="4"/>
      <c r="BUF50" s="4"/>
      <c r="BUG50" s="4"/>
      <c r="BUH50" s="4"/>
      <c r="BUI50" s="4"/>
      <c r="BUJ50" s="4"/>
      <c r="BUK50" s="4"/>
      <c r="BUL50" s="4"/>
      <c r="BUM50" s="4"/>
      <c r="BUN50" s="4"/>
      <c r="BUO50" s="4"/>
      <c r="BUP50" s="4"/>
      <c r="BUQ50" s="4"/>
      <c r="BUR50" s="4"/>
      <c r="BUS50" s="4"/>
      <c r="BUT50" s="4"/>
      <c r="BUU50" s="4"/>
      <c r="BUV50" s="4"/>
      <c r="BUW50" s="4"/>
      <c r="BUX50" s="4"/>
      <c r="BUY50" s="4"/>
      <c r="BUZ50" s="4"/>
      <c r="BVA50" s="4"/>
      <c r="BVB50" s="4"/>
      <c r="BVC50" s="4"/>
      <c r="BVD50" s="4"/>
      <c r="BVE50" s="4"/>
      <c r="BVF50" s="4"/>
      <c r="BVG50" s="4"/>
      <c r="BVH50" s="4"/>
      <c r="BVI50" s="4"/>
      <c r="BVJ50" s="4"/>
      <c r="BVK50" s="4"/>
      <c r="BVL50" s="4"/>
      <c r="BVM50" s="4"/>
      <c r="BVN50" s="4"/>
      <c r="BVO50" s="4"/>
      <c r="BVP50" s="4"/>
      <c r="BVQ50" s="4"/>
      <c r="BVR50" s="4"/>
      <c r="BVS50" s="4"/>
      <c r="BVT50" s="4"/>
      <c r="BVU50" s="4"/>
      <c r="BVV50" s="4"/>
      <c r="BVW50" s="4"/>
      <c r="BVX50" s="4"/>
      <c r="BVY50" s="4"/>
      <c r="BVZ50" s="4"/>
      <c r="BWA50" s="4"/>
      <c r="BWB50" s="4"/>
      <c r="BWC50" s="4"/>
      <c r="BWD50" s="4"/>
      <c r="BWE50" s="4"/>
      <c r="BWF50" s="4"/>
      <c r="BWG50" s="4"/>
      <c r="BWH50" s="4"/>
      <c r="BWI50" s="4"/>
      <c r="BWJ50" s="4"/>
      <c r="BWK50" s="4"/>
      <c r="BWL50" s="4"/>
      <c r="BWM50" s="4"/>
      <c r="BWN50" s="4"/>
      <c r="BWO50" s="4"/>
      <c r="BWP50" s="4"/>
      <c r="BWQ50" s="4"/>
      <c r="BWR50" s="4"/>
      <c r="BWS50" s="4"/>
      <c r="BWT50" s="4"/>
      <c r="BWU50" s="4"/>
      <c r="BWV50" s="4"/>
      <c r="BWW50" s="4"/>
      <c r="BWX50" s="4"/>
      <c r="BWY50" s="4"/>
      <c r="BWZ50" s="4"/>
      <c r="BXA50" s="4"/>
      <c r="BXB50" s="4"/>
      <c r="BXC50" s="4"/>
      <c r="BXD50" s="4"/>
      <c r="BXE50" s="4"/>
      <c r="BXF50" s="4"/>
      <c r="BXG50" s="4"/>
      <c r="BXH50" s="4"/>
      <c r="BXI50" s="4"/>
      <c r="BXJ50" s="4"/>
      <c r="BXK50" s="4"/>
      <c r="BXL50" s="4"/>
      <c r="BXM50" s="4"/>
      <c r="BXN50" s="4"/>
      <c r="BXO50" s="4"/>
      <c r="BXP50" s="4"/>
      <c r="BXQ50" s="4"/>
      <c r="BXR50" s="4"/>
      <c r="BXS50" s="4"/>
      <c r="BXT50" s="4"/>
      <c r="BXU50" s="4"/>
      <c r="BXV50" s="4"/>
      <c r="BXW50" s="4"/>
      <c r="BXX50" s="4"/>
      <c r="BXY50" s="4"/>
      <c r="BXZ50" s="4"/>
      <c r="BYA50" s="4"/>
      <c r="BYB50" s="4"/>
      <c r="BYC50" s="4"/>
      <c r="BYD50" s="4"/>
      <c r="BYE50" s="4"/>
      <c r="BYF50" s="4"/>
      <c r="BYG50" s="4"/>
      <c r="BYH50" s="4"/>
      <c r="BYI50" s="4"/>
      <c r="BYJ50" s="4"/>
      <c r="BYK50" s="4"/>
      <c r="BYL50" s="4"/>
      <c r="BYM50" s="4"/>
      <c r="BYN50" s="4"/>
      <c r="BYO50" s="4"/>
      <c r="BYP50" s="4"/>
      <c r="BYQ50" s="4"/>
      <c r="BYR50" s="4"/>
      <c r="BYS50" s="4"/>
      <c r="BYT50" s="4"/>
      <c r="BYU50" s="4"/>
      <c r="BYV50" s="4"/>
      <c r="BYW50" s="4"/>
      <c r="BYX50" s="4"/>
      <c r="BYY50" s="4"/>
      <c r="BYZ50" s="4"/>
      <c r="BZA50" s="4"/>
      <c r="BZB50" s="4"/>
      <c r="BZC50" s="4"/>
      <c r="BZD50" s="4"/>
      <c r="BZE50" s="4"/>
      <c r="BZF50" s="4"/>
      <c r="BZG50" s="4"/>
      <c r="BZH50" s="4"/>
      <c r="BZI50" s="4"/>
      <c r="BZJ50" s="4"/>
      <c r="BZK50" s="4"/>
      <c r="BZL50" s="4"/>
      <c r="BZM50" s="4"/>
      <c r="BZN50" s="4"/>
      <c r="BZO50" s="4"/>
      <c r="BZP50" s="4"/>
      <c r="BZQ50" s="4"/>
      <c r="BZR50" s="4"/>
      <c r="BZS50" s="4"/>
      <c r="BZT50" s="4"/>
      <c r="BZU50" s="4"/>
      <c r="BZV50" s="4"/>
      <c r="BZW50" s="4"/>
      <c r="BZX50" s="4"/>
      <c r="BZY50" s="4"/>
      <c r="BZZ50" s="4"/>
      <c r="CAA50" s="4"/>
      <c r="CAB50" s="4"/>
      <c r="CAC50" s="4"/>
      <c r="CAD50" s="4"/>
      <c r="CAE50" s="4"/>
      <c r="CAF50" s="4"/>
      <c r="CAG50" s="4"/>
      <c r="CAH50" s="4"/>
      <c r="CAI50" s="4"/>
      <c r="CAJ50" s="4"/>
      <c r="CAK50" s="4"/>
      <c r="CAL50" s="4"/>
      <c r="CAM50" s="4"/>
      <c r="CAN50" s="4"/>
      <c r="CAO50" s="4"/>
      <c r="CAP50" s="4"/>
      <c r="CAQ50" s="4"/>
      <c r="CAR50" s="4"/>
      <c r="CAS50" s="4"/>
      <c r="CAT50" s="4"/>
      <c r="CAU50" s="4"/>
      <c r="CAV50" s="4"/>
      <c r="CAW50" s="4"/>
      <c r="CAX50" s="4"/>
      <c r="CAY50" s="4"/>
      <c r="CAZ50" s="4"/>
      <c r="CBA50" s="4"/>
      <c r="CBB50" s="4"/>
      <c r="CBC50" s="4"/>
      <c r="CBD50" s="4"/>
      <c r="CBE50" s="4"/>
      <c r="CBF50" s="4"/>
      <c r="CBG50" s="4"/>
      <c r="CBH50" s="4"/>
      <c r="CBI50" s="4"/>
      <c r="CBJ50" s="4"/>
      <c r="CBK50" s="4"/>
      <c r="CBL50" s="4"/>
      <c r="CBM50" s="4"/>
      <c r="CBN50" s="4"/>
      <c r="CBO50" s="4"/>
      <c r="CBP50" s="4"/>
      <c r="CBQ50" s="4"/>
      <c r="CBR50" s="4"/>
      <c r="CBS50" s="4"/>
      <c r="CBT50" s="4"/>
      <c r="CBU50" s="4"/>
      <c r="CBV50" s="4"/>
      <c r="CBW50" s="4"/>
      <c r="CBX50" s="4"/>
      <c r="CBY50" s="4"/>
      <c r="CBZ50" s="4"/>
      <c r="CCA50" s="4"/>
      <c r="CCB50" s="4"/>
      <c r="CCC50" s="4"/>
      <c r="CCD50" s="4"/>
      <c r="CCE50" s="4"/>
      <c r="CCF50" s="4"/>
      <c r="CCG50" s="4"/>
      <c r="CCH50" s="4"/>
      <c r="CCI50" s="4"/>
      <c r="CCJ50" s="4"/>
      <c r="CCK50" s="4"/>
      <c r="CCL50" s="4"/>
      <c r="CCM50" s="4"/>
      <c r="CCN50" s="4"/>
      <c r="CCO50" s="4"/>
      <c r="CCP50" s="4"/>
      <c r="CCQ50" s="4"/>
      <c r="CCR50" s="4"/>
      <c r="CCS50" s="4"/>
      <c r="CCT50" s="4"/>
      <c r="CCU50" s="4"/>
      <c r="CCV50" s="4"/>
      <c r="CCW50" s="4"/>
      <c r="CCX50" s="4"/>
      <c r="CCY50" s="4"/>
      <c r="CCZ50" s="4"/>
      <c r="CDA50" s="4"/>
      <c r="CDB50" s="4"/>
      <c r="CDC50" s="4"/>
      <c r="CDD50" s="4"/>
      <c r="CDE50" s="4"/>
      <c r="CDF50" s="4"/>
      <c r="CDG50" s="4"/>
      <c r="CDH50" s="4"/>
      <c r="CDI50" s="4"/>
      <c r="CDJ50" s="4"/>
      <c r="CDK50" s="4"/>
      <c r="CDL50" s="4"/>
      <c r="CDM50" s="4"/>
      <c r="CDN50" s="4"/>
      <c r="CDO50" s="4"/>
      <c r="CDP50" s="4"/>
      <c r="CDQ50" s="4"/>
      <c r="CDR50" s="4"/>
      <c r="CDS50" s="4"/>
      <c r="CDT50" s="4"/>
      <c r="CDU50" s="4"/>
      <c r="CDV50" s="4"/>
      <c r="CDW50" s="4"/>
      <c r="CDX50" s="4"/>
      <c r="CDY50" s="4"/>
      <c r="CDZ50" s="4"/>
      <c r="CEA50" s="4"/>
      <c r="CEB50" s="4"/>
      <c r="CEC50" s="4"/>
      <c r="CED50" s="4"/>
      <c r="CEE50" s="4"/>
      <c r="CEF50" s="4"/>
      <c r="CEG50" s="4"/>
      <c r="CEH50" s="4"/>
      <c r="CEI50" s="4"/>
      <c r="CEJ50" s="4"/>
      <c r="CEK50" s="4"/>
      <c r="CEL50" s="4"/>
      <c r="CEM50" s="4"/>
      <c r="CEN50" s="4"/>
      <c r="CEO50" s="4"/>
      <c r="CEP50" s="4"/>
      <c r="CEQ50" s="4"/>
      <c r="CER50" s="4"/>
      <c r="CES50" s="4"/>
      <c r="CET50" s="4"/>
      <c r="CEU50" s="4"/>
      <c r="CEV50" s="4"/>
      <c r="CEW50" s="4"/>
      <c r="CEX50" s="4"/>
      <c r="CEY50" s="4"/>
      <c r="CEZ50" s="4"/>
      <c r="CFA50" s="4"/>
      <c r="CFB50" s="4"/>
      <c r="CFC50" s="4"/>
      <c r="CFD50" s="4"/>
      <c r="CFE50" s="4"/>
      <c r="CFF50" s="4"/>
      <c r="CFG50" s="4"/>
      <c r="CFH50" s="4"/>
      <c r="CFI50" s="4"/>
      <c r="CFJ50" s="4"/>
      <c r="CFK50" s="4"/>
      <c r="CFL50" s="4"/>
      <c r="CFM50" s="4"/>
      <c r="CFN50" s="4"/>
      <c r="CFO50" s="4"/>
      <c r="CFP50" s="4"/>
      <c r="CFQ50" s="4"/>
      <c r="CFR50" s="4"/>
      <c r="CFS50" s="4"/>
      <c r="CFT50" s="4"/>
      <c r="CFU50" s="4"/>
      <c r="CFV50" s="4"/>
      <c r="CFW50" s="4"/>
      <c r="CFX50" s="4"/>
      <c r="CFY50" s="4"/>
      <c r="CFZ50" s="4"/>
      <c r="CGA50" s="4"/>
      <c r="CGB50" s="4"/>
      <c r="CGC50" s="4"/>
      <c r="CGD50" s="4"/>
      <c r="CGE50" s="4"/>
      <c r="CGF50" s="4"/>
      <c r="CGG50" s="4"/>
      <c r="CGH50" s="4"/>
      <c r="CGI50" s="4"/>
      <c r="CGJ50" s="4"/>
      <c r="CGK50" s="4"/>
      <c r="CGL50" s="4"/>
      <c r="CGM50" s="4"/>
      <c r="CGN50" s="4"/>
      <c r="CGO50" s="4"/>
      <c r="CGP50" s="4"/>
      <c r="CGQ50" s="4"/>
      <c r="CGR50" s="4"/>
      <c r="CGS50" s="4"/>
      <c r="CGT50" s="4"/>
      <c r="CGU50" s="4"/>
      <c r="CGV50" s="4"/>
      <c r="CGW50" s="4"/>
      <c r="CGX50" s="4"/>
      <c r="CGY50" s="4"/>
      <c r="CGZ50" s="4"/>
      <c r="CHA50" s="4"/>
      <c r="CHB50" s="4"/>
      <c r="CHC50" s="4"/>
      <c r="CHD50" s="4"/>
      <c r="CHE50" s="4"/>
      <c r="CHF50" s="4"/>
      <c r="CHG50" s="4"/>
      <c r="CHH50" s="4"/>
      <c r="CHI50" s="4"/>
      <c r="CHJ50" s="4"/>
      <c r="CHK50" s="4"/>
      <c r="CHL50" s="4"/>
      <c r="CHM50" s="4"/>
      <c r="CHN50" s="4"/>
      <c r="CHO50" s="4"/>
      <c r="CHP50" s="4"/>
      <c r="CHQ50" s="4"/>
      <c r="CHR50" s="4"/>
      <c r="CHS50" s="4"/>
      <c r="CHT50" s="4"/>
      <c r="CHU50" s="4"/>
      <c r="CHV50" s="4"/>
      <c r="CHW50" s="4"/>
      <c r="CHX50" s="4"/>
      <c r="CHY50" s="4"/>
      <c r="CHZ50" s="4"/>
      <c r="CIA50" s="4"/>
      <c r="CIB50" s="4"/>
      <c r="CIC50" s="4"/>
      <c r="CID50" s="4"/>
      <c r="CIE50" s="4"/>
      <c r="CIF50" s="4"/>
      <c r="CIG50" s="4"/>
      <c r="CIH50" s="4"/>
      <c r="CII50" s="4"/>
      <c r="CIJ50" s="4"/>
      <c r="CIK50" s="4"/>
      <c r="CIL50" s="4"/>
      <c r="CIM50" s="4"/>
      <c r="CIN50" s="4"/>
      <c r="CIO50" s="4"/>
      <c r="CIP50" s="4"/>
      <c r="CIQ50" s="4"/>
      <c r="CIR50" s="4"/>
      <c r="CIS50" s="4"/>
      <c r="CIT50" s="4"/>
      <c r="CIU50" s="4"/>
      <c r="CIV50" s="4"/>
      <c r="CIW50" s="4"/>
      <c r="CIX50" s="4"/>
      <c r="CIY50" s="4"/>
      <c r="CIZ50" s="4"/>
      <c r="CJA50" s="4"/>
      <c r="CJB50" s="4"/>
      <c r="CJC50" s="4"/>
      <c r="CJD50" s="4"/>
      <c r="CJE50" s="4"/>
      <c r="CJF50" s="4"/>
      <c r="CJG50" s="4"/>
      <c r="CJH50" s="4"/>
      <c r="CJI50" s="4"/>
      <c r="CJJ50" s="4"/>
      <c r="CJK50" s="4"/>
      <c r="CJL50" s="4"/>
      <c r="CJM50" s="4"/>
      <c r="CJN50" s="4"/>
      <c r="CJO50" s="4"/>
      <c r="CJP50" s="4"/>
      <c r="CJQ50" s="4"/>
      <c r="CJR50" s="4"/>
      <c r="CJS50" s="4"/>
      <c r="CJT50" s="4"/>
      <c r="CJU50" s="4"/>
      <c r="CJV50" s="4"/>
      <c r="CJW50" s="4"/>
      <c r="CJX50" s="4"/>
      <c r="CJY50" s="4"/>
      <c r="CJZ50" s="4"/>
      <c r="CKA50" s="4"/>
      <c r="CKB50" s="4"/>
      <c r="CKC50" s="4"/>
      <c r="CKD50" s="4"/>
      <c r="CKE50" s="4"/>
      <c r="CKF50" s="4"/>
      <c r="CKG50" s="4"/>
      <c r="CKH50" s="4"/>
      <c r="CKI50" s="4"/>
      <c r="CKJ50" s="4"/>
      <c r="CKK50" s="4"/>
      <c r="CKL50" s="4"/>
      <c r="CKM50" s="4"/>
      <c r="CKN50" s="4"/>
      <c r="CKO50" s="4"/>
      <c r="CKP50" s="4"/>
      <c r="CKQ50" s="4"/>
      <c r="CKR50" s="4"/>
      <c r="CKS50" s="4"/>
      <c r="CKT50" s="4"/>
      <c r="CKU50" s="4"/>
      <c r="CKV50" s="4"/>
      <c r="CKW50" s="4"/>
      <c r="CKX50" s="4"/>
      <c r="CKY50" s="4"/>
      <c r="CKZ50" s="4"/>
      <c r="CLA50" s="4"/>
      <c r="CLB50" s="4"/>
      <c r="CLC50" s="4"/>
      <c r="CLD50" s="4"/>
      <c r="CLE50" s="4"/>
      <c r="CLF50" s="4"/>
      <c r="CLG50" s="4"/>
      <c r="CLH50" s="4"/>
      <c r="CLI50" s="4"/>
      <c r="CLJ50" s="4"/>
      <c r="CLK50" s="4"/>
      <c r="CLL50" s="4"/>
      <c r="CLM50" s="4"/>
      <c r="CLN50" s="4"/>
      <c r="CLO50" s="4"/>
      <c r="CLP50" s="4"/>
      <c r="CLQ50" s="4"/>
      <c r="CLR50" s="4"/>
      <c r="CLS50" s="4"/>
      <c r="CLT50" s="4"/>
      <c r="CLU50" s="4"/>
      <c r="CLV50" s="4"/>
      <c r="CLW50" s="4"/>
      <c r="CLX50" s="4"/>
      <c r="CLY50" s="4"/>
      <c r="CLZ50" s="4"/>
      <c r="CMA50" s="4"/>
      <c r="CMB50" s="4"/>
      <c r="CMC50" s="4"/>
      <c r="CMD50" s="4"/>
      <c r="CME50" s="4"/>
      <c r="CMF50" s="4"/>
      <c r="CMG50" s="4"/>
      <c r="CMH50" s="4"/>
      <c r="CMI50" s="4"/>
      <c r="CMJ50" s="4"/>
      <c r="CMK50" s="4"/>
      <c r="CML50" s="4"/>
      <c r="CMM50" s="4"/>
      <c r="CMN50" s="4"/>
      <c r="CMO50" s="4"/>
      <c r="CMP50" s="4"/>
      <c r="CMQ50" s="4"/>
      <c r="CMR50" s="4"/>
      <c r="CMS50" s="4"/>
      <c r="CMT50" s="4"/>
      <c r="CMU50" s="4"/>
      <c r="CMV50" s="4"/>
      <c r="CMW50" s="4"/>
      <c r="CMX50" s="4"/>
      <c r="CMY50" s="4"/>
      <c r="CMZ50" s="4"/>
      <c r="CNA50" s="4"/>
      <c r="CNB50" s="4"/>
      <c r="CNC50" s="4"/>
      <c r="CND50" s="4"/>
      <c r="CNE50" s="4"/>
      <c r="CNF50" s="4"/>
      <c r="CNG50" s="4"/>
      <c r="CNH50" s="4"/>
      <c r="CNI50" s="4"/>
      <c r="CNJ50" s="4"/>
      <c r="CNK50" s="4"/>
      <c r="CNL50" s="4"/>
      <c r="CNM50" s="4"/>
      <c r="CNN50" s="4"/>
      <c r="CNO50" s="4"/>
      <c r="CNP50" s="4"/>
      <c r="CNQ50" s="4"/>
      <c r="CNR50" s="4"/>
      <c r="CNS50" s="4"/>
      <c r="CNT50" s="4"/>
      <c r="CNU50" s="4"/>
      <c r="CNV50" s="4"/>
      <c r="CNW50" s="4"/>
      <c r="CNX50" s="4"/>
      <c r="CNY50" s="4"/>
      <c r="CNZ50" s="4"/>
      <c r="COA50" s="4"/>
      <c r="COB50" s="4"/>
      <c r="COC50" s="4"/>
      <c r="COD50" s="4"/>
      <c r="COE50" s="4"/>
      <c r="COF50" s="4"/>
      <c r="COG50" s="4"/>
      <c r="COH50" s="4"/>
      <c r="COI50" s="4"/>
      <c r="COJ50" s="4"/>
      <c r="COK50" s="4"/>
      <c r="COL50" s="4"/>
      <c r="COM50" s="4"/>
      <c r="CON50" s="4"/>
      <c r="COO50" s="4"/>
      <c r="COP50" s="4"/>
      <c r="COQ50" s="4"/>
      <c r="COR50" s="4"/>
      <c r="COS50" s="4"/>
      <c r="COT50" s="4"/>
      <c r="COU50" s="4"/>
      <c r="COV50" s="4"/>
      <c r="COW50" s="4"/>
      <c r="COX50" s="4"/>
      <c r="COY50" s="4"/>
      <c r="COZ50" s="4"/>
      <c r="CPA50" s="4"/>
      <c r="CPB50" s="4"/>
      <c r="CPC50" s="4"/>
      <c r="CPD50" s="4"/>
      <c r="CPE50" s="4"/>
      <c r="CPF50" s="4"/>
      <c r="CPG50" s="4"/>
      <c r="CPH50" s="4"/>
      <c r="CPI50" s="4"/>
      <c r="CPJ50" s="4"/>
      <c r="CPK50" s="4"/>
      <c r="CPL50" s="4"/>
      <c r="CPM50" s="4"/>
      <c r="CPN50" s="4"/>
      <c r="CPO50" s="4"/>
      <c r="CPP50" s="4"/>
      <c r="CPQ50" s="4"/>
      <c r="CPR50" s="4"/>
      <c r="CPS50" s="4"/>
      <c r="CPT50" s="4"/>
      <c r="CPU50" s="4"/>
      <c r="CPV50" s="4"/>
      <c r="CPW50" s="4"/>
      <c r="CPX50" s="4"/>
      <c r="CPY50" s="4"/>
      <c r="CPZ50" s="4"/>
      <c r="CQA50" s="4"/>
      <c r="CQB50" s="4"/>
      <c r="CQC50" s="4"/>
      <c r="CQD50" s="4"/>
      <c r="CQE50" s="4"/>
      <c r="CQF50" s="4"/>
      <c r="CQG50" s="4"/>
      <c r="CQH50" s="4"/>
      <c r="CQI50" s="4"/>
      <c r="CQJ50" s="4"/>
      <c r="CQK50" s="4"/>
      <c r="CQL50" s="4"/>
      <c r="CQM50" s="4"/>
      <c r="CQN50" s="4"/>
      <c r="CQO50" s="4"/>
      <c r="CQP50" s="4"/>
      <c r="CQQ50" s="4"/>
      <c r="CQR50" s="4"/>
      <c r="CQS50" s="4"/>
      <c r="CQT50" s="4"/>
      <c r="CQU50" s="4"/>
      <c r="CQV50" s="4"/>
      <c r="CQW50" s="4"/>
      <c r="CQX50" s="4"/>
      <c r="CQY50" s="4"/>
      <c r="CQZ50" s="4"/>
      <c r="CRA50" s="4"/>
      <c r="CRB50" s="4"/>
      <c r="CRC50" s="4"/>
      <c r="CRD50" s="4"/>
      <c r="CRE50" s="4"/>
      <c r="CRF50" s="4"/>
      <c r="CRG50" s="4"/>
      <c r="CRH50" s="4"/>
      <c r="CRI50" s="4"/>
      <c r="CRJ50" s="4"/>
      <c r="CRK50" s="4"/>
      <c r="CRL50" s="4"/>
      <c r="CRM50" s="4"/>
      <c r="CRN50" s="4"/>
      <c r="CRO50" s="4"/>
      <c r="CRP50" s="4"/>
      <c r="CRQ50" s="4"/>
      <c r="CRR50" s="4"/>
      <c r="CRS50" s="4"/>
      <c r="CRT50" s="4"/>
      <c r="CRU50" s="4"/>
      <c r="CRV50" s="4"/>
      <c r="CRW50" s="4"/>
      <c r="CRX50" s="4"/>
      <c r="CRY50" s="4"/>
      <c r="CRZ50" s="4"/>
      <c r="CSA50" s="4"/>
      <c r="CSB50" s="4"/>
      <c r="CSC50" s="4"/>
      <c r="CSD50" s="4"/>
      <c r="CSE50" s="4"/>
      <c r="CSF50" s="4"/>
      <c r="CSG50" s="4"/>
      <c r="CSH50" s="4"/>
      <c r="CSI50" s="4"/>
      <c r="CSJ50" s="4"/>
      <c r="CSK50" s="4"/>
      <c r="CSL50" s="4"/>
      <c r="CSM50" s="4"/>
      <c r="CSN50" s="4"/>
      <c r="CSO50" s="4"/>
      <c r="CSP50" s="4"/>
      <c r="CSQ50" s="4"/>
      <c r="CSR50" s="4"/>
      <c r="CSS50" s="4"/>
      <c r="CST50" s="4"/>
      <c r="CSU50" s="4"/>
      <c r="CSV50" s="4"/>
      <c r="CSW50" s="4"/>
      <c r="CSX50" s="4"/>
      <c r="CSY50" s="4"/>
      <c r="CSZ50" s="4"/>
      <c r="CTA50" s="4"/>
      <c r="CTB50" s="4"/>
      <c r="CTC50" s="4"/>
      <c r="CTD50" s="4"/>
      <c r="CTE50" s="4"/>
      <c r="CTF50" s="4"/>
      <c r="CTG50" s="4"/>
      <c r="CTH50" s="4"/>
      <c r="CTI50" s="4"/>
      <c r="CTJ50" s="4"/>
      <c r="CTK50" s="4"/>
      <c r="CTL50" s="4"/>
      <c r="CTM50" s="4"/>
      <c r="CTN50" s="4"/>
      <c r="CTO50" s="4"/>
      <c r="CTP50" s="4"/>
      <c r="CTQ50" s="4"/>
      <c r="CTR50" s="4"/>
      <c r="CTS50" s="4"/>
      <c r="CTT50" s="4"/>
      <c r="CTU50" s="4"/>
      <c r="CTV50" s="4"/>
      <c r="CTW50" s="4"/>
      <c r="CTX50" s="4"/>
      <c r="CTY50" s="4"/>
      <c r="CTZ50" s="4"/>
      <c r="CUA50" s="4"/>
      <c r="CUB50" s="4"/>
      <c r="CUC50" s="4"/>
      <c r="CUD50" s="4"/>
      <c r="CUE50" s="4"/>
      <c r="CUF50" s="4"/>
      <c r="CUG50" s="4"/>
      <c r="CUH50" s="4"/>
      <c r="CUI50" s="4"/>
      <c r="CUJ50" s="4"/>
      <c r="CUK50" s="4"/>
      <c r="CUL50" s="4"/>
      <c r="CUM50" s="4"/>
      <c r="CUN50" s="4"/>
      <c r="CUO50" s="4"/>
      <c r="CUP50" s="4"/>
      <c r="CUQ50" s="4"/>
      <c r="CUR50" s="4"/>
      <c r="CUS50" s="4"/>
      <c r="CUT50" s="4"/>
      <c r="CUU50" s="4"/>
      <c r="CUV50" s="4"/>
      <c r="CUW50" s="4"/>
      <c r="CUX50" s="4"/>
      <c r="CUY50" s="4"/>
      <c r="CUZ50" s="4"/>
      <c r="CVA50" s="4"/>
      <c r="CVB50" s="4"/>
      <c r="CVC50" s="4"/>
      <c r="CVD50" s="4"/>
      <c r="CVE50" s="4"/>
      <c r="CVF50" s="4"/>
      <c r="CVG50" s="4"/>
      <c r="CVH50" s="4"/>
      <c r="CVI50" s="4"/>
      <c r="CVJ50" s="4"/>
      <c r="CVK50" s="4"/>
      <c r="CVL50" s="4"/>
      <c r="CVM50" s="4"/>
      <c r="CVN50" s="4"/>
      <c r="CVO50" s="4"/>
      <c r="CVP50" s="4"/>
      <c r="CVQ50" s="4"/>
      <c r="CVR50" s="4"/>
      <c r="CVS50" s="4"/>
      <c r="CVT50" s="4"/>
      <c r="CVU50" s="4"/>
      <c r="CVV50" s="4"/>
      <c r="CVW50" s="4"/>
      <c r="CVX50" s="4"/>
      <c r="CVY50" s="4"/>
      <c r="CVZ50" s="4"/>
      <c r="CWA50" s="4"/>
      <c r="CWB50" s="4"/>
      <c r="CWC50" s="4"/>
      <c r="CWD50" s="4"/>
      <c r="CWE50" s="4"/>
      <c r="CWF50" s="4"/>
      <c r="CWG50" s="4"/>
      <c r="CWH50" s="4"/>
      <c r="CWI50" s="4"/>
      <c r="CWJ50" s="4"/>
      <c r="CWK50" s="4"/>
      <c r="CWL50" s="4"/>
      <c r="CWM50" s="4"/>
      <c r="CWN50" s="4"/>
      <c r="CWO50" s="4"/>
      <c r="CWP50" s="4"/>
      <c r="CWQ50" s="4"/>
      <c r="CWR50" s="4"/>
      <c r="CWS50" s="4"/>
      <c r="CWT50" s="4"/>
      <c r="CWU50" s="4"/>
      <c r="CWV50" s="4"/>
      <c r="CWW50" s="4"/>
      <c r="CWX50" s="4"/>
      <c r="CWY50" s="4"/>
      <c r="CWZ50" s="4"/>
      <c r="CXA50" s="4"/>
      <c r="CXB50" s="4"/>
      <c r="CXC50" s="4"/>
      <c r="CXD50" s="4"/>
      <c r="CXE50" s="4"/>
      <c r="CXF50" s="4"/>
      <c r="CXG50" s="4"/>
      <c r="CXH50" s="4"/>
      <c r="CXI50" s="4"/>
      <c r="CXJ50" s="4"/>
      <c r="CXK50" s="4"/>
      <c r="CXL50" s="4"/>
      <c r="CXM50" s="4"/>
      <c r="CXN50" s="4"/>
      <c r="CXO50" s="4"/>
      <c r="CXP50" s="4"/>
      <c r="CXQ50" s="4"/>
      <c r="CXR50" s="4"/>
      <c r="CXS50" s="4"/>
      <c r="CXT50" s="4"/>
      <c r="CXU50" s="4"/>
      <c r="CXV50" s="4"/>
      <c r="CXW50" s="4"/>
      <c r="CXX50" s="4"/>
      <c r="CXY50" s="4"/>
      <c r="CXZ50" s="4"/>
      <c r="CYA50" s="4"/>
      <c r="CYB50" s="4"/>
      <c r="CYC50" s="4"/>
      <c r="CYD50" s="4"/>
      <c r="CYE50" s="4"/>
      <c r="CYF50" s="4"/>
      <c r="CYG50" s="4"/>
      <c r="CYH50" s="4"/>
      <c r="CYI50" s="4"/>
      <c r="CYJ50" s="4"/>
      <c r="CYK50" s="4"/>
      <c r="CYL50" s="4"/>
      <c r="CYM50" s="4"/>
      <c r="CYN50" s="4"/>
      <c r="CYO50" s="4"/>
      <c r="CYP50" s="4"/>
      <c r="CYQ50" s="4"/>
      <c r="CYR50" s="4"/>
      <c r="CYS50" s="4"/>
      <c r="CYT50" s="4"/>
      <c r="CYU50" s="4"/>
      <c r="CYV50" s="4"/>
      <c r="CYW50" s="4"/>
      <c r="CYX50" s="4"/>
      <c r="CYY50" s="4"/>
      <c r="CYZ50" s="4"/>
      <c r="CZA50" s="4"/>
      <c r="CZB50" s="4"/>
      <c r="CZC50" s="4"/>
      <c r="CZD50" s="4"/>
      <c r="CZE50" s="4"/>
      <c r="CZF50" s="4"/>
      <c r="CZG50" s="4"/>
      <c r="CZH50" s="4"/>
      <c r="CZI50" s="4"/>
      <c r="CZJ50" s="4"/>
      <c r="CZK50" s="4"/>
      <c r="CZL50" s="4"/>
      <c r="CZM50" s="4"/>
      <c r="CZN50" s="4"/>
      <c r="CZO50" s="4"/>
      <c r="CZP50" s="4"/>
      <c r="CZQ50" s="4"/>
      <c r="CZR50" s="4"/>
      <c r="CZS50" s="4"/>
      <c r="CZT50" s="4"/>
      <c r="CZU50" s="4"/>
      <c r="CZV50" s="4"/>
      <c r="CZW50" s="4"/>
      <c r="CZX50" s="4"/>
      <c r="CZY50" s="4"/>
      <c r="CZZ50" s="4"/>
      <c r="DAA50" s="4"/>
      <c r="DAB50" s="4"/>
      <c r="DAC50" s="4"/>
      <c r="DAD50" s="4"/>
      <c r="DAE50" s="4"/>
      <c r="DAF50" s="4"/>
      <c r="DAG50" s="4"/>
      <c r="DAH50" s="4"/>
      <c r="DAI50" s="4"/>
      <c r="DAJ50" s="4"/>
      <c r="DAK50" s="4"/>
      <c r="DAL50" s="4"/>
      <c r="DAM50" s="4"/>
      <c r="DAN50" s="4"/>
      <c r="DAO50" s="4"/>
      <c r="DAP50" s="4"/>
      <c r="DAQ50" s="4"/>
      <c r="DAR50" s="4"/>
      <c r="DAS50" s="4"/>
      <c r="DAT50" s="4"/>
      <c r="DAU50" s="4"/>
      <c r="DAV50" s="4"/>
      <c r="DAW50" s="4"/>
      <c r="DAX50" s="4"/>
      <c r="DAY50" s="4"/>
      <c r="DAZ50" s="4"/>
      <c r="DBA50" s="4"/>
      <c r="DBB50" s="4"/>
      <c r="DBC50" s="4"/>
      <c r="DBD50" s="4"/>
      <c r="DBE50" s="4"/>
      <c r="DBF50" s="4"/>
      <c r="DBG50" s="4"/>
      <c r="DBH50" s="4"/>
      <c r="DBI50" s="4"/>
      <c r="DBJ50" s="4"/>
      <c r="DBK50" s="4"/>
      <c r="DBL50" s="4"/>
      <c r="DBM50" s="4"/>
      <c r="DBN50" s="4"/>
      <c r="DBO50" s="4"/>
      <c r="DBP50" s="4"/>
      <c r="DBQ50" s="4"/>
      <c r="DBR50" s="4"/>
      <c r="DBS50" s="4"/>
      <c r="DBT50" s="4"/>
      <c r="DBU50" s="4"/>
      <c r="DBV50" s="4"/>
      <c r="DBW50" s="4"/>
      <c r="DBX50" s="4"/>
      <c r="DBY50" s="4"/>
      <c r="DBZ50" s="4"/>
      <c r="DCA50" s="4"/>
      <c r="DCB50" s="4"/>
      <c r="DCC50" s="4"/>
      <c r="DCD50" s="4"/>
      <c r="DCE50" s="4"/>
      <c r="DCF50" s="4"/>
      <c r="DCG50" s="4"/>
      <c r="DCH50" s="4"/>
      <c r="DCI50" s="4"/>
      <c r="DCJ50" s="4"/>
      <c r="DCK50" s="4"/>
      <c r="DCL50" s="4"/>
      <c r="DCM50" s="4"/>
      <c r="DCN50" s="4"/>
      <c r="DCO50" s="4"/>
      <c r="DCP50" s="4"/>
      <c r="DCQ50" s="4"/>
      <c r="DCR50" s="4"/>
      <c r="DCS50" s="4"/>
      <c r="DCT50" s="4"/>
      <c r="DCU50" s="4"/>
      <c r="DCV50" s="4"/>
      <c r="DCW50" s="4"/>
      <c r="DCX50" s="4"/>
      <c r="DCY50" s="4"/>
      <c r="DCZ50" s="4"/>
      <c r="DDA50" s="4"/>
      <c r="DDB50" s="4"/>
      <c r="DDC50" s="4"/>
      <c r="DDD50" s="4"/>
      <c r="DDE50" s="4"/>
      <c r="DDF50" s="4"/>
      <c r="DDG50" s="4"/>
      <c r="DDH50" s="4"/>
      <c r="DDI50" s="4"/>
      <c r="DDJ50" s="4"/>
      <c r="DDK50" s="4"/>
      <c r="DDL50" s="4"/>
      <c r="DDM50" s="4"/>
      <c r="DDN50" s="4"/>
      <c r="DDO50" s="4"/>
      <c r="DDP50" s="4"/>
      <c r="DDQ50" s="4"/>
      <c r="DDR50" s="4"/>
      <c r="DDS50" s="4"/>
      <c r="DDT50" s="4"/>
      <c r="DDU50" s="4"/>
      <c r="DDV50" s="4"/>
      <c r="DDW50" s="4"/>
      <c r="DDX50" s="4"/>
      <c r="DDY50" s="4"/>
      <c r="DDZ50" s="4"/>
      <c r="DEA50" s="4"/>
      <c r="DEB50" s="4"/>
      <c r="DEC50" s="4"/>
      <c r="DED50" s="4"/>
      <c r="DEE50" s="4"/>
      <c r="DEF50" s="4"/>
      <c r="DEG50" s="4"/>
      <c r="DEH50" s="4"/>
      <c r="DEI50" s="4"/>
      <c r="DEJ50" s="4"/>
      <c r="DEK50" s="4"/>
      <c r="DEL50" s="4"/>
      <c r="DEM50" s="4"/>
      <c r="DEN50" s="4"/>
      <c r="DEO50" s="4"/>
      <c r="DEP50" s="4"/>
      <c r="DEQ50" s="4"/>
      <c r="DER50" s="4"/>
      <c r="DES50" s="4"/>
      <c r="DET50" s="4"/>
      <c r="DEU50" s="4"/>
      <c r="DEV50" s="4"/>
      <c r="DEW50" s="4"/>
      <c r="DEX50" s="4"/>
      <c r="DEY50" s="4"/>
      <c r="DEZ50" s="4"/>
      <c r="DFA50" s="4"/>
      <c r="DFB50" s="4"/>
      <c r="DFC50" s="4"/>
      <c r="DFD50" s="4"/>
      <c r="DFE50" s="4"/>
      <c r="DFF50" s="4"/>
      <c r="DFG50" s="4"/>
      <c r="DFH50" s="4"/>
      <c r="DFI50" s="4"/>
      <c r="DFJ50" s="4"/>
      <c r="DFK50" s="4"/>
      <c r="DFL50" s="4"/>
      <c r="DFM50" s="4"/>
      <c r="DFN50" s="4"/>
      <c r="DFO50" s="4"/>
      <c r="DFP50" s="4"/>
      <c r="DFQ50" s="4"/>
      <c r="DFR50" s="4"/>
      <c r="DFS50" s="4"/>
      <c r="DFT50" s="4"/>
      <c r="DFU50" s="4"/>
      <c r="DFV50" s="4"/>
      <c r="DFW50" s="4"/>
      <c r="DFX50" s="4"/>
      <c r="DFY50" s="4"/>
      <c r="DFZ50" s="4"/>
      <c r="DGA50" s="4"/>
      <c r="DGB50" s="4"/>
      <c r="DGC50" s="4"/>
      <c r="DGD50" s="4"/>
      <c r="DGE50" s="4"/>
      <c r="DGF50" s="4"/>
      <c r="DGG50" s="4"/>
      <c r="DGH50" s="4"/>
      <c r="DGI50" s="4"/>
      <c r="DGJ50" s="4"/>
      <c r="DGK50" s="4"/>
      <c r="DGL50" s="4"/>
      <c r="DGM50" s="4"/>
      <c r="DGN50" s="4"/>
      <c r="DGO50" s="4"/>
      <c r="DGP50" s="4"/>
      <c r="DGQ50" s="4"/>
      <c r="DGR50" s="4"/>
      <c r="DGS50" s="4"/>
      <c r="DGT50" s="4"/>
      <c r="DGU50" s="4"/>
      <c r="DGV50" s="4"/>
      <c r="DGW50" s="4"/>
      <c r="DGX50" s="4"/>
      <c r="DGY50" s="4"/>
      <c r="DGZ50" s="4"/>
      <c r="DHA50" s="4"/>
      <c r="DHB50" s="4"/>
      <c r="DHC50" s="4"/>
      <c r="DHD50" s="4"/>
      <c r="DHE50" s="4"/>
      <c r="DHF50" s="4"/>
      <c r="DHG50" s="4"/>
      <c r="DHH50" s="4"/>
      <c r="DHI50" s="4"/>
      <c r="DHJ50" s="4"/>
      <c r="DHK50" s="4"/>
      <c r="DHL50" s="4"/>
      <c r="DHM50" s="4"/>
      <c r="DHN50" s="4"/>
      <c r="DHO50" s="4"/>
      <c r="DHP50" s="4"/>
      <c r="DHQ50" s="4"/>
      <c r="DHR50" s="4"/>
      <c r="DHS50" s="4"/>
      <c r="DHT50" s="4"/>
      <c r="DHU50" s="4"/>
      <c r="DHV50" s="4"/>
      <c r="DHW50" s="4"/>
      <c r="DHX50" s="4"/>
      <c r="DHY50" s="4"/>
      <c r="DHZ50" s="4"/>
      <c r="DIA50" s="4"/>
      <c r="DIB50" s="4"/>
      <c r="DIC50" s="4"/>
      <c r="DID50" s="4"/>
      <c r="DIE50" s="4"/>
      <c r="DIF50" s="4"/>
      <c r="DIG50" s="4"/>
      <c r="DIH50" s="4"/>
      <c r="DII50" s="4"/>
      <c r="DIJ50" s="4"/>
      <c r="DIK50" s="4"/>
      <c r="DIL50" s="4"/>
      <c r="DIM50" s="4"/>
      <c r="DIN50" s="4"/>
      <c r="DIO50" s="4"/>
      <c r="DIP50" s="4"/>
      <c r="DIQ50" s="4"/>
      <c r="DIR50" s="4"/>
      <c r="DIS50" s="4"/>
      <c r="DIT50" s="4"/>
      <c r="DIU50" s="4"/>
      <c r="DIV50" s="4"/>
      <c r="DIW50" s="4"/>
      <c r="DIX50" s="4"/>
      <c r="DIY50" s="4"/>
      <c r="DIZ50" s="4"/>
      <c r="DJA50" s="4"/>
      <c r="DJB50" s="4"/>
      <c r="DJC50" s="4"/>
      <c r="DJD50" s="4"/>
      <c r="DJE50" s="4"/>
      <c r="DJF50" s="4"/>
      <c r="DJG50" s="4"/>
      <c r="DJH50" s="4"/>
      <c r="DJI50" s="4"/>
      <c r="DJJ50" s="4"/>
      <c r="DJK50" s="4"/>
      <c r="DJL50" s="4"/>
      <c r="DJM50" s="4"/>
      <c r="DJN50" s="4"/>
      <c r="DJO50" s="4"/>
      <c r="DJP50" s="4"/>
      <c r="DJQ50" s="4"/>
      <c r="DJR50" s="4"/>
      <c r="DJS50" s="4"/>
      <c r="DJT50" s="4"/>
      <c r="DJU50" s="4"/>
      <c r="DJV50" s="4"/>
      <c r="DJW50" s="4"/>
      <c r="DJX50" s="4"/>
      <c r="DJY50" s="4"/>
      <c r="DJZ50" s="4"/>
      <c r="DKA50" s="4"/>
      <c r="DKB50" s="4"/>
      <c r="DKC50" s="4"/>
      <c r="DKD50" s="4"/>
      <c r="DKE50" s="4"/>
      <c r="DKF50" s="4"/>
      <c r="DKG50" s="4"/>
      <c r="DKH50" s="4"/>
      <c r="DKI50" s="4"/>
      <c r="DKJ50" s="4"/>
      <c r="DKK50" s="4"/>
      <c r="DKL50" s="4"/>
      <c r="DKM50" s="4"/>
      <c r="DKN50" s="4"/>
      <c r="DKO50" s="4"/>
      <c r="DKP50" s="4"/>
      <c r="DKQ50" s="4"/>
      <c r="DKR50" s="4"/>
      <c r="DKS50" s="4"/>
      <c r="DKT50" s="4"/>
      <c r="DKU50" s="4"/>
      <c r="DKV50" s="4"/>
      <c r="DKW50" s="4"/>
      <c r="DKX50" s="4"/>
      <c r="DKY50" s="4"/>
      <c r="DKZ50" s="4"/>
      <c r="DLA50" s="4"/>
      <c r="DLB50" s="4"/>
      <c r="DLC50" s="4"/>
      <c r="DLD50" s="4"/>
      <c r="DLE50" s="4"/>
      <c r="DLF50" s="4"/>
      <c r="DLG50" s="4"/>
      <c r="DLH50" s="4"/>
      <c r="DLI50" s="4"/>
      <c r="DLJ50" s="4"/>
      <c r="DLK50" s="4"/>
      <c r="DLL50" s="4"/>
      <c r="DLM50" s="4"/>
      <c r="DLN50" s="4"/>
      <c r="DLO50" s="4"/>
      <c r="DLP50" s="4"/>
      <c r="DLQ50" s="4"/>
      <c r="DLR50" s="4"/>
      <c r="DLS50" s="4"/>
      <c r="DLT50" s="4"/>
      <c r="DLU50" s="4"/>
      <c r="DLV50" s="4"/>
      <c r="DLW50" s="4"/>
      <c r="DLX50" s="4"/>
      <c r="DLY50" s="4"/>
      <c r="DLZ50" s="4"/>
      <c r="DMA50" s="4"/>
      <c r="DMB50" s="4"/>
      <c r="DMC50" s="4"/>
      <c r="DMD50" s="4"/>
      <c r="DME50" s="4"/>
      <c r="DMF50" s="4"/>
      <c r="DMG50" s="4"/>
      <c r="DMH50" s="4"/>
      <c r="DMI50" s="4"/>
      <c r="DMJ50" s="4"/>
      <c r="DMK50" s="4"/>
      <c r="DML50" s="4"/>
      <c r="DMM50" s="4"/>
      <c r="DMN50" s="4"/>
      <c r="DMO50" s="4"/>
      <c r="DMP50" s="4"/>
      <c r="DMQ50" s="4"/>
      <c r="DMR50" s="4"/>
      <c r="DMS50" s="4"/>
      <c r="DMT50" s="4"/>
      <c r="DMU50" s="4"/>
      <c r="DMV50" s="4"/>
      <c r="DMW50" s="4"/>
      <c r="DMX50" s="4"/>
      <c r="DMY50" s="4"/>
      <c r="DMZ50" s="4"/>
      <c r="DNA50" s="4"/>
      <c r="DNB50" s="4"/>
      <c r="DNC50" s="4"/>
      <c r="DND50" s="4"/>
      <c r="DNE50" s="4"/>
      <c r="DNF50" s="4"/>
      <c r="DNG50" s="4"/>
      <c r="DNH50" s="4"/>
      <c r="DNI50" s="4"/>
      <c r="DNJ50" s="4"/>
      <c r="DNK50" s="4"/>
      <c r="DNL50" s="4"/>
      <c r="DNM50" s="4"/>
      <c r="DNN50" s="4"/>
      <c r="DNO50" s="4"/>
      <c r="DNP50" s="4"/>
      <c r="DNQ50" s="4"/>
      <c r="DNR50" s="4"/>
      <c r="DNS50" s="4"/>
      <c r="DNT50" s="4"/>
      <c r="DNU50" s="4"/>
      <c r="DNV50" s="4"/>
      <c r="DNW50" s="4"/>
      <c r="DNX50" s="4"/>
      <c r="DNY50" s="4"/>
      <c r="DNZ50" s="4"/>
      <c r="DOA50" s="4"/>
      <c r="DOB50" s="4"/>
      <c r="DOC50" s="4"/>
      <c r="DOD50" s="4"/>
      <c r="DOE50" s="4"/>
      <c r="DOF50" s="4"/>
      <c r="DOG50" s="4"/>
      <c r="DOH50" s="4"/>
      <c r="DOI50" s="4"/>
      <c r="DOJ50" s="4"/>
      <c r="DOK50" s="4"/>
      <c r="DOL50" s="4"/>
      <c r="DOM50" s="4"/>
      <c r="DON50" s="4"/>
      <c r="DOO50" s="4"/>
      <c r="DOP50" s="4"/>
      <c r="DOQ50" s="4"/>
      <c r="DOR50" s="4"/>
      <c r="DOS50" s="4"/>
      <c r="DOT50" s="4"/>
      <c r="DOU50" s="4"/>
      <c r="DOV50" s="4"/>
      <c r="DOW50" s="4"/>
      <c r="DOX50" s="4"/>
      <c r="DOY50" s="4"/>
      <c r="DOZ50" s="4"/>
      <c r="DPA50" s="4"/>
      <c r="DPB50" s="4"/>
      <c r="DPC50" s="4"/>
      <c r="DPD50" s="4"/>
      <c r="DPE50" s="4"/>
      <c r="DPF50" s="4"/>
      <c r="DPG50" s="4"/>
      <c r="DPH50" s="4"/>
      <c r="DPI50" s="4"/>
      <c r="DPJ50" s="4"/>
      <c r="DPK50" s="4"/>
      <c r="DPL50" s="4"/>
      <c r="DPM50" s="4"/>
      <c r="DPN50" s="4"/>
      <c r="DPO50" s="4"/>
      <c r="DPP50" s="4"/>
      <c r="DPQ50" s="4"/>
      <c r="DPR50" s="4"/>
      <c r="DPS50" s="4"/>
      <c r="DPT50" s="4"/>
      <c r="DPU50" s="4"/>
      <c r="DPV50" s="4"/>
      <c r="DPW50" s="4"/>
      <c r="DPX50" s="4"/>
      <c r="DPY50" s="4"/>
      <c r="DPZ50" s="4"/>
      <c r="DQA50" s="4"/>
      <c r="DQB50" s="4"/>
      <c r="DQC50" s="4"/>
      <c r="DQD50" s="4"/>
      <c r="DQE50" s="4"/>
      <c r="DQF50" s="4"/>
      <c r="DQG50" s="4"/>
      <c r="DQH50" s="4"/>
      <c r="DQI50" s="4"/>
      <c r="DQJ50" s="4"/>
      <c r="DQK50" s="4"/>
      <c r="DQL50" s="4"/>
      <c r="DQM50" s="4"/>
      <c r="DQN50" s="4"/>
      <c r="DQO50" s="4"/>
      <c r="DQP50" s="4"/>
      <c r="DQQ50" s="4"/>
      <c r="DQR50" s="4"/>
      <c r="DQS50" s="4"/>
      <c r="DQT50" s="4"/>
      <c r="DQU50" s="4"/>
      <c r="DQV50" s="4"/>
      <c r="DQW50" s="4"/>
      <c r="DQX50" s="4"/>
      <c r="DQY50" s="4"/>
      <c r="DQZ50" s="4"/>
      <c r="DRA50" s="4"/>
      <c r="DRB50" s="4"/>
      <c r="DRC50" s="4"/>
      <c r="DRD50" s="4"/>
      <c r="DRE50" s="4"/>
      <c r="DRF50" s="4"/>
      <c r="DRG50" s="4"/>
      <c r="DRH50" s="4"/>
      <c r="DRI50" s="4"/>
      <c r="DRJ50" s="4"/>
      <c r="DRK50" s="4"/>
      <c r="DRL50" s="4"/>
      <c r="DRM50" s="4"/>
      <c r="DRN50" s="4"/>
      <c r="DRO50" s="4"/>
      <c r="DRP50" s="4"/>
      <c r="DRQ50" s="4"/>
      <c r="DRR50" s="4"/>
      <c r="DRS50" s="4"/>
      <c r="DRT50" s="4"/>
      <c r="DRU50" s="4"/>
      <c r="DRV50" s="4"/>
      <c r="DRW50" s="4"/>
      <c r="DRX50" s="4"/>
      <c r="DRY50" s="4"/>
      <c r="DRZ50" s="4"/>
      <c r="DSA50" s="4"/>
      <c r="DSB50" s="4"/>
      <c r="DSC50" s="4"/>
      <c r="DSD50" s="4"/>
      <c r="DSE50" s="4"/>
      <c r="DSF50" s="4"/>
      <c r="DSG50" s="4"/>
      <c r="DSH50" s="4"/>
      <c r="DSI50" s="4"/>
      <c r="DSJ50" s="4"/>
      <c r="DSK50" s="4"/>
      <c r="DSL50" s="4"/>
      <c r="DSM50" s="4"/>
      <c r="DSN50" s="4"/>
      <c r="DSO50" s="4"/>
      <c r="DSP50" s="4"/>
      <c r="DSQ50" s="4"/>
      <c r="DSR50" s="4"/>
      <c r="DSS50" s="4"/>
      <c r="DST50" s="4"/>
      <c r="DSU50" s="4"/>
      <c r="DSV50" s="4"/>
      <c r="DSW50" s="4"/>
      <c r="DSX50" s="4"/>
      <c r="DSY50" s="4"/>
      <c r="DSZ50" s="4"/>
      <c r="DTA50" s="4"/>
      <c r="DTB50" s="4"/>
      <c r="DTC50" s="4"/>
      <c r="DTD50" s="4"/>
      <c r="DTE50" s="4"/>
      <c r="DTF50" s="4"/>
      <c r="DTG50" s="4"/>
      <c r="DTH50" s="4"/>
      <c r="DTI50" s="4"/>
      <c r="DTJ50" s="4"/>
      <c r="DTK50" s="4"/>
      <c r="DTL50" s="4"/>
      <c r="DTM50" s="4"/>
      <c r="DTN50" s="4"/>
      <c r="DTO50" s="4"/>
      <c r="DTP50" s="4"/>
      <c r="DTQ50" s="4"/>
      <c r="DTR50" s="4"/>
      <c r="DTS50" s="4"/>
      <c r="DTT50" s="4"/>
      <c r="DTU50" s="4"/>
      <c r="DTV50" s="4"/>
      <c r="DTW50" s="4"/>
      <c r="DTX50" s="4"/>
      <c r="DTY50" s="4"/>
      <c r="DTZ50" s="4"/>
      <c r="DUA50" s="4"/>
      <c r="DUB50" s="4"/>
      <c r="DUC50" s="4"/>
      <c r="DUD50" s="4"/>
      <c r="DUE50" s="4"/>
      <c r="DUF50" s="4"/>
      <c r="DUG50" s="4"/>
      <c r="DUH50" s="4"/>
      <c r="DUI50" s="4"/>
      <c r="DUJ50" s="4"/>
      <c r="DUK50" s="4"/>
      <c r="DUL50" s="4"/>
      <c r="DUM50" s="4"/>
      <c r="DUN50" s="4"/>
      <c r="DUO50" s="4"/>
      <c r="DUP50" s="4"/>
      <c r="DUQ50" s="4"/>
      <c r="DUR50" s="4"/>
      <c r="DUS50" s="4"/>
      <c r="DUT50" s="4"/>
      <c r="DUU50" s="4"/>
      <c r="DUV50" s="4"/>
      <c r="DUW50" s="4"/>
      <c r="DUX50" s="4"/>
      <c r="DUY50" s="4"/>
      <c r="DUZ50" s="4"/>
      <c r="DVA50" s="4"/>
      <c r="DVB50" s="4"/>
      <c r="DVC50" s="4"/>
      <c r="DVD50" s="4"/>
      <c r="DVE50" s="4"/>
      <c r="DVF50" s="4"/>
      <c r="DVG50" s="4"/>
      <c r="DVH50" s="4"/>
      <c r="DVI50" s="4"/>
      <c r="DVJ50" s="4"/>
      <c r="DVK50" s="4"/>
      <c r="DVL50" s="4"/>
      <c r="DVM50" s="4"/>
      <c r="DVN50" s="4"/>
      <c r="DVO50" s="4"/>
      <c r="DVP50" s="4"/>
      <c r="DVQ50" s="4"/>
      <c r="DVR50" s="4"/>
      <c r="DVS50" s="4"/>
      <c r="DVT50" s="4"/>
      <c r="DVU50" s="4"/>
      <c r="DVV50" s="4"/>
      <c r="DVW50" s="4"/>
      <c r="DVX50" s="4"/>
      <c r="DVY50" s="4"/>
      <c r="DVZ50" s="4"/>
      <c r="DWA50" s="4"/>
      <c r="DWB50" s="4"/>
      <c r="DWC50" s="4"/>
      <c r="DWD50" s="4"/>
      <c r="DWE50" s="4"/>
      <c r="DWF50" s="4"/>
      <c r="DWG50" s="4"/>
      <c r="DWH50" s="4"/>
      <c r="DWI50" s="4"/>
      <c r="DWJ50" s="4"/>
      <c r="DWK50" s="4"/>
      <c r="DWL50" s="4"/>
      <c r="DWM50" s="4"/>
      <c r="DWN50" s="4"/>
      <c r="DWO50" s="4"/>
      <c r="DWP50" s="4"/>
      <c r="DWQ50" s="4"/>
      <c r="DWR50" s="4"/>
      <c r="DWS50" s="4"/>
      <c r="DWT50" s="4"/>
      <c r="DWU50" s="4"/>
      <c r="DWV50" s="4"/>
      <c r="DWW50" s="4"/>
      <c r="DWX50" s="4"/>
      <c r="DWY50" s="4"/>
      <c r="DWZ50" s="4"/>
      <c r="DXA50" s="4"/>
      <c r="DXB50" s="4"/>
      <c r="DXC50" s="4"/>
      <c r="DXD50" s="4"/>
      <c r="DXE50" s="4"/>
      <c r="DXF50" s="4"/>
      <c r="DXG50" s="4"/>
      <c r="DXH50" s="4"/>
      <c r="DXI50" s="4"/>
      <c r="DXJ50" s="4"/>
      <c r="DXK50" s="4"/>
      <c r="DXL50" s="4"/>
      <c r="DXM50" s="4"/>
      <c r="DXN50" s="4"/>
      <c r="DXO50" s="4"/>
      <c r="DXP50" s="4"/>
      <c r="DXQ50" s="4"/>
      <c r="DXR50" s="4"/>
      <c r="DXS50" s="4"/>
      <c r="DXT50" s="4"/>
      <c r="DXU50" s="4"/>
      <c r="DXV50" s="4"/>
      <c r="DXW50" s="4"/>
      <c r="DXX50" s="4"/>
      <c r="DXY50" s="4"/>
      <c r="DXZ50" s="4"/>
      <c r="DYA50" s="4"/>
      <c r="DYB50" s="4"/>
      <c r="DYC50" s="4"/>
      <c r="DYD50" s="4"/>
      <c r="DYE50" s="4"/>
      <c r="DYF50" s="4"/>
      <c r="DYG50" s="4"/>
      <c r="DYH50" s="4"/>
      <c r="DYI50" s="4"/>
      <c r="DYJ50" s="4"/>
      <c r="DYK50" s="4"/>
      <c r="DYL50" s="4"/>
      <c r="DYM50" s="4"/>
      <c r="DYN50" s="4"/>
      <c r="DYO50" s="4"/>
      <c r="DYP50" s="4"/>
      <c r="DYQ50" s="4"/>
      <c r="DYR50" s="4"/>
      <c r="DYS50" s="4"/>
      <c r="DYT50" s="4"/>
      <c r="DYU50" s="4"/>
      <c r="DYV50" s="4"/>
      <c r="DYW50" s="4"/>
      <c r="DYX50" s="4"/>
      <c r="DYY50" s="4"/>
      <c r="DYZ50" s="4"/>
      <c r="DZA50" s="4"/>
      <c r="DZB50" s="4"/>
      <c r="DZC50" s="4"/>
      <c r="DZD50" s="4"/>
      <c r="DZE50" s="4"/>
      <c r="DZF50" s="4"/>
      <c r="DZG50" s="4"/>
      <c r="DZH50" s="4"/>
      <c r="DZI50" s="4"/>
      <c r="DZJ50" s="4"/>
      <c r="DZK50" s="4"/>
      <c r="DZL50" s="4"/>
      <c r="DZM50" s="4"/>
      <c r="DZN50" s="4"/>
      <c r="DZO50" s="4"/>
      <c r="DZP50" s="4"/>
      <c r="DZQ50" s="4"/>
      <c r="DZR50" s="4"/>
      <c r="DZS50" s="4"/>
      <c r="DZT50" s="4"/>
      <c r="DZU50" s="4"/>
      <c r="DZV50" s="4"/>
      <c r="DZW50" s="4"/>
      <c r="DZX50" s="4"/>
      <c r="DZY50" s="4"/>
      <c r="DZZ50" s="4"/>
      <c r="EAA50" s="4"/>
      <c r="EAB50" s="4"/>
      <c r="EAC50" s="4"/>
      <c r="EAD50" s="4"/>
      <c r="EAE50" s="4"/>
      <c r="EAF50" s="4"/>
      <c r="EAG50" s="4"/>
      <c r="EAH50" s="4"/>
      <c r="EAI50" s="4"/>
      <c r="EAJ50" s="4"/>
      <c r="EAK50" s="4"/>
      <c r="EAL50" s="4"/>
      <c r="EAM50" s="4"/>
      <c r="EAN50" s="4"/>
      <c r="EAO50" s="4"/>
      <c r="EAP50" s="4"/>
      <c r="EAQ50" s="4"/>
      <c r="EAR50" s="4"/>
      <c r="EAS50" s="4"/>
      <c r="EAT50" s="4"/>
      <c r="EAU50" s="4"/>
      <c r="EAV50" s="4"/>
      <c r="EAW50" s="4"/>
      <c r="EAX50" s="4"/>
      <c r="EAY50" s="4"/>
      <c r="EAZ50" s="4"/>
      <c r="EBA50" s="4"/>
      <c r="EBB50" s="4"/>
      <c r="EBC50" s="4"/>
      <c r="EBD50" s="4"/>
      <c r="EBE50" s="4"/>
      <c r="EBF50" s="4"/>
      <c r="EBG50" s="4"/>
      <c r="EBH50" s="4"/>
      <c r="EBI50" s="4"/>
      <c r="EBJ50" s="4"/>
      <c r="EBK50" s="4"/>
      <c r="EBL50" s="4"/>
      <c r="EBM50" s="4"/>
      <c r="EBN50" s="4"/>
      <c r="EBO50" s="4"/>
      <c r="EBP50" s="4"/>
      <c r="EBQ50" s="4"/>
      <c r="EBR50" s="4"/>
      <c r="EBS50" s="4"/>
      <c r="EBT50" s="4"/>
      <c r="EBU50" s="4"/>
      <c r="EBV50" s="4"/>
      <c r="EBW50" s="4"/>
      <c r="EBX50" s="4"/>
      <c r="EBY50" s="4"/>
      <c r="EBZ50" s="4"/>
      <c r="ECA50" s="4"/>
      <c r="ECB50" s="4"/>
      <c r="ECC50" s="4"/>
      <c r="ECD50" s="4"/>
      <c r="ECE50" s="4"/>
      <c r="ECF50" s="4"/>
      <c r="ECG50" s="4"/>
      <c r="ECH50" s="4"/>
      <c r="ECI50" s="4"/>
      <c r="ECJ50" s="4"/>
      <c r="ECK50" s="4"/>
      <c r="ECL50" s="4"/>
      <c r="ECM50" s="4"/>
      <c r="ECN50" s="4"/>
      <c r="ECO50" s="4"/>
      <c r="ECP50" s="4"/>
      <c r="ECQ50" s="4"/>
      <c r="ECR50" s="4"/>
      <c r="ECS50" s="4"/>
      <c r="ECT50" s="4"/>
      <c r="ECU50" s="4"/>
      <c r="ECV50" s="4"/>
      <c r="ECW50" s="4"/>
      <c r="ECX50" s="4"/>
      <c r="ECY50" s="4"/>
      <c r="ECZ50" s="4"/>
      <c r="EDA50" s="4"/>
      <c r="EDB50" s="4"/>
      <c r="EDC50" s="4"/>
      <c r="EDD50" s="4"/>
      <c r="EDE50" s="4"/>
      <c r="EDF50" s="4"/>
      <c r="EDG50" s="4"/>
      <c r="EDH50" s="4"/>
      <c r="EDI50" s="4"/>
      <c r="EDJ50" s="4"/>
      <c r="EDK50" s="4"/>
      <c r="EDL50" s="4"/>
      <c r="EDM50" s="4"/>
      <c r="EDN50" s="4"/>
      <c r="EDO50" s="4"/>
      <c r="EDP50" s="4"/>
      <c r="EDQ50" s="4"/>
      <c r="EDR50" s="4"/>
      <c r="EDS50" s="4"/>
      <c r="EDT50" s="4"/>
      <c r="EDU50" s="4"/>
      <c r="EDV50" s="4"/>
      <c r="EDW50" s="4"/>
      <c r="EDX50" s="4"/>
      <c r="EDY50" s="4"/>
      <c r="EDZ50" s="4"/>
      <c r="EEA50" s="4"/>
      <c r="EEB50" s="4"/>
      <c r="EEC50" s="4"/>
      <c r="EED50" s="4"/>
      <c r="EEE50" s="4"/>
      <c r="EEF50" s="4"/>
      <c r="EEG50" s="4"/>
      <c r="EEH50" s="4"/>
      <c r="EEI50" s="4"/>
      <c r="EEJ50" s="4"/>
      <c r="EEK50" s="4"/>
      <c r="EEL50" s="4"/>
      <c r="EEM50" s="4"/>
      <c r="EEN50" s="4"/>
      <c r="EEO50" s="4"/>
      <c r="EEP50" s="4"/>
      <c r="EEQ50" s="4"/>
      <c r="EER50" s="4"/>
      <c r="EES50" s="4"/>
      <c r="EET50" s="4"/>
      <c r="EEU50" s="4"/>
      <c r="EEV50" s="4"/>
      <c r="EEW50" s="4"/>
      <c r="EEX50" s="4"/>
      <c r="EEY50" s="4"/>
      <c r="EEZ50" s="4"/>
      <c r="EFA50" s="4"/>
      <c r="EFB50" s="4"/>
      <c r="EFC50" s="4"/>
      <c r="EFD50" s="4"/>
      <c r="EFE50" s="4"/>
      <c r="EFF50" s="4"/>
      <c r="EFG50" s="4"/>
      <c r="EFH50" s="4"/>
      <c r="EFI50" s="4"/>
      <c r="EFJ50" s="4"/>
      <c r="EFK50" s="4"/>
      <c r="EFL50" s="4"/>
      <c r="EFM50" s="4"/>
      <c r="EFN50" s="4"/>
      <c r="EFO50" s="4"/>
      <c r="EFP50" s="4"/>
      <c r="EFQ50" s="4"/>
      <c r="EFR50" s="4"/>
      <c r="EFS50" s="4"/>
      <c r="EFT50" s="4"/>
      <c r="EFU50" s="4"/>
      <c r="EFV50" s="4"/>
      <c r="EFW50" s="4"/>
      <c r="EFX50" s="4"/>
      <c r="EFY50" s="4"/>
      <c r="EFZ50" s="4"/>
      <c r="EGA50" s="4"/>
      <c r="EGB50" s="4"/>
      <c r="EGC50" s="4"/>
      <c r="EGD50" s="4"/>
      <c r="EGE50" s="4"/>
      <c r="EGF50" s="4"/>
      <c r="EGG50" s="4"/>
      <c r="EGH50" s="4"/>
      <c r="EGI50" s="4"/>
      <c r="EGJ50" s="4"/>
      <c r="EGK50" s="4"/>
      <c r="EGL50" s="4"/>
      <c r="EGM50" s="4"/>
      <c r="EGN50" s="4"/>
      <c r="EGO50" s="4"/>
      <c r="EGP50" s="4"/>
      <c r="EGQ50" s="4"/>
      <c r="EGR50" s="4"/>
      <c r="EGS50" s="4"/>
      <c r="EGT50" s="4"/>
      <c r="EGU50" s="4"/>
      <c r="EGV50" s="4"/>
      <c r="EGW50" s="4"/>
      <c r="EGX50" s="4"/>
      <c r="EGY50" s="4"/>
      <c r="EGZ50" s="4"/>
      <c r="EHA50" s="4"/>
      <c r="EHB50" s="4"/>
      <c r="EHC50" s="4"/>
      <c r="EHD50" s="4"/>
      <c r="EHE50" s="4"/>
      <c r="EHF50" s="4"/>
      <c r="EHG50" s="4"/>
      <c r="EHH50" s="4"/>
      <c r="EHI50" s="4"/>
      <c r="EHJ50" s="4"/>
      <c r="EHK50" s="4"/>
      <c r="EHL50" s="4"/>
      <c r="EHM50" s="4"/>
      <c r="EHN50" s="4"/>
      <c r="EHO50" s="4"/>
      <c r="EHP50" s="4"/>
      <c r="EHQ50" s="4"/>
      <c r="EHR50" s="4"/>
      <c r="EHS50" s="4"/>
      <c r="EHT50" s="4"/>
      <c r="EHU50" s="4"/>
      <c r="EHV50" s="4"/>
      <c r="EHW50" s="4"/>
      <c r="EHX50" s="4"/>
      <c r="EHY50" s="4"/>
      <c r="EHZ50" s="4"/>
      <c r="EIA50" s="4"/>
      <c r="EIB50" s="4"/>
      <c r="EIC50" s="4"/>
      <c r="EID50" s="4"/>
      <c r="EIE50" s="4"/>
      <c r="EIF50" s="4"/>
      <c r="EIG50" s="4"/>
      <c r="EIH50" s="4"/>
      <c r="EII50" s="4"/>
      <c r="EIJ50" s="4"/>
      <c r="EIK50" s="4"/>
      <c r="EIL50" s="4"/>
      <c r="EIM50" s="4"/>
      <c r="EIN50" s="4"/>
      <c r="EIO50" s="4"/>
      <c r="EIP50" s="4"/>
      <c r="EIQ50" s="4"/>
      <c r="EIR50" s="4"/>
      <c r="EIS50" s="4"/>
      <c r="EIT50" s="4"/>
      <c r="EIU50" s="4"/>
      <c r="EIV50" s="4"/>
      <c r="EIW50" s="4"/>
      <c r="EIX50" s="4"/>
      <c r="EIY50" s="4"/>
      <c r="EIZ50" s="4"/>
      <c r="EJA50" s="4"/>
      <c r="EJB50" s="4"/>
      <c r="EJC50" s="4"/>
      <c r="EJD50" s="4"/>
      <c r="EJE50" s="4"/>
      <c r="EJF50" s="4"/>
      <c r="EJG50" s="4"/>
      <c r="EJH50" s="4"/>
      <c r="EJI50" s="4"/>
      <c r="EJJ50" s="4"/>
      <c r="EJK50" s="4"/>
      <c r="EJL50" s="4"/>
      <c r="EJM50" s="4"/>
      <c r="EJN50" s="4"/>
      <c r="EJO50" s="4"/>
      <c r="EJP50" s="4"/>
      <c r="EJQ50" s="4"/>
      <c r="EJR50" s="4"/>
      <c r="EJS50" s="4"/>
      <c r="EJT50" s="4"/>
      <c r="EJU50" s="4"/>
      <c r="EJV50" s="4"/>
      <c r="EJW50" s="4"/>
      <c r="EJX50" s="4"/>
      <c r="EJY50" s="4"/>
      <c r="EJZ50" s="4"/>
      <c r="EKA50" s="4"/>
      <c r="EKB50" s="4"/>
      <c r="EKC50" s="4"/>
      <c r="EKD50" s="4"/>
      <c r="EKE50" s="4"/>
      <c r="EKF50" s="4"/>
      <c r="EKG50" s="4"/>
      <c r="EKH50" s="4"/>
      <c r="EKI50" s="4"/>
      <c r="EKJ50" s="4"/>
      <c r="EKK50" s="4"/>
      <c r="EKL50" s="4"/>
      <c r="EKM50" s="4"/>
      <c r="EKN50" s="4"/>
      <c r="EKO50" s="4"/>
      <c r="EKP50" s="4"/>
      <c r="EKQ50" s="4"/>
      <c r="EKR50" s="4"/>
      <c r="EKS50" s="4"/>
      <c r="EKT50" s="4"/>
      <c r="EKU50" s="4"/>
      <c r="EKV50" s="4"/>
      <c r="EKW50" s="4"/>
      <c r="EKX50" s="4"/>
      <c r="EKY50" s="4"/>
      <c r="EKZ50" s="4"/>
      <c r="ELA50" s="4"/>
      <c r="ELB50" s="4"/>
      <c r="ELC50" s="4"/>
      <c r="ELD50" s="4"/>
      <c r="ELE50" s="4"/>
      <c r="ELF50" s="4"/>
      <c r="ELG50" s="4"/>
      <c r="ELH50" s="4"/>
      <c r="ELI50" s="4"/>
      <c r="ELJ50" s="4"/>
      <c r="ELK50" s="4"/>
      <c r="ELL50" s="4"/>
      <c r="ELM50" s="4"/>
      <c r="ELN50" s="4"/>
      <c r="ELO50" s="4"/>
      <c r="ELP50" s="4"/>
      <c r="ELQ50" s="4"/>
      <c r="ELR50" s="4"/>
      <c r="ELS50" s="4"/>
      <c r="ELT50" s="4"/>
      <c r="ELU50" s="4"/>
      <c r="ELV50" s="4"/>
      <c r="ELW50" s="4"/>
      <c r="ELX50" s="4"/>
      <c r="ELY50" s="4"/>
      <c r="ELZ50" s="4"/>
      <c r="EMA50" s="4"/>
      <c r="EMB50" s="4"/>
      <c r="EMC50" s="4"/>
      <c r="EMD50" s="4"/>
      <c r="EME50" s="4"/>
      <c r="EMF50" s="4"/>
      <c r="EMG50" s="4"/>
      <c r="EMH50" s="4"/>
      <c r="EMI50" s="4"/>
      <c r="EMJ50" s="4"/>
      <c r="EMK50" s="4"/>
      <c r="EML50" s="4"/>
      <c r="EMM50" s="4"/>
      <c r="EMN50" s="4"/>
      <c r="EMO50" s="4"/>
      <c r="EMP50" s="4"/>
      <c r="EMQ50" s="4"/>
      <c r="EMR50" s="4"/>
      <c r="EMS50" s="4"/>
      <c r="EMT50" s="4"/>
      <c r="EMU50" s="4"/>
      <c r="EMV50" s="4"/>
      <c r="EMW50" s="4"/>
      <c r="EMX50" s="4"/>
      <c r="EMY50" s="4"/>
      <c r="EMZ50" s="4"/>
      <c r="ENA50" s="4"/>
      <c r="ENB50" s="4"/>
      <c r="ENC50" s="4"/>
      <c r="END50" s="4"/>
      <c r="ENE50" s="4"/>
      <c r="ENF50" s="4"/>
      <c r="ENG50" s="4"/>
      <c r="ENH50" s="4"/>
      <c r="ENI50" s="4"/>
      <c r="ENJ50" s="4"/>
      <c r="ENK50" s="4"/>
      <c r="ENL50" s="4"/>
      <c r="ENM50" s="4"/>
      <c r="ENN50" s="4"/>
      <c r="ENO50" s="4"/>
      <c r="ENP50" s="4"/>
      <c r="ENQ50" s="4"/>
      <c r="ENR50" s="4"/>
      <c r="ENS50" s="4"/>
      <c r="ENT50" s="4"/>
      <c r="ENU50" s="4"/>
      <c r="ENV50" s="4"/>
      <c r="ENW50" s="4"/>
      <c r="ENX50" s="4"/>
      <c r="ENY50" s="4"/>
      <c r="ENZ50" s="4"/>
      <c r="EOA50" s="4"/>
      <c r="EOB50" s="4"/>
      <c r="EOC50" s="4"/>
      <c r="EOD50" s="4"/>
      <c r="EOE50" s="4"/>
      <c r="EOF50" s="4"/>
      <c r="EOG50" s="4"/>
      <c r="EOH50" s="4"/>
      <c r="EOI50" s="4"/>
      <c r="EOJ50" s="4"/>
      <c r="EOK50" s="4"/>
      <c r="EOL50" s="4"/>
      <c r="EOM50" s="4"/>
      <c r="EON50" s="4"/>
      <c r="EOO50" s="4"/>
      <c r="EOP50" s="4"/>
      <c r="EOQ50" s="4"/>
      <c r="EOR50" s="4"/>
      <c r="EOS50" s="4"/>
      <c r="EOT50" s="4"/>
      <c r="EOU50" s="4"/>
      <c r="EOV50" s="4"/>
      <c r="EOW50" s="4"/>
      <c r="EOX50" s="4"/>
      <c r="EOY50" s="4"/>
      <c r="EOZ50" s="4"/>
      <c r="EPA50" s="4"/>
      <c r="EPB50" s="4"/>
      <c r="EPC50" s="4"/>
      <c r="EPD50" s="4"/>
      <c r="EPE50" s="4"/>
      <c r="EPF50" s="4"/>
      <c r="EPG50" s="4"/>
      <c r="EPH50" s="4"/>
      <c r="EPI50" s="4"/>
      <c r="EPJ50" s="4"/>
      <c r="EPK50" s="4"/>
      <c r="EPL50" s="4"/>
      <c r="EPM50" s="4"/>
      <c r="EPN50" s="4"/>
      <c r="EPO50" s="4"/>
      <c r="EPP50" s="4"/>
      <c r="EPQ50" s="4"/>
      <c r="EPR50" s="4"/>
      <c r="EPS50" s="4"/>
      <c r="EPT50" s="4"/>
      <c r="EPU50" s="4"/>
      <c r="EPV50" s="4"/>
      <c r="EPW50" s="4"/>
      <c r="EPX50" s="4"/>
      <c r="EPY50" s="4"/>
      <c r="EPZ50" s="4"/>
      <c r="EQA50" s="4"/>
      <c r="EQB50" s="4"/>
      <c r="EQC50" s="4"/>
      <c r="EQD50" s="4"/>
      <c r="EQE50" s="4"/>
      <c r="EQF50" s="4"/>
      <c r="EQG50" s="4"/>
      <c r="EQH50" s="4"/>
      <c r="EQI50" s="4"/>
      <c r="EQJ50" s="4"/>
      <c r="EQK50" s="4"/>
      <c r="EQL50" s="4"/>
      <c r="EQM50" s="4"/>
      <c r="EQN50" s="4"/>
      <c r="EQO50" s="4"/>
      <c r="EQP50" s="4"/>
      <c r="EQQ50" s="4"/>
      <c r="EQR50" s="4"/>
      <c r="EQS50" s="4"/>
      <c r="EQT50" s="4"/>
      <c r="EQU50" s="4"/>
      <c r="EQV50" s="4"/>
      <c r="EQW50" s="4"/>
      <c r="EQX50" s="4"/>
      <c r="EQY50" s="4"/>
      <c r="EQZ50" s="4"/>
      <c r="ERA50" s="4"/>
      <c r="ERB50" s="4"/>
      <c r="ERC50" s="4"/>
      <c r="ERD50" s="4"/>
      <c r="ERE50" s="4"/>
      <c r="ERF50" s="4"/>
      <c r="ERG50" s="4"/>
      <c r="ERH50" s="4"/>
      <c r="ERI50" s="4"/>
      <c r="ERJ50" s="4"/>
      <c r="ERK50" s="4"/>
      <c r="ERL50" s="4"/>
      <c r="ERM50" s="4"/>
      <c r="ERN50" s="4"/>
      <c r="ERO50" s="4"/>
      <c r="ERP50" s="4"/>
      <c r="ERQ50" s="4"/>
      <c r="ERR50" s="4"/>
      <c r="ERS50" s="4"/>
      <c r="ERT50" s="4"/>
      <c r="ERU50" s="4"/>
      <c r="ERV50" s="4"/>
      <c r="ERW50" s="4"/>
      <c r="ERX50" s="4"/>
      <c r="ERY50" s="4"/>
      <c r="ERZ50" s="4"/>
      <c r="ESA50" s="4"/>
      <c r="ESB50" s="4"/>
      <c r="ESC50" s="4"/>
      <c r="ESD50" s="4"/>
      <c r="ESE50" s="4"/>
      <c r="ESF50" s="4"/>
      <c r="ESG50" s="4"/>
      <c r="ESH50" s="4"/>
      <c r="ESI50" s="4"/>
      <c r="ESJ50" s="4"/>
      <c r="ESK50" s="4"/>
      <c r="ESL50" s="4"/>
      <c r="ESM50" s="4"/>
      <c r="ESN50" s="4"/>
      <c r="ESO50" s="4"/>
      <c r="ESP50" s="4"/>
      <c r="ESQ50" s="4"/>
      <c r="ESR50" s="4"/>
      <c r="ESS50" s="4"/>
      <c r="EST50" s="4"/>
      <c r="ESU50" s="4"/>
      <c r="ESV50" s="4"/>
      <c r="ESW50" s="4"/>
      <c r="ESX50" s="4"/>
      <c r="ESY50" s="4"/>
      <c r="ESZ50" s="4"/>
      <c r="ETA50" s="4"/>
      <c r="ETB50" s="4"/>
      <c r="ETC50" s="4"/>
      <c r="ETD50" s="4"/>
      <c r="ETE50" s="4"/>
      <c r="ETF50" s="4"/>
      <c r="ETG50" s="4"/>
      <c r="ETH50" s="4"/>
      <c r="ETI50" s="4"/>
      <c r="ETJ50" s="4"/>
      <c r="ETK50" s="4"/>
      <c r="ETL50" s="4"/>
      <c r="ETM50" s="4"/>
      <c r="ETN50" s="4"/>
      <c r="ETO50" s="4"/>
      <c r="ETP50" s="4"/>
      <c r="ETQ50" s="4"/>
      <c r="ETR50" s="4"/>
      <c r="ETS50" s="4"/>
      <c r="ETT50" s="4"/>
      <c r="ETU50" s="4"/>
      <c r="ETV50" s="4"/>
      <c r="ETW50" s="4"/>
      <c r="ETX50" s="4"/>
      <c r="ETY50" s="4"/>
      <c r="ETZ50" s="4"/>
      <c r="EUA50" s="4"/>
      <c r="EUB50" s="4"/>
      <c r="EUC50" s="4"/>
      <c r="EUD50" s="4"/>
      <c r="EUE50" s="4"/>
      <c r="EUF50" s="4"/>
      <c r="EUG50" s="4"/>
      <c r="EUH50" s="4"/>
      <c r="EUI50" s="4"/>
      <c r="EUJ50" s="4"/>
      <c r="EUK50" s="4"/>
      <c r="EUL50" s="4"/>
      <c r="EUM50" s="4"/>
      <c r="EUN50" s="4"/>
      <c r="EUO50" s="4"/>
      <c r="EUP50" s="4"/>
      <c r="EUQ50" s="4"/>
      <c r="EUR50" s="4"/>
      <c r="EUS50" s="4"/>
      <c r="EUT50" s="4"/>
      <c r="EUU50" s="4"/>
      <c r="EUV50" s="4"/>
      <c r="EUW50" s="4"/>
      <c r="EUX50" s="4"/>
      <c r="EUY50" s="4"/>
      <c r="EUZ50" s="4"/>
      <c r="EVA50" s="4"/>
      <c r="EVB50" s="4"/>
      <c r="EVC50" s="4"/>
      <c r="EVD50" s="4"/>
      <c r="EVE50" s="4"/>
      <c r="EVF50" s="4"/>
      <c r="EVG50" s="4"/>
      <c r="EVH50" s="4"/>
      <c r="EVI50" s="4"/>
      <c r="EVJ50" s="4"/>
      <c r="EVK50" s="4"/>
      <c r="EVL50" s="4"/>
      <c r="EVM50" s="4"/>
      <c r="EVN50" s="4"/>
      <c r="EVO50" s="4"/>
      <c r="EVP50" s="4"/>
      <c r="EVQ50" s="4"/>
      <c r="EVR50" s="4"/>
      <c r="EVS50" s="4"/>
      <c r="EVT50" s="4"/>
      <c r="EVU50" s="4"/>
      <c r="EVV50" s="4"/>
      <c r="EVW50" s="4"/>
      <c r="EVX50" s="4"/>
      <c r="EVY50" s="4"/>
      <c r="EVZ50" s="4"/>
      <c r="EWA50" s="4"/>
      <c r="EWB50" s="4"/>
      <c r="EWC50" s="4"/>
      <c r="EWD50" s="4"/>
      <c r="EWE50" s="4"/>
      <c r="EWF50" s="4"/>
      <c r="EWG50" s="4"/>
      <c r="EWH50" s="4"/>
      <c r="EWI50" s="4"/>
      <c r="EWJ50" s="4"/>
      <c r="EWK50" s="4"/>
      <c r="EWL50" s="4"/>
      <c r="EWM50" s="4"/>
      <c r="EWN50" s="4"/>
      <c r="EWO50" s="4"/>
      <c r="EWP50" s="4"/>
      <c r="EWQ50" s="4"/>
      <c r="EWR50" s="4"/>
      <c r="EWS50" s="4"/>
      <c r="EWT50" s="4"/>
      <c r="EWU50" s="4"/>
      <c r="EWV50" s="4"/>
      <c r="EWW50" s="4"/>
      <c r="EWX50" s="4"/>
      <c r="EWY50" s="4"/>
      <c r="EWZ50" s="4"/>
      <c r="EXA50" s="4"/>
      <c r="EXB50" s="4"/>
      <c r="EXC50" s="4"/>
      <c r="EXD50" s="4"/>
      <c r="EXE50" s="4"/>
      <c r="EXF50" s="4"/>
      <c r="EXG50" s="4"/>
      <c r="EXH50" s="4"/>
      <c r="EXI50" s="4"/>
      <c r="EXJ50" s="4"/>
      <c r="EXK50" s="4"/>
      <c r="EXL50" s="4"/>
      <c r="EXM50" s="4"/>
      <c r="EXN50" s="4"/>
      <c r="EXO50" s="4"/>
      <c r="EXP50" s="4"/>
      <c r="EXQ50" s="4"/>
      <c r="EXR50" s="4"/>
      <c r="EXS50" s="4"/>
      <c r="EXT50" s="4"/>
      <c r="EXU50" s="4"/>
      <c r="EXV50" s="4"/>
      <c r="EXW50" s="4"/>
      <c r="EXX50" s="4"/>
      <c r="EXY50" s="4"/>
      <c r="EXZ50" s="4"/>
      <c r="EYA50" s="4"/>
      <c r="EYB50" s="4"/>
      <c r="EYC50" s="4"/>
      <c r="EYD50" s="4"/>
      <c r="EYE50" s="4"/>
      <c r="EYF50" s="4"/>
      <c r="EYG50" s="4"/>
      <c r="EYH50" s="4"/>
      <c r="EYI50" s="4"/>
      <c r="EYJ50" s="4"/>
      <c r="EYK50" s="4"/>
      <c r="EYL50" s="4"/>
      <c r="EYM50" s="4"/>
      <c r="EYN50" s="4"/>
      <c r="EYO50" s="4"/>
      <c r="EYP50" s="4"/>
      <c r="EYQ50" s="4"/>
      <c r="EYR50" s="4"/>
      <c r="EYS50" s="4"/>
      <c r="EYT50" s="4"/>
      <c r="EYU50" s="4"/>
      <c r="EYV50" s="4"/>
      <c r="EYW50" s="4"/>
      <c r="EYX50" s="4"/>
      <c r="EYY50" s="4"/>
      <c r="EYZ50" s="4"/>
      <c r="EZA50" s="4"/>
      <c r="EZB50" s="4"/>
      <c r="EZC50" s="4"/>
      <c r="EZD50" s="4"/>
      <c r="EZE50" s="4"/>
      <c r="EZF50" s="4"/>
      <c r="EZG50" s="4"/>
      <c r="EZH50" s="4"/>
      <c r="EZI50" s="4"/>
      <c r="EZJ50" s="4"/>
      <c r="EZK50" s="4"/>
      <c r="EZL50" s="4"/>
      <c r="EZM50" s="4"/>
      <c r="EZN50" s="4"/>
      <c r="EZO50" s="4"/>
      <c r="EZP50" s="4"/>
      <c r="EZQ50" s="4"/>
      <c r="EZR50" s="4"/>
      <c r="EZS50" s="4"/>
      <c r="EZT50" s="4"/>
      <c r="EZU50" s="4"/>
      <c r="EZV50" s="4"/>
      <c r="EZW50" s="4"/>
      <c r="EZX50" s="4"/>
      <c r="EZY50" s="4"/>
      <c r="EZZ50" s="4"/>
      <c r="FAA50" s="4"/>
      <c r="FAB50" s="4"/>
      <c r="FAC50" s="4"/>
      <c r="FAD50" s="4"/>
      <c r="FAE50" s="4"/>
      <c r="FAF50" s="4"/>
      <c r="FAG50" s="4"/>
      <c r="FAH50" s="4"/>
      <c r="FAI50" s="4"/>
      <c r="FAJ50" s="4"/>
      <c r="FAK50" s="4"/>
      <c r="FAL50" s="4"/>
      <c r="FAM50" s="4"/>
      <c r="FAN50" s="4"/>
      <c r="FAO50" s="4"/>
      <c r="FAP50" s="4"/>
      <c r="FAQ50" s="4"/>
      <c r="FAR50" s="4"/>
      <c r="FAS50" s="4"/>
      <c r="FAT50" s="4"/>
      <c r="FAU50" s="4"/>
      <c r="FAV50" s="4"/>
      <c r="FAW50" s="4"/>
      <c r="FAX50" s="4"/>
      <c r="FAY50" s="4"/>
      <c r="FAZ50" s="4"/>
      <c r="FBA50" s="4"/>
      <c r="FBB50" s="4"/>
      <c r="FBC50" s="4"/>
      <c r="FBD50" s="4"/>
      <c r="FBE50" s="4"/>
      <c r="FBF50" s="4"/>
      <c r="FBG50" s="4"/>
      <c r="FBH50" s="4"/>
      <c r="FBI50" s="4"/>
      <c r="FBJ50" s="4"/>
      <c r="FBK50" s="4"/>
      <c r="FBL50" s="4"/>
      <c r="FBM50" s="4"/>
      <c r="FBN50" s="4"/>
      <c r="FBO50" s="4"/>
      <c r="FBP50" s="4"/>
      <c r="FBQ50" s="4"/>
      <c r="FBR50" s="4"/>
      <c r="FBS50" s="4"/>
      <c r="FBT50" s="4"/>
      <c r="FBU50" s="4"/>
      <c r="FBV50" s="4"/>
      <c r="FBW50" s="4"/>
      <c r="FBX50" s="4"/>
      <c r="FBY50" s="4"/>
      <c r="FBZ50" s="4"/>
      <c r="FCA50" s="4"/>
      <c r="FCB50" s="4"/>
      <c r="FCC50" s="4"/>
      <c r="FCD50" s="4"/>
      <c r="FCE50" s="4"/>
      <c r="FCF50" s="4"/>
      <c r="FCG50" s="4"/>
      <c r="FCH50" s="4"/>
      <c r="FCI50" s="4"/>
      <c r="FCJ50" s="4"/>
      <c r="FCK50" s="4"/>
      <c r="FCL50" s="4"/>
      <c r="FCM50" s="4"/>
      <c r="FCN50" s="4"/>
      <c r="FCO50" s="4"/>
      <c r="FCP50" s="4"/>
      <c r="FCQ50" s="4"/>
      <c r="FCR50" s="4"/>
      <c r="FCS50" s="4"/>
      <c r="FCT50" s="4"/>
      <c r="FCU50" s="4"/>
      <c r="FCV50" s="4"/>
      <c r="FCW50" s="4"/>
      <c r="FCX50" s="4"/>
      <c r="FCY50" s="4"/>
      <c r="FCZ50" s="4"/>
      <c r="FDA50" s="4"/>
      <c r="FDB50" s="4"/>
      <c r="FDC50" s="4"/>
      <c r="FDD50" s="4"/>
      <c r="FDE50" s="4"/>
      <c r="FDF50" s="4"/>
      <c r="FDG50" s="4"/>
      <c r="FDH50" s="4"/>
      <c r="FDI50" s="4"/>
      <c r="FDJ50" s="4"/>
      <c r="FDK50" s="4"/>
      <c r="FDL50" s="4"/>
      <c r="FDM50" s="4"/>
      <c r="FDN50" s="4"/>
      <c r="FDO50" s="4"/>
      <c r="FDP50" s="4"/>
      <c r="FDQ50" s="4"/>
      <c r="FDR50" s="4"/>
      <c r="FDS50" s="4"/>
      <c r="FDT50" s="4"/>
      <c r="FDU50" s="4"/>
      <c r="FDV50" s="4"/>
      <c r="FDW50" s="4"/>
      <c r="FDX50" s="4"/>
      <c r="FDY50" s="4"/>
      <c r="FDZ50" s="4"/>
      <c r="FEA50" s="4"/>
      <c r="FEB50" s="4"/>
      <c r="FEC50" s="4"/>
      <c r="FED50" s="4"/>
      <c r="FEE50" s="4"/>
      <c r="FEF50" s="4"/>
      <c r="FEG50" s="4"/>
      <c r="FEH50" s="4"/>
      <c r="FEI50" s="4"/>
      <c r="FEJ50" s="4"/>
      <c r="FEK50" s="4"/>
      <c r="FEL50" s="4"/>
      <c r="FEM50" s="4"/>
      <c r="FEN50" s="4"/>
      <c r="FEO50" s="4"/>
      <c r="FEP50" s="4"/>
      <c r="FEQ50" s="4"/>
      <c r="FER50" s="4"/>
      <c r="FES50" s="4"/>
      <c r="FET50" s="4"/>
      <c r="FEU50" s="4"/>
      <c r="FEV50" s="4"/>
      <c r="FEW50" s="4"/>
      <c r="FEX50" s="4"/>
      <c r="FEY50" s="4"/>
      <c r="FEZ50" s="4"/>
      <c r="FFA50" s="4"/>
      <c r="FFB50" s="4"/>
      <c r="FFC50" s="4"/>
      <c r="FFD50" s="4"/>
      <c r="FFE50" s="4"/>
      <c r="FFF50" s="4"/>
      <c r="FFG50" s="4"/>
      <c r="FFH50" s="4"/>
      <c r="FFI50" s="4"/>
      <c r="FFJ50" s="4"/>
      <c r="FFK50" s="4"/>
      <c r="FFL50" s="4"/>
      <c r="FFM50" s="4"/>
      <c r="FFN50" s="4"/>
      <c r="FFO50" s="4"/>
      <c r="FFP50" s="4"/>
      <c r="FFQ50" s="4"/>
      <c r="FFR50" s="4"/>
      <c r="FFS50" s="4"/>
      <c r="FFT50" s="4"/>
      <c r="FFU50" s="4"/>
      <c r="FFV50" s="4"/>
      <c r="FFW50" s="4"/>
      <c r="FFX50" s="4"/>
      <c r="FFY50" s="4"/>
      <c r="FFZ50" s="4"/>
      <c r="FGA50" s="4"/>
      <c r="FGB50" s="4"/>
      <c r="FGC50" s="4"/>
      <c r="FGD50" s="4"/>
      <c r="FGE50" s="4"/>
      <c r="FGF50" s="4"/>
      <c r="FGG50" s="4"/>
      <c r="FGH50" s="4"/>
      <c r="FGI50" s="4"/>
      <c r="FGJ50" s="4"/>
      <c r="FGK50" s="4"/>
      <c r="FGL50" s="4"/>
      <c r="FGM50" s="4"/>
      <c r="FGN50" s="4"/>
      <c r="FGO50" s="4"/>
      <c r="FGP50" s="4"/>
      <c r="FGQ50" s="4"/>
      <c r="FGR50" s="4"/>
      <c r="FGS50" s="4"/>
      <c r="FGT50" s="4"/>
      <c r="FGU50" s="4"/>
      <c r="FGV50" s="4"/>
      <c r="FGW50" s="4"/>
      <c r="FGX50" s="4"/>
      <c r="FGY50" s="4"/>
      <c r="FGZ50" s="4"/>
      <c r="FHA50" s="4"/>
      <c r="FHB50" s="4"/>
      <c r="FHC50" s="4"/>
      <c r="FHD50" s="4"/>
      <c r="FHE50" s="4"/>
      <c r="FHF50" s="4"/>
      <c r="FHG50" s="4"/>
      <c r="FHH50" s="4"/>
      <c r="FHI50" s="4"/>
      <c r="FHJ50" s="4"/>
      <c r="FHK50" s="4"/>
      <c r="FHL50" s="4"/>
      <c r="FHM50" s="4"/>
      <c r="FHN50" s="4"/>
      <c r="FHO50" s="4"/>
      <c r="FHP50" s="4"/>
      <c r="FHQ50" s="4"/>
      <c r="FHR50" s="4"/>
      <c r="FHS50" s="4"/>
      <c r="FHT50" s="4"/>
      <c r="FHU50" s="4"/>
      <c r="FHV50" s="4"/>
      <c r="FHW50" s="4"/>
      <c r="FHX50" s="4"/>
      <c r="FHY50" s="4"/>
      <c r="FHZ50" s="4"/>
      <c r="FIA50" s="4"/>
      <c r="FIB50" s="4"/>
      <c r="FIC50" s="4"/>
      <c r="FID50" s="4"/>
      <c r="FIE50" s="4"/>
      <c r="FIF50" s="4"/>
      <c r="FIG50" s="4"/>
      <c r="FIH50" s="4"/>
      <c r="FII50" s="4"/>
      <c r="FIJ50" s="4"/>
      <c r="FIK50" s="4"/>
      <c r="FIL50" s="4"/>
      <c r="FIM50" s="4"/>
      <c r="FIN50" s="4"/>
      <c r="FIO50" s="4"/>
      <c r="FIP50" s="4"/>
      <c r="FIQ50" s="4"/>
      <c r="FIR50" s="4"/>
      <c r="FIS50" s="4"/>
      <c r="FIT50" s="4"/>
      <c r="FIU50" s="4"/>
      <c r="FIV50" s="4"/>
      <c r="FIW50" s="4"/>
      <c r="FIX50" s="4"/>
      <c r="FIY50" s="4"/>
      <c r="FIZ50" s="4"/>
      <c r="FJA50" s="4"/>
      <c r="FJB50" s="4"/>
      <c r="FJC50" s="4"/>
      <c r="FJD50" s="4"/>
      <c r="FJE50" s="4"/>
      <c r="FJF50" s="4"/>
      <c r="FJG50" s="4"/>
      <c r="FJH50" s="4"/>
      <c r="FJI50" s="4"/>
      <c r="FJJ50" s="4"/>
      <c r="FJK50" s="4"/>
      <c r="FJL50" s="4"/>
      <c r="FJM50" s="4"/>
      <c r="FJN50" s="4"/>
      <c r="FJO50" s="4"/>
      <c r="FJP50" s="4"/>
      <c r="FJQ50" s="4"/>
      <c r="FJR50" s="4"/>
      <c r="FJS50" s="4"/>
      <c r="FJT50" s="4"/>
      <c r="FJU50" s="4"/>
      <c r="FJV50" s="4"/>
      <c r="FJW50" s="4"/>
      <c r="FJX50" s="4"/>
      <c r="FJY50" s="4"/>
      <c r="FJZ50" s="4"/>
      <c r="FKA50" s="4"/>
      <c r="FKB50" s="4"/>
      <c r="FKC50" s="4"/>
      <c r="FKD50" s="4"/>
      <c r="FKE50" s="4"/>
      <c r="FKF50" s="4"/>
      <c r="FKG50" s="4"/>
      <c r="FKH50" s="4"/>
      <c r="FKI50" s="4"/>
      <c r="FKJ50" s="4"/>
      <c r="FKK50" s="4"/>
      <c r="FKL50" s="4"/>
      <c r="FKM50" s="4"/>
      <c r="FKN50" s="4"/>
      <c r="FKO50" s="4"/>
      <c r="FKP50" s="4"/>
      <c r="FKQ50" s="4"/>
      <c r="FKR50" s="4"/>
      <c r="FKS50" s="4"/>
      <c r="FKT50" s="4"/>
      <c r="FKU50" s="4"/>
      <c r="FKV50" s="4"/>
      <c r="FKW50" s="4"/>
      <c r="FKX50" s="4"/>
      <c r="FKY50" s="4"/>
      <c r="FKZ50" s="4"/>
      <c r="FLA50" s="4"/>
      <c r="FLB50" s="4"/>
      <c r="FLC50" s="4"/>
      <c r="FLD50" s="4"/>
      <c r="FLE50" s="4"/>
      <c r="FLF50" s="4"/>
      <c r="FLG50" s="4"/>
      <c r="FLH50" s="4"/>
      <c r="FLI50" s="4"/>
      <c r="FLJ50" s="4"/>
      <c r="FLK50" s="4"/>
      <c r="FLL50" s="4"/>
      <c r="FLM50" s="4"/>
      <c r="FLN50" s="4"/>
      <c r="FLO50" s="4"/>
      <c r="FLP50" s="4"/>
      <c r="FLQ50" s="4"/>
      <c r="FLR50" s="4"/>
      <c r="FLS50" s="4"/>
      <c r="FLT50" s="4"/>
      <c r="FLU50" s="4"/>
      <c r="FLV50" s="4"/>
      <c r="FLW50" s="4"/>
      <c r="FLX50" s="4"/>
      <c r="FLY50" s="4"/>
      <c r="FLZ50" s="4"/>
      <c r="FMA50" s="4"/>
      <c r="FMB50" s="4"/>
      <c r="FMC50" s="4"/>
      <c r="FMD50" s="4"/>
      <c r="FME50" s="4"/>
      <c r="FMF50" s="4"/>
      <c r="FMG50" s="4"/>
      <c r="FMH50" s="4"/>
      <c r="FMI50" s="4"/>
      <c r="FMJ50" s="4"/>
      <c r="FMK50" s="4"/>
      <c r="FML50" s="4"/>
      <c r="FMM50" s="4"/>
      <c r="FMN50" s="4"/>
      <c r="FMO50" s="4"/>
      <c r="FMP50" s="4"/>
      <c r="FMQ50" s="4"/>
      <c r="FMR50" s="4"/>
      <c r="FMS50" s="4"/>
      <c r="FMT50" s="4"/>
      <c r="FMU50" s="4"/>
      <c r="FMV50" s="4"/>
      <c r="FMW50" s="4"/>
      <c r="FMX50" s="4"/>
      <c r="FMY50" s="4"/>
      <c r="FMZ50" s="4"/>
      <c r="FNA50" s="4"/>
      <c r="FNB50" s="4"/>
      <c r="FNC50" s="4"/>
      <c r="FND50" s="4"/>
      <c r="FNE50" s="4"/>
      <c r="FNF50" s="4"/>
      <c r="FNG50" s="4"/>
      <c r="FNH50" s="4"/>
      <c r="FNI50" s="4"/>
      <c r="FNJ50" s="4"/>
      <c r="FNK50" s="4"/>
      <c r="FNL50" s="4"/>
      <c r="FNM50" s="4"/>
      <c r="FNN50" s="4"/>
      <c r="FNO50" s="4"/>
      <c r="FNP50" s="4"/>
      <c r="FNQ50" s="4"/>
      <c r="FNR50" s="4"/>
      <c r="FNS50" s="4"/>
      <c r="FNT50" s="4"/>
      <c r="FNU50" s="4"/>
      <c r="FNV50" s="4"/>
      <c r="FNW50" s="4"/>
      <c r="FNX50" s="4"/>
      <c r="FNY50" s="4"/>
      <c r="FNZ50" s="4"/>
      <c r="FOA50" s="4"/>
      <c r="FOB50" s="4"/>
      <c r="FOC50" s="4"/>
      <c r="FOD50" s="4"/>
      <c r="FOE50" s="4"/>
      <c r="FOF50" s="4"/>
      <c r="FOG50" s="4"/>
      <c r="FOH50" s="4"/>
      <c r="FOI50" s="4"/>
      <c r="FOJ50" s="4"/>
      <c r="FOK50" s="4"/>
      <c r="FOL50" s="4"/>
      <c r="FOM50" s="4"/>
      <c r="FON50" s="4"/>
      <c r="FOO50" s="4"/>
      <c r="FOP50" s="4"/>
      <c r="FOQ50" s="4"/>
      <c r="FOR50" s="4"/>
      <c r="FOS50" s="4"/>
      <c r="FOT50" s="4"/>
      <c r="FOU50" s="4"/>
      <c r="FOV50" s="4"/>
      <c r="FOW50" s="4"/>
      <c r="FOX50" s="4"/>
      <c r="FOY50" s="4"/>
      <c r="FOZ50" s="4"/>
      <c r="FPA50" s="4"/>
      <c r="FPB50" s="4"/>
      <c r="FPC50" s="4"/>
      <c r="FPD50" s="4"/>
      <c r="FPE50" s="4"/>
      <c r="FPF50" s="4"/>
      <c r="FPG50" s="4"/>
      <c r="FPH50" s="4"/>
      <c r="FPI50" s="4"/>
      <c r="FPJ50" s="4"/>
      <c r="FPK50" s="4"/>
      <c r="FPL50" s="4"/>
      <c r="FPM50" s="4"/>
      <c r="FPN50" s="4"/>
      <c r="FPO50" s="4"/>
      <c r="FPP50" s="4"/>
      <c r="FPQ50" s="4"/>
      <c r="FPR50" s="4"/>
      <c r="FPS50" s="4"/>
      <c r="FPT50" s="4"/>
      <c r="FPU50" s="4"/>
      <c r="FPV50" s="4"/>
      <c r="FPW50" s="4"/>
      <c r="FPX50" s="4"/>
      <c r="FPY50" s="4"/>
      <c r="FPZ50" s="4"/>
      <c r="FQA50" s="4"/>
      <c r="FQB50" s="4"/>
      <c r="FQC50" s="4"/>
      <c r="FQD50" s="4"/>
      <c r="FQE50" s="4"/>
      <c r="FQF50" s="4"/>
      <c r="FQG50" s="4"/>
      <c r="FQH50" s="4"/>
      <c r="FQI50" s="4"/>
      <c r="FQJ50" s="4"/>
      <c r="FQK50" s="4"/>
      <c r="FQL50" s="4"/>
      <c r="FQM50" s="4"/>
      <c r="FQN50" s="4"/>
      <c r="FQO50" s="4"/>
      <c r="FQP50" s="4"/>
      <c r="FQQ50" s="4"/>
      <c r="FQR50" s="4"/>
      <c r="FQS50" s="4"/>
      <c r="FQT50" s="4"/>
      <c r="FQU50" s="4"/>
      <c r="FQV50" s="4"/>
      <c r="FQW50" s="4"/>
      <c r="FQX50" s="4"/>
      <c r="FQY50" s="4"/>
      <c r="FQZ50" s="4"/>
      <c r="FRA50" s="4"/>
      <c r="FRB50" s="4"/>
      <c r="FRC50" s="4"/>
      <c r="FRD50" s="4"/>
      <c r="FRE50" s="4"/>
      <c r="FRF50" s="4"/>
      <c r="FRG50" s="4"/>
      <c r="FRH50" s="4"/>
      <c r="FRI50" s="4"/>
      <c r="FRJ50" s="4"/>
      <c r="FRK50" s="4"/>
      <c r="FRL50" s="4"/>
      <c r="FRM50" s="4"/>
      <c r="FRN50" s="4"/>
      <c r="FRO50" s="4"/>
      <c r="FRP50" s="4"/>
      <c r="FRQ50" s="4"/>
      <c r="FRR50" s="4"/>
      <c r="FRS50" s="4"/>
      <c r="FRT50" s="4"/>
      <c r="FRU50" s="4"/>
      <c r="FRV50" s="4"/>
      <c r="FRW50" s="4"/>
      <c r="FRX50" s="4"/>
      <c r="FRY50" s="4"/>
      <c r="FRZ50" s="4"/>
      <c r="FSA50" s="4"/>
      <c r="FSB50" s="4"/>
      <c r="FSC50" s="4"/>
      <c r="FSD50" s="4"/>
      <c r="FSE50" s="4"/>
      <c r="FSF50" s="4"/>
      <c r="FSG50" s="4"/>
      <c r="FSH50" s="4"/>
      <c r="FSI50" s="4"/>
      <c r="FSJ50" s="4"/>
      <c r="FSK50" s="4"/>
      <c r="FSL50" s="4"/>
      <c r="FSM50" s="4"/>
      <c r="FSN50" s="4"/>
      <c r="FSO50" s="4"/>
      <c r="FSP50" s="4"/>
      <c r="FSQ50" s="4"/>
      <c r="FSR50" s="4"/>
      <c r="FSS50" s="4"/>
      <c r="FST50" s="4"/>
      <c r="FSU50" s="4"/>
      <c r="FSV50" s="4"/>
      <c r="FSW50" s="4"/>
      <c r="FSX50" s="4"/>
      <c r="FSY50" s="4"/>
      <c r="FSZ50" s="4"/>
      <c r="FTA50" s="4"/>
      <c r="FTB50" s="4"/>
      <c r="FTC50" s="4"/>
      <c r="FTD50" s="4"/>
      <c r="FTE50" s="4"/>
      <c r="FTF50" s="4"/>
      <c r="FTG50" s="4"/>
      <c r="FTH50" s="4"/>
      <c r="FTI50" s="4"/>
      <c r="FTJ50" s="4"/>
      <c r="FTK50" s="4"/>
      <c r="FTL50" s="4"/>
      <c r="FTM50" s="4"/>
      <c r="FTN50" s="4"/>
      <c r="FTO50" s="4"/>
      <c r="FTP50" s="4"/>
      <c r="FTQ50" s="4"/>
      <c r="FTR50" s="4"/>
      <c r="FTS50" s="4"/>
      <c r="FTT50" s="4"/>
      <c r="FTU50" s="4"/>
      <c r="FTV50" s="4"/>
      <c r="FTW50" s="4"/>
      <c r="FTX50" s="4"/>
      <c r="FTY50" s="4"/>
      <c r="FTZ50" s="4"/>
      <c r="FUA50" s="4"/>
      <c r="FUB50" s="4"/>
      <c r="FUC50" s="4"/>
      <c r="FUD50" s="4"/>
      <c r="FUE50" s="4"/>
      <c r="FUF50" s="4"/>
      <c r="FUG50" s="4"/>
      <c r="FUH50" s="4"/>
      <c r="FUI50" s="4"/>
      <c r="FUJ50" s="4"/>
      <c r="FUK50" s="4"/>
      <c r="FUL50" s="4"/>
      <c r="FUM50" s="4"/>
      <c r="FUN50" s="4"/>
      <c r="FUO50" s="4"/>
      <c r="FUP50" s="4"/>
      <c r="FUQ50" s="4"/>
      <c r="FUR50" s="4"/>
      <c r="FUS50" s="4"/>
      <c r="FUT50" s="4"/>
      <c r="FUU50" s="4"/>
      <c r="FUV50" s="4"/>
      <c r="FUW50" s="4"/>
      <c r="FUX50" s="4"/>
      <c r="FUY50" s="4"/>
      <c r="FUZ50" s="4"/>
      <c r="FVA50" s="4"/>
      <c r="FVB50" s="4"/>
      <c r="FVC50" s="4"/>
      <c r="FVD50" s="4"/>
      <c r="FVE50" s="4"/>
      <c r="FVF50" s="4"/>
      <c r="FVG50" s="4"/>
      <c r="FVH50" s="4"/>
      <c r="FVI50" s="4"/>
      <c r="FVJ50" s="4"/>
      <c r="FVK50" s="4"/>
      <c r="FVL50" s="4"/>
      <c r="FVM50" s="4"/>
      <c r="FVN50" s="4"/>
      <c r="FVO50" s="4"/>
      <c r="FVP50" s="4"/>
      <c r="FVQ50" s="4"/>
      <c r="FVR50" s="4"/>
      <c r="FVS50" s="4"/>
      <c r="FVT50" s="4"/>
      <c r="FVU50" s="4"/>
      <c r="FVV50" s="4"/>
      <c r="FVW50" s="4"/>
      <c r="FVX50" s="4"/>
      <c r="FVY50" s="4"/>
      <c r="FVZ50" s="4"/>
      <c r="FWA50" s="4"/>
      <c r="FWB50" s="4"/>
      <c r="FWC50" s="4"/>
      <c r="FWD50" s="4"/>
      <c r="FWE50" s="4"/>
      <c r="FWF50" s="4"/>
      <c r="FWG50" s="4"/>
      <c r="FWH50" s="4"/>
      <c r="FWI50" s="4"/>
      <c r="FWJ50" s="4"/>
      <c r="FWK50" s="4"/>
      <c r="FWL50" s="4"/>
      <c r="FWM50" s="4"/>
      <c r="FWN50" s="4"/>
      <c r="FWO50" s="4"/>
      <c r="FWP50" s="4"/>
      <c r="FWQ50" s="4"/>
      <c r="FWR50" s="4"/>
      <c r="FWS50" s="4"/>
      <c r="FWT50" s="4"/>
      <c r="FWU50" s="4"/>
      <c r="FWV50" s="4"/>
      <c r="FWW50" s="4"/>
      <c r="FWX50" s="4"/>
      <c r="FWY50" s="4"/>
      <c r="FWZ50" s="4"/>
      <c r="FXA50" s="4"/>
      <c r="FXB50" s="4"/>
      <c r="FXC50" s="4"/>
      <c r="FXD50" s="4"/>
      <c r="FXE50" s="4"/>
      <c r="FXF50" s="4"/>
      <c r="FXG50" s="4"/>
      <c r="FXH50" s="4"/>
      <c r="FXI50" s="4"/>
      <c r="FXJ50" s="4"/>
      <c r="FXK50" s="4"/>
      <c r="FXL50" s="4"/>
      <c r="FXM50" s="4"/>
      <c r="FXN50" s="4"/>
      <c r="FXO50" s="4"/>
      <c r="FXP50" s="4"/>
      <c r="FXQ50" s="4"/>
      <c r="FXR50" s="4"/>
      <c r="FXS50" s="4"/>
      <c r="FXT50" s="4"/>
      <c r="FXU50" s="4"/>
      <c r="FXV50" s="4"/>
      <c r="FXW50" s="4"/>
      <c r="FXX50" s="4"/>
      <c r="FXY50" s="4"/>
      <c r="FXZ50" s="4"/>
      <c r="FYA50" s="4"/>
      <c r="FYB50" s="4"/>
      <c r="FYC50" s="4"/>
      <c r="FYD50" s="4"/>
      <c r="FYE50" s="4"/>
      <c r="FYF50" s="4"/>
      <c r="FYG50" s="4"/>
      <c r="FYH50" s="4"/>
      <c r="FYI50" s="4"/>
      <c r="FYJ50" s="4"/>
      <c r="FYK50" s="4"/>
      <c r="FYL50" s="4"/>
      <c r="FYM50" s="4"/>
      <c r="FYN50" s="4"/>
      <c r="FYO50" s="4"/>
      <c r="FYP50" s="4"/>
      <c r="FYQ50" s="4"/>
      <c r="FYR50" s="4"/>
      <c r="FYS50" s="4"/>
      <c r="FYT50" s="4"/>
      <c r="FYU50" s="4"/>
      <c r="FYV50" s="4"/>
      <c r="FYW50" s="4"/>
      <c r="FYX50" s="4"/>
      <c r="FYY50" s="4"/>
      <c r="FYZ50" s="4"/>
      <c r="FZA50" s="4"/>
      <c r="FZB50" s="4"/>
      <c r="FZC50" s="4"/>
      <c r="FZD50" s="4"/>
      <c r="FZE50" s="4"/>
      <c r="FZF50" s="4"/>
      <c r="FZG50" s="4"/>
      <c r="FZH50" s="4"/>
      <c r="FZI50" s="4"/>
      <c r="FZJ50" s="4"/>
      <c r="FZK50" s="4"/>
      <c r="FZL50" s="4"/>
      <c r="FZM50" s="4"/>
      <c r="FZN50" s="4"/>
      <c r="FZO50" s="4"/>
      <c r="FZP50" s="4"/>
      <c r="FZQ50" s="4"/>
      <c r="FZR50" s="4"/>
      <c r="FZS50" s="4"/>
      <c r="FZT50" s="4"/>
      <c r="FZU50" s="4"/>
      <c r="FZV50" s="4"/>
      <c r="FZW50" s="4"/>
      <c r="FZX50" s="4"/>
      <c r="FZY50" s="4"/>
      <c r="FZZ50" s="4"/>
      <c r="GAA50" s="4"/>
      <c r="GAB50" s="4"/>
      <c r="GAC50" s="4"/>
      <c r="GAD50" s="4"/>
      <c r="GAE50" s="4"/>
      <c r="GAF50" s="4"/>
      <c r="GAG50" s="4"/>
      <c r="GAH50" s="4"/>
      <c r="GAI50" s="4"/>
      <c r="GAJ50" s="4"/>
      <c r="GAK50" s="4"/>
      <c r="GAL50" s="4"/>
      <c r="GAM50" s="4"/>
      <c r="GAN50" s="4"/>
      <c r="GAO50" s="4"/>
      <c r="GAP50" s="4"/>
      <c r="GAQ50" s="4"/>
      <c r="GAR50" s="4"/>
      <c r="GAS50" s="4"/>
      <c r="GAT50" s="4"/>
      <c r="GAU50" s="4"/>
      <c r="GAV50" s="4"/>
      <c r="GAW50" s="4"/>
      <c r="GAX50" s="4"/>
      <c r="GAY50" s="4"/>
      <c r="GAZ50" s="4"/>
      <c r="GBA50" s="4"/>
      <c r="GBB50" s="4"/>
      <c r="GBC50" s="4"/>
      <c r="GBD50" s="4"/>
      <c r="GBE50" s="4"/>
      <c r="GBF50" s="4"/>
      <c r="GBG50" s="4"/>
      <c r="GBH50" s="4"/>
      <c r="GBI50" s="4"/>
      <c r="GBJ50" s="4"/>
      <c r="GBK50" s="4"/>
      <c r="GBL50" s="4"/>
      <c r="GBM50" s="4"/>
      <c r="GBN50" s="4"/>
      <c r="GBO50" s="4"/>
      <c r="GBP50" s="4"/>
      <c r="GBQ50" s="4"/>
      <c r="GBR50" s="4"/>
      <c r="GBS50" s="4"/>
      <c r="GBT50" s="4"/>
      <c r="GBU50" s="4"/>
      <c r="GBV50" s="4"/>
      <c r="GBW50" s="4"/>
      <c r="GBX50" s="4"/>
      <c r="GBY50" s="4"/>
      <c r="GBZ50" s="4"/>
      <c r="GCA50" s="4"/>
      <c r="GCB50" s="4"/>
      <c r="GCC50" s="4"/>
      <c r="GCD50" s="4"/>
      <c r="GCE50" s="4"/>
      <c r="GCF50" s="4"/>
      <c r="GCG50" s="4"/>
      <c r="GCH50" s="4"/>
      <c r="GCI50" s="4"/>
      <c r="GCJ50" s="4"/>
      <c r="GCK50" s="4"/>
      <c r="GCL50" s="4"/>
      <c r="GCM50" s="4"/>
      <c r="GCN50" s="4"/>
      <c r="GCO50" s="4"/>
      <c r="GCP50" s="4"/>
      <c r="GCQ50" s="4"/>
      <c r="GCR50" s="4"/>
      <c r="GCS50" s="4"/>
      <c r="GCT50" s="4"/>
      <c r="GCU50" s="4"/>
      <c r="GCV50" s="4"/>
      <c r="GCW50" s="4"/>
      <c r="GCX50" s="4"/>
      <c r="GCY50" s="4"/>
      <c r="GCZ50" s="4"/>
      <c r="GDA50" s="4"/>
      <c r="GDB50" s="4"/>
      <c r="GDC50" s="4"/>
      <c r="GDD50" s="4"/>
      <c r="GDE50" s="4"/>
      <c r="GDF50" s="4"/>
      <c r="GDG50" s="4"/>
      <c r="GDH50" s="4"/>
      <c r="GDI50" s="4"/>
      <c r="GDJ50" s="4"/>
      <c r="GDK50" s="4"/>
      <c r="GDL50" s="4"/>
      <c r="GDM50" s="4"/>
      <c r="GDN50" s="4"/>
      <c r="GDO50" s="4"/>
      <c r="GDP50" s="4"/>
      <c r="GDQ50" s="4"/>
      <c r="GDR50" s="4"/>
      <c r="GDS50" s="4"/>
      <c r="GDT50" s="4"/>
      <c r="GDU50" s="4"/>
      <c r="GDV50" s="4"/>
      <c r="GDW50" s="4"/>
      <c r="GDX50" s="4"/>
      <c r="GDY50" s="4"/>
      <c r="GDZ50" s="4"/>
      <c r="GEA50" s="4"/>
      <c r="GEB50" s="4"/>
      <c r="GEC50" s="4"/>
      <c r="GED50" s="4"/>
      <c r="GEE50" s="4"/>
      <c r="GEF50" s="4"/>
      <c r="GEG50" s="4"/>
      <c r="GEH50" s="4"/>
      <c r="GEI50" s="4"/>
      <c r="GEJ50" s="4"/>
      <c r="GEK50" s="4"/>
      <c r="GEL50" s="4"/>
      <c r="GEM50" s="4"/>
      <c r="GEN50" s="4"/>
      <c r="GEO50" s="4"/>
      <c r="GEP50" s="4"/>
      <c r="GEQ50" s="4"/>
      <c r="GER50" s="4"/>
      <c r="GES50" s="4"/>
      <c r="GET50" s="4"/>
      <c r="GEU50" s="4"/>
      <c r="GEV50" s="4"/>
      <c r="GEW50" s="4"/>
      <c r="GEX50" s="4"/>
      <c r="GEY50" s="4"/>
      <c r="GEZ50" s="4"/>
      <c r="GFA50" s="4"/>
      <c r="GFB50" s="4"/>
      <c r="GFC50" s="4"/>
      <c r="GFD50" s="4"/>
      <c r="GFE50" s="4"/>
      <c r="GFF50" s="4"/>
      <c r="GFG50" s="4"/>
      <c r="GFH50" s="4"/>
      <c r="GFI50" s="4"/>
      <c r="GFJ50" s="4"/>
      <c r="GFK50" s="4"/>
      <c r="GFL50" s="4"/>
      <c r="GFM50" s="4"/>
      <c r="GFN50" s="4"/>
      <c r="GFO50" s="4"/>
      <c r="GFP50" s="4"/>
      <c r="GFQ50" s="4"/>
      <c r="GFR50" s="4"/>
      <c r="GFS50" s="4"/>
      <c r="GFT50" s="4"/>
      <c r="GFU50" s="4"/>
      <c r="GFV50" s="4"/>
      <c r="GFW50" s="4"/>
      <c r="GFX50" s="4"/>
      <c r="GFY50" s="4"/>
      <c r="GFZ50" s="4"/>
      <c r="GGA50" s="4"/>
      <c r="GGB50" s="4"/>
      <c r="GGC50" s="4"/>
      <c r="GGD50" s="4"/>
      <c r="GGE50" s="4"/>
      <c r="GGF50" s="4"/>
      <c r="GGG50" s="4"/>
      <c r="GGH50" s="4"/>
      <c r="GGI50" s="4"/>
      <c r="GGJ50" s="4"/>
      <c r="GGK50" s="4"/>
      <c r="GGL50" s="4"/>
      <c r="GGM50" s="4"/>
      <c r="GGN50" s="4"/>
      <c r="GGO50" s="4"/>
      <c r="GGP50" s="4"/>
      <c r="GGQ50" s="4"/>
      <c r="GGR50" s="4"/>
      <c r="GGS50" s="4"/>
      <c r="GGT50" s="4"/>
      <c r="GGU50" s="4"/>
      <c r="GGV50" s="4"/>
      <c r="GGW50" s="4"/>
      <c r="GGX50" s="4"/>
      <c r="GGY50" s="4"/>
      <c r="GGZ50" s="4"/>
      <c r="GHA50" s="4"/>
      <c r="GHB50" s="4"/>
      <c r="GHC50" s="4"/>
      <c r="GHD50" s="4"/>
      <c r="GHE50" s="4"/>
      <c r="GHF50" s="4"/>
      <c r="GHG50" s="4"/>
      <c r="GHH50" s="4"/>
      <c r="GHI50" s="4"/>
      <c r="GHJ50" s="4"/>
      <c r="GHK50" s="4"/>
      <c r="GHL50" s="4"/>
      <c r="GHM50" s="4"/>
      <c r="GHN50" s="4"/>
      <c r="GHO50" s="4"/>
      <c r="GHP50" s="4"/>
      <c r="GHQ50" s="4"/>
      <c r="GHR50" s="4"/>
      <c r="GHS50" s="4"/>
      <c r="GHT50" s="4"/>
      <c r="GHU50" s="4"/>
      <c r="GHV50" s="4"/>
      <c r="GHW50" s="4"/>
      <c r="GHX50" s="4"/>
      <c r="GHY50" s="4"/>
      <c r="GHZ50" s="4"/>
      <c r="GIA50" s="4"/>
      <c r="GIB50" s="4"/>
      <c r="GIC50" s="4"/>
      <c r="GID50" s="4"/>
      <c r="GIE50" s="4"/>
      <c r="GIF50" s="4"/>
      <c r="GIG50" s="4"/>
      <c r="GIH50" s="4"/>
      <c r="GII50" s="4"/>
      <c r="GIJ50" s="4"/>
      <c r="GIK50" s="4"/>
      <c r="GIL50" s="4"/>
      <c r="GIM50" s="4"/>
      <c r="GIN50" s="4"/>
      <c r="GIO50" s="4"/>
      <c r="GIP50" s="4"/>
      <c r="GIQ50" s="4"/>
      <c r="GIR50" s="4"/>
      <c r="GIS50" s="4"/>
      <c r="GIT50" s="4"/>
      <c r="GIU50" s="4"/>
      <c r="GIV50" s="4"/>
      <c r="GIW50" s="4"/>
      <c r="GIX50" s="4"/>
      <c r="GIY50" s="4"/>
      <c r="GIZ50" s="4"/>
      <c r="GJA50" s="4"/>
      <c r="GJB50" s="4"/>
      <c r="GJC50" s="4"/>
      <c r="GJD50" s="4"/>
      <c r="GJE50" s="4"/>
      <c r="GJF50" s="4"/>
      <c r="GJG50" s="4"/>
      <c r="GJH50" s="4"/>
      <c r="GJI50" s="4"/>
      <c r="GJJ50" s="4"/>
      <c r="GJK50" s="4"/>
      <c r="GJL50" s="4"/>
      <c r="GJM50" s="4"/>
      <c r="GJN50" s="4"/>
      <c r="GJO50" s="4"/>
      <c r="GJP50" s="4"/>
      <c r="GJQ50" s="4"/>
      <c r="GJR50" s="4"/>
      <c r="GJS50" s="4"/>
      <c r="GJT50" s="4"/>
      <c r="GJU50" s="4"/>
      <c r="GJV50" s="4"/>
      <c r="GJW50" s="4"/>
      <c r="GJX50" s="4"/>
      <c r="GJY50" s="4"/>
      <c r="GJZ50" s="4"/>
      <c r="GKA50" s="4"/>
      <c r="GKB50" s="4"/>
      <c r="GKC50" s="4"/>
      <c r="GKD50" s="4"/>
      <c r="GKE50" s="4"/>
      <c r="GKF50" s="4"/>
      <c r="GKG50" s="4"/>
      <c r="GKH50" s="4"/>
      <c r="GKI50" s="4"/>
      <c r="GKJ50" s="4"/>
      <c r="GKK50" s="4"/>
      <c r="GKL50" s="4"/>
      <c r="GKM50" s="4"/>
      <c r="GKN50" s="4"/>
      <c r="GKO50" s="4"/>
      <c r="GKP50" s="4"/>
      <c r="GKQ50" s="4"/>
      <c r="GKR50" s="4"/>
      <c r="GKS50" s="4"/>
      <c r="GKT50" s="4"/>
      <c r="GKU50" s="4"/>
      <c r="GKV50" s="4"/>
      <c r="GKW50" s="4"/>
      <c r="GKX50" s="4"/>
      <c r="GKY50" s="4"/>
      <c r="GKZ50" s="4"/>
      <c r="GLA50" s="4"/>
      <c r="GLB50" s="4"/>
      <c r="GLC50" s="4"/>
      <c r="GLD50" s="4"/>
      <c r="GLE50" s="4"/>
      <c r="GLF50" s="4"/>
      <c r="GLG50" s="4"/>
      <c r="GLH50" s="4"/>
      <c r="GLI50" s="4"/>
      <c r="GLJ50" s="4"/>
      <c r="GLK50" s="4"/>
      <c r="GLL50" s="4"/>
      <c r="GLM50" s="4"/>
      <c r="GLN50" s="4"/>
      <c r="GLO50" s="4"/>
      <c r="GLP50" s="4"/>
      <c r="GLQ50" s="4"/>
      <c r="GLR50" s="4"/>
      <c r="GLS50" s="4"/>
      <c r="GLT50" s="4"/>
      <c r="GLU50" s="4"/>
      <c r="GLV50" s="4"/>
      <c r="GLW50" s="4"/>
      <c r="GLX50" s="4"/>
      <c r="GLY50" s="4"/>
      <c r="GLZ50" s="4"/>
      <c r="GMA50" s="4"/>
      <c r="GMB50" s="4"/>
      <c r="GMC50" s="4"/>
      <c r="GMD50" s="4"/>
      <c r="GME50" s="4"/>
      <c r="GMF50" s="4"/>
      <c r="GMG50" s="4"/>
      <c r="GMH50" s="4"/>
      <c r="GMI50" s="4"/>
      <c r="GMJ50" s="4"/>
      <c r="GMK50" s="4"/>
      <c r="GML50" s="4"/>
      <c r="GMM50" s="4"/>
      <c r="GMN50" s="4"/>
      <c r="GMO50" s="4"/>
      <c r="GMP50" s="4"/>
      <c r="GMQ50" s="4"/>
      <c r="GMR50" s="4"/>
      <c r="GMS50" s="4"/>
      <c r="GMT50" s="4"/>
      <c r="GMU50" s="4"/>
      <c r="GMV50" s="4"/>
      <c r="GMW50" s="4"/>
      <c r="GMX50" s="4"/>
      <c r="GMY50" s="4"/>
      <c r="GMZ50" s="4"/>
      <c r="GNA50" s="4"/>
      <c r="GNB50" s="4"/>
      <c r="GNC50" s="4"/>
      <c r="GND50" s="4"/>
      <c r="GNE50" s="4"/>
      <c r="GNF50" s="4"/>
      <c r="GNG50" s="4"/>
      <c r="GNH50" s="4"/>
      <c r="GNI50" s="4"/>
      <c r="GNJ50" s="4"/>
      <c r="GNK50" s="4"/>
      <c r="GNL50" s="4"/>
      <c r="GNM50" s="4"/>
      <c r="GNN50" s="4"/>
      <c r="GNO50" s="4"/>
      <c r="GNP50" s="4"/>
      <c r="GNQ50" s="4"/>
      <c r="GNR50" s="4"/>
      <c r="GNS50" s="4"/>
      <c r="GNT50" s="4"/>
      <c r="GNU50" s="4"/>
      <c r="GNV50" s="4"/>
      <c r="GNW50" s="4"/>
      <c r="GNX50" s="4"/>
      <c r="GNY50" s="4"/>
      <c r="GNZ50" s="4"/>
      <c r="GOA50" s="4"/>
      <c r="GOB50" s="4"/>
      <c r="GOC50" s="4"/>
      <c r="GOD50" s="4"/>
      <c r="GOE50" s="4"/>
      <c r="GOF50" s="4"/>
      <c r="GOG50" s="4"/>
      <c r="GOH50" s="4"/>
      <c r="GOI50" s="4"/>
      <c r="GOJ50" s="4"/>
      <c r="GOK50" s="4"/>
      <c r="GOL50" s="4"/>
      <c r="GOM50" s="4"/>
      <c r="GON50" s="4"/>
      <c r="GOO50" s="4"/>
      <c r="GOP50" s="4"/>
      <c r="GOQ50" s="4"/>
      <c r="GOR50" s="4"/>
      <c r="GOS50" s="4"/>
      <c r="GOT50" s="4"/>
      <c r="GOU50" s="4"/>
      <c r="GOV50" s="4"/>
      <c r="GOW50" s="4"/>
      <c r="GOX50" s="4"/>
      <c r="GOY50" s="4"/>
      <c r="GOZ50" s="4"/>
      <c r="GPA50" s="4"/>
      <c r="GPB50" s="4"/>
      <c r="GPC50" s="4"/>
      <c r="GPD50" s="4"/>
      <c r="GPE50" s="4"/>
      <c r="GPF50" s="4"/>
      <c r="GPG50" s="4"/>
      <c r="GPH50" s="4"/>
      <c r="GPI50" s="4"/>
      <c r="GPJ50" s="4"/>
      <c r="GPK50" s="4"/>
      <c r="GPL50" s="4"/>
      <c r="GPM50" s="4"/>
      <c r="GPN50" s="4"/>
      <c r="GPO50" s="4"/>
      <c r="GPP50" s="4"/>
      <c r="GPQ50" s="4"/>
      <c r="GPR50" s="4"/>
      <c r="GPS50" s="4"/>
      <c r="GPT50" s="4"/>
      <c r="GPU50" s="4"/>
      <c r="GPV50" s="4"/>
      <c r="GPW50" s="4"/>
      <c r="GPX50" s="4"/>
      <c r="GPY50" s="4"/>
      <c r="GPZ50" s="4"/>
      <c r="GQA50" s="4"/>
      <c r="GQB50" s="4"/>
      <c r="GQC50" s="4"/>
      <c r="GQD50" s="4"/>
      <c r="GQE50" s="4"/>
      <c r="GQF50" s="4"/>
      <c r="GQG50" s="4"/>
      <c r="GQH50" s="4"/>
      <c r="GQI50" s="4"/>
      <c r="GQJ50" s="4"/>
      <c r="GQK50" s="4"/>
      <c r="GQL50" s="4"/>
      <c r="GQM50" s="4"/>
      <c r="GQN50" s="4"/>
      <c r="GQO50" s="4"/>
      <c r="GQP50" s="4"/>
      <c r="GQQ50" s="4"/>
      <c r="GQR50" s="4"/>
      <c r="GQS50" s="4"/>
      <c r="GQT50" s="4"/>
      <c r="GQU50" s="4"/>
      <c r="GQV50" s="4"/>
      <c r="GQW50" s="4"/>
      <c r="GQX50" s="4"/>
      <c r="GQY50" s="4"/>
      <c r="GQZ50" s="4"/>
      <c r="GRA50" s="4"/>
      <c r="GRB50" s="4"/>
      <c r="GRC50" s="4"/>
      <c r="GRD50" s="4"/>
      <c r="GRE50" s="4"/>
      <c r="GRF50" s="4"/>
      <c r="GRG50" s="4"/>
      <c r="GRH50" s="4"/>
      <c r="GRI50" s="4"/>
      <c r="GRJ50" s="4"/>
      <c r="GRK50" s="4"/>
      <c r="GRL50" s="4"/>
      <c r="GRM50" s="4"/>
      <c r="GRN50" s="4"/>
      <c r="GRO50" s="4"/>
      <c r="GRP50" s="4"/>
      <c r="GRQ50" s="4"/>
      <c r="GRR50" s="4"/>
      <c r="GRS50" s="4"/>
      <c r="GRT50" s="4"/>
      <c r="GRU50" s="4"/>
      <c r="GRV50" s="4"/>
      <c r="GRW50" s="4"/>
      <c r="GRX50" s="4"/>
      <c r="GRY50" s="4"/>
      <c r="GRZ50" s="4"/>
      <c r="GSA50" s="4"/>
      <c r="GSB50" s="4"/>
      <c r="GSC50" s="4"/>
      <c r="GSD50" s="4"/>
      <c r="GSE50" s="4"/>
      <c r="GSF50" s="4"/>
      <c r="GSG50" s="4"/>
      <c r="GSH50" s="4"/>
      <c r="GSI50" s="4"/>
      <c r="GSJ50" s="4"/>
      <c r="GSK50" s="4"/>
      <c r="GSL50" s="4"/>
      <c r="GSM50" s="4"/>
      <c r="GSN50" s="4"/>
      <c r="GSO50" s="4"/>
      <c r="GSP50" s="4"/>
      <c r="GSQ50" s="4"/>
      <c r="GSR50" s="4"/>
      <c r="GSS50" s="4"/>
      <c r="GST50" s="4"/>
      <c r="GSU50" s="4"/>
      <c r="GSV50" s="4"/>
      <c r="GSW50" s="4"/>
      <c r="GSX50" s="4"/>
      <c r="GSY50" s="4"/>
      <c r="GSZ50" s="4"/>
      <c r="GTA50" s="4"/>
      <c r="GTB50" s="4"/>
      <c r="GTC50" s="4"/>
      <c r="GTD50" s="4"/>
      <c r="GTE50" s="4"/>
      <c r="GTF50" s="4"/>
      <c r="GTG50" s="4"/>
      <c r="GTH50" s="4"/>
      <c r="GTI50" s="4"/>
      <c r="GTJ50" s="4"/>
      <c r="GTK50" s="4"/>
      <c r="GTL50" s="4"/>
      <c r="GTM50" s="4"/>
      <c r="GTN50" s="4"/>
      <c r="GTO50" s="4"/>
      <c r="GTP50" s="4"/>
      <c r="GTQ50" s="4"/>
      <c r="GTR50" s="4"/>
      <c r="GTS50" s="4"/>
      <c r="GTT50" s="4"/>
      <c r="GTU50" s="4"/>
      <c r="GTV50" s="4"/>
      <c r="GTW50" s="4"/>
      <c r="GTX50" s="4"/>
      <c r="GTY50" s="4"/>
      <c r="GTZ50" s="4"/>
      <c r="GUA50" s="4"/>
      <c r="GUB50" s="4"/>
      <c r="GUC50" s="4"/>
      <c r="GUD50" s="4"/>
      <c r="GUE50" s="4"/>
      <c r="GUF50" s="4"/>
      <c r="GUG50" s="4"/>
      <c r="GUH50" s="4"/>
      <c r="GUI50" s="4"/>
      <c r="GUJ50" s="4"/>
      <c r="GUK50" s="4"/>
      <c r="GUL50" s="4"/>
      <c r="GUM50" s="4"/>
      <c r="GUN50" s="4"/>
      <c r="GUO50" s="4"/>
      <c r="GUP50" s="4"/>
      <c r="GUQ50" s="4"/>
      <c r="GUR50" s="4"/>
      <c r="GUS50" s="4"/>
      <c r="GUT50" s="4"/>
      <c r="GUU50" s="4"/>
      <c r="GUV50" s="4"/>
      <c r="GUW50" s="4"/>
      <c r="GUX50" s="4"/>
      <c r="GUY50" s="4"/>
      <c r="GUZ50" s="4"/>
      <c r="GVA50" s="4"/>
      <c r="GVB50" s="4"/>
      <c r="GVC50" s="4"/>
      <c r="GVD50" s="4"/>
      <c r="GVE50" s="4"/>
      <c r="GVF50" s="4"/>
      <c r="GVG50" s="4"/>
      <c r="GVH50" s="4"/>
      <c r="GVI50" s="4"/>
      <c r="GVJ50" s="4"/>
      <c r="GVK50" s="4"/>
      <c r="GVL50" s="4"/>
      <c r="GVM50" s="4"/>
      <c r="GVN50" s="4"/>
      <c r="GVO50" s="4"/>
      <c r="GVP50" s="4"/>
      <c r="GVQ50" s="4"/>
      <c r="GVR50" s="4"/>
      <c r="GVS50" s="4"/>
      <c r="GVT50" s="4"/>
      <c r="GVU50" s="4"/>
      <c r="GVV50" s="4"/>
      <c r="GVW50" s="4"/>
      <c r="GVX50" s="4"/>
      <c r="GVY50" s="4"/>
      <c r="GVZ50" s="4"/>
      <c r="GWA50" s="4"/>
      <c r="GWB50" s="4"/>
      <c r="GWC50" s="4"/>
      <c r="GWD50" s="4"/>
      <c r="GWE50" s="4"/>
      <c r="GWF50" s="4"/>
      <c r="GWG50" s="4"/>
      <c r="GWH50" s="4"/>
      <c r="GWI50" s="4"/>
      <c r="GWJ50" s="4"/>
      <c r="GWK50" s="4"/>
      <c r="GWL50" s="4"/>
      <c r="GWM50" s="4"/>
      <c r="GWN50" s="4"/>
      <c r="GWO50" s="4"/>
      <c r="GWP50" s="4"/>
      <c r="GWQ50" s="4"/>
      <c r="GWR50" s="4"/>
      <c r="GWS50" s="4"/>
      <c r="GWT50" s="4"/>
      <c r="GWU50" s="4"/>
      <c r="GWV50" s="4"/>
      <c r="GWW50" s="4"/>
      <c r="GWX50" s="4"/>
      <c r="GWY50" s="4"/>
      <c r="GWZ50" s="4"/>
      <c r="GXA50" s="4"/>
      <c r="GXB50" s="4"/>
      <c r="GXC50" s="4"/>
      <c r="GXD50" s="4"/>
      <c r="GXE50" s="4"/>
      <c r="GXF50" s="4"/>
      <c r="GXG50" s="4"/>
      <c r="GXH50" s="4"/>
      <c r="GXI50" s="4"/>
      <c r="GXJ50" s="4"/>
      <c r="GXK50" s="4"/>
      <c r="GXL50" s="4"/>
      <c r="GXM50" s="4"/>
      <c r="GXN50" s="4"/>
      <c r="GXO50" s="4"/>
      <c r="GXP50" s="4"/>
      <c r="GXQ50" s="4"/>
      <c r="GXR50" s="4"/>
      <c r="GXS50" s="4"/>
      <c r="GXT50" s="4"/>
      <c r="GXU50" s="4"/>
      <c r="GXV50" s="4"/>
      <c r="GXW50" s="4"/>
      <c r="GXX50" s="4"/>
      <c r="GXY50" s="4"/>
      <c r="GXZ50" s="4"/>
      <c r="GYA50" s="4"/>
      <c r="GYB50" s="4"/>
      <c r="GYC50" s="4"/>
      <c r="GYD50" s="4"/>
      <c r="GYE50" s="4"/>
      <c r="GYF50" s="4"/>
      <c r="GYG50" s="4"/>
      <c r="GYH50" s="4"/>
      <c r="GYI50" s="4"/>
      <c r="GYJ50" s="4"/>
      <c r="GYK50" s="4"/>
      <c r="GYL50" s="4"/>
      <c r="GYM50" s="4"/>
      <c r="GYN50" s="4"/>
      <c r="GYO50" s="4"/>
      <c r="GYP50" s="4"/>
      <c r="GYQ50" s="4"/>
      <c r="GYR50" s="4"/>
      <c r="GYS50" s="4"/>
      <c r="GYT50" s="4"/>
      <c r="GYU50" s="4"/>
      <c r="GYV50" s="4"/>
      <c r="GYW50" s="4"/>
      <c r="GYX50" s="4"/>
      <c r="GYY50" s="4"/>
      <c r="GYZ50" s="4"/>
      <c r="GZA50" s="4"/>
      <c r="GZB50" s="4"/>
      <c r="GZC50" s="4"/>
      <c r="GZD50" s="4"/>
      <c r="GZE50" s="4"/>
      <c r="GZF50" s="4"/>
      <c r="GZG50" s="4"/>
      <c r="GZH50" s="4"/>
      <c r="GZI50" s="4"/>
      <c r="GZJ50" s="4"/>
      <c r="GZK50" s="4"/>
      <c r="GZL50" s="4"/>
      <c r="GZM50" s="4"/>
      <c r="GZN50" s="4"/>
      <c r="GZO50" s="4"/>
      <c r="GZP50" s="4"/>
      <c r="GZQ50" s="4"/>
      <c r="GZR50" s="4"/>
      <c r="GZS50" s="4"/>
      <c r="GZT50" s="4"/>
      <c r="GZU50" s="4"/>
      <c r="GZV50" s="4"/>
      <c r="GZW50" s="4"/>
      <c r="GZX50" s="4"/>
      <c r="GZY50" s="4"/>
      <c r="GZZ50" s="4"/>
      <c r="HAA50" s="4"/>
      <c r="HAB50" s="4"/>
      <c r="HAC50" s="4"/>
      <c r="HAD50" s="4"/>
      <c r="HAE50" s="4"/>
      <c r="HAF50" s="4"/>
      <c r="HAG50" s="4"/>
      <c r="HAH50" s="4"/>
      <c r="HAI50" s="4"/>
      <c r="HAJ50" s="4"/>
      <c r="HAK50" s="4"/>
      <c r="HAL50" s="4"/>
      <c r="HAM50" s="4"/>
      <c r="HAN50" s="4"/>
      <c r="HAO50" s="4"/>
      <c r="HAP50" s="4"/>
      <c r="HAQ50" s="4"/>
      <c r="HAR50" s="4"/>
      <c r="HAS50" s="4"/>
      <c r="HAT50" s="4"/>
      <c r="HAU50" s="4"/>
      <c r="HAV50" s="4"/>
      <c r="HAW50" s="4"/>
      <c r="HAX50" s="4"/>
      <c r="HAY50" s="4"/>
      <c r="HAZ50" s="4"/>
      <c r="HBA50" s="4"/>
      <c r="HBB50" s="4"/>
      <c r="HBC50" s="4"/>
      <c r="HBD50" s="4"/>
      <c r="HBE50" s="4"/>
      <c r="HBF50" s="4"/>
      <c r="HBG50" s="4"/>
      <c r="HBH50" s="4"/>
      <c r="HBI50" s="4"/>
      <c r="HBJ50" s="4"/>
      <c r="HBK50" s="4"/>
      <c r="HBL50" s="4"/>
      <c r="HBM50" s="4"/>
      <c r="HBN50" s="4"/>
      <c r="HBO50" s="4"/>
      <c r="HBP50" s="4"/>
      <c r="HBQ50" s="4"/>
      <c r="HBR50" s="4"/>
      <c r="HBS50" s="4"/>
      <c r="HBT50" s="4"/>
      <c r="HBU50" s="4"/>
      <c r="HBV50" s="4"/>
      <c r="HBW50" s="4"/>
      <c r="HBX50" s="4"/>
      <c r="HBY50" s="4"/>
      <c r="HBZ50" s="4"/>
      <c r="HCA50" s="4"/>
      <c r="HCB50" s="4"/>
      <c r="HCC50" s="4"/>
      <c r="HCD50" s="4"/>
      <c r="HCE50" s="4"/>
      <c r="HCF50" s="4"/>
      <c r="HCG50" s="4"/>
      <c r="HCH50" s="4"/>
      <c r="HCI50" s="4"/>
      <c r="HCJ50" s="4"/>
      <c r="HCK50" s="4"/>
      <c r="HCL50" s="4"/>
      <c r="HCM50" s="4"/>
      <c r="HCN50" s="4"/>
      <c r="HCO50" s="4"/>
      <c r="HCP50" s="4"/>
      <c r="HCQ50" s="4"/>
      <c r="HCR50" s="4"/>
      <c r="HCS50" s="4"/>
      <c r="HCT50" s="4"/>
      <c r="HCU50" s="4"/>
      <c r="HCV50" s="4"/>
      <c r="HCW50" s="4"/>
      <c r="HCX50" s="4"/>
      <c r="HCY50" s="4"/>
      <c r="HCZ50" s="4"/>
      <c r="HDA50" s="4"/>
      <c r="HDB50" s="4"/>
      <c r="HDC50" s="4"/>
      <c r="HDD50" s="4"/>
      <c r="HDE50" s="4"/>
      <c r="HDF50" s="4"/>
      <c r="HDG50" s="4"/>
      <c r="HDH50" s="4"/>
      <c r="HDI50" s="4"/>
      <c r="HDJ50" s="4"/>
      <c r="HDK50" s="4"/>
      <c r="HDL50" s="4"/>
      <c r="HDM50" s="4"/>
      <c r="HDN50" s="4"/>
      <c r="HDO50" s="4"/>
      <c r="HDP50" s="4"/>
      <c r="HDQ50" s="4"/>
      <c r="HDR50" s="4"/>
      <c r="HDS50" s="4"/>
      <c r="HDT50" s="4"/>
      <c r="HDU50" s="4"/>
      <c r="HDV50" s="4"/>
      <c r="HDW50" s="4"/>
      <c r="HDX50" s="4"/>
      <c r="HDY50" s="4"/>
      <c r="HDZ50" s="4"/>
      <c r="HEA50" s="4"/>
      <c r="HEB50" s="4"/>
      <c r="HEC50" s="4"/>
      <c r="HED50" s="4"/>
      <c r="HEE50" s="4"/>
      <c r="HEF50" s="4"/>
      <c r="HEG50" s="4"/>
      <c r="HEH50" s="4"/>
      <c r="HEI50" s="4"/>
      <c r="HEJ50" s="4"/>
      <c r="HEK50" s="4"/>
      <c r="HEL50" s="4"/>
      <c r="HEM50" s="4"/>
      <c r="HEN50" s="4"/>
      <c r="HEO50" s="4"/>
      <c r="HEP50" s="4"/>
      <c r="HEQ50" s="4"/>
      <c r="HER50" s="4"/>
      <c r="HES50" s="4"/>
      <c r="HET50" s="4"/>
      <c r="HEU50" s="4"/>
      <c r="HEV50" s="4"/>
      <c r="HEW50" s="4"/>
      <c r="HEX50" s="4"/>
      <c r="HEY50" s="4"/>
      <c r="HEZ50" s="4"/>
      <c r="HFA50" s="4"/>
      <c r="HFB50" s="4"/>
      <c r="HFC50" s="4"/>
      <c r="HFD50" s="4"/>
      <c r="HFE50" s="4"/>
      <c r="HFF50" s="4"/>
      <c r="HFG50" s="4"/>
      <c r="HFH50" s="4"/>
      <c r="HFI50" s="4"/>
      <c r="HFJ50" s="4"/>
      <c r="HFK50" s="4"/>
      <c r="HFL50" s="4"/>
      <c r="HFM50" s="4"/>
      <c r="HFN50" s="4"/>
      <c r="HFO50" s="4"/>
      <c r="HFP50" s="4"/>
      <c r="HFQ50" s="4"/>
      <c r="HFR50" s="4"/>
      <c r="HFS50" s="4"/>
      <c r="HFT50" s="4"/>
      <c r="HFU50" s="4"/>
      <c r="HFV50" s="4"/>
      <c r="HFW50" s="4"/>
      <c r="HFX50" s="4"/>
      <c r="HFY50" s="4"/>
      <c r="HFZ50" s="4"/>
      <c r="HGA50" s="4"/>
      <c r="HGB50" s="4"/>
      <c r="HGC50" s="4"/>
      <c r="HGD50" s="4"/>
      <c r="HGE50" s="4"/>
      <c r="HGF50" s="4"/>
      <c r="HGG50" s="4"/>
      <c r="HGH50" s="4"/>
      <c r="HGI50" s="4"/>
      <c r="HGJ50" s="4"/>
      <c r="HGK50" s="4"/>
      <c r="HGL50" s="4"/>
      <c r="HGM50" s="4"/>
      <c r="HGN50" s="4"/>
      <c r="HGO50" s="4"/>
      <c r="HGP50" s="4"/>
      <c r="HGQ50" s="4"/>
      <c r="HGR50" s="4"/>
      <c r="HGS50" s="4"/>
      <c r="HGT50" s="4"/>
      <c r="HGU50" s="4"/>
      <c r="HGV50" s="4"/>
      <c r="HGW50" s="4"/>
      <c r="HGX50" s="4"/>
      <c r="HGY50" s="4"/>
      <c r="HGZ50" s="4"/>
      <c r="HHA50" s="4"/>
      <c r="HHB50" s="4"/>
      <c r="HHC50" s="4"/>
      <c r="HHD50" s="4"/>
      <c r="HHE50" s="4"/>
      <c r="HHF50" s="4"/>
      <c r="HHG50" s="4"/>
      <c r="HHH50" s="4"/>
      <c r="HHI50" s="4"/>
      <c r="HHJ50" s="4"/>
      <c r="HHK50" s="4"/>
      <c r="HHL50" s="4"/>
      <c r="HHM50" s="4"/>
      <c r="HHN50" s="4"/>
      <c r="HHO50" s="4"/>
      <c r="HHP50" s="4"/>
      <c r="HHQ50" s="4"/>
      <c r="HHR50" s="4"/>
      <c r="HHS50" s="4"/>
      <c r="HHT50" s="4"/>
      <c r="HHU50" s="4"/>
      <c r="HHV50" s="4"/>
      <c r="HHW50" s="4"/>
      <c r="HHX50" s="4"/>
      <c r="HHY50" s="4"/>
      <c r="HHZ50" s="4"/>
      <c r="HIA50" s="4"/>
      <c r="HIB50" s="4"/>
      <c r="HIC50" s="4"/>
      <c r="HID50" s="4"/>
      <c r="HIE50" s="4"/>
      <c r="HIF50" s="4"/>
      <c r="HIG50" s="4"/>
      <c r="HIH50" s="4"/>
      <c r="HII50" s="4"/>
      <c r="HIJ50" s="4"/>
      <c r="HIK50" s="4"/>
      <c r="HIL50" s="4"/>
      <c r="HIM50" s="4"/>
      <c r="HIN50" s="4"/>
      <c r="HIO50" s="4"/>
      <c r="HIP50" s="4"/>
      <c r="HIQ50" s="4"/>
      <c r="HIR50" s="4"/>
      <c r="HIS50" s="4"/>
      <c r="HIT50" s="4"/>
      <c r="HIU50" s="4"/>
      <c r="HIV50" s="4"/>
      <c r="HIW50" s="4"/>
      <c r="HIX50" s="4"/>
      <c r="HIY50" s="4"/>
      <c r="HIZ50" s="4"/>
      <c r="HJA50" s="4"/>
      <c r="HJB50" s="4"/>
      <c r="HJC50" s="4"/>
      <c r="HJD50" s="4"/>
      <c r="HJE50" s="4"/>
      <c r="HJF50" s="4"/>
      <c r="HJG50" s="4"/>
      <c r="HJH50" s="4"/>
      <c r="HJI50" s="4"/>
      <c r="HJJ50" s="4"/>
      <c r="HJK50" s="4"/>
      <c r="HJL50" s="4"/>
      <c r="HJM50" s="4"/>
      <c r="HJN50" s="4"/>
      <c r="HJO50" s="4"/>
      <c r="HJP50" s="4"/>
      <c r="HJQ50" s="4"/>
      <c r="HJR50" s="4"/>
      <c r="HJS50" s="4"/>
      <c r="HJT50" s="4"/>
      <c r="HJU50" s="4"/>
      <c r="HJV50" s="4"/>
      <c r="HJW50" s="4"/>
      <c r="HJX50" s="4"/>
      <c r="HJY50" s="4"/>
      <c r="HJZ50" s="4"/>
      <c r="HKA50" s="4"/>
      <c r="HKB50" s="4"/>
      <c r="HKC50" s="4"/>
      <c r="HKD50" s="4"/>
      <c r="HKE50" s="4"/>
      <c r="HKF50" s="4"/>
      <c r="HKG50" s="4"/>
      <c r="HKH50" s="4"/>
      <c r="HKI50" s="4"/>
      <c r="HKJ50" s="4"/>
      <c r="HKK50" s="4"/>
      <c r="HKL50" s="4"/>
      <c r="HKM50" s="4"/>
      <c r="HKN50" s="4"/>
      <c r="HKO50" s="4"/>
      <c r="HKP50" s="4"/>
      <c r="HKQ50" s="4"/>
      <c r="HKR50" s="4"/>
      <c r="HKS50" s="4"/>
      <c r="HKT50" s="4"/>
      <c r="HKU50" s="4"/>
      <c r="HKV50" s="4"/>
      <c r="HKW50" s="4"/>
      <c r="HKX50" s="4"/>
      <c r="HKY50" s="4"/>
      <c r="HKZ50" s="4"/>
      <c r="HLA50" s="4"/>
      <c r="HLB50" s="4"/>
      <c r="HLC50" s="4"/>
      <c r="HLD50" s="4"/>
      <c r="HLE50" s="4"/>
      <c r="HLF50" s="4"/>
      <c r="HLG50" s="4"/>
      <c r="HLH50" s="4"/>
      <c r="HLI50" s="4"/>
      <c r="HLJ50" s="4"/>
      <c r="HLK50" s="4"/>
      <c r="HLL50" s="4"/>
      <c r="HLM50" s="4"/>
      <c r="HLN50" s="4"/>
      <c r="HLO50" s="4"/>
      <c r="HLP50" s="4"/>
      <c r="HLQ50" s="4"/>
      <c r="HLR50" s="4"/>
      <c r="HLS50" s="4"/>
      <c r="HLT50" s="4"/>
      <c r="HLU50" s="4"/>
      <c r="HLV50" s="4"/>
      <c r="HLW50" s="4"/>
      <c r="HLX50" s="4"/>
      <c r="HLY50" s="4"/>
      <c r="HLZ50" s="4"/>
      <c r="HMA50" s="4"/>
      <c r="HMB50" s="4"/>
      <c r="HMC50" s="4"/>
      <c r="HMD50" s="4"/>
      <c r="HME50" s="4"/>
      <c r="HMF50" s="4"/>
      <c r="HMG50" s="4"/>
      <c r="HMH50" s="4"/>
      <c r="HMI50" s="4"/>
      <c r="HMJ50" s="4"/>
      <c r="HMK50" s="4"/>
      <c r="HML50" s="4"/>
      <c r="HMM50" s="4"/>
      <c r="HMN50" s="4"/>
      <c r="HMO50" s="4"/>
      <c r="HMP50" s="4"/>
      <c r="HMQ50" s="4"/>
      <c r="HMR50" s="4"/>
      <c r="HMS50" s="4"/>
      <c r="HMT50" s="4"/>
      <c r="HMU50" s="4"/>
      <c r="HMV50" s="4"/>
      <c r="HMW50" s="4"/>
      <c r="HMX50" s="4"/>
      <c r="HMY50" s="4"/>
      <c r="HMZ50" s="4"/>
      <c r="HNA50" s="4"/>
      <c r="HNB50" s="4"/>
      <c r="HNC50" s="4"/>
      <c r="HND50" s="4"/>
      <c r="HNE50" s="4"/>
      <c r="HNF50" s="4"/>
      <c r="HNG50" s="4"/>
      <c r="HNH50" s="4"/>
      <c r="HNI50" s="4"/>
      <c r="HNJ50" s="4"/>
      <c r="HNK50" s="4"/>
      <c r="HNL50" s="4"/>
      <c r="HNM50" s="4"/>
      <c r="HNN50" s="4"/>
      <c r="HNO50" s="4"/>
      <c r="HNP50" s="4"/>
      <c r="HNQ50" s="4"/>
      <c r="HNR50" s="4"/>
      <c r="HNS50" s="4"/>
      <c r="HNT50" s="4"/>
      <c r="HNU50" s="4"/>
      <c r="HNV50" s="4"/>
      <c r="HNW50" s="4"/>
      <c r="HNX50" s="4"/>
      <c r="HNY50" s="4"/>
      <c r="HNZ50" s="4"/>
      <c r="HOA50" s="4"/>
      <c r="HOB50" s="4"/>
      <c r="HOC50" s="4"/>
      <c r="HOD50" s="4"/>
      <c r="HOE50" s="4"/>
      <c r="HOF50" s="4"/>
      <c r="HOG50" s="4"/>
      <c r="HOH50" s="4"/>
      <c r="HOI50" s="4"/>
      <c r="HOJ50" s="4"/>
      <c r="HOK50" s="4"/>
      <c r="HOL50" s="4"/>
      <c r="HOM50" s="4"/>
      <c r="HON50" s="4"/>
      <c r="HOO50" s="4"/>
      <c r="HOP50" s="4"/>
      <c r="HOQ50" s="4"/>
      <c r="HOR50" s="4"/>
      <c r="HOS50" s="4"/>
      <c r="HOT50" s="4"/>
      <c r="HOU50" s="4"/>
      <c r="HOV50" s="4"/>
      <c r="HOW50" s="4"/>
      <c r="HOX50" s="4"/>
      <c r="HOY50" s="4"/>
      <c r="HOZ50" s="4"/>
      <c r="HPA50" s="4"/>
      <c r="HPB50" s="4"/>
      <c r="HPC50" s="4"/>
      <c r="HPD50" s="4"/>
      <c r="HPE50" s="4"/>
      <c r="HPF50" s="4"/>
      <c r="HPG50" s="4"/>
      <c r="HPH50" s="4"/>
      <c r="HPI50" s="4"/>
      <c r="HPJ50" s="4"/>
      <c r="HPK50" s="4"/>
      <c r="HPL50" s="4"/>
      <c r="HPM50" s="4"/>
      <c r="HPN50" s="4"/>
      <c r="HPO50" s="4"/>
      <c r="HPP50" s="4"/>
      <c r="HPQ50" s="4"/>
      <c r="HPR50" s="4"/>
      <c r="HPS50" s="4"/>
      <c r="HPT50" s="4"/>
      <c r="HPU50" s="4"/>
      <c r="HPV50" s="4"/>
      <c r="HPW50" s="4"/>
      <c r="HPX50" s="4"/>
      <c r="HPY50" s="4"/>
      <c r="HPZ50" s="4"/>
      <c r="HQA50" s="4"/>
      <c r="HQB50" s="4"/>
      <c r="HQC50" s="4"/>
      <c r="HQD50" s="4"/>
      <c r="HQE50" s="4"/>
      <c r="HQF50" s="4"/>
      <c r="HQG50" s="4"/>
      <c r="HQH50" s="4"/>
      <c r="HQI50" s="4"/>
      <c r="HQJ50" s="4"/>
      <c r="HQK50" s="4"/>
      <c r="HQL50" s="4"/>
      <c r="HQM50" s="4"/>
      <c r="HQN50" s="4"/>
      <c r="HQO50" s="4"/>
      <c r="HQP50" s="4"/>
      <c r="HQQ50" s="4"/>
      <c r="HQR50" s="4"/>
      <c r="HQS50" s="4"/>
      <c r="HQT50" s="4"/>
      <c r="HQU50" s="4"/>
      <c r="HQV50" s="4"/>
      <c r="HQW50" s="4"/>
      <c r="HQX50" s="4"/>
      <c r="HQY50" s="4"/>
      <c r="HQZ50" s="4"/>
      <c r="HRA50" s="4"/>
      <c r="HRB50" s="4"/>
      <c r="HRC50" s="4"/>
      <c r="HRD50" s="4"/>
      <c r="HRE50" s="4"/>
      <c r="HRF50" s="4"/>
      <c r="HRG50" s="4"/>
      <c r="HRH50" s="4"/>
      <c r="HRI50" s="4"/>
      <c r="HRJ50" s="4"/>
      <c r="HRK50" s="4"/>
      <c r="HRL50" s="4"/>
      <c r="HRM50" s="4"/>
      <c r="HRN50" s="4"/>
      <c r="HRO50" s="4"/>
      <c r="HRP50" s="4"/>
      <c r="HRQ50" s="4"/>
      <c r="HRR50" s="4"/>
      <c r="HRS50" s="4"/>
      <c r="HRT50" s="4"/>
      <c r="HRU50" s="4"/>
      <c r="HRV50" s="4"/>
      <c r="HRW50" s="4"/>
      <c r="HRX50" s="4"/>
      <c r="HRY50" s="4"/>
      <c r="HRZ50" s="4"/>
      <c r="HSA50" s="4"/>
      <c r="HSB50" s="4"/>
      <c r="HSC50" s="4"/>
      <c r="HSD50" s="4"/>
      <c r="HSE50" s="4"/>
      <c r="HSF50" s="4"/>
      <c r="HSG50" s="4"/>
      <c r="HSH50" s="4"/>
      <c r="HSI50" s="4"/>
      <c r="HSJ50" s="4"/>
      <c r="HSK50" s="4"/>
      <c r="HSL50" s="4"/>
      <c r="HSM50" s="4"/>
      <c r="HSN50" s="4"/>
      <c r="HSO50" s="4"/>
      <c r="HSP50" s="4"/>
      <c r="HSQ50" s="4"/>
      <c r="HSR50" s="4"/>
      <c r="HSS50" s="4"/>
      <c r="HST50" s="4"/>
      <c r="HSU50" s="4"/>
      <c r="HSV50" s="4"/>
      <c r="HSW50" s="4"/>
      <c r="HSX50" s="4"/>
      <c r="HSY50" s="4"/>
      <c r="HSZ50" s="4"/>
      <c r="HTA50" s="4"/>
      <c r="HTB50" s="4"/>
      <c r="HTC50" s="4"/>
      <c r="HTD50" s="4"/>
      <c r="HTE50" s="4"/>
      <c r="HTF50" s="4"/>
      <c r="HTG50" s="4"/>
      <c r="HTH50" s="4"/>
      <c r="HTI50" s="4"/>
      <c r="HTJ50" s="4"/>
      <c r="HTK50" s="4"/>
      <c r="HTL50" s="4"/>
      <c r="HTM50" s="4"/>
      <c r="HTN50" s="4"/>
      <c r="HTO50" s="4"/>
      <c r="HTP50" s="4"/>
      <c r="HTQ50" s="4"/>
      <c r="HTR50" s="4"/>
      <c r="HTS50" s="4"/>
      <c r="HTT50" s="4"/>
      <c r="HTU50" s="4"/>
      <c r="HTV50" s="4"/>
      <c r="HTW50" s="4"/>
      <c r="HTX50" s="4"/>
      <c r="HTY50" s="4"/>
      <c r="HTZ50" s="4"/>
      <c r="HUA50" s="4"/>
      <c r="HUB50" s="4"/>
      <c r="HUC50" s="4"/>
      <c r="HUD50" s="4"/>
      <c r="HUE50" s="4"/>
      <c r="HUF50" s="4"/>
      <c r="HUG50" s="4"/>
      <c r="HUH50" s="4"/>
      <c r="HUI50" s="4"/>
      <c r="HUJ50" s="4"/>
      <c r="HUK50" s="4"/>
      <c r="HUL50" s="4"/>
      <c r="HUM50" s="4"/>
      <c r="HUN50" s="4"/>
      <c r="HUO50" s="4"/>
      <c r="HUP50" s="4"/>
      <c r="HUQ50" s="4"/>
      <c r="HUR50" s="4"/>
      <c r="HUS50" s="4"/>
      <c r="HUT50" s="4"/>
      <c r="HUU50" s="4"/>
      <c r="HUV50" s="4"/>
      <c r="HUW50" s="4"/>
      <c r="HUX50" s="4"/>
      <c r="HUY50" s="4"/>
      <c r="HUZ50" s="4"/>
      <c r="HVA50" s="4"/>
      <c r="HVB50" s="4"/>
      <c r="HVC50" s="4"/>
      <c r="HVD50" s="4"/>
      <c r="HVE50" s="4"/>
      <c r="HVF50" s="4"/>
      <c r="HVG50" s="4"/>
      <c r="HVH50" s="4"/>
      <c r="HVI50" s="4"/>
      <c r="HVJ50" s="4"/>
      <c r="HVK50" s="4"/>
      <c r="HVL50" s="4"/>
      <c r="HVM50" s="4"/>
      <c r="HVN50" s="4"/>
      <c r="HVO50" s="4"/>
      <c r="HVP50" s="4"/>
      <c r="HVQ50" s="4"/>
      <c r="HVR50" s="4"/>
      <c r="HVS50" s="4"/>
      <c r="HVT50" s="4"/>
      <c r="HVU50" s="4"/>
      <c r="HVV50" s="4"/>
      <c r="HVW50" s="4"/>
      <c r="HVX50" s="4"/>
      <c r="HVY50" s="4"/>
      <c r="HVZ50" s="4"/>
      <c r="HWA50" s="4"/>
      <c r="HWB50" s="4"/>
      <c r="HWC50" s="4"/>
      <c r="HWD50" s="4"/>
      <c r="HWE50" s="4"/>
      <c r="HWF50" s="4"/>
      <c r="HWG50" s="4"/>
      <c r="HWH50" s="4"/>
      <c r="HWI50" s="4"/>
      <c r="HWJ50" s="4"/>
      <c r="HWK50" s="4"/>
      <c r="HWL50" s="4"/>
      <c r="HWM50" s="4"/>
      <c r="HWN50" s="4"/>
      <c r="HWO50" s="4"/>
      <c r="HWP50" s="4"/>
      <c r="HWQ50" s="4"/>
      <c r="HWR50" s="4"/>
      <c r="HWS50" s="4"/>
      <c r="HWT50" s="4"/>
      <c r="HWU50" s="4"/>
      <c r="HWV50" s="4"/>
      <c r="HWW50" s="4"/>
      <c r="HWX50" s="4"/>
      <c r="HWY50" s="4"/>
      <c r="HWZ50" s="4"/>
      <c r="HXA50" s="4"/>
      <c r="HXB50" s="4"/>
      <c r="HXC50" s="4"/>
      <c r="HXD50" s="4"/>
      <c r="HXE50" s="4"/>
      <c r="HXF50" s="4"/>
      <c r="HXG50" s="4"/>
      <c r="HXH50" s="4"/>
      <c r="HXI50" s="4"/>
      <c r="HXJ50" s="4"/>
      <c r="HXK50" s="4"/>
      <c r="HXL50" s="4"/>
      <c r="HXM50" s="4"/>
      <c r="HXN50" s="4"/>
      <c r="HXO50" s="4"/>
      <c r="HXP50" s="4"/>
      <c r="HXQ50" s="4"/>
      <c r="HXR50" s="4"/>
      <c r="HXS50" s="4"/>
      <c r="HXT50" s="4"/>
      <c r="HXU50" s="4"/>
      <c r="HXV50" s="4"/>
      <c r="HXW50" s="4"/>
      <c r="HXX50" s="4"/>
      <c r="HXY50" s="4"/>
      <c r="HXZ50" s="4"/>
      <c r="HYA50" s="4"/>
      <c r="HYB50" s="4"/>
      <c r="HYC50" s="4"/>
      <c r="HYD50" s="4"/>
      <c r="HYE50" s="4"/>
      <c r="HYF50" s="4"/>
      <c r="HYG50" s="4"/>
      <c r="HYH50" s="4"/>
      <c r="HYI50" s="4"/>
      <c r="HYJ50" s="4"/>
      <c r="HYK50" s="4"/>
      <c r="HYL50" s="4"/>
      <c r="HYM50" s="4"/>
      <c r="HYN50" s="4"/>
      <c r="HYO50" s="4"/>
      <c r="HYP50" s="4"/>
      <c r="HYQ50" s="4"/>
      <c r="HYR50" s="4"/>
      <c r="HYS50" s="4"/>
      <c r="HYT50" s="4"/>
      <c r="HYU50" s="4"/>
      <c r="HYV50" s="4"/>
      <c r="HYW50" s="4"/>
      <c r="HYX50" s="4"/>
      <c r="HYY50" s="4"/>
      <c r="HYZ50" s="4"/>
      <c r="HZA50" s="4"/>
      <c r="HZB50" s="4"/>
      <c r="HZC50" s="4"/>
      <c r="HZD50" s="4"/>
      <c r="HZE50" s="4"/>
      <c r="HZF50" s="4"/>
      <c r="HZG50" s="4"/>
      <c r="HZH50" s="4"/>
      <c r="HZI50" s="4"/>
      <c r="HZJ50" s="4"/>
      <c r="HZK50" s="4"/>
      <c r="HZL50" s="4"/>
      <c r="HZM50" s="4"/>
      <c r="HZN50" s="4"/>
      <c r="HZO50" s="4"/>
      <c r="HZP50" s="4"/>
      <c r="HZQ50" s="4"/>
      <c r="HZR50" s="4"/>
      <c r="HZS50" s="4"/>
      <c r="HZT50" s="4"/>
      <c r="HZU50" s="4"/>
      <c r="HZV50" s="4"/>
      <c r="HZW50" s="4"/>
      <c r="HZX50" s="4"/>
      <c r="HZY50" s="4"/>
      <c r="HZZ50" s="4"/>
      <c r="IAA50" s="4"/>
      <c r="IAB50" s="4"/>
      <c r="IAC50" s="4"/>
      <c r="IAD50" s="4"/>
      <c r="IAE50" s="4"/>
      <c r="IAF50" s="4"/>
      <c r="IAG50" s="4"/>
      <c r="IAH50" s="4"/>
      <c r="IAI50" s="4"/>
      <c r="IAJ50" s="4"/>
      <c r="IAK50" s="4"/>
      <c r="IAL50" s="4"/>
      <c r="IAM50" s="4"/>
      <c r="IAN50" s="4"/>
      <c r="IAO50" s="4"/>
      <c r="IAP50" s="4"/>
      <c r="IAQ50" s="4"/>
      <c r="IAR50" s="4"/>
      <c r="IAS50" s="4"/>
      <c r="IAT50" s="4"/>
      <c r="IAU50" s="4"/>
      <c r="IAV50" s="4"/>
      <c r="IAW50" s="4"/>
      <c r="IAX50" s="4"/>
      <c r="IAY50" s="4"/>
      <c r="IAZ50" s="4"/>
      <c r="IBA50" s="4"/>
      <c r="IBB50" s="4"/>
      <c r="IBC50" s="4"/>
      <c r="IBD50" s="4"/>
      <c r="IBE50" s="4"/>
      <c r="IBF50" s="4"/>
      <c r="IBG50" s="4"/>
      <c r="IBH50" s="4"/>
      <c r="IBI50" s="4"/>
      <c r="IBJ50" s="4"/>
      <c r="IBK50" s="4"/>
      <c r="IBL50" s="4"/>
      <c r="IBM50" s="4"/>
      <c r="IBN50" s="4"/>
      <c r="IBO50" s="4"/>
      <c r="IBP50" s="4"/>
      <c r="IBQ50" s="4"/>
      <c r="IBR50" s="4"/>
      <c r="IBS50" s="4"/>
      <c r="IBT50" s="4"/>
      <c r="IBU50" s="4"/>
      <c r="IBV50" s="4"/>
      <c r="IBW50" s="4"/>
      <c r="IBX50" s="4"/>
      <c r="IBY50" s="4"/>
      <c r="IBZ50" s="4"/>
      <c r="ICA50" s="4"/>
      <c r="ICB50" s="4"/>
      <c r="ICC50" s="4"/>
      <c r="ICD50" s="4"/>
      <c r="ICE50" s="4"/>
      <c r="ICF50" s="4"/>
      <c r="ICG50" s="4"/>
      <c r="ICH50" s="4"/>
      <c r="ICI50" s="4"/>
      <c r="ICJ50" s="4"/>
      <c r="ICK50" s="4"/>
      <c r="ICL50" s="4"/>
      <c r="ICM50" s="4"/>
      <c r="ICN50" s="4"/>
      <c r="ICO50" s="4"/>
      <c r="ICP50" s="4"/>
      <c r="ICQ50" s="4"/>
      <c r="ICR50" s="4"/>
      <c r="ICS50" s="4"/>
      <c r="ICT50" s="4"/>
      <c r="ICU50" s="4"/>
      <c r="ICV50" s="4"/>
      <c r="ICW50" s="4"/>
      <c r="ICX50" s="4"/>
      <c r="ICY50" s="4"/>
      <c r="ICZ50" s="4"/>
      <c r="IDA50" s="4"/>
      <c r="IDB50" s="4"/>
      <c r="IDC50" s="4"/>
      <c r="IDD50" s="4"/>
      <c r="IDE50" s="4"/>
      <c r="IDF50" s="4"/>
      <c r="IDG50" s="4"/>
      <c r="IDH50" s="4"/>
      <c r="IDI50" s="4"/>
      <c r="IDJ50" s="4"/>
      <c r="IDK50" s="4"/>
      <c r="IDL50" s="4"/>
      <c r="IDM50" s="4"/>
      <c r="IDN50" s="4"/>
      <c r="IDO50" s="4"/>
      <c r="IDP50" s="4"/>
      <c r="IDQ50" s="4"/>
      <c r="IDR50" s="4"/>
      <c r="IDS50" s="4"/>
      <c r="IDT50" s="4"/>
      <c r="IDU50" s="4"/>
      <c r="IDV50" s="4"/>
      <c r="IDW50" s="4"/>
      <c r="IDX50" s="4"/>
      <c r="IDY50" s="4"/>
      <c r="IDZ50" s="4"/>
      <c r="IEA50" s="4"/>
      <c r="IEB50" s="4"/>
      <c r="IEC50" s="4"/>
      <c r="IED50" s="4"/>
      <c r="IEE50" s="4"/>
      <c r="IEF50" s="4"/>
      <c r="IEG50" s="4"/>
      <c r="IEH50" s="4"/>
      <c r="IEI50" s="4"/>
      <c r="IEJ50" s="4"/>
      <c r="IEK50" s="4"/>
      <c r="IEL50" s="4"/>
      <c r="IEM50" s="4"/>
      <c r="IEN50" s="4"/>
      <c r="IEO50" s="4"/>
      <c r="IEP50" s="4"/>
      <c r="IEQ50" s="4"/>
      <c r="IER50" s="4"/>
      <c r="IES50" s="4"/>
      <c r="IET50" s="4"/>
      <c r="IEU50" s="4"/>
      <c r="IEV50" s="4"/>
      <c r="IEW50" s="4"/>
      <c r="IEX50" s="4"/>
      <c r="IEY50" s="4"/>
      <c r="IEZ50" s="4"/>
      <c r="IFA50" s="4"/>
      <c r="IFB50" s="4"/>
      <c r="IFC50" s="4"/>
      <c r="IFD50" s="4"/>
      <c r="IFE50" s="4"/>
      <c r="IFF50" s="4"/>
      <c r="IFG50" s="4"/>
      <c r="IFH50" s="4"/>
      <c r="IFI50" s="4"/>
      <c r="IFJ50" s="4"/>
      <c r="IFK50" s="4"/>
      <c r="IFL50" s="4"/>
      <c r="IFM50" s="4"/>
      <c r="IFN50" s="4"/>
      <c r="IFO50" s="4"/>
      <c r="IFP50" s="4"/>
      <c r="IFQ50" s="4"/>
      <c r="IFR50" s="4"/>
      <c r="IFS50" s="4"/>
      <c r="IFT50" s="4"/>
      <c r="IFU50" s="4"/>
      <c r="IFV50" s="4"/>
      <c r="IFW50" s="4"/>
      <c r="IFX50" s="4"/>
      <c r="IFY50" s="4"/>
      <c r="IFZ50" s="4"/>
      <c r="IGA50" s="4"/>
      <c r="IGB50" s="4"/>
      <c r="IGC50" s="4"/>
      <c r="IGD50" s="4"/>
      <c r="IGE50" s="4"/>
      <c r="IGF50" s="4"/>
      <c r="IGG50" s="4"/>
      <c r="IGH50" s="4"/>
      <c r="IGI50" s="4"/>
      <c r="IGJ50" s="4"/>
      <c r="IGK50" s="4"/>
      <c r="IGL50" s="4"/>
      <c r="IGM50" s="4"/>
      <c r="IGN50" s="4"/>
      <c r="IGO50" s="4"/>
      <c r="IGP50" s="4"/>
      <c r="IGQ50" s="4"/>
      <c r="IGR50" s="4"/>
      <c r="IGS50" s="4"/>
      <c r="IGT50" s="4"/>
      <c r="IGU50" s="4"/>
      <c r="IGV50" s="4"/>
      <c r="IGW50" s="4"/>
      <c r="IGX50" s="4"/>
      <c r="IGY50" s="4"/>
      <c r="IGZ50" s="4"/>
      <c r="IHA50" s="4"/>
      <c r="IHB50" s="4"/>
      <c r="IHC50" s="4"/>
      <c r="IHD50" s="4"/>
      <c r="IHE50" s="4"/>
      <c r="IHF50" s="4"/>
      <c r="IHG50" s="4"/>
      <c r="IHH50" s="4"/>
      <c r="IHI50" s="4"/>
      <c r="IHJ50" s="4"/>
      <c r="IHK50" s="4"/>
      <c r="IHL50" s="4"/>
      <c r="IHM50" s="4"/>
      <c r="IHN50" s="4"/>
      <c r="IHO50" s="4"/>
      <c r="IHP50" s="4"/>
      <c r="IHQ50" s="4"/>
      <c r="IHR50" s="4"/>
      <c r="IHS50" s="4"/>
      <c r="IHT50" s="4"/>
      <c r="IHU50" s="4"/>
      <c r="IHV50" s="4"/>
      <c r="IHW50" s="4"/>
      <c r="IHX50" s="4"/>
      <c r="IHY50" s="4"/>
      <c r="IHZ50" s="4"/>
      <c r="IIA50" s="4"/>
      <c r="IIB50" s="4"/>
      <c r="IIC50" s="4"/>
      <c r="IID50" s="4"/>
      <c r="IIE50" s="4"/>
      <c r="IIF50" s="4"/>
      <c r="IIG50" s="4"/>
      <c r="IIH50" s="4"/>
      <c r="III50" s="4"/>
      <c r="IIJ50" s="4"/>
      <c r="IIK50" s="4"/>
      <c r="IIL50" s="4"/>
      <c r="IIM50" s="4"/>
      <c r="IIN50" s="4"/>
      <c r="IIO50" s="4"/>
      <c r="IIP50" s="4"/>
      <c r="IIQ50" s="4"/>
      <c r="IIR50" s="4"/>
      <c r="IIS50" s="4"/>
      <c r="IIT50" s="4"/>
      <c r="IIU50" s="4"/>
      <c r="IIV50" s="4"/>
      <c r="IIW50" s="4"/>
      <c r="IIX50" s="4"/>
      <c r="IIY50" s="4"/>
      <c r="IIZ50" s="4"/>
      <c r="IJA50" s="4"/>
      <c r="IJB50" s="4"/>
      <c r="IJC50" s="4"/>
      <c r="IJD50" s="4"/>
      <c r="IJE50" s="4"/>
      <c r="IJF50" s="4"/>
      <c r="IJG50" s="4"/>
      <c r="IJH50" s="4"/>
      <c r="IJI50" s="4"/>
      <c r="IJJ50" s="4"/>
      <c r="IJK50" s="4"/>
      <c r="IJL50" s="4"/>
      <c r="IJM50" s="4"/>
      <c r="IJN50" s="4"/>
      <c r="IJO50" s="4"/>
      <c r="IJP50" s="4"/>
      <c r="IJQ50" s="4"/>
      <c r="IJR50" s="4"/>
      <c r="IJS50" s="4"/>
      <c r="IJT50" s="4"/>
      <c r="IJU50" s="4"/>
      <c r="IJV50" s="4"/>
      <c r="IJW50" s="4"/>
      <c r="IJX50" s="4"/>
      <c r="IJY50" s="4"/>
      <c r="IJZ50" s="4"/>
      <c r="IKA50" s="4"/>
      <c r="IKB50" s="4"/>
      <c r="IKC50" s="4"/>
      <c r="IKD50" s="4"/>
      <c r="IKE50" s="4"/>
      <c r="IKF50" s="4"/>
      <c r="IKG50" s="4"/>
      <c r="IKH50" s="4"/>
      <c r="IKI50" s="4"/>
      <c r="IKJ50" s="4"/>
      <c r="IKK50" s="4"/>
      <c r="IKL50" s="4"/>
      <c r="IKM50" s="4"/>
      <c r="IKN50" s="4"/>
      <c r="IKO50" s="4"/>
      <c r="IKP50" s="4"/>
      <c r="IKQ50" s="4"/>
      <c r="IKR50" s="4"/>
      <c r="IKS50" s="4"/>
      <c r="IKT50" s="4"/>
      <c r="IKU50" s="4"/>
      <c r="IKV50" s="4"/>
      <c r="IKW50" s="4"/>
      <c r="IKX50" s="4"/>
      <c r="IKY50" s="4"/>
      <c r="IKZ50" s="4"/>
      <c r="ILA50" s="4"/>
      <c r="ILB50" s="4"/>
      <c r="ILC50" s="4"/>
      <c r="ILD50" s="4"/>
      <c r="ILE50" s="4"/>
      <c r="ILF50" s="4"/>
      <c r="ILG50" s="4"/>
      <c r="ILH50" s="4"/>
      <c r="ILI50" s="4"/>
      <c r="ILJ50" s="4"/>
      <c r="ILK50" s="4"/>
      <c r="ILL50" s="4"/>
      <c r="ILM50" s="4"/>
      <c r="ILN50" s="4"/>
      <c r="ILO50" s="4"/>
      <c r="ILP50" s="4"/>
      <c r="ILQ50" s="4"/>
      <c r="ILR50" s="4"/>
      <c r="ILS50" s="4"/>
      <c r="ILT50" s="4"/>
      <c r="ILU50" s="4"/>
      <c r="ILV50" s="4"/>
      <c r="ILW50" s="4"/>
      <c r="ILX50" s="4"/>
      <c r="ILY50" s="4"/>
      <c r="ILZ50" s="4"/>
      <c r="IMA50" s="4"/>
      <c r="IMB50" s="4"/>
      <c r="IMC50" s="4"/>
      <c r="IMD50" s="4"/>
      <c r="IME50" s="4"/>
      <c r="IMF50" s="4"/>
      <c r="IMG50" s="4"/>
      <c r="IMH50" s="4"/>
      <c r="IMI50" s="4"/>
      <c r="IMJ50" s="4"/>
      <c r="IMK50" s="4"/>
      <c r="IML50" s="4"/>
      <c r="IMM50" s="4"/>
      <c r="IMN50" s="4"/>
      <c r="IMO50" s="4"/>
      <c r="IMP50" s="4"/>
      <c r="IMQ50" s="4"/>
      <c r="IMR50" s="4"/>
      <c r="IMS50" s="4"/>
      <c r="IMT50" s="4"/>
      <c r="IMU50" s="4"/>
      <c r="IMV50" s="4"/>
      <c r="IMW50" s="4"/>
      <c r="IMX50" s="4"/>
      <c r="IMY50" s="4"/>
      <c r="IMZ50" s="4"/>
      <c r="INA50" s="4"/>
      <c r="INB50" s="4"/>
      <c r="INC50" s="4"/>
      <c r="IND50" s="4"/>
      <c r="INE50" s="4"/>
      <c r="INF50" s="4"/>
      <c r="ING50" s="4"/>
      <c r="INH50" s="4"/>
      <c r="INI50" s="4"/>
      <c r="INJ50" s="4"/>
      <c r="INK50" s="4"/>
      <c r="INL50" s="4"/>
      <c r="INM50" s="4"/>
      <c r="INN50" s="4"/>
      <c r="INO50" s="4"/>
      <c r="INP50" s="4"/>
      <c r="INQ50" s="4"/>
      <c r="INR50" s="4"/>
      <c r="INS50" s="4"/>
      <c r="INT50" s="4"/>
      <c r="INU50" s="4"/>
      <c r="INV50" s="4"/>
      <c r="INW50" s="4"/>
      <c r="INX50" s="4"/>
      <c r="INY50" s="4"/>
      <c r="INZ50" s="4"/>
      <c r="IOA50" s="4"/>
      <c r="IOB50" s="4"/>
      <c r="IOC50" s="4"/>
      <c r="IOD50" s="4"/>
      <c r="IOE50" s="4"/>
      <c r="IOF50" s="4"/>
      <c r="IOG50" s="4"/>
      <c r="IOH50" s="4"/>
      <c r="IOI50" s="4"/>
      <c r="IOJ50" s="4"/>
      <c r="IOK50" s="4"/>
      <c r="IOL50" s="4"/>
      <c r="IOM50" s="4"/>
      <c r="ION50" s="4"/>
      <c r="IOO50" s="4"/>
      <c r="IOP50" s="4"/>
      <c r="IOQ50" s="4"/>
      <c r="IOR50" s="4"/>
      <c r="IOS50" s="4"/>
      <c r="IOT50" s="4"/>
      <c r="IOU50" s="4"/>
      <c r="IOV50" s="4"/>
      <c r="IOW50" s="4"/>
      <c r="IOX50" s="4"/>
      <c r="IOY50" s="4"/>
      <c r="IOZ50" s="4"/>
      <c r="IPA50" s="4"/>
      <c r="IPB50" s="4"/>
      <c r="IPC50" s="4"/>
      <c r="IPD50" s="4"/>
      <c r="IPE50" s="4"/>
      <c r="IPF50" s="4"/>
      <c r="IPG50" s="4"/>
      <c r="IPH50" s="4"/>
      <c r="IPI50" s="4"/>
      <c r="IPJ50" s="4"/>
      <c r="IPK50" s="4"/>
      <c r="IPL50" s="4"/>
      <c r="IPM50" s="4"/>
      <c r="IPN50" s="4"/>
      <c r="IPO50" s="4"/>
      <c r="IPP50" s="4"/>
      <c r="IPQ50" s="4"/>
      <c r="IPR50" s="4"/>
      <c r="IPS50" s="4"/>
      <c r="IPT50" s="4"/>
      <c r="IPU50" s="4"/>
      <c r="IPV50" s="4"/>
      <c r="IPW50" s="4"/>
      <c r="IPX50" s="4"/>
      <c r="IPY50" s="4"/>
      <c r="IPZ50" s="4"/>
      <c r="IQA50" s="4"/>
      <c r="IQB50" s="4"/>
      <c r="IQC50" s="4"/>
      <c r="IQD50" s="4"/>
      <c r="IQE50" s="4"/>
      <c r="IQF50" s="4"/>
      <c r="IQG50" s="4"/>
      <c r="IQH50" s="4"/>
      <c r="IQI50" s="4"/>
      <c r="IQJ50" s="4"/>
      <c r="IQK50" s="4"/>
      <c r="IQL50" s="4"/>
      <c r="IQM50" s="4"/>
      <c r="IQN50" s="4"/>
      <c r="IQO50" s="4"/>
      <c r="IQP50" s="4"/>
      <c r="IQQ50" s="4"/>
      <c r="IQR50" s="4"/>
      <c r="IQS50" s="4"/>
      <c r="IQT50" s="4"/>
      <c r="IQU50" s="4"/>
      <c r="IQV50" s="4"/>
      <c r="IQW50" s="4"/>
      <c r="IQX50" s="4"/>
      <c r="IQY50" s="4"/>
      <c r="IQZ50" s="4"/>
      <c r="IRA50" s="4"/>
      <c r="IRB50" s="4"/>
      <c r="IRC50" s="4"/>
      <c r="IRD50" s="4"/>
      <c r="IRE50" s="4"/>
      <c r="IRF50" s="4"/>
      <c r="IRG50" s="4"/>
      <c r="IRH50" s="4"/>
      <c r="IRI50" s="4"/>
      <c r="IRJ50" s="4"/>
      <c r="IRK50" s="4"/>
      <c r="IRL50" s="4"/>
      <c r="IRM50" s="4"/>
      <c r="IRN50" s="4"/>
      <c r="IRO50" s="4"/>
      <c r="IRP50" s="4"/>
      <c r="IRQ50" s="4"/>
      <c r="IRR50" s="4"/>
      <c r="IRS50" s="4"/>
      <c r="IRT50" s="4"/>
      <c r="IRU50" s="4"/>
      <c r="IRV50" s="4"/>
      <c r="IRW50" s="4"/>
      <c r="IRX50" s="4"/>
      <c r="IRY50" s="4"/>
      <c r="IRZ50" s="4"/>
      <c r="ISA50" s="4"/>
      <c r="ISB50" s="4"/>
      <c r="ISC50" s="4"/>
      <c r="ISD50" s="4"/>
      <c r="ISE50" s="4"/>
      <c r="ISF50" s="4"/>
      <c r="ISG50" s="4"/>
      <c r="ISH50" s="4"/>
      <c r="ISI50" s="4"/>
      <c r="ISJ50" s="4"/>
      <c r="ISK50" s="4"/>
      <c r="ISL50" s="4"/>
      <c r="ISM50" s="4"/>
      <c r="ISN50" s="4"/>
      <c r="ISO50" s="4"/>
      <c r="ISP50" s="4"/>
      <c r="ISQ50" s="4"/>
      <c r="ISR50" s="4"/>
      <c r="ISS50" s="4"/>
      <c r="IST50" s="4"/>
      <c r="ISU50" s="4"/>
      <c r="ISV50" s="4"/>
      <c r="ISW50" s="4"/>
      <c r="ISX50" s="4"/>
      <c r="ISY50" s="4"/>
      <c r="ISZ50" s="4"/>
      <c r="ITA50" s="4"/>
      <c r="ITB50" s="4"/>
      <c r="ITC50" s="4"/>
      <c r="ITD50" s="4"/>
      <c r="ITE50" s="4"/>
      <c r="ITF50" s="4"/>
      <c r="ITG50" s="4"/>
      <c r="ITH50" s="4"/>
      <c r="ITI50" s="4"/>
      <c r="ITJ50" s="4"/>
      <c r="ITK50" s="4"/>
      <c r="ITL50" s="4"/>
      <c r="ITM50" s="4"/>
      <c r="ITN50" s="4"/>
      <c r="ITO50" s="4"/>
      <c r="ITP50" s="4"/>
      <c r="ITQ50" s="4"/>
      <c r="ITR50" s="4"/>
      <c r="ITS50" s="4"/>
      <c r="ITT50" s="4"/>
      <c r="ITU50" s="4"/>
      <c r="ITV50" s="4"/>
      <c r="ITW50" s="4"/>
      <c r="ITX50" s="4"/>
      <c r="ITY50" s="4"/>
      <c r="ITZ50" s="4"/>
      <c r="IUA50" s="4"/>
      <c r="IUB50" s="4"/>
      <c r="IUC50" s="4"/>
      <c r="IUD50" s="4"/>
      <c r="IUE50" s="4"/>
      <c r="IUF50" s="4"/>
      <c r="IUG50" s="4"/>
      <c r="IUH50" s="4"/>
      <c r="IUI50" s="4"/>
      <c r="IUJ50" s="4"/>
      <c r="IUK50" s="4"/>
      <c r="IUL50" s="4"/>
      <c r="IUM50" s="4"/>
      <c r="IUN50" s="4"/>
      <c r="IUO50" s="4"/>
      <c r="IUP50" s="4"/>
      <c r="IUQ50" s="4"/>
      <c r="IUR50" s="4"/>
      <c r="IUS50" s="4"/>
      <c r="IUT50" s="4"/>
      <c r="IUU50" s="4"/>
      <c r="IUV50" s="4"/>
      <c r="IUW50" s="4"/>
      <c r="IUX50" s="4"/>
      <c r="IUY50" s="4"/>
      <c r="IUZ50" s="4"/>
      <c r="IVA50" s="4"/>
      <c r="IVB50" s="4"/>
      <c r="IVC50" s="4"/>
      <c r="IVD50" s="4"/>
      <c r="IVE50" s="4"/>
      <c r="IVF50" s="4"/>
      <c r="IVG50" s="4"/>
      <c r="IVH50" s="4"/>
      <c r="IVI50" s="4"/>
      <c r="IVJ50" s="4"/>
      <c r="IVK50" s="4"/>
      <c r="IVL50" s="4"/>
      <c r="IVM50" s="4"/>
      <c r="IVN50" s="4"/>
      <c r="IVO50" s="4"/>
      <c r="IVP50" s="4"/>
      <c r="IVQ50" s="4"/>
      <c r="IVR50" s="4"/>
      <c r="IVS50" s="4"/>
      <c r="IVT50" s="4"/>
      <c r="IVU50" s="4"/>
      <c r="IVV50" s="4"/>
      <c r="IVW50" s="4"/>
      <c r="IVX50" s="4"/>
      <c r="IVY50" s="4"/>
      <c r="IVZ50" s="4"/>
      <c r="IWA50" s="4"/>
      <c r="IWB50" s="4"/>
      <c r="IWC50" s="4"/>
      <c r="IWD50" s="4"/>
      <c r="IWE50" s="4"/>
      <c r="IWF50" s="4"/>
      <c r="IWG50" s="4"/>
      <c r="IWH50" s="4"/>
      <c r="IWI50" s="4"/>
      <c r="IWJ50" s="4"/>
      <c r="IWK50" s="4"/>
      <c r="IWL50" s="4"/>
      <c r="IWM50" s="4"/>
      <c r="IWN50" s="4"/>
      <c r="IWO50" s="4"/>
      <c r="IWP50" s="4"/>
      <c r="IWQ50" s="4"/>
      <c r="IWR50" s="4"/>
      <c r="IWS50" s="4"/>
      <c r="IWT50" s="4"/>
      <c r="IWU50" s="4"/>
      <c r="IWV50" s="4"/>
      <c r="IWW50" s="4"/>
      <c r="IWX50" s="4"/>
      <c r="IWY50" s="4"/>
      <c r="IWZ50" s="4"/>
      <c r="IXA50" s="4"/>
      <c r="IXB50" s="4"/>
      <c r="IXC50" s="4"/>
      <c r="IXD50" s="4"/>
      <c r="IXE50" s="4"/>
      <c r="IXF50" s="4"/>
      <c r="IXG50" s="4"/>
      <c r="IXH50" s="4"/>
      <c r="IXI50" s="4"/>
      <c r="IXJ50" s="4"/>
      <c r="IXK50" s="4"/>
      <c r="IXL50" s="4"/>
      <c r="IXM50" s="4"/>
      <c r="IXN50" s="4"/>
      <c r="IXO50" s="4"/>
      <c r="IXP50" s="4"/>
      <c r="IXQ50" s="4"/>
      <c r="IXR50" s="4"/>
      <c r="IXS50" s="4"/>
      <c r="IXT50" s="4"/>
      <c r="IXU50" s="4"/>
      <c r="IXV50" s="4"/>
      <c r="IXW50" s="4"/>
      <c r="IXX50" s="4"/>
      <c r="IXY50" s="4"/>
      <c r="IXZ50" s="4"/>
      <c r="IYA50" s="4"/>
      <c r="IYB50" s="4"/>
      <c r="IYC50" s="4"/>
      <c r="IYD50" s="4"/>
      <c r="IYE50" s="4"/>
      <c r="IYF50" s="4"/>
      <c r="IYG50" s="4"/>
      <c r="IYH50" s="4"/>
      <c r="IYI50" s="4"/>
      <c r="IYJ50" s="4"/>
      <c r="IYK50" s="4"/>
      <c r="IYL50" s="4"/>
      <c r="IYM50" s="4"/>
      <c r="IYN50" s="4"/>
      <c r="IYO50" s="4"/>
      <c r="IYP50" s="4"/>
      <c r="IYQ50" s="4"/>
      <c r="IYR50" s="4"/>
      <c r="IYS50" s="4"/>
      <c r="IYT50" s="4"/>
      <c r="IYU50" s="4"/>
      <c r="IYV50" s="4"/>
      <c r="IYW50" s="4"/>
      <c r="IYX50" s="4"/>
      <c r="IYY50" s="4"/>
      <c r="IYZ50" s="4"/>
      <c r="IZA50" s="4"/>
      <c r="IZB50" s="4"/>
      <c r="IZC50" s="4"/>
      <c r="IZD50" s="4"/>
      <c r="IZE50" s="4"/>
      <c r="IZF50" s="4"/>
      <c r="IZG50" s="4"/>
      <c r="IZH50" s="4"/>
      <c r="IZI50" s="4"/>
      <c r="IZJ50" s="4"/>
      <c r="IZK50" s="4"/>
      <c r="IZL50" s="4"/>
      <c r="IZM50" s="4"/>
      <c r="IZN50" s="4"/>
      <c r="IZO50" s="4"/>
      <c r="IZP50" s="4"/>
      <c r="IZQ50" s="4"/>
      <c r="IZR50" s="4"/>
      <c r="IZS50" s="4"/>
      <c r="IZT50" s="4"/>
      <c r="IZU50" s="4"/>
      <c r="IZV50" s="4"/>
      <c r="IZW50" s="4"/>
      <c r="IZX50" s="4"/>
      <c r="IZY50" s="4"/>
      <c r="IZZ50" s="4"/>
      <c r="JAA50" s="4"/>
      <c r="JAB50" s="4"/>
      <c r="JAC50" s="4"/>
      <c r="JAD50" s="4"/>
      <c r="JAE50" s="4"/>
      <c r="JAF50" s="4"/>
      <c r="JAG50" s="4"/>
      <c r="JAH50" s="4"/>
      <c r="JAI50" s="4"/>
      <c r="JAJ50" s="4"/>
      <c r="JAK50" s="4"/>
      <c r="JAL50" s="4"/>
      <c r="JAM50" s="4"/>
      <c r="JAN50" s="4"/>
      <c r="JAO50" s="4"/>
      <c r="JAP50" s="4"/>
      <c r="JAQ50" s="4"/>
      <c r="JAR50" s="4"/>
      <c r="JAS50" s="4"/>
      <c r="JAT50" s="4"/>
      <c r="JAU50" s="4"/>
      <c r="JAV50" s="4"/>
      <c r="JAW50" s="4"/>
      <c r="JAX50" s="4"/>
      <c r="JAY50" s="4"/>
      <c r="JAZ50" s="4"/>
      <c r="JBA50" s="4"/>
      <c r="JBB50" s="4"/>
      <c r="JBC50" s="4"/>
      <c r="JBD50" s="4"/>
      <c r="JBE50" s="4"/>
      <c r="JBF50" s="4"/>
      <c r="JBG50" s="4"/>
      <c r="JBH50" s="4"/>
      <c r="JBI50" s="4"/>
      <c r="JBJ50" s="4"/>
      <c r="JBK50" s="4"/>
      <c r="JBL50" s="4"/>
      <c r="JBM50" s="4"/>
      <c r="JBN50" s="4"/>
      <c r="JBO50" s="4"/>
      <c r="JBP50" s="4"/>
      <c r="JBQ50" s="4"/>
      <c r="JBR50" s="4"/>
      <c r="JBS50" s="4"/>
      <c r="JBT50" s="4"/>
      <c r="JBU50" s="4"/>
      <c r="JBV50" s="4"/>
      <c r="JBW50" s="4"/>
      <c r="JBX50" s="4"/>
      <c r="JBY50" s="4"/>
      <c r="JBZ50" s="4"/>
      <c r="JCA50" s="4"/>
      <c r="JCB50" s="4"/>
      <c r="JCC50" s="4"/>
      <c r="JCD50" s="4"/>
      <c r="JCE50" s="4"/>
      <c r="JCF50" s="4"/>
      <c r="JCG50" s="4"/>
      <c r="JCH50" s="4"/>
      <c r="JCI50" s="4"/>
      <c r="JCJ50" s="4"/>
      <c r="JCK50" s="4"/>
      <c r="JCL50" s="4"/>
      <c r="JCM50" s="4"/>
      <c r="JCN50" s="4"/>
      <c r="JCO50" s="4"/>
      <c r="JCP50" s="4"/>
      <c r="JCQ50" s="4"/>
      <c r="JCR50" s="4"/>
      <c r="JCS50" s="4"/>
      <c r="JCT50" s="4"/>
      <c r="JCU50" s="4"/>
      <c r="JCV50" s="4"/>
      <c r="JCW50" s="4"/>
      <c r="JCX50" s="4"/>
      <c r="JCY50" s="4"/>
      <c r="JCZ50" s="4"/>
      <c r="JDA50" s="4"/>
      <c r="JDB50" s="4"/>
      <c r="JDC50" s="4"/>
      <c r="JDD50" s="4"/>
      <c r="JDE50" s="4"/>
      <c r="JDF50" s="4"/>
      <c r="JDG50" s="4"/>
      <c r="JDH50" s="4"/>
      <c r="JDI50" s="4"/>
      <c r="JDJ50" s="4"/>
      <c r="JDK50" s="4"/>
      <c r="JDL50" s="4"/>
      <c r="JDM50" s="4"/>
      <c r="JDN50" s="4"/>
      <c r="JDO50" s="4"/>
      <c r="JDP50" s="4"/>
      <c r="JDQ50" s="4"/>
      <c r="JDR50" s="4"/>
      <c r="JDS50" s="4"/>
      <c r="JDT50" s="4"/>
      <c r="JDU50" s="4"/>
      <c r="JDV50" s="4"/>
      <c r="JDW50" s="4"/>
      <c r="JDX50" s="4"/>
      <c r="JDY50" s="4"/>
      <c r="JDZ50" s="4"/>
      <c r="JEA50" s="4"/>
      <c r="JEB50" s="4"/>
      <c r="JEC50" s="4"/>
      <c r="JED50" s="4"/>
      <c r="JEE50" s="4"/>
      <c r="JEF50" s="4"/>
      <c r="JEG50" s="4"/>
      <c r="JEH50" s="4"/>
      <c r="JEI50" s="4"/>
      <c r="JEJ50" s="4"/>
      <c r="JEK50" s="4"/>
      <c r="JEL50" s="4"/>
      <c r="JEM50" s="4"/>
      <c r="JEN50" s="4"/>
      <c r="JEO50" s="4"/>
      <c r="JEP50" s="4"/>
      <c r="JEQ50" s="4"/>
      <c r="JER50" s="4"/>
      <c r="JES50" s="4"/>
      <c r="JET50" s="4"/>
      <c r="JEU50" s="4"/>
      <c r="JEV50" s="4"/>
      <c r="JEW50" s="4"/>
      <c r="JEX50" s="4"/>
      <c r="JEY50" s="4"/>
      <c r="JEZ50" s="4"/>
      <c r="JFA50" s="4"/>
      <c r="JFB50" s="4"/>
      <c r="JFC50" s="4"/>
      <c r="JFD50" s="4"/>
      <c r="JFE50" s="4"/>
      <c r="JFF50" s="4"/>
      <c r="JFG50" s="4"/>
      <c r="JFH50" s="4"/>
      <c r="JFI50" s="4"/>
      <c r="JFJ50" s="4"/>
      <c r="JFK50" s="4"/>
      <c r="JFL50" s="4"/>
      <c r="JFM50" s="4"/>
      <c r="JFN50" s="4"/>
      <c r="JFO50" s="4"/>
      <c r="JFP50" s="4"/>
      <c r="JFQ50" s="4"/>
      <c r="JFR50" s="4"/>
      <c r="JFS50" s="4"/>
      <c r="JFT50" s="4"/>
      <c r="JFU50" s="4"/>
      <c r="JFV50" s="4"/>
      <c r="JFW50" s="4"/>
      <c r="JFX50" s="4"/>
      <c r="JFY50" s="4"/>
      <c r="JFZ50" s="4"/>
      <c r="JGA50" s="4"/>
      <c r="JGB50" s="4"/>
      <c r="JGC50" s="4"/>
      <c r="JGD50" s="4"/>
      <c r="JGE50" s="4"/>
      <c r="JGF50" s="4"/>
      <c r="JGG50" s="4"/>
      <c r="JGH50" s="4"/>
      <c r="JGI50" s="4"/>
      <c r="JGJ50" s="4"/>
      <c r="JGK50" s="4"/>
      <c r="JGL50" s="4"/>
      <c r="JGM50" s="4"/>
      <c r="JGN50" s="4"/>
      <c r="JGO50" s="4"/>
      <c r="JGP50" s="4"/>
      <c r="JGQ50" s="4"/>
      <c r="JGR50" s="4"/>
      <c r="JGS50" s="4"/>
      <c r="JGT50" s="4"/>
      <c r="JGU50" s="4"/>
      <c r="JGV50" s="4"/>
      <c r="JGW50" s="4"/>
      <c r="JGX50" s="4"/>
      <c r="JGY50" s="4"/>
      <c r="JGZ50" s="4"/>
      <c r="JHA50" s="4"/>
      <c r="JHB50" s="4"/>
      <c r="JHC50" s="4"/>
      <c r="JHD50" s="4"/>
      <c r="JHE50" s="4"/>
      <c r="JHF50" s="4"/>
      <c r="JHG50" s="4"/>
      <c r="JHH50" s="4"/>
      <c r="JHI50" s="4"/>
      <c r="JHJ50" s="4"/>
      <c r="JHK50" s="4"/>
      <c r="JHL50" s="4"/>
      <c r="JHM50" s="4"/>
      <c r="JHN50" s="4"/>
      <c r="JHO50" s="4"/>
      <c r="JHP50" s="4"/>
      <c r="JHQ50" s="4"/>
      <c r="JHR50" s="4"/>
      <c r="JHS50" s="4"/>
      <c r="JHT50" s="4"/>
      <c r="JHU50" s="4"/>
      <c r="JHV50" s="4"/>
      <c r="JHW50" s="4"/>
      <c r="JHX50" s="4"/>
      <c r="JHY50" s="4"/>
      <c r="JHZ50" s="4"/>
      <c r="JIA50" s="4"/>
      <c r="JIB50" s="4"/>
      <c r="JIC50" s="4"/>
      <c r="JID50" s="4"/>
      <c r="JIE50" s="4"/>
      <c r="JIF50" s="4"/>
      <c r="JIG50" s="4"/>
      <c r="JIH50" s="4"/>
      <c r="JII50" s="4"/>
      <c r="JIJ50" s="4"/>
      <c r="JIK50" s="4"/>
      <c r="JIL50" s="4"/>
      <c r="JIM50" s="4"/>
      <c r="JIN50" s="4"/>
      <c r="JIO50" s="4"/>
      <c r="JIP50" s="4"/>
      <c r="JIQ50" s="4"/>
      <c r="JIR50" s="4"/>
      <c r="JIS50" s="4"/>
      <c r="JIT50" s="4"/>
      <c r="JIU50" s="4"/>
      <c r="JIV50" s="4"/>
      <c r="JIW50" s="4"/>
      <c r="JIX50" s="4"/>
      <c r="JIY50" s="4"/>
      <c r="JIZ50" s="4"/>
      <c r="JJA50" s="4"/>
      <c r="JJB50" s="4"/>
      <c r="JJC50" s="4"/>
      <c r="JJD50" s="4"/>
      <c r="JJE50" s="4"/>
      <c r="JJF50" s="4"/>
      <c r="JJG50" s="4"/>
      <c r="JJH50" s="4"/>
      <c r="JJI50" s="4"/>
      <c r="JJJ50" s="4"/>
      <c r="JJK50" s="4"/>
      <c r="JJL50" s="4"/>
      <c r="JJM50" s="4"/>
      <c r="JJN50" s="4"/>
      <c r="JJO50" s="4"/>
      <c r="JJP50" s="4"/>
      <c r="JJQ50" s="4"/>
      <c r="JJR50" s="4"/>
      <c r="JJS50" s="4"/>
      <c r="JJT50" s="4"/>
      <c r="JJU50" s="4"/>
      <c r="JJV50" s="4"/>
      <c r="JJW50" s="4"/>
      <c r="JJX50" s="4"/>
      <c r="JJY50" s="4"/>
      <c r="JJZ50" s="4"/>
      <c r="JKA50" s="4"/>
      <c r="JKB50" s="4"/>
      <c r="JKC50" s="4"/>
      <c r="JKD50" s="4"/>
      <c r="JKE50" s="4"/>
      <c r="JKF50" s="4"/>
      <c r="JKG50" s="4"/>
      <c r="JKH50" s="4"/>
      <c r="JKI50" s="4"/>
      <c r="JKJ50" s="4"/>
      <c r="JKK50" s="4"/>
      <c r="JKL50" s="4"/>
      <c r="JKM50" s="4"/>
      <c r="JKN50" s="4"/>
      <c r="JKO50" s="4"/>
      <c r="JKP50" s="4"/>
      <c r="JKQ50" s="4"/>
      <c r="JKR50" s="4"/>
      <c r="JKS50" s="4"/>
      <c r="JKT50" s="4"/>
      <c r="JKU50" s="4"/>
      <c r="JKV50" s="4"/>
      <c r="JKW50" s="4"/>
      <c r="JKX50" s="4"/>
      <c r="JKY50" s="4"/>
      <c r="JKZ50" s="4"/>
      <c r="JLA50" s="4"/>
      <c r="JLB50" s="4"/>
      <c r="JLC50" s="4"/>
      <c r="JLD50" s="4"/>
      <c r="JLE50" s="4"/>
      <c r="JLF50" s="4"/>
      <c r="JLG50" s="4"/>
      <c r="JLH50" s="4"/>
      <c r="JLI50" s="4"/>
      <c r="JLJ50" s="4"/>
      <c r="JLK50" s="4"/>
      <c r="JLL50" s="4"/>
      <c r="JLM50" s="4"/>
      <c r="JLN50" s="4"/>
      <c r="JLO50" s="4"/>
      <c r="JLP50" s="4"/>
      <c r="JLQ50" s="4"/>
      <c r="JLR50" s="4"/>
      <c r="JLS50" s="4"/>
      <c r="JLT50" s="4"/>
      <c r="JLU50" s="4"/>
      <c r="JLV50" s="4"/>
      <c r="JLW50" s="4"/>
      <c r="JLX50" s="4"/>
      <c r="JLY50" s="4"/>
      <c r="JLZ50" s="4"/>
      <c r="JMA50" s="4"/>
      <c r="JMB50" s="4"/>
      <c r="JMC50" s="4"/>
      <c r="JMD50" s="4"/>
      <c r="JME50" s="4"/>
      <c r="JMF50" s="4"/>
      <c r="JMG50" s="4"/>
      <c r="JMH50" s="4"/>
      <c r="JMI50" s="4"/>
      <c r="JMJ50" s="4"/>
      <c r="JMK50" s="4"/>
      <c r="JML50" s="4"/>
      <c r="JMM50" s="4"/>
      <c r="JMN50" s="4"/>
      <c r="JMO50" s="4"/>
      <c r="JMP50" s="4"/>
      <c r="JMQ50" s="4"/>
      <c r="JMR50" s="4"/>
      <c r="JMS50" s="4"/>
      <c r="JMT50" s="4"/>
      <c r="JMU50" s="4"/>
      <c r="JMV50" s="4"/>
      <c r="JMW50" s="4"/>
      <c r="JMX50" s="4"/>
      <c r="JMY50" s="4"/>
      <c r="JMZ50" s="4"/>
      <c r="JNA50" s="4"/>
      <c r="JNB50" s="4"/>
      <c r="JNC50" s="4"/>
      <c r="JND50" s="4"/>
      <c r="JNE50" s="4"/>
      <c r="JNF50" s="4"/>
      <c r="JNG50" s="4"/>
      <c r="JNH50" s="4"/>
      <c r="JNI50" s="4"/>
      <c r="JNJ50" s="4"/>
      <c r="JNK50" s="4"/>
      <c r="JNL50" s="4"/>
      <c r="JNM50" s="4"/>
      <c r="JNN50" s="4"/>
      <c r="JNO50" s="4"/>
      <c r="JNP50" s="4"/>
      <c r="JNQ50" s="4"/>
      <c r="JNR50" s="4"/>
      <c r="JNS50" s="4"/>
      <c r="JNT50" s="4"/>
      <c r="JNU50" s="4"/>
      <c r="JNV50" s="4"/>
      <c r="JNW50" s="4"/>
      <c r="JNX50" s="4"/>
      <c r="JNY50" s="4"/>
      <c r="JNZ50" s="4"/>
      <c r="JOA50" s="4"/>
      <c r="JOB50" s="4"/>
      <c r="JOC50" s="4"/>
      <c r="JOD50" s="4"/>
      <c r="JOE50" s="4"/>
      <c r="JOF50" s="4"/>
      <c r="JOG50" s="4"/>
      <c r="JOH50" s="4"/>
      <c r="JOI50" s="4"/>
      <c r="JOJ50" s="4"/>
      <c r="JOK50" s="4"/>
      <c r="JOL50" s="4"/>
      <c r="JOM50" s="4"/>
      <c r="JON50" s="4"/>
      <c r="JOO50" s="4"/>
      <c r="JOP50" s="4"/>
      <c r="JOQ50" s="4"/>
      <c r="JOR50" s="4"/>
      <c r="JOS50" s="4"/>
      <c r="JOT50" s="4"/>
      <c r="JOU50" s="4"/>
      <c r="JOV50" s="4"/>
      <c r="JOW50" s="4"/>
      <c r="JOX50" s="4"/>
      <c r="JOY50" s="4"/>
      <c r="JOZ50" s="4"/>
      <c r="JPA50" s="4"/>
      <c r="JPB50" s="4"/>
      <c r="JPC50" s="4"/>
      <c r="JPD50" s="4"/>
      <c r="JPE50" s="4"/>
      <c r="JPF50" s="4"/>
      <c r="JPG50" s="4"/>
      <c r="JPH50" s="4"/>
      <c r="JPI50" s="4"/>
      <c r="JPJ50" s="4"/>
      <c r="JPK50" s="4"/>
      <c r="JPL50" s="4"/>
      <c r="JPM50" s="4"/>
      <c r="JPN50" s="4"/>
      <c r="JPO50" s="4"/>
      <c r="JPP50" s="4"/>
      <c r="JPQ50" s="4"/>
      <c r="JPR50" s="4"/>
      <c r="JPS50" s="4"/>
      <c r="JPT50" s="4"/>
      <c r="JPU50" s="4"/>
      <c r="JPV50" s="4"/>
      <c r="JPW50" s="4"/>
      <c r="JPX50" s="4"/>
      <c r="JPY50" s="4"/>
      <c r="JPZ50" s="4"/>
      <c r="JQA50" s="4"/>
      <c r="JQB50" s="4"/>
      <c r="JQC50" s="4"/>
      <c r="JQD50" s="4"/>
      <c r="JQE50" s="4"/>
      <c r="JQF50" s="4"/>
      <c r="JQG50" s="4"/>
      <c r="JQH50" s="4"/>
      <c r="JQI50" s="4"/>
      <c r="JQJ50" s="4"/>
      <c r="JQK50" s="4"/>
      <c r="JQL50" s="4"/>
      <c r="JQM50" s="4"/>
      <c r="JQN50" s="4"/>
      <c r="JQO50" s="4"/>
      <c r="JQP50" s="4"/>
      <c r="JQQ50" s="4"/>
      <c r="JQR50" s="4"/>
      <c r="JQS50" s="4"/>
      <c r="JQT50" s="4"/>
      <c r="JQU50" s="4"/>
      <c r="JQV50" s="4"/>
      <c r="JQW50" s="4"/>
      <c r="JQX50" s="4"/>
      <c r="JQY50" s="4"/>
      <c r="JQZ50" s="4"/>
      <c r="JRA50" s="4"/>
      <c r="JRB50" s="4"/>
      <c r="JRC50" s="4"/>
      <c r="JRD50" s="4"/>
      <c r="JRE50" s="4"/>
      <c r="JRF50" s="4"/>
      <c r="JRG50" s="4"/>
      <c r="JRH50" s="4"/>
      <c r="JRI50" s="4"/>
      <c r="JRJ50" s="4"/>
      <c r="JRK50" s="4"/>
      <c r="JRL50" s="4"/>
      <c r="JRM50" s="4"/>
      <c r="JRN50" s="4"/>
      <c r="JRO50" s="4"/>
      <c r="JRP50" s="4"/>
      <c r="JRQ50" s="4"/>
      <c r="JRR50" s="4"/>
      <c r="JRS50" s="4"/>
      <c r="JRT50" s="4"/>
      <c r="JRU50" s="4"/>
      <c r="JRV50" s="4"/>
      <c r="JRW50" s="4"/>
      <c r="JRX50" s="4"/>
      <c r="JRY50" s="4"/>
      <c r="JRZ50" s="4"/>
      <c r="JSA50" s="4"/>
      <c r="JSB50" s="4"/>
      <c r="JSC50" s="4"/>
      <c r="JSD50" s="4"/>
      <c r="JSE50" s="4"/>
      <c r="JSF50" s="4"/>
      <c r="JSG50" s="4"/>
      <c r="JSH50" s="4"/>
      <c r="JSI50" s="4"/>
      <c r="JSJ50" s="4"/>
      <c r="JSK50" s="4"/>
      <c r="JSL50" s="4"/>
      <c r="JSM50" s="4"/>
      <c r="JSN50" s="4"/>
      <c r="JSO50" s="4"/>
      <c r="JSP50" s="4"/>
      <c r="JSQ50" s="4"/>
      <c r="JSR50" s="4"/>
      <c r="JSS50" s="4"/>
      <c r="JST50" s="4"/>
      <c r="JSU50" s="4"/>
      <c r="JSV50" s="4"/>
      <c r="JSW50" s="4"/>
      <c r="JSX50" s="4"/>
      <c r="JSY50" s="4"/>
      <c r="JSZ50" s="4"/>
      <c r="JTA50" s="4"/>
      <c r="JTB50" s="4"/>
      <c r="JTC50" s="4"/>
      <c r="JTD50" s="4"/>
      <c r="JTE50" s="4"/>
      <c r="JTF50" s="4"/>
      <c r="JTG50" s="4"/>
      <c r="JTH50" s="4"/>
      <c r="JTI50" s="4"/>
      <c r="JTJ50" s="4"/>
      <c r="JTK50" s="4"/>
      <c r="JTL50" s="4"/>
      <c r="JTM50" s="4"/>
      <c r="JTN50" s="4"/>
      <c r="JTO50" s="4"/>
      <c r="JTP50" s="4"/>
      <c r="JTQ50" s="4"/>
      <c r="JTR50" s="4"/>
      <c r="JTS50" s="4"/>
      <c r="JTT50" s="4"/>
      <c r="JTU50" s="4"/>
      <c r="JTV50" s="4"/>
      <c r="JTW50" s="4"/>
      <c r="JTX50" s="4"/>
      <c r="JTY50" s="4"/>
      <c r="JTZ50" s="4"/>
      <c r="JUA50" s="4"/>
      <c r="JUB50" s="4"/>
      <c r="JUC50" s="4"/>
      <c r="JUD50" s="4"/>
      <c r="JUE50" s="4"/>
      <c r="JUF50" s="4"/>
      <c r="JUG50" s="4"/>
      <c r="JUH50" s="4"/>
      <c r="JUI50" s="4"/>
      <c r="JUJ50" s="4"/>
      <c r="JUK50" s="4"/>
      <c r="JUL50" s="4"/>
      <c r="JUM50" s="4"/>
      <c r="JUN50" s="4"/>
      <c r="JUO50" s="4"/>
      <c r="JUP50" s="4"/>
      <c r="JUQ50" s="4"/>
      <c r="JUR50" s="4"/>
      <c r="JUS50" s="4"/>
      <c r="JUT50" s="4"/>
      <c r="JUU50" s="4"/>
      <c r="JUV50" s="4"/>
      <c r="JUW50" s="4"/>
      <c r="JUX50" s="4"/>
      <c r="JUY50" s="4"/>
      <c r="JUZ50" s="4"/>
      <c r="JVA50" s="4"/>
      <c r="JVB50" s="4"/>
      <c r="JVC50" s="4"/>
      <c r="JVD50" s="4"/>
      <c r="JVE50" s="4"/>
      <c r="JVF50" s="4"/>
      <c r="JVG50" s="4"/>
      <c r="JVH50" s="4"/>
      <c r="JVI50" s="4"/>
      <c r="JVJ50" s="4"/>
      <c r="JVK50" s="4"/>
      <c r="JVL50" s="4"/>
      <c r="JVM50" s="4"/>
      <c r="JVN50" s="4"/>
      <c r="JVO50" s="4"/>
      <c r="JVP50" s="4"/>
      <c r="JVQ50" s="4"/>
      <c r="JVR50" s="4"/>
      <c r="JVS50" s="4"/>
      <c r="JVT50" s="4"/>
      <c r="JVU50" s="4"/>
      <c r="JVV50" s="4"/>
      <c r="JVW50" s="4"/>
      <c r="JVX50" s="4"/>
      <c r="JVY50" s="4"/>
      <c r="JVZ50" s="4"/>
      <c r="JWA50" s="4"/>
      <c r="JWB50" s="4"/>
      <c r="JWC50" s="4"/>
      <c r="JWD50" s="4"/>
      <c r="JWE50" s="4"/>
      <c r="JWF50" s="4"/>
      <c r="JWG50" s="4"/>
      <c r="JWH50" s="4"/>
      <c r="JWI50" s="4"/>
      <c r="JWJ50" s="4"/>
      <c r="JWK50" s="4"/>
      <c r="JWL50" s="4"/>
      <c r="JWM50" s="4"/>
      <c r="JWN50" s="4"/>
      <c r="JWO50" s="4"/>
      <c r="JWP50" s="4"/>
      <c r="JWQ50" s="4"/>
      <c r="JWR50" s="4"/>
      <c r="JWS50" s="4"/>
      <c r="JWT50" s="4"/>
      <c r="JWU50" s="4"/>
      <c r="JWV50" s="4"/>
      <c r="JWW50" s="4"/>
      <c r="JWX50" s="4"/>
      <c r="JWY50" s="4"/>
      <c r="JWZ50" s="4"/>
      <c r="JXA50" s="4"/>
      <c r="JXB50" s="4"/>
      <c r="JXC50" s="4"/>
      <c r="JXD50" s="4"/>
      <c r="JXE50" s="4"/>
      <c r="JXF50" s="4"/>
      <c r="JXG50" s="4"/>
      <c r="JXH50" s="4"/>
      <c r="JXI50" s="4"/>
      <c r="JXJ50" s="4"/>
      <c r="JXK50" s="4"/>
      <c r="JXL50" s="4"/>
      <c r="JXM50" s="4"/>
      <c r="JXN50" s="4"/>
      <c r="JXO50" s="4"/>
      <c r="JXP50" s="4"/>
      <c r="JXQ50" s="4"/>
      <c r="JXR50" s="4"/>
      <c r="JXS50" s="4"/>
      <c r="JXT50" s="4"/>
      <c r="JXU50" s="4"/>
      <c r="JXV50" s="4"/>
      <c r="JXW50" s="4"/>
      <c r="JXX50" s="4"/>
      <c r="JXY50" s="4"/>
      <c r="JXZ50" s="4"/>
      <c r="JYA50" s="4"/>
      <c r="JYB50" s="4"/>
      <c r="JYC50" s="4"/>
      <c r="JYD50" s="4"/>
      <c r="JYE50" s="4"/>
      <c r="JYF50" s="4"/>
      <c r="JYG50" s="4"/>
      <c r="JYH50" s="4"/>
      <c r="JYI50" s="4"/>
      <c r="JYJ50" s="4"/>
      <c r="JYK50" s="4"/>
      <c r="JYL50" s="4"/>
      <c r="JYM50" s="4"/>
      <c r="JYN50" s="4"/>
      <c r="JYO50" s="4"/>
      <c r="JYP50" s="4"/>
      <c r="JYQ50" s="4"/>
      <c r="JYR50" s="4"/>
      <c r="JYS50" s="4"/>
      <c r="JYT50" s="4"/>
      <c r="JYU50" s="4"/>
      <c r="JYV50" s="4"/>
      <c r="JYW50" s="4"/>
      <c r="JYX50" s="4"/>
      <c r="JYY50" s="4"/>
      <c r="JYZ50" s="4"/>
      <c r="JZA50" s="4"/>
      <c r="JZB50" s="4"/>
      <c r="JZC50" s="4"/>
      <c r="JZD50" s="4"/>
      <c r="JZE50" s="4"/>
      <c r="JZF50" s="4"/>
      <c r="JZG50" s="4"/>
      <c r="JZH50" s="4"/>
      <c r="JZI50" s="4"/>
      <c r="JZJ50" s="4"/>
      <c r="JZK50" s="4"/>
      <c r="JZL50" s="4"/>
      <c r="JZM50" s="4"/>
      <c r="JZN50" s="4"/>
      <c r="JZO50" s="4"/>
      <c r="JZP50" s="4"/>
      <c r="JZQ50" s="4"/>
      <c r="JZR50" s="4"/>
      <c r="JZS50" s="4"/>
      <c r="JZT50" s="4"/>
      <c r="JZU50" s="4"/>
      <c r="JZV50" s="4"/>
      <c r="JZW50" s="4"/>
      <c r="JZX50" s="4"/>
      <c r="JZY50" s="4"/>
      <c r="JZZ50" s="4"/>
      <c r="KAA50" s="4"/>
      <c r="KAB50" s="4"/>
      <c r="KAC50" s="4"/>
      <c r="KAD50" s="4"/>
      <c r="KAE50" s="4"/>
      <c r="KAF50" s="4"/>
      <c r="KAG50" s="4"/>
      <c r="KAH50" s="4"/>
      <c r="KAI50" s="4"/>
      <c r="KAJ50" s="4"/>
      <c r="KAK50" s="4"/>
      <c r="KAL50" s="4"/>
      <c r="KAM50" s="4"/>
      <c r="KAN50" s="4"/>
      <c r="KAO50" s="4"/>
      <c r="KAP50" s="4"/>
      <c r="KAQ50" s="4"/>
      <c r="KAR50" s="4"/>
      <c r="KAS50" s="4"/>
      <c r="KAT50" s="4"/>
      <c r="KAU50" s="4"/>
      <c r="KAV50" s="4"/>
      <c r="KAW50" s="4"/>
      <c r="KAX50" s="4"/>
      <c r="KAY50" s="4"/>
      <c r="KAZ50" s="4"/>
      <c r="KBA50" s="4"/>
      <c r="KBB50" s="4"/>
      <c r="KBC50" s="4"/>
      <c r="KBD50" s="4"/>
      <c r="KBE50" s="4"/>
      <c r="KBF50" s="4"/>
      <c r="KBG50" s="4"/>
      <c r="KBH50" s="4"/>
      <c r="KBI50" s="4"/>
      <c r="KBJ50" s="4"/>
      <c r="KBK50" s="4"/>
      <c r="KBL50" s="4"/>
      <c r="KBM50" s="4"/>
      <c r="KBN50" s="4"/>
      <c r="KBO50" s="4"/>
      <c r="KBP50" s="4"/>
      <c r="KBQ50" s="4"/>
      <c r="KBR50" s="4"/>
      <c r="KBS50" s="4"/>
      <c r="KBT50" s="4"/>
      <c r="KBU50" s="4"/>
      <c r="KBV50" s="4"/>
      <c r="KBW50" s="4"/>
      <c r="KBX50" s="4"/>
      <c r="KBY50" s="4"/>
      <c r="KBZ50" s="4"/>
      <c r="KCA50" s="4"/>
      <c r="KCB50" s="4"/>
      <c r="KCC50" s="4"/>
      <c r="KCD50" s="4"/>
      <c r="KCE50" s="4"/>
      <c r="KCF50" s="4"/>
      <c r="KCG50" s="4"/>
      <c r="KCH50" s="4"/>
      <c r="KCI50" s="4"/>
      <c r="KCJ50" s="4"/>
      <c r="KCK50" s="4"/>
      <c r="KCL50" s="4"/>
      <c r="KCM50" s="4"/>
      <c r="KCN50" s="4"/>
      <c r="KCO50" s="4"/>
      <c r="KCP50" s="4"/>
      <c r="KCQ50" s="4"/>
      <c r="KCR50" s="4"/>
      <c r="KCS50" s="4"/>
      <c r="KCT50" s="4"/>
      <c r="KCU50" s="4"/>
      <c r="KCV50" s="4"/>
      <c r="KCW50" s="4"/>
      <c r="KCX50" s="4"/>
      <c r="KCY50" s="4"/>
      <c r="KCZ50" s="4"/>
      <c r="KDA50" s="4"/>
      <c r="KDB50" s="4"/>
      <c r="KDC50" s="4"/>
      <c r="KDD50" s="4"/>
      <c r="KDE50" s="4"/>
      <c r="KDF50" s="4"/>
      <c r="KDG50" s="4"/>
      <c r="KDH50" s="4"/>
      <c r="KDI50" s="4"/>
      <c r="KDJ50" s="4"/>
      <c r="KDK50" s="4"/>
      <c r="KDL50" s="4"/>
      <c r="KDM50" s="4"/>
      <c r="KDN50" s="4"/>
      <c r="KDO50" s="4"/>
      <c r="KDP50" s="4"/>
      <c r="KDQ50" s="4"/>
      <c r="KDR50" s="4"/>
      <c r="KDS50" s="4"/>
      <c r="KDT50" s="4"/>
      <c r="KDU50" s="4"/>
      <c r="KDV50" s="4"/>
      <c r="KDW50" s="4"/>
      <c r="KDX50" s="4"/>
      <c r="KDY50" s="4"/>
      <c r="KDZ50" s="4"/>
      <c r="KEA50" s="4"/>
      <c r="KEB50" s="4"/>
      <c r="KEC50" s="4"/>
      <c r="KED50" s="4"/>
      <c r="KEE50" s="4"/>
      <c r="KEF50" s="4"/>
      <c r="KEG50" s="4"/>
      <c r="KEH50" s="4"/>
      <c r="KEI50" s="4"/>
      <c r="KEJ50" s="4"/>
      <c r="KEK50" s="4"/>
      <c r="KEL50" s="4"/>
      <c r="KEM50" s="4"/>
      <c r="KEN50" s="4"/>
      <c r="KEO50" s="4"/>
      <c r="KEP50" s="4"/>
      <c r="KEQ50" s="4"/>
      <c r="KER50" s="4"/>
      <c r="KES50" s="4"/>
      <c r="KET50" s="4"/>
      <c r="KEU50" s="4"/>
      <c r="KEV50" s="4"/>
      <c r="KEW50" s="4"/>
      <c r="KEX50" s="4"/>
      <c r="KEY50" s="4"/>
      <c r="KEZ50" s="4"/>
      <c r="KFA50" s="4"/>
      <c r="KFB50" s="4"/>
      <c r="KFC50" s="4"/>
      <c r="KFD50" s="4"/>
      <c r="KFE50" s="4"/>
      <c r="KFF50" s="4"/>
      <c r="KFG50" s="4"/>
      <c r="KFH50" s="4"/>
      <c r="KFI50" s="4"/>
      <c r="KFJ50" s="4"/>
      <c r="KFK50" s="4"/>
      <c r="KFL50" s="4"/>
      <c r="KFM50" s="4"/>
      <c r="KFN50" s="4"/>
      <c r="KFO50" s="4"/>
      <c r="KFP50" s="4"/>
      <c r="KFQ50" s="4"/>
      <c r="KFR50" s="4"/>
      <c r="KFS50" s="4"/>
      <c r="KFT50" s="4"/>
      <c r="KFU50" s="4"/>
      <c r="KFV50" s="4"/>
      <c r="KFW50" s="4"/>
      <c r="KFX50" s="4"/>
      <c r="KFY50" s="4"/>
      <c r="KFZ50" s="4"/>
      <c r="KGA50" s="4"/>
      <c r="KGB50" s="4"/>
      <c r="KGC50" s="4"/>
      <c r="KGD50" s="4"/>
      <c r="KGE50" s="4"/>
      <c r="KGF50" s="4"/>
      <c r="KGG50" s="4"/>
      <c r="KGH50" s="4"/>
      <c r="KGI50" s="4"/>
      <c r="KGJ50" s="4"/>
      <c r="KGK50" s="4"/>
      <c r="KGL50" s="4"/>
      <c r="KGM50" s="4"/>
      <c r="KGN50" s="4"/>
      <c r="KGO50" s="4"/>
      <c r="KGP50" s="4"/>
      <c r="KGQ50" s="4"/>
      <c r="KGR50" s="4"/>
      <c r="KGS50" s="4"/>
      <c r="KGT50" s="4"/>
      <c r="KGU50" s="4"/>
      <c r="KGV50" s="4"/>
      <c r="KGW50" s="4"/>
      <c r="KGX50" s="4"/>
      <c r="KGY50" s="4"/>
      <c r="KGZ50" s="4"/>
      <c r="KHA50" s="4"/>
      <c r="KHB50" s="4"/>
      <c r="KHC50" s="4"/>
      <c r="KHD50" s="4"/>
      <c r="KHE50" s="4"/>
      <c r="KHF50" s="4"/>
      <c r="KHG50" s="4"/>
      <c r="KHH50" s="4"/>
      <c r="KHI50" s="4"/>
      <c r="KHJ50" s="4"/>
      <c r="KHK50" s="4"/>
      <c r="KHL50" s="4"/>
      <c r="KHM50" s="4"/>
      <c r="KHN50" s="4"/>
      <c r="KHO50" s="4"/>
      <c r="KHP50" s="4"/>
      <c r="KHQ50" s="4"/>
      <c r="KHR50" s="4"/>
      <c r="KHS50" s="4"/>
      <c r="KHT50" s="4"/>
      <c r="KHU50" s="4"/>
      <c r="KHV50" s="4"/>
      <c r="KHW50" s="4"/>
      <c r="KHX50" s="4"/>
      <c r="KHY50" s="4"/>
      <c r="KHZ50" s="4"/>
      <c r="KIA50" s="4"/>
      <c r="KIB50" s="4"/>
      <c r="KIC50" s="4"/>
      <c r="KID50" s="4"/>
      <c r="KIE50" s="4"/>
      <c r="KIF50" s="4"/>
      <c r="KIG50" s="4"/>
      <c r="KIH50" s="4"/>
      <c r="KII50" s="4"/>
      <c r="KIJ50" s="4"/>
      <c r="KIK50" s="4"/>
      <c r="KIL50" s="4"/>
      <c r="KIM50" s="4"/>
      <c r="KIN50" s="4"/>
      <c r="KIO50" s="4"/>
      <c r="KIP50" s="4"/>
      <c r="KIQ50" s="4"/>
      <c r="KIR50" s="4"/>
      <c r="KIS50" s="4"/>
      <c r="KIT50" s="4"/>
      <c r="KIU50" s="4"/>
      <c r="KIV50" s="4"/>
      <c r="KIW50" s="4"/>
      <c r="KIX50" s="4"/>
      <c r="KIY50" s="4"/>
      <c r="KIZ50" s="4"/>
      <c r="KJA50" s="4"/>
      <c r="KJB50" s="4"/>
      <c r="KJC50" s="4"/>
      <c r="KJD50" s="4"/>
      <c r="KJE50" s="4"/>
      <c r="KJF50" s="4"/>
      <c r="KJG50" s="4"/>
      <c r="KJH50" s="4"/>
      <c r="KJI50" s="4"/>
      <c r="KJJ50" s="4"/>
      <c r="KJK50" s="4"/>
      <c r="KJL50" s="4"/>
      <c r="KJM50" s="4"/>
      <c r="KJN50" s="4"/>
      <c r="KJO50" s="4"/>
      <c r="KJP50" s="4"/>
      <c r="KJQ50" s="4"/>
      <c r="KJR50" s="4"/>
      <c r="KJS50" s="4"/>
      <c r="KJT50" s="4"/>
      <c r="KJU50" s="4"/>
      <c r="KJV50" s="4"/>
      <c r="KJW50" s="4"/>
      <c r="KJX50" s="4"/>
      <c r="KJY50" s="4"/>
      <c r="KJZ50" s="4"/>
      <c r="KKA50" s="4"/>
      <c r="KKB50" s="4"/>
      <c r="KKC50" s="4"/>
      <c r="KKD50" s="4"/>
      <c r="KKE50" s="4"/>
      <c r="KKF50" s="4"/>
      <c r="KKG50" s="4"/>
      <c r="KKH50" s="4"/>
      <c r="KKI50" s="4"/>
      <c r="KKJ50" s="4"/>
      <c r="KKK50" s="4"/>
      <c r="KKL50" s="4"/>
      <c r="KKM50" s="4"/>
      <c r="KKN50" s="4"/>
      <c r="KKO50" s="4"/>
      <c r="KKP50" s="4"/>
      <c r="KKQ50" s="4"/>
      <c r="KKR50" s="4"/>
      <c r="KKS50" s="4"/>
      <c r="KKT50" s="4"/>
      <c r="KKU50" s="4"/>
      <c r="KKV50" s="4"/>
      <c r="KKW50" s="4"/>
      <c r="KKX50" s="4"/>
      <c r="KKY50" s="4"/>
      <c r="KKZ50" s="4"/>
      <c r="KLA50" s="4"/>
      <c r="KLB50" s="4"/>
      <c r="KLC50" s="4"/>
      <c r="KLD50" s="4"/>
      <c r="KLE50" s="4"/>
      <c r="KLF50" s="4"/>
      <c r="KLG50" s="4"/>
      <c r="KLH50" s="4"/>
      <c r="KLI50" s="4"/>
      <c r="KLJ50" s="4"/>
      <c r="KLK50" s="4"/>
      <c r="KLL50" s="4"/>
      <c r="KLM50" s="4"/>
      <c r="KLN50" s="4"/>
      <c r="KLO50" s="4"/>
      <c r="KLP50" s="4"/>
      <c r="KLQ50" s="4"/>
      <c r="KLR50" s="4"/>
      <c r="KLS50" s="4"/>
      <c r="KLT50" s="4"/>
      <c r="KLU50" s="4"/>
      <c r="KLV50" s="4"/>
      <c r="KLW50" s="4"/>
      <c r="KLX50" s="4"/>
      <c r="KLY50" s="4"/>
      <c r="KLZ50" s="4"/>
      <c r="KMA50" s="4"/>
      <c r="KMB50" s="4"/>
      <c r="KMC50" s="4"/>
      <c r="KMD50" s="4"/>
      <c r="KME50" s="4"/>
      <c r="KMF50" s="4"/>
      <c r="KMG50" s="4"/>
      <c r="KMH50" s="4"/>
      <c r="KMI50" s="4"/>
      <c r="KMJ50" s="4"/>
      <c r="KMK50" s="4"/>
      <c r="KML50" s="4"/>
      <c r="KMM50" s="4"/>
      <c r="KMN50" s="4"/>
      <c r="KMO50" s="4"/>
      <c r="KMP50" s="4"/>
      <c r="KMQ50" s="4"/>
      <c r="KMR50" s="4"/>
      <c r="KMS50" s="4"/>
      <c r="KMT50" s="4"/>
      <c r="KMU50" s="4"/>
      <c r="KMV50" s="4"/>
      <c r="KMW50" s="4"/>
      <c r="KMX50" s="4"/>
      <c r="KMY50" s="4"/>
      <c r="KMZ50" s="4"/>
      <c r="KNA50" s="4"/>
      <c r="KNB50" s="4"/>
      <c r="KNC50" s="4"/>
      <c r="KND50" s="4"/>
      <c r="KNE50" s="4"/>
      <c r="KNF50" s="4"/>
      <c r="KNG50" s="4"/>
      <c r="KNH50" s="4"/>
      <c r="KNI50" s="4"/>
      <c r="KNJ50" s="4"/>
      <c r="KNK50" s="4"/>
      <c r="KNL50" s="4"/>
      <c r="KNM50" s="4"/>
      <c r="KNN50" s="4"/>
      <c r="KNO50" s="4"/>
      <c r="KNP50" s="4"/>
      <c r="KNQ50" s="4"/>
      <c r="KNR50" s="4"/>
      <c r="KNS50" s="4"/>
      <c r="KNT50" s="4"/>
      <c r="KNU50" s="4"/>
      <c r="KNV50" s="4"/>
      <c r="KNW50" s="4"/>
      <c r="KNX50" s="4"/>
      <c r="KNY50" s="4"/>
      <c r="KNZ50" s="4"/>
      <c r="KOA50" s="4"/>
      <c r="KOB50" s="4"/>
      <c r="KOC50" s="4"/>
      <c r="KOD50" s="4"/>
      <c r="KOE50" s="4"/>
      <c r="KOF50" s="4"/>
      <c r="KOG50" s="4"/>
      <c r="KOH50" s="4"/>
      <c r="KOI50" s="4"/>
      <c r="KOJ50" s="4"/>
      <c r="KOK50" s="4"/>
      <c r="KOL50" s="4"/>
      <c r="KOM50" s="4"/>
      <c r="KON50" s="4"/>
      <c r="KOO50" s="4"/>
      <c r="KOP50" s="4"/>
      <c r="KOQ50" s="4"/>
      <c r="KOR50" s="4"/>
      <c r="KOS50" s="4"/>
      <c r="KOT50" s="4"/>
      <c r="KOU50" s="4"/>
      <c r="KOV50" s="4"/>
      <c r="KOW50" s="4"/>
      <c r="KOX50" s="4"/>
      <c r="KOY50" s="4"/>
      <c r="KOZ50" s="4"/>
      <c r="KPA50" s="4"/>
      <c r="KPB50" s="4"/>
      <c r="KPC50" s="4"/>
      <c r="KPD50" s="4"/>
      <c r="KPE50" s="4"/>
      <c r="KPF50" s="4"/>
      <c r="KPG50" s="4"/>
      <c r="KPH50" s="4"/>
      <c r="KPI50" s="4"/>
      <c r="KPJ50" s="4"/>
      <c r="KPK50" s="4"/>
      <c r="KPL50" s="4"/>
      <c r="KPM50" s="4"/>
      <c r="KPN50" s="4"/>
      <c r="KPO50" s="4"/>
      <c r="KPP50" s="4"/>
      <c r="KPQ50" s="4"/>
      <c r="KPR50" s="4"/>
      <c r="KPS50" s="4"/>
      <c r="KPT50" s="4"/>
      <c r="KPU50" s="4"/>
      <c r="KPV50" s="4"/>
      <c r="KPW50" s="4"/>
      <c r="KPX50" s="4"/>
      <c r="KPY50" s="4"/>
      <c r="KPZ50" s="4"/>
      <c r="KQA50" s="4"/>
      <c r="KQB50" s="4"/>
      <c r="KQC50" s="4"/>
      <c r="KQD50" s="4"/>
      <c r="KQE50" s="4"/>
      <c r="KQF50" s="4"/>
      <c r="KQG50" s="4"/>
      <c r="KQH50" s="4"/>
      <c r="KQI50" s="4"/>
      <c r="KQJ50" s="4"/>
      <c r="KQK50" s="4"/>
      <c r="KQL50" s="4"/>
      <c r="KQM50" s="4"/>
      <c r="KQN50" s="4"/>
      <c r="KQO50" s="4"/>
      <c r="KQP50" s="4"/>
      <c r="KQQ50" s="4"/>
      <c r="KQR50" s="4"/>
      <c r="KQS50" s="4"/>
      <c r="KQT50" s="4"/>
      <c r="KQU50" s="4"/>
      <c r="KQV50" s="4"/>
      <c r="KQW50" s="4"/>
      <c r="KQX50" s="4"/>
      <c r="KQY50" s="4"/>
      <c r="KQZ50" s="4"/>
      <c r="KRA50" s="4"/>
      <c r="KRB50" s="4"/>
      <c r="KRC50" s="4"/>
      <c r="KRD50" s="4"/>
      <c r="KRE50" s="4"/>
      <c r="KRF50" s="4"/>
      <c r="KRG50" s="4"/>
      <c r="KRH50" s="4"/>
      <c r="KRI50" s="4"/>
      <c r="KRJ50" s="4"/>
      <c r="KRK50" s="4"/>
      <c r="KRL50" s="4"/>
      <c r="KRM50" s="4"/>
      <c r="KRN50" s="4"/>
      <c r="KRO50" s="4"/>
      <c r="KRP50" s="4"/>
      <c r="KRQ50" s="4"/>
      <c r="KRR50" s="4"/>
      <c r="KRS50" s="4"/>
      <c r="KRT50" s="4"/>
      <c r="KRU50" s="4"/>
      <c r="KRV50" s="4"/>
      <c r="KRW50" s="4"/>
      <c r="KRX50" s="4"/>
      <c r="KRY50" s="4"/>
      <c r="KRZ50" s="4"/>
      <c r="KSA50" s="4"/>
      <c r="KSB50" s="4"/>
      <c r="KSC50" s="4"/>
      <c r="KSD50" s="4"/>
      <c r="KSE50" s="4"/>
      <c r="KSF50" s="4"/>
      <c r="KSG50" s="4"/>
      <c r="KSH50" s="4"/>
      <c r="KSI50" s="4"/>
      <c r="KSJ50" s="4"/>
      <c r="KSK50" s="4"/>
      <c r="KSL50" s="4"/>
      <c r="KSM50" s="4"/>
      <c r="KSN50" s="4"/>
      <c r="KSO50" s="4"/>
      <c r="KSP50" s="4"/>
      <c r="KSQ50" s="4"/>
      <c r="KSR50" s="4"/>
      <c r="KSS50" s="4"/>
      <c r="KST50" s="4"/>
      <c r="KSU50" s="4"/>
      <c r="KSV50" s="4"/>
      <c r="KSW50" s="4"/>
      <c r="KSX50" s="4"/>
      <c r="KSY50" s="4"/>
      <c r="KSZ50" s="4"/>
      <c r="KTA50" s="4"/>
      <c r="KTB50" s="4"/>
      <c r="KTC50" s="4"/>
      <c r="KTD50" s="4"/>
      <c r="KTE50" s="4"/>
      <c r="KTF50" s="4"/>
      <c r="KTG50" s="4"/>
      <c r="KTH50" s="4"/>
      <c r="KTI50" s="4"/>
      <c r="KTJ50" s="4"/>
      <c r="KTK50" s="4"/>
      <c r="KTL50" s="4"/>
      <c r="KTM50" s="4"/>
      <c r="KTN50" s="4"/>
      <c r="KTO50" s="4"/>
      <c r="KTP50" s="4"/>
      <c r="KTQ50" s="4"/>
      <c r="KTR50" s="4"/>
      <c r="KTS50" s="4"/>
      <c r="KTT50" s="4"/>
      <c r="KTU50" s="4"/>
      <c r="KTV50" s="4"/>
      <c r="KTW50" s="4"/>
      <c r="KTX50" s="4"/>
      <c r="KTY50" s="4"/>
      <c r="KTZ50" s="4"/>
      <c r="KUA50" s="4"/>
      <c r="KUB50" s="4"/>
      <c r="KUC50" s="4"/>
      <c r="KUD50" s="4"/>
      <c r="KUE50" s="4"/>
      <c r="KUF50" s="4"/>
      <c r="KUG50" s="4"/>
      <c r="KUH50" s="4"/>
      <c r="KUI50" s="4"/>
      <c r="KUJ50" s="4"/>
      <c r="KUK50" s="4"/>
      <c r="KUL50" s="4"/>
      <c r="KUM50" s="4"/>
      <c r="KUN50" s="4"/>
      <c r="KUO50" s="4"/>
      <c r="KUP50" s="4"/>
      <c r="KUQ50" s="4"/>
      <c r="KUR50" s="4"/>
      <c r="KUS50" s="4"/>
      <c r="KUT50" s="4"/>
      <c r="KUU50" s="4"/>
      <c r="KUV50" s="4"/>
      <c r="KUW50" s="4"/>
      <c r="KUX50" s="4"/>
      <c r="KUY50" s="4"/>
      <c r="KUZ50" s="4"/>
      <c r="KVA50" s="4"/>
      <c r="KVB50" s="4"/>
      <c r="KVC50" s="4"/>
      <c r="KVD50" s="4"/>
      <c r="KVE50" s="4"/>
      <c r="KVF50" s="4"/>
      <c r="KVG50" s="4"/>
      <c r="KVH50" s="4"/>
      <c r="KVI50" s="4"/>
      <c r="KVJ50" s="4"/>
      <c r="KVK50" s="4"/>
      <c r="KVL50" s="4"/>
      <c r="KVM50" s="4"/>
      <c r="KVN50" s="4"/>
      <c r="KVO50" s="4"/>
      <c r="KVP50" s="4"/>
      <c r="KVQ50" s="4"/>
      <c r="KVR50" s="4"/>
      <c r="KVS50" s="4"/>
      <c r="KVT50" s="4"/>
      <c r="KVU50" s="4"/>
      <c r="KVV50" s="4"/>
      <c r="KVW50" s="4"/>
      <c r="KVX50" s="4"/>
      <c r="KVY50" s="4"/>
      <c r="KVZ50" s="4"/>
      <c r="KWA50" s="4"/>
      <c r="KWB50" s="4"/>
      <c r="KWC50" s="4"/>
      <c r="KWD50" s="4"/>
      <c r="KWE50" s="4"/>
      <c r="KWF50" s="4"/>
      <c r="KWG50" s="4"/>
      <c r="KWH50" s="4"/>
      <c r="KWI50" s="4"/>
      <c r="KWJ50" s="4"/>
      <c r="KWK50" s="4"/>
      <c r="KWL50" s="4"/>
      <c r="KWM50" s="4"/>
      <c r="KWN50" s="4"/>
      <c r="KWO50" s="4"/>
      <c r="KWP50" s="4"/>
      <c r="KWQ50" s="4"/>
      <c r="KWR50" s="4"/>
      <c r="KWS50" s="4"/>
      <c r="KWT50" s="4"/>
      <c r="KWU50" s="4"/>
      <c r="KWV50" s="4"/>
      <c r="KWW50" s="4"/>
      <c r="KWX50" s="4"/>
      <c r="KWY50" s="4"/>
      <c r="KWZ50" s="4"/>
      <c r="KXA50" s="4"/>
      <c r="KXB50" s="4"/>
      <c r="KXC50" s="4"/>
      <c r="KXD50" s="4"/>
      <c r="KXE50" s="4"/>
      <c r="KXF50" s="4"/>
      <c r="KXG50" s="4"/>
      <c r="KXH50" s="4"/>
      <c r="KXI50" s="4"/>
      <c r="KXJ50" s="4"/>
      <c r="KXK50" s="4"/>
      <c r="KXL50" s="4"/>
      <c r="KXM50" s="4"/>
      <c r="KXN50" s="4"/>
      <c r="KXO50" s="4"/>
      <c r="KXP50" s="4"/>
      <c r="KXQ50" s="4"/>
      <c r="KXR50" s="4"/>
      <c r="KXS50" s="4"/>
      <c r="KXT50" s="4"/>
      <c r="KXU50" s="4"/>
      <c r="KXV50" s="4"/>
      <c r="KXW50" s="4"/>
      <c r="KXX50" s="4"/>
      <c r="KXY50" s="4"/>
      <c r="KXZ50" s="4"/>
      <c r="KYA50" s="4"/>
      <c r="KYB50" s="4"/>
      <c r="KYC50" s="4"/>
      <c r="KYD50" s="4"/>
      <c r="KYE50" s="4"/>
      <c r="KYF50" s="4"/>
      <c r="KYG50" s="4"/>
      <c r="KYH50" s="4"/>
      <c r="KYI50" s="4"/>
      <c r="KYJ50" s="4"/>
      <c r="KYK50" s="4"/>
      <c r="KYL50" s="4"/>
      <c r="KYM50" s="4"/>
      <c r="KYN50" s="4"/>
      <c r="KYO50" s="4"/>
      <c r="KYP50" s="4"/>
      <c r="KYQ50" s="4"/>
      <c r="KYR50" s="4"/>
      <c r="KYS50" s="4"/>
      <c r="KYT50" s="4"/>
      <c r="KYU50" s="4"/>
      <c r="KYV50" s="4"/>
      <c r="KYW50" s="4"/>
      <c r="KYX50" s="4"/>
      <c r="KYY50" s="4"/>
      <c r="KYZ50" s="4"/>
      <c r="KZA50" s="4"/>
      <c r="KZB50" s="4"/>
      <c r="KZC50" s="4"/>
      <c r="KZD50" s="4"/>
      <c r="KZE50" s="4"/>
      <c r="KZF50" s="4"/>
      <c r="KZG50" s="4"/>
      <c r="KZH50" s="4"/>
      <c r="KZI50" s="4"/>
      <c r="KZJ50" s="4"/>
      <c r="KZK50" s="4"/>
      <c r="KZL50" s="4"/>
      <c r="KZM50" s="4"/>
      <c r="KZN50" s="4"/>
      <c r="KZO50" s="4"/>
      <c r="KZP50" s="4"/>
      <c r="KZQ50" s="4"/>
      <c r="KZR50" s="4"/>
      <c r="KZS50" s="4"/>
      <c r="KZT50" s="4"/>
      <c r="KZU50" s="4"/>
      <c r="KZV50" s="4"/>
      <c r="KZW50" s="4"/>
      <c r="KZX50" s="4"/>
      <c r="KZY50" s="4"/>
      <c r="KZZ50" s="4"/>
      <c r="LAA50" s="4"/>
      <c r="LAB50" s="4"/>
      <c r="LAC50" s="4"/>
      <c r="LAD50" s="4"/>
      <c r="LAE50" s="4"/>
      <c r="LAF50" s="4"/>
      <c r="LAG50" s="4"/>
      <c r="LAH50" s="4"/>
      <c r="LAI50" s="4"/>
      <c r="LAJ50" s="4"/>
      <c r="LAK50" s="4"/>
      <c r="LAL50" s="4"/>
      <c r="LAM50" s="4"/>
      <c r="LAN50" s="4"/>
      <c r="LAO50" s="4"/>
      <c r="LAP50" s="4"/>
      <c r="LAQ50" s="4"/>
      <c r="LAR50" s="4"/>
      <c r="LAS50" s="4"/>
      <c r="LAT50" s="4"/>
      <c r="LAU50" s="4"/>
      <c r="LAV50" s="4"/>
      <c r="LAW50" s="4"/>
      <c r="LAX50" s="4"/>
      <c r="LAY50" s="4"/>
      <c r="LAZ50" s="4"/>
      <c r="LBA50" s="4"/>
      <c r="LBB50" s="4"/>
      <c r="LBC50" s="4"/>
      <c r="LBD50" s="4"/>
      <c r="LBE50" s="4"/>
      <c r="LBF50" s="4"/>
      <c r="LBG50" s="4"/>
      <c r="LBH50" s="4"/>
      <c r="LBI50" s="4"/>
      <c r="LBJ50" s="4"/>
      <c r="LBK50" s="4"/>
      <c r="LBL50" s="4"/>
      <c r="LBM50" s="4"/>
      <c r="LBN50" s="4"/>
      <c r="LBO50" s="4"/>
      <c r="LBP50" s="4"/>
      <c r="LBQ50" s="4"/>
      <c r="LBR50" s="4"/>
      <c r="LBS50" s="4"/>
      <c r="LBT50" s="4"/>
      <c r="LBU50" s="4"/>
      <c r="LBV50" s="4"/>
      <c r="LBW50" s="4"/>
      <c r="LBX50" s="4"/>
      <c r="LBY50" s="4"/>
      <c r="LBZ50" s="4"/>
      <c r="LCA50" s="4"/>
      <c r="LCB50" s="4"/>
      <c r="LCC50" s="4"/>
      <c r="LCD50" s="4"/>
      <c r="LCE50" s="4"/>
      <c r="LCF50" s="4"/>
      <c r="LCG50" s="4"/>
      <c r="LCH50" s="4"/>
      <c r="LCI50" s="4"/>
      <c r="LCJ50" s="4"/>
      <c r="LCK50" s="4"/>
      <c r="LCL50" s="4"/>
      <c r="LCM50" s="4"/>
      <c r="LCN50" s="4"/>
      <c r="LCO50" s="4"/>
      <c r="LCP50" s="4"/>
      <c r="LCQ50" s="4"/>
      <c r="LCR50" s="4"/>
      <c r="LCS50" s="4"/>
      <c r="LCT50" s="4"/>
      <c r="LCU50" s="4"/>
      <c r="LCV50" s="4"/>
      <c r="LCW50" s="4"/>
      <c r="LCX50" s="4"/>
      <c r="LCY50" s="4"/>
      <c r="LCZ50" s="4"/>
      <c r="LDA50" s="4"/>
      <c r="LDB50" s="4"/>
      <c r="LDC50" s="4"/>
      <c r="LDD50" s="4"/>
      <c r="LDE50" s="4"/>
      <c r="LDF50" s="4"/>
      <c r="LDG50" s="4"/>
      <c r="LDH50" s="4"/>
      <c r="LDI50" s="4"/>
      <c r="LDJ50" s="4"/>
      <c r="LDK50" s="4"/>
      <c r="LDL50" s="4"/>
      <c r="LDM50" s="4"/>
      <c r="LDN50" s="4"/>
      <c r="LDO50" s="4"/>
      <c r="LDP50" s="4"/>
      <c r="LDQ50" s="4"/>
      <c r="LDR50" s="4"/>
      <c r="LDS50" s="4"/>
      <c r="LDT50" s="4"/>
      <c r="LDU50" s="4"/>
      <c r="LDV50" s="4"/>
      <c r="LDW50" s="4"/>
      <c r="LDX50" s="4"/>
      <c r="LDY50" s="4"/>
      <c r="LDZ50" s="4"/>
      <c r="LEA50" s="4"/>
      <c r="LEB50" s="4"/>
      <c r="LEC50" s="4"/>
      <c r="LED50" s="4"/>
      <c r="LEE50" s="4"/>
      <c r="LEF50" s="4"/>
      <c r="LEG50" s="4"/>
      <c r="LEH50" s="4"/>
      <c r="LEI50" s="4"/>
      <c r="LEJ50" s="4"/>
      <c r="LEK50" s="4"/>
      <c r="LEL50" s="4"/>
      <c r="LEM50" s="4"/>
      <c r="LEN50" s="4"/>
      <c r="LEO50" s="4"/>
      <c r="LEP50" s="4"/>
      <c r="LEQ50" s="4"/>
      <c r="LER50" s="4"/>
      <c r="LES50" s="4"/>
      <c r="LET50" s="4"/>
      <c r="LEU50" s="4"/>
      <c r="LEV50" s="4"/>
      <c r="LEW50" s="4"/>
      <c r="LEX50" s="4"/>
      <c r="LEY50" s="4"/>
      <c r="LEZ50" s="4"/>
      <c r="LFA50" s="4"/>
      <c r="LFB50" s="4"/>
      <c r="LFC50" s="4"/>
      <c r="LFD50" s="4"/>
      <c r="LFE50" s="4"/>
      <c r="LFF50" s="4"/>
      <c r="LFG50" s="4"/>
      <c r="LFH50" s="4"/>
      <c r="LFI50" s="4"/>
      <c r="LFJ50" s="4"/>
      <c r="LFK50" s="4"/>
      <c r="LFL50" s="4"/>
      <c r="LFM50" s="4"/>
      <c r="LFN50" s="4"/>
      <c r="LFO50" s="4"/>
      <c r="LFP50" s="4"/>
      <c r="LFQ50" s="4"/>
      <c r="LFR50" s="4"/>
      <c r="LFS50" s="4"/>
      <c r="LFT50" s="4"/>
      <c r="LFU50" s="4"/>
      <c r="LFV50" s="4"/>
      <c r="LFW50" s="4"/>
      <c r="LFX50" s="4"/>
      <c r="LFY50" s="4"/>
      <c r="LFZ50" s="4"/>
      <c r="LGA50" s="4"/>
      <c r="LGB50" s="4"/>
      <c r="LGC50" s="4"/>
      <c r="LGD50" s="4"/>
      <c r="LGE50" s="4"/>
      <c r="LGF50" s="4"/>
      <c r="LGG50" s="4"/>
      <c r="LGH50" s="4"/>
      <c r="LGI50" s="4"/>
      <c r="LGJ50" s="4"/>
      <c r="LGK50" s="4"/>
      <c r="LGL50" s="4"/>
      <c r="LGM50" s="4"/>
      <c r="LGN50" s="4"/>
      <c r="LGO50" s="4"/>
      <c r="LGP50" s="4"/>
      <c r="LGQ50" s="4"/>
      <c r="LGR50" s="4"/>
      <c r="LGS50" s="4"/>
      <c r="LGT50" s="4"/>
      <c r="LGU50" s="4"/>
      <c r="LGV50" s="4"/>
      <c r="LGW50" s="4"/>
      <c r="LGX50" s="4"/>
      <c r="LGY50" s="4"/>
      <c r="LGZ50" s="4"/>
      <c r="LHA50" s="4"/>
      <c r="LHB50" s="4"/>
      <c r="LHC50" s="4"/>
      <c r="LHD50" s="4"/>
      <c r="LHE50" s="4"/>
      <c r="LHF50" s="4"/>
      <c r="LHG50" s="4"/>
      <c r="LHH50" s="4"/>
      <c r="LHI50" s="4"/>
      <c r="LHJ50" s="4"/>
      <c r="LHK50" s="4"/>
      <c r="LHL50" s="4"/>
      <c r="LHM50" s="4"/>
      <c r="LHN50" s="4"/>
      <c r="LHO50" s="4"/>
      <c r="LHP50" s="4"/>
      <c r="LHQ50" s="4"/>
      <c r="LHR50" s="4"/>
      <c r="LHS50" s="4"/>
      <c r="LHT50" s="4"/>
      <c r="LHU50" s="4"/>
      <c r="LHV50" s="4"/>
      <c r="LHW50" s="4"/>
      <c r="LHX50" s="4"/>
      <c r="LHY50" s="4"/>
      <c r="LHZ50" s="4"/>
      <c r="LIA50" s="4"/>
      <c r="LIB50" s="4"/>
      <c r="LIC50" s="4"/>
      <c r="LID50" s="4"/>
      <c r="LIE50" s="4"/>
      <c r="LIF50" s="4"/>
      <c r="LIG50" s="4"/>
      <c r="LIH50" s="4"/>
      <c r="LII50" s="4"/>
      <c r="LIJ50" s="4"/>
      <c r="LIK50" s="4"/>
      <c r="LIL50" s="4"/>
      <c r="LIM50" s="4"/>
      <c r="LIN50" s="4"/>
      <c r="LIO50" s="4"/>
      <c r="LIP50" s="4"/>
      <c r="LIQ50" s="4"/>
      <c r="LIR50" s="4"/>
      <c r="LIS50" s="4"/>
      <c r="LIT50" s="4"/>
      <c r="LIU50" s="4"/>
      <c r="LIV50" s="4"/>
      <c r="LIW50" s="4"/>
      <c r="LIX50" s="4"/>
      <c r="LIY50" s="4"/>
      <c r="LIZ50" s="4"/>
      <c r="LJA50" s="4"/>
      <c r="LJB50" s="4"/>
      <c r="LJC50" s="4"/>
      <c r="LJD50" s="4"/>
      <c r="LJE50" s="4"/>
      <c r="LJF50" s="4"/>
      <c r="LJG50" s="4"/>
      <c r="LJH50" s="4"/>
      <c r="LJI50" s="4"/>
      <c r="LJJ50" s="4"/>
      <c r="LJK50" s="4"/>
      <c r="LJL50" s="4"/>
      <c r="LJM50" s="4"/>
      <c r="LJN50" s="4"/>
      <c r="LJO50" s="4"/>
      <c r="LJP50" s="4"/>
      <c r="LJQ50" s="4"/>
      <c r="LJR50" s="4"/>
      <c r="LJS50" s="4"/>
      <c r="LJT50" s="4"/>
      <c r="LJU50" s="4"/>
      <c r="LJV50" s="4"/>
      <c r="LJW50" s="4"/>
      <c r="LJX50" s="4"/>
      <c r="LJY50" s="4"/>
      <c r="LJZ50" s="4"/>
      <c r="LKA50" s="4"/>
      <c r="LKB50" s="4"/>
      <c r="LKC50" s="4"/>
      <c r="LKD50" s="4"/>
      <c r="LKE50" s="4"/>
      <c r="LKF50" s="4"/>
      <c r="LKG50" s="4"/>
      <c r="LKH50" s="4"/>
      <c r="LKI50" s="4"/>
      <c r="LKJ50" s="4"/>
      <c r="LKK50" s="4"/>
      <c r="LKL50" s="4"/>
      <c r="LKM50" s="4"/>
      <c r="LKN50" s="4"/>
      <c r="LKO50" s="4"/>
      <c r="LKP50" s="4"/>
      <c r="LKQ50" s="4"/>
      <c r="LKR50" s="4"/>
      <c r="LKS50" s="4"/>
      <c r="LKT50" s="4"/>
      <c r="LKU50" s="4"/>
      <c r="LKV50" s="4"/>
      <c r="LKW50" s="4"/>
      <c r="LKX50" s="4"/>
      <c r="LKY50" s="4"/>
      <c r="LKZ50" s="4"/>
      <c r="LLA50" s="4"/>
      <c r="LLB50" s="4"/>
      <c r="LLC50" s="4"/>
      <c r="LLD50" s="4"/>
      <c r="LLE50" s="4"/>
      <c r="LLF50" s="4"/>
      <c r="LLG50" s="4"/>
      <c r="LLH50" s="4"/>
      <c r="LLI50" s="4"/>
      <c r="LLJ50" s="4"/>
      <c r="LLK50" s="4"/>
      <c r="LLL50" s="4"/>
      <c r="LLM50" s="4"/>
      <c r="LLN50" s="4"/>
      <c r="LLO50" s="4"/>
      <c r="LLP50" s="4"/>
      <c r="LLQ50" s="4"/>
      <c r="LLR50" s="4"/>
      <c r="LLS50" s="4"/>
      <c r="LLT50" s="4"/>
      <c r="LLU50" s="4"/>
      <c r="LLV50" s="4"/>
      <c r="LLW50" s="4"/>
      <c r="LLX50" s="4"/>
      <c r="LLY50" s="4"/>
      <c r="LLZ50" s="4"/>
      <c r="LMA50" s="4"/>
      <c r="LMB50" s="4"/>
      <c r="LMC50" s="4"/>
      <c r="LMD50" s="4"/>
      <c r="LME50" s="4"/>
      <c r="LMF50" s="4"/>
      <c r="LMG50" s="4"/>
      <c r="LMH50" s="4"/>
      <c r="LMI50" s="4"/>
      <c r="LMJ50" s="4"/>
      <c r="LMK50" s="4"/>
      <c r="LML50" s="4"/>
      <c r="LMM50" s="4"/>
      <c r="LMN50" s="4"/>
      <c r="LMO50" s="4"/>
      <c r="LMP50" s="4"/>
      <c r="LMQ50" s="4"/>
      <c r="LMR50" s="4"/>
      <c r="LMS50" s="4"/>
      <c r="LMT50" s="4"/>
      <c r="LMU50" s="4"/>
      <c r="LMV50" s="4"/>
      <c r="LMW50" s="4"/>
      <c r="LMX50" s="4"/>
      <c r="LMY50" s="4"/>
      <c r="LMZ50" s="4"/>
      <c r="LNA50" s="4"/>
      <c r="LNB50" s="4"/>
      <c r="LNC50" s="4"/>
      <c r="LND50" s="4"/>
      <c r="LNE50" s="4"/>
      <c r="LNF50" s="4"/>
      <c r="LNG50" s="4"/>
      <c r="LNH50" s="4"/>
      <c r="LNI50" s="4"/>
      <c r="LNJ50" s="4"/>
      <c r="LNK50" s="4"/>
      <c r="LNL50" s="4"/>
      <c r="LNM50" s="4"/>
      <c r="LNN50" s="4"/>
      <c r="LNO50" s="4"/>
      <c r="LNP50" s="4"/>
      <c r="LNQ50" s="4"/>
      <c r="LNR50" s="4"/>
      <c r="LNS50" s="4"/>
      <c r="LNT50" s="4"/>
      <c r="LNU50" s="4"/>
      <c r="LNV50" s="4"/>
      <c r="LNW50" s="4"/>
      <c r="LNX50" s="4"/>
      <c r="LNY50" s="4"/>
      <c r="LNZ50" s="4"/>
      <c r="LOA50" s="4"/>
      <c r="LOB50" s="4"/>
      <c r="LOC50" s="4"/>
      <c r="LOD50" s="4"/>
      <c r="LOE50" s="4"/>
      <c r="LOF50" s="4"/>
      <c r="LOG50" s="4"/>
      <c r="LOH50" s="4"/>
      <c r="LOI50" s="4"/>
      <c r="LOJ50" s="4"/>
      <c r="LOK50" s="4"/>
      <c r="LOL50" s="4"/>
      <c r="LOM50" s="4"/>
      <c r="LON50" s="4"/>
      <c r="LOO50" s="4"/>
      <c r="LOP50" s="4"/>
      <c r="LOQ50" s="4"/>
      <c r="LOR50" s="4"/>
      <c r="LOS50" s="4"/>
      <c r="LOT50" s="4"/>
      <c r="LOU50" s="4"/>
      <c r="LOV50" s="4"/>
      <c r="LOW50" s="4"/>
      <c r="LOX50" s="4"/>
      <c r="LOY50" s="4"/>
      <c r="LOZ50" s="4"/>
      <c r="LPA50" s="4"/>
      <c r="LPB50" s="4"/>
      <c r="LPC50" s="4"/>
      <c r="LPD50" s="4"/>
      <c r="LPE50" s="4"/>
      <c r="LPF50" s="4"/>
      <c r="LPG50" s="4"/>
      <c r="LPH50" s="4"/>
      <c r="LPI50" s="4"/>
      <c r="LPJ50" s="4"/>
      <c r="LPK50" s="4"/>
      <c r="LPL50" s="4"/>
      <c r="LPM50" s="4"/>
      <c r="LPN50" s="4"/>
      <c r="LPO50" s="4"/>
      <c r="LPP50" s="4"/>
      <c r="LPQ50" s="4"/>
      <c r="LPR50" s="4"/>
      <c r="LPS50" s="4"/>
      <c r="LPT50" s="4"/>
      <c r="LPU50" s="4"/>
      <c r="LPV50" s="4"/>
      <c r="LPW50" s="4"/>
      <c r="LPX50" s="4"/>
      <c r="LPY50" s="4"/>
      <c r="LPZ50" s="4"/>
      <c r="LQA50" s="4"/>
      <c r="LQB50" s="4"/>
      <c r="LQC50" s="4"/>
      <c r="LQD50" s="4"/>
      <c r="LQE50" s="4"/>
      <c r="LQF50" s="4"/>
      <c r="LQG50" s="4"/>
      <c r="LQH50" s="4"/>
      <c r="LQI50" s="4"/>
      <c r="LQJ50" s="4"/>
      <c r="LQK50" s="4"/>
      <c r="LQL50" s="4"/>
      <c r="LQM50" s="4"/>
      <c r="LQN50" s="4"/>
      <c r="LQO50" s="4"/>
      <c r="LQP50" s="4"/>
      <c r="LQQ50" s="4"/>
      <c r="LQR50" s="4"/>
      <c r="LQS50" s="4"/>
      <c r="LQT50" s="4"/>
      <c r="LQU50" s="4"/>
      <c r="LQV50" s="4"/>
      <c r="LQW50" s="4"/>
      <c r="LQX50" s="4"/>
      <c r="LQY50" s="4"/>
      <c r="LQZ50" s="4"/>
      <c r="LRA50" s="4"/>
      <c r="LRB50" s="4"/>
      <c r="LRC50" s="4"/>
      <c r="LRD50" s="4"/>
      <c r="LRE50" s="4"/>
      <c r="LRF50" s="4"/>
      <c r="LRG50" s="4"/>
      <c r="LRH50" s="4"/>
      <c r="LRI50" s="4"/>
      <c r="LRJ50" s="4"/>
      <c r="LRK50" s="4"/>
      <c r="LRL50" s="4"/>
      <c r="LRM50" s="4"/>
      <c r="LRN50" s="4"/>
      <c r="LRO50" s="4"/>
      <c r="LRP50" s="4"/>
      <c r="LRQ50" s="4"/>
      <c r="LRR50" s="4"/>
      <c r="LRS50" s="4"/>
      <c r="LRT50" s="4"/>
      <c r="LRU50" s="4"/>
      <c r="LRV50" s="4"/>
      <c r="LRW50" s="4"/>
      <c r="LRX50" s="4"/>
      <c r="LRY50" s="4"/>
      <c r="LRZ50" s="4"/>
      <c r="LSA50" s="4"/>
      <c r="LSB50" s="4"/>
      <c r="LSC50" s="4"/>
      <c r="LSD50" s="4"/>
      <c r="LSE50" s="4"/>
      <c r="LSF50" s="4"/>
      <c r="LSG50" s="4"/>
      <c r="LSH50" s="4"/>
      <c r="LSI50" s="4"/>
      <c r="LSJ50" s="4"/>
      <c r="LSK50" s="4"/>
      <c r="LSL50" s="4"/>
      <c r="LSM50" s="4"/>
      <c r="LSN50" s="4"/>
      <c r="LSO50" s="4"/>
      <c r="LSP50" s="4"/>
      <c r="LSQ50" s="4"/>
      <c r="LSR50" s="4"/>
      <c r="LSS50" s="4"/>
      <c r="LST50" s="4"/>
      <c r="LSU50" s="4"/>
      <c r="LSV50" s="4"/>
      <c r="LSW50" s="4"/>
      <c r="LSX50" s="4"/>
      <c r="LSY50" s="4"/>
      <c r="LSZ50" s="4"/>
      <c r="LTA50" s="4"/>
      <c r="LTB50" s="4"/>
      <c r="LTC50" s="4"/>
      <c r="LTD50" s="4"/>
      <c r="LTE50" s="4"/>
      <c r="LTF50" s="4"/>
      <c r="LTG50" s="4"/>
      <c r="LTH50" s="4"/>
      <c r="LTI50" s="4"/>
      <c r="LTJ50" s="4"/>
      <c r="LTK50" s="4"/>
      <c r="LTL50" s="4"/>
      <c r="LTM50" s="4"/>
      <c r="LTN50" s="4"/>
      <c r="LTO50" s="4"/>
      <c r="LTP50" s="4"/>
      <c r="LTQ50" s="4"/>
      <c r="LTR50" s="4"/>
      <c r="LTS50" s="4"/>
      <c r="LTT50" s="4"/>
      <c r="LTU50" s="4"/>
      <c r="LTV50" s="4"/>
      <c r="LTW50" s="4"/>
      <c r="LTX50" s="4"/>
      <c r="LTY50" s="4"/>
      <c r="LTZ50" s="4"/>
      <c r="LUA50" s="4"/>
      <c r="LUB50" s="4"/>
      <c r="LUC50" s="4"/>
      <c r="LUD50" s="4"/>
      <c r="LUE50" s="4"/>
      <c r="LUF50" s="4"/>
      <c r="LUG50" s="4"/>
      <c r="LUH50" s="4"/>
      <c r="LUI50" s="4"/>
      <c r="LUJ50" s="4"/>
      <c r="LUK50" s="4"/>
      <c r="LUL50" s="4"/>
      <c r="LUM50" s="4"/>
      <c r="LUN50" s="4"/>
      <c r="LUO50" s="4"/>
      <c r="LUP50" s="4"/>
      <c r="LUQ50" s="4"/>
      <c r="LUR50" s="4"/>
      <c r="LUS50" s="4"/>
      <c r="LUT50" s="4"/>
      <c r="LUU50" s="4"/>
      <c r="LUV50" s="4"/>
      <c r="LUW50" s="4"/>
      <c r="LUX50" s="4"/>
      <c r="LUY50" s="4"/>
      <c r="LUZ50" s="4"/>
      <c r="LVA50" s="4"/>
      <c r="LVB50" s="4"/>
      <c r="LVC50" s="4"/>
      <c r="LVD50" s="4"/>
      <c r="LVE50" s="4"/>
      <c r="LVF50" s="4"/>
      <c r="LVG50" s="4"/>
      <c r="LVH50" s="4"/>
      <c r="LVI50" s="4"/>
      <c r="LVJ50" s="4"/>
      <c r="LVK50" s="4"/>
      <c r="LVL50" s="4"/>
      <c r="LVM50" s="4"/>
      <c r="LVN50" s="4"/>
      <c r="LVO50" s="4"/>
      <c r="LVP50" s="4"/>
      <c r="LVQ50" s="4"/>
      <c r="LVR50" s="4"/>
      <c r="LVS50" s="4"/>
      <c r="LVT50" s="4"/>
      <c r="LVU50" s="4"/>
      <c r="LVV50" s="4"/>
      <c r="LVW50" s="4"/>
      <c r="LVX50" s="4"/>
      <c r="LVY50" s="4"/>
      <c r="LVZ50" s="4"/>
      <c r="LWA50" s="4"/>
      <c r="LWB50" s="4"/>
      <c r="LWC50" s="4"/>
      <c r="LWD50" s="4"/>
      <c r="LWE50" s="4"/>
      <c r="LWF50" s="4"/>
      <c r="LWG50" s="4"/>
      <c r="LWH50" s="4"/>
      <c r="LWI50" s="4"/>
      <c r="LWJ50" s="4"/>
      <c r="LWK50" s="4"/>
      <c r="LWL50" s="4"/>
      <c r="LWM50" s="4"/>
      <c r="LWN50" s="4"/>
      <c r="LWO50" s="4"/>
      <c r="LWP50" s="4"/>
      <c r="LWQ50" s="4"/>
      <c r="LWR50" s="4"/>
      <c r="LWS50" s="4"/>
      <c r="LWT50" s="4"/>
      <c r="LWU50" s="4"/>
      <c r="LWV50" s="4"/>
      <c r="LWW50" s="4"/>
      <c r="LWX50" s="4"/>
      <c r="LWY50" s="4"/>
      <c r="LWZ50" s="4"/>
      <c r="LXA50" s="4"/>
      <c r="LXB50" s="4"/>
      <c r="LXC50" s="4"/>
      <c r="LXD50" s="4"/>
      <c r="LXE50" s="4"/>
      <c r="LXF50" s="4"/>
      <c r="LXG50" s="4"/>
      <c r="LXH50" s="4"/>
      <c r="LXI50" s="4"/>
      <c r="LXJ50" s="4"/>
      <c r="LXK50" s="4"/>
      <c r="LXL50" s="4"/>
      <c r="LXM50" s="4"/>
      <c r="LXN50" s="4"/>
      <c r="LXO50" s="4"/>
      <c r="LXP50" s="4"/>
      <c r="LXQ50" s="4"/>
      <c r="LXR50" s="4"/>
      <c r="LXS50" s="4"/>
      <c r="LXT50" s="4"/>
      <c r="LXU50" s="4"/>
      <c r="LXV50" s="4"/>
      <c r="LXW50" s="4"/>
      <c r="LXX50" s="4"/>
      <c r="LXY50" s="4"/>
      <c r="LXZ50" s="4"/>
      <c r="LYA50" s="4"/>
      <c r="LYB50" s="4"/>
      <c r="LYC50" s="4"/>
      <c r="LYD50" s="4"/>
      <c r="LYE50" s="4"/>
      <c r="LYF50" s="4"/>
      <c r="LYG50" s="4"/>
      <c r="LYH50" s="4"/>
      <c r="LYI50" s="4"/>
      <c r="LYJ50" s="4"/>
      <c r="LYK50" s="4"/>
      <c r="LYL50" s="4"/>
      <c r="LYM50" s="4"/>
      <c r="LYN50" s="4"/>
      <c r="LYO50" s="4"/>
      <c r="LYP50" s="4"/>
      <c r="LYQ50" s="4"/>
      <c r="LYR50" s="4"/>
      <c r="LYS50" s="4"/>
      <c r="LYT50" s="4"/>
      <c r="LYU50" s="4"/>
      <c r="LYV50" s="4"/>
      <c r="LYW50" s="4"/>
      <c r="LYX50" s="4"/>
      <c r="LYY50" s="4"/>
      <c r="LYZ50" s="4"/>
      <c r="LZA50" s="4"/>
      <c r="LZB50" s="4"/>
      <c r="LZC50" s="4"/>
      <c r="LZD50" s="4"/>
      <c r="LZE50" s="4"/>
      <c r="LZF50" s="4"/>
      <c r="LZG50" s="4"/>
      <c r="LZH50" s="4"/>
      <c r="LZI50" s="4"/>
      <c r="LZJ50" s="4"/>
      <c r="LZK50" s="4"/>
      <c r="LZL50" s="4"/>
      <c r="LZM50" s="4"/>
      <c r="LZN50" s="4"/>
      <c r="LZO50" s="4"/>
      <c r="LZP50" s="4"/>
      <c r="LZQ50" s="4"/>
      <c r="LZR50" s="4"/>
      <c r="LZS50" s="4"/>
      <c r="LZT50" s="4"/>
      <c r="LZU50" s="4"/>
      <c r="LZV50" s="4"/>
      <c r="LZW50" s="4"/>
      <c r="LZX50" s="4"/>
      <c r="LZY50" s="4"/>
      <c r="LZZ50" s="4"/>
      <c r="MAA50" s="4"/>
      <c r="MAB50" s="4"/>
      <c r="MAC50" s="4"/>
      <c r="MAD50" s="4"/>
      <c r="MAE50" s="4"/>
      <c r="MAF50" s="4"/>
      <c r="MAG50" s="4"/>
      <c r="MAH50" s="4"/>
      <c r="MAI50" s="4"/>
      <c r="MAJ50" s="4"/>
      <c r="MAK50" s="4"/>
      <c r="MAL50" s="4"/>
      <c r="MAM50" s="4"/>
      <c r="MAN50" s="4"/>
      <c r="MAO50" s="4"/>
      <c r="MAP50" s="4"/>
      <c r="MAQ50" s="4"/>
      <c r="MAR50" s="4"/>
      <c r="MAS50" s="4"/>
      <c r="MAT50" s="4"/>
      <c r="MAU50" s="4"/>
      <c r="MAV50" s="4"/>
      <c r="MAW50" s="4"/>
      <c r="MAX50" s="4"/>
      <c r="MAY50" s="4"/>
      <c r="MAZ50" s="4"/>
      <c r="MBA50" s="4"/>
      <c r="MBB50" s="4"/>
      <c r="MBC50" s="4"/>
      <c r="MBD50" s="4"/>
      <c r="MBE50" s="4"/>
      <c r="MBF50" s="4"/>
      <c r="MBG50" s="4"/>
      <c r="MBH50" s="4"/>
      <c r="MBI50" s="4"/>
      <c r="MBJ50" s="4"/>
      <c r="MBK50" s="4"/>
      <c r="MBL50" s="4"/>
      <c r="MBM50" s="4"/>
      <c r="MBN50" s="4"/>
      <c r="MBO50" s="4"/>
      <c r="MBP50" s="4"/>
      <c r="MBQ50" s="4"/>
      <c r="MBR50" s="4"/>
      <c r="MBS50" s="4"/>
      <c r="MBT50" s="4"/>
      <c r="MBU50" s="4"/>
      <c r="MBV50" s="4"/>
      <c r="MBW50" s="4"/>
      <c r="MBX50" s="4"/>
      <c r="MBY50" s="4"/>
      <c r="MBZ50" s="4"/>
      <c r="MCA50" s="4"/>
      <c r="MCB50" s="4"/>
      <c r="MCC50" s="4"/>
      <c r="MCD50" s="4"/>
      <c r="MCE50" s="4"/>
      <c r="MCF50" s="4"/>
      <c r="MCG50" s="4"/>
      <c r="MCH50" s="4"/>
      <c r="MCI50" s="4"/>
      <c r="MCJ50" s="4"/>
      <c r="MCK50" s="4"/>
      <c r="MCL50" s="4"/>
      <c r="MCM50" s="4"/>
      <c r="MCN50" s="4"/>
      <c r="MCO50" s="4"/>
      <c r="MCP50" s="4"/>
      <c r="MCQ50" s="4"/>
      <c r="MCR50" s="4"/>
      <c r="MCS50" s="4"/>
      <c r="MCT50" s="4"/>
      <c r="MCU50" s="4"/>
      <c r="MCV50" s="4"/>
      <c r="MCW50" s="4"/>
      <c r="MCX50" s="4"/>
      <c r="MCY50" s="4"/>
      <c r="MCZ50" s="4"/>
      <c r="MDA50" s="4"/>
      <c r="MDB50" s="4"/>
      <c r="MDC50" s="4"/>
      <c r="MDD50" s="4"/>
      <c r="MDE50" s="4"/>
      <c r="MDF50" s="4"/>
      <c r="MDG50" s="4"/>
      <c r="MDH50" s="4"/>
      <c r="MDI50" s="4"/>
      <c r="MDJ50" s="4"/>
      <c r="MDK50" s="4"/>
      <c r="MDL50" s="4"/>
      <c r="MDM50" s="4"/>
      <c r="MDN50" s="4"/>
      <c r="MDO50" s="4"/>
      <c r="MDP50" s="4"/>
      <c r="MDQ50" s="4"/>
      <c r="MDR50" s="4"/>
      <c r="MDS50" s="4"/>
      <c r="MDT50" s="4"/>
      <c r="MDU50" s="4"/>
      <c r="MDV50" s="4"/>
      <c r="MDW50" s="4"/>
      <c r="MDX50" s="4"/>
      <c r="MDY50" s="4"/>
      <c r="MDZ50" s="4"/>
      <c r="MEA50" s="4"/>
      <c r="MEB50" s="4"/>
      <c r="MEC50" s="4"/>
      <c r="MED50" s="4"/>
      <c r="MEE50" s="4"/>
      <c r="MEF50" s="4"/>
      <c r="MEG50" s="4"/>
      <c r="MEH50" s="4"/>
      <c r="MEI50" s="4"/>
      <c r="MEJ50" s="4"/>
      <c r="MEK50" s="4"/>
      <c r="MEL50" s="4"/>
      <c r="MEM50" s="4"/>
      <c r="MEN50" s="4"/>
      <c r="MEO50" s="4"/>
      <c r="MEP50" s="4"/>
      <c r="MEQ50" s="4"/>
      <c r="MER50" s="4"/>
      <c r="MES50" s="4"/>
      <c r="MET50" s="4"/>
      <c r="MEU50" s="4"/>
      <c r="MEV50" s="4"/>
      <c r="MEW50" s="4"/>
      <c r="MEX50" s="4"/>
      <c r="MEY50" s="4"/>
      <c r="MEZ50" s="4"/>
      <c r="MFA50" s="4"/>
      <c r="MFB50" s="4"/>
      <c r="MFC50" s="4"/>
      <c r="MFD50" s="4"/>
      <c r="MFE50" s="4"/>
      <c r="MFF50" s="4"/>
      <c r="MFG50" s="4"/>
      <c r="MFH50" s="4"/>
      <c r="MFI50" s="4"/>
      <c r="MFJ50" s="4"/>
      <c r="MFK50" s="4"/>
      <c r="MFL50" s="4"/>
      <c r="MFM50" s="4"/>
      <c r="MFN50" s="4"/>
      <c r="MFO50" s="4"/>
      <c r="MFP50" s="4"/>
      <c r="MFQ50" s="4"/>
      <c r="MFR50" s="4"/>
      <c r="MFS50" s="4"/>
      <c r="MFT50" s="4"/>
      <c r="MFU50" s="4"/>
      <c r="MFV50" s="4"/>
      <c r="MFW50" s="4"/>
      <c r="MFX50" s="4"/>
      <c r="MFY50" s="4"/>
      <c r="MFZ50" s="4"/>
      <c r="MGA50" s="4"/>
      <c r="MGB50" s="4"/>
      <c r="MGC50" s="4"/>
      <c r="MGD50" s="4"/>
      <c r="MGE50" s="4"/>
      <c r="MGF50" s="4"/>
      <c r="MGG50" s="4"/>
      <c r="MGH50" s="4"/>
      <c r="MGI50" s="4"/>
      <c r="MGJ50" s="4"/>
      <c r="MGK50" s="4"/>
      <c r="MGL50" s="4"/>
      <c r="MGM50" s="4"/>
      <c r="MGN50" s="4"/>
      <c r="MGO50" s="4"/>
      <c r="MGP50" s="4"/>
      <c r="MGQ50" s="4"/>
      <c r="MGR50" s="4"/>
      <c r="MGS50" s="4"/>
      <c r="MGT50" s="4"/>
      <c r="MGU50" s="4"/>
      <c r="MGV50" s="4"/>
      <c r="MGW50" s="4"/>
      <c r="MGX50" s="4"/>
      <c r="MGY50" s="4"/>
      <c r="MGZ50" s="4"/>
      <c r="MHA50" s="4"/>
      <c r="MHB50" s="4"/>
      <c r="MHC50" s="4"/>
      <c r="MHD50" s="4"/>
      <c r="MHE50" s="4"/>
      <c r="MHF50" s="4"/>
      <c r="MHG50" s="4"/>
      <c r="MHH50" s="4"/>
      <c r="MHI50" s="4"/>
      <c r="MHJ50" s="4"/>
      <c r="MHK50" s="4"/>
      <c r="MHL50" s="4"/>
      <c r="MHM50" s="4"/>
      <c r="MHN50" s="4"/>
      <c r="MHO50" s="4"/>
      <c r="MHP50" s="4"/>
      <c r="MHQ50" s="4"/>
      <c r="MHR50" s="4"/>
      <c r="MHS50" s="4"/>
      <c r="MHT50" s="4"/>
      <c r="MHU50" s="4"/>
      <c r="MHV50" s="4"/>
      <c r="MHW50" s="4"/>
      <c r="MHX50" s="4"/>
      <c r="MHY50" s="4"/>
      <c r="MHZ50" s="4"/>
      <c r="MIA50" s="4"/>
      <c r="MIB50" s="4"/>
      <c r="MIC50" s="4"/>
      <c r="MID50" s="4"/>
      <c r="MIE50" s="4"/>
      <c r="MIF50" s="4"/>
      <c r="MIG50" s="4"/>
      <c r="MIH50" s="4"/>
      <c r="MII50" s="4"/>
      <c r="MIJ50" s="4"/>
      <c r="MIK50" s="4"/>
      <c r="MIL50" s="4"/>
      <c r="MIM50" s="4"/>
      <c r="MIN50" s="4"/>
      <c r="MIO50" s="4"/>
      <c r="MIP50" s="4"/>
      <c r="MIQ50" s="4"/>
      <c r="MIR50" s="4"/>
      <c r="MIS50" s="4"/>
      <c r="MIT50" s="4"/>
      <c r="MIU50" s="4"/>
      <c r="MIV50" s="4"/>
      <c r="MIW50" s="4"/>
      <c r="MIX50" s="4"/>
      <c r="MIY50" s="4"/>
      <c r="MIZ50" s="4"/>
      <c r="MJA50" s="4"/>
      <c r="MJB50" s="4"/>
      <c r="MJC50" s="4"/>
      <c r="MJD50" s="4"/>
      <c r="MJE50" s="4"/>
      <c r="MJF50" s="4"/>
      <c r="MJG50" s="4"/>
      <c r="MJH50" s="4"/>
      <c r="MJI50" s="4"/>
      <c r="MJJ50" s="4"/>
      <c r="MJK50" s="4"/>
      <c r="MJL50" s="4"/>
      <c r="MJM50" s="4"/>
      <c r="MJN50" s="4"/>
      <c r="MJO50" s="4"/>
      <c r="MJP50" s="4"/>
      <c r="MJQ50" s="4"/>
      <c r="MJR50" s="4"/>
      <c r="MJS50" s="4"/>
      <c r="MJT50" s="4"/>
      <c r="MJU50" s="4"/>
      <c r="MJV50" s="4"/>
      <c r="MJW50" s="4"/>
      <c r="MJX50" s="4"/>
      <c r="MJY50" s="4"/>
      <c r="MJZ50" s="4"/>
      <c r="MKA50" s="4"/>
      <c r="MKB50" s="4"/>
      <c r="MKC50" s="4"/>
      <c r="MKD50" s="4"/>
      <c r="MKE50" s="4"/>
      <c r="MKF50" s="4"/>
      <c r="MKG50" s="4"/>
      <c r="MKH50" s="4"/>
      <c r="MKI50" s="4"/>
      <c r="MKJ50" s="4"/>
      <c r="MKK50" s="4"/>
      <c r="MKL50" s="4"/>
      <c r="MKM50" s="4"/>
      <c r="MKN50" s="4"/>
      <c r="MKO50" s="4"/>
      <c r="MKP50" s="4"/>
      <c r="MKQ50" s="4"/>
      <c r="MKR50" s="4"/>
      <c r="MKS50" s="4"/>
      <c r="MKT50" s="4"/>
      <c r="MKU50" s="4"/>
      <c r="MKV50" s="4"/>
      <c r="MKW50" s="4"/>
      <c r="MKX50" s="4"/>
      <c r="MKY50" s="4"/>
      <c r="MKZ50" s="4"/>
      <c r="MLA50" s="4"/>
      <c r="MLB50" s="4"/>
      <c r="MLC50" s="4"/>
      <c r="MLD50" s="4"/>
      <c r="MLE50" s="4"/>
      <c r="MLF50" s="4"/>
      <c r="MLG50" s="4"/>
      <c r="MLH50" s="4"/>
      <c r="MLI50" s="4"/>
      <c r="MLJ50" s="4"/>
      <c r="MLK50" s="4"/>
      <c r="MLL50" s="4"/>
      <c r="MLM50" s="4"/>
      <c r="MLN50" s="4"/>
      <c r="MLO50" s="4"/>
      <c r="MLP50" s="4"/>
      <c r="MLQ50" s="4"/>
      <c r="MLR50" s="4"/>
      <c r="MLS50" s="4"/>
      <c r="MLT50" s="4"/>
      <c r="MLU50" s="4"/>
      <c r="MLV50" s="4"/>
      <c r="MLW50" s="4"/>
      <c r="MLX50" s="4"/>
      <c r="MLY50" s="4"/>
      <c r="MLZ50" s="4"/>
      <c r="MMA50" s="4"/>
      <c r="MMB50" s="4"/>
      <c r="MMC50" s="4"/>
      <c r="MMD50" s="4"/>
      <c r="MME50" s="4"/>
      <c r="MMF50" s="4"/>
      <c r="MMG50" s="4"/>
      <c r="MMH50" s="4"/>
      <c r="MMI50" s="4"/>
      <c r="MMJ50" s="4"/>
      <c r="MMK50" s="4"/>
      <c r="MML50" s="4"/>
      <c r="MMM50" s="4"/>
      <c r="MMN50" s="4"/>
      <c r="MMO50" s="4"/>
      <c r="MMP50" s="4"/>
      <c r="MMQ50" s="4"/>
      <c r="MMR50" s="4"/>
      <c r="MMS50" s="4"/>
      <c r="MMT50" s="4"/>
      <c r="MMU50" s="4"/>
      <c r="MMV50" s="4"/>
      <c r="MMW50" s="4"/>
      <c r="MMX50" s="4"/>
      <c r="MMY50" s="4"/>
      <c r="MMZ50" s="4"/>
      <c r="MNA50" s="4"/>
      <c r="MNB50" s="4"/>
      <c r="MNC50" s="4"/>
      <c r="MND50" s="4"/>
      <c r="MNE50" s="4"/>
      <c r="MNF50" s="4"/>
      <c r="MNG50" s="4"/>
      <c r="MNH50" s="4"/>
      <c r="MNI50" s="4"/>
      <c r="MNJ50" s="4"/>
      <c r="MNK50" s="4"/>
      <c r="MNL50" s="4"/>
      <c r="MNM50" s="4"/>
      <c r="MNN50" s="4"/>
      <c r="MNO50" s="4"/>
      <c r="MNP50" s="4"/>
      <c r="MNQ50" s="4"/>
      <c r="MNR50" s="4"/>
      <c r="MNS50" s="4"/>
      <c r="MNT50" s="4"/>
      <c r="MNU50" s="4"/>
      <c r="MNV50" s="4"/>
      <c r="MNW50" s="4"/>
      <c r="MNX50" s="4"/>
      <c r="MNY50" s="4"/>
      <c r="MNZ50" s="4"/>
      <c r="MOA50" s="4"/>
      <c r="MOB50" s="4"/>
      <c r="MOC50" s="4"/>
      <c r="MOD50" s="4"/>
      <c r="MOE50" s="4"/>
      <c r="MOF50" s="4"/>
      <c r="MOG50" s="4"/>
      <c r="MOH50" s="4"/>
      <c r="MOI50" s="4"/>
      <c r="MOJ50" s="4"/>
      <c r="MOK50" s="4"/>
      <c r="MOL50" s="4"/>
      <c r="MOM50" s="4"/>
      <c r="MON50" s="4"/>
      <c r="MOO50" s="4"/>
      <c r="MOP50" s="4"/>
      <c r="MOQ50" s="4"/>
      <c r="MOR50" s="4"/>
      <c r="MOS50" s="4"/>
      <c r="MOT50" s="4"/>
      <c r="MOU50" s="4"/>
      <c r="MOV50" s="4"/>
      <c r="MOW50" s="4"/>
      <c r="MOX50" s="4"/>
      <c r="MOY50" s="4"/>
      <c r="MOZ50" s="4"/>
      <c r="MPA50" s="4"/>
      <c r="MPB50" s="4"/>
      <c r="MPC50" s="4"/>
      <c r="MPD50" s="4"/>
      <c r="MPE50" s="4"/>
      <c r="MPF50" s="4"/>
      <c r="MPG50" s="4"/>
      <c r="MPH50" s="4"/>
      <c r="MPI50" s="4"/>
      <c r="MPJ50" s="4"/>
      <c r="MPK50" s="4"/>
      <c r="MPL50" s="4"/>
      <c r="MPM50" s="4"/>
      <c r="MPN50" s="4"/>
      <c r="MPO50" s="4"/>
      <c r="MPP50" s="4"/>
      <c r="MPQ50" s="4"/>
      <c r="MPR50" s="4"/>
      <c r="MPS50" s="4"/>
      <c r="MPT50" s="4"/>
      <c r="MPU50" s="4"/>
      <c r="MPV50" s="4"/>
      <c r="MPW50" s="4"/>
      <c r="MPX50" s="4"/>
      <c r="MPY50" s="4"/>
      <c r="MPZ50" s="4"/>
      <c r="MQA50" s="4"/>
      <c r="MQB50" s="4"/>
      <c r="MQC50" s="4"/>
      <c r="MQD50" s="4"/>
      <c r="MQE50" s="4"/>
      <c r="MQF50" s="4"/>
      <c r="MQG50" s="4"/>
      <c r="MQH50" s="4"/>
      <c r="MQI50" s="4"/>
      <c r="MQJ50" s="4"/>
      <c r="MQK50" s="4"/>
      <c r="MQL50" s="4"/>
      <c r="MQM50" s="4"/>
      <c r="MQN50" s="4"/>
      <c r="MQO50" s="4"/>
      <c r="MQP50" s="4"/>
      <c r="MQQ50" s="4"/>
      <c r="MQR50" s="4"/>
      <c r="MQS50" s="4"/>
      <c r="MQT50" s="4"/>
      <c r="MQU50" s="4"/>
      <c r="MQV50" s="4"/>
      <c r="MQW50" s="4"/>
      <c r="MQX50" s="4"/>
      <c r="MQY50" s="4"/>
      <c r="MQZ50" s="4"/>
      <c r="MRA50" s="4"/>
      <c r="MRB50" s="4"/>
      <c r="MRC50" s="4"/>
      <c r="MRD50" s="4"/>
      <c r="MRE50" s="4"/>
      <c r="MRF50" s="4"/>
      <c r="MRG50" s="4"/>
      <c r="MRH50" s="4"/>
      <c r="MRI50" s="4"/>
      <c r="MRJ50" s="4"/>
      <c r="MRK50" s="4"/>
      <c r="MRL50" s="4"/>
      <c r="MRM50" s="4"/>
      <c r="MRN50" s="4"/>
      <c r="MRO50" s="4"/>
      <c r="MRP50" s="4"/>
      <c r="MRQ50" s="4"/>
      <c r="MRR50" s="4"/>
      <c r="MRS50" s="4"/>
      <c r="MRT50" s="4"/>
      <c r="MRU50" s="4"/>
      <c r="MRV50" s="4"/>
      <c r="MRW50" s="4"/>
      <c r="MRX50" s="4"/>
      <c r="MRY50" s="4"/>
      <c r="MRZ50" s="4"/>
      <c r="MSA50" s="4"/>
      <c r="MSB50" s="4"/>
      <c r="MSC50" s="4"/>
      <c r="MSD50" s="4"/>
      <c r="MSE50" s="4"/>
      <c r="MSF50" s="4"/>
      <c r="MSG50" s="4"/>
      <c r="MSH50" s="4"/>
      <c r="MSI50" s="4"/>
      <c r="MSJ50" s="4"/>
      <c r="MSK50" s="4"/>
      <c r="MSL50" s="4"/>
      <c r="MSM50" s="4"/>
      <c r="MSN50" s="4"/>
      <c r="MSO50" s="4"/>
      <c r="MSP50" s="4"/>
      <c r="MSQ50" s="4"/>
      <c r="MSR50" s="4"/>
      <c r="MSS50" s="4"/>
      <c r="MST50" s="4"/>
      <c r="MSU50" s="4"/>
      <c r="MSV50" s="4"/>
      <c r="MSW50" s="4"/>
      <c r="MSX50" s="4"/>
      <c r="MSY50" s="4"/>
      <c r="MSZ50" s="4"/>
      <c r="MTA50" s="4"/>
      <c r="MTB50" s="4"/>
      <c r="MTC50" s="4"/>
      <c r="MTD50" s="4"/>
      <c r="MTE50" s="4"/>
      <c r="MTF50" s="4"/>
      <c r="MTG50" s="4"/>
      <c r="MTH50" s="4"/>
      <c r="MTI50" s="4"/>
      <c r="MTJ50" s="4"/>
      <c r="MTK50" s="4"/>
      <c r="MTL50" s="4"/>
      <c r="MTM50" s="4"/>
      <c r="MTN50" s="4"/>
      <c r="MTO50" s="4"/>
      <c r="MTP50" s="4"/>
      <c r="MTQ50" s="4"/>
      <c r="MTR50" s="4"/>
      <c r="MTS50" s="4"/>
      <c r="MTT50" s="4"/>
      <c r="MTU50" s="4"/>
      <c r="MTV50" s="4"/>
      <c r="MTW50" s="4"/>
      <c r="MTX50" s="4"/>
      <c r="MTY50" s="4"/>
      <c r="MTZ50" s="4"/>
      <c r="MUA50" s="4"/>
      <c r="MUB50" s="4"/>
      <c r="MUC50" s="4"/>
      <c r="MUD50" s="4"/>
      <c r="MUE50" s="4"/>
      <c r="MUF50" s="4"/>
      <c r="MUG50" s="4"/>
      <c r="MUH50" s="4"/>
      <c r="MUI50" s="4"/>
      <c r="MUJ50" s="4"/>
      <c r="MUK50" s="4"/>
      <c r="MUL50" s="4"/>
      <c r="MUM50" s="4"/>
      <c r="MUN50" s="4"/>
      <c r="MUO50" s="4"/>
      <c r="MUP50" s="4"/>
      <c r="MUQ50" s="4"/>
      <c r="MUR50" s="4"/>
      <c r="MUS50" s="4"/>
      <c r="MUT50" s="4"/>
      <c r="MUU50" s="4"/>
      <c r="MUV50" s="4"/>
      <c r="MUW50" s="4"/>
      <c r="MUX50" s="4"/>
      <c r="MUY50" s="4"/>
      <c r="MUZ50" s="4"/>
      <c r="MVA50" s="4"/>
      <c r="MVB50" s="4"/>
      <c r="MVC50" s="4"/>
      <c r="MVD50" s="4"/>
      <c r="MVE50" s="4"/>
      <c r="MVF50" s="4"/>
      <c r="MVG50" s="4"/>
      <c r="MVH50" s="4"/>
      <c r="MVI50" s="4"/>
      <c r="MVJ50" s="4"/>
      <c r="MVK50" s="4"/>
      <c r="MVL50" s="4"/>
      <c r="MVM50" s="4"/>
      <c r="MVN50" s="4"/>
      <c r="MVO50" s="4"/>
      <c r="MVP50" s="4"/>
      <c r="MVQ50" s="4"/>
      <c r="MVR50" s="4"/>
      <c r="MVS50" s="4"/>
      <c r="MVT50" s="4"/>
      <c r="MVU50" s="4"/>
      <c r="MVV50" s="4"/>
      <c r="MVW50" s="4"/>
      <c r="MVX50" s="4"/>
      <c r="MVY50" s="4"/>
      <c r="MVZ50" s="4"/>
      <c r="MWA50" s="4"/>
      <c r="MWB50" s="4"/>
      <c r="MWC50" s="4"/>
      <c r="MWD50" s="4"/>
      <c r="MWE50" s="4"/>
      <c r="MWF50" s="4"/>
      <c r="MWG50" s="4"/>
      <c r="MWH50" s="4"/>
      <c r="MWI50" s="4"/>
      <c r="MWJ50" s="4"/>
      <c r="MWK50" s="4"/>
      <c r="MWL50" s="4"/>
      <c r="MWM50" s="4"/>
      <c r="MWN50" s="4"/>
      <c r="MWO50" s="4"/>
      <c r="MWP50" s="4"/>
      <c r="MWQ50" s="4"/>
      <c r="MWR50" s="4"/>
      <c r="MWS50" s="4"/>
      <c r="MWT50" s="4"/>
      <c r="MWU50" s="4"/>
      <c r="MWV50" s="4"/>
      <c r="MWW50" s="4"/>
      <c r="MWX50" s="4"/>
      <c r="MWY50" s="4"/>
      <c r="MWZ50" s="4"/>
      <c r="MXA50" s="4"/>
      <c r="MXB50" s="4"/>
      <c r="MXC50" s="4"/>
      <c r="MXD50" s="4"/>
      <c r="MXE50" s="4"/>
      <c r="MXF50" s="4"/>
      <c r="MXG50" s="4"/>
      <c r="MXH50" s="4"/>
      <c r="MXI50" s="4"/>
      <c r="MXJ50" s="4"/>
      <c r="MXK50" s="4"/>
      <c r="MXL50" s="4"/>
      <c r="MXM50" s="4"/>
      <c r="MXN50" s="4"/>
      <c r="MXO50" s="4"/>
      <c r="MXP50" s="4"/>
      <c r="MXQ50" s="4"/>
      <c r="MXR50" s="4"/>
      <c r="MXS50" s="4"/>
      <c r="MXT50" s="4"/>
      <c r="MXU50" s="4"/>
      <c r="MXV50" s="4"/>
      <c r="MXW50" s="4"/>
      <c r="MXX50" s="4"/>
      <c r="MXY50" s="4"/>
      <c r="MXZ50" s="4"/>
      <c r="MYA50" s="4"/>
      <c r="MYB50" s="4"/>
      <c r="MYC50" s="4"/>
      <c r="MYD50" s="4"/>
      <c r="MYE50" s="4"/>
      <c r="MYF50" s="4"/>
      <c r="MYG50" s="4"/>
      <c r="MYH50" s="4"/>
      <c r="MYI50" s="4"/>
      <c r="MYJ50" s="4"/>
      <c r="MYK50" s="4"/>
      <c r="MYL50" s="4"/>
      <c r="MYM50" s="4"/>
      <c r="MYN50" s="4"/>
      <c r="MYO50" s="4"/>
      <c r="MYP50" s="4"/>
      <c r="MYQ50" s="4"/>
      <c r="MYR50" s="4"/>
      <c r="MYS50" s="4"/>
      <c r="MYT50" s="4"/>
      <c r="MYU50" s="4"/>
      <c r="MYV50" s="4"/>
      <c r="MYW50" s="4"/>
      <c r="MYX50" s="4"/>
      <c r="MYY50" s="4"/>
      <c r="MYZ50" s="4"/>
      <c r="MZA50" s="4"/>
      <c r="MZB50" s="4"/>
      <c r="MZC50" s="4"/>
      <c r="MZD50" s="4"/>
      <c r="MZE50" s="4"/>
      <c r="MZF50" s="4"/>
      <c r="MZG50" s="4"/>
      <c r="MZH50" s="4"/>
      <c r="MZI50" s="4"/>
      <c r="MZJ50" s="4"/>
      <c r="MZK50" s="4"/>
      <c r="MZL50" s="4"/>
      <c r="MZM50" s="4"/>
      <c r="MZN50" s="4"/>
      <c r="MZO50" s="4"/>
      <c r="MZP50" s="4"/>
      <c r="MZQ50" s="4"/>
      <c r="MZR50" s="4"/>
      <c r="MZS50" s="4"/>
      <c r="MZT50" s="4"/>
      <c r="MZU50" s="4"/>
      <c r="MZV50" s="4"/>
      <c r="MZW50" s="4"/>
      <c r="MZX50" s="4"/>
      <c r="MZY50" s="4"/>
      <c r="MZZ50" s="4"/>
      <c r="NAA50" s="4"/>
      <c r="NAB50" s="4"/>
      <c r="NAC50" s="4"/>
      <c r="NAD50" s="4"/>
      <c r="NAE50" s="4"/>
      <c r="NAF50" s="4"/>
      <c r="NAG50" s="4"/>
      <c r="NAH50" s="4"/>
      <c r="NAI50" s="4"/>
      <c r="NAJ50" s="4"/>
      <c r="NAK50" s="4"/>
      <c r="NAL50" s="4"/>
      <c r="NAM50" s="4"/>
      <c r="NAN50" s="4"/>
      <c r="NAO50" s="4"/>
      <c r="NAP50" s="4"/>
      <c r="NAQ50" s="4"/>
      <c r="NAR50" s="4"/>
      <c r="NAS50" s="4"/>
      <c r="NAT50" s="4"/>
      <c r="NAU50" s="4"/>
      <c r="NAV50" s="4"/>
      <c r="NAW50" s="4"/>
      <c r="NAX50" s="4"/>
      <c r="NAY50" s="4"/>
      <c r="NAZ50" s="4"/>
      <c r="NBA50" s="4"/>
      <c r="NBB50" s="4"/>
      <c r="NBC50" s="4"/>
      <c r="NBD50" s="4"/>
      <c r="NBE50" s="4"/>
      <c r="NBF50" s="4"/>
      <c r="NBG50" s="4"/>
      <c r="NBH50" s="4"/>
      <c r="NBI50" s="4"/>
      <c r="NBJ50" s="4"/>
      <c r="NBK50" s="4"/>
      <c r="NBL50" s="4"/>
      <c r="NBM50" s="4"/>
      <c r="NBN50" s="4"/>
      <c r="NBO50" s="4"/>
      <c r="NBP50" s="4"/>
      <c r="NBQ50" s="4"/>
      <c r="NBR50" s="4"/>
      <c r="NBS50" s="4"/>
      <c r="NBT50" s="4"/>
      <c r="NBU50" s="4"/>
      <c r="NBV50" s="4"/>
      <c r="NBW50" s="4"/>
      <c r="NBX50" s="4"/>
      <c r="NBY50" s="4"/>
      <c r="NBZ50" s="4"/>
      <c r="NCA50" s="4"/>
      <c r="NCB50" s="4"/>
      <c r="NCC50" s="4"/>
      <c r="NCD50" s="4"/>
      <c r="NCE50" s="4"/>
      <c r="NCF50" s="4"/>
      <c r="NCG50" s="4"/>
      <c r="NCH50" s="4"/>
      <c r="NCI50" s="4"/>
      <c r="NCJ50" s="4"/>
      <c r="NCK50" s="4"/>
      <c r="NCL50" s="4"/>
      <c r="NCM50" s="4"/>
      <c r="NCN50" s="4"/>
      <c r="NCO50" s="4"/>
      <c r="NCP50" s="4"/>
      <c r="NCQ50" s="4"/>
      <c r="NCR50" s="4"/>
      <c r="NCS50" s="4"/>
      <c r="NCT50" s="4"/>
      <c r="NCU50" s="4"/>
      <c r="NCV50" s="4"/>
      <c r="NCW50" s="4"/>
      <c r="NCX50" s="4"/>
      <c r="NCY50" s="4"/>
      <c r="NCZ50" s="4"/>
      <c r="NDA50" s="4"/>
      <c r="NDB50" s="4"/>
      <c r="NDC50" s="4"/>
      <c r="NDD50" s="4"/>
      <c r="NDE50" s="4"/>
      <c r="NDF50" s="4"/>
      <c r="NDG50" s="4"/>
      <c r="NDH50" s="4"/>
      <c r="NDI50" s="4"/>
      <c r="NDJ50" s="4"/>
      <c r="NDK50" s="4"/>
      <c r="NDL50" s="4"/>
      <c r="NDM50" s="4"/>
      <c r="NDN50" s="4"/>
      <c r="NDO50" s="4"/>
      <c r="NDP50" s="4"/>
      <c r="NDQ50" s="4"/>
      <c r="NDR50" s="4"/>
      <c r="NDS50" s="4"/>
      <c r="NDT50" s="4"/>
      <c r="NDU50" s="4"/>
      <c r="NDV50" s="4"/>
      <c r="NDW50" s="4"/>
      <c r="NDX50" s="4"/>
      <c r="NDY50" s="4"/>
      <c r="NDZ50" s="4"/>
      <c r="NEA50" s="4"/>
      <c r="NEB50" s="4"/>
      <c r="NEC50" s="4"/>
      <c r="NED50" s="4"/>
      <c r="NEE50" s="4"/>
      <c r="NEF50" s="4"/>
      <c r="NEG50" s="4"/>
      <c r="NEH50" s="4"/>
      <c r="NEI50" s="4"/>
      <c r="NEJ50" s="4"/>
      <c r="NEK50" s="4"/>
      <c r="NEL50" s="4"/>
      <c r="NEM50" s="4"/>
      <c r="NEN50" s="4"/>
      <c r="NEO50" s="4"/>
      <c r="NEP50" s="4"/>
      <c r="NEQ50" s="4"/>
      <c r="NER50" s="4"/>
      <c r="NES50" s="4"/>
      <c r="NET50" s="4"/>
      <c r="NEU50" s="4"/>
      <c r="NEV50" s="4"/>
      <c r="NEW50" s="4"/>
      <c r="NEX50" s="4"/>
      <c r="NEY50" s="4"/>
      <c r="NEZ50" s="4"/>
      <c r="NFA50" s="4"/>
      <c r="NFB50" s="4"/>
      <c r="NFC50" s="4"/>
      <c r="NFD50" s="4"/>
      <c r="NFE50" s="4"/>
      <c r="NFF50" s="4"/>
      <c r="NFG50" s="4"/>
      <c r="NFH50" s="4"/>
      <c r="NFI50" s="4"/>
      <c r="NFJ50" s="4"/>
      <c r="NFK50" s="4"/>
      <c r="NFL50" s="4"/>
      <c r="NFM50" s="4"/>
      <c r="NFN50" s="4"/>
      <c r="NFO50" s="4"/>
      <c r="NFP50" s="4"/>
      <c r="NFQ50" s="4"/>
      <c r="NFR50" s="4"/>
      <c r="NFS50" s="4"/>
      <c r="NFT50" s="4"/>
      <c r="NFU50" s="4"/>
      <c r="NFV50" s="4"/>
      <c r="NFW50" s="4"/>
      <c r="NFX50" s="4"/>
      <c r="NFY50" s="4"/>
      <c r="NFZ50" s="4"/>
      <c r="NGA50" s="4"/>
      <c r="NGB50" s="4"/>
      <c r="NGC50" s="4"/>
      <c r="NGD50" s="4"/>
      <c r="NGE50" s="4"/>
      <c r="NGF50" s="4"/>
      <c r="NGG50" s="4"/>
      <c r="NGH50" s="4"/>
      <c r="NGI50" s="4"/>
      <c r="NGJ50" s="4"/>
      <c r="NGK50" s="4"/>
      <c r="NGL50" s="4"/>
      <c r="NGM50" s="4"/>
      <c r="NGN50" s="4"/>
      <c r="NGO50" s="4"/>
      <c r="NGP50" s="4"/>
      <c r="NGQ50" s="4"/>
      <c r="NGR50" s="4"/>
      <c r="NGS50" s="4"/>
      <c r="NGT50" s="4"/>
      <c r="NGU50" s="4"/>
      <c r="NGV50" s="4"/>
      <c r="NGW50" s="4"/>
      <c r="NGX50" s="4"/>
      <c r="NGY50" s="4"/>
      <c r="NGZ50" s="4"/>
      <c r="NHA50" s="4"/>
      <c r="NHB50" s="4"/>
      <c r="NHC50" s="4"/>
      <c r="NHD50" s="4"/>
      <c r="NHE50" s="4"/>
      <c r="NHF50" s="4"/>
      <c r="NHG50" s="4"/>
      <c r="NHH50" s="4"/>
      <c r="NHI50" s="4"/>
      <c r="NHJ50" s="4"/>
      <c r="NHK50" s="4"/>
      <c r="NHL50" s="4"/>
      <c r="NHM50" s="4"/>
      <c r="NHN50" s="4"/>
      <c r="NHO50" s="4"/>
      <c r="NHP50" s="4"/>
      <c r="NHQ50" s="4"/>
      <c r="NHR50" s="4"/>
      <c r="NHS50" s="4"/>
      <c r="NHT50" s="4"/>
      <c r="NHU50" s="4"/>
      <c r="NHV50" s="4"/>
      <c r="NHW50" s="4"/>
      <c r="NHX50" s="4"/>
      <c r="NHY50" s="4"/>
      <c r="NHZ50" s="4"/>
      <c r="NIA50" s="4"/>
      <c r="NIB50" s="4"/>
      <c r="NIC50" s="4"/>
      <c r="NID50" s="4"/>
      <c r="NIE50" s="4"/>
      <c r="NIF50" s="4"/>
      <c r="NIG50" s="4"/>
      <c r="NIH50" s="4"/>
      <c r="NII50" s="4"/>
      <c r="NIJ50" s="4"/>
      <c r="NIK50" s="4"/>
      <c r="NIL50" s="4"/>
      <c r="NIM50" s="4"/>
      <c r="NIN50" s="4"/>
      <c r="NIO50" s="4"/>
      <c r="NIP50" s="4"/>
      <c r="NIQ50" s="4"/>
      <c r="NIR50" s="4"/>
      <c r="NIS50" s="4"/>
      <c r="NIT50" s="4"/>
      <c r="NIU50" s="4"/>
      <c r="NIV50" s="4"/>
      <c r="NIW50" s="4"/>
      <c r="NIX50" s="4"/>
      <c r="NIY50" s="4"/>
      <c r="NIZ50" s="4"/>
      <c r="NJA50" s="4"/>
      <c r="NJB50" s="4"/>
      <c r="NJC50" s="4"/>
      <c r="NJD50" s="4"/>
      <c r="NJE50" s="4"/>
      <c r="NJF50" s="4"/>
      <c r="NJG50" s="4"/>
      <c r="NJH50" s="4"/>
      <c r="NJI50" s="4"/>
      <c r="NJJ50" s="4"/>
      <c r="NJK50" s="4"/>
      <c r="NJL50" s="4"/>
      <c r="NJM50" s="4"/>
      <c r="NJN50" s="4"/>
      <c r="NJO50" s="4"/>
      <c r="NJP50" s="4"/>
      <c r="NJQ50" s="4"/>
      <c r="NJR50" s="4"/>
      <c r="NJS50" s="4"/>
      <c r="NJT50" s="4"/>
      <c r="NJU50" s="4"/>
      <c r="NJV50" s="4"/>
      <c r="NJW50" s="4"/>
      <c r="NJX50" s="4"/>
      <c r="NJY50" s="4"/>
      <c r="NJZ50" s="4"/>
      <c r="NKA50" s="4"/>
      <c r="NKB50" s="4"/>
      <c r="NKC50" s="4"/>
      <c r="NKD50" s="4"/>
      <c r="NKE50" s="4"/>
      <c r="NKF50" s="4"/>
      <c r="NKG50" s="4"/>
      <c r="NKH50" s="4"/>
      <c r="NKI50" s="4"/>
      <c r="NKJ50" s="4"/>
      <c r="NKK50" s="4"/>
      <c r="NKL50" s="4"/>
      <c r="NKM50" s="4"/>
      <c r="NKN50" s="4"/>
      <c r="NKO50" s="4"/>
      <c r="NKP50" s="4"/>
      <c r="NKQ50" s="4"/>
      <c r="NKR50" s="4"/>
      <c r="NKS50" s="4"/>
      <c r="NKT50" s="4"/>
      <c r="NKU50" s="4"/>
      <c r="NKV50" s="4"/>
      <c r="NKW50" s="4"/>
      <c r="NKX50" s="4"/>
      <c r="NKY50" s="4"/>
      <c r="NKZ50" s="4"/>
      <c r="NLA50" s="4"/>
      <c r="NLB50" s="4"/>
      <c r="NLC50" s="4"/>
      <c r="NLD50" s="4"/>
      <c r="NLE50" s="4"/>
      <c r="NLF50" s="4"/>
      <c r="NLG50" s="4"/>
      <c r="NLH50" s="4"/>
      <c r="NLI50" s="4"/>
      <c r="NLJ50" s="4"/>
      <c r="NLK50" s="4"/>
      <c r="NLL50" s="4"/>
      <c r="NLM50" s="4"/>
      <c r="NLN50" s="4"/>
      <c r="NLO50" s="4"/>
      <c r="NLP50" s="4"/>
      <c r="NLQ50" s="4"/>
      <c r="NLR50" s="4"/>
      <c r="NLS50" s="4"/>
      <c r="NLT50" s="4"/>
      <c r="NLU50" s="4"/>
      <c r="NLV50" s="4"/>
      <c r="NLW50" s="4"/>
      <c r="NLX50" s="4"/>
      <c r="NLY50" s="4"/>
      <c r="NLZ50" s="4"/>
      <c r="NMA50" s="4"/>
      <c r="NMB50" s="4"/>
      <c r="NMC50" s="4"/>
      <c r="NMD50" s="4"/>
      <c r="NME50" s="4"/>
      <c r="NMF50" s="4"/>
      <c r="NMG50" s="4"/>
      <c r="NMH50" s="4"/>
      <c r="NMI50" s="4"/>
      <c r="NMJ50" s="4"/>
      <c r="NMK50" s="4"/>
      <c r="NML50" s="4"/>
      <c r="NMM50" s="4"/>
      <c r="NMN50" s="4"/>
      <c r="NMO50" s="4"/>
      <c r="NMP50" s="4"/>
      <c r="NMQ50" s="4"/>
      <c r="NMR50" s="4"/>
      <c r="NMS50" s="4"/>
      <c r="NMT50" s="4"/>
      <c r="NMU50" s="4"/>
      <c r="NMV50" s="4"/>
      <c r="NMW50" s="4"/>
      <c r="NMX50" s="4"/>
      <c r="NMY50" s="4"/>
      <c r="NMZ50" s="4"/>
      <c r="NNA50" s="4"/>
      <c r="NNB50" s="4"/>
      <c r="NNC50" s="4"/>
      <c r="NND50" s="4"/>
      <c r="NNE50" s="4"/>
      <c r="NNF50" s="4"/>
      <c r="NNG50" s="4"/>
      <c r="NNH50" s="4"/>
      <c r="NNI50" s="4"/>
      <c r="NNJ50" s="4"/>
      <c r="NNK50" s="4"/>
      <c r="NNL50" s="4"/>
      <c r="NNM50" s="4"/>
      <c r="NNN50" s="4"/>
      <c r="NNO50" s="4"/>
      <c r="NNP50" s="4"/>
      <c r="NNQ50" s="4"/>
      <c r="NNR50" s="4"/>
      <c r="NNS50" s="4"/>
      <c r="NNT50" s="4"/>
      <c r="NNU50" s="4"/>
      <c r="NNV50" s="4"/>
      <c r="NNW50" s="4"/>
      <c r="NNX50" s="4"/>
      <c r="NNY50" s="4"/>
      <c r="NNZ50" s="4"/>
      <c r="NOA50" s="4"/>
      <c r="NOB50" s="4"/>
      <c r="NOC50" s="4"/>
      <c r="NOD50" s="4"/>
      <c r="NOE50" s="4"/>
      <c r="NOF50" s="4"/>
      <c r="NOG50" s="4"/>
      <c r="NOH50" s="4"/>
      <c r="NOI50" s="4"/>
      <c r="NOJ50" s="4"/>
      <c r="NOK50" s="4"/>
      <c r="NOL50" s="4"/>
      <c r="NOM50" s="4"/>
      <c r="NON50" s="4"/>
      <c r="NOO50" s="4"/>
      <c r="NOP50" s="4"/>
      <c r="NOQ50" s="4"/>
      <c r="NOR50" s="4"/>
      <c r="NOS50" s="4"/>
      <c r="NOT50" s="4"/>
      <c r="NOU50" s="4"/>
      <c r="NOV50" s="4"/>
      <c r="NOW50" s="4"/>
      <c r="NOX50" s="4"/>
      <c r="NOY50" s="4"/>
      <c r="NOZ50" s="4"/>
      <c r="NPA50" s="4"/>
      <c r="NPB50" s="4"/>
      <c r="NPC50" s="4"/>
      <c r="NPD50" s="4"/>
      <c r="NPE50" s="4"/>
      <c r="NPF50" s="4"/>
      <c r="NPG50" s="4"/>
      <c r="NPH50" s="4"/>
      <c r="NPI50" s="4"/>
      <c r="NPJ50" s="4"/>
      <c r="NPK50" s="4"/>
      <c r="NPL50" s="4"/>
      <c r="NPM50" s="4"/>
      <c r="NPN50" s="4"/>
      <c r="NPO50" s="4"/>
      <c r="NPP50" s="4"/>
      <c r="NPQ50" s="4"/>
      <c r="NPR50" s="4"/>
      <c r="NPS50" s="4"/>
      <c r="NPT50" s="4"/>
      <c r="NPU50" s="4"/>
      <c r="NPV50" s="4"/>
      <c r="NPW50" s="4"/>
      <c r="NPX50" s="4"/>
      <c r="NPY50" s="4"/>
      <c r="NPZ50" s="4"/>
      <c r="NQA50" s="4"/>
      <c r="NQB50" s="4"/>
      <c r="NQC50" s="4"/>
      <c r="NQD50" s="4"/>
      <c r="NQE50" s="4"/>
      <c r="NQF50" s="4"/>
      <c r="NQG50" s="4"/>
      <c r="NQH50" s="4"/>
      <c r="NQI50" s="4"/>
      <c r="NQJ50" s="4"/>
      <c r="NQK50" s="4"/>
      <c r="NQL50" s="4"/>
      <c r="NQM50" s="4"/>
      <c r="NQN50" s="4"/>
      <c r="NQO50" s="4"/>
      <c r="NQP50" s="4"/>
      <c r="NQQ50" s="4"/>
      <c r="NQR50" s="4"/>
      <c r="NQS50" s="4"/>
      <c r="NQT50" s="4"/>
      <c r="NQU50" s="4"/>
      <c r="NQV50" s="4"/>
      <c r="NQW50" s="4"/>
      <c r="NQX50" s="4"/>
      <c r="NQY50" s="4"/>
      <c r="NQZ50" s="4"/>
      <c r="NRA50" s="4"/>
      <c r="NRB50" s="4"/>
      <c r="NRC50" s="4"/>
      <c r="NRD50" s="4"/>
      <c r="NRE50" s="4"/>
      <c r="NRF50" s="4"/>
      <c r="NRG50" s="4"/>
      <c r="NRH50" s="4"/>
      <c r="NRI50" s="4"/>
      <c r="NRJ50" s="4"/>
      <c r="NRK50" s="4"/>
      <c r="NRL50" s="4"/>
      <c r="NRM50" s="4"/>
      <c r="NRN50" s="4"/>
      <c r="NRO50" s="4"/>
      <c r="NRP50" s="4"/>
      <c r="NRQ50" s="4"/>
      <c r="NRR50" s="4"/>
      <c r="NRS50" s="4"/>
      <c r="NRT50" s="4"/>
      <c r="NRU50" s="4"/>
      <c r="NRV50" s="4"/>
      <c r="NRW50" s="4"/>
      <c r="NRX50" s="4"/>
      <c r="NRY50" s="4"/>
      <c r="NRZ50" s="4"/>
      <c r="NSA50" s="4"/>
      <c r="NSB50" s="4"/>
      <c r="NSC50" s="4"/>
      <c r="NSD50" s="4"/>
      <c r="NSE50" s="4"/>
      <c r="NSF50" s="4"/>
      <c r="NSG50" s="4"/>
      <c r="NSH50" s="4"/>
      <c r="NSI50" s="4"/>
      <c r="NSJ50" s="4"/>
      <c r="NSK50" s="4"/>
      <c r="NSL50" s="4"/>
      <c r="NSM50" s="4"/>
      <c r="NSN50" s="4"/>
      <c r="NSO50" s="4"/>
      <c r="NSP50" s="4"/>
      <c r="NSQ50" s="4"/>
      <c r="NSR50" s="4"/>
      <c r="NSS50" s="4"/>
      <c r="NST50" s="4"/>
      <c r="NSU50" s="4"/>
      <c r="NSV50" s="4"/>
      <c r="NSW50" s="4"/>
      <c r="NSX50" s="4"/>
      <c r="NSY50" s="4"/>
      <c r="NSZ50" s="4"/>
      <c r="NTA50" s="4"/>
      <c r="NTB50" s="4"/>
      <c r="NTC50" s="4"/>
      <c r="NTD50" s="4"/>
      <c r="NTE50" s="4"/>
      <c r="NTF50" s="4"/>
      <c r="NTG50" s="4"/>
      <c r="NTH50" s="4"/>
      <c r="NTI50" s="4"/>
      <c r="NTJ50" s="4"/>
      <c r="NTK50" s="4"/>
      <c r="NTL50" s="4"/>
      <c r="NTM50" s="4"/>
      <c r="NTN50" s="4"/>
      <c r="NTO50" s="4"/>
      <c r="NTP50" s="4"/>
      <c r="NTQ50" s="4"/>
      <c r="NTR50" s="4"/>
      <c r="NTS50" s="4"/>
      <c r="NTT50" s="4"/>
      <c r="NTU50" s="4"/>
      <c r="NTV50" s="4"/>
      <c r="NTW50" s="4"/>
      <c r="NTX50" s="4"/>
      <c r="NTY50" s="4"/>
      <c r="NTZ50" s="4"/>
      <c r="NUA50" s="4"/>
      <c r="NUB50" s="4"/>
      <c r="NUC50" s="4"/>
      <c r="NUD50" s="4"/>
      <c r="NUE50" s="4"/>
      <c r="NUF50" s="4"/>
      <c r="NUG50" s="4"/>
      <c r="NUH50" s="4"/>
      <c r="NUI50" s="4"/>
      <c r="NUJ50" s="4"/>
      <c r="NUK50" s="4"/>
      <c r="NUL50" s="4"/>
      <c r="NUM50" s="4"/>
      <c r="NUN50" s="4"/>
      <c r="NUO50" s="4"/>
      <c r="NUP50" s="4"/>
      <c r="NUQ50" s="4"/>
      <c r="NUR50" s="4"/>
      <c r="NUS50" s="4"/>
      <c r="NUT50" s="4"/>
      <c r="NUU50" s="4"/>
      <c r="NUV50" s="4"/>
      <c r="NUW50" s="4"/>
      <c r="NUX50" s="4"/>
      <c r="NUY50" s="4"/>
      <c r="NUZ50" s="4"/>
      <c r="NVA50" s="4"/>
      <c r="NVB50" s="4"/>
      <c r="NVC50" s="4"/>
      <c r="NVD50" s="4"/>
      <c r="NVE50" s="4"/>
      <c r="NVF50" s="4"/>
      <c r="NVG50" s="4"/>
      <c r="NVH50" s="4"/>
      <c r="NVI50" s="4"/>
      <c r="NVJ50" s="4"/>
      <c r="NVK50" s="4"/>
      <c r="NVL50" s="4"/>
      <c r="NVM50" s="4"/>
      <c r="NVN50" s="4"/>
      <c r="NVO50" s="4"/>
      <c r="NVP50" s="4"/>
      <c r="NVQ50" s="4"/>
      <c r="NVR50" s="4"/>
      <c r="NVS50" s="4"/>
      <c r="NVT50" s="4"/>
      <c r="NVU50" s="4"/>
      <c r="NVV50" s="4"/>
      <c r="NVW50" s="4"/>
      <c r="NVX50" s="4"/>
      <c r="NVY50" s="4"/>
      <c r="NVZ50" s="4"/>
      <c r="NWA50" s="4"/>
      <c r="NWB50" s="4"/>
      <c r="NWC50" s="4"/>
      <c r="NWD50" s="4"/>
      <c r="NWE50" s="4"/>
      <c r="NWF50" s="4"/>
      <c r="NWG50" s="4"/>
      <c r="NWH50" s="4"/>
      <c r="NWI50" s="4"/>
      <c r="NWJ50" s="4"/>
      <c r="NWK50" s="4"/>
      <c r="NWL50" s="4"/>
      <c r="NWM50" s="4"/>
      <c r="NWN50" s="4"/>
      <c r="NWO50" s="4"/>
      <c r="NWP50" s="4"/>
      <c r="NWQ50" s="4"/>
      <c r="NWR50" s="4"/>
      <c r="NWS50" s="4"/>
      <c r="NWT50" s="4"/>
      <c r="NWU50" s="4"/>
      <c r="NWV50" s="4"/>
      <c r="NWW50" s="4"/>
      <c r="NWX50" s="4"/>
      <c r="NWY50" s="4"/>
      <c r="NWZ50" s="4"/>
      <c r="NXA50" s="4"/>
      <c r="NXB50" s="4"/>
      <c r="NXC50" s="4"/>
      <c r="NXD50" s="4"/>
      <c r="NXE50" s="4"/>
      <c r="NXF50" s="4"/>
      <c r="NXG50" s="4"/>
      <c r="NXH50" s="4"/>
      <c r="NXI50" s="4"/>
      <c r="NXJ50" s="4"/>
      <c r="NXK50" s="4"/>
      <c r="NXL50" s="4"/>
      <c r="NXM50" s="4"/>
      <c r="NXN50" s="4"/>
      <c r="NXO50" s="4"/>
      <c r="NXP50" s="4"/>
      <c r="NXQ50" s="4"/>
      <c r="NXR50" s="4"/>
      <c r="NXS50" s="4"/>
      <c r="NXT50" s="4"/>
      <c r="NXU50" s="4"/>
      <c r="NXV50" s="4"/>
      <c r="NXW50" s="4"/>
      <c r="NXX50" s="4"/>
      <c r="NXY50" s="4"/>
      <c r="NXZ50" s="4"/>
      <c r="NYA50" s="4"/>
      <c r="NYB50" s="4"/>
      <c r="NYC50" s="4"/>
      <c r="NYD50" s="4"/>
      <c r="NYE50" s="4"/>
      <c r="NYF50" s="4"/>
      <c r="NYG50" s="4"/>
      <c r="NYH50" s="4"/>
      <c r="NYI50" s="4"/>
      <c r="NYJ50" s="4"/>
      <c r="NYK50" s="4"/>
      <c r="NYL50" s="4"/>
      <c r="NYM50" s="4"/>
      <c r="NYN50" s="4"/>
      <c r="NYO50" s="4"/>
      <c r="NYP50" s="4"/>
      <c r="NYQ50" s="4"/>
      <c r="NYR50" s="4"/>
      <c r="NYS50" s="4"/>
      <c r="NYT50" s="4"/>
      <c r="NYU50" s="4"/>
      <c r="NYV50" s="4"/>
      <c r="NYW50" s="4"/>
      <c r="NYX50" s="4"/>
      <c r="NYY50" s="4"/>
      <c r="NYZ50" s="4"/>
      <c r="NZA50" s="4"/>
      <c r="NZB50" s="4"/>
      <c r="NZC50" s="4"/>
      <c r="NZD50" s="4"/>
      <c r="NZE50" s="4"/>
      <c r="NZF50" s="4"/>
      <c r="NZG50" s="4"/>
      <c r="NZH50" s="4"/>
      <c r="NZI50" s="4"/>
      <c r="NZJ50" s="4"/>
      <c r="NZK50" s="4"/>
      <c r="NZL50" s="4"/>
      <c r="NZM50" s="4"/>
      <c r="NZN50" s="4"/>
      <c r="NZO50" s="4"/>
      <c r="NZP50" s="4"/>
      <c r="NZQ50" s="4"/>
      <c r="NZR50" s="4"/>
      <c r="NZS50" s="4"/>
      <c r="NZT50" s="4"/>
      <c r="NZU50" s="4"/>
      <c r="NZV50" s="4"/>
      <c r="NZW50" s="4"/>
      <c r="NZX50" s="4"/>
      <c r="NZY50" s="4"/>
      <c r="NZZ50" s="4"/>
      <c r="OAA50" s="4"/>
      <c r="OAB50" s="4"/>
      <c r="OAC50" s="4"/>
      <c r="OAD50" s="4"/>
      <c r="OAE50" s="4"/>
      <c r="OAF50" s="4"/>
      <c r="OAG50" s="4"/>
      <c r="OAH50" s="4"/>
      <c r="OAI50" s="4"/>
      <c r="OAJ50" s="4"/>
      <c r="OAK50" s="4"/>
      <c r="OAL50" s="4"/>
      <c r="OAM50" s="4"/>
      <c r="OAN50" s="4"/>
      <c r="OAO50" s="4"/>
      <c r="OAP50" s="4"/>
      <c r="OAQ50" s="4"/>
      <c r="OAR50" s="4"/>
      <c r="OAS50" s="4"/>
      <c r="OAT50" s="4"/>
      <c r="OAU50" s="4"/>
      <c r="OAV50" s="4"/>
      <c r="OAW50" s="4"/>
      <c r="OAX50" s="4"/>
      <c r="OAY50" s="4"/>
      <c r="OAZ50" s="4"/>
      <c r="OBA50" s="4"/>
      <c r="OBB50" s="4"/>
      <c r="OBC50" s="4"/>
      <c r="OBD50" s="4"/>
      <c r="OBE50" s="4"/>
      <c r="OBF50" s="4"/>
      <c r="OBG50" s="4"/>
      <c r="OBH50" s="4"/>
      <c r="OBI50" s="4"/>
      <c r="OBJ50" s="4"/>
      <c r="OBK50" s="4"/>
      <c r="OBL50" s="4"/>
      <c r="OBM50" s="4"/>
      <c r="OBN50" s="4"/>
      <c r="OBO50" s="4"/>
      <c r="OBP50" s="4"/>
      <c r="OBQ50" s="4"/>
      <c r="OBR50" s="4"/>
      <c r="OBS50" s="4"/>
      <c r="OBT50" s="4"/>
      <c r="OBU50" s="4"/>
      <c r="OBV50" s="4"/>
      <c r="OBW50" s="4"/>
      <c r="OBX50" s="4"/>
      <c r="OBY50" s="4"/>
      <c r="OBZ50" s="4"/>
      <c r="OCA50" s="4"/>
      <c r="OCB50" s="4"/>
      <c r="OCC50" s="4"/>
      <c r="OCD50" s="4"/>
      <c r="OCE50" s="4"/>
      <c r="OCF50" s="4"/>
      <c r="OCG50" s="4"/>
      <c r="OCH50" s="4"/>
      <c r="OCI50" s="4"/>
      <c r="OCJ50" s="4"/>
      <c r="OCK50" s="4"/>
      <c r="OCL50" s="4"/>
      <c r="OCM50" s="4"/>
      <c r="OCN50" s="4"/>
      <c r="OCO50" s="4"/>
      <c r="OCP50" s="4"/>
      <c r="OCQ50" s="4"/>
      <c r="OCR50" s="4"/>
      <c r="OCS50" s="4"/>
      <c r="OCT50" s="4"/>
      <c r="OCU50" s="4"/>
      <c r="OCV50" s="4"/>
      <c r="OCW50" s="4"/>
      <c r="OCX50" s="4"/>
      <c r="OCY50" s="4"/>
      <c r="OCZ50" s="4"/>
      <c r="ODA50" s="4"/>
      <c r="ODB50" s="4"/>
      <c r="ODC50" s="4"/>
      <c r="ODD50" s="4"/>
      <c r="ODE50" s="4"/>
      <c r="ODF50" s="4"/>
      <c r="ODG50" s="4"/>
      <c r="ODH50" s="4"/>
      <c r="ODI50" s="4"/>
      <c r="ODJ50" s="4"/>
      <c r="ODK50" s="4"/>
      <c r="ODL50" s="4"/>
      <c r="ODM50" s="4"/>
      <c r="ODN50" s="4"/>
      <c r="ODO50" s="4"/>
      <c r="ODP50" s="4"/>
      <c r="ODQ50" s="4"/>
      <c r="ODR50" s="4"/>
      <c r="ODS50" s="4"/>
      <c r="ODT50" s="4"/>
      <c r="ODU50" s="4"/>
      <c r="ODV50" s="4"/>
      <c r="ODW50" s="4"/>
      <c r="ODX50" s="4"/>
      <c r="ODY50" s="4"/>
      <c r="ODZ50" s="4"/>
      <c r="OEA50" s="4"/>
      <c r="OEB50" s="4"/>
      <c r="OEC50" s="4"/>
      <c r="OED50" s="4"/>
      <c r="OEE50" s="4"/>
      <c r="OEF50" s="4"/>
      <c r="OEG50" s="4"/>
      <c r="OEH50" s="4"/>
      <c r="OEI50" s="4"/>
      <c r="OEJ50" s="4"/>
      <c r="OEK50" s="4"/>
      <c r="OEL50" s="4"/>
      <c r="OEM50" s="4"/>
      <c r="OEN50" s="4"/>
      <c r="OEO50" s="4"/>
      <c r="OEP50" s="4"/>
      <c r="OEQ50" s="4"/>
      <c r="OER50" s="4"/>
      <c r="OES50" s="4"/>
      <c r="OET50" s="4"/>
      <c r="OEU50" s="4"/>
      <c r="OEV50" s="4"/>
      <c r="OEW50" s="4"/>
      <c r="OEX50" s="4"/>
      <c r="OEY50" s="4"/>
      <c r="OEZ50" s="4"/>
      <c r="OFA50" s="4"/>
      <c r="OFB50" s="4"/>
      <c r="OFC50" s="4"/>
      <c r="OFD50" s="4"/>
      <c r="OFE50" s="4"/>
      <c r="OFF50" s="4"/>
      <c r="OFG50" s="4"/>
      <c r="OFH50" s="4"/>
      <c r="OFI50" s="4"/>
      <c r="OFJ50" s="4"/>
      <c r="OFK50" s="4"/>
      <c r="OFL50" s="4"/>
      <c r="OFM50" s="4"/>
      <c r="OFN50" s="4"/>
      <c r="OFO50" s="4"/>
      <c r="OFP50" s="4"/>
      <c r="OFQ50" s="4"/>
      <c r="OFR50" s="4"/>
      <c r="OFS50" s="4"/>
      <c r="OFT50" s="4"/>
      <c r="OFU50" s="4"/>
      <c r="OFV50" s="4"/>
      <c r="OFW50" s="4"/>
      <c r="OFX50" s="4"/>
      <c r="OFY50" s="4"/>
      <c r="OFZ50" s="4"/>
      <c r="OGA50" s="4"/>
      <c r="OGB50" s="4"/>
      <c r="OGC50" s="4"/>
      <c r="OGD50" s="4"/>
      <c r="OGE50" s="4"/>
      <c r="OGF50" s="4"/>
      <c r="OGG50" s="4"/>
      <c r="OGH50" s="4"/>
      <c r="OGI50" s="4"/>
      <c r="OGJ50" s="4"/>
      <c r="OGK50" s="4"/>
      <c r="OGL50" s="4"/>
      <c r="OGM50" s="4"/>
      <c r="OGN50" s="4"/>
      <c r="OGO50" s="4"/>
      <c r="OGP50" s="4"/>
      <c r="OGQ50" s="4"/>
      <c r="OGR50" s="4"/>
      <c r="OGS50" s="4"/>
      <c r="OGT50" s="4"/>
      <c r="OGU50" s="4"/>
      <c r="OGV50" s="4"/>
      <c r="OGW50" s="4"/>
      <c r="OGX50" s="4"/>
      <c r="OGY50" s="4"/>
      <c r="OGZ50" s="4"/>
      <c r="OHA50" s="4"/>
      <c r="OHB50" s="4"/>
      <c r="OHC50" s="4"/>
      <c r="OHD50" s="4"/>
      <c r="OHE50" s="4"/>
      <c r="OHF50" s="4"/>
      <c r="OHG50" s="4"/>
      <c r="OHH50" s="4"/>
      <c r="OHI50" s="4"/>
      <c r="OHJ50" s="4"/>
      <c r="OHK50" s="4"/>
      <c r="OHL50" s="4"/>
      <c r="OHM50" s="4"/>
      <c r="OHN50" s="4"/>
      <c r="OHO50" s="4"/>
      <c r="OHP50" s="4"/>
      <c r="OHQ50" s="4"/>
      <c r="OHR50" s="4"/>
      <c r="OHS50" s="4"/>
      <c r="OHT50" s="4"/>
      <c r="OHU50" s="4"/>
      <c r="OHV50" s="4"/>
      <c r="OHW50" s="4"/>
      <c r="OHX50" s="4"/>
      <c r="OHY50" s="4"/>
      <c r="OHZ50" s="4"/>
      <c r="OIA50" s="4"/>
      <c r="OIB50" s="4"/>
      <c r="OIC50" s="4"/>
      <c r="OID50" s="4"/>
      <c r="OIE50" s="4"/>
      <c r="OIF50" s="4"/>
      <c r="OIG50" s="4"/>
      <c r="OIH50" s="4"/>
      <c r="OII50" s="4"/>
      <c r="OIJ50" s="4"/>
      <c r="OIK50" s="4"/>
      <c r="OIL50" s="4"/>
      <c r="OIM50" s="4"/>
      <c r="OIN50" s="4"/>
      <c r="OIO50" s="4"/>
      <c r="OIP50" s="4"/>
      <c r="OIQ50" s="4"/>
      <c r="OIR50" s="4"/>
      <c r="OIS50" s="4"/>
      <c r="OIT50" s="4"/>
      <c r="OIU50" s="4"/>
      <c r="OIV50" s="4"/>
      <c r="OIW50" s="4"/>
      <c r="OIX50" s="4"/>
      <c r="OIY50" s="4"/>
      <c r="OIZ50" s="4"/>
      <c r="OJA50" s="4"/>
      <c r="OJB50" s="4"/>
      <c r="OJC50" s="4"/>
      <c r="OJD50" s="4"/>
      <c r="OJE50" s="4"/>
      <c r="OJF50" s="4"/>
      <c r="OJG50" s="4"/>
      <c r="OJH50" s="4"/>
      <c r="OJI50" s="4"/>
      <c r="OJJ50" s="4"/>
      <c r="OJK50" s="4"/>
      <c r="OJL50" s="4"/>
      <c r="OJM50" s="4"/>
      <c r="OJN50" s="4"/>
      <c r="OJO50" s="4"/>
      <c r="OJP50" s="4"/>
      <c r="OJQ50" s="4"/>
      <c r="OJR50" s="4"/>
      <c r="OJS50" s="4"/>
      <c r="OJT50" s="4"/>
      <c r="OJU50" s="4"/>
      <c r="OJV50" s="4"/>
      <c r="OJW50" s="4"/>
      <c r="OJX50" s="4"/>
      <c r="OJY50" s="4"/>
      <c r="OJZ50" s="4"/>
      <c r="OKA50" s="4"/>
      <c r="OKB50" s="4"/>
      <c r="OKC50" s="4"/>
      <c r="OKD50" s="4"/>
      <c r="OKE50" s="4"/>
      <c r="OKF50" s="4"/>
      <c r="OKG50" s="4"/>
      <c r="OKH50" s="4"/>
      <c r="OKI50" s="4"/>
      <c r="OKJ50" s="4"/>
      <c r="OKK50" s="4"/>
      <c r="OKL50" s="4"/>
      <c r="OKM50" s="4"/>
      <c r="OKN50" s="4"/>
      <c r="OKO50" s="4"/>
      <c r="OKP50" s="4"/>
      <c r="OKQ50" s="4"/>
      <c r="OKR50" s="4"/>
      <c r="OKS50" s="4"/>
      <c r="OKT50" s="4"/>
      <c r="OKU50" s="4"/>
      <c r="OKV50" s="4"/>
      <c r="OKW50" s="4"/>
      <c r="OKX50" s="4"/>
      <c r="OKY50" s="4"/>
      <c r="OKZ50" s="4"/>
      <c r="OLA50" s="4"/>
      <c r="OLB50" s="4"/>
      <c r="OLC50" s="4"/>
      <c r="OLD50" s="4"/>
      <c r="OLE50" s="4"/>
      <c r="OLF50" s="4"/>
      <c r="OLG50" s="4"/>
      <c r="OLH50" s="4"/>
      <c r="OLI50" s="4"/>
      <c r="OLJ50" s="4"/>
      <c r="OLK50" s="4"/>
      <c r="OLL50" s="4"/>
      <c r="OLM50" s="4"/>
      <c r="OLN50" s="4"/>
      <c r="OLO50" s="4"/>
      <c r="OLP50" s="4"/>
      <c r="OLQ50" s="4"/>
      <c r="OLR50" s="4"/>
      <c r="OLS50" s="4"/>
      <c r="OLT50" s="4"/>
      <c r="OLU50" s="4"/>
      <c r="OLV50" s="4"/>
      <c r="OLW50" s="4"/>
      <c r="OLX50" s="4"/>
      <c r="OLY50" s="4"/>
      <c r="OLZ50" s="4"/>
      <c r="OMA50" s="4"/>
      <c r="OMB50" s="4"/>
      <c r="OMC50" s="4"/>
      <c r="OMD50" s="4"/>
      <c r="OME50" s="4"/>
      <c r="OMF50" s="4"/>
      <c r="OMG50" s="4"/>
      <c r="OMH50" s="4"/>
      <c r="OMI50" s="4"/>
      <c r="OMJ50" s="4"/>
      <c r="OMK50" s="4"/>
      <c r="OML50" s="4"/>
      <c r="OMM50" s="4"/>
      <c r="OMN50" s="4"/>
      <c r="OMO50" s="4"/>
      <c r="OMP50" s="4"/>
      <c r="OMQ50" s="4"/>
      <c r="OMR50" s="4"/>
      <c r="OMS50" s="4"/>
      <c r="OMT50" s="4"/>
      <c r="OMU50" s="4"/>
      <c r="OMV50" s="4"/>
      <c r="OMW50" s="4"/>
      <c r="OMX50" s="4"/>
      <c r="OMY50" s="4"/>
      <c r="OMZ50" s="4"/>
      <c r="ONA50" s="4"/>
      <c r="ONB50" s="4"/>
      <c r="ONC50" s="4"/>
      <c r="OND50" s="4"/>
      <c r="ONE50" s="4"/>
      <c r="ONF50" s="4"/>
      <c r="ONG50" s="4"/>
      <c r="ONH50" s="4"/>
      <c r="ONI50" s="4"/>
      <c r="ONJ50" s="4"/>
      <c r="ONK50" s="4"/>
      <c r="ONL50" s="4"/>
      <c r="ONM50" s="4"/>
      <c r="ONN50" s="4"/>
      <c r="ONO50" s="4"/>
      <c r="ONP50" s="4"/>
      <c r="ONQ50" s="4"/>
      <c r="ONR50" s="4"/>
      <c r="ONS50" s="4"/>
      <c r="ONT50" s="4"/>
      <c r="ONU50" s="4"/>
      <c r="ONV50" s="4"/>
      <c r="ONW50" s="4"/>
      <c r="ONX50" s="4"/>
      <c r="ONY50" s="4"/>
      <c r="ONZ50" s="4"/>
      <c r="OOA50" s="4"/>
      <c r="OOB50" s="4"/>
      <c r="OOC50" s="4"/>
      <c r="OOD50" s="4"/>
      <c r="OOE50" s="4"/>
      <c r="OOF50" s="4"/>
      <c r="OOG50" s="4"/>
      <c r="OOH50" s="4"/>
      <c r="OOI50" s="4"/>
      <c r="OOJ50" s="4"/>
      <c r="OOK50" s="4"/>
      <c r="OOL50" s="4"/>
      <c r="OOM50" s="4"/>
      <c r="OON50" s="4"/>
      <c r="OOO50" s="4"/>
      <c r="OOP50" s="4"/>
      <c r="OOQ50" s="4"/>
      <c r="OOR50" s="4"/>
      <c r="OOS50" s="4"/>
      <c r="OOT50" s="4"/>
      <c r="OOU50" s="4"/>
      <c r="OOV50" s="4"/>
      <c r="OOW50" s="4"/>
      <c r="OOX50" s="4"/>
      <c r="OOY50" s="4"/>
      <c r="OOZ50" s="4"/>
      <c r="OPA50" s="4"/>
      <c r="OPB50" s="4"/>
      <c r="OPC50" s="4"/>
      <c r="OPD50" s="4"/>
      <c r="OPE50" s="4"/>
      <c r="OPF50" s="4"/>
      <c r="OPG50" s="4"/>
      <c r="OPH50" s="4"/>
      <c r="OPI50" s="4"/>
      <c r="OPJ50" s="4"/>
      <c r="OPK50" s="4"/>
      <c r="OPL50" s="4"/>
      <c r="OPM50" s="4"/>
      <c r="OPN50" s="4"/>
      <c r="OPO50" s="4"/>
      <c r="OPP50" s="4"/>
      <c r="OPQ50" s="4"/>
      <c r="OPR50" s="4"/>
      <c r="OPS50" s="4"/>
      <c r="OPT50" s="4"/>
      <c r="OPU50" s="4"/>
      <c r="OPV50" s="4"/>
      <c r="OPW50" s="4"/>
      <c r="OPX50" s="4"/>
      <c r="OPY50" s="4"/>
      <c r="OPZ50" s="4"/>
      <c r="OQA50" s="4"/>
      <c r="OQB50" s="4"/>
      <c r="OQC50" s="4"/>
      <c r="OQD50" s="4"/>
      <c r="OQE50" s="4"/>
      <c r="OQF50" s="4"/>
      <c r="OQG50" s="4"/>
      <c r="OQH50" s="4"/>
      <c r="OQI50" s="4"/>
      <c r="OQJ50" s="4"/>
      <c r="OQK50" s="4"/>
      <c r="OQL50" s="4"/>
      <c r="OQM50" s="4"/>
      <c r="OQN50" s="4"/>
      <c r="OQO50" s="4"/>
      <c r="OQP50" s="4"/>
      <c r="OQQ50" s="4"/>
      <c r="OQR50" s="4"/>
      <c r="OQS50" s="4"/>
      <c r="OQT50" s="4"/>
      <c r="OQU50" s="4"/>
      <c r="OQV50" s="4"/>
      <c r="OQW50" s="4"/>
      <c r="OQX50" s="4"/>
      <c r="OQY50" s="4"/>
      <c r="OQZ50" s="4"/>
      <c r="ORA50" s="4"/>
      <c r="ORB50" s="4"/>
      <c r="ORC50" s="4"/>
      <c r="ORD50" s="4"/>
      <c r="ORE50" s="4"/>
      <c r="ORF50" s="4"/>
      <c r="ORG50" s="4"/>
      <c r="ORH50" s="4"/>
      <c r="ORI50" s="4"/>
      <c r="ORJ50" s="4"/>
      <c r="ORK50" s="4"/>
      <c r="ORL50" s="4"/>
      <c r="ORM50" s="4"/>
      <c r="ORN50" s="4"/>
      <c r="ORO50" s="4"/>
      <c r="ORP50" s="4"/>
      <c r="ORQ50" s="4"/>
      <c r="ORR50" s="4"/>
      <c r="ORS50" s="4"/>
      <c r="ORT50" s="4"/>
      <c r="ORU50" s="4"/>
      <c r="ORV50" s="4"/>
      <c r="ORW50" s="4"/>
      <c r="ORX50" s="4"/>
      <c r="ORY50" s="4"/>
      <c r="ORZ50" s="4"/>
      <c r="OSA50" s="4"/>
      <c r="OSB50" s="4"/>
      <c r="OSC50" s="4"/>
      <c r="OSD50" s="4"/>
      <c r="OSE50" s="4"/>
      <c r="OSF50" s="4"/>
      <c r="OSG50" s="4"/>
      <c r="OSH50" s="4"/>
      <c r="OSI50" s="4"/>
      <c r="OSJ50" s="4"/>
      <c r="OSK50" s="4"/>
      <c r="OSL50" s="4"/>
      <c r="OSM50" s="4"/>
      <c r="OSN50" s="4"/>
      <c r="OSO50" s="4"/>
      <c r="OSP50" s="4"/>
      <c r="OSQ50" s="4"/>
      <c r="OSR50" s="4"/>
      <c r="OSS50" s="4"/>
      <c r="OST50" s="4"/>
      <c r="OSU50" s="4"/>
      <c r="OSV50" s="4"/>
      <c r="OSW50" s="4"/>
      <c r="OSX50" s="4"/>
      <c r="OSY50" s="4"/>
      <c r="OSZ50" s="4"/>
      <c r="OTA50" s="4"/>
      <c r="OTB50" s="4"/>
      <c r="OTC50" s="4"/>
      <c r="OTD50" s="4"/>
      <c r="OTE50" s="4"/>
      <c r="OTF50" s="4"/>
      <c r="OTG50" s="4"/>
      <c r="OTH50" s="4"/>
      <c r="OTI50" s="4"/>
      <c r="OTJ50" s="4"/>
      <c r="OTK50" s="4"/>
      <c r="OTL50" s="4"/>
      <c r="OTM50" s="4"/>
      <c r="OTN50" s="4"/>
      <c r="OTO50" s="4"/>
      <c r="OTP50" s="4"/>
      <c r="OTQ50" s="4"/>
      <c r="OTR50" s="4"/>
      <c r="OTS50" s="4"/>
      <c r="OTT50" s="4"/>
      <c r="OTU50" s="4"/>
      <c r="OTV50" s="4"/>
      <c r="OTW50" s="4"/>
      <c r="OTX50" s="4"/>
      <c r="OTY50" s="4"/>
      <c r="OTZ50" s="4"/>
      <c r="OUA50" s="4"/>
      <c r="OUB50" s="4"/>
      <c r="OUC50" s="4"/>
      <c r="OUD50" s="4"/>
      <c r="OUE50" s="4"/>
      <c r="OUF50" s="4"/>
      <c r="OUG50" s="4"/>
      <c r="OUH50" s="4"/>
      <c r="OUI50" s="4"/>
      <c r="OUJ50" s="4"/>
      <c r="OUK50" s="4"/>
      <c r="OUL50" s="4"/>
      <c r="OUM50" s="4"/>
      <c r="OUN50" s="4"/>
      <c r="OUO50" s="4"/>
      <c r="OUP50" s="4"/>
      <c r="OUQ50" s="4"/>
      <c r="OUR50" s="4"/>
      <c r="OUS50" s="4"/>
      <c r="OUT50" s="4"/>
      <c r="OUU50" s="4"/>
      <c r="OUV50" s="4"/>
      <c r="OUW50" s="4"/>
      <c r="OUX50" s="4"/>
      <c r="OUY50" s="4"/>
      <c r="OUZ50" s="4"/>
      <c r="OVA50" s="4"/>
      <c r="OVB50" s="4"/>
      <c r="OVC50" s="4"/>
      <c r="OVD50" s="4"/>
      <c r="OVE50" s="4"/>
      <c r="OVF50" s="4"/>
      <c r="OVG50" s="4"/>
      <c r="OVH50" s="4"/>
      <c r="OVI50" s="4"/>
      <c r="OVJ50" s="4"/>
      <c r="OVK50" s="4"/>
      <c r="OVL50" s="4"/>
      <c r="OVM50" s="4"/>
      <c r="OVN50" s="4"/>
      <c r="OVO50" s="4"/>
      <c r="OVP50" s="4"/>
      <c r="OVQ50" s="4"/>
      <c r="OVR50" s="4"/>
      <c r="OVS50" s="4"/>
      <c r="OVT50" s="4"/>
      <c r="OVU50" s="4"/>
      <c r="OVV50" s="4"/>
      <c r="OVW50" s="4"/>
      <c r="OVX50" s="4"/>
      <c r="OVY50" s="4"/>
      <c r="OVZ50" s="4"/>
      <c r="OWA50" s="4"/>
      <c r="OWB50" s="4"/>
      <c r="OWC50" s="4"/>
      <c r="OWD50" s="4"/>
      <c r="OWE50" s="4"/>
      <c r="OWF50" s="4"/>
      <c r="OWG50" s="4"/>
      <c r="OWH50" s="4"/>
      <c r="OWI50" s="4"/>
      <c r="OWJ50" s="4"/>
      <c r="OWK50" s="4"/>
      <c r="OWL50" s="4"/>
      <c r="OWM50" s="4"/>
      <c r="OWN50" s="4"/>
      <c r="OWO50" s="4"/>
      <c r="OWP50" s="4"/>
      <c r="OWQ50" s="4"/>
      <c r="OWR50" s="4"/>
      <c r="OWS50" s="4"/>
      <c r="OWT50" s="4"/>
      <c r="OWU50" s="4"/>
      <c r="OWV50" s="4"/>
      <c r="OWW50" s="4"/>
      <c r="OWX50" s="4"/>
      <c r="OWY50" s="4"/>
      <c r="OWZ50" s="4"/>
      <c r="OXA50" s="4"/>
      <c r="OXB50" s="4"/>
      <c r="OXC50" s="4"/>
      <c r="OXD50" s="4"/>
      <c r="OXE50" s="4"/>
      <c r="OXF50" s="4"/>
      <c r="OXG50" s="4"/>
      <c r="OXH50" s="4"/>
      <c r="OXI50" s="4"/>
      <c r="OXJ50" s="4"/>
      <c r="OXK50" s="4"/>
      <c r="OXL50" s="4"/>
      <c r="OXM50" s="4"/>
      <c r="OXN50" s="4"/>
      <c r="OXO50" s="4"/>
      <c r="OXP50" s="4"/>
      <c r="OXQ50" s="4"/>
      <c r="OXR50" s="4"/>
      <c r="OXS50" s="4"/>
      <c r="OXT50" s="4"/>
      <c r="OXU50" s="4"/>
      <c r="OXV50" s="4"/>
      <c r="OXW50" s="4"/>
      <c r="OXX50" s="4"/>
      <c r="OXY50" s="4"/>
      <c r="OXZ50" s="4"/>
      <c r="OYA50" s="4"/>
      <c r="OYB50" s="4"/>
      <c r="OYC50" s="4"/>
      <c r="OYD50" s="4"/>
      <c r="OYE50" s="4"/>
      <c r="OYF50" s="4"/>
      <c r="OYG50" s="4"/>
      <c r="OYH50" s="4"/>
      <c r="OYI50" s="4"/>
      <c r="OYJ50" s="4"/>
      <c r="OYK50" s="4"/>
      <c r="OYL50" s="4"/>
      <c r="OYM50" s="4"/>
      <c r="OYN50" s="4"/>
      <c r="OYO50" s="4"/>
      <c r="OYP50" s="4"/>
      <c r="OYQ50" s="4"/>
      <c r="OYR50" s="4"/>
      <c r="OYS50" s="4"/>
      <c r="OYT50" s="4"/>
      <c r="OYU50" s="4"/>
      <c r="OYV50" s="4"/>
      <c r="OYW50" s="4"/>
      <c r="OYX50" s="4"/>
      <c r="OYY50" s="4"/>
      <c r="OYZ50" s="4"/>
      <c r="OZA50" s="4"/>
      <c r="OZB50" s="4"/>
      <c r="OZC50" s="4"/>
      <c r="OZD50" s="4"/>
      <c r="OZE50" s="4"/>
      <c r="OZF50" s="4"/>
      <c r="OZG50" s="4"/>
      <c r="OZH50" s="4"/>
      <c r="OZI50" s="4"/>
      <c r="OZJ50" s="4"/>
      <c r="OZK50" s="4"/>
      <c r="OZL50" s="4"/>
      <c r="OZM50" s="4"/>
      <c r="OZN50" s="4"/>
      <c r="OZO50" s="4"/>
      <c r="OZP50" s="4"/>
      <c r="OZQ50" s="4"/>
      <c r="OZR50" s="4"/>
      <c r="OZS50" s="4"/>
      <c r="OZT50" s="4"/>
      <c r="OZU50" s="4"/>
      <c r="OZV50" s="4"/>
      <c r="OZW50" s="4"/>
      <c r="OZX50" s="4"/>
      <c r="OZY50" s="4"/>
      <c r="OZZ50" s="4"/>
      <c r="PAA50" s="4"/>
      <c r="PAB50" s="4"/>
      <c r="PAC50" s="4"/>
      <c r="PAD50" s="4"/>
      <c r="PAE50" s="4"/>
      <c r="PAF50" s="4"/>
      <c r="PAG50" s="4"/>
      <c r="PAH50" s="4"/>
      <c r="PAI50" s="4"/>
      <c r="PAJ50" s="4"/>
      <c r="PAK50" s="4"/>
      <c r="PAL50" s="4"/>
      <c r="PAM50" s="4"/>
      <c r="PAN50" s="4"/>
      <c r="PAO50" s="4"/>
      <c r="PAP50" s="4"/>
      <c r="PAQ50" s="4"/>
      <c r="PAR50" s="4"/>
      <c r="PAS50" s="4"/>
      <c r="PAT50" s="4"/>
      <c r="PAU50" s="4"/>
      <c r="PAV50" s="4"/>
      <c r="PAW50" s="4"/>
      <c r="PAX50" s="4"/>
      <c r="PAY50" s="4"/>
      <c r="PAZ50" s="4"/>
      <c r="PBA50" s="4"/>
      <c r="PBB50" s="4"/>
      <c r="PBC50" s="4"/>
      <c r="PBD50" s="4"/>
      <c r="PBE50" s="4"/>
      <c r="PBF50" s="4"/>
      <c r="PBG50" s="4"/>
      <c r="PBH50" s="4"/>
      <c r="PBI50" s="4"/>
      <c r="PBJ50" s="4"/>
      <c r="PBK50" s="4"/>
      <c r="PBL50" s="4"/>
      <c r="PBM50" s="4"/>
      <c r="PBN50" s="4"/>
      <c r="PBO50" s="4"/>
      <c r="PBP50" s="4"/>
      <c r="PBQ50" s="4"/>
      <c r="PBR50" s="4"/>
      <c r="PBS50" s="4"/>
      <c r="PBT50" s="4"/>
      <c r="PBU50" s="4"/>
      <c r="PBV50" s="4"/>
      <c r="PBW50" s="4"/>
      <c r="PBX50" s="4"/>
      <c r="PBY50" s="4"/>
      <c r="PBZ50" s="4"/>
      <c r="PCA50" s="4"/>
      <c r="PCB50" s="4"/>
      <c r="PCC50" s="4"/>
      <c r="PCD50" s="4"/>
      <c r="PCE50" s="4"/>
      <c r="PCF50" s="4"/>
      <c r="PCG50" s="4"/>
      <c r="PCH50" s="4"/>
      <c r="PCI50" s="4"/>
      <c r="PCJ50" s="4"/>
      <c r="PCK50" s="4"/>
      <c r="PCL50" s="4"/>
      <c r="PCM50" s="4"/>
      <c r="PCN50" s="4"/>
      <c r="PCO50" s="4"/>
      <c r="PCP50" s="4"/>
      <c r="PCQ50" s="4"/>
      <c r="PCR50" s="4"/>
      <c r="PCS50" s="4"/>
      <c r="PCT50" s="4"/>
      <c r="PCU50" s="4"/>
      <c r="PCV50" s="4"/>
      <c r="PCW50" s="4"/>
      <c r="PCX50" s="4"/>
      <c r="PCY50" s="4"/>
      <c r="PCZ50" s="4"/>
      <c r="PDA50" s="4"/>
      <c r="PDB50" s="4"/>
      <c r="PDC50" s="4"/>
      <c r="PDD50" s="4"/>
      <c r="PDE50" s="4"/>
      <c r="PDF50" s="4"/>
      <c r="PDG50" s="4"/>
      <c r="PDH50" s="4"/>
      <c r="PDI50" s="4"/>
      <c r="PDJ50" s="4"/>
      <c r="PDK50" s="4"/>
      <c r="PDL50" s="4"/>
      <c r="PDM50" s="4"/>
      <c r="PDN50" s="4"/>
      <c r="PDO50" s="4"/>
      <c r="PDP50" s="4"/>
      <c r="PDQ50" s="4"/>
      <c r="PDR50" s="4"/>
      <c r="PDS50" s="4"/>
      <c r="PDT50" s="4"/>
      <c r="PDU50" s="4"/>
      <c r="PDV50" s="4"/>
      <c r="PDW50" s="4"/>
      <c r="PDX50" s="4"/>
      <c r="PDY50" s="4"/>
      <c r="PDZ50" s="4"/>
      <c r="PEA50" s="4"/>
      <c r="PEB50" s="4"/>
      <c r="PEC50" s="4"/>
      <c r="PED50" s="4"/>
      <c r="PEE50" s="4"/>
      <c r="PEF50" s="4"/>
      <c r="PEG50" s="4"/>
      <c r="PEH50" s="4"/>
      <c r="PEI50" s="4"/>
      <c r="PEJ50" s="4"/>
      <c r="PEK50" s="4"/>
      <c r="PEL50" s="4"/>
      <c r="PEM50" s="4"/>
      <c r="PEN50" s="4"/>
      <c r="PEO50" s="4"/>
      <c r="PEP50" s="4"/>
      <c r="PEQ50" s="4"/>
      <c r="PER50" s="4"/>
      <c r="PES50" s="4"/>
      <c r="PET50" s="4"/>
      <c r="PEU50" s="4"/>
      <c r="PEV50" s="4"/>
      <c r="PEW50" s="4"/>
      <c r="PEX50" s="4"/>
      <c r="PEY50" s="4"/>
      <c r="PEZ50" s="4"/>
      <c r="PFA50" s="4"/>
      <c r="PFB50" s="4"/>
      <c r="PFC50" s="4"/>
      <c r="PFD50" s="4"/>
      <c r="PFE50" s="4"/>
      <c r="PFF50" s="4"/>
      <c r="PFG50" s="4"/>
      <c r="PFH50" s="4"/>
      <c r="PFI50" s="4"/>
      <c r="PFJ50" s="4"/>
      <c r="PFK50" s="4"/>
      <c r="PFL50" s="4"/>
      <c r="PFM50" s="4"/>
      <c r="PFN50" s="4"/>
      <c r="PFO50" s="4"/>
      <c r="PFP50" s="4"/>
      <c r="PFQ50" s="4"/>
      <c r="PFR50" s="4"/>
      <c r="PFS50" s="4"/>
      <c r="PFT50" s="4"/>
      <c r="PFU50" s="4"/>
      <c r="PFV50" s="4"/>
      <c r="PFW50" s="4"/>
      <c r="PFX50" s="4"/>
      <c r="PFY50" s="4"/>
      <c r="PFZ50" s="4"/>
      <c r="PGA50" s="4"/>
      <c r="PGB50" s="4"/>
      <c r="PGC50" s="4"/>
      <c r="PGD50" s="4"/>
      <c r="PGE50" s="4"/>
      <c r="PGF50" s="4"/>
      <c r="PGG50" s="4"/>
      <c r="PGH50" s="4"/>
      <c r="PGI50" s="4"/>
      <c r="PGJ50" s="4"/>
      <c r="PGK50" s="4"/>
      <c r="PGL50" s="4"/>
      <c r="PGM50" s="4"/>
      <c r="PGN50" s="4"/>
      <c r="PGO50" s="4"/>
      <c r="PGP50" s="4"/>
      <c r="PGQ50" s="4"/>
      <c r="PGR50" s="4"/>
      <c r="PGS50" s="4"/>
      <c r="PGT50" s="4"/>
      <c r="PGU50" s="4"/>
      <c r="PGV50" s="4"/>
      <c r="PGW50" s="4"/>
      <c r="PGX50" s="4"/>
      <c r="PGY50" s="4"/>
      <c r="PGZ50" s="4"/>
      <c r="PHA50" s="4"/>
      <c r="PHB50" s="4"/>
      <c r="PHC50" s="4"/>
      <c r="PHD50" s="4"/>
      <c r="PHE50" s="4"/>
      <c r="PHF50" s="4"/>
      <c r="PHG50" s="4"/>
      <c r="PHH50" s="4"/>
      <c r="PHI50" s="4"/>
      <c r="PHJ50" s="4"/>
      <c r="PHK50" s="4"/>
      <c r="PHL50" s="4"/>
      <c r="PHM50" s="4"/>
      <c r="PHN50" s="4"/>
      <c r="PHO50" s="4"/>
      <c r="PHP50" s="4"/>
      <c r="PHQ50" s="4"/>
      <c r="PHR50" s="4"/>
      <c r="PHS50" s="4"/>
      <c r="PHT50" s="4"/>
      <c r="PHU50" s="4"/>
      <c r="PHV50" s="4"/>
      <c r="PHW50" s="4"/>
      <c r="PHX50" s="4"/>
      <c r="PHY50" s="4"/>
      <c r="PHZ50" s="4"/>
      <c r="PIA50" s="4"/>
      <c r="PIB50" s="4"/>
      <c r="PIC50" s="4"/>
      <c r="PID50" s="4"/>
      <c r="PIE50" s="4"/>
      <c r="PIF50" s="4"/>
      <c r="PIG50" s="4"/>
      <c r="PIH50" s="4"/>
      <c r="PII50" s="4"/>
      <c r="PIJ50" s="4"/>
      <c r="PIK50" s="4"/>
      <c r="PIL50" s="4"/>
      <c r="PIM50" s="4"/>
      <c r="PIN50" s="4"/>
      <c r="PIO50" s="4"/>
      <c r="PIP50" s="4"/>
      <c r="PIQ50" s="4"/>
      <c r="PIR50" s="4"/>
      <c r="PIS50" s="4"/>
      <c r="PIT50" s="4"/>
      <c r="PIU50" s="4"/>
      <c r="PIV50" s="4"/>
      <c r="PIW50" s="4"/>
      <c r="PIX50" s="4"/>
      <c r="PIY50" s="4"/>
      <c r="PIZ50" s="4"/>
      <c r="PJA50" s="4"/>
      <c r="PJB50" s="4"/>
      <c r="PJC50" s="4"/>
      <c r="PJD50" s="4"/>
      <c r="PJE50" s="4"/>
      <c r="PJF50" s="4"/>
      <c r="PJG50" s="4"/>
      <c r="PJH50" s="4"/>
      <c r="PJI50" s="4"/>
      <c r="PJJ50" s="4"/>
      <c r="PJK50" s="4"/>
      <c r="PJL50" s="4"/>
      <c r="PJM50" s="4"/>
      <c r="PJN50" s="4"/>
      <c r="PJO50" s="4"/>
      <c r="PJP50" s="4"/>
      <c r="PJQ50" s="4"/>
      <c r="PJR50" s="4"/>
      <c r="PJS50" s="4"/>
      <c r="PJT50" s="4"/>
      <c r="PJU50" s="4"/>
      <c r="PJV50" s="4"/>
      <c r="PJW50" s="4"/>
      <c r="PJX50" s="4"/>
      <c r="PJY50" s="4"/>
      <c r="PJZ50" s="4"/>
      <c r="PKA50" s="4"/>
      <c r="PKB50" s="4"/>
      <c r="PKC50" s="4"/>
      <c r="PKD50" s="4"/>
      <c r="PKE50" s="4"/>
      <c r="PKF50" s="4"/>
      <c r="PKG50" s="4"/>
      <c r="PKH50" s="4"/>
      <c r="PKI50" s="4"/>
      <c r="PKJ50" s="4"/>
      <c r="PKK50" s="4"/>
      <c r="PKL50" s="4"/>
      <c r="PKM50" s="4"/>
      <c r="PKN50" s="4"/>
      <c r="PKO50" s="4"/>
      <c r="PKP50" s="4"/>
      <c r="PKQ50" s="4"/>
      <c r="PKR50" s="4"/>
      <c r="PKS50" s="4"/>
      <c r="PKT50" s="4"/>
      <c r="PKU50" s="4"/>
      <c r="PKV50" s="4"/>
      <c r="PKW50" s="4"/>
      <c r="PKX50" s="4"/>
      <c r="PKY50" s="4"/>
      <c r="PKZ50" s="4"/>
      <c r="PLA50" s="4"/>
      <c r="PLB50" s="4"/>
      <c r="PLC50" s="4"/>
      <c r="PLD50" s="4"/>
      <c r="PLE50" s="4"/>
      <c r="PLF50" s="4"/>
      <c r="PLG50" s="4"/>
      <c r="PLH50" s="4"/>
      <c r="PLI50" s="4"/>
      <c r="PLJ50" s="4"/>
      <c r="PLK50" s="4"/>
      <c r="PLL50" s="4"/>
      <c r="PLM50" s="4"/>
      <c r="PLN50" s="4"/>
      <c r="PLO50" s="4"/>
      <c r="PLP50" s="4"/>
      <c r="PLQ50" s="4"/>
      <c r="PLR50" s="4"/>
      <c r="PLS50" s="4"/>
      <c r="PLT50" s="4"/>
      <c r="PLU50" s="4"/>
      <c r="PLV50" s="4"/>
      <c r="PLW50" s="4"/>
      <c r="PLX50" s="4"/>
      <c r="PLY50" s="4"/>
      <c r="PLZ50" s="4"/>
      <c r="PMA50" s="4"/>
      <c r="PMB50" s="4"/>
      <c r="PMC50" s="4"/>
      <c r="PMD50" s="4"/>
      <c r="PME50" s="4"/>
      <c r="PMF50" s="4"/>
      <c r="PMG50" s="4"/>
      <c r="PMH50" s="4"/>
      <c r="PMI50" s="4"/>
      <c r="PMJ50" s="4"/>
      <c r="PMK50" s="4"/>
      <c r="PML50" s="4"/>
      <c r="PMM50" s="4"/>
      <c r="PMN50" s="4"/>
      <c r="PMO50" s="4"/>
      <c r="PMP50" s="4"/>
      <c r="PMQ50" s="4"/>
      <c r="PMR50" s="4"/>
      <c r="PMS50" s="4"/>
      <c r="PMT50" s="4"/>
      <c r="PMU50" s="4"/>
      <c r="PMV50" s="4"/>
      <c r="PMW50" s="4"/>
      <c r="PMX50" s="4"/>
      <c r="PMY50" s="4"/>
      <c r="PMZ50" s="4"/>
      <c r="PNA50" s="4"/>
      <c r="PNB50" s="4"/>
      <c r="PNC50" s="4"/>
      <c r="PND50" s="4"/>
      <c r="PNE50" s="4"/>
      <c r="PNF50" s="4"/>
      <c r="PNG50" s="4"/>
      <c r="PNH50" s="4"/>
      <c r="PNI50" s="4"/>
      <c r="PNJ50" s="4"/>
      <c r="PNK50" s="4"/>
      <c r="PNL50" s="4"/>
      <c r="PNM50" s="4"/>
      <c r="PNN50" s="4"/>
      <c r="PNO50" s="4"/>
      <c r="PNP50" s="4"/>
      <c r="PNQ50" s="4"/>
      <c r="PNR50" s="4"/>
      <c r="PNS50" s="4"/>
      <c r="PNT50" s="4"/>
      <c r="PNU50" s="4"/>
      <c r="PNV50" s="4"/>
      <c r="PNW50" s="4"/>
      <c r="PNX50" s="4"/>
      <c r="PNY50" s="4"/>
      <c r="PNZ50" s="4"/>
      <c r="POA50" s="4"/>
      <c r="POB50" s="4"/>
      <c r="POC50" s="4"/>
      <c r="POD50" s="4"/>
      <c r="POE50" s="4"/>
      <c r="POF50" s="4"/>
      <c r="POG50" s="4"/>
      <c r="POH50" s="4"/>
      <c r="POI50" s="4"/>
      <c r="POJ50" s="4"/>
      <c r="POK50" s="4"/>
      <c r="POL50" s="4"/>
      <c r="POM50" s="4"/>
      <c r="PON50" s="4"/>
      <c r="POO50" s="4"/>
      <c r="POP50" s="4"/>
      <c r="POQ50" s="4"/>
      <c r="POR50" s="4"/>
      <c r="POS50" s="4"/>
      <c r="POT50" s="4"/>
      <c r="POU50" s="4"/>
      <c r="POV50" s="4"/>
      <c r="POW50" s="4"/>
      <c r="POX50" s="4"/>
      <c r="POY50" s="4"/>
      <c r="POZ50" s="4"/>
      <c r="PPA50" s="4"/>
      <c r="PPB50" s="4"/>
      <c r="PPC50" s="4"/>
      <c r="PPD50" s="4"/>
      <c r="PPE50" s="4"/>
      <c r="PPF50" s="4"/>
      <c r="PPG50" s="4"/>
      <c r="PPH50" s="4"/>
      <c r="PPI50" s="4"/>
      <c r="PPJ50" s="4"/>
      <c r="PPK50" s="4"/>
      <c r="PPL50" s="4"/>
      <c r="PPM50" s="4"/>
      <c r="PPN50" s="4"/>
      <c r="PPO50" s="4"/>
      <c r="PPP50" s="4"/>
      <c r="PPQ50" s="4"/>
      <c r="PPR50" s="4"/>
      <c r="PPS50" s="4"/>
      <c r="PPT50" s="4"/>
      <c r="PPU50" s="4"/>
      <c r="PPV50" s="4"/>
      <c r="PPW50" s="4"/>
      <c r="PPX50" s="4"/>
      <c r="PPY50" s="4"/>
      <c r="PPZ50" s="4"/>
      <c r="PQA50" s="4"/>
      <c r="PQB50" s="4"/>
      <c r="PQC50" s="4"/>
      <c r="PQD50" s="4"/>
      <c r="PQE50" s="4"/>
      <c r="PQF50" s="4"/>
      <c r="PQG50" s="4"/>
      <c r="PQH50" s="4"/>
      <c r="PQI50" s="4"/>
      <c r="PQJ50" s="4"/>
      <c r="PQK50" s="4"/>
      <c r="PQL50" s="4"/>
      <c r="PQM50" s="4"/>
      <c r="PQN50" s="4"/>
      <c r="PQO50" s="4"/>
      <c r="PQP50" s="4"/>
      <c r="PQQ50" s="4"/>
      <c r="PQR50" s="4"/>
      <c r="PQS50" s="4"/>
      <c r="PQT50" s="4"/>
      <c r="PQU50" s="4"/>
      <c r="PQV50" s="4"/>
      <c r="PQW50" s="4"/>
      <c r="PQX50" s="4"/>
      <c r="PQY50" s="4"/>
      <c r="PQZ50" s="4"/>
      <c r="PRA50" s="4"/>
      <c r="PRB50" s="4"/>
      <c r="PRC50" s="4"/>
      <c r="PRD50" s="4"/>
      <c r="PRE50" s="4"/>
      <c r="PRF50" s="4"/>
      <c r="PRG50" s="4"/>
      <c r="PRH50" s="4"/>
      <c r="PRI50" s="4"/>
      <c r="PRJ50" s="4"/>
      <c r="PRK50" s="4"/>
      <c r="PRL50" s="4"/>
      <c r="PRM50" s="4"/>
      <c r="PRN50" s="4"/>
      <c r="PRO50" s="4"/>
      <c r="PRP50" s="4"/>
      <c r="PRQ50" s="4"/>
      <c r="PRR50" s="4"/>
      <c r="PRS50" s="4"/>
      <c r="PRT50" s="4"/>
      <c r="PRU50" s="4"/>
      <c r="PRV50" s="4"/>
      <c r="PRW50" s="4"/>
      <c r="PRX50" s="4"/>
      <c r="PRY50" s="4"/>
      <c r="PRZ50" s="4"/>
      <c r="PSA50" s="4"/>
      <c r="PSB50" s="4"/>
      <c r="PSC50" s="4"/>
      <c r="PSD50" s="4"/>
      <c r="PSE50" s="4"/>
      <c r="PSF50" s="4"/>
      <c r="PSG50" s="4"/>
      <c r="PSH50" s="4"/>
      <c r="PSI50" s="4"/>
      <c r="PSJ50" s="4"/>
      <c r="PSK50" s="4"/>
      <c r="PSL50" s="4"/>
      <c r="PSM50" s="4"/>
      <c r="PSN50" s="4"/>
      <c r="PSO50" s="4"/>
      <c r="PSP50" s="4"/>
      <c r="PSQ50" s="4"/>
      <c r="PSR50" s="4"/>
      <c r="PSS50" s="4"/>
      <c r="PST50" s="4"/>
      <c r="PSU50" s="4"/>
      <c r="PSV50" s="4"/>
      <c r="PSW50" s="4"/>
      <c r="PSX50" s="4"/>
      <c r="PSY50" s="4"/>
      <c r="PSZ50" s="4"/>
      <c r="PTA50" s="4"/>
      <c r="PTB50" s="4"/>
      <c r="PTC50" s="4"/>
      <c r="PTD50" s="4"/>
      <c r="PTE50" s="4"/>
      <c r="PTF50" s="4"/>
      <c r="PTG50" s="4"/>
      <c r="PTH50" s="4"/>
      <c r="PTI50" s="4"/>
      <c r="PTJ50" s="4"/>
      <c r="PTK50" s="4"/>
      <c r="PTL50" s="4"/>
      <c r="PTM50" s="4"/>
      <c r="PTN50" s="4"/>
      <c r="PTO50" s="4"/>
      <c r="PTP50" s="4"/>
      <c r="PTQ50" s="4"/>
      <c r="PTR50" s="4"/>
      <c r="PTS50" s="4"/>
      <c r="PTT50" s="4"/>
      <c r="PTU50" s="4"/>
      <c r="PTV50" s="4"/>
      <c r="PTW50" s="4"/>
      <c r="PTX50" s="4"/>
      <c r="PTY50" s="4"/>
      <c r="PTZ50" s="4"/>
      <c r="PUA50" s="4"/>
      <c r="PUB50" s="4"/>
      <c r="PUC50" s="4"/>
      <c r="PUD50" s="4"/>
      <c r="PUE50" s="4"/>
      <c r="PUF50" s="4"/>
      <c r="PUG50" s="4"/>
      <c r="PUH50" s="4"/>
      <c r="PUI50" s="4"/>
      <c r="PUJ50" s="4"/>
      <c r="PUK50" s="4"/>
      <c r="PUL50" s="4"/>
      <c r="PUM50" s="4"/>
      <c r="PUN50" s="4"/>
      <c r="PUO50" s="4"/>
      <c r="PUP50" s="4"/>
      <c r="PUQ50" s="4"/>
      <c r="PUR50" s="4"/>
      <c r="PUS50" s="4"/>
      <c r="PUT50" s="4"/>
      <c r="PUU50" s="4"/>
      <c r="PUV50" s="4"/>
      <c r="PUW50" s="4"/>
      <c r="PUX50" s="4"/>
      <c r="PUY50" s="4"/>
      <c r="PUZ50" s="4"/>
      <c r="PVA50" s="4"/>
      <c r="PVB50" s="4"/>
      <c r="PVC50" s="4"/>
      <c r="PVD50" s="4"/>
      <c r="PVE50" s="4"/>
      <c r="PVF50" s="4"/>
      <c r="PVG50" s="4"/>
      <c r="PVH50" s="4"/>
      <c r="PVI50" s="4"/>
      <c r="PVJ50" s="4"/>
      <c r="PVK50" s="4"/>
      <c r="PVL50" s="4"/>
      <c r="PVM50" s="4"/>
      <c r="PVN50" s="4"/>
      <c r="PVO50" s="4"/>
      <c r="PVP50" s="4"/>
      <c r="PVQ50" s="4"/>
      <c r="PVR50" s="4"/>
      <c r="PVS50" s="4"/>
      <c r="PVT50" s="4"/>
      <c r="PVU50" s="4"/>
      <c r="PVV50" s="4"/>
      <c r="PVW50" s="4"/>
      <c r="PVX50" s="4"/>
      <c r="PVY50" s="4"/>
      <c r="PVZ50" s="4"/>
      <c r="PWA50" s="4"/>
      <c r="PWB50" s="4"/>
      <c r="PWC50" s="4"/>
      <c r="PWD50" s="4"/>
      <c r="PWE50" s="4"/>
      <c r="PWF50" s="4"/>
      <c r="PWG50" s="4"/>
      <c r="PWH50" s="4"/>
      <c r="PWI50" s="4"/>
      <c r="PWJ50" s="4"/>
      <c r="PWK50" s="4"/>
      <c r="PWL50" s="4"/>
      <c r="PWM50" s="4"/>
      <c r="PWN50" s="4"/>
      <c r="PWO50" s="4"/>
      <c r="PWP50" s="4"/>
      <c r="PWQ50" s="4"/>
      <c r="PWR50" s="4"/>
      <c r="PWS50" s="4"/>
      <c r="PWT50" s="4"/>
      <c r="PWU50" s="4"/>
      <c r="PWV50" s="4"/>
      <c r="PWW50" s="4"/>
      <c r="PWX50" s="4"/>
      <c r="PWY50" s="4"/>
      <c r="PWZ50" s="4"/>
      <c r="PXA50" s="4"/>
      <c r="PXB50" s="4"/>
      <c r="PXC50" s="4"/>
      <c r="PXD50" s="4"/>
      <c r="PXE50" s="4"/>
      <c r="PXF50" s="4"/>
      <c r="PXG50" s="4"/>
      <c r="PXH50" s="4"/>
      <c r="PXI50" s="4"/>
      <c r="PXJ50" s="4"/>
      <c r="PXK50" s="4"/>
      <c r="PXL50" s="4"/>
      <c r="PXM50" s="4"/>
      <c r="PXN50" s="4"/>
      <c r="PXO50" s="4"/>
      <c r="PXP50" s="4"/>
      <c r="PXQ50" s="4"/>
      <c r="PXR50" s="4"/>
      <c r="PXS50" s="4"/>
      <c r="PXT50" s="4"/>
      <c r="PXU50" s="4"/>
      <c r="PXV50" s="4"/>
      <c r="PXW50" s="4"/>
      <c r="PXX50" s="4"/>
      <c r="PXY50" s="4"/>
      <c r="PXZ50" s="4"/>
      <c r="PYA50" s="4"/>
      <c r="PYB50" s="4"/>
      <c r="PYC50" s="4"/>
      <c r="PYD50" s="4"/>
      <c r="PYE50" s="4"/>
      <c r="PYF50" s="4"/>
      <c r="PYG50" s="4"/>
      <c r="PYH50" s="4"/>
      <c r="PYI50" s="4"/>
      <c r="PYJ50" s="4"/>
      <c r="PYK50" s="4"/>
      <c r="PYL50" s="4"/>
      <c r="PYM50" s="4"/>
      <c r="PYN50" s="4"/>
      <c r="PYO50" s="4"/>
      <c r="PYP50" s="4"/>
      <c r="PYQ50" s="4"/>
      <c r="PYR50" s="4"/>
      <c r="PYS50" s="4"/>
      <c r="PYT50" s="4"/>
      <c r="PYU50" s="4"/>
      <c r="PYV50" s="4"/>
      <c r="PYW50" s="4"/>
      <c r="PYX50" s="4"/>
      <c r="PYY50" s="4"/>
      <c r="PYZ50" s="4"/>
      <c r="PZA50" s="4"/>
      <c r="PZB50" s="4"/>
      <c r="PZC50" s="4"/>
      <c r="PZD50" s="4"/>
      <c r="PZE50" s="4"/>
      <c r="PZF50" s="4"/>
      <c r="PZG50" s="4"/>
      <c r="PZH50" s="4"/>
      <c r="PZI50" s="4"/>
      <c r="PZJ50" s="4"/>
      <c r="PZK50" s="4"/>
      <c r="PZL50" s="4"/>
      <c r="PZM50" s="4"/>
      <c r="PZN50" s="4"/>
      <c r="PZO50" s="4"/>
      <c r="PZP50" s="4"/>
      <c r="PZQ50" s="4"/>
      <c r="PZR50" s="4"/>
      <c r="PZS50" s="4"/>
      <c r="PZT50" s="4"/>
      <c r="PZU50" s="4"/>
      <c r="PZV50" s="4"/>
      <c r="PZW50" s="4"/>
      <c r="PZX50" s="4"/>
      <c r="PZY50" s="4"/>
      <c r="PZZ50" s="4"/>
      <c r="QAA50" s="4"/>
      <c r="QAB50" s="4"/>
      <c r="QAC50" s="4"/>
      <c r="QAD50" s="4"/>
      <c r="QAE50" s="4"/>
      <c r="QAF50" s="4"/>
      <c r="QAG50" s="4"/>
      <c r="QAH50" s="4"/>
      <c r="QAI50" s="4"/>
      <c r="QAJ50" s="4"/>
      <c r="QAK50" s="4"/>
      <c r="QAL50" s="4"/>
      <c r="QAM50" s="4"/>
      <c r="QAN50" s="4"/>
      <c r="QAO50" s="4"/>
      <c r="QAP50" s="4"/>
      <c r="QAQ50" s="4"/>
      <c r="QAR50" s="4"/>
      <c r="QAS50" s="4"/>
      <c r="QAT50" s="4"/>
      <c r="QAU50" s="4"/>
      <c r="QAV50" s="4"/>
      <c r="QAW50" s="4"/>
      <c r="QAX50" s="4"/>
      <c r="QAY50" s="4"/>
      <c r="QAZ50" s="4"/>
      <c r="QBA50" s="4"/>
      <c r="QBB50" s="4"/>
      <c r="QBC50" s="4"/>
      <c r="QBD50" s="4"/>
      <c r="QBE50" s="4"/>
      <c r="QBF50" s="4"/>
      <c r="QBG50" s="4"/>
      <c r="QBH50" s="4"/>
      <c r="QBI50" s="4"/>
      <c r="QBJ50" s="4"/>
      <c r="QBK50" s="4"/>
      <c r="QBL50" s="4"/>
      <c r="QBM50" s="4"/>
      <c r="QBN50" s="4"/>
      <c r="QBO50" s="4"/>
      <c r="QBP50" s="4"/>
      <c r="QBQ50" s="4"/>
      <c r="QBR50" s="4"/>
      <c r="QBS50" s="4"/>
      <c r="QBT50" s="4"/>
      <c r="QBU50" s="4"/>
      <c r="QBV50" s="4"/>
      <c r="QBW50" s="4"/>
      <c r="QBX50" s="4"/>
      <c r="QBY50" s="4"/>
      <c r="QBZ50" s="4"/>
      <c r="QCA50" s="4"/>
      <c r="QCB50" s="4"/>
      <c r="QCC50" s="4"/>
      <c r="QCD50" s="4"/>
      <c r="QCE50" s="4"/>
      <c r="QCF50" s="4"/>
      <c r="QCG50" s="4"/>
      <c r="QCH50" s="4"/>
      <c r="QCI50" s="4"/>
      <c r="QCJ50" s="4"/>
      <c r="QCK50" s="4"/>
      <c r="QCL50" s="4"/>
      <c r="QCM50" s="4"/>
      <c r="QCN50" s="4"/>
      <c r="QCO50" s="4"/>
      <c r="QCP50" s="4"/>
      <c r="QCQ50" s="4"/>
      <c r="QCR50" s="4"/>
      <c r="QCS50" s="4"/>
      <c r="QCT50" s="4"/>
      <c r="QCU50" s="4"/>
      <c r="QCV50" s="4"/>
      <c r="QCW50" s="4"/>
      <c r="QCX50" s="4"/>
      <c r="QCY50" s="4"/>
      <c r="QCZ50" s="4"/>
      <c r="QDA50" s="4"/>
      <c r="QDB50" s="4"/>
      <c r="QDC50" s="4"/>
      <c r="QDD50" s="4"/>
      <c r="QDE50" s="4"/>
      <c r="QDF50" s="4"/>
      <c r="QDG50" s="4"/>
      <c r="QDH50" s="4"/>
      <c r="QDI50" s="4"/>
      <c r="QDJ50" s="4"/>
      <c r="QDK50" s="4"/>
      <c r="QDL50" s="4"/>
      <c r="QDM50" s="4"/>
      <c r="QDN50" s="4"/>
      <c r="QDO50" s="4"/>
      <c r="QDP50" s="4"/>
      <c r="QDQ50" s="4"/>
      <c r="QDR50" s="4"/>
      <c r="QDS50" s="4"/>
      <c r="QDT50" s="4"/>
      <c r="QDU50" s="4"/>
      <c r="QDV50" s="4"/>
      <c r="QDW50" s="4"/>
      <c r="QDX50" s="4"/>
      <c r="QDY50" s="4"/>
      <c r="QDZ50" s="4"/>
      <c r="QEA50" s="4"/>
      <c r="QEB50" s="4"/>
      <c r="QEC50" s="4"/>
      <c r="QED50" s="4"/>
      <c r="QEE50" s="4"/>
      <c r="QEF50" s="4"/>
      <c r="QEG50" s="4"/>
      <c r="QEH50" s="4"/>
      <c r="QEI50" s="4"/>
      <c r="QEJ50" s="4"/>
      <c r="QEK50" s="4"/>
      <c r="QEL50" s="4"/>
      <c r="QEM50" s="4"/>
      <c r="QEN50" s="4"/>
      <c r="QEO50" s="4"/>
      <c r="QEP50" s="4"/>
      <c r="QEQ50" s="4"/>
      <c r="QER50" s="4"/>
      <c r="QES50" s="4"/>
      <c r="QET50" s="4"/>
      <c r="QEU50" s="4"/>
      <c r="QEV50" s="4"/>
      <c r="QEW50" s="4"/>
      <c r="QEX50" s="4"/>
      <c r="QEY50" s="4"/>
      <c r="QEZ50" s="4"/>
      <c r="QFA50" s="4"/>
      <c r="QFB50" s="4"/>
      <c r="QFC50" s="4"/>
      <c r="QFD50" s="4"/>
      <c r="QFE50" s="4"/>
      <c r="QFF50" s="4"/>
      <c r="QFG50" s="4"/>
      <c r="QFH50" s="4"/>
      <c r="QFI50" s="4"/>
      <c r="QFJ50" s="4"/>
      <c r="QFK50" s="4"/>
      <c r="QFL50" s="4"/>
      <c r="QFM50" s="4"/>
      <c r="QFN50" s="4"/>
      <c r="QFO50" s="4"/>
      <c r="QFP50" s="4"/>
      <c r="QFQ50" s="4"/>
      <c r="QFR50" s="4"/>
      <c r="QFS50" s="4"/>
      <c r="QFT50" s="4"/>
      <c r="QFU50" s="4"/>
      <c r="QFV50" s="4"/>
      <c r="QFW50" s="4"/>
      <c r="QFX50" s="4"/>
      <c r="QFY50" s="4"/>
      <c r="QFZ50" s="4"/>
      <c r="QGA50" s="4"/>
      <c r="QGB50" s="4"/>
      <c r="QGC50" s="4"/>
      <c r="QGD50" s="4"/>
      <c r="QGE50" s="4"/>
      <c r="QGF50" s="4"/>
      <c r="QGG50" s="4"/>
      <c r="QGH50" s="4"/>
      <c r="QGI50" s="4"/>
      <c r="QGJ50" s="4"/>
      <c r="QGK50" s="4"/>
      <c r="QGL50" s="4"/>
      <c r="QGM50" s="4"/>
      <c r="QGN50" s="4"/>
      <c r="QGO50" s="4"/>
      <c r="QGP50" s="4"/>
      <c r="QGQ50" s="4"/>
      <c r="QGR50" s="4"/>
      <c r="QGS50" s="4"/>
      <c r="QGT50" s="4"/>
      <c r="QGU50" s="4"/>
      <c r="QGV50" s="4"/>
      <c r="QGW50" s="4"/>
      <c r="QGX50" s="4"/>
      <c r="QGY50" s="4"/>
      <c r="QGZ50" s="4"/>
      <c r="QHA50" s="4"/>
      <c r="QHB50" s="4"/>
      <c r="QHC50" s="4"/>
      <c r="QHD50" s="4"/>
      <c r="QHE50" s="4"/>
      <c r="QHF50" s="4"/>
      <c r="QHG50" s="4"/>
      <c r="QHH50" s="4"/>
      <c r="QHI50" s="4"/>
      <c r="QHJ50" s="4"/>
      <c r="QHK50" s="4"/>
      <c r="QHL50" s="4"/>
      <c r="QHM50" s="4"/>
      <c r="QHN50" s="4"/>
      <c r="QHO50" s="4"/>
      <c r="QHP50" s="4"/>
      <c r="QHQ50" s="4"/>
      <c r="QHR50" s="4"/>
      <c r="QHS50" s="4"/>
      <c r="QHT50" s="4"/>
      <c r="QHU50" s="4"/>
      <c r="QHV50" s="4"/>
      <c r="QHW50" s="4"/>
      <c r="QHX50" s="4"/>
      <c r="QHY50" s="4"/>
      <c r="QHZ50" s="4"/>
      <c r="QIA50" s="4"/>
      <c r="QIB50" s="4"/>
      <c r="QIC50" s="4"/>
      <c r="QID50" s="4"/>
      <c r="QIE50" s="4"/>
      <c r="QIF50" s="4"/>
      <c r="QIG50" s="4"/>
      <c r="QIH50" s="4"/>
      <c r="QII50" s="4"/>
      <c r="QIJ50" s="4"/>
      <c r="QIK50" s="4"/>
      <c r="QIL50" s="4"/>
      <c r="QIM50" s="4"/>
      <c r="QIN50" s="4"/>
      <c r="QIO50" s="4"/>
      <c r="QIP50" s="4"/>
      <c r="QIQ50" s="4"/>
      <c r="QIR50" s="4"/>
      <c r="QIS50" s="4"/>
      <c r="QIT50" s="4"/>
      <c r="QIU50" s="4"/>
      <c r="QIV50" s="4"/>
      <c r="QIW50" s="4"/>
      <c r="QIX50" s="4"/>
      <c r="QIY50" s="4"/>
      <c r="QIZ50" s="4"/>
      <c r="QJA50" s="4"/>
      <c r="QJB50" s="4"/>
      <c r="QJC50" s="4"/>
      <c r="QJD50" s="4"/>
      <c r="QJE50" s="4"/>
      <c r="QJF50" s="4"/>
      <c r="QJG50" s="4"/>
      <c r="QJH50" s="4"/>
      <c r="QJI50" s="4"/>
      <c r="QJJ50" s="4"/>
      <c r="QJK50" s="4"/>
      <c r="QJL50" s="4"/>
      <c r="QJM50" s="4"/>
      <c r="QJN50" s="4"/>
      <c r="QJO50" s="4"/>
      <c r="QJP50" s="4"/>
      <c r="QJQ50" s="4"/>
      <c r="QJR50" s="4"/>
      <c r="QJS50" s="4"/>
      <c r="QJT50" s="4"/>
      <c r="QJU50" s="4"/>
      <c r="QJV50" s="4"/>
      <c r="QJW50" s="4"/>
      <c r="QJX50" s="4"/>
      <c r="QJY50" s="4"/>
      <c r="QJZ50" s="4"/>
      <c r="QKA50" s="4"/>
      <c r="QKB50" s="4"/>
      <c r="QKC50" s="4"/>
      <c r="QKD50" s="4"/>
      <c r="QKE50" s="4"/>
      <c r="QKF50" s="4"/>
      <c r="QKG50" s="4"/>
      <c r="QKH50" s="4"/>
      <c r="QKI50" s="4"/>
      <c r="QKJ50" s="4"/>
      <c r="QKK50" s="4"/>
      <c r="QKL50" s="4"/>
      <c r="QKM50" s="4"/>
      <c r="QKN50" s="4"/>
      <c r="QKO50" s="4"/>
      <c r="QKP50" s="4"/>
      <c r="QKQ50" s="4"/>
      <c r="QKR50" s="4"/>
      <c r="QKS50" s="4"/>
      <c r="QKT50" s="4"/>
      <c r="QKU50" s="4"/>
      <c r="QKV50" s="4"/>
      <c r="QKW50" s="4"/>
      <c r="QKX50" s="4"/>
      <c r="QKY50" s="4"/>
      <c r="QKZ50" s="4"/>
      <c r="QLA50" s="4"/>
      <c r="QLB50" s="4"/>
      <c r="QLC50" s="4"/>
      <c r="QLD50" s="4"/>
      <c r="QLE50" s="4"/>
      <c r="QLF50" s="4"/>
      <c r="QLG50" s="4"/>
      <c r="QLH50" s="4"/>
      <c r="QLI50" s="4"/>
      <c r="QLJ50" s="4"/>
      <c r="QLK50" s="4"/>
      <c r="QLL50" s="4"/>
      <c r="QLM50" s="4"/>
      <c r="QLN50" s="4"/>
      <c r="QLO50" s="4"/>
      <c r="QLP50" s="4"/>
      <c r="QLQ50" s="4"/>
      <c r="QLR50" s="4"/>
      <c r="QLS50" s="4"/>
      <c r="QLT50" s="4"/>
      <c r="QLU50" s="4"/>
      <c r="QLV50" s="4"/>
      <c r="QLW50" s="4"/>
      <c r="QLX50" s="4"/>
      <c r="QLY50" s="4"/>
      <c r="QLZ50" s="4"/>
      <c r="QMA50" s="4"/>
      <c r="QMB50" s="4"/>
      <c r="QMC50" s="4"/>
      <c r="QMD50" s="4"/>
      <c r="QME50" s="4"/>
      <c r="QMF50" s="4"/>
      <c r="QMG50" s="4"/>
      <c r="QMH50" s="4"/>
      <c r="QMI50" s="4"/>
      <c r="QMJ50" s="4"/>
      <c r="QMK50" s="4"/>
      <c r="QML50" s="4"/>
      <c r="QMM50" s="4"/>
      <c r="QMN50" s="4"/>
      <c r="QMO50" s="4"/>
      <c r="QMP50" s="4"/>
      <c r="QMQ50" s="4"/>
      <c r="QMR50" s="4"/>
      <c r="QMS50" s="4"/>
      <c r="QMT50" s="4"/>
      <c r="QMU50" s="4"/>
      <c r="QMV50" s="4"/>
      <c r="QMW50" s="4"/>
      <c r="QMX50" s="4"/>
      <c r="QMY50" s="4"/>
      <c r="QMZ50" s="4"/>
      <c r="QNA50" s="4"/>
      <c r="QNB50" s="4"/>
      <c r="QNC50" s="4"/>
      <c r="QND50" s="4"/>
      <c r="QNE50" s="4"/>
      <c r="QNF50" s="4"/>
      <c r="QNG50" s="4"/>
      <c r="QNH50" s="4"/>
      <c r="QNI50" s="4"/>
      <c r="QNJ50" s="4"/>
      <c r="QNK50" s="4"/>
      <c r="QNL50" s="4"/>
      <c r="QNM50" s="4"/>
      <c r="QNN50" s="4"/>
      <c r="QNO50" s="4"/>
      <c r="QNP50" s="4"/>
      <c r="QNQ50" s="4"/>
      <c r="QNR50" s="4"/>
      <c r="QNS50" s="4"/>
      <c r="QNT50" s="4"/>
      <c r="QNU50" s="4"/>
      <c r="QNV50" s="4"/>
      <c r="QNW50" s="4"/>
      <c r="QNX50" s="4"/>
      <c r="QNY50" s="4"/>
      <c r="QNZ50" s="4"/>
      <c r="QOA50" s="4"/>
      <c r="QOB50" s="4"/>
      <c r="QOC50" s="4"/>
      <c r="QOD50" s="4"/>
      <c r="QOE50" s="4"/>
      <c r="QOF50" s="4"/>
      <c r="QOG50" s="4"/>
      <c r="QOH50" s="4"/>
      <c r="QOI50" s="4"/>
      <c r="QOJ50" s="4"/>
      <c r="QOK50" s="4"/>
      <c r="QOL50" s="4"/>
      <c r="QOM50" s="4"/>
      <c r="QON50" s="4"/>
      <c r="QOO50" s="4"/>
      <c r="QOP50" s="4"/>
      <c r="QOQ50" s="4"/>
      <c r="QOR50" s="4"/>
      <c r="QOS50" s="4"/>
      <c r="QOT50" s="4"/>
      <c r="QOU50" s="4"/>
      <c r="QOV50" s="4"/>
      <c r="QOW50" s="4"/>
      <c r="QOX50" s="4"/>
      <c r="QOY50" s="4"/>
      <c r="QOZ50" s="4"/>
      <c r="QPA50" s="4"/>
      <c r="QPB50" s="4"/>
      <c r="QPC50" s="4"/>
      <c r="QPD50" s="4"/>
      <c r="QPE50" s="4"/>
      <c r="QPF50" s="4"/>
      <c r="QPG50" s="4"/>
      <c r="QPH50" s="4"/>
      <c r="QPI50" s="4"/>
      <c r="QPJ50" s="4"/>
      <c r="QPK50" s="4"/>
      <c r="QPL50" s="4"/>
      <c r="QPM50" s="4"/>
      <c r="QPN50" s="4"/>
      <c r="QPO50" s="4"/>
      <c r="QPP50" s="4"/>
      <c r="QPQ50" s="4"/>
      <c r="QPR50" s="4"/>
      <c r="QPS50" s="4"/>
      <c r="QPT50" s="4"/>
      <c r="QPU50" s="4"/>
      <c r="QPV50" s="4"/>
      <c r="QPW50" s="4"/>
      <c r="QPX50" s="4"/>
      <c r="QPY50" s="4"/>
      <c r="QPZ50" s="4"/>
      <c r="QQA50" s="4"/>
      <c r="QQB50" s="4"/>
      <c r="QQC50" s="4"/>
      <c r="QQD50" s="4"/>
      <c r="QQE50" s="4"/>
      <c r="QQF50" s="4"/>
      <c r="QQG50" s="4"/>
      <c r="QQH50" s="4"/>
      <c r="QQI50" s="4"/>
      <c r="QQJ50" s="4"/>
      <c r="QQK50" s="4"/>
      <c r="QQL50" s="4"/>
      <c r="QQM50" s="4"/>
      <c r="QQN50" s="4"/>
      <c r="QQO50" s="4"/>
      <c r="QQP50" s="4"/>
      <c r="QQQ50" s="4"/>
      <c r="QQR50" s="4"/>
      <c r="QQS50" s="4"/>
      <c r="QQT50" s="4"/>
      <c r="QQU50" s="4"/>
      <c r="QQV50" s="4"/>
      <c r="QQW50" s="4"/>
      <c r="QQX50" s="4"/>
      <c r="QQY50" s="4"/>
      <c r="QQZ50" s="4"/>
      <c r="QRA50" s="4"/>
      <c r="QRB50" s="4"/>
      <c r="QRC50" s="4"/>
      <c r="QRD50" s="4"/>
      <c r="QRE50" s="4"/>
      <c r="QRF50" s="4"/>
      <c r="QRG50" s="4"/>
      <c r="QRH50" s="4"/>
      <c r="QRI50" s="4"/>
      <c r="QRJ50" s="4"/>
      <c r="QRK50" s="4"/>
      <c r="QRL50" s="4"/>
      <c r="QRM50" s="4"/>
      <c r="QRN50" s="4"/>
      <c r="QRO50" s="4"/>
      <c r="QRP50" s="4"/>
      <c r="QRQ50" s="4"/>
      <c r="QRR50" s="4"/>
      <c r="QRS50" s="4"/>
      <c r="QRT50" s="4"/>
      <c r="QRU50" s="4"/>
      <c r="QRV50" s="4"/>
      <c r="QRW50" s="4"/>
      <c r="QRX50" s="4"/>
      <c r="QRY50" s="4"/>
      <c r="QRZ50" s="4"/>
      <c r="QSA50" s="4"/>
      <c r="QSB50" s="4"/>
      <c r="QSC50" s="4"/>
      <c r="QSD50" s="4"/>
      <c r="QSE50" s="4"/>
      <c r="QSF50" s="4"/>
      <c r="QSG50" s="4"/>
      <c r="QSH50" s="4"/>
      <c r="QSI50" s="4"/>
      <c r="QSJ50" s="4"/>
      <c r="QSK50" s="4"/>
      <c r="QSL50" s="4"/>
      <c r="QSM50" s="4"/>
      <c r="QSN50" s="4"/>
      <c r="QSO50" s="4"/>
      <c r="QSP50" s="4"/>
      <c r="QSQ50" s="4"/>
      <c r="QSR50" s="4"/>
      <c r="QSS50" s="4"/>
      <c r="QST50" s="4"/>
      <c r="QSU50" s="4"/>
      <c r="QSV50" s="4"/>
      <c r="QSW50" s="4"/>
      <c r="QSX50" s="4"/>
      <c r="QSY50" s="4"/>
      <c r="QSZ50" s="4"/>
      <c r="QTA50" s="4"/>
      <c r="QTB50" s="4"/>
      <c r="QTC50" s="4"/>
      <c r="QTD50" s="4"/>
      <c r="QTE50" s="4"/>
      <c r="QTF50" s="4"/>
      <c r="QTG50" s="4"/>
      <c r="QTH50" s="4"/>
      <c r="QTI50" s="4"/>
      <c r="QTJ50" s="4"/>
      <c r="QTK50" s="4"/>
      <c r="QTL50" s="4"/>
      <c r="QTM50" s="4"/>
      <c r="QTN50" s="4"/>
      <c r="QTO50" s="4"/>
      <c r="QTP50" s="4"/>
      <c r="QTQ50" s="4"/>
      <c r="QTR50" s="4"/>
      <c r="QTS50" s="4"/>
      <c r="QTT50" s="4"/>
      <c r="QTU50" s="4"/>
      <c r="QTV50" s="4"/>
      <c r="QTW50" s="4"/>
      <c r="QTX50" s="4"/>
      <c r="QTY50" s="4"/>
      <c r="QTZ50" s="4"/>
      <c r="QUA50" s="4"/>
      <c r="QUB50" s="4"/>
      <c r="QUC50" s="4"/>
      <c r="QUD50" s="4"/>
      <c r="QUE50" s="4"/>
      <c r="QUF50" s="4"/>
      <c r="QUG50" s="4"/>
      <c r="QUH50" s="4"/>
      <c r="QUI50" s="4"/>
      <c r="QUJ50" s="4"/>
      <c r="QUK50" s="4"/>
      <c r="QUL50" s="4"/>
      <c r="QUM50" s="4"/>
      <c r="QUN50" s="4"/>
      <c r="QUO50" s="4"/>
      <c r="QUP50" s="4"/>
      <c r="QUQ50" s="4"/>
      <c r="QUR50" s="4"/>
      <c r="QUS50" s="4"/>
      <c r="QUT50" s="4"/>
      <c r="QUU50" s="4"/>
      <c r="QUV50" s="4"/>
      <c r="QUW50" s="4"/>
      <c r="QUX50" s="4"/>
      <c r="QUY50" s="4"/>
      <c r="QUZ50" s="4"/>
      <c r="QVA50" s="4"/>
      <c r="QVB50" s="4"/>
      <c r="QVC50" s="4"/>
      <c r="QVD50" s="4"/>
      <c r="QVE50" s="4"/>
      <c r="QVF50" s="4"/>
      <c r="QVG50" s="4"/>
      <c r="QVH50" s="4"/>
      <c r="QVI50" s="4"/>
      <c r="QVJ50" s="4"/>
      <c r="QVK50" s="4"/>
      <c r="QVL50" s="4"/>
      <c r="QVM50" s="4"/>
      <c r="QVN50" s="4"/>
      <c r="QVO50" s="4"/>
      <c r="QVP50" s="4"/>
      <c r="QVQ50" s="4"/>
      <c r="QVR50" s="4"/>
      <c r="QVS50" s="4"/>
      <c r="QVT50" s="4"/>
      <c r="QVU50" s="4"/>
      <c r="QVV50" s="4"/>
      <c r="QVW50" s="4"/>
      <c r="QVX50" s="4"/>
      <c r="QVY50" s="4"/>
      <c r="QVZ50" s="4"/>
      <c r="QWA50" s="4"/>
      <c r="QWB50" s="4"/>
      <c r="QWC50" s="4"/>
      <c r="QWD50" s="4"/>
      <c r="QWE50" s="4"/>
      <c r="QWF50" s="4"/>
      <c r="QWG50" s="4"/>
      <c r="QWH50" s="4"/>
      <c r="QWI50" s="4"/>
      <c r="QWJ50" s="4"/>
      <c r="QWK50" s="4"/>
      <c r="QWL50" s="4"/>
      <c r="QWM50" s="4"/>
      <c r="QWN50" s="4"/>
      <c r="QWO50" s="4"/>
      <c r="QWP50" s="4"/>
      <c r="QWQ50" s="4"/>
      <c r="QWR50" s="4"/>
      <c r="QWS50" s="4"/>
      <c r="QWT50" s="4"/>
      <c r="QWU50" s="4"/>
      <c r="QWV50" s="4"/>
      <c r="QWW50" s="4"/>
      <c r="QWX50" s="4"/>
      <c r="QWY50" s="4"/>
      <c r="QWZ50" s="4"/>
      <c r="QXA50" s="4"/>
      <c r="QXB50" s="4"/>
      <c r="QXC50" s="4"/>
      <c r="QXD50" s="4"/>
      <c r="QXE50" s="4"/>
      <c r="QXF50" s="4"/>
      <c r="QXG50" s="4"/>
      <c r="QXH50" s="4"/>
      <c r="QXI50" s="4"/>
      <c r="QXJ50" s="4"/>
      <c r="QXK50" s="4"/>
      <c r="QXL50" s="4"/>
      <c r="QXM50" s="4"/>
      <c r="QXN50" s="4"/>
      <c r="QXO50" s="4"/>
      <c r="QXP50" s="4"/>
      <c r="QXQ50" s="4"/>
      <c r="QXR50" s="4"/>
      <c r="QXS50" s="4"/>
      <c r="QXT50" s="4"/>
      <c r="QXU50" s="4"/>
      <c r="QXV50" s="4"/>
      <c r="QXW50" s="4"/>
      <c r="QXX50" s="4"/>
      <c r="QXY50" s="4"/>
      <c r="QXZ50" s="4"/>
      <c r="QYA50" s="4"/>
      <c r="QYB50" s="4"/>
      <c r="QYC50" s="4"/>
      <c r="QYD50" s="4"/>
      <c r="QYE50" s="4"/>
      <c r="QYF50" s="4"/>
      <c r="QYG50" s="4"/>
      <c r="QYH50" s="4"/>
      <c r="QYI50" s="4"/>
      <c r="QYJ50" s="4"/>
      <c r="QYK50" s="4"/>
      <c r="QYL50" s="4"/>
      <c r="QYM50" s="4"/>
      <c r="QYN50" s="4"/>
      <c r="QYO50" s="4"/>
      <c r="QYP50" s="4"/>
      <c r="QYQ50" s="4"/>
      <c r="QYR50" s="4"/>
      <c r="QYS50" s="4"/>
      <c r="QYT50" s="4"/>
      <c r="QYU50" s="4"/>
      <c r="QYV50" s="4"/>
      <c r="QYW50" s="4"/>
      <c r="QYX50" s="4"/>
      <c r="QYY50" s="4"/>
      <c r="QYZ50" s="4"/>
      <c r="QZA50" s="4"/>
      <c r="QZB50" s="4"/>
      <c r="QZC50" s="4"/>
      <c r="QZD50" s="4"/>
      <c r="QZE50" s="4"/>
      <c r="QZF50" s="4"/>
      <c r="QZG50" s="4"/>
      <c r="QZH50" s="4"/>
      <c r="QZI50" s="4"/>
      <c r="QZJ50" s="4"/>
      <c r="QZK50" s="4"/>
      <c r="QZL50" s="4"/>
      <c r="QZM50" s="4"/>
      <c r="QZN50" s="4"/>
      <c r="QZO50" s="4"/>
      <c r="QZP50" s="4"/>
      <c r="QZQ50" s="4"/>
      <c r="QZR50" s="4"/>
      <c r="QZS50" s="4"/>
      <c r="QZT50" s="4"/>
      <c r="QZU50" s="4"/>
      <c r="QZV50" s="4"/>
      <c r="QZW50" s="4"/>
      <c r="QZX50" s="4"/>
      <c r="QZY50" s="4"/>
      <c r="QZZ50" s="4"/>
      <c r="RAA50" s="4"/>
      <c r="RAB50" s="4"/>
      <c r="RAC50" s="4"/>
      <c r="RAD50" s="4"/>
      <c r="RAE50" s="4"/>
      <c r="RAF50" s="4"/>
      <c r="RAG50" s="4"/>
      <c r="RAH50" s="4"/>
      <c r="RAI50" s="4"/>
      <c r="RAJ50" s="4"/>
      <c r="RAK50" s="4"/>
      <c r="RAL50" s="4"/>
      <c r="RAM50" s="4"/>
      <c r="RAN50" s="4"/>
      <c r="RAO50" s="4"/>
      <c r="RAP50" s="4"/>
      <c r="RAQ50" s="4"/>
      <c r="RAR50" s="4"/>
      <c r="RAS50" s="4"/>
      <c r="RAT50" s="4"/>
      <c r="RAU50" s="4"/>
      <c r="RAV50" s="4"/>
      <c r="RAW50" s="4"/>
      <c r="RAX50" s="4"/>
      <c r="RAY50" s="4"/>
      <c r="RAZ50" s="4"/>
      <c r="RBA50" s="4"/>
      <c r="RBB50" s="4"/>
      <c r="RBC50" s="4"/>
      <c r="RBD50" s="4"/>
      <c r="RBE50" s="4"/>
      <c r="RBF50" s="4"/>
      <c r="RBG50" s="4"/>
      <c r="RBH50" s="4"/>
      <c r="RBI50" s="4"/>
      <c r="RBJ50" s="4"/>
      <c r="RBK50" s="4"/>
      <c r="RBL50" s="4"/>
      <c r="RBM50" s="4"/>
      <c r="RBN50" s="4"/>
      <c r="RBO50" s="4"/>
      <c r="RBP50" s="4"/>
      <c r="RBQ50" s="4"/>
      <c r="RBR50" s="4"/>
      <c r="RBS50" s="4"/>
      <c r="RBT50" s="4"/>
      <c r="RBU50" s="4"/>
      <c r="RBV50" s="4"/>
      <c r="RBW50" s="4"/>
      <c r="RBX50" s="4"/>
      <c r="RBY50" s="4"/>
      <c r="RBZ50" s="4"/>
      <c r="RCA50" s="4"/>
      <c r="RCB50" s="4"/>
      <c r="RCC50" s="4"/>
      <c r="RCD50" s="4"/>
      <c r="RCE50" s="4"/>
      <c r="RCF50" s="4"/>
      <c r="RCG50" s="4"/>
      <c r="RCH50" s="4"/>
      <c r="RCI50" s="4"/>
      <c r="RCJ50" s="4"/>
      <c r="RCK50" s="4"/>
      <c r="RCL50" s="4"/>
      <c r="RCM50" s="4"/>
      <c r="RCN50" s="4"/>
      <c r="RCO50" s="4"/>
      <c r="RCP50" s="4"/>
      <c r="RCQ50" s="4"/>
      <c r="RCR50" s="4"/>
      <c r="RCS50" s="4"/>
      <c r="RCT50" s="4"/>
      <c r="RCU50" s="4"/>
      <c r="RCV50" s="4"/>
      <c r="RCW50" s="4"/>
      <c r="RCX50" s="4"/>
      <c r="RCY50" s="4"/>
      <c r="RCZ50" s="4"/>
      <c r="RDA50" s="4"/>
      <c r="RDB50" s="4"/>
      <c r="RDC50" s="4"/>
      <c r="RDD50" s="4"/>
      <c r="RDE50" s="4"/>
      <c r="RDF50" s="4"/>
      <c r="RDG50" s="4"/>
      <c r="RDH50" s="4"/>
      <c r="RDI50" s="4"/>
      <c r="RDJ50" s="4"/>
      <c r="RDK50" s="4"/>
      <c r="RDL50" s="4"/>
      <c r="RDM50" s="4"/>
      <c r="RDN50" s="4"/>
      <c r="RDO50" s="4"/>
      <c r="RDP50" s="4"/>
      <c r="RDQ50" s="4"/>
      <c r="RDR50" s="4"/>
      <c r="RDS50" s="4"/>
      <c r="RDT50" s="4"/>
      <c r="RDU50" s="4"/>
      <c r="RDV50" s="4"/>
      <c r="RDW50" s="4"/>
      <c r="RDX50" s="4"/>
      <c r="RDY50" s="4"/>
      <c r="RDZ50" s="4"/>
      <c r="REA50" s="4"/>
      <c r="REB50" s="4"/>
      <c r="REC50" s="4"/>
      <c r="RED50" s="4"/>
      <c r="REE50" s="4"/>
      <c r="REF50" s="4"/>
      <c r="REG50" s="4"/>
      <c r="REH50" s="4"/>
      <c r="REI50" s="4"/>
      <c r="REJ50" s="4"/>
      <c r="REK50" s="4"/>
      <c r="REL50" s="4"/>
      <c r="REM50" s="4"/>
      <c r="REN50" s="4"/>
      <c r="REO50" s="4"/>
      <c r="REP50" s="4"/>
      <c r="REQ50" s="4"/>
      <c r="RER50" s="4"/>
      <c r="RES50" s="4"/>
      <c r="RET50" s="4"/>
      <c r="REU50" s="4"/>
      <c r="REV50" s="4"/>
      <c r="REW50" s="4"/>
      <c r="REX50" s="4"/>
      <c r="REY50" s="4"/>
      <c r="REZ50" s="4"/>
      <c r="RFA50" s="4"/>
      <c r="RFB50" s="4"/>
      <c r="RFC50" s="4"/>
      <c r="RFD50" s="4"/>
      <c r="RFE50" s="4"/>
      <c r="RFF50" s="4"/>
      <c r="RFG50" s="4"/>
      <c r="RFH50" s="4"/>
      <c r="RFI50" s="4"/>
      <c r="RFJ50" s="4"/>
      <c r="RFK50" s="4"/>
      <c r="RFL50" s="4"/>
      <c r="RFM50" s="4"/>
      <c r="RFN50" s="4"/>
      <c r="RFO50" s="4"/>
      <c r="RFP50" s="4"/>
      <c r="RFQ50" s="4"/>
      <c r="RFR50" s="4"/>
      <c r="RFS50" s="4"/>
      <c r="RFT50" s="4"/>
      <c r="RFU50" s="4"/>
      <c r="RFV50" s="4"/>
      <c r="RFW50" s="4"/>
      <c r="RFX50" s="4"/>
      <c r="RFY50" s="4"/>
      <c r="RFZ50" s="4"/>
      <c r="RGA50" s="4"/>
      <c r="RGB50" s="4"/>
      <c r="RGC50" s="4"/>
      <c r="RGD50" s="4"/>
      <c r="RGE50" s="4"/>
      <c r="RGF50" s="4"/>
      <c r="RGG50" s="4"/>
      <c r="RGH50" s="4"/>
      <c r="RGI50" s="4"/>
      <c r="RGJ50" s="4"/>
      <c r="RGK50" s="4"/>
      <c r="RGL50" s="4"/>
      <c r="RGM50" s="4"/>
      <c r="RGN50" s="4"/>
      <c r="RGO50" s="4"/>
      <c r="RGP50" s="4"/>
      <c r="RGQ50" s="4"/>
      <c r="RGR50" s="4"/>
      <c r="RGS50" s="4"/>
      <c r="RGT50" s="4"/>
      <c r="RGU50" s="4"/>
      <c r="RGV50" s="4"/>
      <c r="RGW50" s="4"/>
      <c r="RGX50" s="4"/>
      <c r="RGY50" s="4"/>
      <c r="RGZ50" s="4"/>
      <c r="RHA50" s="4"/>
      <c r="RHB50" s="4"/>
      <c r="RHC50" s="4"/>
      <c r="RHD50" s="4"/>
      <c r="RHE50" s="4"/>
      <c r="RHF50" s="4"/>
      <c r="RHG50" s="4"/>
      <c r="RHH50" s="4"/>
      <c r="RHI50" s="4"/>
      <c r="RHJ50" s="4"/>
      <c r="RHK50" s="4"/>
      <c r="RHL50" s="4"/>
      <c r="RHM50" s="4"/>
      <c r="RHN50" s="4"/>
      <c r="RHO50" s="4"/>
      <c r="RHP50" s="4"/>
      <c r="RHQ50" s="4"/>
      <c r="RHR50" s="4"/>
      <c r="RHS50" s="4"/>
      <c r="RHT50" s="4"/>
      <c r="RHU50" s="4"/>
      <c r="RHV50" s="4"/>
      <c r="RHW50" s="4"/>
      <c r="RHX50" s="4"/>
      <c r="RHY50" s="4"/>
      <c r="RHZ50" s="4"/>
      <c r="RIA50" s="4"/>
      <c r="RIB50" s="4"/>
      <c r="RIC50" s="4"/>
      <c r="RID50" s="4"/>
      <c r="RIE50" s="4"/>
      <c r="RIF50" s="4"/>
      <c r="RIG50" s="4"/>
      <c r="RIH50" s="4"/>
      <c r="RII50" s="4"/>
      <c r="RIJ50" s="4"/>
      <c r="RIK50" s="4"/>
      <c r="RIL50" s="4"/>
      <c r="RIM50" s="4"/>
      <c r="RIN50" s="4"/>
      <c r="RIO50" s="4"/>
      <c r="RIP50" s="4"/>
      <c r="RIQ50" s="4"/>
      <c r="RIR50" s="4"/>
      <c r="RIS50" s="4"/>
      <c r="RIT50" s="4"/>
      <c r="RIU50" s="4"/>
      <c r="RIV50" s="4"/>
      <c r="RIW50" s="4"/>
      <c r="RIX50" s="4"/>
      <c r="RIY50" s="4"/>
      <c r="RIZ50" s="4"/>
      <c r="RJA50" s="4"/>
      <c r="RJB50" s="4"/>
      <c r="RJC50" s="4"/>
      <c r="RJD50" s="4"/>
      <c r="RJE50" s="4"/>
      <c r="RJF50" s="4"/>
      <c r="RJG50" s="4"/>
      <c r="RJH50" s="4"/>
      <c r="RJI50" s="4"/>
      <c r="RJJ50" s="4"/>
      <c r="RJK50" s="4"/>
      <c r="RJL50" s="4"/>
      <c r="RJM50" s="4"/>
      <c r="RJN50" s="4"/>
      <c r="RJO50" s="4"/>
      <c r="RJP50" s="4"/>
      <c r="RJQ50" s="4"/>
      <c r="RJR50" s="4"/>
      <c r="RJS50" s="4"/>
      <c r="RJT50" s="4"/>
      <c r="RJU50" s="4"/>
      <c r="RJV50" s="4"/>
      <c r="RJW50" s="4"/>
      <c r="RJX50" s="4"/>
      <c r="RJY50" s="4"/>
      <c r="RJZ50" s="4"/>
      <c r="RKA50" s="4"/>
      <c r="RKB50" s="4"/>
      <c r="RKC50" s="4"/>
      <c r="RKD50" s="4"/>
      <c r="RKE50" s="4"/>
      <c r="RKF50" s="4"/>
      <c r="RKG50" s="4"/>
      <c r="RKH50" s="4"/>
      <c r="RKI50" s="4"/>
      <c r="RKJ50" s="4"/>
      <c r="RKK50" s="4"/>
      <c r="RKL50" s="4"/>
      <c r="RKM50" s="4"/>
      <c r="RKN50" s="4"/>
      <c r="RKO50" s="4"/>
      <c r="RKP50" s="4"/>
      <c r="RKQ50" s="4"/>
      <c r="RKR50" s="4"/>
      <c r="RKS50" s="4"/>
      <c r="RKT50" s="4"/>
      <c r="RKU50" s="4"/>
      <c r="RKV50" s="4"/>
      <c r="RKW50" s="4"/>
      <c r="RKX50" s="4"/>
      <c r="RKY50" s="4"/>
      <c r="RKZ50" s="4"/>
      <c r="RLA50" s="4"/>
      <c r="RLB50" s="4"/>
      <c r="RLC50" s="4"/>
      <c r="RLD50" s="4"/>
      <c r="RLE50" s="4"/>
      <c r="RLF50" s="4"/>
      <c r="RLG50" s="4"/>
      <c r="RLH50" s="4"/>
      <c r="RLI50" s="4"/>
      <c r="RLJ50" s="4"/>
      <c r="RLK50" s="4"/>
      <c r="RLL50" s="4"/>
      <c r="RLM50" s="4"/>
      <c r="RLN50" s="4"/>
      <c r="RLO50" s="4"/>
      <c r="RLP50" s="4"/>
      <c r="RLQ50" s="4"/>
      <c r="RLR50" s="4"/>
      <c r="RLS50" s="4"/>
      <c r="RLT50" s="4"/>
      <c r="RLU50" s="4"/>
      <c r="RLV50" s="4"/>
      <c r="RLW50" s="4"/>
      <c r="RLX50" s="4"/>
      <c r="RLY50" s="4"/>
      <c r="RLZ50" s="4"/>
      <c r="RMA50" s="4"/>
      <c r="RMB50" s="4"/>
      <c r="RMC50" s="4"/>
      <c r="RMD50" s="4"/>
      <c r="RME50" s="4"/>
      <c r="RMF50" s="4"/>
      <c r="RMG50" s="4"/>
      <c r="RMH50" s="4"/>
      <c r="RMI50" s="4"/>
      <c r="RMJ50" s="4"/>
      <c r="RMK50" s="4"/>
      <c r="RML50" s="4"/>
      <c r="RMM50" s="4"/>
      <c r="RMN50" s="4"/>
      <c r="RMO50" s="4"/>
      <c r="RMP50" s="4"/>
      <c r="RMQ50" s="4"/>
      <c r="RMR50" s="4"/>
      <c r="RMS50" s="4"/>
      <c r="RMT50" s="4"/>
      <c r="RMU50" s="4"/>
      <c r="RMV50" s="4"/>
      <c r="RMW50" s="4"/>
      <c r="RMX50" s="4"/>
      <c r="RMY50" s="4"/>
      <c r="RMZ50" s="4"/>
      <c r="RNA50" s="4"/>
      <c r="RNB50" s="4"/>
      <c r="RNC50" s="4"/>
      <c r="RND50" s="4"/>
      <c r="RNE50" s="4"/>
      <c r="RNF50" s="4"/>
      <c r="RNG50" s="4"/>
      <c r="RNH50" s="4"/>
      <c r="RNI50" s="4"/>
      <c r="RNJ50" s="4"/>
      <c r="RNK50" s="4"/>
      <c r="RNL50" s="4"/>
      <c r="RNM50" s="4"/>
      <c r="RNN50" s="4"/>
      <c r="RNO50" s="4"/>
      <c r="RNP50" s="4"/>
      <c r="RNQ50" s="4"/>
      <c r="RNR50" s="4"/>
      <c r="RNS50" s="4"/>
      <c r="RNT50" s="4"/>
      <c r="RNU50" s="4"/>
      <c r="RNV50" s="4"/>
      <c r="RNW50" s="4"/>
      <c r="RNX50" s="4"/>
      <c r="RNY50" s="4"/>
      <c r="RNZ50" s="4"/>
      <c r="ROA50" s="4"/>
      <c r="ROB50" s="4"/>
      <c r="ROC50" s="4"/>
      <c r="ROD50" s="4"/>
      <c r="ROE50" s="4"/>
      <c r="ROF50" s="4"/>
      <c r="ROG50" s="4"/>
      <c r="ROH50" s="4"/>
      <c r="ROI50" s="4"/>
      <c r="ROJ50" s="4"/>
      <c r="ROK50" s="4"/>
      <c r="ROL50" s="4"/>
      <c r="ROM50" s="4"/>
      <c r="RON50" s="4"/>
      <c r="ROO50" s="4"/>
      <c r="ROP50" s="4"/>
      <c r="ROQ50" s="4"/>
      <c r="ROR50" s="4"/>
      <c r="ROS50" s="4"/>
      <c r="ROT50" s="4"/>
      <c r="ROU50" s="4"/>
      <c r="ROV50" s="4"/>
      <c r="ROW50" s="4"/>
      <c r="ROX50" s="4"/>
      <c r="ROY50" s="4"/>
      <c r="ROZ50" s="4"/>
      <c r="RPA50" s="4"/>
      <c r="RPB50" s="4"/>
      <c r="RPC50" s="4"/>
      <c r="RPD50" s="4"/>
      <c r="RPE50" s="4"/>
      <c r="RPF50" s="4"/>
      <c r="RPG50" s="4"/>
      <c r="RPH50" s="4"/>
      <c r="RPI50" s="4"/>
      <c r="RPJ50" s="4"/>
      <c r="RPK50" s="4"/>
      <c r="RPL50" s="4"/>
      <c r="RPM50" s="4"/>
      <c r="RPN50" s="4"/>
      <c r="RPO50" s="4"/>
      <c r="RPP50" s="4"/>
      <c r="RPQ50" s="4"/>
      <c r="RPR50" s="4"/>
      <c r="RPS50" s="4"/>
      <c r="RPT50" s="4"/>
      <c r="RPU50" s="4"/>
      <c r="RPV50" s="4"/>
      <c r="RPW50" s="4"/>
      <c r="RPX50" s="4"/>
      <c r="RPY50" s="4"/>
      <c r="RPZ50" s="4"/>
      <c r="RQA50" s="4"/>
      <c r="RQB50" s="4"/>
      <c r="RQC50" s="4"/>
      <c r="RQD50" s="4"/>
      <c r="RQE50" s="4"/>
      <c r="RQF50" s="4"/>
      <c r="RQG50" s="4"/>
      <c r="RQH50" s="4"/>
      <c r="RQI50" s="4"/>
      <c r="RQJ50" s="4"/>
      <c r="RQK50" s="4"/>
      <c r="RQL50" s="4"/>
      <c r="RQM50" s="4"/>
      <c r="RQN50" s="4"/>
      <c r="RQO50" s="4"/>
      <c r="RQP50" s="4"/>
      <c r="RQQ50" s="4"/>
      <c r="RQR50" s="4"/>
      <c r="RQS50" s="4"/>
      <c r="RQT50" s="4"/>
      <c r="RQU50" s="4"/>
      <c r="RQV50" s="4"/>
      <c r="RQW50" s="4"/>
      <c r="RQX50" s="4"/>
      <c r="RQY50" s="4"/>
      <c r="RQZ50" s="4"/>
      <c r="RRA50" s="4"/>
      <c r="RRB50" s="4"/>
      <c r="RRC50" s="4"/>
      <c r="RRD50" s="4"/>
      <c r="RRE50" s="4"/>
      <c r="RRF50" s="4"/>
      <c r="RRG50" s="4"/>
      <c r="RRH50" s="4"/>
      <c r="RRI50" s="4"/>
      <c r="RRJ50" s="4"/>
      <c r="RRK50" s="4"/>
      <c r="RRL50" s="4"/>
      <c r="RRM50" s="4"/>
      <c r="RRN50" s="4"/>
      <c r="RRO50" s="4"/>
      <c r="RRP50" s="4"/>
      <c r="RRQ50" s="4"/>
      <c r="RRR50" s="4"/>
      <c r="RRS50" s="4"/>
      <c r="RRT50" s="4"/>
      <c r="RRU50" s="4"/>
      <c r="RRV50" s="4"/>
      <c r="RRW50" s="4"/>
      <c r="RRX50" s="4"/>
      <c r="RRY50" s="4"/>
      <c r="RRZ50" s="4"/>
      <c r="RSA50" s="4"/>
      <c r="RSB50" s="4"/>
      <c r="RSC50" s="4"/>
      <c r="RSD50" s="4"/>
      <c r="RSE50" s="4"/>
      <c r="RSF50" s="4"/>
      <c r="RSG50" s="4"/>
      <c r="RSH50" s="4"/>
      <c r="RSI50" s="4"/>
      <c r="RSJ50" s="4"/>
      <c r="RSK50" s="4"/>
      <c r="RSL50" s="4"/>
      <c r="RSM50" s="4"/>
      <c r="RSN50" s="4"/>
      <c r="RSO50" s="4"/>
      <c r="RSP50" s="4"/>
      <c r="RSQ50" s="4"/>
      <c r="RSR50" s="4"/>
      <c r="RSS50" s="4"/>
      <c r="RST50" s="4"/>
      <c r="RSU50" s="4"/>
      <c r="RSV50" s="4"/>
      <c r="RSW50" s="4"/>
      <c r="RSX50" s="4"/>
      <c r="RSY50" s="4"/>
      <c r="RSZ50" s="4"/>
      <c r="RTA50" s="4"/>
      <c r="RTB50" s="4"/>
      <c r="RTC50" s="4"/>
      <c r="RTD50" s="4"/>
      <c r="RTE50" s="4"/>
      <c r="RTF50" s="4"/>
      <c r="RTG50" s="4"/>
      <c r="RTH50" s="4"/>
      <c r="RTI50" s="4"/>
      <c r="RTJ50" s="4"/>
      <c r="RTK50" s="4"/>
      <c r="RTL50" s="4"/>
      <c r="RTM50" s="4"/>
      <c r="RTN50" s="4"/>
      <c r="RTO50" s="4"/>
      <c r="RTP50" s="4"/>
      <c r="RTQ50" s="4"/>
      <c r="RTR50" s="4"/>
      <c r="RTS50" s="4"/>
      <c r="RTT50" s="4"/>
      <c r="RTU50" s="4"/>
      <c r="RTV50" s="4"/>
      <c r="RTW50" s="4"/>
      <c r="RTX50" s="4"/>
      <c r="RTY50" s="4"/>
      <c r="RTZ50" s="4"/>
      <c r="RUA50" s="4"/>
      <c r="RUB50" s="4"/>
      <c r="RUC50" s="4"/>
      <c r="RUD50" s="4"/>
      <c r="RUE50" s="4"/>
      <c r="RUF50" s="4"/>
      <c r="RUG50" s="4"/>
      <c r="RUH50" s="4"/>
      <c r="RUI50" s="4"/>
      <c r="RUJ50" s="4"/>
      <c r="RUK50" s="4"/>
      <c r="RUL50" s="4"/>
      <c r="RUM50" s="4"/>
      <c r="RUN50" s="4"/>
      <c r="RUO50" s="4"/>
      <c r="RUP50" s="4"/>
      <c r="RUQ50" s="4"/>
      <c r="RUR50" s="4"/>
      <c r="RUS50" s="4"/>
      <c r="RUT50" s="4"/>
      <c r="RUU50" s="4"/>
      <c r="RUV50" s="4"/>
      <c r="RUW50" s="4"/>
      <c r="RUX50" s="4"/>
      <c r="RUY50" s="4"/>
      <c r="RUZ50" s="4"/>
      <c r="RVA50" s="4"/>
      <c r="RVB50" s="4"/>
      <c r="RVC50" s="4"/>
      <c r="RVD50" s="4"/>
      <c r="RVE50" s="4"/>
      <c r="RVF50" s="4"/>
      <c r="RVG50" s="4"/>
      <c r="RVH50" s="4"/>
      <c r="RVI50" s="4"/>
      <c r="RVJ50" s="4"/>
      <c r="RVK50" s="4"/>
      <c r="RVL50" s="4"/>
      <c r="RVM50" s="4"/>
      <c r="RVN50" s="4"/>
      <c r="RVO50" s="4"/>
      <c r="RVP50" s="4"/>
      <c r="RVQ50" s="4"/>
      <c r="RVR50" s="4"/>
      <c r="RVS50" s="4"/>
      <c r="RVT50" s="4"/>
      <c r="RVU50" s="4"/>
      <c r="RVV50" s="4"/>
      <c r="RVW50" s="4"/>
      <c r="RVX50" s="4"/>
      <c r="RVY50" s="4"/>
      <c r="RVZ50" s="4"/>
      <c r="RWA50" s="4"/>
      <c r="RWB50" s="4"/>
      <c r="RWC50" s="4"/>
      <c r="RWD50" s="4"/>
      <c r="RWE50" s="4"/>
      <c r="RWF50" s="4"/>
      <c r="RWG50" s="4"/>
      <c r="RWH50" s="4"/>
      <c r="RWI50" s="4"/>
      <c r="RWJ50" s="4"/>
      <c r="RWK50" s="4"/>
      <c r="RWL50" s="4"/>
      <c r="RWM50" s="4"/>
      <c r="RWN50" s="4"/>
      <c r="RWO50" s="4"/>
      <c r="RWP50" s="4"/>
      <c r="RWQ50" s="4"/>
      <c r="RWR50" s="4"/>
      <c r="RWS50" s="4"/>
      <c r="RWT50" s="4"/>
      <c r="RWU50" s="4"/>
      <c r="RWV50" s="4"/>
      <c r="RWW50" s="4"/>
      <c r="RWX50" s="4"/>
      <c r="RWY50" s="4"/>
      <c r="RWZ50" s="4"/>
      <c r="RXA50" s="4"/>
      <c r="RXB50" s="4"/>
      <c r="RXC50" s="4"/>
      <c r="RXD50" s="4"/>
      <c r="RXE50" s="4"/>
      <c r="RXF50" s="4"/>
      <c r="RXG50" s="4"/>
      <c r="RXH50" s="4"/>
      <c r="RXI50" s="4"/>
      <c r="RXJ50" s="4"/>
      <c r="RXK50" s="4"/>
      <c r="RXL50" s="4"/>
      <c r="RXM50" s="4"/>
      <c r="RXN50" s="4"/>
      <c r="RXO50" s="4"/>
      <c r="RXP50" s="4"/>
      <c r="RXQ50" s="4"/>
      <c r="RXR50" s="4"/>
      <c r="RXS50" s="4"/>
      <c r="RXT50" s="4"/>
      <c r="RXU50" s="4"/>
      <c r="RXV50" s="4"/>
      <c r="RXW50" s="4"/>
      <c r="RXX50" s="4"/>
      <c r="RXY50" s="4"/>
      <c r="RXZ50" s="4"/>
      <c r="RYA50" s="4"/>
      <c r="RYB50" s="4"/>
      <c r="RYC50" s="4"/>
      <c r="RYD50" s="4"/>
      <c r="RYE50" s="4"/>
      <c r="RYF50" s="4"/>
      <c r="RYG50" s="4"/>
      <c r="RYH50" s="4"/>
      <c r="RYI50" s="4"/>
      <c r="RYJ50" s="4"/>
      <c r="RYK50" s="4"/>
      <c r="RYL50" s="4"/>
      <c r="RYM50" s="4"/>
      <c r="RYN50" s="4"/>
      <c r="RYO50" s="4"/>
      <c r="RYP50" s="4"/>
      <c r="RYQ50" s="4"/>
      <c r="RYR50" s="4"/>
      <c r="RYS50" s="4"/>
      <c r="RYT50" s="4"/>
      <c r="RYU50" s="4"/>
      <c r="RYV50" s="4"/>
      <c r="RYW50" s="4"/>
      <c r="RYX50" s="4"/>
      <c r="RYY50" s="4"/>
      <c r="RYZ50" s="4"/>
      <c r="RZA50" s="4"/>
      <c r="RZB50" s="4"/>
      <c r="RZC50" s="4"/>
      <c r="RZD50" s="4"/>
      <c r="RZE50" s="4"/>
      <c r="RZF50" s="4"/>
      <c r="RZG50" s="4"/>
      <c r="RZH50" s="4"/>
      <c r="RZI50" s="4"/>
      <c r="RZJ50" s="4"/>
      <c r="RZK50" s="4"/>
      <c r="RZL50" s="4"/>
      <c r="RZM50" s="4"/>
      <c r="RZN50" s="4"/>
      <c r="RZO50" s="4"/>
      <c r="RZP50" s="4"/>
      <c r="RZQ50" s="4"/>
      <c r="RZR50" s="4"/>
      <c r="RZS50" s="4"/>
      <c r="RZT50" s="4"/>
      <c r="RZU50" s="4"/>
      <c r="RZV50" s="4"/>
      <c r="RZW50" s="4"/>
      <c r="RZX50" s="4"/>
      <c r="RZY50" s="4"/>
      <c r="RZZ50" s="4"/>
      <c r="SAA50" s="4"/>
      <c r="SAB50" s="4"/>
      <c r="SAC50" s="4"/>
      <c r="SAD50" s="4"/>
      <c r="SAE50" s="4"/>
      <c r="SAF50" s="4"/>
      <c r="SAG50" s="4"/>
      <c r="SAH50" s="4"/>
      <c r="SAI50" s="4"/>
      <c r="SAJ50" s="4"/>
      <c r="SAK50" s="4"/>
      <c r="SAL50" s="4"/>
      <c r="SAM50" s="4"/>
      <c r="SAN50" s="4"/>
      <c r="SAO50" s="4"/>
      <c r="SAP50" s="4"/>
      <c r="SAQ50" s="4"/>
      <c r="SAR50" s="4"/>
      <c r="SAS50" s="4"/>
      <c r="SAT50" s="4"/>
      <c r="SAU50" s="4"/>
      <c r="SAV50" s="4"/>
      <c r="SAW50" s="4"/>
      <c r="SAX50" s="4"/>
      <c r="SAY50" s="4"/>
      <c r="SAZ50" s="4"/>
      <c r="SBA50" s="4"/>
      <c r="SBB50" s="4"/>
      <c r="SBC50" s="4"/>
      <c r="SBD50" s="4"/>
      <c r="SBE50" s="4"/>
      <c r="SBF50" s="4"/>
      <c r="SBG50" s="4"/>
      <c r="SBH50" s="4"/>
      <c r="SBI50" s="4"/>
      <c r="SBJ50" s="4"/>
      <c r="SBK50" s="4"/>
      <c r="SBL50" s="4"/>
      <c r="SBM50" s="4"/>
      <c r="SBN50" s="4"/>
      <c r="SBO50" s="4"/>
      <c r="SBP50" s="4"/>
      <c r="SBQ50" s="4"/>
      <c r="SBR50" s="4"/>
      <c r="SBS50" s="4"/>
      <c r="SBT50" s="4"/>
      <c r="SBU50" s="4"/>
      <c r="SBV50" s="4"/>
      <c r="SBW50" s="4"/>
      <c r="SBX50" s="4"/>
      <c r="SBY50" s="4"/>
      <c r="SBZ50" s="4"/>
      <c r="SCA50" s="4"/>
      <c r="SCB50" s="4"/>
      <c r="SCC50" s="4"/>
      <c r="SCD50" s="4"/>
      <c r="SCE50" s="4"/>
      <c r="SCF50" s="4"/>
      <c r="SCG50" s="4"/>
      <c r="SCH50" s="4"/>
      <c r="SCI50" s="4"/>
      <c r="SCJ50" s="4"/>
      <c r="SCK50" s="4"/>
      <c r="SCL50" s="4"/>
      <c r="SCM50" s="4"/>
      <c r="SCN50" s="4"/>
      <c r="SCO50" s="4"/>
      <c r="SCP50" s="4"/>
      <c r="SCQ50" s="4"/>
      <c r="SCR50" s="4"/>
      <c r="SCS50" s="4"/>
      <c r="SCT50" s="4"/>
      <c r="SCU50" s="4"/>
      <c r="SCV50" s="4"/>
      <c r="SCW50" s="4"/>
      <c r="SCX50" s="4"/>
      <c r="SCY50" s="4"/>
      <c r="SCZ50" s="4"/>
      <c r="SDA50" s="4"/>
      <c r="SDB50" s="4"/>
      <c r="SDC50" s="4"/>
      <c r="SDD50" s="4"/>
      <c r="SDE50" s="4"/>
      <c r="SDF50" s="4"/>
      <c r="SDG50" s="4"/>
      <c r="SDH50" s="4"/>
      <c r="SDI50" s="4"/>
      <c r="SDJ50" s="4"/>
      <c r="SDK50" s="4"/>
      <c r="SDL50" s="4"/>
      <c r="SDM50" s="4"/>
      <c r="SDN50" s="4"/>
      <c r="SDO50" s="4"/>
      <c r="SDP50" s="4"/>
      <c r="SDQ50" s="4"/>
      <c r="SDR50" s="4"/>
      <c r="SDS50" s="4"/>
      <c r="SDT50" s="4"/>
      <c r="SDU50" s="4"/>
      <c r="SDV50" s="4"/>
      <c r="SDW50" s="4"/>
      <c r="SDX50" s="4"/>
      <c r="SDY50" s="4"/>
      <c r="SDZ50" s="4"/>
      <c r="SEA50" s="4"/>
      <c r="SEB50" s="4"/>
      <c r="SEC50" s="4"/>
      <c r="SED50" s="4"/>
      <c r="SEE50" s="4"/>
      <c r="SEF50" s="4"/>
      <c r="SEG50" s="4"/>
      <c r="SEH50" s="4"/>
      <c r="SEI50" s="4"/>
      <c r="SEJ50" s="4"/>
      <c r="SEK50" s="4"/>
      <c r="SEL50" s="4"/>
      <c r="SEM50" s="4"/>
      <c r="SEN50" s="4"/>
      <c r="SEO50" s="4"/>
      <c r="SEP50" s="4"/>
      <c r="SEQ50" s="4"/>
      <c r="SER50" s="4"/>
      <c r="SES50" s="4"/>
      <c r="SET50" s="4"/>
      <c r="SEU50" s="4"/>
      <c r="SEV50" s="4"/>
      <c r="SEW50" s="4"/>
      <c r="SEX50" s="4"/>
      <c r="SEY50" s="4"/>
      <c r="SEZ50" s="4"/>
      <c r="SFA50" s="4"/>
      <c r="SFB50" s="4"/>
      <c r="SFC50" s="4"/>
      <c r="SFD50" s="4"/>
      <c r="SFE50" s="4"/>
      <c r="SFF50" s="4"/>
      <c r="SFG50" s="4"/>
      <c r="SFH50" s="4"/>
      <c r="SFI50" s="4"/>
      <c r="SFJ50" s="4"/>
      <c r="SFK50" s="4"/>
      <c r="SFL50" s="4"/>
      <c r="SFM50" s="4"/>
      <c r="SFN50" s="4"/>
      <c r="SFO50" s="4"/>
      <c r="SFP50" s="4"/>
      <c r="SFQ50" s="4"/>
      <c r="SFR50" s="4"/>
      <c r="SFS50" s="4"/>
      <c r="SFT50" s="4"/>
      <c r="SFU50" s="4"/>
      <c r="SFV50" s="4"/>
      <c r="SFW50" s="4"/>
      <c r="SFX50" s="4"/>
      <c r="SFY50" s="4"/>
      <c r="SFZ50" s="4"/>
      <c r="SGA50" s="4"/>
      <c r="SGB50" s="4"/>
      <c r="SGC50" s="4"/>
      <c r="SGD50" s="4"/>
      <c r="SGE50" s="4"/>
      <c r="SGF50" s="4"/>
      <c r="SGG50" s="4"/>
      <c r="SGH50" s="4"/>
      <c r="SGI50" s="4"/>
      <c r="SGJ50" s="4"/>
      <c r="SGK50" s="4"/>
      <c r="SGL50" s="4"/>
      <c r="SGM50" s="4"/>
      <c r="SGN50" s="4"/>
      <c r="SGO50" s="4"/>
      <c r="SGP50" s="4"/>
      <c r="SGQ50" s="4"/>
      <c r="SGR50" s="4"/>
      <c r="SGS50" s="4"/>
      <c r="SGT50" s="4"/>
      <c r="SGU50" s="4"/>
      <c r="SGV50" s="4"/>
      <c r="SGW50" s="4"/>
      <c r="SGX50" s="4"/>
      <c r="SGY50" s="4"/>
      <c r="SGZ50" s="4"/>
      <c r="SHA50" s="4"/>
      <c r="SHB50" s="4"/>
      <c r="SHC50" s="4"/>
      <c r="SHD50" s="4"/>
      <c r="SHE50" s="4"/>
      <c r="SHF50" s="4"/>
      <c r="SHG50" s="4"/>
      <c r="SHH50" s="4"/>
      <c r="SHI50" s="4"/>
      <c r="SHJ50" s="4"/>
      <c r="SHK50" s="4"/>
      <c r="SHL50" s="4"/>
      <c r="SHM50" s="4"/>
      <c r="SHN50" s="4"/>
      <c r="SHO50" s="4"/>
      <c r="SHP50" s="4"/>
      <c r="SHQ50" s="4"/>
      <c r="SHR50" s="4"/>
      <c r="SHS50" s="4"/>
      <c r="SHT50" s="4"/>
      <c r="SHU50" s="4"/>
      <c r="SHV50" s="4"/>
      <c r="SHW50" s="4"/>
      <c r="SHX50" s="4"/>
      <c r="SHY50" s="4"/>
      <c r="SHZ50" s="4"/>
      <c r="SIA50" s="4"/>
      <c r="SIB50" s="4"/>
      <c r="SIC50" s="4"/>
      <c r="SID50" s="4"/>
      <c r="SIE50" s="4"/>
      <c r="SIF50" s="4"/>
      <c r="SIG50" s="4"/>
      <c r="SIH50" s="4"/>
      <c r="SII50" s="4"/>
      <c r="SIJ50" s="4"/>
      <c r="SIK50" s="4"/>
      <c r="SIL50" s="4"/>
      <c r="SIM50" s="4"/>
      <c r="SIN50" s="4"/>
      <c r="SIO50" s="4"/>
      <c r="SIP50" s="4"/>
      <c r="SIQ50" s="4"/>
      <c r="SIR50" s="4"/>
      <c r="SIS50" s="4"/>
      <c r="SIT50" s="4"/>
      <c r="SIU50" s="4"/>
      <c r="SIV50" s="4"/>
      <c r="SIW50" s="4"/>
      <c r="SIX50" s="4"/>
      <c r="SIY50" s="4"/>
      <c r="SIZ50" s="4"/>
      <c r="SJA50" s="4"/>
      <c r="SJB50" s="4"/>
      <c r="SJC50" s="4"/>
      <c r="SJD50" s="4"/>
      <c r="SJE50" s="4"/>
      <c r="SJF50" s="4"/>
      <c r="SJG50" s="4"/>
      <c r="SJH50" s="4"/>
      <c r="SJI50" s="4"/>
      <c r="SJJ50" s="4"/>
      <c r="SJK50" s="4"/>
      <c r="SJL50" s="4"/>
      <c r="SJM50" s="4"/>
      <c r="SJN50" s="4"/>
      <c r="SJO50" s="4"/>
      <c r="SJP50" s="4"/>
      <c r="SJQ50" s="4"/>
      <c r="SJR50" s="4"/>
      <c r="SJS50" s="4"/>
      <c r="SJT50" s="4"/>
      <c r="SJU50" s="4"/>
      <c r="SJV50" s="4"/>
      <c r="SJW50" s="4"/>
      <c r="SJX50" s="4"/>
      <c r="SJY50" s="4"/>
      <c r="SJZ50" s="4"/>
      <c r="SKA50" s="4"/>
      <c r="SKB50" s="4"/>
      <c r="SKC50" s="4"/>
      <c r="SKD50" s="4"/>
      <c r="SKE50" s="4"/>
      <c r="SKF50" s="4"/>
      <c r="SKG50" s="4"/>
      <c r="SKH50" s="4"/>
      <c r="SKI50" s="4"/>
      <c r="SKJ50" s="4"/>
      <c r="SKK50" s="4"/>
      <c r="SKL50" s="4"/>
      <c r="SKM50" s="4"/>
      <c r="SKN50" s="4"/>
      <c r="SKO50" s="4"/>
      <c r="SKP50" s="4"/>
      <c r="SKQ50" s="4"/>
      <c r="SKR50" s="4"/>
      <c r="SKS50" s="4"/>
      <c r="SKT50" s="4"/>
      <c r="SKU50" s="4"/>
      <c r="SKV50" s="4"/>
      <c r="SKW50" s="4"/>
      <c r="SKX50" s="4"/>
      <c r="SKY50" s="4"/>
      <c r="SKZ50" s="4"/>
      <c r="SLA50" s="4"/>
      <c r="SLB50" s="4"/>
      <c r="SLC50" s="4"/>
      <c r="SLD50" s="4"/>
      <c r="SLE50" s="4"/>
      <c r="SLF50" s="4"/>
      <c r="SLG50" s="4"/>
      <c r="SLH50" s="4"/>
      <c r="SLI50" s="4"/>
      <c r="SLJ50" s="4"/>
      <c r="SLK50" s="4"/>
      <c r="SLL50" s="4"/>
      <c r="SLM50" s="4"/>
      <c r="SLN50" s="4"/>
      <c r="SLO50" s="4"/>
      <c r="SLP50" s="4"/>
      <c r="SLQ50" s="4"/>
      <c r="SLR50" s="4"/>
      <c r="SLS50" s="4"/>
      <c r="SLT50" s="4"/>
      <c r="SLU50" s="4"/>
      <c r="SLV50" s="4"/>
      <c r="SLW50" s="4"/>
      <c r="SLX50" s="4"/>
      <c r="SLY50" s="4"/>
      <c r="SLZ50" s="4"/>
      <c r="SMA50" s="4"/>
      <c r="SMB50" s="4"/>
      <c r="SMC50" s="4"/>
      <c r="SMD50" s="4"/>
      <c r="SME50" s="4"/>
      <c r="SMF50" s="4"/>
      <c r="SMG50" s="4"/>
      <c r="SMH50" s="4"/>
      <c r="SMI50" s="4"/>
      <c r="SMJ50" s="4"/>
      <c r="SMK50" s="4"/>
      <c r="SML50" s="4"/>
      <c r="SMM50" s="4"/>
      <c r="SMN50" s="4"/>
      <c r="SMO50" s="4"/>
      <c r="SMP50" s="4"/>
      <c r="SMQ50" s="4"/>
      <c r="SMR50" s="4"/>
      <c r="SMS50" s="4"/>
      <c r="SMT50" s="4"/>
      <c r="SMU50" s="4"/>
      <c r="SMV50" s="4"/>
      <c r="SMW50" s="4"/>
      <c r="SMX50" s="4"/>
      <c r="SMY50" s="4"/>
      <c r="SMZ50" s="4"/>
      <c r="SNA50" s="4"/>
      <c r="SNB50" s="4"/>
      <c r="SNC50" s="4"/>
      <c r="SND50" s="4"/>
      <c r="SNE50" s="4"/>
      <c r="SNF50" s="4"/>
      <c r="SNG50" s="4"/>
      <c r="SNH50" s="4"/>
      <c r="SNI50" s="4"/>
      <c r="SNJ50" s="4"/>
      <c r="SNK50" s="4"/>
      <c r="SNL50" s="4"/>
      <c r="SNM50" s="4"/>
      <c r="SNN50" s="4"/>
      <c r="SNO50" s="4"/>
      <c r="SNP50" s="4"/>
      <c r="SNQ50" s="4"/>
      <c r="SNR50" s="4"/>
      <c r="SNS50" s="4"/>
      <c r="SNT50" s="4"/>
      <c r="SNU50" s="4"/>
      <c r="SNV50" s="4"/>
      <c r="SNW50" s="4"/>
      <c r="SNX50" s="4"/>
      <c r="SNY50" s="4"/>
      <c r="SNZ50" s="4"/>
      <c r="SOA50" s="4"/>
      <c r="SOB50" s="4"/>
      <c r="SOC50" s="4"/>
      <c r="SOD50" s="4"/>
      <c r="SOE50" s="4"/>
      <c r="SOF50" s="4"/>
      <c r="SOG50" s="4"/>
      <c r="SOH50" s="4"/>
      <c r="SOI50" s="4"/>
      <c r="SOJ50" s="4"/>
      <c r="SOK50" s="4"/>
      <c r="SOL50" s="4"/>
      <c r="SOM50" s="4"/>
      <c r="SON50" s="4"/>
      <c r="SOO50" s="4"/>
      <c r="SOP50" s="4"/>
      <c r="SOQ50" s="4"/>
      <c r="SOR50" s="4"/>
      <c r="SOS50" s="4"/>
      <c r="SOT50" s="4"/>
      <c r="SOU50" s="4"/>
      <c r="SOV50" s="4"/>
      <c r="SOW50" s="4"/>
      <c r="SOX50" s="4"/>
      <c r="SOY50" s="4"/>
      <c r="SOZ50" s="4"/>
      <c r="SPA50" s="4"/>
      <c r="SPB50" s="4"/>
      <c r="SPC50" s="4"/>
      <c r="SPD50" s="4"/>
      <c r="SPE50" s="4"/>
      <c r="SPF50" s="4"/>
      <c r="SPG50" s="4"/>
      <c r="SPH50" s="4"/>
      <c r="SPI50" s="4"/>
      <c r="SPJ50" s="4"/>
      <c r="SPK50" s="4"/>
      <c r="SPL50" s="4"/>
      <c r="SPM50" s="4"/>
      <c r="SPN50" s="4"/>
      <c r="SPO50" s="4"/>
      <c r="SPP50" s="4"/>
      <c r="SPQ50" s="4"/>
      <c r="SPR50" s="4"/>
      <c r="SPS50" s="4"/>
      <c r="SPT50" s="4"/>
      <c r="SPU50" s="4"/>
      <c r="SPV50" s="4"/>
      <c r="SPW50" s="4"/>
      <c r="SPX50" s="4"/>
      <c r="SPY50" s="4"/>
      <c r="SPZ50" s="4"/>
      <c r="SQA50" s="4"/>
      <c r="SQB50" s="4"/>
      <c r="SQC50" s="4"/>
      <c r="SQD50" s="4"/>
      <c r="SQE50" s="4"/>
      <c r="SQF50" s="4"/>
      <c r="SQG50" s="4"/>
      <c r="SQH50" s="4"/>
      <c r="SQI50" s="4"/>
      <c r="SQJ50" s="4"/>
      <c r="SQK50" s="4"/>
      <c r="SQL50" s="4"/>
      <c r="SQM50" s="4"/>
      <c r="SQN50" s="4"/>
      <c r="SQO50" s="4"/>
      <c r="SQP50" s="4"/>
      <c r="SQQ50" s="4"/>
      <c r="SQR50" s="4"/>
      <c r="SQS50" s="4"/>
      <c r="SQT50" s="4"/>
      <c r="SQU50" s="4"/>
      <c r="SQV50" s="4"/>
      <c r="SQW50" s="4"/>
      <c r="SQX50" s="4"/>
      <c r="SQY50" s="4"/>
      <c r="SQZ50" s="4"/>
      <c r="SRA50" s="4"/>
      <c r="SRB50" s="4"/>
      <c r="SRC50" s="4"/>
      <c r="SRD50" s="4"/>
      <c r="SRE50" s="4"/>
      <c r="SRF50" s="4"/>
      <c r="SRG50" s="4"/>
      <c r="SRH50" s="4"/>
      <c r="SRI50" s="4"/>
      <c r="SRJ50" s="4"/>
      <c r="SRK50" s="4"/>
      <c r="SRL50" s="4"/>
      <c r="SRM50" s="4"/>
      <c r="SRN50" s="4"/>
      <c r="SRO50" s="4"/>
      <c r="SRP50" s="4"/>
      <c r="SRQ50" s="4"/>
      <c r="SRR50" s="4"/>
      <c r="SRS50" s="4"/>
      <c r="SRT50" s="4"/>
      <c r="SRU50" s="4"/>
      <c r="SRV50" s="4"/>
      <c r="SRW50" s="4"/>
      <c r="SRX50" s="4"/>
      <c r="SRY50" s="4"/>
      <c r="SRZ50" s="4"/>
      <c r="SSA50" s="4"/>
      <c r="SSB50" s="4"/>
      <c r="SSC50" s="4"/>
      <c r="SSD50" s="4"/>
      <c r="SSE50" s="4"/>
      <c r="SSF50" s="4"/>
      <c r="SSG50" s="4"/>
      <c r="SSH50" s="4"/>
      <c r="SSI50" s="4"/>
      <c r="SSJ50" s="4"/>
      <c r="SSK50" s="4"/>
      <c r="SSL50" s="4"/>
      <c r="SSM50" s="4"/>
      <c r="SSN50" s="4"/>
      <c r="SSO50" s="4"/>
      <c r="SSP50" s="4"/>
      <c r="SSQ50" s="4"/>
      <c r="SSR50" s="4"/>
      <c r="SSS50" s="4"/>
      <c r="SST50" s="4"/>
      <c r="SSU50" s="4"/>
      <c r="SSV50" s="4"/>
      <c r="SSW50" s="4"/>
      <c r="SSX50" s="4"/>
      <c r="SSY50" s="4"/>
      <c r="SSZ50" s="4"/>
      <c r="STA50" s="4"/>
      <c r="STB50" s="4"/>
      <c r="STC50" s="4"/>
      <c r="STD50" s="4"/>
      <c r="STE50" s="4"/>
      <c r="STF50" s="4"/>
      <c r="STG50" s="4"/>
      <c r="STH50" s="4"/>
      <c r="STI50" s="4"/>
      <c r="STJ50" s="4"/>
      <c r="STK50" s="4"/>
      <c r="STL50" s="4"/>
      <c r="STM50" s="4"/>
      <c r="STN50" s="4"/>
      <c r="STO50" s="4"/>
      <c r="STP50" s="4"/>
      <c r="STQ50" s="4"/>
      <c r="STR50" s="4"/>
      <c r="STS50" s="4"/>
      <c r="STT50" s="4"/>
      <c r="STU50" s="4"/>
      <c r="STV50" s="4"/>
      <c r="STW50" s="4"/>
      <c r="STX50" s="4"/>
      <c r="STY50" s="4"/>
      <c r="STZ50" s="4"/>
      <c r="SUA50" s="4"/>
      <c r="SUB50" s="4"/>
      <c r="SUC50" s="4"/>
      <c r="SUD50" s="4"/>
      <c r="SUE50" s="4"/>
      <c r="SUF50" s="4"/>
      <c r="SUG50" s="4"/>
      <c r="SUH50" s="4"/>
      <c r="SUI50" s="4"/>
      <c r="SUJ50" s="4"/>
      <c r="SUK50" s="4"/>
      <c r="SUL50" s="4"/>
      <c r="SUM50" s="4"/>
      <c r="SUN50" s="4"/>
      <c r="SUO50" s="4"/>
      <c r="SUP50" s="4"/>
      <c r="SUQ50" s="4"/>
      <c r="SUR50" s="4"/>
      <c r="SUS50" s="4"/>
      <c r="SUT50" s="4"/>
      <c r="SUU50" s="4"/>
      <c r="SUV50" s="4"/>
      <c r="SUW50" s="4"/>
      <c r="SUX50" s="4"/>
      <c r="SUY50" s="4"/>
      <c r="SUZ50" s="4"/>
      <c r="SVA50" s="4"/>
      <c r="SVB50" s="4"/>
      <c r="SVC50" s="4"/>
      <c r="SVD50" s="4"/>
      <c r="SVE50" s="4"/>
      <c r="SVF50" s="4"/>
      <c r="SVG50" s="4"/>
      <c r="SVH50" s="4"/>
      <c r="SVI50" s="4"/>
      <c r="SVJ50" s="4"/>
      <c r="SVK50" s="4"/>
      <c r="SVL50" s="4"/>
      <c r="SVM50" s="4"/>
      <c r="SVN50" s="4"/>
      <c r="SVO50" s="4"/>
      <c r="SVP50" s="4"/>
      <c r="SVQ50" s="4"/>
      <c r="SVR50" s="4"/>
      <c r="SVS50" s="4"/>
      <c r="SVT50" s="4"/>
      <c r="SVU50" s="4"/>
      <c r="SVV50" s="4"/>
      <c r="SVW50" s="4"/>
      <c r="SVX50" s="4"/>
      <c r="SVY50" s="4"/>
      <c r="SVZ50" s="4"/>
      <c r="SWA50" s="4"/>
      <c r="SWB50" s="4"/>
      <c r="SWC50" s="4"/>
      <c r="SWD50" s="4"/>
      <c r="SWE50" s="4"/>
      <c r="SWF50" s="4"/>
      <c r="SWG50" s="4"/>
      <c r="SWH50" s="4"/>
      <c r="SWI50" s="4"/>
      <c r="SWJ50" s="4"/>
      <c r="SWK50" s="4"/>
      <c r="SWL50" s="4"/>
      <c r="SWM50" s="4"/>
      <c r="SWN50" s="4"/>
      <c r="SWO50" s="4"/>
      <c r="SWP50" s="4"/>
      <c r="SWQ50" s="4"/>
      <c r="SWR50" s="4"/>
      <c r="SWS50" s="4"/>
      <c r="SWT50" s="4"/>
      <c r="SWU50" s="4"/>
      <c r="SWV50" s="4"/>
      <c r="SWW50" s="4"/>
      <c r="SWX50" s="4"/>
      <c r="SWY50" s="4"/>
      <c r="SWZ50" s="4"/>
      <c r="SXA50" s="4"/>
      <c r="SXB50" s="4"/>
      <c r="SXC50" s="4"/>
      <c r="SXD50" s="4"/>
      <c r="SXE50" s="4"/>
      <c r="SXF50" s="4"/>
      <c r="SXG50" s="4"/>
      <c r="SXH50" s="4"/>
      <c r="SXI50" s="4"/>
      <c r="SXJ50" s="4"/>
      <c r="SXK50" s="4"/>
      <c r="SXL50" s="4"/>
      <c r="SXM50" s="4"/>
      <c r="SXN50" s="4"/>
      <c r="SXO50" s="4"/>
      <c r="SXP50" s="4"/>
      <c r="SXQ50" s="4"/>
      <c r="SXR50" s="4"/>
      <c r="SXS50" s="4"/>
      <c r="SXT50" s="4"/>
      <c r="SXU50" s="4"/>
      <c r="SXV50" s="4"/>
      <c r="SXW50" s="4"/>
      <c r="SXX50" s="4"/>
      <c r="SXY50" s="4"/>
      <c r="SXZ50" s="4"/>
      <c r="SYA50" s="4"/>
      <c r="SYB50" s="4"/>
      <c r="SYC50" s="4"/>
      <c r="SYD50" s="4"/>
      <c r="SYE50" s="4"/>
      <c r="SYF50" s="4"/>
      <c r="SYG50" s="4"/>
      <c r="SYH50" s="4"/>
      <c r="SYI50" s="4"/>
      <c r="SYJ50" s="4"/>
      <c r="SYK50" s="4"/>
      <c r="SYL50" s="4"/>
      <c r="SYM50" s="4"/>
      <c r="SYN50" s="4"/>
      <c r="SYO50" s="4"/>
      <c r="SYP50" s="4"/>
      <c r="SYQ50" s="4"/>
      <c r="SYR50" s="4"/>
      <c r="SYS50" s="4"/>
      <c r="SYT50" s="4"/>
      <c r="SYU50" s="4"/>
      <c r="SYV50" s="4"/>
      <c r="SYW50" s="4"/>
      <c r="SYX50" s="4"/>
      <c r="SYY50" s="4"/>
      <c r="SYZ50" s="4"/>
      <c r="SZA50" s="4"/>
      <c r="SZB50" s="4"/>
      <c r="SZC50" s="4"/>
      <c r="SZD50" s="4"/>
      <c r="SZE50" s="4"/>
      <c r="SZF50" s="4"/>
      <c r="SZG50" s="4"/>
      <c r="SZH50" s="4"/>
      <c r="SZI50" s="4"/>
      <c r="SZJ50" s="4"/>
      <c r="SZK50" s="4"/>
      <c r="SZL50" s="4"/>
      <c r="SZM50" s="4"/>
      <c r="SZN50" s="4"/>
      <c r="SZO50" s="4"/>
      <c r="SZP50" s="4"/>
      <c r="SZQ50" s="4"/>
      <c r="SZR50" s="4"/>
      <c r="SZS50" s="4"/>
      <c r="SZT50" s="4"/>
      <c r="SZU50" s="4"/>
      <c r="SZV50" s="4"/>
      <c r="SZW50" s="4"/>
      <c r="SZX50" s="4"/>
      <c r="SZY50" s="4"/>
      <c r="SZZ50" s="4"/>
      <c r="TAA50" s="4"/>
      <c r="TAB50" s="4"/>
      <c r="TAC50" s="4"/>
      <c r="TAD50" s="4"/>
      <c r="TAE50" s="4"/>
      <c r="TAF50" s="4"/>
      <c r="TAG50" s="4"/>
      <c r="TAH50" s="4"/>
      <c r="TAI50" s="4"/>
      <c r="TAJ50" s="4"/>
      <c r="TAK50" s="4"/>
      <c r="TAL50" s="4"/>
      <c r="TAM50" s="4"/>
      <c r="TAN50" s="4"/>
      <c r="TAO50" s="4"/>
      <c r="TAP50" s="4"/>
      <c r="TAQ50" s="4"/>
      <c r="TAR50" s="4"/>
      <c r="TAS50" s="4"/>
      <c r="TAT50" s="4"/>
      <c r="TAU50" s="4"/>
      <c r="TAV50" s="4"/>
      <c r="TAW50" s="4"/>
      <c r="TAX50" s="4"/>
      <c r="TAY50" s="4"/>
      <c r="TAZ50" s="4"/>
      <c r="TBA50" s="4"/>
      <c r="TBB50" s="4"/>
      <c r="TBC50" s="4"/>
      <c r="TBD50" s="4"/>
      <c r="TBE50" s="4"/>
      <c r="TBF50" s="4"/>
      <c r="TBG50" s="4"/>
      <c r="TBH50" s="4"/>
      <c r="TBI50" s="4"/>
      <c r="TBJ50" s="4"/>
      <c r="TBK50" s="4"/>
      <c r="TBL50" s="4"/>
      <c r="TBM50" s="4"/>
      <c r="TBN50" s="4"/>
      <c r="TBO50" s="4"/>
      <c r="TBP50" s="4"/>
      <c r="TBQ50" s="4"/>
      <c r="TBR50" s="4"/>
      <c r="TBS50" s="4"/>
      <c r="TBT50" s="4"/>
      <c r="TBU50" s="4"/>
      <c r="TBV50" s="4"/>
      <c r="TBW50" s="4"/>
      <c r="TBX50" s="4"/>
      <c r="TBY50" s="4"/>
      <c r="TBZ50" s="4"/>
      <c r="TCA50" s="4"/>
      <c r="TCB50" s="4"/>
      <c r="TCC50" s="4"/>
      <c r="TCD50" s="4"/>
      <c r="TCE50" s="4"/>
      <c r="TCF50" s="4"/>
      <c r="TCG50" s="4"/>
      <c r="TCH50" s="4"/>
      <c r="TCI50" s="4"/>
      <c r="TCJ50" s="4"/>
      <c r="TCK50" s="4"/>
      <c r="TCL50" s="4"/>
      <c r="TCM50" s="4"/>
      <c r="TCN50" s="4"/>
      <c r="TCO50" s="4"/>
      <c r="TCP50" s="4"/>
      <c r="TCQ50" s="4"/>
      <c r="TCR50" s="4"/>
      <c r="TCS50" s="4"/>
      <c r="TCT50" s="4"/>
      <c r="TCU50" s="4"/>
      <c r="TCV50" s="4"/>
      <c r="TCW50" s="4"/>
      <c r="TCX50" s="4"/>
      <c r="TCY50" s="4"/>
      <c r="TCZ50" s="4"/>
      <c r="TDA50" s="4"/>
      <c r="TDB50" s="4"/>
      <c r="TDC50" s="4"/>
      <c r="TDD50" s="4"/>
      <c r="TDE50" s="4"/>
      <c r="TDF50" s="4"/>
      <c r="TDG50" s="4"/>
      <c r="TDH50" s="4"/>
      <c r="TDI50" s="4"/>
      <c r="TDJ50" s="4"/>
      <c r="TDK50" s="4"/>
      <c r="TDL50" s="4"/>
      <c r="TDM50" s="4"/>
      <c r="TDN50" s="4"/>
      <c r="TDO50" s="4"/>
      <c r="TDP50" s="4"/>
      <c r="TDQ50" s="4"/>
      <c r="TDR50" s="4"/>
      <c r="TDS50" s="4"/>
      <c r="TDT50" s="4"/>
      <c r="TDU50" s="4"/>
      <c r="TDV50" s="4"/>
      <c r="TDW50" s="4"/>
      <c r="TDX50" s="4"/>
      <c r="TDY50" s="4"/>
      <c r="TDZ50" s="4"/>
      <c r="TEA50" s="4"/>
      <c r="TEB50" s="4"/>
      <c r="TEC50" s="4"/>
      <c r="TED50" s="4"/>
      <c r="TEE50" s="4"/>
      <c r="TEF50" s="4"/>
      <c r="TEG50" s="4"/>
      <c r="TEH50" s="4"/>
      <c r="TEI50" s="4"/>
      <c r="TEJ50" s="4"/>
      <c r="TEK50" s="4"/>
      <c r="TEL50" s="4"/>
      <c r="TEM50" s="4"/>
      <c r="TEN50" s="4"/>
      <c r="TEO50" s="4"/>
      <c r="TEP50" s="4"/>
      <c r="TEQ50" s="4"/>
      <c r="TER50" s="4"/>
      <c r="TES50" s="4"/>
      <c r="TET50" s="4"/>
      <c r="TEU50" s="4"/>
      <c r="TEV50" s="4"/>
      <c r="TEW50" s="4"/>
      <c r="TEX50" s="4"/>
      <c r="TEY50" s="4"/>
      <c r="TEZ50" s="4"/>
      <c r="TFA50" s="4"/>
      <c r="TFB50" s="4"/>
      <c r="TFC50" s="4"/>
      <c r="TFD50" s="4"/>
      <c r="TFE50" s="4"/>
      <c r="TFF50" s="4"/>
      <c r="TFG50" s="4"/>
      <c r="TFH50" s="4"/>
      <c r="TFI50" s="4"/>
      <c r="TFJ50" s="4"/>
      <c r="TFK50" s="4"/>
      <c r="TFL50" s="4"/>
      <c r="TFM50" s="4"/>
      <c r="TFN50" s="4"/>
      <c r="TFO50" s="4"/>
      <c r="TFP50" s="4"/>
      <c r="TFQ50" s="4"/>
      <c r="TFR50" s="4"/>
      <c r="TFS50" s="4"/>
      <c r="TFT50" s="4"/>
      <c r="TFU50" s="4"/>
      <c r="TFV50" s="4"/>
      <c r="TFW50" s="4"/>
      <c r="TFX50" s="4"/>
      <c r="TFY50" s="4"/>
      <c r="TFZ50" s="4"/>
      <c r="TGA50" s="4"/>
      <c r="TGB50" s="4"/>
      <c r="TGC50" s="4"/>
      <c r="TGD50" s="4"/>
      <c r="TGE50" s="4"/>
      <c r="TGF50" s="4"/>
      <c r="TGG50" s="4"/>
      <c r="TGH50" s="4"/>
      <c r="TGI50" s="4"/>
      <c r="TGJ50" s="4"/>
      <c r="TGK50" s="4"/>
      <c r="TGL50" s="4"/>
      <c r="TGM50" s="4"/>
      <c r="TGN50" s="4"/>
      <c r="TGO50" s="4"/>
      <c r="TGP50" s="4"/>
      <c r="TGQ50" s="4"/>
      <c r="TGR50" s="4"/>
      <c r="TGS50" s="4"/>
      <c r="TGT50" s="4"/>
      <c r="TGU50" s="4"/>
      <c r="TGV50" s="4"/>
      <c r="TGW50" s="4"/>
      <c r="TGX50" s="4"/>
      <c r="TGY50" s="4"/>
      <c r="TGZ50" s="4"/>
      <c r="THA50" s="4"/>
      <c r="THB50" s="4"/>
      <c r="THC50" s="4"/>
      <c r="THD50" s="4"/>
      <c r="THE50" s="4"/>
      <c r="THF50" s="4"/>
      <c r="THG50" s="4"/>
      <c r="THH50" s="4"/>
      <c r="THI50" s="4"/>
      <c r="THJ50" s="4"/>
      <c r="THK50" s="4"/>
      <c r="THL50" s="4"/>
      <c r="THM50" s="4"/>
      <c r="THN50" s="4"/>
      <c r="THO50" s="4"/>
      <c r="THP50" s="4"/>
      <c r="THQ50" s="4"/>
      <c r="THR50" s="4"/>
      <c r="THS50" s="4"/>
      <c r="THT50" s="4"/>
      <c r="THU50" s="4"/>
      <c r="THV50" s="4"/>
      <c r="THW50" s="4"/>
      <c r="THX50" s="4"/>
      <c r="THY50" s="4"/>
      <c r="THZ50" s="4"/>
      <c r="TIA50" s="4"/>
      <c r="TIB50" s="4"/>
      <c r="TIC50" s="4"/>
      <c r="TID50" s="4"/>
      <c r="TIE50" s="4"/>
      <c r="TIF50" s="4"/>
      <c r="TIG50" s="4"/>
      <c r="TIH50" s="4"/>
      <c r="TII50" s="4"/>
      <c r="TIJ50" s="4"/>
      <c r="TIK50" s="4"/>
      <c r="TIL50" s="4"/>
      <c r="TIM50" s="4"/>
      <c r="TIN50" s="4"/>
      <c r="TIO50" s="4"/>
      <c r="TIP50" s="4"/>
      <c r="TIQ50" s="4"/>
      <c r="TIR50" s="4"/>
      <c r="TIS50" s="4"/>
      <c r="TIT50" s="4"/>
      <c r="TIU50" s="4"/>
      <c r="TIV50" s="4"/>
      <c r="TIW50" s="4"/>
      <c r="TIX50" s="4"/>
      <c r="TIY50" s="4"/>
      <c r="TIZ50" s="4"/>
      <c r="TJA50" s="4"/>
      <c r="TJB50" s="4"/>
      <c r="TJC50" s="4"/>
      <c r="TJD50" s="4"/>
      <c r="TJE50" s="4"/>
      <c r="TJF50" s="4"/>
      <c r="TJG50" s="4"/>
      <c r="TJH50" s="4"/>
      <c r="TJI50" s="4"/>
      <c r="TJJ50" s="4"/>
      <c r="TJK50" s="4"/>
      <c r="TJL50" s="4"/>
      <c r="TJM50" s="4"/>
      <c r="TJN50" s="4"/>
      <c r="TJO50" s="4"/>
      <c r="TJP50" s="4"/>
      <c r="TJQ50" s="4"/>
      <c r="TJR50" s="4"/>
      <c r="TJS50" s="4"/>
      <c r="TJT50" s="4"/>
      <c r="TJU50" s="4"/>
      <c r="TJV50" s="4"/>
      <c r="TJW50" s="4"/>
      <c r="TJX50" s="4"/>
      <c r="TJY50" s="4"/>
      <c r="TJZ50" s="4"/>
      <c r="TKA50" s="4"/>
      <c r="TKB50" s="4"/>
      <c r="TKC50" s="4"/>
      <c r="TKD50" s="4"/>
      <c r="TKE50" s="4"/>
      <c r="TKF50" s="4"/>
      <c r="TKG50" s="4"/>
      <c r="TKH50" s="4"/>
      <c r="TKI50" s="4"/>
      <c r="TKJ50" s="4"/>
      <c r="TKK50" s="4"/>
      <c r="TKL50" s="4"/>
      <c r="TKM50" s="4"/>
      <c r="TKN50" s="4"/>
      <c r="TKO50" s="4"/>
      <c r="TKP50" s="4"/>
      <c r="TKQ50" s="4"/>
      <c r="TKR50" s="4"/>
      <c r="TKS50" s="4"/>
      <c r="TKT50" s="4"/>
      <c r="TKU50" s="4"/>
      <c r="TKV50" s="4"/>
      <c r="TKW50" s="4"/>
      <c r="TKX50" s="4"/>
      <c r="TKY50" s="4"/>
      <c r="TKZ50" s="4"/>
      <c r="TLA50" s="4"/>
      <c r="TLB50" s="4"/>
      <c r="TLC50" s="4"/>
      <c r="TLD50" s="4"/>
      <c r="TLE50" s="4"/>
      <c r="TLF50" s="4"/>
      <c r="TLG50" s="4"/>
      <c r="TLH50" s="4"/>
      <c r="TLI50" s="4"/>
      <c r="TLJ50" s="4"/>
      <c r="TLK50" s="4"/>
      <c r="TLL50" s="4"/>
      <c r="TLM50" s="4"/>
      <c r="TLN50" s="4"/>
      <c r="TLO50" s="4"/>
      <c r="TLP50" s="4"/>
      <c r="TLQ50" s="4"/>
      <c r="TLR50" s="4"/>
      <c r="TLS50" s="4"/>
      <c r="TLT50" s="4"/>
      <c r="TLU50" s="4"/>
      <c r="TLV50" s="4"/>
      <c r="TLW50" s="4"/>
      <c r="TLX50" s="4"/>
      <c r="TLY50" s="4"/>
      <c r="TLZ50" s="4"/>
      <c r="TMA50" s="4"/>
      <c r="TMB50" s="4"/>
      <c r="TMC50" s="4"/>
      <c r="TMD50" s="4"/>
      <c r="TME50" s="4"/>
      <c r="TMF50" s="4"/>
      <c r="TMG50" s="4"/>
      <c r="TMH50" s="4"/>
      <c r="TMI50" s="4"/>
      <c r="TMJ50" s="4"/>
      <c r="TMK50" s="4"/>
      <c r="TML50" s="4"/>
      <c r="TMM50" s="4"/>
      <c r="TMN50" s="4"/>
      <c r="TMO50" s="4"/>
      <c r="TMP50" s="4"/>
      <c r="TMQ50" s="4"/>
      <c r="TMR50" s="4"/>
      <c r="TMS50" s="4"/>
      <c r="TMT50" s="4"/>
      <c r="TMU50" s="4"/>
      <c r="TMV50" s="4"/>
      <c r="TMW50" s="4"/>
      <c r="TMX50" s="4"/>
      <c r="TMY50" s="4"/>
      <c r="TMZ50" s="4"/>
      <c r="TNA50" s="4"/>
      <c r="TNB50" s="4"/>
      <c r="TNC50" s="4"/>
      <c r="TND50" s="4"/>
      <c r="TNE50" s="4"/>
      <c r="TNF50" s="4"/>
      <c r="TNG50" s="4"/>
      <c r="TNH50" s="4"/>
      <c r="TNI50" s="4"/>
      <c r="TNJ50" s="4"/>
      <c r="TNK50" s="4"/>
      <c r="TNL50" s="4"/>
      <c r="TNM50" s="4"/>
      <c r="TNN50" s="4"/>
      <c r="TNO50" s="4"/>
      <c r="TNP50" s="4"/>
      <c r="TNQ50" s="4"/>
      <c r="TNR50" s="4"/>
      <c r="TNS50" s="4"/>
      <c r="TNT50" s="4"/>
      <c r="TNU50" s="4"/>
      <c r="TNV50" s="4"/>
      <c r="TNW50" s="4"/>
      <c r="TNX50" s="4"/>
      <c r="TNY50" s="4"/>
      <c r="TNZ50" s="4"/>
      <c r="TOA50" s="4"/>
      <c r="TOB50" s="4"/>
      <c r="TOC50" s="4"/>
      <c r="TOD50" s="4"/>
      <c r="TOE50" s="4"/>
      <c r="TOF50" s="4"/>
      <c r="TOG50" s="4"/>
      <c r="TOH50" s="4"/>
      <c r="TOI50" s="4"/>
      <c r="TOJ50" s="4"/>
      <c r="TOK50" s="4"/>
      <c r="TOL50" s="4"/>
      <c r="TOM50" s="4"/>
      <c r="TON50" s="4"/>
      <c r="TOO50" s="4"/>
      <c r="TOP50" s="4"/>
      <c r="TOQ50" s="4"/>
      <c r="TOR50" s="4"/>
      <c r="TOS50" s="4"/>
      <c r="TOT50" s="4"/>
      <c r="TOU50" s="4"/>
      <c r="TOV50" s="4"/>
      <c r="TOW50" s="4"/>
      <c r="TOX50" s="4"/>
      <c r="TOY50" s="4"/>
      <c r="TOZ50" s="4"/>
      <c r="TPA50" s="4"/>
      <c r="TPB50" s="4"/>
      <c r="TPC50" s="4"/>
      <c r="TPD50" s="4"/>
      <c r="TPE50" s="4"/>
      <c r="TPF50" s="4"/>
      <c r="TPG50" s="4"/>
      <c r="TPH50" s="4"/>
      <c r="TPI50" s="4"/>
      <c r="TPJ50" s="4"/>
      <c r="TPK50" s="4"/>
      <c r="TPL50" s="4"/>
      <c r="TPM50" s="4"/>
      <c r="TPN50" s="4"/>
      <c r="TPO50" s="4"/>
      <c r="TPP50" s="4"/>
      <c r="TPQ50" s="4"/>
      <c r="TPR50" s="4"/>
      <c r="TPS50" s="4"/>
      <c r="TPT50" s="4"/>
      <c r="TPU50" s="4"/>
      <c r="TPV50" s="4"/>
      <c r="TPW50" s="4"/>
      <c r="TPX50" s="4"/>
      <c r="TPY50" s="4"/>
      <c r="TPZ50" s="4"/>
      <c r="TQA50" s="4"/>
      <c r="TQB50" s="4"/>
      <c r="TQC50" s="4"/>
      <c r="TQD50" s="4"/>
      <c r="TQE50" s="4"/>
      <c r="TQF50" s="4"/>
      <c r="TQG50" s="4"/>
      <c r="TQH50" s="4"/>
      <c r="TQI50" s="4"/>
      <c r="TQJ50" s="4"/>
      <c r="TQK50" s="4"/>
      <c r="TQL50" s="4"/>
      <c r="TQM50" s="4"/>
      <c r="TQN50" s="4"/>
      <c r="TQO50" s="4"/>
      <c r="TQP50" s="4"/>
      <c r="TQQ50" s="4"/>
      <c r="TQR50" s="4"/>
      <c r="TQS50" s="4"/>
      <c r="TQT50" s="4"/>
      <c r="TQU50" s="4"/>
      <c r="TQV50" s="4"/>
      <c r="TQW50" s="4"/>
      <c r="TQX50" s="4"/>
      <c r="TQY50" s="4"/>
      <c r="TQZ50" s="4"/>
      <c r="TRA50" s="4"/>
      <c r="TRB50" s="4"/>
      <c r="TRC50" s="4"/>
      <c r="TRD50" s="4"/>
      <c r="TRE50" s="4"/>
      <c r="TRF50" s="4"/>
      <c r="TRG50" s="4"/>
      <c r="TRH50" s="4"/>
      <c r="TRI50" s="4"/>
      <c r="TRJ50" s="4"/>
      <c r="TRK50" s="4"/>
      <c r="TRL50" s="4"/>
      <c r="TRM50" s="4"/>
      <c r="TRN50" s="4"/>
      <c r="TRO50" s="4"/>
      <c r="TRP50" s="4"/>
      <c r="TRQ50" s="4"/>
      <c r="TRR50" s="4"/>
      <c r="TRS50" s="4"/>
      <c r="TRT50" s="4"/>
      <c r="TRU50" s="4"/>
      <c r="TRV50" s="4"/>
      <c r="TRW50" s="4"/>
      <c r="TRX50" s="4"/>
      <c r="TRY50" s="4"/>
      <c r="TRZ50" s="4"/>
      <c r="TSA50" s="4"/>
      <c r="TSB50" s="4"/>
      <c r="TSC50" s="4"/>
      <c r="TSD50" s="4"/>
      <c r="TSE50" s="4"/>
      <c r="TSF50" s="4"/>
      <c r="TSG50" s="4"/>
      <c r="TSH50" s="4"/>
      <c r="TSI50" s="4"/>
      <c r="TSJ50" s="4"/>
      <c r="TSK50" s="4"/>
      <c r="TSL50" s="4"/>
      <c r="TSM50" s="4"/>
      <c r="TSN50" s="4"/>
      <c r="TSO50" s="4"/>
      <c r="TSP50" s="4"/>
      <c r="TSQ50" s="4"/>
      <c r="TSR50" s="4"/>
      <c r="TSS50" s="4"/>
      <c r="TST50" s="4"/>
      <c r="TSU50" s="4"/>
      <c r="TSV50" s="4"/>
      <c r="TSW50" s="4"/>
      <c r="TSX50" s="4"/>
      <c r="TSY50" s="4"/>
      <c r="TSZ50" s="4"/>
      <c r="TTA50" s="4"/>
      <c r="TTB50" s="4"/>
      <c r="TTC50" s="4"/>
      <c r="TTD50" s="4"/>
      <c r="TTE50" s="4"/>
      <c r="TTF50" s="4"/>
      <c r="TTG50" s="4"/>
      <c r="TTH50" s="4"/>
      <c r="TTI50" s="4"/>
      <c r="TTJ50" s="4"/>
      <c r="TTK50" s="4"/>
      <c r="TTL50" s="4"/>
      <c r="TTM50" s="4"/>
      <c r="TTN50" s="4"/>
      <c r="TTO50" s="4"/>
      <c r="TTP50" s="4"/>
      <c r="TTQ50" s="4"/>
      <c r="TTR50" s="4"/>
      <c r="TTS50" s="4"/>
      <c r="TTT50" s="4"/>
      <c r="TTU50" s="4"/>
      <c r="TTV50" s="4"/>
      <c r="TTW50" s="4"/>
      <c r="TTX50" s="4"/>
      <c r="TTY50" s="4"/>
      <c r="TTZ50" s="4"/>
      <c r="TUA50" s="4"/>
      <c r="TUB50" s="4"/>
      <c r="TUC50" s="4"/>
      <c r="TUD50" s="4"/>
      <c r="TUE50" s="4"/>
      <c r="TUF50" s="4"/>
      <c r="TUG50" s="4"/>
      <c r="TUH50" s="4"/>
      <c r="TUI50" s="4"/>
      <c r="TUJ50" s="4"/>
      <c r="TUK50" s="4"/>
      <c r="TUL50" s="4"/>
      <c r="TUM50" s="4"/>
      <c r="TUN50" s="4"/>
      <c r="TUO50" s="4"/>
      <c r="TUP50" s="4"/>
      <c r="TUQ50" s="4"/>
      <c r="TUR50" s="4"/>
      <c r="TUS50" s="4"/>
      <c r="TUT50" s="4"/>
      <c r="TUU50" s="4"/>
      <c r="TUV50" s="4"/>
      <c r="TUW50" s="4"/>
      <c r="TUX50" s="4"/>
      <c r="TUY50" s="4"/>
      <c r="TUZ50" s="4"/>
      <c r="TVA50" s="4"/>
      <c r="TVB50" s="4"/>
      <c r="TVC50" s="4"/>
      <c r="TVD50" s="4"/>
      <c r="TVE50" s="4"/>
      <c r="TVF50" s="4"/>
      <c r="TVG50" s="4"/>
      <c r="TVH50" s="4"/>
      <c r="TVI50" s="4"/>
      <c r="TVJ50" s="4"/>
      <c r="TVK50" s="4"/>
      <c r="TVL50" s="4"/>
      <c r="TVM50" s="4"/>
      <c r="TVN50" s="4"/>
      <c r="TVO50" s="4"/>
      <c r="TVP50" s="4"/>
      <c r="TVQ50" s="4"/>
      <c r="TVR50" s="4"/>
      <c r="TVS50" s="4"/>
      <c r="TVT50" s="4"/>
      <c r="TVU50" s="4"/>
      <c r="TVV50" s="4"/>
      <c r="TVW50" s="4"/>
      <c r="TVX50" s="4"/>
      <c r="TVY50" s="4"/>
      <c r="TVZ50" s="4"/>
      <c r="TWA50" s="4"/>
      <c r="TWB50" s="4"/>
      <c r="TWC50" s="4"/>
      <c r="TWD50" s="4"/>
      <c r="TWE50" s="4"/>
      <c r="TWF50" s="4"/>
      <c r="TWG50" s="4"/>
      <c r="TWH50" s="4"/>
      <c r="TWI50" s="4"/>
      <c r="TWJ50" s="4"/>
      <c r="TWK50" s="4"/>
      <c r="TWL50" s="4"/>
      <c r="TWM50" s="4"/>
      <c r="TWN50" s="4"/>
      <c r="TWO50" s="4"/>
      <c r="TWP50" s="4"/>
      <c r="TWQ50" s="4"/>
      <c r="TWR50" s="4"/>
      <c r="TWS50" s="4"/>
      <c r="TWT50" s="4"/>
      <c r="TWU50" s="4"/>
      <c r="TWV50" s="4"/>
      <c r="TWW50" s="4"/>
      <c r="TWX50" s="4"/>
      <c r="TWY50" s="4"/>
      <c r="TWZ50" s="4"/>
      <c r="TXA50" s="4"/>
      <c r="TXB50" s="4"/>
      <c r="TXC50" s="4"/>
      <c r="TXD50" s="4"/>
      <c r="TXE50" s="4"/>
      <c r="TXF50" s="4"/>
      <c r="TXG50" s="4"/>
      <c r="TXH50" s="4"/>
      <c r="TXI50" s="4"/>
      <c r="TXJ50" s="4"/>
      <c r="TXK50" s="4"/>
      <c r="TXL50" s="4"/>
      <c r="TXM50" s="4"/>
      <c r="TXN50" s="4"/>
      <c r="TXO50" s="4"/>
      <c r="TXP50" s="4"/>
      <c r="TXQ50" s="4"/>
      <c r="TXR50" s="4"/>
      <c r="TXS50" s="4"/>
      <c r="TXT50" s="4"/>
      <c r="TXU50" s="4"/>
      <c r="TXV50" s="4"/>
      <c r="TXW50" s="4"/>
      <c r="TXX50" s="4"/>
      <c r="TXY50" s="4"/>
      <c r="TXZ50" s="4"/>
      <c r="TYA50" s="4"/>
      <c r="TYB50" s="4"/>
      <c r="TYC50" s="4"/>
      <c r="TYD50" s="4"/>
      <c r="TYE50" s="4"/>
      <c r="TYF50" s="4"/>
      <c r="TYG50" s="4"/>
      <c r="TYH50" s="4"/>
      <c r="TYI50" s="4"/>
      <c r="TYJ50" s="4"/>
      <c r="TYK50" s="4"/>
      <c r="TYL50" s="4"/>
      <c r="TYM50" s="4"/>
      <c r="TYN50" s="4"/>
      <c r="TYO50" s="4"/>
      <c r="TYP50" s="4"/>
      <c r="TYQ50" s="4"/>
      <c r="TYR50" s="4"/>
      <c r="TYS50" s="4"/>
      <c r="TYT50" s="4"/>
      <c r="TYU50" s="4"/>
      <c r="TYV50" s="4"/>
      <c r="TYW50" s="4"/>
      <c r="TYX50" s="4"/>
      <c r="TYY50" s="4"/>
      <c r="TYZ50" s="4"/>
      <c r="TZA50" s="4"/>
      <c r="TZB50" s="4"/>
      <c r="TZC50" s="4"/>
      <c r="TZD50" s="4"/>
      <c r="TZE50" s="4"/>
      <c r="TZF50" s="4"/>
      <c r="TZG50" s="4"/>
      <c r="TZH50" s="4"/>
      <c r="TZI50" s="4"/>
      <c r="TZJ50" s="4"/>
      <c r="TZK50" s="4"/>
      <c r="TZL50" s="4"/>
      <c r="TZM50" s="4"/>
      <c r="TZN50" s="4"/>
      <c r="TZO50" s="4"/>
      <c r="TZP50" s="4"/>
      <c r="TZQ50" s="4"/>
      <c r="TZR50" s="4"/>
      <c r="TZS50" s="4"/>
      <c r="TZT50" s="4"/>
      <c r="TZU50" s="4"/>
      <c r="TZV50" s="4"/>
      <c r="TZW50" s="4"/>
      <c r="TZX50" s="4"/>
      <c r="TZY50" s="4"/>
      <c r="TZZ50" s="4"/>
      <c r="UAA50" s="4"/>
      <c r="UAB50" s="4"/>
      <c r="UAC50" s="4"/>
      <c r="UAD50" s="4"/>
      <c r="UAE50" s="4"/>
      <c r="UAF50" s="4"/>
      <c r="UAG50" s="4"/>
      <c r="UAH50" s="4"/>
      <c r="UAI50" s="4"/>
      <c r="UAJ50" s="4"/>
      <c r="UAK50" s="4"/>
      <c r="UAL50" s="4"/>
      <c r="UAM50" s="4"/>
      <c r="UAN50" s="4"/>
      <c r="UAO50" s="4"/>
      <c r="UAP50" s="4"/>
      <c r="UAQ50" s="4"/>
      <c r="UAR50" s="4"/>
      <c r="UAS50" s="4"/>
      <c r="UAT50" s="4"/>
      <c r="UAU50" s="4"/>
      <c r="UAV50" s="4"/>
      <c r="UAW50" s="4"/>
      <c r="UAX50" s="4"/>
      <c r="UAY50" s="4"/>
      <c r="UAZ50" s="4"/>
      <c r="UBA50" s="4"/>
      <c r="UBB50" s="4"/>
      <c r="UBC50" s="4"/>
      <c r="UBD50" s="4"/>
      <c r="UBE50" s="4"/>
      <c r="UBF50" s="4"/>
      <c r="UBG50" s="4"/>
      <c r="UBH50" s="4"/>
      <c r="UBI50" s="4"/>
      <c r="UBJ50" s="4"/>
      <c r="UBK50" s="4"/>
      <c r="UBL50" s="4"/>
      <c r="UBM50" s="4"/>
      <c r="UBN50" s="4"/>
      <c r="UBO50" s="4"/>
      <c r="UBP50" s="4"/>
      <c r="UBQ50" s="4"/>
      <c r="UBR50" s="4"/>
      <c r="UBS50" s="4"/>
      <c r="UBT50" s="4"/>
      <c r="UBU50" s="4"/>
      <c r="UBV50" s="4"/>
      <c r="UBW50" s="4"/>
      <c r="UBX50" s="4"/>
      <c r="UBY50" s="4"/>
      <c r="UBZ50" s="4"/>
      <c r="UCA50" s="4"/>
      <c r="UCB50" s="4"/>
      <c r="UCC50" s="4"/>
      <c r="UCD50" s="4"/>
      <c r="UCE50" s="4"/>
      <c r="UCF50" s="4"/>
      <c r="UCG50" s="4"/>
      <c r="UCH50" s="4"/>
      <c r="UCI50" s="4"/>
      <c r="UCJ50" s="4"/>
      <c r="UCK50" s="4"/>
      <c r="UCL50" s="4"/>
      <c r="UCM50" s="4"/>
      <c r="UCN50" s="4"/>
      <c r="UCO50" s="4"/>
      <c r="UCP50" s="4"/>
      <c r="UCQ50" s="4"/>
      <c r="UCR50" s="4"/>
      <c r="UCS50" s="4"/>
      <c r="UCT50" s="4"/>
      <c r="UCU50" s="4"/>
      <c r="UCV50" s="4"/>
      <c r="UCW50" s="4"/>
      <c r="UCX50" s="4"/>
      <c r="UCY50" s="4"/>
      <c r="UCZ50" s="4"/>
      <c r="UDA50" s="4"/>
      <c r="UDB50" s="4"/>
      <c r="UDC50" s="4"/>
      <c r="UDD50" s="4"/>
      <c r="UDE50" s="4"/>
      <c r="UDF50" s="4"/>
      <c r="UDG50" s="4"/>
      <c r="UDH50" s="4"/>
      <c r="UDI50" s="4"/>
      <c r="UDJ50" s="4"/>
      <c r="UDK50" s="4"/>
      <c r="UDL50" s="4"/>
      <c r="UDM50" s="4"/>
      <c r="UDN50" s="4"/>
      <c r="UDO50" s="4"/>
      <c r="UDP50" s="4"/>
      <c r="UDQ50" s="4"/>
      <c r="UDR50" s="4"/>
      <c r="UDS50" s="4"/>
      <c r="UDT50" s="4"/>
      <c r="UDU50" s="4"/>
      <c r="UDV50" s="4"/>
      <c r="UDW50" s="4"/>
      <c r="UDX50" s="4"/>
      <c r="UDY50" s="4"/>
      <c r="UDZ50" s="4"/>
      <c r="UEA50" s="4"/>
      <c r="UEB50" s="4"/>
      <c r="UEC50" s="4"/>
      <c r="UED50" s="4"/>
      <c r="UEE50" s="4"/>
      <c r="UEF50" s="4"/>
      <c r="UEG50" s="4"/>
      <c r="UEH50" s="4"/>
      <c r="UEI50" s="4"/>
      <c r="UEJ50" s="4"/>
      <c r="UEK50" s="4"/>
      <c r="UEL50" s="4"/>
      <c r="UEM50" s="4"/>
      <c r="UEN50" s="4"/>
      <c r="UEO50" s="4"/>
      <c r="UEP50" s="4"/>
      <c r="UEQ50" s="4"/>
      <c r="UER50" s="4"/>
      <c r="UES50" s="4"/>
      <c r="UET50" s="4"/>
      <c r="UEU50" s="4"/>
      <c r="UEV50" s="4"/>
      <c r="UEW50" s="4"/>
      <c r="UEX50" s="4"/>
      <c r="UEY50" s="4"/>
      <c r="UEZ50" s="4"/>
      <c r="UFA50" s="4"/>
      <c r="UFB50" s="4"/>
      <c r="UFC50" s="4"/>
      <c r="UFD50" s="4"/>
      <c r="UFE50" s="4"/>
      <c r="UFF50" s="4"/>
      <c r="UFG50" s="4"/>
      <c r="UFH50" s="4"/>
      <c r="UFI50" s="4"/>
      <c r="UFJ50" s="4"/>
      <c r="UFK50" s="4"/>
      <c r="UFL50" s="4"/>
      <c r="UFM50" s="4"/>
      <c r="UFN50" s="4"/>
      <c r="UFO50" s="4"/>
      <c r="UFP50" s="4"/>
      <c r="UFQ50" s="4"/>
      <c r="UFR50" s="4"/>
      <c r="UFS50" s="4"/>
      <c r="UFT50" s="4"/>
      <c r="UFU50" s="4"/>
      <c r="UFV50" s="4"/>
      <c r="UFW50" s="4"/>
      <c r="UFX50" s="4"/>
      <c r="UFY50" s="4"/>
      <c r="UFZ50" s="4"/>
      <c r="UGA50" s="4"/>
      <c r="UGB50" s="4"/>
      <c r="UGC50" s="4"/>
      <c r="UGD50" s="4"/>
      <c r="UGE50" s="4"/>
      <c r="UGF50" s="4"/>
      <c r="UGG50" s="4"/>
      <c r="UGH50" s="4"/>
      <c r="UGI50" s="4"/>
      <c r="UGJ50" s="4"/>
      <c r="UGK50" s="4"/>
      <c r="UGL50" s="4"/>
      <c r="UGM50" s="4"/>
      <c r="UGN50" s="4"/>
      <c r="UGO50" s="4"/>
      <c r="UGP50" s="4"/>
      <c r="UGQ50" s="4"/>
      <c r="UGR50" s="4"/>
      <c r="UGS50" s="4"/>
      <c r="UGT50" s="4"/>
      <c r="UGU50" s="4"/>
      <c r="UGV50" s="4"/>
      <c r="UGW50" s="4"/>
      <c r="UGX50" s="4"/>
      <c r="UGY50" s="4"/>
      <c r="UGZ50" s="4"/>
      <c r="UHA50" s="4"/>
      <c r="UHB50" s="4"/>
      <c r="UHC50" s="4"/>
      <c r="UHD50" s="4"/>
      <c r="UHE50" s="4"/>
      <c r="UHF50" s="4"/>
      <c r="UHG50" s="4"/>
      <c r="UHH50" s="4"/>
      <c r="UHI50" s="4"/>
      <c r="UHJ50" s="4"/>
      <c r="UHK50" s="4"/>
      <c r="UHL50" s="4"/>
      <c r="UHM50" s="4"/>
      <c r="UHN50" s="4"/>
      <c r="UHO50" s="4"/>
      <c r="UHP50" s="4"/>
      <c r="UHQ50" s="4"/>
      <c r="UHR50" s="4"/>
      <c r="UHS50" s="4"/>
      <c r="UHT50" s="4"/>
      <c r="UHU50" s="4"/>
      <c r="UHV50" s="4"/>
      <c r="UHW50" s="4"/>
      <c r="UHX50" s="4"/>
      <c r="UHY50" s="4"/>
      <c r="UHZ50" s="4"/>
      <c r="UIA50" s="4"/>
      <c r="UIB50" s="4"/>
      <c r="UIC50" s="4"/>
      <c r="UID50" s="4"/>
      <c r="UIE50" s="4"/>
      <c r="UIF50" s="4"/>
      <c r="UIG50" s="4"/>
      <c r="UIH50" s="4"/>
      <c r="UII50" s="4"/>
      <c r="UIJ50" s="4"/>
      <c r="UIK50" s="4"/>
      <c r="UIL50" s="4"/>
      <c r="UIM50" s="4"/>
      <c r="UIN50" s="4"/>
      <c r="UIO50" s="4"/>
      <c r="UIP50" s="4"/>
      <c r="UIQ50" s="4"/>
      <c r="UIR50" s="4"/>
      <c r="UIS50" s="4"/>
      <c r="UIT50" s="4"/>
      <c r="UIU50" s="4"/>
      <c r="UIV50" s="4"/>
      <c r="UIW50" s="4"/>
      <c r="UIX50" s="4"/>
      <c r="UIY50" s="4"/>
      <c r="UIZ50" s="4"/>
      <c r="UJA50" s="4"/>
      <c r="UJB50" s="4"/>
      <c r="UJC50" s="4"/>
      <c r="UJD50" s="4"/>
      <c r="UJE50" s="4"/>
      <c r="UJF50" s="4"/>
      <c r="UJG50" s="4"/>
      <c r="UJH50" s="4"/>
      <c r="UJI50" s="4"/>
      <c r="UJJ50" s="4"/>
      <c r="UJK50" s="4"/>
      <c r="UJL50" s="4"/>
      <c r="UJM50" s="4"/>
      <c r="UJN50" s="4"/>
      <c r="UJO50" s="4"/>
      <c r="UJP50" s="4"/>
      <c r="UJQ50" s="4"/>
      <c r="UJR50" s="4"/>
      <c r="UJS50" s="4"/>
      <c r="UJT50" s="4"/>
      <c r="UJU50" s="4"/>
      <c r="UJV50" s="4"/>
      <c r="UJW50" s="4"/>
      <c r="UJX50" s="4"/>
      <c r="UJY50" s="4"/>
      <c r="UJZ50" s="4"/>
      <c r="UKA50" s="4"/>
      <c r="UKB50" s="4"/>
      <c r="UKC50" s="4"/>
      <c r="UKD50" s="4"/>
      <c r="UKE50" s="4"/>
      <c r="UKF50" s="4"/>
      <c r="UKG50" s="4"/>
      <c r="UKH50" s="4"/>
      <c r="UKI50" s="4"/>
      <c r="UKJ50" s="4"/>
      <c r="UKK50" s="4"/>
      <c r="UKL50" s="4"/>
      <c r="UKM50" s="4"/>
      <c r="UKN50" s="4"/>
      <c r="UKO50" s="4"/>
      <c r="UKP50" s="4"/>
      <c r="UKQ50" s="4"/>
      <c r="UKR50" s="4"/>
      <c r="UKS50" s="4"/>
      <c r="UKT50" s="4"/>
      <c r="UKU50" s="4"/>
      <c r="UKV50" s="4"/>
      <c r="UKW50" s="4"/>
      <c r="UKX50" s="4"/>
      <c r="UKY50" s="4"/>
      <c r="UKZ50" s="4"/>
      <c r="ULA50" s="4"/>
      <c r="ULB50" s="4"/>
      <c r="ULC50" s="4"/>
      <c r="ULD50" s="4"/>
      <c r="ULE50" s="4"/>
      <c r="ULF50" s="4"/>
      <c r="ULG50" s="4"/>
      <c r="ULH50" s="4"/>
      <c r="ULI50" s="4"/>
      <c r="ULJ50" s="4"/>
      <c r="ULK50" s="4"/>
      <c r="ULL50" s="4"/>
      <c r="ULM50" s="4"/>
      <c r="ULN50" s="4"/>
      <c r="ULO50" s="4"/>
      <c r="ULP50" s="4"/>
      <c r="ULQ50" s="4"/>
      <c r="ULR50" s="4"/>
      <c r="ULS50" s="4"/>
      <c r="ULT50" s="4"/>
      <c r="ULU50" s="4"/>
      <c r="ULV50" s="4"/>
      <c r="ULW50" s="4"/>
      <c r="ULX50" s="4"/>
      <c r="ULY50" s="4"/>
      <c r="ULZ50" s="4"/>
      <c r="UMA50" s="4"/>
      <c r="UMB50" s="4"/>
      <c r="UMC50" s="4"/>
      <c r="UMD50" s="4"/>
      <c r="UME50" s="4"/>
      <c r="UMF50" s="4"/>
      <c r="UMG50" s="4"/>
      <c r="UMH50" s="4"/>
      <c r="UMI50" s="4"/>
      <c r="UMJ50" s="4"/>
      <c r="UMK50" s="4"/>
      <c r="UML50" s="4"/>
      <c r="UMM50" s="4"/>
      <c r="UMN50" s="4"/>
      <c r="UMO50" s="4"/>
      <c r="UMP50" s="4"/>
      <c r="UMQ50" s="4"/>
      <c r="UMR50" s="4"/>
      <c r="UMS50" s="4"/>
      <c r="UMT50" s="4"/>
      <c r="UMU50" s="4"/>
      <c r="UMV50" s="4"/>
      <c r="UMW50" s="4"/>
      <c r="UMX50" s="4"/>
      <c r="UMY50" s="4"/>
      <c r="UMZ50" s="4"/>
      <c r="UNA50" s="4"/>
      <c r="UNB50" s="4"/>
      <c r="UNC50" s="4"/>
      <c r="UND50" s="4"/>
      <c r="UNE50" s="4"/>
      <c r="UNF50" s="4"/>
      <c r="UNG50" s="4"/>
      <c r="UNH50" s="4"/>
      <c r="UNI50" s="4"/>
      <c r="UNJ50" s="4"/>
      <c r="UNK50" s="4"/>
      <c r="UNL50" s="4"/>
      <c r="UNM50" s="4"/>
      <c r="UNN50" s="4"/>
      <c r="UNO50" s="4"/>
      <c r="UNP50" s="4"/>
      <c r="UNQ50" s="4"/>
      <c r="UNR50" s="4"/>
      <c r="UNS50" s="4"/>
      <c r="UNT50" s="4"/>
      <c r="UNU50" s="4"/>
      <c r="UNV50" s="4"/>
      <c r="UNW50" s="4"/>
      <c r="UNX50" s="4"/>
      <c r="UNY50" s="4"/>
      <c r="UNZ50" s="4"/>
      <c r="UOA50" s="4"/>
      <c r="UOB50" s="4"/>
      <c r="UOC50" s="4"/>
      <c r="UOD50" s="4"/>
      <c r="UOE50" s="4"/>
      <c r="UOF50" s="4"/>
      <c r="UOG50" s="4"/>
      <c r="UOH50" s="4"/>
      <c r="UOI50" s="4"/>
      <c r="UOJ50" s="4"/>
      <c r="UOK50" s="4"/>
      <c r="UOL50" s="4"/>
      <c r="UOM50" s="4"/>
      <c r="UON50" s="4"/>
      <c r="UOO50" s="4"/>
      <c r="UOP50" s="4"/>
      <c r="UOQ50" s="4"/>
      <c r="UOR50" s="4"/>
      <c r="UOS50" s="4"/>
      <c r="UOT50" s="4"/>
      <c r="UOU50" s="4"/>
      <c r="UOV50" s="4"/>
      <c r="UOW50" s="4"/>
      <c r="UOX50" s="4"/>
      <c r="UOY50" s="4"/>
      <c r="UOZ50" s="4"/>
      <c r="UPA50" s="4"/>
      <c r="UPB50" s="4"/>
      <c r="UPC50" s="4"/>
      <c r="UPD50" s="4"/>
      <c r="UPE50" s="4"/>
      <c r="UPF50" s="4"/>
      <c r="UPG50" s="4"/>
      <c r="UPH50" s="4"/>
      <c r="UPI50" s="4"/>
      <c r="UPJ50" s="4"/>
      <c r="UPK50" s="4"/>
      <c r="UPL50" s="4"/>
      <c r="UPM50" s="4"/>
      <c r="UPN50" s="4"/>
      <c r="UPO50" s="4"/>
      <c r="UPP50" s="4"/>
      <c r="UPQ50" s="4"/>
      <c r="UPR50" s="4"/>
      <c r="UPS50" s="4"/>
      <c r="UPT50" s="4"/>
      <c r="UPU50" s="4"/>
      <c r="UPV50" s="4"/>
      <c r="UPW50" s="4"/>
      <c r="UPX50" s="4"/>
      <c r="UPY50" s="4"/>
      <c r="UPZ50" s="4"/>
      <c r="UQA50" s="4"/>
      <c r="UQB50" s="4"/>
      <c r="UQC50" s="4"/>
      <c r="UQD50" s="4"/>
      <c r="UQE50" s="4"/>
      <c r="UQF50" s="4"/>
      <c r="UQG50" s="4"/>
      <c r="UQH50" s="4"/>
      <c r="UQI50" s="4"/>
      <c r="UQJ50" s="4"/>
      <c r="UQK50" s="4"/>
      <c r="UQL50" s="4"/>
      <c r="UQM50" s="4"/>
      <c r="UQN50" s="4"/>
      <c r="UQO50" s="4"/>
      <c r="UQP50" s="4"/>
      <c r="UQQ50" s="4"/>
      <c r="UQR50" s="4"/>
      <c r="UQS50" s="4"/>
      <c r="UQT50" s="4"/>
      <c r="UQU50" s="4"/>
      <c r="UQV50" s="4"/>
      <c r="UQW50" s="4"/>
      <c r="UQX50" s="4"/>
      <c r="UQY50" s="4"/>
      <c r="UQZ50" s="4"/>
      <c r="URA50" s="4"/>
      <c r="URB50" s="4"/>
      <c r="URC50" s="4"/>
      <c r="URD50" s="4"/>
      <c r="URE50" s="4"/>
      <c r="URF50" s="4"/>
      <c r="URG50" s="4"/>
      <c r="URH50" s="4"/>
      <c r="URI50" s="4"/>
      <c r="URJ50" s="4"/>
      <c r="URK50" s="4"/>
      <c r="URL50" s="4"/>
      <c r="URM50" s="4"/>
      <c r="URN50" s="4"/>
      <c r="URO50" s="4"/>
      <c r="URP50" s="4"/>
      <c r="URQ50" s="4"/>
      <c r="URR50" s="4"/>
      <c r="URS50" s="4"/>
      <c r="URT50" s="4"/>
      <c r="URU50" s="4"/>
      <c r="URV50" s="4"/>
      <c r="URW50" s="4"/>
      <c r="URX50" s="4"/>
      <c r="URY50" s="4"/>
      <c r="URZ50" s="4"/>
      <c r="USA50" s="4"/>
      <c r="USB50" s="4"/>
      <c r="USC50" s="4"/>
      <c r="USD50" s="4"/>
      <c r="USE50" s="4"/>
      <c r="USF50" s="4"/>
      <c r="USG50" s="4"/>
      <c r="USH50" s="4"/>
      <c r="USI50" s="4"/>
      <c r="USJ50" s="4"/>
      <c r="USK50" s="4"/>
      <c r="USL50" s="4"/>
      <c r="USM50" s="4"/>
      <c r="USN50" s="4"/>
      <c r="USO50" s="4"/>
      <c r="USP50" s="4"/>
      <c r="USQ50" s="4"/>
      <c r="USR50" s="4"/>
      <c r="USS50" s="4"/>
      <c r="UST50" s="4"/>
      <c r="USU50" s="4"/>
      <c r="USV50" s="4"/>
      <c r="USW50" s="4"/>
      <c r="USX50" s="4"/>
      <c r="USY50" s="4"/>
      <c r="USZ50" s="4"/>
      <c r="UTA50" s="4"/>
      <c r="UTB50" s="4"/>
      <c r="UTC50" s="4"/>
      <c r="UTD50" s="4"/>
      <c r="UTE50" s="4"/>
      <c r="UTF50" s="4"/>
      <c r="UTG50" s="4"/>
      <c r="UTH50" s="4"/>
      <c r="UTI50" s="4"/>
      <c r="UTJ50" s="4"/>
      <c r="UTK50" s="4"/>
      <c r="UTL50" s="4"/>
      <c r="UTM50" s="4"/>
      <c r="UTN50" s="4"/>
      <c r="UTO50" s="4"/>
      <c r="UTP50" s="4"/>
      <c r="UTQ50" s="4"/>
      <c r="UTR50" s="4"/>
      <c r="UTS50" s="4"/>
      <c r="UTT50" s="4"/>
      <c r="UTU50" s="4"/>
      <c r="UTV50" s="4"/>
      <c r="UTW50" s="4"/>
      <c r="UTX50" s="4"/>
      <c r="UTY50" s="4"/>
      <c r="UTZ50" s="4"/>
      <c r="UUA50" s="4"/>
      <c r="UUB50" s="4"/>
      <c r="UUC50" s="4"/>
      <c r="UUD50" s="4"/>
      <c r="UUE50" s="4"/>
      <c r="UUF50" s="4"/>
      <c r="UUG50" s="4"/>
      <c r="UUH50" s="4"/>
      <c r="UUI50" s="4"/>
      <c r="UUJ50" s="4"/>
      <c r="UUK50" s="4"/>
      <c r="UUL50" s="4"/>
      <c r="UUM50" s="4"/>
      <c r="UUN50" s="4"/>
      <c r="UUO50" s="4"/>
      <c r="UUP50" s="4"/>
      <c r="UUQ50" s="4"/>
      <c r="UUR50" s="4"/>
      <c r="UUS50" s="4"/>
      <c r="UUT50" s="4"/>
      <c r="UUU50" s="4"/>
      <c r="UUV50" s="4"/>
      <c r="UUW50" s="4"/>
      <c r="UUX50" s="4"/>
      <c r="UUY50" s="4"/>
      <c r="UUZ50" s="4"/>
      <c r="UVA50" s="4"/>
      <c r="UVB50" s="4"/>
      <c r="UVC50" s="4"/>
      <c r="UVD50" s="4"/>
      <c r="UVE50" s="4"/>
      <c r="UVF50" s="4"/>
      <c r="UVG50" s="4"/>
      <c r="UVH50" s="4"/>
      <c r="UVI50" s="4"/>
      <c r="UVJ50" s="4"/>
      <c r="UVK50" s="4"/>
      <c r="UVL50" s="4"/>
      <c r="UVM50" s="4"/>
      <c r="UVN50" s="4"/>
      <c r="UVO50" s="4"/>
      <c r="UVP50" s="4"/>
      <c r="UVQ50" s="4"/>
      <c r="UVR50" s="4"/>
      <c r="UVS50" s="4"/>
      <c r="UVT50" s="4"/>
      <c r="UVU50" s="4"/>
      <c r="UVV50" s="4"/>
      <c r="UVW50" s="4"/>
      <c r="UVX50" s="4"/>
      <c r="UVY50" s="4"/>
      <c r="UVZ50" s="4"/>
      <c r="UWA50" s="4"/>
      <c r="UWB50" s="4"/>
      <c r="UWC50" s="4"/>
      <c r="UWD50" s="4"/>
      <c r="UWE50" s="4"/>
      <c r="UWF50" s="4"/>
      <c r="UWG50" s="4"/>
      <c r="UWH50" s="4"/>
      <c r="UWI50" s="4"/>
      <c r="UWJ50" s="4"/>
      <c r="UWK50" s="4"/>
      <c r="UWL50" s="4"/>
      <c r="UWM50" s="4"/>
      <c r="UWN50" s="4"/>
      <c r="UWO50" s="4"/>
      <c r="UWP50" s="4"/>
      <c r="UWQ50" s="4"/>
      <c r="UWR50" s="4"/>
      <c r="UWS50" s="4"/>
      <c r="UWT50" s="4"/>
      <c r="UWU50" s="4"/>
      <c r="UWV50" s="4"/>
      <c r="UWW50" s="4"/>
      <c r="UWX50" s="4"/>
      <c r="UWY50" s="4"/>
      <c r="UWZ50" s="4"/>
      <c r="UXA50" s="4"/>
      <c r="UXB50" s="4"/>
      <c r="UXC50" s="4"/>
      <c r="UXD50" s="4"/>
      <c r="UXE50" s="4"/>
      <c r="UXF50" s="4"/>
      <c r="UXG50" s="4"/>
      <c r="UXH50" s="4"/>
      <c r="UXI50" s="4"/>
      <c r="UXJ50" s="4"/>
      <c r="UXK50" s="4"/>
      <c r="UXL50" s="4"/>
      <c r="UXM50" s="4"/>
      <c r="UXN50" s="4"/>
      <c r="UXO50" s="4"/>
      <c r="UXP50" s="4"/>
      <c r="UXQ50" s="4"/>
      <c r="UXR50" s="4"/>
      <c r="UXS50" s="4"/>
      <c r="UXT50" s="4"/>
      <c r="UXU50" s="4"/>
      <c r="UXV50" s="4"/>
      <c r="UXW50" s="4"/>
      <c r="UXX50" s="4"/>
      <c r="UXY50" s="4"/>
      <c r="UXZ50" s="4"/>
      <c r="UYA50" s="4"/>
      <c r="UYB50" s="4"/>
      <c r="UYC50" s="4"/>
      <c r="UYD50" s="4"/>
      <c r="UYE50" s="4"/>
      <c r="UYF50" s="4"/>
      <c r="UYG50" s="4"/>
      <c r="UYH50" s="4"/>
      <c r="UYI50" s="4"/>
      <c r="UYJ50" s="4"/>
      <c r="UYK50" s="4"/>
      <c r="UYL50" s="4"/>
      <c r="UYM50" s="4"/>
      <c r="UYN50" s="4"/>
      <c r="UYO50" s="4"/>
      <c r="UYP50" s="4"/>
      <c r="UYQ50" s="4"/>
      <c r="UYR50" s="4"/>
      <c r="UYS50" s="4"/>
      <c r="UYT50" s="4"/>
      <c r="UYU50" s="4"/>
      <c r="UYV50" s="4"/>
      <c r="UYW50" s="4"/>
      <c r="UYX50" s="4"/>
      <c r="UYY50" s="4"/>
      <c r="UYZ50" s="4"/>
      <c r="UZA50" s="4"/>
      <c r="UZB50" s="4"/>
      <c r="UZC50" s="4"/>
      <c r="UZD50" s="4"/>
      <c r="UZE50" s="4"/>
      <c r="UZF50" s="4"/>
      <c r="UZG50" s="4"/>
      <c r="UZH50" s="4"/>
      <c r="UZI50" s="4"/>
      <c r="UZJ50" s="4"/>
      <c r="UZK50" s="4"/>
      <c r="UZL50" s="4"/>
      <c r="UZM50" s="4"/>
      <c r="UZN50" s="4"/>
      <c r="UZO50" s="4"/>
      <c r="UZP50" s="4"/>
      <c r="UZQ50" s="4"/>
      <c r="UZR50" s="4"/>
      <c r="UZS50" s="4"/>
      <c r="UZT50" s="4"/>
      <c r="UZU50" s="4"/>
      <c r="UZV50" s="4"/>
      <c r="UZW50" s="4"/>
      <c r="UZX50" s="4"/>
      <c r="UZY50" s="4"/>
      <c r="UZZ50" s="4"/>
      <c r="VAA50" s="4"/>
      <c r="VAB50" s="4"/>
      <c r="VAC50" s="4"/>
      <c r="VAD50" s="4"/>
      <c r="VAE50" s="4"/>
      <c r="VAF50" s="4"/>
      <c r="VAG50" s="4"/>
      <c r="VAH50" s="4"/>
      <c r="VAI50" s="4"/>
      <c r="VAJ50" s="4"/>
      <c r="VAK50" s="4"/>
      <c r="VAL50" s="4"/>
      <c r="VAM50" s="4"/>
      <c r="VAN50" s="4"/>
      <c r="VAO50" s="4"/>
      <c r="VAP50" s="4"/>
      <c r="VAQ50" s="4"/>
      <c r="VAR50" s="4"/>
      <c r="VAS50" s="4"/>
      <c r="VAT50" s="4"/>
      <c r="VAU50" s="4"/>
      <c r="VAV50" s="4"/>
      <c r="VAW50" s="4"/>
      <c r="VAX50" s="4"/>
      <c r="VAY50" s="4"/>
      <c r="VAZ50" s="4"/>
      <c r="VBA50" s="4"/>
      <c r="VBB50" s="4"/>
      <c r="VBC50" s="4"/>
      <c r="VBD50" s="4"/>
      <c r="VBE50" s="4"/>
      <c r="VBF50" s="4"/>
      <c r="VBG50" s="4"/>
      <c r="VBH50" s="4"/>
      <c r="VBI50" s="4"/>
      <c r="VBJ50" s="4"/>
      <c r="VBK50" s="4"/>
      <c r="VBL50" s="4"/>
      <c r="VBM50" s="4"/>
      <c r="VBN50" s="4"/>
      <c r="VBO50" s="4"/>
      <c r="VBP50" s="4"/>
      <c r="VBQ50" s="4"/>
      <c r="VBR50" s="4"/>
      <c r="VBS50" s="4"/>
      <c r="VBT50" s="4"/>
      <c r="VBU50" s="4"/>
      <c r="VBV50" s="4"/>
      <c r="VBW50" s="4"/>
      <c r="VBX50" s="4"/>
      <c r="VBY50" s="4"/>
      <c r="VBZ50" s="4"/>
      <c r="VCA50" s="4"/>
      <c r="VCB50" s="4"/>
      <c r="VCC50" s="4"/>
      <c r="VCD50" s="4"/>
      <c r="VCE50" s="4"/>
      <c r="VCF50" s="4"/>
      <c r="VCG50" s="4"/>
      <c r="VCH50" s="4"/>
      <c r="VCI50" s="4"/>
      <c r="VCJ50" s="4"/>
      <c r="VCK50" s="4"/>
      <c r="VCL50" s="4"/>
      <c r="VCM50" s="4"/>
      <c r="VCN50" s="4"/>
      <c r="VCO50" s="4"/>
      <c r="VCP50" s="4"/>
      <c r="VCQ50" s="4"/>
      <c r="VCR50" s="4"/>
      <c r="VCS50" s="4"/>
      <c r="VCT50" s="4"/>
      <c r="VCU50" s="4"/>
      <c r="VCV50" s="4"/>
      <c r="VCW50" s="4"/>
      <c r="VCX50" s="4"/>
      <c r="VCY50" s="4"/>
      <c r="VCZ50" s="4"/>
      <c r="VDA50" s="4"/>
      <c r="VDB50" s="4"/>
      <c r="VDC50" s="4"/>
      <c r="VDD50" s="4"/>
      <c r="VDE50" s="4"/>
      <c r="VDF50" s="4"/>
      <c r="VDG50" s="4"/>
      <c r="VDH50" s="4"/>
      <c r="VDI50" s="4"/>
      <c r="VDJ50" s="4"/>
      <c r="VDK50" s="4"/>
      <c r="VDL50" s="4"/>
      <c r="VDM50" s="4"/>
      <c r="VDN50" s="4"/>
      <c r="VDO50" s="4"/>
      <c r="VDP50" s="4"/>
      <c r="VDQ50" s="4"/>
      <c r="VDR50" s="4"/>
      <c r="VDS50" s="4"/>
      <c r="VDT50" s="4"/>
      <c r="VDU50" s="4"/>
      <c r="VDV50" s="4"/>
      <c r="VDW50" s="4"/>
      <c r="VDX50" s="4"/>
      <c r="VDY50" s="4"/>
      <c r="VDZ50" s="4"/>
      <c r="VEA50" s="4"/>
      <c r="VEB50" s="4"/>
      <c r="VEC50" s="4"/>
      <c r="VED50" s="4"/>
      <c r="VEE50" s="4"/>
      <c r="VEF50" s="4"/>
      <c r="VEG50" s="4"/>
      <c r="VEH50" s="4"/>
      <c r="VEI50" s="4"/>
      <c r="VEJ50" s="4"/>
      <c r="VEK50" s="4"/>
      <c r="VEL50" s="4"/>
      <c r="VEM50" s="4"/>
      <c r="VEN50" s="4"/>
      <c r="VEO50" s="4"/>
      <c r="VEP50" s="4"/>
      <c r="VEQ50" s="4"/>
      <c r="VER50" s="4"/>
      <c r="VES50" s="4"/>
      <c r="VET50" s="4"/>
      <c r="VEU50" s="4"/>
      <c r="VEV50" s="4"/>
      <c r="VEW50" s="4"/>
      <c r="VEX50" s="4"/>
      <c r="VEY50" s="4"/>
      <c r="VEZ50" s="4"/>
      <c r="VFA50" s="4"/>
      <c r="VFB50" s="4"/>
      <c r="VFC50" s="4"/>
      <c r="VFD50" s="4"/>
      <c r="VFE50" s="4"/>
      <c r="VFF50" s="4"/>
      <c r="VFG50" s="4"/>
      <c r="VFH50" s="4"/>
      <c r="VFI50" s="4"/>
      <c r="VFJ50" s="4"/>
      <c r="VFK50" s="4"/>
      <c r="VFL50" s="4"/>
      <c r="VFM50" s="4"/>
      <c r="VFN50" s="4"/>
      <c r="VFO50" s="4"/>
      <c r="VFP50" s="4"/>
      <c r="VFQ50" s="4"/>
      <c r="VFR50" s="4"/>
      <c r="VFS50" s="4"/>
      <c r="VFT50" s="4"/>
      <c r="VFU50" s="4"/>
      <c r="VFV50" s="4"/>
      <c r="VFW50" s="4"/>
      <c r="VFX50" s="4"/>
      <c r="VFY50" s="4"/>
      <c r="VFZ50" s="4"/>
      <c r="VGA50" s="4"/>
      <c r="VGB50" s="4"/>
      <c r="VGC50" s="4"/>
      <c r="VGD50" s="4"/>
      <c r="VGE50" s="4"/>
      <c r="VGF50" s="4"/>
      <c r="VGG50" s="4"/>
      <c r="VGH50" s="4"/>
      <c r="VGI50" s="4"/>
      <c r="VGJ50" s="4"/>
      <c r="VGK50" s="4"/>
      <c r="VGL50" s="4"/>
      <c r="VGM50" s="4"/>
      <c r="VGN50" s="4"/>
      <c r="VGO50" s="4"/>
      <c r="VGP50" s="4"/>
      <c r="VGQ50" s="4"/>
      <c r="VGR50" s="4"/>
      <c r="VGS50" s="4"/>
      <c r="VGT50" s="4"/>
      <c r="VGU50" s="4"/>
      <c r="VGV50" s="4"/>
      <c r="VGW50" s="4"/>
      <c r="VGX50" s="4"/>
      <c r="VGY50" s="4"/>
      <c r="VGZ50" s="4"/>
      <c r="VHA50" s="4"/>
      <c r="VHB50" s="4"/>
      <c r="VHC50" s="4"/>
      <c r="VHD50" s="4"/>
      <c r="VHE50" s="4"/>
      <c r="VHF50" s="4"/>
      <c r="VHG50" s="4"/>
      <c r="VHH50" s="4"/>
      <c r="VHI50" s="4"/>
      <c r="VHJ50" s="4"/>
      <c r="VHK50" s="4"/>
      <c r="VHL50" s="4"/>
      <c r="VHM50" s="4"/>
      <c r="VHN50" s="4"/>
      <c r="VHO50" s="4"/>
      <c r="VHP50" s="4"/>
      <c r="VHQ50" s="4"/>
      <c r="VHR50" s="4"/>
      <c r="VHS50" s="4"/>
      <c r="VHT50" s="4"/>
      <c r="VHU50" s="4"/>
      <c r="VHV50" s="4"/>
      <c r="VHW50" s="4"/>
      <c r="VHX50" s="4"/>
      <c r="VHY50" s="4"/>
      <c r="VHZ50" s="4"/>
      <c r="VIA50" s="4"/>
      <c r="VIB50" s="4"/>
      <c r="VIC50" s="4"/>
      <c r="VID50" s="4"/>
      <c r="VIE50" s="4"/>
      <c r="VIF50" s="4"/>
      <c r="VIG50" s="4"/>
      <c r="VIH50" s="4"/>
      <c r="VII50" s="4"/>
      <c r="VIJ50" s="4"/>
      <c r="VIK50" s="4"/>
      <c r="VIL50" s="4"/>
      <c r="VIM50" s="4"/>
      <c r="VIN50" s="4"/>
      <c r="VIO50" s="4"/>
      <c r="VIP50" s="4"/>
      <c r="VIQ50" s="4"/>
      <c r="VIR50" s="4"/>
      <c r="VIS50" s="4"/>
      <c r="VIT50" s="4"/>
      <c r="VIU50" s="4"/>
      <c r="VIV50" s="4"/>
      <c r="VIW50" s="4"/>
      <c r="VIX50" s="4"/>
      <c r="VIY50" s="4"/>
      <c r="VIZ50" s="4"/>
      <c r="VJA50" s="4"/>
      <c r="VJB50" s="4"/>
      <c r="VJC50" s="4"/>
      <c r="VJD50" s="4"/>
      <c r="VJE50" s="4"/>
      <c r="VJF50" s="4"/>
      <c r="VJG50" s="4"/>
      <c r="VJH50" s="4"/>
      <c r="VJI50" s="4"/>
      <c r="VJJ50" s="4"/>
      <c r="VJK50" s="4"/>
      <c r="VJL50" s="4"/>
      <c r="VJM50" s="4"/>
      <c r="VJN50" s="4"/>
      <c r="VJO50" s="4"/>
      <c r="VJP50" s="4"/>
      <c r="VJQ50" s="4"/>
      <c r="VJR50" s="4"/>
      <c r="VJS50" s="4"/>
      <c r="VJT50" s="4"/>
      <c r="VJU50" s="4"/>
      <c r="VJV50" s="4"/>
      <c r="VJW50" s="4"/>
      <c r="VJX50" s="4"/>
      <c r="VJY50" s="4"/>
      <c r="VJZ50" s="4"/>
      <c r="VKA50" s="4"/>
      <c r="VKB50" s="4"/>
      <c r="VKC50" s="4"/>
      <c r="VKD50" s="4"/>
      <c r="VKE50" s="4"/>
      <c r="VKF50" s="4"/>
      <c r="VKG50" s="4"/>
      <c r="VKH50" s="4"/>
      <c r="VKI50" s="4"/>
      <c r="VKJ50" s="4"/>
      <c r="VKK50" s="4"/>
      <c r="VKL50" s="4"/>
      <c r="VKM50" s="4"/>
      <c r="VKN50" s="4"/>
      <c r="VKO50" s="4"/>
      <c r="VKP50" s="4"/>
      <c r="VKQ50" s="4"/>
      <c r="VKR50" s="4"/>
      <c r="VKS50" s="4"/>
      <c r="VKT50" s="4"/>
      <c r="VKU50" s="4"/>
      <c r="VKV50" s="4"/>
      <c r="VKW50" s="4"/>
      <c r="VKX50" s="4"/>
      <c r="VKY50" s="4"/>
      <c r="VKZ50" s="4"/>
      <c r="VLA50" s="4"/>
      <c r="VLB50" s="4"/>
      <c r="VLC50" s="4"/>
      <c r="VLD50" s="4"/>
      <c r="VLE50" s="4"/>
      <c r="VLF50" s="4"/>
      <c r="VLG50" s="4"/>
      <c r="VLH50" s="4"/>
      <c r="VLI50" s="4"/>
      <c r="VLJ50" s="4"/>
      <c r="VLK50" s="4"/>
      <c r="VLL50" s="4"/>
      <c r="VLM50" s="4"/>
      <c r="VLN50" s="4"/>
      <c r="VLO50" s="4"/>
      <c r="VLP50" s="4"/>
      <c r="VLQ50" s="4"/>
      <c r="VLR50" s="4"/>
      <c r="VLS50" s="4"/>
      <c r="VLT50" s="4"/>
      <c r="VLU50" s="4"/>
      <c r="VLV50" s="4"/>
      <c r="VLW50" s="4"/>
      <c r="VLX50" s="4"/>
      <c r="VLY50" s="4"/>
      <c r="VLZ50" s="4"/>
      <c r="VMA50" s="4"/>
      <c r="VMB50" s="4"/>
      <c r="VMC50" s="4"/>
      <c r="VMD50" s="4"/>
      <c r="VME50" s="4"/>
      <c r="VMF50" s="4"/>
      <c r="VMG50" s="4"/>
      <c r="VMH50" s="4"/>
      <c r="VMI50" s="4"/>
      <c r="VMJ50" s="4"/>
      <c r="VMK50" s="4"/>
      <c r="VML50" s="4"/>
      <c r="VMM50" s="4"/>
      <c r="VMN50" s="4"/>
      <c r="VMO50" s="4"/>
      <c r="VMP50" s="4"/>
      <c r="VMQ50" s="4"/>
      <c r="VMR50" s="4"/>
      <c r="VMS50" s="4"/>
      <c r="VMT50" s="4"/>
      <c r="VMU50" s="4"/>
      <c r="VMV50" s="4"/>
      <c r="VMW50" s="4"/>
      <c r="VMX50" s="4"/>
      <c r="VMY50" s="4"/>
      <c r="VMZ50" s="4"/>
      <c r="VNA50" s="4"/>
      <c r="VNB50" s="4"/>
      <c r="VNC50" s="4"/>
      <c r="VND50" s="4"/>
      <c r="VNE50" s="4"/>
      <c r="VNF50" s="4"/>
      <c r="VNG50" s="4"/>
      <c r="VNH50" s="4"/>
      <c r="VNI50" s="4"/>
      <c r="VNJ50" s="4"/>
      <c r="VNK50" s="4"/>
      <c r="VNL50" s="4"/>
      <c r="VNM50" s="4"/>
      <c r="VNN50" s="4"/>
      <c r="VNO50" s="4"/>
      <c r="VNP50" s="4"/>
      <c r="VNQ50" s="4"/>
      <c r="VNR50" s="4"/>
      <c r="VNS50" s="4"/>
      <c r="VNT50" s="4"/>
      <c r="VNU50" s="4"/>
      <c r="VNV50" s="4"/>
      <c r="VNW50" s="4"/>
      <c r="VNX50" s="4"/>
      <c r="VNY50" s="4"/>
      <c r="VNZ50" s="4"/>
      <c r="VOA50" s="4"/>
      <c r="VOB50" s="4"/>
      <c r="VOC50" s="4"/>
      <c r="VOD50" s="4"/>
      <c r="VOE50" s="4"/>
      <c r="VOF50" s="4"/>
      <c r="VOG50" s="4"/>
      <c r="VOH50" s="4"/>
      <c r="VOI50" s="4"/>
      <c r="VOJ50" s="4"/>
      <c r="VOK50" s="4"/>
      <c r="VOL50" s="4"/>
      <c r="VOM50" s="4"/>
      <c r="VON50" s="4"/>
      <c r="VOO50" s="4"/>
      <c r="VOP50" s="4"/>
      <c r="VOQ50" s="4"/>
      <c r="VOR50" s="4"/>
      <c r="VOS50" s="4"/>
      <c r="VOT50" s="4"/>
      <c r="VOU50" s="4"/>
      <c r="VOV50" s="4"/>
      <c r="VOW50" s="4"/>
      <c r="VOX50" s="4"/>
      <c r="VOY50" s="4"/>
      <c r="VOZ50" s="4"/>
      <c r="VPA50" s="4"/>
      <c r="VPB50" s="4"/>
      <c r="VPC50" s="4"/>
      <c r="VPD50" s="4"/>
      <c r="VPE50" s="4"/>
      <c r="VPF50" s="4"/>
      <c r="VPG50" s="4"/>
      <c r="VPH50" s="4"/>
      <c r="VPI50" s="4"/>
      <c r="VPJ50" s="4"/>
      <c r="VPK50" s="4"/>
      <c r="VPL50" s="4"/>
      <c r="VPM50" s="4"/>
      <c r="VPN50" s="4"/>
      <c r="VPO50" s="4"/>
      <c r="VPP50" s="4"/>
      <c r="VPQ50" s="4"/>
      <c r="VPR50" s="4"/>
      <c r="VPS50" s="4"/>
      <c r="VPT50" s="4"/>
      <c r="VPU50" s="4"/>
      <c r="VPV50" s="4"/>
      <c r="VPW50" s="4"/>
      <c r="VPX50" s="4"/>
    </row>
    <row r="51" spans="1:15312" s="3" customFormat="1">
      <c r="A51" s="313" t="s">
        <v>589</v>
      </c>
      <c r="B51" s="302">
        <v>102</v>
      </c>
      <c r="C51" s="302">
        <v>175</v>
      </c>
      <c r="D51" s="302">
        <v>262</v>
      </c>
      <c r="E51" s="302">
        <v>340</v>
      </c>
      <c r="G51" s="4"/>
      <c r="I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c r="GK51" s="4"/>
      <c r="GL51" s="4"/>
      <c r="GM51" s="4"/>
      <c r="GN51" s="4"/>
      <c r="GO51" s="4"/>
      <c r="GP51" s="4"/>
      <c r="GQ51" s="4"/>
      <c r="GR51" s="4"/>
      <c r="GS51" s="4"/>
      <c r="GT51" s="4"/>
      <c r="GU51" s="4"/>
      <c r="GV51" s="4"/>
      <c r="GW51" s="4"/>
      <c r="GX51" s="4"/>
      <c r="GY51" s="4"/>
      <c r="GZ51" s="4"/>
      <c r="HA51" s="4"/>
      <c r="HB51" s="4"/>
      <c r="HC51" s="4"/>
      <c r="HD51" s="4"/>
      <c r="HE51" s="4"/>
      <c r="HF51" s="4"/>
      <c r="HG51" s="4"/>
      <c r="HH51" s="4"/>
      <c r="HI51" s="4"/>
      <c r="HJ51" s="4"/>
      <c r="HK51" s="4"/>
      <c r="HL51" s="4"/>
      <c r="HM51" s="4"/>
      <c r="HN51" s="4"/>
      <c r="HO51" s="4"/>
      <c r="HP51" s="4"/>
      <c r="HQ51" s="4"/>
      <c r="HR51" s="4"/>
      <c r="HS51" s="4"/>
      <c r="HT51" s="4"/>
      <c r="HU51" s="4"/>
      <c r="HV51" s="4"/>
      <c r="HW51" s="4"/>
      <c r="HX51" s="4"/>
      <c r="HY51" s="4"/>
      <c r="HZ51" s="4"/>
      <c r="IA51" s="4"/>
      <c r="IB51" s="4"/>
      <c r="IC51" s="4"/>
      <c r="ID51" s="4"/>
      <c r="IE51" s="4"/>
      <c r="IF51" s="4"/>
      <c r="IG51" s="4"/>
      <c r="IH51" s="4"/>
      <c r="II51" s="4"/>
      <c r="IJ51" s="4"/>
      <c r="IK51" s="4"/>
      <c r="IL51" s="4"/>
      <c r="IM51" s="4"/>
      <c r="IN51" s="4"/>
      <c r="IO51" s="4"/>
      <c r="IP51" s="4"/>
      <c r="IQ51" s="4"/>
      <c r="IR51" s="4"/>
      <c r="IS51" s="4"/>
      <c r="IT51" s="4"/>
      <c r="IU51" s="4"/>
      <c r="IV51" s="4"/>
      <c r="IW51" s="4"/>
      <c r="IX51" s="4"/>
      <c r="IY51" s="4"/>
      <c r="IZ51" s="4"/>
      <c r="JA51" s="4"/>
      <c r="JB51" s="4"/>
      <c r="JC51" s="4"/>
      <c r="JD51" s="4"/>
      <c r="JE51" s="4"/>
      <c r="JF51" s="4"/>
      <c r="JG51" s="4"/>
      <c r="JH51" s="4"/>
      <c r="JI51" s="4"/>
      <c r="JJ51" s="4"/>
      <c r="JK51" s="4"/>
      <c r="JL51" s="4"/>
      <c r="JM51" s="4"/>
      <c r="JN51" s="4"/>
      <c r="JO51" s="4"/>
      <c r="JP51" s="4"/>
      <c r="JQ51" s="4"/>
      <c r="JR51" s="4"/>
      <c r="JS51" s="4"/>
      <c r="JT51" s="4"/>
      <c r="JU51" s="4"/>
      <c r="JV51" s="4"/>
      <c r="JW51" s="4"/>
      <c r="JX51" s="4"/>
      <c r="JY51" s="4"/>
      <c r="JZ51" s="4"/>
      <c r="KA51" s="4"/>
      <c r="KB51" s="4"/>
      <c r="KC51" s="4"/>
      <c r="KD51" s="4"/>
      <c r="KE51" s="4"/>
      <c r="KF51" s="4"/>
      <c r="KG51" s="4"/>
      <c r="KH51" s="4"/>
      <c r="KI51" s="4"/>
      <c r="KJ51" s="4"/>
      <c r="KK51" s="4"/>
      <c r="KL51" s="4"/>
      <c r="KM51" s="4"/>
      <c r="KN51" s="4"/>
      <c r="KO51" s="4"/>
      <c r="KP51" s="4"/>
      <c r="KQ51" s="4"/>
      <c r="KR51" s="4"/>
      <c r="KS51" s="4"/>
      <c r="KT51" s="4"/>
      <c r="KU51" s="4"/>
      <c r="KV51" s="4"/>
      <c r="KW51" s="4"/>
      <c r="KX51" s="4"/>
      <c r="KY51" s="4"/>
      <c r="KZ51" s="4"/>
      <c r="LA51" s="4"/>
      <c r="LB51" s="4"/>
      <c r="LC51" s="4"/>
      <c r="LD51" s="4"/>
      <c r="LE51" s="4"/>
      <c r="LF51" s="4"/>
      <c r="LG51" s="4"/>
      <c r="LH51" s="4"/>
      <c r="LI51" s="4"/>
      <c r="LJ51" s="4"/>
      <c r="LK51" s="4"/>
      <c r="LL51" s="4"/>
      <c r="LM51" s="4"/>
      <c r="LN51" s="4"/>
      <c r="LO51" s="4"/>
      <c r="LP51" s="4"/>
      <c r="LQ51" s="4"/>
      <c r="LR51" s="4"/>
      <c r="LS51" s="4"/>
      <c r="LT51" s="4"/>
      <c r="LU51" s="4"/>
      <c r="LV51" s="4"/>
      <c r="LW51" s="4"/>
      <c r="LX51" s="4"/>
      <c r="LY51" s="4"/>
      <c r="LZ51" s="4"/>
      <c r="MA51" s="4"/>
      <c r="MB51" s="4"/>
      <c r="MC51" s="4"/>
      <c r="MD51" s="4"/>
      <c r="ME51" s="4"/>
      <c r="MF51" s="4"/>
      <c r="MG51" s="4"/>
      <c r="MH51" s="4"/>
      <c r="MI51" s="4"/>
      <c r="MJ51" s="4"/>
      <c r="MK51" s="4"/>
      <c r="ML51" s="4"/>
      <c r="MM51" s="4"/>
      <c r="MN51" s="4"/>
      <c r="MO51" s="4"/>
      <c r="MP51" s="4"/>
      <c r="MQ51" s="4"/>
      <c r="MR51" s="4"/>
      <c r="MS51" s="4"/>
      <c r="MT51" s="4"/>
      <c r="MU51" s="4"/>
      <c r="MV51" s="4"/>
      <c r="MW51" s="4"/>
      <c r="MX51" s="4"/>
      <c r="MY51" s="4"/>
      <c r="MZ51" s="4"/>
      <c r="NA51" s="4"/>
      <c r="NB51" s="4"/>
      <c r="NC51" s="4"/>
      <c r="ND51" s="4"/>
      <c r="NE51" s="4"/>
      <c r="NF51" s="4"/>
      <c r="NG51" s="4"/>
      <c r="NH51" s="4"/>
      <c r="NI51" s="4"/>
      <c r="NJ51" s="4"/>
      <c r="NK51" s="4"/>
      <c r="NL51" s="4"/>
      <c r="NM51" s="4"/>
      <c r="NN51" s="4"/>
      <c r="NO51" s="4"/>
      <c r="NP51" s="4"/>
      <c r="NQ51" s="4"/>
      <c r="NR51" s="4"/>
      <c r="NS51" s="4"/>
      <c r="NT51" s="4"/>
      <c r="NU51" s="4"/>
      <c r="NV51" s="4"/>
      <c r="NW51" s="4"/>
      <c r="NX51" s="4"/>
      <c r="NY51" s="4"/>
      <c r="NZ51" s="4"/>
      <c r="OA51" s="4"/>
      <c r="OB51" s="4"/>
      <c r="OC51" s="4"/>
      <c r="OD51" s="4"/>
      <c r="OE51" s="4"/>
      <c r="OF51" s="4"/>
      <c r="OG51" s="4"/>
      <c r="OH51" s="4"/>
      <c r="OI51" s="4"/>
      <c r="OJ51" s="4"/>
      <c r="OK51" s="4"/>
      <c r="OL51" s="4"/>
      <c r="OM51" s="4"/>
      <c r="ON51" s="4"/>
      <c r="OO51" s="4"/>
      <c r="OP51" s="4"/>
      <c r="OQ51" s="4"/>
      <c r="OR51" s="4"/>
      <c r="OS51" s="4"/>
      <c r="OT51" s="4"/>
      <c r="OU51" s="4"/>
      <c r="OV51" s="4"/>
      <c r="OW51" s="4"/>
      <c r="OX51" s="4"/>
      <c r="OY51" s="4"/>
      <c r="OZ51" s="4"/>
      <c r="PA51" s="4"/>
      <c r="PB51" s="4"/>
      <c r="PC51" s="4"/>
      <c r="PD51" s="4"/>
      <c r="PE51" s="4"/>
      <c r="PF51" s="4"/>
      <c r="PG51" s="4"/>
      <c r="PH51" s="4"/>
      <c r="PI51" s="4"/>
      <c r="PJ51" s="4"/>
      <c r="PK51" s="4"/>
      <c r="PL51" s="4"/>
      <c r="PM51" s="4"/>
      <c r="PN51" s="4"/>
      <c r="PO51" s="4"/>
      <c r="PP51" s="4"/>
      <c r="PQ51" s="4"/>
      <c r="PR51" s="4"/>
      <c r="PS51" s="4"/>
      <c r="PT51" s="4"/>
      <c r="PU51" s="4"/>
      <c r="PV51" s="4"/>
      <c r="PW51" s="4"/>
      <c r="PX51" s="4"/>
      <c r="PY51" s="4"/>
      <c r="PZ51" s="4"/>
      <c r="QA51" s="4"/>
      <c r="QB51" s="4"/>
      <c r="QC51" s="4"/>
      <c r="QD51" s="4"/>
      <c r="QE51" s="4"/>
      <c r="QF51" s="4"/>
      <c r="QG51" s="4"/>
      <c r="QH51" s="4"/>
      <c r="QI51" s="4"/>
      <c r="QJ51" s="4"/>
      <c r="QK51" s="4"/>
      <c r="QL51" s="4"/>
      <c r="QM51" s="4"/>
      <c r="QN51" s="4"/>
      <c r="QO51" s="4"/>
      <c r="QP51" s="4"/>
      <c r="QQ51" s="4"/>
      <c r="QR51" s="4"/>
      <c r="QS51" s="4"/>
      <c r="QT51" s="4"/>
      <c r="QU51" s="4"/>
      <c r="QV51" s="4"/>
      <c r="QW51" s="4"/>
      <c r="QX51" s="4"/>
      <c r="QY51" s="4"/>
      <c r="QZ51" s="4"/>
      <c r="RA51" s="4"/>
      <c r="RB51" s="4"/>
      <c r="RC51" s="4"/>
      <c r="RD51" s="4"/>
      <c r="RE51" s="4"/>
      <c r="RF51" s="4"/>
      <c r="RG51" s="4"/>
      <c r="RH51" s="4"/>
      <c r="RI51" s="4"/>
      <c r="RJ51" s="4"/>
      <c r="RK51" s="4"/>
      <c r="RL51" s="4"/>
      <c r="RM51" s="4"/>
      <c r="RN51" s="4"/>
      <c r="RO51" s="4"/>
      <c r="RP51" s="4"/>
      <c r="RQ51" s="4"/>
      <c r="RR51" s="4"/>
      <c r="RS51" s="4"/>
      <c r="RT51" s="4"/>
      <c r="RU51" s="4"/>
      <c r="RV51" s="4"/>
      <c r="RW51" s="4"/>
      <c r="RX51" s="4"/>
      <c r="RY51" s="4"/>
      <c r="RZ51" s="4"/>
      <c r="SA51" s="4"/>
      <c r="SB51" s="4"/>
      <c r="SC51" s="4"/>
      <c r="SD51" s="4"/>
      <c r="SE51" s="4"/>
      <c r="SF51" s="4"/>
      <c r="SG51" s="4"/>
      <c r="SH51" s="4"/>
      <c r="SI51" s="4"/>
      <c r="SJ51" s="4"/>
      <c r="SK51" s="4"/>
      <c r="SL51" s="4"/>
      <c r="SM51" s="4"/>
      <c r="SN51" s="4"/>
      <c r="SO51" s="4"/>
      <c r="SP51" s="4"/>
      <c r="SQ51" s="4"/>
      <c r="SR51" s="4"/>
      <c r="SS51" s="4"/>
      <c r="ST51" s="4"/>
      <c r="SU51" s="4"/>
      <c r="SV51" s="4"/>
      <c r="SW51" s="4"/>
      <c r="SX51" s="4"/>
      <c r="SY51" s="4"/>
      <c r="SZ51" s="4"/>
      <c r="TA51" s="4"/>
      <c r="TB51" s="4"/>
      <c r="TC51" s="4"/>
      <c r="TD51" s="4"/>
      <c r="TE51" s="4"/>
      <c r="TF51" s="4"/>
      <c r="TG51" s="4"/>
      <c r="TH51" s="4"/>
      <c r="TI51" s="4"/>
      <c r="TJ51" s="4"/>
      <c r="TK51" s="4"/>
      <c r="TL51" s="4"/>
      <c r="TM51" s="4"/>
      <c r="TN51" s="4"/>
      <c r="TO51" s="4"/>
      <c r="TP51" s="4"/>
      <c r="TQ51" s="4"/>
      <c r="TR51" s="4"/>
      <c r="TS51" s="4"/>
      <c r="TT51" s="4"/>
      <c r="TU51" s="4"/>
      <c r="TV51" s="4"/>
      <c r="TW51" s="4"/>
      <c r="TX51" s="4"/>
      <c r="TY51" s="4"/>
      <c r="TZ51" s="4"/>
      <c r="UA51" s="4"/>
      <c r="UB51" s="4"/>
      <c r="UC51" s="4"/>
      <c r="UD51" s="4"/>
      <c r="UE51" s="4"/>
      <c r="UF51" s="4"/>
      <c r="UG51" s="4"/>
      <c r="UH51" s="4"/>
      <c r="UI51" s="4"/>
      <c r="UJ51" s="4"/>
      <c r="UK51" s="4"/>
      <c r="UL51" s="4"/>
      <c r="UM51" s="4"/>
      <c r="UN51" s="4"/>
      <c r="UO51" s="4"/>
      <c r="UP51" s="4"/>
      <c r="UQ51" s="4"/>
      <c r="UR51" s="4"/>
      <c r="US51" s="4"/>
      <c r="UT51" s="4"/>
      <c r="UU51" s="4"/>
      <c r="UV51" s="4"/>
      <c r="UW51" s="4"/>
      <c r="UX51" s="4"/>
      <c r="UY51" s="4"/>
      <c r="UZ51" s="4"/>
      <c r="VA51" s="4"/>
      <c r="VB51" s="4"/>
      <c r="VC51" s="4"/>
      <c r="VD51" s="4"/>
      <c r="VE51" s="4"/>
      <c r="VF51" s="4"/>
      <c r="VG51" s="4"/>
      <c r="VH51" s="4"/>
      <c r="VI51" s="4"/>
      <c r="VJ51" s="4"/>
      <c r="VK51" s="4"/>
      <c r="VL51" s="4"/>
      <c r="VM51" s="4"/>
      <c r="VN51" s="4"/>
      <c r="VO51" s="4"/>
      <c r="VP51" s="4"/>
      <c r="VQ51" s="4"/>
      <c r="VR51" s="4"/>
      <c r="VS51" s="4"/>
      <c r="VT51" s="4"/>
      <c r="VU51" s="4"/>
      <c r="VV51" s="4"/>
      <c r="VW51" s="4"/>
      <c r="VX51" s="4"/>
      <c r="VY51" s="4"/>
      <c r="VZ51" s="4"/>
      <c r="WA51" s="4"/>
      <c r="WB51" s="4"/>
      <c r="WC51" s="4"/>
      <c r="WD51" s="4"/>
      <c r="WE51" s="4"/>
      <c r="WF51" s="4"/>
      <c r="WG51" s="4"/>
      <c r="WH51" s="4"/>
      <c r="WI51" s="4"/>
      <c r="WJ51" s="4"/>
      <c r="WK51" s="4"/>
      <c r="WL51" s="4"/>
      <c r="WM51" s="4"/>
      <c r="WN51" s="4"/>
      <c r="WO51" s="4"/>
      <c r="WP51" s="4"/>
      <c r="WQ51" s="4"/>
      <c r="WR51" s="4"/>
      <c r="WS51" s="4"/>
      <c r="WT51" s="4"/>
      <c r="WU51" s="4"/>
      <c r="WV51" s="4"/>
      <c r="WW51" s="4"/>
      <c r="WX51" s="4"/>
      <c r="WY51" s="4"/>
      <c r="WZ51" s="4"/>
      <c r="XA51" s="4"/>
      <c r="XB51" s="4"/>
      <c r="XC51" s="4"/>
      <c r="XD51" s="4"/>
      <c r="XE51" s="4"/>
      <c r="XF51" s="4"/>
      <c r="XG51" s="4"/>
      <c r="XH51" s="4"/>
      <c r="XI51" s="4"/>
      <c r="XJ51" s="4"/>
      <c r="XK51" s="4"/>
      <c r="XL51" s="4"/>
      <c r="XM51" s="4"/>
      <c r="XN51" s="4"/>
      <c r="XO51" s="4"/>
      <c r="XP51" s="4"/>
      <c r="XQ51" s="4"/>
      <c r="XR51" s="4"/>
      <c r="XS51" s="4"/>
      <c r="XT51" s="4"/>
      <c r="XU51" s="4"/>
      <c r="XV51" s="4"/>
      <c r="XW51" s="4"/>
      <c r="XX51" s="4"/>
      <c r="XY51" s="4"/>
      <c r="XZ51" s="4"/>
      <c r="YA51" s="4"/>
      <c r="YB51" s="4"/>
      <c r="YC51" s="4"/>
      <c r="YD51" s="4"/>
      <c r="YE51" s="4"/>
      <c r="YF51" s="4"/>
      <c r="YG51" s="4"/>
      <c r="YH51" s="4"/>
      <c r="YI51" s="4"/>
      <c r="YJ51" s="4"/>
      <c r="YK51" s="4"/>
      <c r="YL51" s="4"/>
      <c r="YM51" s="4"/>
      <c r="YN51" s="4"/>
      <c r="YO51" s="4"/>
      <c r="YP51" s="4"/>
      <c r="YQ51" s="4"/>
      <c r="YR51" s="4"/>
      <c r="YS51" s="4"/>
      <c r="YT51" s="4"/>
      <c r="YU51" s="4"/>
      <c r="YV51" s="4"/>
      <c r="YW51" s="4"/>
      <c r="YX51" s="4"/>
      <c r="YY51" s="4"/>
      <c r="YZ51" s="4"/>
      <c r="ZA51" s="4"/>
      <c r="ZB51" s="4"/>
      <c r="ZC51" s="4"/>
      <c r="ZD51" s="4"/>
      <c r="ZE51" s="4"/>
      <c r="ZF51" s="4"/>
      <c r="ZG51" s="4"/>
      <c r="ZH51" s="4"/>
      <c r="ZI51" s="4"/>
      <c r="ZJ51" s="4"/>
      <c r="ZK51" s="4"/>
      <c r="ZL51" s="4"/>
      <c r="ZM51" s="4"/>
      <c r="ZN51" s="4"/>
      <c r="ZO51" s="4"/>
      <c r="ZP51" s="4"/>
      <c r="ZQ51" s="4"/>
      <c r="ZR51" s="4"/>
      <c r="ZS51" s="4"/>
      <c r="ZT51" s="4"/>
      <c r="ZU51" s="4"/>
      <c r="ZV51" s="4"/>
      <c r="ZW51" s="4"/>
      <c r="ZX51" s="4"/>
      <c r="ZY51" s="4"/>
      <c r="ZZ51" s="4"/>
      <c r="AAA51" s="4"/>
      <c r="AAB51" s="4"/>
      <c r="AAC51" s="4"/>
      <c r="AAD51" s="4"/>
      <c r="AAE51" s="4"/>
      <c r="AAF51" s="4"/>
      <c r="AAG51" s="4"/>
      <c r="AAH51" s="4"/>
      <c r="AAI51" s="4"/>
      <c r="AAJ51" s="4"/>
      <c r="AAK51" s="4"/>
      <c r="AAL51" s="4"/>
      <c r="AAM51" s="4"/>
      <c r="AAN51" s="4"/>
      <c r="AAO51" s="4"/>
      <c r="AAP51" s="4"/>
      <c r="AAQ51" s="4"/>
      <c r="AAR51" s="4"/>
      <c r="AAS51" s="4"/>
      <c r="AAT51" s="4"/>
      <c r="AAU51" s="4"/>
      <c r="AAV51" s="4"/>
      <c r="AAW51" s="4"/>
      <c r="AAX51" s="4"/>
      <c r="AAY51" s="4"/>
      <c r="AAZ51" s="4"/>
      <c r="ABA51" s="4"/>
      <c r="ABB51" s="4"/>
      <c r="ABC51" s="4"/>
      <c r="ABD51" s="4"/>
      <c r="ABE51" s="4"/>
      <c r="ABF51" s="4"/>
      <c r="ABG51" s="4"/>
      <c r="ABH51" s="4"/>
      <c r="ABI51" s="4"/>
      <c r="ABJ51" s="4"/>
      <c r="ABK51" s="4"/>
      <c r="ABL51" s="4"/>
      <c r="ABM51" s="4"/>
      <c r="ABN51" s="4"/>
      <c r="ABO51" s="4"/>
      <c r="ABP51" s="4"/>
      <c r="ABQ51" s="4"/>
      <c r="ABR51" s="4"/>
      <c r="ABS51" s="4"/>
      <c r="ABT51" s="4"/>
      <c r="ABU51" s="4"/>
      <c r="ABV51" s="4"/>
      <c r="ABW51" s="4"/>
      <c r="ABX51" s="4"/>
      <c r="ABY51" s="4"/>
      <c r="ABZ51" s="4"/>
      <c r="ACA51" s="4"/>
      <c r="ACB51" s="4"/>
      <c r="ACC51" s="4"/>
      <c r="ACD51" s="4"/>
      <c r="ACE51" s="4"/>
      <c r="ACF51" s="4"/>
      <c r="ACG51" s="4"/>
      <c r="ACH51" s="4"/>
      <c r="ACI51" s="4"/>
      <c r="ACJ51" s="4"/>
      <c r="ACK51" s="4"/>
      <c r="ACL51" s="4"/>
      <c r="ACM51" s="4"/>
      <c r="ACN51" s="4"/>
      <c r="ACO51" s="4"/>
      <c r="ACP51" s="4"/>
      <c r="ACQ51" s="4"/>
      <c r="ACR51" s="4"/>
      <c r="ACS51" s="4"/>
      <c r="ACT51" s="4"/>
      <c r="ACU51" s="4"/>
      <c r="ACV51" s="4"/>
      <c r="ACW51" s="4"/>
      <c r="ACX51" s="4"/>
      <c r="ACY51" s="4"/>
      <c r="ACZ51" s="4"/>
      <c r="ADA51" s="4"/>
      <c r="ADB51" s="4"/>
      <c r="ADC51" s="4"/>
      <c r="ADD51" s="4"/>
      <c r="ADE51" s="4"/>
      <c r="ADF51" s="4"/>
      <c r="ADG51" s="4"/>
      <c r="ADH51" s="4"/>
      <c r="ADI51" s="4"/>
      <c r="ADJ51" s="4"/>
      <c r="ADK51" s="4"/>
      <c r="ADL51" s="4"/>
      <c r="ADM51" s="4"/>
      <c r="ADN51" s="4"/>
      <c r="ADO51" s="4"/>
      <c r="ADP51" s="4"/>
      <c r="ADQ51" s="4"/>
      <c r="ADR51" s="4"/>
      <c r="ADS51" s="4"/>
      <c r="ADT51" s="4"/>
      <c r="ADU51" s="4"/>
      <c r="ADV51" s="4"/>
      <c r="ADW51" s="4"/>
      <c r="ADX51" s="4"/>
      <c r="ADY51" s="4"/>
      <c r="ADZ51" s="4"/>
      <c r="AEA51" s="4"/>
      <c r="AEB51" s="4"/>
      <c r="AEC51" s="4"/>
      <c r="AED51" s="4"/>
      <c r="AEE51" s="4"/>
      <c r="AEF51" s="4"/>
      <c r="AEG51" s="4"/>
      <c r="AEH51" s="4"/>
      <c r="AEI51" s="4"/>
      <c r="AEJ51" s="4"/>
      <c r="AEK51" s="4"/>
      <c r="AEL51" s="4"/>
      <c r="AEM51" s="4"/>
      <c r="AEN51" s="4"/>
      <c r="AEO51" s="4"/>
      <c r="AEP51" s="4"/>
      <c r="AEQ51" s="4"/>
      <c r="AER51" s="4"/>
      <c r="AES51" s="4"/>
      <c r="AET51" s="4"/>
      <c r="AEU51" s="4"/>
      <c r="AEV51" s="4"/>
      <c r="AEW51" s="4"/>
      <c r="AEX51" s="4"/>
      <c r="AEY51" s="4"/>
      <c r="AEZ51" s="4"/>
      <c r="AFA51" s="4"/>
      <c r="AFB51" s="4"/>
      <c r="AFC51" s="4"/>
      <c r="AFD51" s="4"/>
      <c r="AFE51" s="4"/>
      <c r="AFF51" s="4"/>
      <c r="AFG51" s="4"/>
      <c r="AFH51" s="4"/>
      <c r="AFI51" s="4"/>
      <c r="AFJ51" s="4"/>
      <c r="AFK51" s="4"/>
      <c r="AFL51" s="4"/>
      <c r="AFM51" s="4"/>
      <c r="AFN51" s="4"/>
      <c r="AFO51" s="4"/>
      <c r="AFP51" s="4"/>
      <c r="AFQ51" s="4"/>
      <c r="AFR51" s="4"/>
      <c r="AFS51" s="4"/>
      <c r="AFT51" s="4"/>
      <c r="AFU51" s="4"/>
      <c r="AFV51" s="4"/>
      <c r="AFW51" s="4"/>
      <c r="AFX51" s="4"/>
      <c r="AFY51" s="4"/>
      <c r="AFZ51" s="4"/>
      <c r="AGA51" s="4"/>
      <c r="AGB51" s="4"/>
      <c r="AGC51" s="4"/>
      <c r="AGD51" s="4"/>
      <c r="AGE51" s="4"/>
      <c r="AGF51" s="4"/>
      <c r="AGG51" s="4"/>
      <c r="AGH51" s="4"/>
      <c r="AGI51" s="4"/>
      <c r="AGJ51" s="4"/>
      <c r="AGK51" s="4"/>
      <c r="AGL51" s="4"/>
      <c r="AGM51" s="4"/>
      <c r="AGN51" s="4"/>
      <c r="AGO51" s="4"/>
      <c r="AGP51" s="4"/>
      <c r="AGQ51" s="4"/>
      <c r="AGR51" s="4"/>
      <c r="AGS51" s="4"/>
      <c r="AGT51" s="4"/>
      <c r="AGU51" s="4"/>
      <c r="AGV51" s="4"/>
      <c r="AGW51" s="4"/>
      <c r="AGX51" s="4"/>
      <c r="AGY51" s="4"/>
      <c r="AGZ51" s="4"/>
      <c r="AHA51" s="4"/>
      <c r="AHB51" s="4"/>
      <c r="AHC51" s="4"/>
      <c r="AHD51" s="4"/>
      <c r="AHE51" s="4"/>
      <c r="AHF51" s="4"/>
      <c r="AHG51" s="4"/>
      <c r="AHH51" s="4"/>
      <c r="AHI51" s="4"/>
      <c r="AHJ51" s="4"/>
      <c r="AHK51" s="4"/>
      <c r="AHL51" s="4"/>
      <c r="AHM51" s="4"/>
      <c r="AHN51" s="4"/>
      <c r="AHO51" s="4"/>
      <c r="AHP51" s="4"/>
      <c r="AHQ51" s="4"/>
      <c r="AHR51" s="4"/>
      <c r="AHS51" s="4"/>
      <c r="AHT51" s="4"/>
      <c r="AHU51" s="4"/>
      <c r="AHV51" s="4"/>
      <c r="AHW51" s="4"/>
      <c r="AHX51" s="4"/>
      <c r="AHY51" s="4"/>
      <c r="AHZ51" s="4"/>
      <c r="AIA51" s="4"/>
      <c r="AIB51" s="4"/>
      <c r="AIC51" s="4"/>
      <c r="AID51" s="4"/>
      <c r="AIE51" s="4"/>
      <c r="AIF51" s="4"/>
      <c r="AIG51" s="4"/>
      <c r="AIH51" s="4"/>
      <c r="AII51" s="4"/>
      <c r="AIJ51" s="4"/>
      <c r="AIK51" s="4"/>
      <c r="AIL51" s="4"/>
      <c r="AIM51" s="4"/>
      <c r="AIN51" s="4"/>
      <c r="AIO51" s="4"/>
      <c r="AIP51" s="4"/>
      <c r="AIQ51" s="4"/>
      <c r="AIR51" s="4"/>
      <c r="AIS51" s="4"/>
      <c r="AIT51" s="4"/>
      <c r="AIU51" s="4"/>
      <c r="AIV51" s="4"/>
      <c r="AIW51" s="4"/>
      <c r="AIX51" s="4"/>
      <c r="AIY51" s="4"/>
      <c r="AIZ51" s="4"/>
      <c r="AJA51" s="4"/>
      <c r="AJB51" s="4"/>
      <c r="AJC51" s="4"/>
      <c r="AJD51" s="4"/>
      <c r="AJE51" s="4"/>
      <c r="AJF51" s="4"/>
      <c r="AJG51" s="4"/>
      <c r="AJH51" s="4"/>
      <c r="AJI51" s="4"/>
      <c r="AJJ51" s="4"/>
      <c r="AJK51" s="4"/>
      <c r="AJL51" s="4"/>
      <c r="AJM51" s="4"/>
      <c r="AJN51" s="4"/>
      <c r="AJO51" s="4"/>
      <c r="AJP51" s="4"/>
      <c r="AJQ51" s="4"/>
      <c r="AJR51" s="4"/>
      <c r="AJS51" s="4"/>
      <c r="AJT51" s="4"/>
      <c r="AJU51" s="4"/>
      <c r="AJV51" s="4"/>
      <c r="AJW51" s="4"/>
      <c r="AJX51" s="4"/>
      <c r="AJY51" s="4"/>
      <c r="AJZ51" s="4"/>
      <c r="AKA51" s="4"/>
      <c r="AKB51" s="4"/>
      <c r="AKC51" s="4"/>
      <c r="AKD51" s="4"/>
      <c r="AKE51" s="4"/>
      <c r="AKF51" s="4"/>
      <c r="AKG51" s="4"/>
      <c r="AKH51" s="4"/>
      <c r="AKI51" s="4"/>
      <c r="AKJ51" s="4"/>
      <c r="AKK51" s="4"/>
      <c r="AKL51" s="4"/>
      <c r="AKM51" s="4"/>
      <c r="AKN51" s="4"/>
      <c r="AKO51" s="4"/>
      <c r="AKP51" s="4"/>
      <c r="AKQ51" s="4"/>
      <c r="AKR51" s="4"/>
      <c r="AKS51" s="4"/>
      <c r="AKT51" s="4"/>
      <c r="AKU51" s="4"/>
      <c r="AKV51" s="4"/>
      <c r="AKW51" s="4"/>
      <c r="AKX51" s="4"/>
      <c r="AKY51" s="4"/>
      <c r="AKZ51" s="4"/>
      <c r="ALA51" s="4"/>
      <c r="ALB51" s="4"/>
      <c r="ALC51" s="4"/>
      <c r="ALD51" s="4"/>
      <c r="ALE51" s="4"/>
      <c r="ALF51" s="4"/>
      <c r="ALG51" s="4"/>
      <c r="ALH51" s="4"/>
      <c r="ALI51" s="4"/>
      <c r="ALJ51" s="4"/>
      <c r="ALK51" s="4"/>
      <c r="ALL51" s="4"/>
      <c r="ALM51" s="4"/>
      <c r="ALN51" s="4"/>
      <c r="ALO51" s="4"/>
      <c r="ALP51" s="4"/>
      <c r="ALQ51" s="4"/>
      <c r="ALR51" s="4"/>
      <c r="ALS51" s="4"/>
      <c r="ALT51" s="4"/>
      <c r="ALU51" s="4"/>
      <c r="ALV51" s="4"/>
      <c r="ALW51" s="4"/>
      <c r="ALX51" s="4"/>
      <c r="ALY51" s="4"/>
      <c r="ALZ51" s="4"/>
      <c r="AMA51" s="4"/>
      <c r="AMB51" s="4"/>
      <c r="AMC51" s="4"/>
      <c r="AMD51" s="4"/>
      <c r="AME51" s="4"/>
      <c r="AMF51" s="4"/>
      <c r="AMG51" s="4"/>
      <c r="AMH51" s="4"/>
      <c r="AMI51" s="4"/>
      <c r="AMJ51" s="4"/>
      <c r="AMK51" s="4"/>
      <c r="AML51" s="4"/>
      <c r="AMM51" s="4"/>
      <c r="AMN51" s="4"/>
      <c r="AMO51" s="4"/>
      <c r="AMP51" s="4"/>
      <c r="AMQ51" s="4"/>
      <c r="AMR51" s="4"/>
      <c r="AMS51" s="4"/>
      <c r="AMT51" s="4"/>
      <c r="AMU51" s="4"/>
      <c r="AMV51" s="4"/>
      <c r="AMW51" s="4"/>
      <c r="AMX51" s="4"/>
      <c r="AMY51" s="4"/>
      <c r="AMZ51" s="4"/>
      <c r="ANA51" s="4"/>
      <c r="ANB51" s="4"/>
      <c r="ANC51" s="4"/>
      <c r="AND51" s="4"/>
      <c r="ANE51" s="4"/>
      <c r="ANF51" s="4"/>
      <c r="ANG51" s="4"/>
      <c r="ANH51" s="4"/>
      <c r="ANI51" s="4"/>
      <c r="ANJ51" s="4"/>
      <c r="ANK51" s="4"/>
      <c r="ANL51" s="4"/>
      <c r="ANM51" s="4"/>
      <c r="ANN51" s="4"/>
      <c r="ANO51" s="4"/>
      <c r="ANP51" s="4"/>
      <c r="ANQ51" s="4"/>
      <c r="ANR51" s="4"/>
      <c r="ANS51" s="4"/>
      <c r="ANT51" s="4"/>
      <c r="ANU51" s="4"/>
      <c r="ANV51" s="4"/>
      <c r="ANW51" s="4"/>
      <c r="ANX51" s="4"/>
      <c r="ANY51" s="4"/>
      <c r="ANZ51" s="4"/>
      <c r="AOA51" s="4"/>
      <c r="AOB51" s="4"/>
      <c r="AOC51" s="4"/>
      <c r="AOD51" s="4"/>
      <c r="AOE51" s="4"/>
      <c r="AOF51" s="4"/>
      <c r="AOG51" s="4"/>
      <c r="AOH51" s="4"/>
      <c r="AOI51" s="4"/>
      <c r="AOJ51" s="4"/>
      <c r="AOK51" s="4"/>
      <c r="AOL51" s="4"/>
      <c r="AOM51" s="4"/>
      <c r="AON51" s="4"/>
      <c r="AOO51" s="4"/>
      <c r="AOP51" s="4"/>
      <c r="AOQ51" s="4"/>
      <c r="AOR51" s="4"/>
      <c r="AOS51" s="4"/>
      <c r="AOT51" s="4"/>
      <c r="AOU51" s="4"/>
      <c r="AOV51" s="4"/>
      <c r="AOW51" s="4"/>
      <c r="AOX51" s="4"/>
      <c r="AOY51" s="4"/>
      <c r="AOZ51" s="4"/>
      <c r="APA51" s="4"/>
      <c r="APB51" s="4"/>
      <c r="APC51" s="4"/>
      <c r="APD51" s="4"/>
      <c r="APE51" s="4"/>
      <c r="APF51" s="4"/>
      <c r="APG51" s="4"/>
      <c r="APH51" s="4"/>
      <c r="API51" s="4"/>
      <c r="APJ51" s="4"/>
      <c r="APK51" s="4"/>
      <c r="APL51" s="4"/>
      <c r="APM51" s="4"/>
      <c r="APN51" s="4"/>
      <c r="APO51" s="4"/>
      <c r="APP51" s="4"/>
      <c r="APQ51" s="4"/>
      <c r="APR51" s="4"/>
      <c r="APS51" s="4"/>
      <c r="APT51" s="4"/>
      <c r="APU51" s="4"/>
      <c r="APV51" s="4"/>
      <c r="APW51" s="4"/>
      <c r="APX51" s="4"/>
      <c r="APY51" s="4"/>
      <c r="APZ51" s="4"/>
      <c r="AQA51" s="4"/>
      <c r="AQB51" s="4"/>
      <c r="AQC51" s="4"/>
      <c r="AQD51" s="4"/>
      <c r="AQE51" s="4"/>
      <c r="AQF51" s="4"/>
      <c r="AQG51" s="4"/>
      <c r="AQH51" s="4"/>
      <c r="AQI51" s="4"/>
      <c r="AQJ51" s="4"/>
      <c r="AQK51" s="4"/>
      <c r="AQL51" s="4"/>
      <c r="AQM51" s="4"/>
      <c r="AQN51" s="4"/>
      <c r="AQO51" s="4"/>
      <c r="AQP51" s="4"/>
      <c r="AQQ51" s="4"/>
      <c r="AQR51" s="4"/>
      <c r="AQS51" s="4"/>
      <c r="AQT51" s="4"/>
      <c r="AQU51" s="4"/>
      <c r="AQV51" s="4"/>
      <c r="AQW51" s="4"/>
      <c r="AQX51" s="4"/>
      <c r="AQY51" s="4"/>
      <c r="AQZ51" s="4"/>
      <c r="ARA51" s="4"/>
      <c r="ARB51" s="4"/>
      <c r="ARC51" s="4"/>
      <c r="ARD51" s="4"/>
      <c r="ARE51" s="4"/>
      <c r="ARF51" s="4"/>
      <c r="ARG51" s="4"/>
      <c r="ARH51" s="4"/>
      <c r="ARI51" s="4"/>
      <c r="ARJ51" s="4"/>
      <c r="ARK51" s="4"/>
      <c r="ARL51" s="4"/>
      <c r="ARM51" s="4"/>
      <c r="ARN51" s="4"/>
      <c r="ARO51" s="4"/>
      <c r="ARP51" s="4"/>
      <c r="ARQ51" s="4"/>
      <c r="ARR51" s="4"/>
      <c r="ARS51" s="4"/>
      <c r="ART51" s="4"/>
      <c r="ARU51" s="4"/>
      <c r="ARV51" s="4"/>
      <c r="ARW51" s="4"/>
      <c r="ARX51" s="4"/>
      <c r="ARY51" s="4"/>
      <c r="ARZ51" s="4"/>
      <c r="ASA51" s="4"/>
      <c r="ASB51" s="4"/>
      <c r="ASC51" s="4"/>
      <c r="ASD51" s="4"/>
      <c r="ASE51" s="4"/>
      <c r="ASF51" s="4"/>
      <c r="ASG51" s="4"/>
      <c r="ASH51" s="4"/>
      <c r="ASI51" s="4"/>
      <c r="ASJ51" s="4"/>
      <c r="ASK51" s="4"/>
      <c r="ASL51" s="4"/>
      <c r="ASM51" s="4"/>
      <c r="ASN51" s="4"/>
      <c r="ASO51" s="4"/>
      <c r="ASP51" s="4"/>
      <c r="ASQ51" s="4"/>
      <c r="ASR51" s="4"/>
      <c r="ASS51" s="4"/>
      <c r="AST51" s="4"/>
      <c r="ASU51" s="4"/>
      <c r="ASV51" s="4"/>
      <c r="ASW51" s="4"/>
      <c r="ASX51" s="4"/>
      <c r="ASY51" s="4"/>
      <c r="ASZ51" s="4"/>
      <c r="ATA51" s="4"/>
      <c r="ATB51" s="4"/>
      <c r="ATC51" s="4"/>
      <c r="ATD51" s="4"/>
      <c r="ATE51" s="4"/>
      <c r="ATF51" s="4"/>
      <c r="ATG51" s="4"/>
      <c r="ATH51" s="4"/>
      <c r="ATI51" s="4"/>
      <c r="ATJ51" s="4"/>
      <c r="ATK51" s="4"/>
      <c r="ATL51" s="4"/>
      <c r="ATM51" s="4"/>
      <c r="ATN51" s="4"/>
      <c r="ATO51" s="4"/>
      <c r="ATP51" s="4"/>
      <c r="ATQ51" s="4"/>
      <c r="ATR51" s="4"/>
      <c r="ATS51" s="4"/>
      <c r="ATT51" s="4"/>
      <c r="ATU51" s="4"/>
      <c r="ATV51" s="4"/>
      <c r="ATW51" s="4"/>
      <c r="ATX51" s="4"/>
      <c r="ATY51" s="4"/>
      <c r="ATZ51" s="4"/>
      <c r="AUA51" s="4"/>
      <c r="AUB51" s="4"/>
      <c r="AUC51" s="4"/>
      <c r="AUD51" s="4"/>
      <c r="AUE51" s="4"/>
      <c r="AUF51" s="4"/>
      <c r="AUG51" s="4"/>
      <c r="AUH51" s="4"/>
      <c r="AUI51" s="4"/>
      <c r="AUJ51" s="4"/>
      <c r="AUK51" s="4"/>
      <c r="AUL51" s="4"/>
      <c r="AUM51" s="4"/>
      <c r="AUN51" s="4"/>
      <c r="AUO51" s="4"/>
      <c r="AUP51" s="4"/>
      <c r="AUQ51" s="4"/>
      <c r="AUR51" s="4"/>
      <c r="AUS51" s="4"/>
      <c r="AUT51" s="4"/>
      <c r="AUU51" s="4"/>
      <c r="AUV51" s="4"/>
      <c r="AUW51" s="4"/>
      <c r="AUX51" s="4"/>
      <c r="AUY51" s="4"/>
      <c r="AUZ51" s="4"/>
      <c r="AVA51" s="4"/>
      <c r="AVB51" s="4"/>
      <c r="AVC51" s="4"/>
      <c r="AVD51" s="4"/>
      <c r="AVE51" s="4"/>
      <c r="AVF51" s="4"/>
      <c r="AVG51" s="4"/>
      <c r="AVH51" s="4"/>
      <c r="AVI51" s="4"/>
      <c r="AVJ51" s="4"/>
      <c r="AVK51" s="4"/>
      <c r="AVL51" s="4"/>
      <c r="AVM51" s="4"/>
      <c r="AVN51" s="4"/>
      <c r="AVO51" s="4"/>
      <c r="AVP51" s="4"/>
      <c r="AVQ51" s="4"/>
      <c r="AVR51" s="4"/>
      <c r="AVS51" s="4"/>
      <c r="AVT51" s="4"/>
      <c r="AVU51" s="4"/>
      <c r="AVV51" s="4"/>
      <c r="AVW51" s="4"/>
      <c r="AVX51" s="4"/>
      <c r="AVY51" s="4"/>
      <c r="AVZ51" s="4"/>
      <c r="AWA51" s="4"/>
      <c r="AWB51" s="4"/>
      <c r="AWC51" s="4"/>
      <c r="AWD51" s="4"/>
      <c r="AWE51" s="4"/>
      <c r="AWF51" s="4"/>
      <c r="AWG51" s="4"/>
      <c r="AWH51" s="4"/>
      <c r="AWI51" s="4"/>
      <c r="AWJ51" s="4"/>
      <c r="AWK51" s="4"/>
      <c r="AWL51" s="4"/>
      <c r="AWM51" s="4"/>
      <c r="AWN51" s="4"/>
      <c r="AWO51" s="4"/>
      <c r="AWP51" s="4"/>
      <c r="AWQ51" s="4"/>
      <c r="AWR51" s="4"/>
      <c r="AWS51" s="4"/>
      <c r="AWT51" s="4"/>
      <c r="AWU51" s="4"/>
      <c r="AWV51" s="4"/>
      <c r="AWW51" s="4"/>
      <c r="AWX51" s="4"/>
      <c r="AWY51" s="4"/>
      <c r="AWZ51" s="4"/>
      <c r="AXA51" s="4"/>
      <c r="AXB51" s="4"/>
      <c r="AXC51" s="4"/>
      <c r="AXD51" s="4"/>
      <c r="AXE51" s="4"/>
      <c r="AXF51" s="4"/>
      <c r="AXG51" s="4"/>
      <c r="AXH51" s="4"/>
      <c r="AXI51" s="4"/>
      <c r="AXJ51" s="4"/>
      <c r="AXK51" s="4"/>
      <c r="AXL51" s="4"/>
      <c r="AXM51" s="4"/>
      <c r="AXN51" s="4"/>
      <c r="AXO51" s="4"/>
      <c r="AXP51" s="4"/>
      <c r="AXQ51" s="4"/>
      <c r="AXR51" s="4"/>
      <c r="AXS51" s="4"/>
      <c r="AXT51" s="4"/>
      <c r="AXU51" s="4"/>
      <c r="AXV51" s="4"/>
      <c r="AXW51" s="4"/>
      <c r="AXX51" s="4"/>
      <c r="AXY51" s="4"/>
      <c r="AXZ51" s="4"/>
      <c r="AYA51" s="4"/>
      <c r="AYB51" s="4"/>
      <c r="AYC51" s="4"/>
      <c r="AYD51" s="4"/>
      <c r="AYE51" s="4"/>
      <c r="AYF51" s="4"/>
      <c r="AYG51" s="4"/>
      <c r="AYH51" s="4"/>
      <c r="AYI51" s="4"/>
      <c r="AYJ51" s="4"/>
      <c r="AYK51" s="4"/>
      <c r="AYL51" s="4"/>
      <c r="AYM51" s="4"/>
      <c r="AYN51" s="4"/>
      <c r="AYO51" s="4"/>
      <c r="AYP51" s="4"/>
      <c r="AYQ51" s="4"/>
      <c r="AYR51" s="4"/>
      <c r="AYS51" s="4"/>
      <c r="AYT51" s="4"/>
      <c r="AYU51" s="4"/>
      <c r="AYV51" s="4"/>
      <c r="AYW51" s="4"/>
      <c r="AYX51" s="4"/>
      <c r="AYY51" s="4"/>
      <c r="AYZ51" s="4"/>
      <c r="AZA51" s="4"/>
      <c r="AZB51" s="4"/>
      <c r="AZC51" s="4"/>
      <c r="AZD51" s="4"/>
      <c r="AZE51" s="4"/>
      <c r="AZF51" s="4"/>
      <c r="AZG51" s="4"/>
      <c r="AZH51" s="4"/>
      <c r="AZI51" s="4"/>
      <c r="AZJ51" s="4"/>
      <c r="AZK51" s="4"/>
      <c r="AZL51" s="4"/>
      <c r="AZM51" s="4"/>
      <c r="AZN51" s="4"/>
      <c r="AZO51" s="4"/>
      <c r="AZP51" s="4"/>
      <c r="AZQ51" s="4"/>
      <c r="AZR51" s="4"/>
      <c r="AZS51" s="4"/>
      <c r="AZT51" s="4"/>
      <c r="AZU51" s="4"/>
      <c r="AZV51" s="4"/>
      <c r="AZW51" s="4"/>
      <c r="AZX51" s="4"/>
      <c r="AZY51" s="4"/>
      <c r="AZZ51" s="4"/>
      <c r="BAA51" s="4"/>
      <c r="BAB51" s="4"/>
      <c r="BAC51" s="4"/>
      <c r="BAD51" s="4"/>
      <c r="BAE51" s="4"/>
      <c r="BAF51" s="4"/>
      <c r="BAG51" s="4"/>
      <c r="BAH51" s="4"/>
      <c r="BAI51" s="4"/>
      <c r="BAJ51" s="4"/>
      <c r="BAK51" s="4"/>
      <c r="BAL51" s="4"/>
      <c r="BAM51" s="4"/>
      <c r="BAN51" s="4"/>
      <c r="BAO51" s="4"/>
      <c r="BAP51" s="4"/>
      <c r="BAQ51" s="4"/>
      <c r="BAR51" s="4"/>
      <c r="BAS51" s="4"/>
      <c r="BAT51" s="4"/>
      <c r="BAU51" s="4"/>
      <c r="BAV51" s="4"/>
      <c r="BAW51" s="4"/>
      <c r="BAX51" s="4"/>
      <c r="BAY51" s="4"/>
      <c r="BAZ51" s="4"/>
      <c r="BBA51" s="4"/>
      <c r="BBB51" s="4"/>
      <c r="BBC51" s="4"/>
      <c r="BBD51" s="4"/>
      <c r="BBE51" s="4"/>
      <c r="BBF51" s="4"/>
      <c r="BBG51" s="4"/>
      <c r="BBH51" s="4"/>
      <c r="BBI51" s="4"/>
      <c r="BBJ51" s="4"/>
      <c r="BBK51" s="4"/>
      <c r="BBL51" s="4"/>
      <c r="BBM51" s="4"/>
      <c r="BBN51" s="4"/>
      <c r="BBO51" s="4"/>
      <c r="BBP51" s="4"/>
      <c r="BBQ51" s="4"/>
      <c r="BBR51" s="4"/>
      <c r="BBS51" s="4"/>
      <c r="BBT51" s="4"/>
      <c r="BBU51" s="4"/>
      <c r="BBV51" s="4"/>
      <c r="BBW51" s="4"/>
      <c r="BBX51" s="4"/>
      <c r="BBY51" s="4"/>
      <c r="BBZ51" s="4"/>
      <c r="BCA51" s="4"/>
      <c r="BCB51" s="4"/>
      <c r="BCC51" s="4"/>
      <c r="BCD51" s="4"/>
      <c r="BCE51" s="4"/>
      <c r="BCF51" s="4"/>
      <c r="BCG51" s="4"/>
      <c r="BCH51" s="4"/>
      <c r="BCI51" s="4"/>
      <c r="BCJ51" s="4"/>
      <c r="BCK51" s="4"/>
      <c r="BCL51" s="4"/>
      <c r="BCM51" s="4"/>
      <c r="BCN51" s="4"/>
      <c r="BCO51" s="4"/>
      <c r="BCP51" s="4"/>
      <c r="BCQ51" s="4"/>
      <c r="BCR51" s="4"/>
      <c r="BCS51" s="4"/>
      <c r="BCT51" s="4"/>
      <c r="BCU51" s="4"/>
      <c r="BCV51" s="4"/>
      <c r="BCW51" s="4"/>
      <c r="BCX51" s="4"/>
      <c r="BCY51" s="4"/>
      <c r="BCZ51" s="4"/>
      <c r="BDA51" s="4"/>
      <c r="BDB51" s="4"/>
      <c r="BDC51" s="4"/>
      <c r="BDD51" s="4"/>
      <c r="BDE51" s="4"/>
      <c r="BDF51" s="4"/>
      <c r="BDG51" s="4"/>
      <c r="BDH51" s="4"/>
      <c r="BDI51" s="4"/>
      <c r="BDJ51" s="4"/>
      <c r="BDK51" s="4"/>
      <c r="BDL51" s="4"/>
      <c r="BDM51" s="4"/>
      <c r="BDN51" s="4"/>
      <c r="BDO51" s="4"/>
      <c r="BDP51" s="4"/>
      <c r="BDQ51" s="4"/>
      <c r="BDR51" s="4"/>
      <c r="BDS51" s="4"/>
      <c r="BDT51" s="4"/>
      <c r="BDU51" s="4"/>
      <c r="BDV51" s="4"/>
      <c r="BDW51" s="4"/>
      <c r="BDX51" s="4"/>
      <c r="BDY51" s="4"/>
      <c r="BDZ51" s="4"/>
      <c r="BEA51" s="4"/>
      <c r="BEB51" s="4"/>
      <c r="BEC51" s="4"/>
      <c r="BED51" s="4"/>
      <c r="BEE51" s="4"/>
      <c r="BEF51" s="4"/>
      <c r="BEG51" s="4"/>
      <c r="BEH51" s="4"/>
      <c r="BEI51" s="4"/>
      <c r="BEJ51" s="4"/>
      <c r="BEK51" s="4"/>
      <c r="BEL51" s="4"/>
      <c r="BEM51" s="4"/>
      <c r="BEN51" s="4"/>
      <c r="BEO51" s="4"/>
      <c r="BEP51" s="4"/>
      <c r="BEQ51" s="4"/>
      <c r="BER51" s="4"/>
      <c r="BES51" s="4"/>
      <c r="BET51" s="4"/>
      <c r="BEU51" s="4"/>
      <c r="BEV51" s="4"/>
      <c r="BEW51" s="4"/>
      <c r="BEX51" s="4"/>
      <c r="BEY51" s="4"/>
      <c r="BEZ51" s="4"/>
      <c r="BFA51" s="4"/>
      <c r="BFB51" s="4"/>
      <c r="BFC51" s="4"/>
      <c r="BFD51" s="4"/>
      <c r="BFE51" s="4"/>
      <c r="BFF51" s="4"/>
      <c r="BFG51" s="4"/>
      <c r="BFH51" s="4"/>
      <c r="BFI51" s="4"/>
      <c r="BFJ51" s="4"/>
      <c r="BFK51" s="4"/>
      <c r="BFL51" s="4"/>
      <c r="BFM51" s="4"/>
      <c r="BFN51" s="4"/>
      <c r="BFO51" s="4"/>
      <c r="BFP51" s="4"/>
      <c r="BFQ51" s="4"/>
      <c r="BFR51" s="4"/>
      <c r="BFS51" s="4"/>
      <c r="BFT51" s="4"/>
      <c r="BFU51" s="4"/>
      <c r="BFV51" s="4"/>
      <c r="BFW51" s="4"/>
      <c r="BFX51" s="4"/>
      <c r="BFY51" s="4"/>
      <c r="BFZ51" s="4"/>
      <c r="BGA51" s="4"/>
      <c r="BGB51" s="4"/>
      <c r="BGC51" s="4"/>
      <c r="BGD51" s="4"/>
      <c r="BGE51" s="4"/>
      <c r="BGF51" s="4"/>
      <c r="BGG51" s="4"/>
      <c r="BGH51" s="4"/>
      <c r="BGI51" s="4"/>
      <c r="BGJ51" s="4"/>
      <c r="BGK51" s="4"/>
      <c r="BGL51" s="4"/>
      <c r="BGM51" s="4"/>
      <c r="BGN51" s="4"/>
      <c r="BGO51" s="4"/>
      <c r="BGP51" s="4"/>
      <c r="BGQ51" s="4"/>
      <c r="BGR51" s="4"/>
      <c r="BGS51" s="4"/>
      <c r="BGT51" s="4"/>
      <c r="BGU51" s="4"/>
      <c r="BGV51" s="4"/>
      <c r="BGW51" s="4"/>
      <c r="BGX51" s="4"/>
      <c r="BGY51" s="4"/>
      <c r="BGZ51" s="4"/>
      <c r="BHA51" s="4"/>
      <c r="BHB51" s="4"/>
      <c r="BHC51" s="4"/>
      <c r="BHD51" s="4"/>
      <c r="BHE51" s="4"/>
      <c r="BHF51" s="4"/>
      <c r="BHG51" s="4"/>
      <c r="BHH51" s="4"/>
      <c r="BHI51" s="4"/>
      <c r="BHJ51" s="4"/>
      <c r="BHK51" s="4"/>
      <c r="BHL51" s="4"/>
      <c r="BHM51" s="4"/>
      <c r="BHN51" s="4"/>
      <c r="BHO51" s="4"/>
      <c r="BHP51" s="4"/>
      <c r="BHQ51" s="4"/>
      <c r="BHR51" s="4"/>
      <c r="BHS51" s="4"/>
      <c r="BHT51" s="4"/>
      <c r="BHU51" s="4"/>
      <c r="BHV51" s="4"/>
      <c r="BHW51" s="4"/>
      <c r="BHX51" s="4"/>
      <c r="BHY51" s="4"/>
      <c r="BHZ51" s="4"/>
      <c r="BIA51" s="4"/>
      <c r="BIB51" s="4"/>
      <c r="BIC51" s="4"/>
      <c r="BID51" s="4"/>
      <c r="BIE51" s="4"/>
      <c r="BIF51" s="4"/>
      <c r="BIG51" s="4"/>
      <c r="BIH51" s="4"/>
      <c r="BII51" s="4"/>
      <c r="BIJ51" s="4"/>
      <c r="BIK51" s="4"/>
      <c r="BIL51" s="4"/>
      <c r="BIM51" s="4"/>
      <c r="BIN51" s="4"/>
      <c r="BIO51" s="4"/>
      <c r="BIP51" s="4"/>
      <c r="BIQ51" s="4"/>
      <c r="BIR51" s="4"/>
      <c r="BIS51" s="4"/>
      <c r="BIT51" s="4"/>
      <c r="BIU51" s="4"/>
      <c r="BIV51" s="4"/>
      <c r="BIW51" s="4"/>
      <c r="BIX51" s="4"/>
      <c r="BIY51" s="4"/>
      <c r="BIZ51" s="4"/>
      <c r="BJA51" s="4"/>
      <c r="BJB51" s="4"/>
      <c r="BJC51" s="4"/>
      <c r="BJD51" s="4"/>
      <c r="BJE51" s="4"/>
      <c r="BJF51" s="4"/>
      <c r="BJG51" s="4"/>
      <c r="BJH51" s="4"/>
      <c r="BJI51" s="4"/>
      <c r="BJJ51" s="4"/>
      <c r="BJK51" s="4"/>
      <c r="BJL51" s="4"/>
      <c r="BJM51" s="4"/>
      <c r="BJN51" s="4"/>
      <c r="BJO51" s="4"/>
      <c r="BJP51" s="4"/>
      <c r="BJQ51" s="4"/>
      <c r="BJR51" s="4"/>
      <c r="BJS51" s="4"/>
      <c r="BJT51" s="4"/>
      <c r="BJU51" s="4"/>
      <c r="BJV51" s="4"/>
      <c r="BJW51" s="4"/>
      <c r="BJX51" s="4"/>
      <c r="BJY51" s="4"/>
      <c r="BJZ51" s="4"/>
      <c r="BKA51" s="4"/>
      <c r="BKB51" s="4"/>
      <c r="BKC51" s="4"/>
      <c r="BKD51" s="4"/>
      <c r="BKE51" s="4"/>
      <c r="BKF51" s="4"/>
      <c r="BKG51" s="4"/>
      <c r="BKH51" s="4"/>
      <c r="BKI51" s="4"/>
      <c r="BKJ51" s="4"/>
      <c r="BKK51" s="4"/>
      <c r="BKL51" s="4"/>
      <c r="BKM51" s="4"/>
      <c r="BKN51" s="4"/>
      <c r="BKO51" s="4"/>
      <c r="BKP51" s="4"/>
      <c r="BKQ51" s="4"/>
      <c r="BKR51" s="4"/>
      <c r="BKS51" s="4"/>
      <c r="BKT51" s="4"/>
      <c r="BKU51" s="4"/>
      <c r="BKV51" s="4"/>
      <c r="BKW51" s="4"/>
      <c r="BKX51" s="4"/>
      <c r="BKY51" s="4"/>
      <c r="BKZ51" s="4"/>
      <c r="BLA51" s="4"/>
      <c r="BLB51" s="4"/>
      <c r="BLC51" s="4"/>
      <c r="BLD51" s="4"/>
      <c r="BLE51" s="4"/>
      <c r="BLF51" s="4"/>
      <c r="BLG51" s="4"/>
      <c r="BLH51" s="4"/>
      <c r="BLI51" s="4"/>
      <c r="BLJ51" s="4"/>
      <c r="BLK51" s="4"/>
      <c r="BLL51" s="4"/>
      <c r="BLM51" s="4"/>
      <c r="BLN51" s="4"/>
      <c r="BLO51" s="4"/>
      <c r="BLP51" s="4"/>
      <c r="BLQ51" s="4"/>
      <c r="BLR51" s="4"/>
      <c r="BLS51" s="4"/>
      <c r="BLT51" s="4"/>
      <c r="BLU51" s="4"/>
      <c r="BLV51" s="4"/>
      <c r="BLW51" s="4"/>
      <c r="BLX51" s="4"/>
      <c r="BLY51" s="4"/>
      <c r="BLZ51" s="4"/>
      <c r="BMA51" s="4"/>
      <c r="BMB51" s="4"/>
      <c r="BMC51" s="4"/>
      <c r="BMD51" s="4"/>
      <c r="BME51" s="4"/>
      <c r="BMF51" s="4"/>
      <c r="BMG51" s="4"/>
      <c r="BMH51" s="4"/>
      <c r="BMI51" s="4"/>
      <c r="BMJ51" s="4"/>
      <c r="BMK51" s="4"/>
      <c r="BML51" s="4"/>
      <c r="BMM51" s="4"/>
      <c r="BMN51" s="4"/>
      <c r="BMO51" s="4"/>
      <c r="BMP51" s="4"/>
      <c r="BMQ51" s="4"/>
      <c r="BMR51" s="4"/>
      <c r="BMS51" s="4"/>
      <c r="BMT51" s="4"/>
      <c r="BMU51" s="4"/>
      <c r="BMV51" s="4"/>
      <c r="BMW51" s="4"/>
      <c r="BMX51" s="4"/>
      <c r="BMY51" s="4"/>
      <c r="BMZ51" s="4"/>
      <c r="BNA51" s="4"/>
      <c r="BNB51" s="4"/>
      <c r="BNC51" s="4"/>
      <c r="BND51" s="4"/>
      <c r="BNE51" s="4"/>
      <c r="BNF51" s="4"/>
      <c r="BNG51" s="4"/>
      <c r="BNH51" s="4"/>
      <c r="BNI51" s="4"/>
      <c r="BNJ51" s="4"/>
      <c r="BNK51" s="4"/>
      <c r="BNL51" s="4"/>
      <c r="BNM51" s="4"/>
      <c r="BNN51" s="4"/>
      <c r="BNO51" s="4"/>
      <c r="BNP51" s="4"/>
      <c r="BNQ51" s="4"/>
      <c r="BNR51" s="4"/>
      <c r="BNS51" s="4"/>
      <c r="BNT51" s="4"/>
      <c r="BNU51" s="4"/>
      <c r="BNV51" s="4"/>
      <c r="BNW51" s="4"/>
      <c r="BNX51" s="4"/>
      <c r="BNY51" s="4"/>
      <c r="BNZ51" s="4"/>
      <c r="BOA51" s="4"/>
      <c r="BOB51" s="4"/>
      <c r="BOC51" s="4"/>
      <c r="BOD51" s="4"/>
      <c r="BOE51" s="4"/>
      <c r="BOF51" s="4"/>
      <c r="BOG51" s="4"/>
      <c r="BOH51" s="4"/>
      <c r="BOI51" s="4"/>
      <c r="BOJ51" s="4"/>
      <c r="BOK51" s="4"/>
      <c r="BOL51" s="4"/>
      <c r="BOM51" s="4"/>
      <c r="BON51" s="4"/>
      <c r="BOO51" s="4"/>
      <c r="BOP51" s="4"/>
      <c r="BOQ51" s="4"/>
      <c r="BOR51" s="4"/>
      <c r="BOS51" s="4"/>
      <c r="BOT51" s="4"/>
      <c r="BOU51" s="4"/>
      <c r="BOV51" s="4"/>
      <c r="BOW51" s="4"/>
      <c r="BOX51" s="4"/>
      <c r="BOY51" s="4"/>
      <c r="BOZ51" s="4"/>
      <c r="BPA51" s="4"/>
      <c r="BPB51" s="4"/>
      <c r="BPC51" s="4"/>
      <c r="BPD51" s="4"/>
      <c r="BPE51" s="4"/>
      <c r="BPF51" s="4"/>
      <c r="BPG51" s="4"/>
      <c r="BPH51" s="4"/>
      <c r="BPI51" s="4"/>
      <c r="BPJ51" s="4"/>
      <c r="BPK51" s="4"/>
      <c r="BPL51" s="4"/>
      <c r="BPM51" s="4"/>
      <c r="BPN51" s="4"/>
      <c r="BPO51" s="4"/>
      <c r="BPP51" s="4"/>
      <c r="BPQ51" s="4"/>
      <c r="BPR51" s="4"/>
      <c r="BPS51" s="4"/>
      <c r="BPT51" s="4"/>
      <c r="BPU51" s="4"/>
      <c r="BPV51" s="4"/>
      <c r="BPW51" s="4"/>
      <c r="BPX51" s="4"/>
      <c r="BPY51" s="4"/>
      <c r="BPZ51" s="4"/>
      <c r="BQA51" s="4"/>
      <c r="BQB51" s="4"/>
      <c r="BQC51" s="4"/>
      <c r="BQD51" s="4"/>
      <c r="BQE51" s="4"/>
      <c r="BQF51" s="4"/>
      <c r="BQG51" s="4"/>
      <c r="BQH51" s="4"/>
      <c r="BQI51" s="4"/>
      <c r="BQJ51" s="4"/>
      <c r="BQK51" s="4"/>
      <c r="BQL51" s="4"/>
      <c r="BQM51" s="4"/>
      <c r="BQN51" s="4"/>
      <c r="BQO51" s="4"/>
      <c r="BQP51" s="4"/>
      <c r="BQQ51" s="4"/>
      <c r="BQR51" s="4"/>
      <c r="BQS51" s="4"/>
      <c r="BQT51" s="4"/>
      <c r="BQU51" s="4"/>
      <c r="BQV51" s="4"/>
      <c r="BQW51" s="4"/>
      <c r="BQX51" s="4"/>
      <c r="BQY51" s="4"/>
      <c r="BQZ51" s="4"/>
      <c r="BRA51" s="4"/>
      <c r="BRB51" s="4"/>
      <c r="BRC51" s="4"/>
      <c r="BRD51" s="4"/>
      <c r="BRE51" s="4"/>
      <c r="BRF51" s="4"/>
      <c r="BRG51" s="4"/>
      <c r="BRH51" s="4"/>
      <c r="BRI51" s="4"/>
      <c r="BRJ51" s="4"/>
      <c r="BRK51" s="4"/>
      <c r="BRL51" s="4"/>
      <c r="BRM51" s="4"/>
      <c r="BRN51" s="4"/>
      <c r="BRO51" s="4"/>
      <c r="BRP51" s="4"/>
      <c r="BRQ51" s="4"/>
      <c r="BRR51" s="4"/>
      <c r="BRS51" s="4"/>
      <c r="BRT51" s="4"/>
      <c r="BRU51" s="4"/>
      <c r="BRV51" s="4"/>
      <c r="BRW51" s="4"/>
      <c r="BRX51" s="4"/>
      <c r="BRY51" s="4"/>
      <c r="BRZ51" s="4"/>
      <c r="BSA51" s="4"/>
      <c r="BSB51" s="4"/>
      <c r="BSC51" s="4"/>
      <c r="BSD51" s="4"/>
      <c r="BSE51" s="4"/>
      <c r="BSF51" s="4"/>
      <c r="BSG51" s="4"/>
      <c r="BSH51" s="4"/>
      <c r="BSI51" s="4"/>
      <c r="BSJ51" s="4"/>
      <c r="BSK51" s="4"/>
      <c r="BSL51" s="4"/>
      <c r="BSM51" s="4"/>
      <c r="BSN51" s="4"/>
      <c r="BSO51" s="4"/>
      <c r="BSP51" s="4"/>
      <c r="BSQ51" s="4"/>
      <c r="BSR51" s="4"/>
      <c r="BSS51" s="4"/>
      <c r="BST51" s="4"/>
      <c r="BSU51" s="4"/>
      <c r="BSV51" s="4"/>
      <c r="BSW51" s="4"/>
      <c r="BSX51" s="4"/>
      <c r="BSY51" s="4"/>
      <c r="BSZ51" s="4"/>
      <c r="BTA51" s="4"/>
      <c r="BTB51" s="4"/>
      <c r="BTC51" s="4"/>
      <c r="BTD51" s="4"/>
      <c r="BTE51" s="4"/>
      <c r="BTF51" s="4"/>
      <c r="BTG51" s="4"/>
      <c r="BTH51" s="4"/>
      <c r="BTI51" s="4"/>
      <c r="BTJ51" s="4"/>
      <c r="BTK51" s="4"/>
      <c r="BTL51" s="4"/>
      <c r="BTM51" s="4"/>
      <c r="BTN51" s="4"/>
      <c r="BTO51" s="4"/>
      <c r="BTP51" s="4"/>
      <c r="BTQ51" s="4"/>
      <c r="BTR51" s="4"/>
      <c r="BTS51" s="4"/>
      <c r="BTT51" s="4"/>
      <c r="BTU51" s="4"/>
      <c r="BTV51" s="4"/>
      <c r="BTW51" s="4"/>
      <c r="BTX51" s="4"/>
      <c r="BTY51" s="4"/>
      <c r="BTZ51" s="4"/>
      <c r="BUA51" s="4"/>
      <c r="BUB51" s="4"/>
      <c r="BUC51" s="4"/>
      <c r="BUD51" s="4"/>
      <c r="BUE51" s="4"/>
      <c r="BUF51" s="4"/>
      <c r="BUG51" s="4"/>
      <c r="BUH51" s="4"/>
      <c r="BUI51" s="4"/>
      <c r="BUJ51" s="4"/>
      <c r="BUK51" s="4"/>
      <c r="BUL51" s="4"/>
      <c r="BUM51" s="4"/>
      <c r="BUN51" s="4"/>
      <c r="BUO51" s="4"/>
      <c r="BUP51" s="4"/>
      <c r="BUQ51" s="4"/>
      <c r="BUR51" s="4"/>
      <c r="BUS51" s="4"/>
      <c r="BUT51" s="4"/>
      <c r="BUU51" s="4"/>
      <c r="BUV51" s="4"/>
      <c r="BUW51" s="4"/>
      <c r="BUX51" s="4"/>
      <c r="BUY51" s="4"/>
      <c r="BUZ51" s="4"/>
      <c r="BVA51" s="4"/>
      <c r="BVB51" s="4"/>
      <c r="BVC51" s="4"/>
      <c r="BVD51" s="4"/>
      <c r="BVE51" s="4"/>
      <c r="BVF51" s="4"/>
      <c r="BVG51" s="4"/>
      <c r="BVH51" s="4"/>
      <c r="BVI51" s="4"/>
      <c r="BVJ51" s="4"/>
      <c r="BVK51" s="4"/>
      <c r="BVL51" s="4"/>
      <c r="BVM51" s="4"/>
      <c r="BVN51" s="4"/>
      <c r="BVO51" s="4"/>
      <c r="BVP51" s="4"/>
      <c r="BVQ51" s="4"/>
      <c r="BVR51" s="4"/>
      <c r="BVS51" s="4"/>
      <c r="BVT51" s="4"/>
      <c r="BVU51" s="4"/>
      <c r="BVV51" s="4"/>
      <c r="BVW51" s="4"/>
      <c r="BVX51" s="4"/>
      <c r="BVY51" s="4"/>
      <c r="BVZ51" s="4"/>
      <c r="BWA51" s="4"/>
      <c r="BWB51" s="4"/>
      <c r="BWC51" s="4"/>
      <c r="BWD51" s="4"/>
      <c r="BWE51" s="4"/>
      <c r="BWF51" s="4"/>
      <c r="BWG51" s="4"/>
      <c r="BWH51" s="4"/>
      <c r="BWI51" s="4"/>
      <c r="BWJ51" s="4"/>
      <c r="BWK51" s="4"/>
      <c r="BWL51" s="4"/>
      <c r="BWM51" s="4"/>
      <c r="BWN51" s="4"/>
      <c r="BWO51" s="4"/>
      <c r="BWP51" s="4"/>
      <c r="BWQ51" s="4"/>
      <c r="BWR51" s="4"/>
      <c r="BWS51" s="4"/>
      <c r="BWT51" s="4"/>
      <c r="BWU51" s="4"/>
      <c r="BWV51" s="4"/>
      <c r="BWW51" s="4"/>
      <c r="BWX51" s="4"/>
      <c r="BWY51" s="4"/>
      <c r="BWZ51" s="4"/>
      <c r="BXA51" s="4"/>
      <c r="BXB51" s="4"/>
      <c r="BXC51" s="4"/>
      <c r="BXD51" s="4"/>
      <c r="BXE51" s="4"/>
      <c r="BXF51" s="4"/>
      <c r="BXG51" s="4"/>
      <c r="BXH51" s="4"/>
      <c r="BXI51" s="4"/>
      <c r="BXJ51" s="4"/>
      <c r="BXK51" s="4"/>
      <c r="BXL51" s="4"/>
      <c r="BXM51" s="4"/>
      <c r="BXN51" s="4"/>
      <c r="BXO51" s="4"/>
      <c r="BXP51" s="4"/>
      <c r="BXQ51" s="4"/>
      <c r="BXR51" s="4"/>
      <c r="BXS51" s="4"/>
      <c r="BXT51" s="4"/>
      <c r="BXU51" s="4"/>
      <c r="BXV51" s="4"/>
      <c r="BXW51" s="4"/>
      <c r="BXX51" s="4"/>
      <c r="BXY51" s="4"/>
      <c r="BXZ51" s="4"/>
      <c r="BYA51" s="4"/>
      <c r="BYB51" s="4"/>
      <c r="BYC51" s="4"/>
      <c r="BYD51" s="4"/>
      <c r="BYE51" s="4"/>
      <c r="BYF51" s="4"/>
      <c r="BYG51" s="4"/>
      <c r="BYH51" s="4"/>
      <c r="BYI51" s="4"/>
      <c r="BYJ51" s="4"/>
      <c r="BYK51" s="4"/>
      <c r="BYL51" s="4"/>
      <c r="BYM51" s="4"/>
      <c r="BYN51" s="4"/>
      <c r="BYO51" s="4"/>
      <c r="BYP51" s="4"/>
      <c r="BYQ51" s="4"/>
      <c r="BYR51" s="4"/>
      <c r="BYS51" s="4"/>
      <c r="BYT51" s="4"/>
      <c r="BYU51" s="4"/>
      <c r="BYV51" s="4"/>
      <c r="BYW51" s="4"/>
      <c r="BYX51" s="4"/>
      <c r="BYY51" s="4"/>
      <c r="BYZ51" s="4"/>
      <c r="BZA51" s="4"/>
      <c r="BZB51" s="4"/>
      <c r="BZC51" s="4"/>
      <c r="BZD51" s="4"/>
      <c r="BZE51" s="4"/>
      <c r="BZF51" s="4"/>
      <c r="BZG51" s="4"/>
      <c r="BZH51" s="4"/>
      <c r="BZI51" s="4"/>
      <c r="BZJ51" s="4"/>
      <c r="BZK51" s="4"/>
      <c r="BZL51" s="4"/>
      <c r="BZM51" s="4"/>
      <c r="BZN51" s="4"/>
      <c r="BZO51" s="4"/>
      <c r="BZP51" s="4"/>
      <c r="BZQ51" s="4"/>
      <c r="BZR51" s="4"/>
      <c r="BZS51" s="4"/>
      <c r="BZT51" s="4"/>
      <c r="BZU51" s="4"/>
      <c r="BZV51" s="4"/>
      <c r="BZW51" s="4"/>
      <c r="BZX51" s="4"/>
      <c r="BZY51" s="4"/>
      <c r="BZZ51" s="4"/>
      <c r="CAA51" s="4"/>
      <c r="CAB51" s="4"/>
      <c r="CAC51" s="4"/>
      <c r="CAD51" s="4"/>
      <c r="CAE51" s="4"/>
      <c r="CAF51" s="4"/>
      <c r="CAG51" s="4"/>
      <c r="CAH51" s="4"/>
      <c r="CAI51" s="4"/>
      <c r="CAJ51" s="4"/>
      <c r="CAK51" s="4"/>
      <c r="CAL51" s="4"/>
      <c r="CAM51" s="4"/>
      <c r="CAN51" s="4"/>
      <c r="CAO51" s="4"/>
      <c r="CAP51" s="4"/>
      <c r="CAQ51" s="4"/>
      <c r="CAR51" s="4"/>
      <c r="CAS51" s="4"/>
      <c r="CAT51" s="4"/>
      <c r="CAU51" s="4"/>
      <c r="CAV51" s="4"/>
      <c r="CAW51" s="4"/>
      <c r="CAX51" s="4"/>
      <c r="CAY51" s="4"/>
      <c r="CAZ51" s="4"/>
      <c r="CBA51" s="4"/>
      <c r="CBB51" s="4"/>
      <c r="CBC51" s="4"/>
      <c r="CBD51" s="4"/>
      <c r="CBE51" s="4"/>
      <c r="CBF51" s="4"/>
      <c r="CBG51" s="4"/>
      <c r="CBH51" s="4"/>
      <c r="CBI51" s="4"/>
      <c r="CBJ51" s="4"/>
      <c r="CBK51" s="4"/>
      <c r="CBL51" s="4"/>
      <c r="CBM51" s="4"/>
      <c r="CBN51" s="4"/>
      <c r="CBO51" s="4"/>
      <c r="CBP51" s="4"/>
      <c r="CBQ51" s="4"/>
      <c r="CBR51" s="4"/>
      <c r="CBS51" s="4"/>
      <c r="CBT51" s="4"/>
      <c r="CBU51" s="4"/>
      <c r="CBV51" s="4"/>
      <c r="CBW51" s="4"/>
      <c r="CBX51" s="4"/>
      <c r="CBY51" s="4"/>
      <c r="CBZ51" s="4"/>
      <c r="CCA51" s="4"/>
      <c r="CCB51" s="4"/>
      <c r="CCC51" s="4"/>
      <c r="CCD51" s="4"/>
      <c r="CCE51" s="4"/>
      <c r="CCF51" s="4"/>
      <c r="CCG51" s="4"/>
      <c r="CCH51" s="4"/>
      <c r="CCI51" s="4"/>
      <c r="CCJ51" s="4"/>
      <c r="CCK51" s="4"/>
      <c r="CCL51" s="4"/>
      <c r="CCM51" s="4"/>
      <c r="CCN51" s="4"/>
      <c r="CCO51" s="4"/>
      <c r="CCP51" s="4"/>
      <c r="CCQ51" s="4"/>
      <c r="CCR51" s="4"/>
      <c r="CCS51" s="4"/>
      <c r="CCT51" s="4"/>
      <c r="CCU51" s="4"/>
      <c r="CCV51" s="4"/>
      <c r="CCW51" s="4"/>
      <c r="CCX51" s="4"/>
      <c r="CCY51" s="4"/>
      <c r="CCZ51" s="4"/>
      <c r="CDA51" s="4"/>
      <c r="CDB51" s="4"/>
      <c r="CDC51" s="4"/>
      <c r="CDD51" s="4"/>
      <c r="CDE51" s="4"/>
      <c r="CDF51" s="4"/>
      <c r="CDG51" s="4"/>
      <c r="CDH51" s="4"/>
      <c r="CDI51" s="4"/>
      <c r="CDJ51" s="4"/>
      <c r="CDK51" s="4"/>
      <c r="CDL51" s="4"/>
      <c r="CDM51" s="4"/>
      <c r="CDN51" s="4"/>
      <c r="CDO51" s="4"/>
      <c r="CDP51" s="4"/>
      <c r="CDQ51" s="4"/>
      <c r="CDR51" s="4"/>
      <c r="CDS51" s="4"/>
      <c r="CDT51" s="4"/>
      <c r="CDU51" s="4"/>
      <c r="CDV51" s="4"/>
      <c r="CDW51" s="4"/>
      <c r="CDX51" s="4"/>
      <c r="CDY51" s="4"/>
      <c r="CDZ51" s="4"/>
      <c r="CEA51" s="4"/>
      <c r="CEB51" s="4"/>
      <c r="CEC51" s="4"/>
      <c r="CED51" s="4"/>
      <c r="CEE51" s="4"/>
      <c r="CEF51" s="4"/>
      <c r="CEG51" s="4"/>
      <c r="CEH51" s="4"/>
      <c r="CEI51" s="4"/>
      <c r="CEJ51" s="4"/>
      <c r="CEK51" s="4"/>
      <c r="CEL51" s="4"/>
      <c r="CEM51" s="4"/>
      <c r="CEN51" s="4"/>
      <c r="CEO51" s="4"/>
      <c r="CEP51" s="4"/>
      <c r="CEQ51" s="4"/>
      <c r="CER51" s="4"/>
      <c r="CES51" s="4"/>
      <c r="CET51" s="4"/>
      <c r="CEU51" s="4"/>
      <c r="CEV51" s="4"/>
      <c r="CEW51" s="4"/>
      <c r="CEX51" s="4"/>
      <c r="CEY51" s="4"/>
      <c r="CEZ51" s="4"/>
      <c r="CFA51" s="4"/>
      <c r="CFB51" s="4"/>
      <c r="CFC51" s="4"/>
      <c r="CFD51" s="4"/>
      <c r="CFE51" s="4"/>
      <c r="CFF51" s="4"/>
      <c r="CFG51" s="4"/>
      <c r="CFH51" s="4"/>
      <c r="CFI51" s="4"/>
      <c r="CFJ51" s="4"/>
      <c r="CFK51" s="4"/>
      <c r="CFL51" s="4"/>
      <c r="CFM51" s="4"/>
      <c r="CFN51" s="4"/>
      <c r="CFO51" s="4"/>
      <c r="CFP51" s="4"/>
      <c r="CFQ51" s="4"/>
      <c r="CFR51" s="4"/>
      <c r="CFS51" s="4"/>
      <c r="CFT51" s="4"/>
      <c r="CFU51" s="4"/>
      <c r="CFV51" s="4"/>
      <c r="CFW51" s="4"/>
      <c r="CFX51" s="4"/>
      <c r="CFY51" s="4"/>
      <c r="CFZ51" s="4"/>
      <c r="CGA51" s="4"/>
      <c r="CGB51" s="4"/>
      <c r="CGC51" s="4"/>
      <c r="CGD51" s="4"/>
      <c r="CGE51" s="4"/>
      <c r="CGF51" s="4"/>
      <c r="CGG51" s="4"/>
      <c r="CGH51" s="4"/>
      <c r="CGI51" s="4"/>
      <c r="CGJ51" s="4"/>
      <c r="CGK51" s="4"/>
      <c r="CGL51" s="4"/>
      <c r="CGM51" s="4"/>
      <c r="CGN51" s="4"/>
      <c r="CGO51" s="4"/>
      <c r="CGP51" s="4"/>
      <c r="CGQ51" s="4"/>
      <c r="CGR51" s="4"/>
      <c r="CGS51" s="4"/>
      <c r="CGT51" s="4"/>
      <c r="CGU51" s="4"/>
      <c r="CGV51" s="4"/>
      <c r="CGW51" s="4"/>
      <c r="CGX51" s="4"/>
      <c r="CGY51" s="4"/>
      <c r="CGZ51" s="4"/>
      <c r="CHA51" s="4"/>
      <c r="CHB51" s="4"/>
      <c r="CHC51" s="4"/>
      <c r="CHD51" s="4"/>
      <c r="CHE51" s="4"/>
      <c r="CHF51" s="4"/>
      <c r="CHG51" s="4"/>
      <c r="CHH51" s="4"/>
      <c r="CHI51" s="4"/>
      <c r="CHJ51" s="4"/>
      <c r="CHK51" s="4"/>
      <c r="CHL51" s="4"/>
      <c r="CHM51" s="4"/>
      <c r="CHN51" s="4"/>
      <c r="CHO51" s="4"/>
      <c r="CHP51" s="4"/>
      <c r="CHQ51" s="4"/>
      <c r="CHR51" s="4"/>
      <c r="CHS51" s="4"/>
      <c r="CHT51" s="4"/>
      <c r="CHU51" s="4"/>
      <c r="CHV51" s="4"/>
      <c r="CHW51" s="4"/>
      <c r="CHX51" s="4"/>
      <c r="CHY51" s="4"/>
      <c r="CHZ51" s="4"/>
      <c r="CIA51" s="4"/>
      <c r="CIB51" s="4"/>
      <c r="CIC51" s="4"/>
      <c r="CID51" s="4"/>
      <c r="CIE51" s="4"/>
      <c r="CIF51" s="4"/>
      <c r="CIG51" s="4"/>
      <c r="CIH51" s="4"/>
      <c r="CII51" s="4"/>
      <c r="CIJ51" s="4"/>
      <c r="CIK51" s="4"/>
      <c r="CIL51" s="4"/>
      <c r="CIM51" s="4"/>
      <c r="CIN51" s="4"/>
      <c r="CIO51" s="4"/>
      <c r="CIP51" s="4"/>
      <c r="CIQ51" s="4"/>
      <c r="CIR51" s="4"/>
      <c r="CIS51" s="4"/>
      <c r="CIT51" s="4"/>
      <c r="CIU51" s="4"/>
      <c r="CIV51" s="4"/>
      <c r="CIW51" s="4"/>
      <c r="CIX51" s="4"/>
      <c r="CIY51" s="4"/>
      <c r="CIZ51" s="4"/>
      <c r="CJA51" s="4"/>
      <c r="CJB51" s="4"/>
      <c r="CJC51" s="4"/>
      <c r="CJD51" s="4"/>
      <c r="CJE51" s="4"/>
      <c r="CJF51" s="4"/>
      <c r="CJG51" s="4"/>
      <c r="CJH51" s="4"/>
      <c r="CJI51" s="4"/>
      <c r="CJJ51" s="4"/>
      <c r="CJK51" s="4"/>
      <c r="CJL51" s="4"/>
      <c r="CJM51" s="4"/>
      <c r="CJN51" s="4"/>
      <c r="CJO51" s="4"/>
      <c r="CJP51" s="4"/>
      <c r="CJQ51" s="4"/>
      <c r="CJR51" s="4"/>
      <c r="CJS51" s="4"/>
      <c r="CJT51" s="4"/>
      <c r="CJU51" s="4"/>
      <c r="CJV51" s="4"/>
      <c r="CJW51" s="4"/>
      <c r="CJX51" s="4"/>
      <c r="CJY51" s="4"/>
      <c r="CJZ51" s="4"/>
      <c r="CKA51" s="4"/>
      <c r="CKB51" s="4"/>
      <c r="CKC51" s="4"/>
      <c r="CKD51" s="4"/>
      <c r="CKE51" s="4"/>
      <c r="CKF51" s="4"/>
      <c r="CKG51" s="4"/>
      <c r="CKH51" s="4"/>
      <c r="CKI51" s="4"/>
      <c r="CKJ51" s="4"/>
      <c r="CKK51" s="4"/>
      <c r="CKL51" s="4"/>
      <c r="CKM51" s="4"/>
      <c r="CKN51" s="4"/>
      <c r="CKO51" s="4"/>
      <c r="CKP51" s="4"/>
      <c r="CKQ51" s="4"/>
      <c r="CKR51" s="4"/>
      <c r="CKS51" s="4"/>
      <c r="CKT51" s="4"/>
      <c r="CKU51" s="4"/>
      <c r="CKV51" s="4"/>
      <c r="CKW51" s="4"/>
      <c r="CKX51" s="4"/>
      <c r="CKY51" s="4"/>
      <c r="CKZ51" s="4"/>
      <c r="CLA51" s="4"/>
      <c r="CLB51" s="4"/>
      <c r="CLC51" s="4"/>
      <c r="CLD51" s="4"/>
      <c r="CLE51" s="4"/>
      <c r="CLF51" s="4"/>
      <c r="CLG51" s="4"/>
      <c r="CLH51" s="4"/>
      <c r="CLI51" s="4"/>
      <c r="CLJ51" s="4"/>
      <c r="CLK51" s="4"/>
      <c r="CLL51" s="4"/>
      <c r="CLM51" s="4"/>
      <c r="CLN51" s="4"/>
      <c r="CLO51" s="4"/>
      <c r="CLP51" s="4"/>
      <c r="CLQ51" s="4"/>
      <c r="CLR51" s="4"/>
      <c r="CLS51" s="4"/>
      <c r="CLT51" s="4"/>
      <c r="CLU51" s="4"/>
      <c r="CLV51" s="4"/>
      <c r="CLW51" s="4"/>
      <c r="CLX51" s="4"/>
      <c r="CLY51" s="4"/>
      <c r="CLZ51" s="4"/>
      <c r="CMA51" s="4"/>
      <c r="CMB51" s="4"/>
      <c r="CMC51" s="4"/>
      <c r="CMD51" s="4"/>
      <c r="CME51" s="4"/>
      <c r="CMF51" s="4"/>
      <c r="CMG51" s="4"/>
      <c r="CMH51" s="4"/>
      <c r="CMI51" s="4"/>
      <c r="CMJ51" s="4"/>
      <c r="CMK51" s="4"/>
      <c r="CML51" s="4"/>
      <c r="CMM51" s="4"/>
      <c r="CMN51" s="4"/>
      <c r="CMO51" s="4"/>
      <c r="CMP51" s="4"/>
      <c r="CMQ51" s="4"/>
      <c r="CMR51" s="4"/>
      <c r="CMS51" s="4"/>
      <c r="CMT51" s="4"/>
      <c r="CMU51" s="4"/>
      <c r="CMV51" s="4"/>
      <c r="CMW51" s="4"/>
      <c r="CMX51" s="4"/>
      <c r="CMY51" s="4"/>
      <c r="CMZ51" s="4"/>
      <c r="CNA51" s="4"/>
      <c r="CNB51" s="4"/>
      <c r="CNC51" s="4"/>
      <c r="CND51" s="4"/>
      <c r="CNE51" s="4"/>
      <c r="CNF51" s="4"/>
      <c r="CNG51" s="4"/>
      <c r="CNH51" s="4"/>
      <c r="CNI51" s="4"/>
      <c r="CNJ51" s="4"/>
      <c r="CNK51" s="4"/>
      <c r="CNL51" s="4"/>
      <c r="CNM51" s="4"/>
      <c r="CNN51" s="4"/>
      <c r="CNO51" s="4"/>
      <c r="CNP51" s="4"/>
      <c r="CNQ51" s="4"/>
      <c r="CNR51" s="4"/>
      <c r="CNS51" s="4"/>
      <c r="CNT51" s="4"/>
      <c r="CNU51" s="4"/>
      <c r="CNV51" s="4"/>
      <c r="CNW51" s="4"/>
      <c r="CNX51" s="4"/>
      <c r="CNY51" s="4"/>
      <c r="CNZ51" s="4"/>
      <c r="COA51" s="4"/>
      <c r="COB51" s="4"/>
      <c r="COC51" s="4"/>
      <c r="COD51" s="4"/>
      <c r="COE51" s="4"/>
      <c r="COF51" s="4"/>
      <c r="COG51" s="4"/>
      <c r="COH51" s="4"/>
      <c r="COI51" s="4"/>
      <c r="COJ51" s="4"/>
      <c r="COK51" s="4"/>
      <c r="COL51" s="4"/>
      <c r="COM51" s="4"/>
      <c r="CON51" s="4"/>
      <c r="COO51" s="4"/>
      <c r="COP51" s="4"/>
      <c r="COQ51" s="4"/>
      <c r="COR51" s="4"/>
      <c r="COS51" s="4"/>
      <c r="COT51" s="4"/>
      <c r="COU51" s="4"/>
      <c r="COV51" s="4"/>
      <c r="COW51" s="4"/>
      <c r="COX51" s="4"/>
      <c r="COY51" s="4"/>
      <c r="COZ51" s="4"/>
      <c r="CPA51" s="4"/>
      <c r="CPB51" s="4"/>
      <c r="CPC51" s="4"/>
      <c r="CPD51" s="4"/>
      <c r="CPE51" s="4"/>
      <c r="CPF51" s="4"/>
      <c r="CPG51" s="4"/>
      <c r="CPH51" s="4"/>
      <c r="CPI51" s="4"/>
      <c r="CPJ51" s="4"/>
      <c r="CPK51" s="4"/>
      <c r="CPL51" s="4"/>
      <c r="CPM51" s="4"/>
      <c r="CPN51" s="4"/>
      <c r="CPO51" s="4"/>
      <c r="CPP51" s="4"/>
      <c r="CPQ51" s="4"/>
      <c r="CPR51" s="4"/>
      <c r="CPS51" s="4"/>
      <c r="CPT51" s="4"/>
      <c r="CPU51" s="4"/>
      <c r="CPV51" s="4"/>
      <c r="CPW51" s="4"/>
      <c r="CPX51" s="4"/>
      <c r="CPY51" s="4"/>
      <c r="CPZ51" s="4"/>
      <c r="CQA51" s="4"/>
      <c r="CQB51" s="4"/>
      <c r="CQC51" s="4"/>
      <c r="CQD51" s="4"/>
      <c r="CQE51" s="4"/>
      <c r="CQF51" s="4"/>
      <c r="CQG51" s="4"/>
      <c r="CQH51" s="4"/>
      <c r="CQI51" s="4"/>
      <c r="CQJ51" s="4"/>
      <c r="CQK51" s="4"/>
      <c r="CQL51" s="4"/>
      <c r="CQM51" s="4"/>
      <c r="CQN51" s="4"/>
      <c r="CQO51" s="4"/>
      <c r="CQP51" s="4"/>
      <c r="CQQ51" s="4"/>
      <c r="CQR51" s="4"/>
      <c r="CQS51" s="4"/>
      <c r="CQT51" s="4"/>
      <c r="CQU51" s="4"/>
      <c r="CQV51" s="4"/>
      <c r="CQW51" s="4"/>
      <c r="CQX51" s="4"/>
      <c r="CQY51" s="4"/>
      <c r="CQZ51" s="4"/>
      <c r="CRA51" s="4"/>
      <c r="CRB51" s="4"/>
      <c r="CRC51" s="4"/>
      <c r="CRD51" s="4"/>
      <c r="CRE51" s="4"/>
      <c r="CRF51" s="4"/>
      <c r="CRG51" s="4"/>
      <c r="CRH51" s="4"/>
      <c r="CRI51" s="4"/>
      <c r="CRJ51" s="4"/>
      <c r="CRK51" s="4"/>
      <c r="CRL51" s="4"/>
      <c r="CRM51" s="4"/>
      <c r="CRN51" s="4"/>
      <c r="CRO51" s="4"/>
      <c r="CRP51" s="4"/>
      <c r="CRQ51" s="4"/>
      <c r="CRR51" s="4"/>
      <c r="CRS51" s="4"/>
      <c r="CRT51" s="4"/>
      <c r="CRU51" s="4"/>
      <c r="CRV51" s="4"/>
      <c r="CRW51" s="4"/>
      <c r="CRX51" s="4"/>
      <c r="CRY51" s="4"/>
      <c r="CRZ51" s="4"/>
      <c r="CSA51" s="4"/>
      <c r="CSB51" s="4"/>
      <c r="CSC51" s="4"/>
      <c r="CSD51" s="4"/>
      <c r="CSE51" s="4"/>
      <c r="CSF51" s="4"/>
      <c r="CSG51" s="4"/>
      <c r="CSH51" s="4"/>
      <c r="CSI51" s="4"/>
      <c r="CSJ51" s="4"/>
      <c r="CSK51" s="4"/>
      <c r="CSL51" s="4"/>
      <c r="CSM51" s="4"/>
      <c r="CSN51" s="4"/>
      <c r="CSO51" s="4"/>
      <c r="CSP51" s="4"/>
      <c r="CSQ51" s="4"/>
      <c r="CSR51" s="4"/>
      <c r="CSS51" s="4"/>
      <c r="CST51" s="4"/>
      <c r="CSU51" s="4"/>
      <c r="CSV51" s="4"/>
      <c r="CSW51" s="4"/>
      <c r="CSX51" s="4"/>
      <c r="CSY51" s="4"/>
      <c r="CSZ51" s="4"/>
      <c r="CTA51" s="4"/>
      <c r="CTB51" s="4"/>
      <c r="CTC51" s="4"/>
      <c r="CTD51" s="4"/>
      <c r="CTE51" s="4"/>
      <c r="CTF51" s="4"/>
      <c r="CTG51" s="4"/>
      <c r="CTH51" s="4"/>
      <c r="CTI51" s="4"/>
      <c r="CTJ51" s="4"/>
      <c r="CTK51" s="4"/>
      <c r="CTL51" s="4"/>
      <c r="CTM51" s="4"/>
      <c r="CTN51" s="4"/>
      <c r="CTO51" s="4"/>
      <c r="CTP51" s="4"/>
      <c r="CTQ51" s="4"/>
      <c r="CTR51" s="4"/>
      <c r="CTS51" s="4"/>
      <c r="CTT51" s="4"/>
      <c r="CTU51" s="4"/>
      <c r="CTV51" s="4"/>
      <c r="CTW51" s="4"/>
      <c r="CTX51" s="4"/>
      <c r="CTY51" s="4"/>
      <c r="CTZ51" s="4"/>
      <c r="CUA51" s="4"/>
      <c r="CUB51" s="4"/>
      <c r="CUC51" s="4"/>
      <c r="CUD51" s="4"/>
      <c r="CUE51" s="4"/>
      <c r="CUF51" s="4"/>
      <c r="CUG51" s="4"/>
      <c r="CUH51" s="4"/>
      <c r="CUI51" s="4"/>
      <c r="CUJ51" s="4"/>
      <c r="CUK51" s="4"/>
      <c r="CUL51" s="4"/>
      <c r="CUM51" s="4"/>
      <c r="CUN51" s="4"/>
      <c r="CUO51" s="4"/>
      <c r="CUP51" s="4"/>
      <c r="CUQ51" s="4"/>
      <c r="CUR51" s="4"/>
      <c r="CUS51" s="4"/>
      <c r="CUT51" s="4"/>
      <c r="CUU51" s="4"/>
      <c r="CUV51" s="4"/>
      <c r="CUW51" s="4"/>
      <c r="CUX51" s="4"/>
      <c r="CUY51" s="4"/>
      <c r="CUZ51" s="4"/>
      <c r="CVA51" s="4"/>
      <c r="CVB51" s="4"/>
      <c r="CVC51" s="4"/>
      <c r="CVD51" s="4"/>
      <c r="CVE51" s="4"/>
      <c r="CVF51" s="4"/>
      <c r="CVG51" s="4"/>
      <c r="CVH51" s="4"/>
      <c r="CVI51" s="4"/>
      <c r="CVJ51" s="4"/>
      <c r="CVK51" s="4"/>
      <c r="CVL51" s="4"/>
      <c r="CVM51" s="4"/>
      <c r="CVN51" s="4"/>
      <c r="CVO51" s="4"/>
      <c r="CVP51" s="4"/>
      <c r="CVQ51" s="4"/>
      <c r="CVR51" s="4"/>
      <c r="CVS51" s="4"/>
      <c r="CVT51" s="4"/>
      <c r="CVU51" s="4"/>
      <c r="CVV51" s="4"/>
      <c r="CVW51" s="4"/>
      <c r="CVX51" s="4"/>
      <c r="CVY51" s="4"/>
      <c r="CVZ51" s="4"/>
      <c r="CWA51" s="4"/>
      <c r="CWB51" s="4"/>
      <c r="CWC51" s="4"/>
      <c r="CWD51" s="4"/>
      <c r="CWE51" s="4"/>
      <c r="CWF51" s="4"/>
      <c r="CWG51" s="4"/>
      <c r="CWH51" s="4"/>
      <c r="CWI51" s="4"/>
      <c r="CWJ51" s="4"/>
      <c r="CWK51" s="4"/>
      <c r="CWL51" s="4"/>
      <c r="CWM51" s="4"/>
      <c r="CWN51" s="4"/>
      <c r="CWO51" s="4"/>
      <c r="CWP51" s="4"/>
      <c r="CWQ51" s="4"/>
      <c r="CWR51" s="4"/>
      <c r="CWS51" s="4"/>
      <c r="CWT51" s="4"/>
      <c r="CWU51" s="4"/>
      <c r="CWV51" s="4"/>
      <c r="CWW51" s="4"/>
      <c r="CWX51" s="4"/>
      <c r="CWY51" s="4"/>
      <c r="CWZ51" s="4"/>
      <c r="CXA51" s="4"/>
      <c r="CXB51" s="4"/>
      <c r="CXC51" s="4"/>
      <c r="CXD51" s="4"/>
      <c r="CXE51" s="4"/>
      <c r="CXF51" s="4"/>
      <c r="CXG51" s="4"/>
      <c r="CXH51" s="4"/>
      <c r="CXI51" s="4"/>
      <c r="CXJ51" s="4"/>
      <c r="CXK51" s="4"/>
      <c r="CXL51" s="4"/>
      <c r="CXM51" s="4"/>
      <c r="CXN51" s="4"/>
      <c r="CXO51" s="4"/>
      <c r="CXP51" s="4"/>
      <c r="CXQ51" s="4"/>
      <c r="CXR51" s="4"/>
      <c r="CXS51" s="4"/>
      <c r="CXT51" s="4"/>
      <c r="CXU51" s="4"/>
      <c r="CXV51" s="4"/>
      <c r="CXW51" s="4"/>
      <c r="CXX51" s="4"/>
      <c r="CXY51" s="4"/>
      <c r="CXZ51" s="4"/>
      <c r="CYA51" s="4"/>
      <c r="CYB51" s="4"/>
      <c r="CYC51" s="4"/>
      <c r="CYD51" s="4"/>
      <c r="CYE51" s="4"/>
      <c r="CYF51" s="4"/>
      <c r="CYG51" s="4"/>
      <c r="CYH51" s="4"/>
      <c r="CYI51" s="4"/>
      <c r="CYJ51" s="4"/>
      <c r="CYK51" s="4"/>
      <c r="CYL51" s="4"/>
      <c r="CYM51" s="4"/>
      <c r="CYN51" s="4"/>
      <c r="CYO51" s="4"/>
      <c r="CYP51" s="4"/>
      <c r="CYQ51" s="4"/>
      <c r="CYR51" s="4"/>
      <c r="CYS51" s="4"/>
      <c r="CYT51" s="4"/>
      <c r="CYU51" s="4"/>
      <c r="CYV51" s="4"/>
      <c r="CYW51" s="4"/>
      <c r="CYX51" s="4"/>
      <c r="CYY51" s="4"/>
      <c r="CYZ51" s="4"/>
      <c r="CZA51" s="4"/>
      <c r="CZB51" s="4"/>
      <c r="CZC51" s="4"/>
      <c r="CZD51" s="4"/>
      <c r="CZE51" s="4"/>
      <c r="CZF51" s="4"/>
      <c r="CZG51" s="4"/>
      <c r="CZH51" s="4"/>
      <c r="CZI51" s="4"/>
      <c r="CZJ51" s="4"/>
      <c r="CZK51" s="4"/>
      <c r="CZL51" s="4"/>
      <c r="CZM51" s="4"/>
      <c r="CZN51" s="4"/>
      <c r="CZO51" s="4"/>
      <c r="CZP51" s="4"/>
      <c r="CZQ51" s="4"/>
      <c r="CZR51" s="4"/>
      <c r="CZS51" s="4"/>
      <c r="CZT51" s="4"/>
      <c r="CZU51" s="4"/>
      <c r="CZV51" s="4"/>
      <c r="CZW51" s="4"/>
      <c r="CZX51" s="4"/>
      <c r="CZY51" s="4"/>
      <c r="CZZ51" s="4"/>
      <c r="DAA51" s="4"/>
      <c r="DAB51" s="4"/>
      <c r="DAC51" s="4"/>
      <c r="DAD51" s="4"/>
      <c r="DAE51" s="4"/>
      <c r="DAF51" s="4"/>
      <c r="DAG51" s="4"/>
      <c r="DAH51" s="4"/>
      <c r="DAI51" s="4"/>
      <c r="DAJ51" s="4"/>
      <c r="DAK51" s="4"/>
      <c r="DAL51" s="4"/>
      <c r="DAM51" s="4"/>
      <c r="DAN51" s="4"/>
      <c r="DAO51" s="4"/>
      <c r="DAP51" s="4"/>
      <c r="DAQ51" s="4"/>
      <c r="DAR51" s="4"/>
      <c r="DAS51" s="4"/>
      <c r="DAT51" s="4"/>
      <c r="DAU51" s="4"/>
      <c r="DAV51" s="4"/>
      <c r="DAW51" s="4"/>
      <c r="DAX51" s="4"/>
      <c r="DAY51" s="4"/>
      <c r="DAZ51" s="4"/>
      <c r="DBA51" s="4"/>
      <c r="DBB51" s="4"/>
      <c r="DBC51" s="4"/>
      <c r="DBD51" s="4"/>
      <c r="DBE51" s="4"/>
      <c r="DBF51" s="4"/>
      <c r="DBG51" s="4"/>
      <c r="DBH51" s="4"/>
      <c r="DBI51" s="4"/>
      <c r="DBJ51" s="4"/>
      <c r="DBK51" s="4"/>
      <c r="DBL51" s="4"/>
      <c r="DBM51" s="4"/>
      <c r="DBN51" s="4"/>
      <c r="DBO51" s="4"/>
      <c r="DBP51" s="4"/>
      <c r="DBQ51" s="4"/>
      <c r="DBR51" s="4"/>
      <c r="DBS51" s="4"/>
      <c r="DBT51" s="4"/>
      <c r="DBU51" s="4"/>
      <c r="DBV51" s="4"/>
      <c r="DBW51" s="4"/>
      <c r="DBX51" s="4"/>
      <c r="DBY51" s="4"/>
      <c r="DBZ51" s="4"/>
      <c r="DCA51" s="4"/>
      <c r="DCB51" s="4"/>
      <c r="DCC51" s="4"/>
      <c r="DCD51" s="4"/>
      <c r="DCE51" s="4"/>
      <c r="DCF51" s="4"/>
      <c r="DCG51" s="4"/>
      <c r="DCH51" s="4"/>
      <c r="DCI51" s="4"/>
      <c r="DCJ51" s="4"/>
      <c r="DCK51" s="4"/>
      <c r="DCL51" s="4"/>
      <c r="DCM51" s="4"/>
      <c r="DCN51" s="4"/>
      <c r="DCO51" s="4"/>
      <c r="DCP51" s="4"/>
      <c r="DCQ51" s="4"/>
      <c r="DCR51" s="4"/>
      <c r="DCS51" s="4"/>
      <c r="DCT51" s="4"/>
      <c r="DCU51" s="4"/>
      <c r="DCV51" s="4"/>
      <c r="DCW51" s="4"/>
      <c r="DCX51" s="4"/>
      <c r="DCY51" s="4"/>
      <c r="DCZ51" s="4"/>
      <c r="DDA51" s="4"/>
      <c r="DDB51" s="4"/>
      <c r="DDC51" s="4"/>
      <c r="DDD51" s="4"/>
      <c r="DDE51" s="4"/>
      <c r="DDF51" s="4"/>
      <c r="DDG51" s="4"/>
      <c r="DDH51" s="4"/>
      <c r="DDI51" s="4"/>
      <c r="DDJ51" s="4"/>
      <c r="DDK51" s="4"/>
      <c r="DDL51" s="4"/>
      <c r="DDM51" s="4"/>
      <c r="DDN51" s="4"/>
      <c r="DDO51" s="4"/>
      <c r="DDP51" s="4"/>
      <c r="DDQ51" s="4"/>
      <c r="DDR51" s="4"/>
      <c r="DDS51" s="4"/>
      <c r="DDT51" s="4"/>
      <c r="DDU51" s="4"/>
      <c r="DDV51" s="4"/>
      <c r="DDW51" s="4"/>
      <c r="DDX51" s="4"/>
      <c r="DDY51" s="4"/>
      <c r="DDZ51" s="4"/>
      <c r="DEA51" s="4"/>
      <c r="DEB51" s="4"/>
      <c r="DEC51" s="4"/>
      <c r="DED51" s="4"/>
      <c r="DEE51" s="4"/>
      <c r="DEF51" s="4"/>
      <c r="DEG51" s="4"/>
      <c r="DEH51" s="4"/>
      <c r="DEI51" s="4"/>
      <c r="DEJ51" s="4"/>
      <c r="DEK51" s="4"/>
      <c r="DEL51" s="4"/>
      <c r="DEM51" s="4"/>
      <c r="DEN51" s="4"/>
      <c r="DEO51" s="4"/>
      <c r="DEP51" s="4"/>
      <c r="DEQ51" s="4"/>
      <c r="DER51" s="4"/>
      <c r="DES51" s="4"/>
      <c r="DET51" s="4"/>
      <c r="DEU51" s="4"/>
      <c r="DEV51" s="4"/>
      <c r="DEW51" s="4"/>
      <c r="DEX51" s="4"/>
      <c r="DEY51" s="4"/>
      <c r="DEZ51" s="4"/>
      <c r="DFA51" s="4"/>
      <c r="DFB51" s="4"/>
      <c r="DFC51" s="4"/>
      <c r="DFD51" s="4"/>
      <c r="DFE51" s="4"/>
      <c r="DFF51" s="4"/>
      <c r="DFG51" s="4"/>
      <c r="DFH51" s="4"/>
      <c r="DFI51" s="4"/>
      <c r="DFJ51" s="4"/>
      <c r="DFK51" s="4"/>
      <c r="DFL51" s="4"/>
      <c r="DFM51" s="4"/>
      <c r="DFN51" s="4"/>
      <c r="DFO51" s="4"/>
      <c r="DFP51" s="4"/>
      <c r="DFQ51" s="4"/>
      <c r="DFR51" s="4"/>
      <c r="DFS51" s="4"/>
      <c r="DFT51" s="4"/>
      <c r="DFU51" s="4"/>
      <c r="DFV51" s="4"/>
      <c r="DFW51" s="4"/>
      <c r="DFX51" s="4"/>
      <c r="DFY51" s="4"/>
      <c r="DFZ51" s="4"/>
      <c r="DGA51" s="4"/>
      <c r="DGB51" s="4"/>
      <c r="DGC51" s="4"/>
      <c r="DGD51" s="4"/>
      <c r="DGE51" s="4"/>
      <c r="DGF51" s="4"/>
      <c r="DGG51" s="4"/>
      <c r="DGH51" s="4"/>
      <c r="DGI51" s="4"/>
      <c r="DGJ51" s="4"/>
      <c r="DGK51" s="4"/>
      <c r="DGL51" s="4"/>
      <c r="DGM51" s="4"/>
      <c r="DGN51" s="4"/>
      <c r="DGO51" s="4"/>
      <c r="DGP51" s="4"/>
      <c r="DGQ51" s="4"/>
      <c r="DGR51" s="4"/>
      <c r="DGS51" s="4"/>
      <c r="DGT51" s="4"/>
      <c r="DGU51" s="4"/>
      <c r="DGV51" s="4"/>
      <c r="DGW51" s="4"/>
      <c r="DGX51" s="4"/>
      <c r="DGY51" s="4"/>
      <c r="DGZ51" s="4"/>
      <c r="DHA51" s="4"/>
      <c r="DHB51" s="4"/>
      <c r="DHC51" s="4"/>
      <c r="DHD51" s="4"/>
      <c r="DHE51" s="4"/>
      <c r="DHF51" s="4"/>
      <c r="DHG51" s="4"/>
      <c r="DHH51" s="4"/>
      <c r="DHI51" s="4"/>
      <c r="DHJ51" s="4"/>
      <c r="DHK51" s="4"/>
      <c r="DHL51" s="4"/>
      <c r="DHM51" s="4"/>
      <c r="DHN51" s="4"/>
      <c r="DHO51" s="4"/>
      <c r="DHP51" s="4"/>
      <c r="DHQ51" s="4"/>
      <c r="DHR51" s="4"/>
      <c r="DHS51" s="4"/>
      <c r="DHT51" s="4"/>
      <c r="DHU51" s="4"/>
      <c r="DHV51" s="4"/>
      <c r="DHW51" s="4"/>
      <c r="DHX51" s="4"/>
      <c r="DHY51" s="4"/>
      <c r="DHZ51" s="4"/>
      <c r="DIA51" s="4"/>
      <c r="DIB51" s="4"/>
      <c r="DIC51" s="4"/>
      <c r="DID51" s="4"/>
      <c r="DIE51" s="4"/>
      <c r="DIF51" s="4"/>
      <c r="DIG51" s="4"/>
      <c r="DIH51" s="4"/>
      <c r="DII51" s="4"/>
      <c r="DIJ51" s="4"/>
      <c r="DIK51" s="4"/>
      <c r="DIL51" s="4"/>
      <c r="DIM51" s="4"/>
      <c r="DIN51" s="4"/>
      <c r="DIO51" s="4"/>
      <c r="DIP51" s="4"/>
      <c r="DIQ51" s="4"/>
      <c r="DIR51" s="4"/>
      <c r="DIS51" s="4"/>
      <c r="DIT51" s="4"/>
      <c r="DIU51" s="4"/>
      <c r="DIV51" s="4"/>
      <c r="DIW51" s="4"/>
      <c r="DIX51" s="4"/>
      <c r="DIY51" s="4"/>
      <c r="DIZ51" s="4"/>
      <c r="DJA51" s="4"/>
      <c r="DJB51" s="4"/>
      <c r="DJC51" s="4"/>
      <c r="DJD51" s="4"/>
      <c r="DJE51" s="4"/>
      <c r="DJF51" s="4"/>
      <c r="DJG51" s="4"/>
      <c r="DJH51" s="4"/>
      <c r="DJI51" s="4"/>
      <c r="DJJ51" s="4"/>
      <c r="DJK51" s="4"/>
      <c r="DJL51" s="4"/>
      <c r="DJM51" s="4"/>
      <c r="DJN51" s="4"/>
      <c r="DJO51" s="4"/>
      <c r="DJP51" s="4"/>
      <c r="DJQ51" s="4"/>
      <c r="DJR51" s="4"/>
      <c r="DJS51" s="4"/>
      <c r="DJT51" s="4"/>
      <c r="DJU51" s="4"/>
      <c r="DJV51" s="4"/>
      <c r="DJW51" s="4"/>
      <c r="DJX51" s="4"/>
      <c r="DJY51" s="4"/>
      <c r="DJZ51" s="4"/>
      <c r="DKA51" s="4"/>
      <c r="DKB51" s="4"/>
      <c r="DKC51" s="4"/>
      <c r="DKD51" s="4"/>
      <c r="DKE51" s="4"/>
      <c r="DKF51" s="4"/>
      <c r="DKG51" s="4"/>
      <c r="DKH51" s="4"/>
      <c r="DKI51" s="4"/>
      <c r="DKJ51" s="4"/>
      <c r="DKK51" s="4"/>
      <c r="DKL51" s="4"/>
      <c r="DKM51" s="4"/>
      <c r="DKN51" s="4"/>
      <c r="DKO51" s="4"/>
      <c r="DKP51" s="4"/>
      <c r="DKQ51" s="4"/>
      <c r="DKR51" s="4"/>
      <c r="DKS51" s="4"/>
      <c r="DKT51" s="4"/>
      <c r="DKU51" s="4"/>
      <c r="DKV51" s="4"/>
      <c r="DKW51" s="4"/>
      <c r="DKX51" s="4"/>
      <c r="DKY51" s="4"/>
      <c r="DKZ51" s="4"/>
      <c r="DLA51" s="4"/>
      <c r="DLB51" s="4"/>
      <c r="DLC51" s="4"/>
      <c r="DLD51" s="4"/>
      <c r="DLE51" s="4"/>
      <c r="DLF51" s="4"/>
      <c r="DLG51" s="4"/>
      <c r="DLH51" s="4"/>
      <c r="DLI51" s="4"/>
      <c r="DLJ51" s="4"/>
      <c r="DLK51" s="4"/>
      <c r="DLL51" s="4"/>
      <c r="DLM51" s="4"/>
      <c r="DLN51" s="4"/>
      <c r="DLO51" s="4"/>
      <c r="DLP51" s="4"/>
      <c r="DLQ51" s="4"/>
      <c r="DLR51" s="4"/>
      <c r="DLS51" s="4"/>
      <c r="DLT51" s="4"/>
      <c r="DLU51" s="4"/>
      <c r="DLV51" s="4"/>
      <c r="DLW51" s="4"/>
      <c r="DLX51" s="4"/>
      <c r="DLY51" s="4"/>
      <c r="DLZ51" s="4"/>
      <c r="DMA51" s="4"/>
      <c r="DMB51" s="4"/>
      <c r="DMC51" s="4"/>
      <c r="DMD51" s="4"/>
      <c r="DME51" s="4"/>
      <c r="DMF51" s="4"/>
      <c r="DMG51" s="4"/>
      <c r="DMH51" s="4"/>
      <c r="DMI51" s="4"/>
      <c r="DMJ51" s="4"/>
      <c r="DMK51" s="4"/>
      <c r="DML51" s="4"/>
      <c r="DMM51" s="4"/>
      <c r="DMN51" s="4"/>
      <c r="DMO51" s="4"/>
      <c r="DMP51" s="4"/>
      <c r="DMQ51" s="4"/>
      <c r="DMR51" s="4"/>
      <c r="DMS51" s="4"/>
      <c r="DMT51" s="4"/>
      <c r="DMU51" s="4"/>
      <c r="DMV51" s="4"/>
      <c r="DMW51" s="4"/>
      <c r="DMX51" s="4"/>
      <c r="DMY51" s="4"/>
      <c r="DMZ51" s="4"/>
      <c r="DNA51" s="4"/>
      <c r="DNB51" s="4"/>
      <c r="DNC51" s="4"/>
      <c r="DND51" s="4"/>
      <c r="DNE51" s="4"/>
      <c r="DNF51" s="4"/>
      <c r="DNG51" s="4"/>
      <c r="DNH51" s="4"/>
      <c r="DNI51" s="4"/>
      <c r="DNJ51" s="4"/>
      <c r="DNK51" s="4"/>
      <c r="DNL51" s="4"/>
      <c r="DNM51" s="4"/>
      <c r="DNN51" s="4"/>
      <c r="DNO51" s="4"/>
      <c r="DNP51" s="4"/>
      <c r="DNQ51" s="4"/>
      <c r="DNR51" s="4"/>
      <c r="DNS51" s="4"/>
      <c r="DNT51" s="4"/>
      <c r="DNU51" s="4"/>
      <c r="DNV51" s="4"/>
      <c r="DNW51" s="4"/>
      <c r="DNX51" s="4"/>
      <c r="DNY51" s="4"/>
      <c r="DNZ51" s="4"/>
      <c r="DOA51" s="4"/>
      <c r="DOB51" s="4"/>
      <c r="DOC51" s="4"/>
      <c r="DOD51" s="4"/>
      <c r="DOE51" s="4"/>
      <c r="DOF51" s="4"/>
      <c r="DOG51" s="4"/>
      <c r="DOH51" s="4"/>
      <c r="DOI51" s="4"/>
      <c r="DOJ51" s="4"/>
      <c r="DOK51" s="4"/>
      <c r="DOL51" s="4"/>
      <c r="DOM51" s="4"/>
      <c r="DON51" s="4"/>
      <c r="DOO51" s="4"/>
      <c r="DOP51" s="4"/>
      <c r="DOQ51" s="4"/>
      <c r="DOR51" s="4"/>
      <c r="DOS51" s="4"/>
      <c r="DOT51" s="4"/>
      <c r="DOU51" s="4"/>
      <c r="DOV51" s="4"/>
      <c r="DOW51" s="4"/>
      <c r="DOX51" s="4"/>
      <c r="DOY51" s="4"/>
      <c r="DOZ51" s="4"/>
      <c r="DPA51" s="4"/>
      <c r="DPB51" s="4"/>
      <c r="DPC51" s="4"/>
      <c r="DPD51" s="4"/>
      <c r="DPE51" s="4"/>
      <c r="DPF51" s="4"/>
      <c r="DPG51" s="4"/>
      <c r="DPH51" s="4"/>
      <c r="DPI51" s="4"/>
      <c r="DPJ51" s="4"/>
      <c r="DPK51" s="4"/>
      <c r="DPL51" s="4"/>
      <c r="DPM51" s="4"/>
      <c r="DPN51" s="4"/>
      <c r="DPO51" s="4"/>
      <c r="DPP51" s="4"/>
      <c r="DPQ51" s="4"/>
      <c r="DPR51" s="4"/>
      <c r="DPS51" s="4"/>
      <c r="DPT51" s="4"/>
      <c r="DPU51" s="4"/>
      <c r="DPV51" s="4"/>
      <c r="DPW51" s="4"/>
      <c r="DPX51" s="4"/>
      <c r="DPY51" s="4"/>
      <c r="DPZ51" s="4"/>
      <c r="DQA51" s="4"/>
      <c r="DQB51" s="4"/>
      <c r="DQC51" s="4"/>
      <c r="DQD51" s="4"/>
      <c r="DQE51" s="4"/>
      <c r="DQF51" s="4"/>
      <c r="DQG51" s="4"/>
      <c r="DQH51" s="4"/>
      <c r="DQI51" s="4"/>
      <c r="DQJ51" s="4"/>
      <c r="DQK51" s="4"/>
      <c r="DQL51" s="4"/>
      <c r="DQM51" s="4"/>
      <c r="DQN51" s="4"/>
      <c r="DQO51" s="4"/>
      <c r="DQP51" s="4"/>
      <c r="DQQ51" s="4"/>
      <c r="DQR51" s="4"/>
      <c r="DQS51" s="4"/>
      <c r="DQT51" s="4"/>
      <c r="DQU51" s="4"/>
      <c r="DQV51" s="4"/>
      <c r="DQW51" s="4"/>
      <c r="DQX51" s="4"/>
      <c r="DQY51" s="4"/>
      <c r="DQZ51" s="4"/>
      <c r="DRA51" s="4"/>
      <c r="DRB51" s="4"/>
      <c r="DRC51" s="4"/>
      <c r="DRD51" s="4"/>
      <c r="DRE51" s="4"/>
      <c r="DRF51" s="4"/>
      <c r="DRG51" s="4"/>
      <c r="DRH51" s="4"/>
      <c r="DRI51" s="4"/>
      <c r="DRJ51" s="4"/>
      <c r="DRK51" s="4"/>
      <c r="DRL51" s="4"/>
      <c r="DRM51" s="4"/>
      <c r="DRN51" s="4"/>
      <c r="DRO51" s="4"/>
      <c r="DRP51" s="4"/>
      <c r="DRQ51" s="4"/>
      <c r="DRR51" s="4"/>
      <c r="DRS51" s="4"/>
      <c r="DRT51" s="4"/>
      <c r="DRU51" s="4"/>
      <c r="DRV51" s="4"/>
      <c r="DRW51" s="4"/>
      <c r="DRX51" s="4"/>
      <c r="DRY51" s="4"/>
      <c r="DRZ51" s="4"/>
      <c r="DSA51" s="4"/>
      <c r="DSB51" s="4"/>
      <c r="DSC51" s="4"/>
      <c r="DSD51" s="4"/>
      <c r="DSE51" s="4"/>
      <c r="DSF51" s="4"/>
      <c r="DSG51" s="4"/>
      <c r="DSH51" s="4"/>
      <c r="DSI51" s="4"/>
      <c r="DSJ51" s="4"/>
      <c r="DSK51" s="4"/>
      <c r="DSL51" s="4"/>
      <c r="DSM51" s="4"/>
      <c r="DSN51" s="4"/>
      <c r="DSO51" s="4"/>
      <c r="DSP51" s="4"/>
      <c r="DSQ51" s="4"/>
      <c r="DSR51" s="4"/>
      <c r="DSS51" s="4"/>
      <c r="DST51" s="4"/>
      <c r="DSU51" s="4"/>
      <c r="DSV51" s="4"/>
      <c r="DSW51" s="4"/>
      <c r="DSX51" s="4"/>
      <c r="DSY51" s="4"/>
      <c r="DSZ51" s="4"/>
      <c r="DTA51" s="4"/>
      <c r="DTB51" s="4"/>
      <c r="DTC51" s="4"/>
      <c r="DTD51" s="4"/>
      <c r="DTE51" s="4"/>
      <c r="DTF51" s="4"/>
      <c r="DTG51" s="4"/>
      <c r="DTH51" s="4"/>
      <c r="DTI51" s="4"/>
      <c r="DTJ51" s="4"/>
      <c r="DTK51" s="4"/>
      <c r="DTL51" s="4"/>
      <c r="DTM51" s="4"/>
      <c r="DTN51" s="4"/>
      <c r="DTO51" s="4"/>
      <c r="DTP51" s="4"/>
      <c r="DTQ51" s="4"/>
      <c r="DTR51" s="4"/>
      <c r="DTS51" s="4"/>
      <c r="DTT51" s="4"/>
      <c r="DTU51" s="4"/>
      <c r="DTV51" s="4"/>
      <c r="DTW51" s="4"/>
      <c r="DTX51" s="4"/>
      <c r="DTY51" s="4"/>
      <c r="DTZ51" s="4"/>
      <c r="DUA51" s="4"/>
      <c r="DUB51" s="4"/>
      <c r="DUC51" s="4"/>
      <c r="DUD51" s="4"/>
      <c r="DUE51" s="4"/>
      <c r="DUF51" s="4"/>
      <c r="DUG51" s="4"/>
      <c r="DUH51" s="4"/>
      <c r="DUI51" s="4"/>
      <c r="DUJ51" s="4"/>
      <c r="DUK51" s="4"/>
      <c r="DUL51" s="4"/>
      <c r="DUM51" s="4"/>
      <c r="DUN51" s="4"/>
      <c r="DUO51" s="4"/>
      <c r="DUP51" s="4"/>
      <c r="DUQ51" s="4"/>
      <c r="DUR51" s="4"/>
      <c r="DUS51" s="4"/>
      <c r="DUT51" s="4"/>
      <c r="DUU51" s="4"/>
      <c r="DUV51" s="4"/>
      <c r="DUW51" s="4"/>
      <c r="DUX51" s="4"/>
      <c r="DUY51" s="4"/>
      <c r="DUZ51" s="4"/>
      <c r="DVA51" s="4"/>
      <c r="DVB51" s="4"/>
      <c r="DVC51" s="4"/>
      <c r="DVD51" s="4"/>
      <c r="DVE51" s="4"/>
      <c r="DVF51" s="4"/>
      <c r="DVG51" s="4"/>
      <c r="DVH51" s="4"/>
      <c r="DVI51" s="4"/>
      <c r="DVJ51" s="4"/>
      <c r="DVK51" s="4"/>
      <c r="DVL51" s="4"/>
      <c r="DVM51" s="4"/>
      <c r="DVN51" s="4"/>
      <c r="DVO51" s="4"/>
      <c r="DVP51" s="4"/>
      <c r="DVQ51" s="4"/>
      <c r="DVR51" s="4"/>
      <c r="DVS51" s="4"/>
      <c r="DVT51" s="4"/>
      <c r="DVU51" s="4"/>
      <c r="DVV51" s="4"/>
      <c r="DVW51" s="4"/>
      <c r="DVX51" s="4"/>
      <c r="DVY51" s="4"/>
      <c r="DVZ51" s="4"/>
      <c r="DWA51" s="4"/>
      <c r="DWB51" s="4"/>
      <c r="DWC51" s="4"/>
      <c r="DWD51" s="4"/>
      <c r="DWE51" s="4"/>
      <c r="DWF51" s="4"/>
      <c r="DWG51" s="4"/>
      <c r="DWH51" s="4"/>
      <c r="DWI51" s="4"/>
      <c r="DWJ51" s="4"/>
      <c r="DWK51" s="4"/>
      <c r="DWL51" s="4"/>
      <c r="DWM51" s="4"/>
      <c r="DWN51" s="4"/>
      <c r="DWO51" s="4"/>
      <c r="DWP51" s="4"/>
      <c r="DWQ51" s="4"/>
      <c r="DWR51" s="4"/>
      <c r="DWS51" s="4"/>
      <c r="DWT51" s="4"/>
      <c r="DWU51" s="4"/>
      <c r="DWV51" s="4"/>
      <c r="DWW51" s="4"/>
      <c r="DWX51" s="4"/>
      <c r="DWY51" s="4"/>
      <c r="DWZ51" s="4"/>
      <c r="DXA51" s="4"/>
      <c r="DXB51" s="4"/>
      <c r="DXC51" s="4"/>
      <c r="DXD51" s="4"/>
      <c r="DXE51" s="4"/>
      <c r="DXF51" s="4"/>
      <c r="DXG51" s="4"/>
      <c r="DXH51" s="4"/>
      <c r="DXI51" s="4"/>
      <c r="DXJ51" s="4"/>
      <c r="DXK51" s="4"/>
      <c r="DXL51" s="4"/>
      <c r="DXM51" s="4"/>
      <c r="DXN51" s="4"/>
      <c r="DXO51" s="4"/>
      <c r="DXP51" s="4"/>
      <c r="DXQ51" s="4"/>
      <c r="DXR51" s="4"/>
      <c r="DXS51" s="4"/>
      <c r="DXT51" s="4"/>
      <c r="DXU51" s="4"/>
      <c r="DXV51" s="4"/>
      <c r="DXW51" s="4"/>
      <c r="DXX51" s="4"/>
      <c r="DXY51" s="4"/>
      <c r="DXZ51" s="4"/>
      <c r="DYA51" s="4"/>
      <c r="DYB51" s="4"/>
      <c r="DYC51" s="4"/>
      <c r="DYD51" s="4"/>
      <c r="DYE51" s="4"/>
      <c r="DYF51" s="4"/>
      <c r="DYG51" s="4"/>
      <c r="DYH51" s="4"/>
      <c r="DYI51" s="4"/>
      <c r="DYJ51" s="4"/>
      <c r="DYK51" s="4"/>
      <c r="DYL51" s="4"/>
      <c r="DYM51" s="4"/>
      <c r="DYN51" s="4"/>
      <c r="DYO51" s="4"/>
      <c r="DYP51" s="4"/>
      <c r="DYQ51" s="4"/>
      <c r="DYR51" s="4"/>
      <c r="DYS51" s="4"/>
      <c r="DYT51" s="4"/>
      <c r="DYU51" s="4"/>
      <c r="DYV51" s="4"/>
      <c r="DYW51" s="4"/>
      <c r="DYX51" s="4"/>
      <c r="DYY51" s="4"/>
      <c r="DYZ51" s="4"/>
      <c r="DZA51" s="4"/>
      <c r="DZB51" s="4"/>
      <c r="DZC51" s="4"/>
      <c r="DZD51" s="4"/>
      <c r="DZE51" s="4"/>
      <c r="DZF51" s="4"/>
      <c r="DZG51" s="4"/>
      <c r="DZH51" s="4"/>
      <c r="DZI51" s="4"/>
      <c r="DZJ51" s="4"/>
      <c r="DZK51" s="4"/>
      <c r="DZL51" s="4"/>
      <c r="DZM51" s="4"/>
      <c r="DZN51" s="4"/>
      <c r="DZO51" s="4"/>
      <c r="DZP51" s="4"/>
      <c r="DZQ51" s="4"/>
      <c r="DZR51" s="4"/>
      <c r="DZS51" s="4"/>
      <c r="DZT51" s="4"/>
      <c r="DZU51" s="4"/>
      <c r="DZV51" s="4"/>
      <c r="DZW51" s="4"/>
      <c r="DZX51" s="4"/>
      <c r="DZY51" s="4"/>
      <c r="DZZ51" s="4"/>
      <c r="EAA51" s="4"/>
      <c r="EAB51" s="4"/>
      <c r="EAC51" s="4"/>
      <c r="EAD51" s="4"/>
      <c r="EAE51" s="4"/>
      <c r="EAF51" s="4"/>
      <c r="EAG51" s="4"/>
      <c r="EAH51" s="4"/>
      <c r="EAI51" s="4"/>
      <c r="EAJ51" s="4"/>
      <c r="EAK51" s="4"/>
      <c r="EAL51" s="4"/>
      <c r="EAM51" s="4"/>
      <c r="EAN51" s="4"/>
      <c r="EAO51" s="4"/>
      <c r="EAP51" s="4"/>
      <c r="EAQ51" s="4"/>
      <c r="EAR51" s="4"/>
      <c r="EAS51" s="4"/>
      <c r="EAT51" s="4"/>
      <c r="EAU51" s="4"/>
      <c r="EAV51" s="4"/>
      <c r="EAW51" s="4"/>
      <c r="EAX51" s="4"/>
      <c r="EAY51" s="4"/>
      <c r="EAZ51" s="4"/>
      <c r="EBA51" s="4"/>
      <c r="EBB51" s="4"/>
      <c r="EBC51" s="4"/>
      <c r="EBD51" s="4"/>
      <c r="EBE51" s="4"/>
      <c r="EBF51" s="4"/>
      <c r="EBG51" s="4"/>
      <c r="EBH51" s="4"/>
      <c r="EBI51" s="4"/>
      <c r="EBJ51" s="4"/>
      <c r="EBK51" s="4"/>
      <c r="EBL51" s="4"/>
      <c r="EBM51" s="4"/>
      <c r="EBN51" s="4"/>
      <c r="EBO51" s="4"/>
      <c r="EBP51" s="4"/>
      <c r="EBQ51" s="4"/>
      <c r="EBR51" s="4"/>
      <c r="EBS51" s="4"/>
      <c r="EBT51" s="4"/>
      <c r="EBU51" s="4"/>
      <c r="EBV51" s="4"/>
      <c r="EBW51" s="4"/>
      <c r="EBX51" s="4"/>
      <c r="EBY51" s="4"/>
      <c r="EBZ51" s="4"/>
      <c r="ECA51" s="4"/>
      <c r="ECB51" s="4"/>
      <c r="ECC51" s="4"/>
      <c r="ECD51" s="4"/>
      <c r="ECE51" s="4"/>
      <c r="ECF51" s="4"/>
      <c r="ECG51" s="4"/>
      <c r="ECH51" s="4"/>
      <c r="ECI51" s="4"/>
      <c r="ECJ51" s="4"/>
      <c r="ECK51" s="4"/>
      <c r="ECL51" s="4"/>
      <c r="ECM51" s="4"/>
      <c r="ECN51" s="4"/>
      <c r="ECO51" s="4"/>
      <c r="ECP51" s="4"/>
      <c r="ECQ51" s="4"/>
      <c r="ECR51" s="4"/>
      <c r="ECS51" s="4"/>
      <c r="ECT51" s="4"/>
      <c r="ECU51" s="4"/>
      <c r="ECV51" s="4"/>
      <c r="ECW51" s="4"/>
      <c r="ECX51" s="4"/>
      <c r="ECY51" s="4"/>
      <c r="ECZ51" s="4"/>
      <c r="EDA51" s="4"/>
      <c r="EDB51" s="4"/>
      <c r="EDC51" s="4"/>
      <c r="EDD51" s="4"/>
      <c r="EDE51" s="4"/>
      <c r="EDF51" s="4"/>
      <c r="EDG51" s="4"/>
      <c r="EDH51" s="4"/>
      <c r="EDI51" s="4"/>
      <c r="EDJ51" s="4"/>
      <c r="EDK51" s="4"/>
      <c r="EDL51" s="4"/>
      <c r="EDM51" s="4"/>
      <c r="EDN51" s="4"/>
      <c r="EDO51" s="4"/>
      <c r="EDP51" s="4"/>
      <c r="EDQ51" s="4"/>
      <c r="EDR51" s="4"/>
      <c r="EDS51" s="4"/>
      <c r="EDT51" s="4"/>
      <c r="EDU51" s="4"/>
      <c r="EDV51" s="4"/>
      <c r="EDW51" s="4"/>
      <c r="EDX51" s="4"/>
      <c r="EDY51" s="4"/>
      <c r="EDZ51" s="4"/>
      <c r="EEA51" s="4"/>
      <c r="EEB51" s="4"/>
      <c r="EEC51" s="4"/>
      <c r="EED51" s="4"/>
      <c r="EEE51" s="4"/>
      <c r="EEF51" s="4"/>
      <c r="EEG51" s="4"/>
      <c r="EEH51" s="4"/>
      <c r="EEI51" s="4"/>
      <c r="EEJ51" s="4"/>
      <c r="EEK51" s="4"/>
      <c r="EEL51" s="4"/>
      <c r="EEM51" s="4"/>
      <c r="EEN51" s="4"/>
      <c r="EEO51" s="4"/>
      <c r="EEP51" s="4"/>
      <c r="EEQ51" s="4"/>
      <c r="EER51" s="4"/>
      <c r="EES51" s="4"/>
      <c r="EET51" s="4"/>
      <c r="EEU51" s="4"/>
      <c r="EEV51" s="4"/>
      <c r="EEW51" s="4"/>
      <c r="EEX51" s="4"/>
      <c r="EEY51" s="4"/>
      <c r="EEZ51" s="4"/>
      <c r="EFA51" s="4"/>
      <c r="EFB51" s="4"/>
      <c r="EFC51" s="4"/>
      <c r="EFD51" s="4"/>
      <c r="EFE51" s="4"/>
      <c r="EFF51" s="4"/>
      <c r="EFG51" s="4"/>
      <c r="EFH51" s="4"/>
      <c r="EFI51" s="4"/>
      <c r="EFJ51" s="4"/>
      <c r="EFK51" s="4"/>
      <c r="EFL51" s="4"/>
      <c r="EFM51" s="4"/>
      <c r="EFN51" s="4"/>
      <c r="EFO51" s="4"/>
      <c r="EFP51" s="4"/>
      <c r="EFQ51" s="4"/>
      <c r="EFR51" s="4"/>
      <c r="EFS51" s="4"/>
      <c r="EFT51" s="4"/>
      <c r="EFU51" s="4"/>
      <c r="EFV51" s="4"/>
      <c r="EFW51" s="4"/>
      <c r="EFX51" s="4"/>
      <c r="EFY51" s="4"/>
      <c r="EFZ51" s="4"/>
      <c r="EGA51" s="4"/>
      <c r="EGB51" s="4"/>
      <c r="EGC51" s="4"/>
      <c r="EGD51" s="4"/>
      <c r="EGE51" s="4"/>
      <c r="EGF51" s="4"/>
      <c r="EGG51" s="4"/>
      <c r="EGH51" s="4"/>
      <c r="EGI51" s="4"/>
      <c r="EGJ51" s="4"/>
      <c r="EGK51" s="4"/>
      <c r="EGL51" s="4"/>
      <c r="EGM51" s="4"/>
      <c r="EGN51" s="4"/>
      <c r="EGO51" s="4"/>
      <c r="EGP51" s="4"/>
      <c r="EGQ51" s="4"/>
      <c r="EGR51" s="4"/>
      <c r="EGS51" s="4"/>
      <c r="EGT51" s="4"/>
      <c r="EGU51" s="4"/>
      <c r="EGV51" s="4"/>
      <c r="EGW51" s="4"/>
      <c r="EGX51" s="4"/>
      <c r="EGY51" s="4"/>
      <c r="EGZ51" s="4"/>
      <c r="EHA51" s="4"/>
      <c r="EHB51" s="4"/>
      <c r="EHC51" s="4"/>
      <c r="EHD51" s="4"/>
      <c r="EHE51" s="4"/>
      <c r="EHF51" s="4"/>
      <c r="EHG51" s="4"/>
      <c r="EHH51" s="4"/>
      <c r="EHI51" s="4"/>
      <c r="EHJ51" s="4"/>
      <c r="EHK51" s="4"/>
      <c r="EHL51" s="4"/>
      <c r="EHM51" s="4"/>
      <c r="EHN51" s="4"/>
      <c r="EHO51" s="4"/>
      <c r="EHP51" s="4"/>
      <c r="EHQ51" s="4"/>
      <c r="EHR51" s="4"/>
      <c r="EHS51" s="4"/>
      <c r="EHT51" s="4"/>
      <c r="EHU51" s="4"/>
      <c r="EHV51" s="4"/>
      <c r="EHW51" s="4"/>
      <c r="EHX51" s="4"/>
      <c r="EHY51" s="4"/>
      <c r="EHZ51" s="4"/>
      <c r="EIA51" s="4"/>
      <c r="EIB51" s="4"/>
      <c r="EIC51" s="4"/>
      <c r="EID51" s="4"/>
      <c r="EIE51" s="4"/>
      <c r="EIF51" s="4"/>
      <c r="EIG51" s="4"/>
      <c r="EIH51" s="4"/>
      <c r="EII51" s="4"/>
      <c r="EIJ51" s="4"/>
      <c r="EIK51" s="4"/>
      <c r="EIL51" s="4"/>
      <c r="EIM51" s="4"/>
      <c r="EIN51" s="4"/>
      <c r="EIO51" s="4"/>
      <c r="EIP51" s="4"/>
      <c r="EIQ51" s="4"/>
      <c r="EIR51" s="4"/>
      <c r="EIS51" s="4"/>
      <c r="EIT51" s="4"/>
      <c r="EIU51" s="4"/>
      <c r="EIV51" s="4"/>
      <c r="EIW51" s="4"/>
      <c r="EIX51" s="4"/>
      <c r="EIY51" s="4"/>
      <c r="EIZ51" s="4"/>
      <c r="EJA51" s="4"/>
      <c r="EJB51" s="4"/>
      <c r="EJC51" s="4"/>
      <c r="EJD51" s="4"/>
      <c r="EJE51" s="4"/>
      <c r="EJF51" s="4"/>
      <c r="EJG51" s="4"/>
      <c r="EJH51" s="4"/>
      <c r="EJI51" s="4"/>
      <c r="EJJ51" s="4"/>
      <c r="EJK51" s="4"/>
      <c r="EJL51" s="4"/>
      <c r="EJM51" s="4"/>
      <c r="EJN51" s="4"/>
      <c r="EJO51" s="4"/>
      <c r="EJP51" s="4"/>
      <c r="EJQ51" s="4"/>
      <c r="EJR51" s="4"/>
      <c r="EJS51" s="4"/>
      <c r="EJT51" s="4"/>
      <c r="EJU51" s="4"/>
      <c r="EJV51" s="4"/>
      <c r="EJW51" s="4"/>
      <c r="EJX51" s="4"/>
      <c r="EJY51" s="4"/>
      <c r="EJZ51" s="4"/>
      <c r="EKA51" s="4"/>
      <c r="EKB51" s="4"/>
      <c r="EKC51" s="4"/>
      <c r="EKD51" s="4"/>
      <c r="EKE51" s="4"/>
      <c r="EKF51" s="4"/>
      <c r="EKG51" s="4"/>
      <c r="EKH51" s="4"/>
      <c r="EKI51" s="4"/>
      <c r="EKJ51" s="4"/>
      <c r="EKK51" s="4"/>
      <c r="EKL51" s="4"/>
      <c r="EKM51" s="4"/>
      <c r="EKN51" s="4"/>
      <c r="EKO51" s="4"/>
      <c r="EKP51" s="4"/>
      <c r="EKQ51" s="4"/>
      <c r="EKR51" s="4"/>
      <c r="EKS51" s="4"/>
      <c r="EKT51" s="4"/>
      <c r="EKU51" s="4"/>
      <c r="EKV51" s="4"/>
      <c r="EKW51" s="4"/>
      <c r="EKX51" s="4"/>
      <c r="EKY51" s="4"/>
      <c r="EKZ51" s="4"/>
      <c r="ELA51" s="4"/>
      <c r="ELB51" s="4"/>
      <c r="ELC51" s="4"/>
      <c r="ELD51" s="4"/>
      <c r="ELE51" s="4"/>
      <c r="ELF51" s="4"/>
      <c r="ELG51" s="4"/>
      <c r="ELH51" s="4"/>
      <c r="ELI51" s="4"/>
      <c r="ELJ51" s="4"/>
      <c r="ELK51" s="4"/>
      <c r="ELL51" s="4"/>
      <c r="ELM51" s="4"/>
      <c r="ELN51" s="4"/>
      <c r="ELO51" s="4"/>
      <c r="ELP51" s="4"/>
      <c r="ELQ51" s="4"/>
      <c r="ELR51" s="4"/>
      <c r="ELS51" s="4"/>
      <c r="ELT51" s="4"/>
      <c r="ELU51" s="4"/>
      <c r="ELV51" s="4"/>
      <c r="ELW51" s="4"/>
      <c r="ELX51" s="4"/>
      <c r="ELY51" s="4"/>
      <c r="ELZ51" s="4"/>
      <c r="EMA51" s="4"/>
      <c r="EMB51" s="4"/>
      <c r="EMC51" s="4"/>
      <c r="EMD51" s="4"/>
      <c r="EME51" s="4"/>
      <c r="EMF51" s="4"/>
      <c r="EMG51" s="4"/>
      <c r="EMH51" s="4"/>
      <c r="EMI51" s="4"/>
      <c r="EMJ51" s="4"/>
      <c r="EMK51" s="4"/>
      <c r="EML51" s="4"/>
      <c r="EMM51" s="4"/>
      <c r="EMN51" s="4"/>
      <c r="EMO51" s="4"/>
      <c r="EMP51" s="4"/>
      <c r="EMQ51" s="4"/>
      <c r="EMR51" s="4"/>
      <c r="EMS51" s="4"/>
      <c r="EMT51" s="4"/>
      <c r="EMU51" s="4"/>
      <c r="EMV51" s="4"/>
      <c r="EMW51" s="4"/>
      <c r="EMX51" s="4"/>
      <c r="EMY51" s="4"/>
      <c r="EMZ51" s="4"/>
      <c r="ENA51" s="4"/>
      <c r="ENB51" s="4"/>
      <c r="ENC51" s="4"/>
      <c r="END51" s="4"/>
      <c r="ENE51" s="4"/>
      <c r="ENF51" s="4"/>
      <c r="ENG51" s="4"/>
      <c r="ENH51" s="4"/>
      <c r="ENI51" s="4"/>
      <c r="ENJ51" s="4"/>
      <c r="ENK51" s="4"/>
      <c r="ENL51" s="4"/>
      <c r="ENM51" s="4"/>
      <c r="ENN51" s="4"/>
      <c r="ENO51" s="4"/>
      <c r="ENP51" s="4"/>
      <c r="ENQ51" s="4"/>
      <c r="ENR51" s="4"/>
      <c r="ENS51" s="4"/>
      <c r="ENT51" s="4"/>
      <c r="ENU51" s="4"/>
      <c r="ENV51" s="4"/>
      <c r="ENW51" s="4"/>
      <c r="ENX51" s="4"/>
      <c r="ENY51" s="4"/>
      <c r="ENZ51" s="4"/>
      <c r="EOA51" s="4"/>
      <c r="EOB51" s="4"/>
      <c r="EOC51" s="4"/>
      <c r="EOD51" s="4"/>
      <c r="EOE51" s="4"/>
      <c r="EOF51" s="4"/>
      <c r="EOG51" s="4"/>
      <c r="EOH51" s="4"/>
      <c r="EOI51" s="4"/>
      <c r="EOJ51" s="4"/>
      <c r="EOK51" s="4"/>
      <c r="EOL51" s="4"/>
      <c r="EOM51" s="4"/>
      <c r="EON51" s="4"/>
      <c r="EOO51" s="4"/>
      <c r="EOP51" s="4"/>
      <c r="EOQ51" s="4"/>
      <c r="EOR51" s="4"/>
      <c r="EOS51" s="4"/>
      <c r="EOT51" s="4"/>
      <c r="EOU51" s="4"/>
      <c r="EOV51" s="4"/>
      <c r="EOW51" s="4"/>
      <c r="EOX51" s="4"/>
      <c r="EOY51" s="4"/>
      <c r="EOZ51" s="4"/>
      <c r="EPA51" s="4"/>
      <c r="EPB51" s="4"/>
      <c r="EPC51" s="4"/>
      <c r="EPD51" s="4"/>
      <c r="EPE51" s="4"/>
      <c r="EPF51" s="4"/>
      <c r="EPG51" s="4"/>
      <c r="EPH51" s="4"/>
      <c r="EPI51" s="4"/>
      <c r="EPJ51" s="4"/>
      <c r="EPK51" s="4"/>
      <c r="EPL51" s="4"/>
      <c r="EPM51" s="4"/>
      <c r="EPN51" s="4"/>
      <c r="EPO51" s="4"/>
      <c r="EPP51" s="4"/>
      <c r="EPQ51" s="4"/>
      <c r="EPR51" s="4"/>
      <c r="EPS51" s="4"/>
      <c r="EPT51" s="4"/>
      <c r="EPU51" s="4"/>
      <c r="EPV51" s="4"/>
      <c r="EPW51" s="4"/>
      <c r="EPX51" s="4"/>
      <c r="EPY51" s="4"/>
      <c r="EPZ51" s="4"/>
      <c r="EQA51" s="4"/>
      <c r="EQB51" s="4"/>
      <c r="EQC51" s="4"/>
      <c r="EQD51" s="4"/>
      <c r="EQE51" s="4"/>
      <c r="EQF51" s="4"/>
      <c r="EQG51" s="4"/>
      <c r="EQH51" s="4"/>
      <c r="EQI51" s="4"/>
      <c r="EQJ51" s="4"/>
      <c r="EQK51" s="4"/>
      <c r="EQL51" s="4"/>
      <c r="EQM51" s="4"/>
      <c r="EQN51" s="4"/>
      <c r="EQO51" s="4"/>
      <c r="EQP51" s="4"/>
      <c r="EQQ51" s="4"/>
      <c r="EQR51" s="4"/>
      <c r="EQS51" s="4"/>
      <c r="EQT51" s="4"/>
      <c r="EQU51" s="4"/>
      <c r="EQV51" s="4"/>
      <c r="EQW51" s="4"/>
      <c r="EQX51" s="4"/>
      <c r="EQY51" s="4"/>
      <c r="EQZ51" s="4"/>
      <c r="ERA51" s="4"/>
      <c r="ERB51" s="4"/>
      <c r="ERC51" s="4"/>
      <c r="ERD51" s="4"/>
      <c r="ERE51" s="4"/>
      <c r="ERF51" s="4"/>
      <c r="ERG51" s="4"/>
      <c r="ERH51" s="4"/>
      <c r="ERI51" s="4"/>
      <c r="ERJ51" s="4"/>
      <c r="ERK51" s="4"/>
      <c r="ERL51" s="4"/>
      <c r="ERM51" s="4"/>
      <c r="ERN51" s="4"/>
      <c r="ERO51" s="4"/>
      <c r="ERP51" s="4"/>
      <c r="ERQ51" s="4"/>
      <c r="ERR51" s="4"/>
      <c r="ERS51" s="4"/>
      <c r="ERT51" s="4"/>
      <c r="ERU51" s="4"/>
      <c r="ERV51" s="4"/>
      <c r="ERW51" s="4"/>
      <c r="ERX51" s="4"/>
      <c r="ERY51" s="4"/>
      <c r="ERZ51" s="4"/>
      <c r="ESA51" s="4"/>
      <c r="ESB51" s="4"/>
      <c r="ESC51" s="4"/>
      <c r="ESD51" s="4"/>
      <c r="ESE51" s="4"/>
      <c r="ESF51" s="4"/>
      <c r="ESG51" s="4"/>
      <c r="ESH51" s="4"/>
      <c r="ESI51" s="4"/>
      <c r="ESJ51" s="4"/>
      <c r="ESK51" s="4"/>
      <c r="ESL51" s="4"/>
      <c r="ESM51" s="4"/>
      <c r="ESN51" s="4"/>
      <c r="ESO51" s="4"/>
      <c r="ESP51" s="4"/>
      <c r="ESQ51" s="4"/>
      <c r="ESR51" s="4"/>
      <c r="ESS51" s="4"/>
      <c r="EST51" s="4"/>
      <c r="ESU51" s="4"/>
      <c r="ESV51" s="4"/>
      <c r="ESW51" s="4"/>
      <c r="ESX51" s="4"/>
      <c r="ESY51" s="4"/>
      <c r="ESZ51" s="4"/>
      <c r="ETA51" s="4"/>
      <c r="ETB51" s="4"/>
      <c r="ETC51" s="4"/>
      <c r="ETD51" s="4"/>
      <c r="ETE51" s="4"/>
      <c r="ETF51" s="4"/>
      <c r="ETG51" s="4"/>
      <c r="ETH51" s="4"/>
      <c r="ETI51" s="4"/>
      <c r="ETJ51" s="4"/>
      <c r="ETK51" s="4"/>
      <c r="ETL51" s="4"/>
      <c r="ETM51" s="4"/>
      <c r="ETN51" s="4"/>
      <c r="ETO51" s="4"/>
      <c r="ETP51" s="4"/>
      <c r="ETQ51" s="4"/>
      <c r="ETR51" s="4"/>
      <c r="ETS51" s="4"/>
      <c r="ETT51" s="4"/>
      <c r="ETU51" s="4"/>
      <c r="ETV51" s="4"/>
      <c r="ETW51" s="4"/>
      <c r="ETX51" s="4"/>
      <c r="ETY51" s="4"/>
      <c r="ETZ51" s="4"/>
      <c r="EUA51" s="4"/>
      <c r="EUB51" s="4"/>
      <c r="EUC51" s="4"/>
      <c r="EUD51" s="4"/>
      <c r="EUE51" s="4"/>
      <c r="EUF51" s="4"/>
      <c r="EUG51" s="4"/>
      <c r="EUH51" s="4"/>
      <c r="EUI51" s="4"/>
      <c r="EUJ51" s="4"/>
      <c r="EUK51" s="4"/>
      <c r="EUL51" s="4"/>
      <c r="EUM51" s="4"/>
      <c r="EUN51" s="4"/>
      <c r="EUO51" s="4"/>
      <c r="EUP51" s="4"/>
      <c r="EUQ51" s="4"/>
      <c r="EUR51" s="4"/>
      <c r="EUS51" s="4"/>
      <c r="EUT51" s="4"/>
      <c r="EUU51" s="4"/>
      <c r="EUV51" s="4"/>
      <c r="EUW51" s="4"/>
      <c r="EUX51" s="4"/>
      <c r="EUY51" s="4"/>
      <c r="EUZ51" s="4"/>
      <c r="EVA51" s="4"/>
      <c r="EVB51" s="4"/>
      <c r="EVC51" s="4"/>
      <c r="EVD51" s="4"/>
      <c r="EVE51" s="4"/>
      <c r="EVF51" s="4"/>
      <c r="EVG51" s="4"/>
      <c r="EVH51" s="4"/>
      <c r="EVI51" s="4"/>
      <c r="EVJ51" s="4"/>
      <c r="EVK51" s="4"/>
      <c r="EVL51" s="4"/>
      <c r="EVM51" s="4"/>
      <c r="EVN51" s="4"/>
      <c r="EVO51" s="4"/>
      <c r="EVP51" s="4"/>
      <c r="EVQ51" s="4"/>
      <c r="EVR51" s="4"/>
      <c r="EVS51" s="4"/>
      <c r="EVT51" s="4"/>
      <c r="EVU51" s="4"/>
      <c r="EVV51" s="4"/>
      <c r="EVW51" s="4"/>
      <c r="EVX51" s="4"/>
      <c r="EVY51" s="4"/>
      <c r="EVZ51" s="4"/>
      <c r="EWA51" s="4"/>
      <c r="EWB51" s="4"/>
      <c r="EWC51" s="4"/>
      <c r="EWD51" s="4"/>
      <c r="EWE51" s="4"/>
      <c r="EWF51" s="4"/>
      <c r="EWG51" s="4"/>
      <c r="EWH51" s="4"/>
      <c r="EWI51" s="4"/>
      <c r="EWJ51" s="4"/>
      <c r="EWK51" s="4"/>
      <c r="EWL51" s="4"/>
      <c r="EWM51" s="4"/>
      <c r="EWN51" s="4"/>
      <c r="EWO51" s="4"/>
      <c r="EWP51" s="4"/>
      <c r="EWQ51" s="4"/>
      <c r="EWR51" s="4"/>
      <c r="EWS51" s="4"/>
      <c r="EWT51" s="4"/>
      <c r="EWU51" s="4"/>
      <c r="EWV51" s="4"/>
      <c r="EWW51" s="4"/>
      <c r="EWX51" s="4"/>
      <c r="EWY51" s="4"/>
      <c r="EWZ51" s="4"/>
      <c r="EXA51" s="4"/>
      <c r="EXB51" s="4"/>
      <c r="EXC51" s="4"/>
      <c r="EXD51" s="4"/>
      <c r="EXE51" s="4"/>
      <c r="EXF51" s="4"/>
      <c r="EXG51" s="4"/>
      <c r="EXH51" s="4"/>
      <c r="EXI51" s="4"/>
      <c r="EXJ51" s="4"/>
      <c r="EXK51" s="4"/>
      <c r="EXL51" s="4"/>
      <c r="EXM51" s="4"/>
      <c r="EXN51" s="4"/>
      <c r="EXO51" s="4"/>
      <c r="EXP51" s="4"/>
      <c r="EXQ51" s="4"/>
      <c r="EXR51" s="4"/>
      <c r="EXS51" s="4"/>
      <c r="EXT51" s="4"/>
      <c r="EXU51" s="4"/>
      <c r="EXV51" s="4"/>
      <c r="EXW51" s="4"/>
      <c r="EXX51" s="4"/>
      <c r="EXY51" s="4"/>
      <c r="EXZ51" s="4"/>
      <c r="EYA51" s="4"/>
      <c r="EYB51" s="4"/>
      <c r="EYC51" s="4"/>
      <c r="EYD51" s="4"/>
      <c r="EYE51" s="4"/>
      <c r="EYF51" s="4"/>
      <c r="EYG51" s="4"/>
      <c r="EYH51" s="4"/>
      <c r="EYI51" s="4"/>
      <c r="EYJ51" s="4"/>
      <c r="EYK51" s="4"/>
      <c r="EYL51" s="4"/>
      <c r="EYM51" s="4"/>
      <c r="EYN51" s="4"/>
      <c r="EYO51" s="4"/>
      <c r="EYP51" s="4"/>
      <c r="EYQ51" s="4"/>
      <c r="EYR51" s="4"/>
      <c r="EYS51" s="4"/>
      <c r="EYT51" s="4"/>
      <c r="EYU51" s="4"/>
      <c r="EYV51" s="4"/>
      <c r="EYW51" s="4"/>
      <c r="EYX51" s="4"/>
      <c r="EYY51" s="4"/>
      <c r="EYZ51" s="4"/>
      <c r="EZA51" s="4"/>
      <c r="EZB51" s="4"/>
      <c r="EZC51" s="4"/>
      <c r="EZD51" s="4"/>
      <c r="EZE51" s="4"/>
      <c r="EZF51" s="4"/>
      <c r="EZG51" s="4"/>
      <c r="EZH51" s="4"/>
      <c r="EZI51" s="4"/>
      <c r="EZJ51" s="4"/>
      <c r="EZK51" s="4"/>
      <c r="EZL51" s="4"/>
      <c r="EZM51" s="4"/>
      <c r="EZN51" s="4"/>
      <c r="EZO51" s="4"/>
      <c r="EZP51" s="4"/>
      <c r="EZQ51" s="4"/>
      <c r="EZR51" s="4"/>
      <c r="EZS51" s="4"/>
      <c r="EZT51" s="4"/>
      <c r="EZU51" s="4"/>
      <c r="EZV51" s="4"/>
      <c r="EZW51" s="4"/>
      <c r="EZX51" s="4"/>
      <c r="EZY51" s="4"/>
      <c r="EZZ51" s="4"/>
      <c r="FAA51" s="4"/>
      <c r="FAB51" s="4"/>
      <c r="FAC51" s="4"/>
      <c r="FAD51" s="4"/>
      <c r="FAE51" s="4"/>
      <c r="FAF51" s="4"/>
      <c r="FAG51" s="4"/>
      <c r="FAH51" s="4"/>
      <c r="FAI51" s="4"/>
      <c r="FAJ51" s="4"/>
      <c r="FAK51" s="4"/>
      <c r="FAL51" s="4"/>
      <c r="FAM51" s="4"/>
      <c r="FAN51" s="4"/>
      <c r="FAO51" s="4"/>
      <c r="FAP51" s="4"/>
      <c r="FAQ51" s="4"/>
      <c r="FAR51" s="4"/>
      <c r="FAS51" s="4"/>
      <c r="FAT51" s="4"/>
      <c r="FAU51" s="4"/>
      <c r="FAV51" s="4"/>
      <c r="FAW51" s="4"/>
      <c r="FAX51" s="4"/>
      <c r="FAY51" s="4"/>
      <c r="FAZ51" s="4"/>
      <c r="FBA51" s="4"/>
      <c r="FBB51" s="4"/>
      <c r="FBC51" s="4"/>
      <c r="FBD51" s="4"/>
      <c r="FBE51" s="4"/>
      <c r="FBF51" s="4"/>
      <c r="FBG51" s="4"/>
      <c r="FBH51" s="4"/>
      <c r="FBI51" s="4"/>
      <c r="FBJ51" s="4"/>
      <c r="FBK51" s="4"/>
      <c r="FBL51" s="4"/>
      <c r="FBM51" s="4"/>
      <c r="FBN51" s="4"/>
      <c r="FBO51" s="4"/>
      <c r="FBP51" s="4"/>
      <c r="FBQ51" s="4"/>
      <c r="FBR51" s="4"/>
      <c r="FBS51" s="4"/>
      <c r="FBT51" s="4"/>
      <c r="FBU51" s="4"/>
      <c r="FBV51" s="4"/>
      <c r="FBW51" s="4"/>
      <c r="FBX51" s="4"/>
      <c r="FBY51" s="4"/>
      <c r="FBZ51" s="4"/>
      <c r="FCA51" s="4"/>
      <c r="FCB51" s="4"/>
      <c r="FCC51" s="4"/>
      <c r="FCD51" s="4"/>
      <c r="FCE51" s="4"/>
      <c r="FCF51" s="4"/>
      <c r="FCG51" s="4"/>
      <c r="FCH51" s="4"/>
      <c r="FCI51" s="4"/>
      <c r="FCJ51" s="4"/>
      <c r="FCK51" s="4"/>
      <c r="FCL51" s="4"/>
      <c r="FCM51" s="4"/>
      <c r="FCN51" s="4"/>
      <c r="FCO51" s="4"/>
      <c r="FCP51" s="4"/>
      <c r="FCQ51" s="4"/>
      <c r="FCR51" s="4"/>
      <c r="FCS51" s="4"/>
      <c r="FCT51" s="4"/>
      <c r="FCU51" s="4"/>
      <c r="FCV51" s="4"/>
      <c r="FCW51" s="4"/>
      <c r="FCX51" s="4"/>
      <c r="FCY51" s="4"/>
      <c r="FCZ51" s="4"/>
      <c r="FDA51" s="4"/>
      <c r="FDB51" s="4"/>
      <c r="FDC51" s="4"/>
      <c r="FDD51" s="4"/>
      <c r="FDE51" s="4"/>
      <c r="FDF51" s="4"/>
      <c r="FDG51" s="4"/>
      <c r="FDH51" s="4"/>
      <c r="FDI51" s="4"/>
      <c r="FDJ51" s="4"/>
      <c r="FDK51" s="4"/>
      <c r="FDL51" s="4"/>
      <c r="FDM51" s="4"/>
      <c r="FDN51" s="4"/>
      <c r="FDO51" s="4"/>
      <c r="FDP51" s="4"/>
      <c r="FDQ51" s="4"/>
      <c r="FDR51" s="4"/>
      <c r="FDS51" s="4"/>
      <c r="FDT51" s="4"/>
      <c r="FDU51" s="4"/>
      <c r="FDV51" s="4"/>
      <c r="FDW51" s="4"/>
      <c r="FDX51" s="4"/>
      <c r="FDY51" s="4"/>
      <c r="FDZ51" s="4"/>
      <c r="FEA51" s="4"/>
      <c r="FEB51" s="4"/>
      <c r="FEC51" s="4"/>
      <c r="FED51" s="4"/>
      <c r="FEE51" s="4"/>
      <c r="FEF51" s="4"/>
      <c r="FEG51" s="4"/>
      <c r="FEH51" s="4"/>
      <c r="FEI51" s="4"/>
      <c r="FEJ51" s="4"/>
      <c r="FEK51" s="4"/>
      <c r="FEL51" s="4"/>
      <c r="FEM51" s="4"/>
      <c r="FEN51" s="4"/>
      <c r="FEO51" s="4"/>
      <c r="FEP51" s="4"/>
      <c r="FEQ51" s="4"/>
      <c r="FER51" s="4"/>
      <c r="FES51" s="4"/>
      <c r="FET51" s="4"/>
      <c r="FEU51" s="4"/>
      <c r="FEV51" s="4"/>
      <c r="FEW51" s="4"/>
      <c r="FEX51" s="4"/>
      <c r="FEY51" s="4"/>
      <c r="FEZ51" s="4"/>
      <c r="FFA51" s="4"/>
      <c r="FFB51" s="4"/>
      <c r="FFC51" s="4"/>
      <c r="FFD51" s="4"/>
      <c r="FFE51" s="4"/>
      <c r="FFF51" s="4"/>
      <c r="FFG51" s="4"/>
      <c r="FFH51" s="4"/>
      <c r="FFI51" s="4"/>
      <c r="FFJ51" s="4"/>
      <c r="FFK51" s="4"/>
      <c r="FFL51" s="4"/>
      <c r="FFM51" s="4"/>
      <c r="FFN51" s="4"/>
      <c r="FFO51" s="4"/>
      <c r="FFP51" s="4"/>
      <c r="FFQ51" s="4"/>
      <c r="FFR51" s="4"/>
      <c r="FFS51" s="4"/>
      <c r="FFT51" s="4"/>
      <c r="FFU51" s="4"/>
      <c r="FFV51" s="4"/>
      <c r="FFW51" s="4"/>
      <c r="FFX51" s="4"/>
      <c r="FFY51" s="4"/>
      <c r="FFZ51" s="4"/>
      <c r="FGA51" s="4"/>
      <c r="FGB51" s="4"/>
      <c r="FGC51" s="4"/>
      <c r="FGD51" s="4"/>
      <c r="FGE51" s="4"/>
      <c r="FGF51" s="4"/>
      <c r="FGG51" s="4"/>
      <c r="FGH51" s="4"/>
      <c r="FGI51" s="4"/>
      <c r="FGJ51" s="4"/>
      <c r="FGK51" s="4"/>
      <c r="FGL51" s="4"/>
      <c r="FGM51" s="4"/>
      <c r="FGN51" s="4"/>
      <c r="FGO51" s="4"/>
      <c r="FGP51" s="4"/>
      <c r="FGQ51" s="4"/>
      <c r="FGR51" s="4"/>
      <c r="FGS51" s="4"/>
      <c r="FGT51" s="4"/>
      <c r="FGU51" s="4"/>
      <c r="FGV51" s="4"/>
      <c r="FGW51" s="4"/>
      <c r="FGX51" s="4"/>
      <c r="FGY51" s="4"/>
      <c r="FGZ51" s="4"/>
      <c r="FHA51" s="4"/>
      <c r="FHB51" s="4"/>
      <c r="FHC51" s="4"/>
      <c r="FHD51" s="4"/>
      <c r="FHE51" s="4"/>
      <c r="FHF51" s="4"/>
      <c r="FHG51" s="4"/>
      <c r="FHH51" s="4"/>
      <c r="FHI51" s="4"/>
      <c r="FHJ51" s="4"/>
      <c r="FHK51" s="4"/>
      <c r="FHL51" s="4"/>
      <c r="FHM51" s="4"/>
      <c r="FHN51" s="4"/>
      <c r="FHO51" s="4"/>
      <c r="FHP51" s="4"/>
      <c r="FHQ51" s="4"/>
      <c r="FHR51" s="4"/>
      <c r="FHS51" s="4"/>
      <c r="FHT51" s="4"/>
      <c r="FHU51" s="4"/>
      <c r="FHV51" s="4"/>
      <c r="FHW51" s="4"/>
      <c r="FHX51" s="4"/>
      <c r="FHY51" s="4"/>
      <c r="FHZ51" s="4"/>
      <c r="FIA51" s="4"/>
      <c r="FIB51" s="4"/>
      <c r="FIC51" s="4"/>
      <c r="FID51" s="4"/>
      <c r="FIE51" s="4"/>
      <c r="FIF51" s="4"/>
      <c r="FIG51" s="4"/>
      <c r="FIH51" s="4"/>
      <c r="FII51" s="4"/>
      <c r="FIJ51" s="4"/>
      <c r="FIK51" s="4"/>
      <c r="FIL51" s="4"/>
      <c r="FIM51" s="4"/>
      <c r="FIN51" s="4"/>
      <c r="FIO51" s="4"/>
      <c r="FIP51" s="4"/>
      <c r="FIQ51" s="4"/>
      <c r="FIR51" s="4"/>
      <c r="FIS51" s="4"/>
      <c r="FIT51" s="4"/>
      <c r="FIU51" s="4"/>
      <c r="FIV51" s="4"/>
      <c r="FIW51" s="4"/>
      <c r="FIX51" s="4"/>
      <c r="FIY51" s="4"/>
      <c r="FIZ51" s="4"/>
      <c r="FJA51" s="4"/>
      <c r="FJB51" s="4"/>
      <c r="FJC51" s="4"/>
      <c r="FJD51" s="4"/>
      <c r="FJE51" s="4"/>
      <c r="FJF51" s="4"/>
      <c r="FJG51" s="4"/>
      <c r="FJH51" s="4"/>
      <c r="FJI51" s="4"/>
      <c r="FJJ51" s="4"/>
      <c r="FJK51" s="4"/>
      <c r="FJL51" s="4"/>
      <c r="FJM51" s="4"/>
      <c r="FJN51" s="4"/>
      <c r="FJO51" s="4"/>
      <c r="FJP51" s="4"/>
      <c r="FJQ51" s="4"/>
      <c r="FJR51" s="4"/>
      <c r="FJS51" s="4"/>
      <c r="FJT51" s="4"/>
      <c r="FJU51" s="4"/>
      <c r="FJV51" s="4"/>
      <c r="FJW51" s="4"/>
      <c r="FJX51" s="4"/>
      <c r="FJY51" s="4"/>
      <c r="FJZ51" s="4"/>
      <c r="FKA51" s="4"/>
      <c r="FKB51" s="4"/>
      <c r="FKC51" s="4"/>
      <c r="FKD51" s="4"/>
      <c r="FKE51" s="4"/>
      <c r="FKF51" s="4"/>
      <c r="FKG51" s="4"/>
      <c r="FKH51" s="4"/>
      <c r="FKI51" s="4"/>
      <c r="FKJ51" s="4"/>
      <c r="FKK51" s="4"/>
      <c r="FKL51" s="4"/>
      <c r="FKM51" s="4"/>
      <c r="FKN51" s="4"/>
      <c r="FKO51" s="4"/>
      <c r="FKP51" s="4"/>
      <c r="FKQ51" s="4"/>
      <c r="FKR51" s="4"/>
      <c r="FKS51" s="4"/>
      <c r="FKT51" s="4"/>
      <c r="FKU51" s="4"/>
      <c r="FKV51" s="4"/>
      <c r="FKW51" s="4"/>
      <c r="FKX51" s="4"/>
      <c r="FKY51" s="4"/>
      <c r="FKZ51" s="4"/>
      <c r="FLA51" s="4"/>
      <c r="FLB51" s="4"/>
      <c r="FLC51" s="4"/>
      <c r="FLD51" s="4"/>
      <c r="FLE51" s="4"/>
      <c r="FLF51" s="4"/>
      <c r="FLG51" s="4"/>
      <c r="FLH51" s="4"/>
      <c r="FLI51" s="4"/>
      <c r="FLJ51" s="4"/>
      <c r="FLK51" s="4"/>
      <c r="FLL51" s="4"/>
      <c r="FLM51" s="4"/>
      <c r="FLN51" s="4"/>
      <c r="FLO51" s="4"/>
      <c r="FLP51" s="4"/>
      <c r="FLQ51" s="4"/>
      <c r="FLR51" s="4"/>
      <c r="FLS51" s="4"/>
      <c r="FLT51" s="4"/>
      <c r="FLU51" s="4"/>
      <c r="FLV51" s="4"/>
      <c r="FLW51" s="4"/>
      <c r="FLX51" s="4"/>
      <c r="FLY51" s="4"/>
      <c r="FLZ51" s="4"/>
      <c r="FMA51" s="4"/>
      <c r="FMB51" s="4"/>
      <c r="FMC51" s="4"/>
      <c r="FMD51" s="4"/>
      <c r="FME51" s="4"/>
      <c r="FMF51" s="4"/>
      <c r="FMG51" s="4"/>
      <c r="FMH51" s="4"/>
      <c r="FMI51" s="4"/>
      <c r="FMJ51" s="4"/>
      <c r="FMK51" s="4"/>
      <c r="FML51" s="4"/>
      <c r="FMM51" s="4"/>
      <c r="FMN51" s="4"/>
      <c r="FMO51" s="4"/>
      <c r="FMP51" s="4"/>
      <c r="FMQ51" s="4"/>
      <c r="FMR51" s="4"/>
      <c r="FMS51" s="4"/>
      <c r="FMT51" s="4"/>
      <c r="FMU51" s="4"/>
      <c r="FMV51" s="4"/>
      <c r="FMW51" s="4"/>
      <c r="FMX51" s="4"/>
      <c r="FMY51" s="4"/>
      <c r="FMZ51" s="4"/>
      <c r="FNA51" s="4"/>
      <c r="FNB51" s="4"/>
      <c r="FNC51" s="4"/>
      <c r="FND51" s="4"/>
      <c r="FNE51" s="4"/>
      <c r="FNF51" s="4"/>
      <c r="FNG51" s="4"/>
      <c r="FNH51" s="4"/>
      <c r="FNI51" s="4"/>
      <c r="FNJ51" s="4"/>
      <c r="FNK51" s="4"/>
      <c r="FNL51" s="4"/>
      <c r="FNM51" s="4"/>
      <c r="FNN51" s="4"/>
      <c r="FNO51" s="4"/>
      <c r="FNP51" s="4"/>
      <c r="FNQ51" s="4"/>
      <c r="FNR51" s="4"/>
      <c r="FNS51" s="4"/>
      <c r="FNT51" s="4"/>
      <c r="FNU51" s="4"/>
      <c r="FNV51" s="4"/>
      <c r="FNW51" s="4"/>
      <c r="FNX51" s="4"/>
      <c r="FNY51" s="4"/>
      <c r="FNZ51" s="4"/>
      <c r="FOA51" s="4"/>
      <c r="FOB51" s="4"/>
      <c r="FOC51" s="4"/>
      <c r="FOD51" s="4"/>
      <c r="FOE51" s="4"/>
      <c r="FOF51" s="4"/>
      <c r="FOG51" s="4"/>
      <c r="FOH51" s="4"/>
      <c r="FOI51" s="4"/>
      <c r="FOJ51" s="4"/>
      <c r="FOK51" s="4"/>
      <c r="FOL51" s="4"/>
      <c r="FOM51" s="4"/>
      <c r="FON51" s="4"/>
      <c r="FOO51" s="4"/>
      <c r="FOP51" s="4"/>
      <c r="FOQ51" s="4"/>
      <c r="FOR51" s="4"/>
      <c r="FOS51" s="4"/>
      <c r="FOT51" s="4"/>
      <c r="FOU51" s="4"/>
      <c r="FOV51" s="4"/>
      <c r="FOW51" s="4"/>
      <c r="FOX51" s="4"/>
      <c r="FOY51" s="4"/>
      <c r="FOZ51" s="4"/>
      <c r="FPA51" s="4"/>
      <c r="FPB51" s="4"/>
      <c r="FPC51" s="4"/>
      <c r="FPD51" s="4"/>
      <c r="FPE51" s="4"/>
      <c r="FPF51" s="4"/>
      <c r="FPG51" s="4"/>
      <c r="FPH51" s="4"/>
      <c r="FPI51" s="4"/>
      <c r="FPJ51" s="4"/>
      <c r="FPK51" s="4"/>
      <c r="FPL51" s="4"/>
      <c r="FPM51" s="4"/>
      <c r="FPN51" s="4"/>
      <c r="FPO51" s="4"/>
      <c r="FPP51" s="4"/>
      <c r="FPQ51" s="4"/>
      <c r="FPR51" s="4"/>
      <c r="FPS51" s="4"/>
      <c r="FPT51" s="4"/>
      <c r="FPU51" s="4"/>
      <c r="FPV51" s="4"/>
      <c r="FPW51" s="4"/>
      <c r="FPX51" s="4"/>
      <c r="FPY51" s="4"/>
      <c r="FPZ51" s="4"/>
      <c r="FQA51" s="4"/>
      <c r="FQB51" s="4"/>
      <c r="FQC51" s="4"/>
      <c r="FQD51" s="4"/>
      <c r="FQE51" s="4"/>
      <c r="FQF51" s="4"/>
      <c r="FQG51" s="4"/>
      <c r="FQH51" s="4"/>
      <c r="FQI51" s="4"/>
      <c r="FQJ51" s="4"/>
      <c r="FQK51" s="4"/>
      <c r="FQL51" s="4"/>
      <c r="FQM51" s="4"/>
      <c r="FQN51" s="4"/>
      <c r="FQO51" s="4"/>
      <c r="FQP51" s="4"/>
      <c r="FQQ51" s="4"/>
      <c r="FQR51" s="4"/>
      <c r="FQS51" s="4"/>
      <c r="FQT51" s="4"/>
      <c r="FQU51" s="4"/>
      <c r="FQV51" s="4"/>
      <c r="FQW51" s="4"/>
      <c r="FQX51" s="4"/>
      <c r="FQY51" s="4"/>
      <c r="FQZ51" s="4"/>
      <c r="FRA51" s="4"/>
      <c r="FRB51" s="4"/>
      <c r="FRC51" s="4"/>
      <c r="FRD51" s="4"/>
      <c r="FRE51" s="4"/>
      <c r="FRF51" s="4"/>
      <c r="FRG51" s="4"/>
      <c r="FRH51" s="4"/>
      <c r="FRI51" s="4"/>
      <c r="FRJ51" s="4"/>
      <c r="FRK51" s="4"/>
      <c r="FRL51" s="4"/>
      <c r="FRM51" s="4"/>
      <c r="FRN51" s="4"/>
      <c r="FRO51" s="4"/>
      <c r="FRP51" s="4"/>
      <c r="FRQ51" s="4"/>
      <c r="FRR51" s="4"/>
      <c r="FRS51" s="4"/>
      <c r="FRT51" s="4"/>
      <c r="FRU51" s="4"/>
      <c r="FRV51" s="4"/>
      <c r="FRW51" s="4"/>
      <c r="FRX51" s="4"/>
      <c r="FRY51" s="4"/>
      <c r="FRZ51" s="4"/>
      <c r="FSA51" s="4"/>
      <c r="FSB51" s="4"/>
      <c r="FSC51" s="4"/>
      <c r="FSD51" s="4"/>
      <c r="FSE51" s="4"/>
      <c r="FSF51" s="4"/>
      <c r="FSG51" s="4"/>
      <c r="FSH51" s="4"/>
      <c r="FSI51" s="4"/>
      <c r="FSJ51" s="4"/>
      <c r="FSK51" s="4"/>
      <c r="FSL51" s="4"/>
      <c r="FSM51" s="4"/>
      <c r="FSN51" s="4"/>
      <c r="FSO51" s="4"/>
      <c r="FSP51" s="4"/>
      <c r="FSQ51" s="4"/>
      <c r="FSR51" s="4"/>
      <c r="FSS51" s="4"/>
      <c r="FST51" s="4"/>
      <c r="FSU51" s="4"/>
      <c r="FSV51" s="4"/>
      <c r="FSW51" s="4"/>
      <c r="FSX51" s="4"/>
      <c r="FSY51" s="4"/>
      <c r="FSZ51" s="4"/>
      <c r="FTA51" s="4"/>
      <c r="FTB51" s="4"/>
      <c r="FTC51" s="4"/>
      <c r="FTD51" s="4"/>
      <c r="FTE51" s="4"/>
      <c r="FTF51" s="4"/>
      <c r="FTG51" s="4"/>
      <c r="FTH51" s="4"/>
      <c r="FTI51" s="4"/>
      <c r="FTJ51" s="4"/>
      <c r="FTK51" s="4"/>
      <c r="FTL51" s="4"/>
      <c r="FTM51" s="4"/>
      <c r="FTN51" s="4"/>
      <c r="FTO51" s="4"/>
      <c r="FTP51" s="4"/>
      <c r="FTQ51" s="4"/>
      <c r="FTR51" s="4"/>
      <c r="FTS51" s="4"/>
      <c r="FTT51" s="4"/>
      <c r="FTU51" s="4"/>
      <c r="FTV51" s="4"/>
      <c r="FTW51" s="4"/>
      <c r="FTX51" s="4"/>
      <c r="FTY51" s="4"/>
      <c r="FTZ51" s="4"/>
      <c r="FUA51" s="4"/>
      <c r="FUB51" s="4"/>
      <c r="FUC51" s="4"/>
      <c r="FUD51" s="4"/>
      <c r="FUE51" s="4"/>
      <c r="FUF51" s="4"/>
      <c r="FUG51" s="4"/>
      <c r="FUH51" s="4"/>
      <c r="FUI51" s="4"/>
      <c r="FUJ51" s="4"/>
      <c r="FUK51" s="4"/>
      <c r="FUL51" s="4"/>
      <c r="FUM51" s="4"/>
      <c r="FUN51" s="4"/>
      <c r="FUO51" s="4"/>
      <c r="FUP51" s="4"/>
      <c r="FUQ51" s="4"/>
      <c r="FUR51" s="4"/>
      <c r="FUS51" s="4"/>
      <c r="FUT51" s="4"/>
      <c r="FUU51" s="4"/>
      <c r="FUV51" s="4"/>
      <c r="FUW51" s="4"/>
      <c r="FUX51" s="4"/>
      <c r="FUY51" s="4"/>
      <c r="FUZ51" s="4"/>
      <c r="FVA51" s="4"/>
      <c r="FVB51" s="4"/>
      <c r="FVC51" s="4"/>
      <c r="FVD51" s="4"/>
      <c r="FVE51" s="4"/>
      <c r="FVF51" s="4"/>
      <c r="FVG51" s="4"/>
      <c r="FVH51" s="4"/>
      <c r="FVI51" s="4"/>
      <c r="FVJ51" s="4"/>
      <c r="FVK51" s="4"/>
      <c r="FVL51" s="4"/>
      <c r="FVM51" s="4"/>
      <c r="FVN51" s="4"/>
      <c r="FVO51" s="4"/>
      <c r="FVP51" s="4"/>
      <c r="FVQ51" s="4"/>
      <c r="FVR51" s="4"/>
      <c r="FVS51" s="4"/>
      <c r="FVT51" s="4"/>
      <c r="FVU51" s="4"/>
      <c r="FVV51" s="4"/>
      <c r="FVW51" s="4"/>
      <c r="FVX51" s="4"/>
      <c r="FVY51" s="4"/>
      <c r="FVZ51" s="4"/>
      <c r="FWA51" s="4"/>
      <c r="FWB51" s="4"/>
      <c r="FWC51" s="4"/>
      <c r="FWD51" s="4"/>
      <c r="FWE51" s="4"/>
      <c r="FWF51" s="4"/>
      <c r="FWG51" s="4"/>
      <c r="FWH51" s="4"/>
      <c r="FWI51" s="4"/>
      <c r="FWJ51" s="4"/>
      <c r="FWK51" s="4"/>
      <c r="FWL51" s="4"/>
      <c r="FWM51" s="4"/>
      <c r="FWN51" s="4"/>
      <c r="FWO51" s="4"/>
      <c r="FWP51" s="4"/>
      <c r="FWQ51" s="4"/>
      <c r="FWR51" s="4"/>
      <c r="FWS51" s="4"/>
      <c r="FWT51" s="4"/>
      <c r="FWU51" s="4"/>
      <c r="FWV51" s="4"/>
      <c r="FWW51" s="4"/>
      <c r="FWX51" s="4"/>
      <c r="FWY51" s="4"/>
      <c r="FWZ51" s="4"/>
      <c r="FXA51" s="4"/>
      <c r="FXB51" s="4"/>
      <c r="FXC51" s="4"/>
      <c r="FXD51" s="4"/>
      <c r="FXE51" s="4"/>
      <c r="FXF51" s="4"/>
      <c r="FXG51" s="4"/>
      <c r="FXH51" s="4"/>
      <c r="FXI51" s="4"/>
      <c r="FXJ51" s="4"/>
      <c r="FXK51" s="4"/>
      <c r="FXL51" s="4"/>
      <c r="FXM51" s="4"/>
      <c r="FXN51" s="4"/>
      <c r="FXO51" s="4"/>
      <c r="FXP51" s="4"/>
      <c r="FXQ51" s="4"/>
      <c r="FXR51" s="4"/>
      <c r="FXS51" s="4"/>
      <c r="FXT51" s="4"/>
      <c r="FXU51" s="4"/>
      <c r="FXV51" s="4"/>
      <c r="FXW51" s="4"/>
      <c r="FXX51" s="4"/>
      <c r="FXY51" s="4"/>
      <c r="FXZ51" s="4"/>
      <c r="FYA51" s="4"/>
      <c r="FYB51" s="4"/>
      <c r="FYC51" s="4"/>
      <c r="FYD51" s="4"/>
      <c r="FYE51" s="4"/>
      <c r="FYF51" s="4"/>
      <c r="FYG51" s="4"/>
      <c r="FYH51" s="4"/>
      <c r="FYI51" s="4"/>
      <c r="FYJ51" s="4"/>
      <c r="FYK51" s="4"/>
      <c r="FYL51" s="4"/>
      <c r="FYM51" s="4"/>
      <c r="FYN51" s="4"/>
      <c r="FYO51" s="4"/>
      <c r="FYP51" s="4"/>
      <c r="FYQ51" s="4"/>
      <c r="FYR51" s="4"/>
      <c r="FYS51" s="4"/>
      <c r="FYT51" s="4"/>
      <c r="FYU51" s="4"/>
      <c r="FYV51" s="4"/>
      <c r="FYW51" s="4"/>
      <c r="FYX51" s="4"/>
      <c r="FYY51" s="4"/>
      <c r="FYZ51" s="4"/>
      <c r="FZA51" s="4"/>
      <c r="FZB51" s="4"/>
      <c r="FZC51" s="4"/>
      <c r="FZD51" s="4"/>
      <c r="FZE51" s="4"/>
      <c r="FZF51" s="4"/>
      <c r="FZG51" s="4"/>
      <c r="FZH51" s="4"/>
      <c r="FZI51" s="4"/>
      <c r="FZJ51" s="4"/>
      <c r="FZK51" s="4"/>
      <c r="FZL51" s="4"/>
      <c r="FZM51" s="4"/>
      <c r="FZN51" s="4"/>
      <c r="FZO51" s="4"/>
      <c r="FZP51" s="4"/>
      <c r="FZQ51" s="4"/>
      <c r="FZR51" s="4"/>
      <c r="FZS51" s="4"/>
      <c r="FZT51" s="4"/>
      <c r="FZU51" s="4"/>
      <c r="FZV51" s="4"/>
      <c r="FZW51" s="4"/>
      <c r="FZX51" s="4"/>
      <c r="FZY51" s="4"/>
      <c r="FZZ51" s="4"/>
      <c r="GAA51" s="4"/>
      <c r="GAB51" s="4"/>
      <c r="GAC51" s="4"/>
      <c r="GAD51" s="4"/>
      <c r="GAE51" s="4"/>
      <c r="GAF51" s="4"/>
      <c r="GAG51" s="4"/>
      <c r="GAH51" s="4"/>
      <c r="GAI51" s="4"/>
      <c r="GAJ51" s="4"/>
      <c r="GAK51" s="4"/>
      <c r="GAL51" s="4"/>
      <c r="GAM51" s="4"/>
      <c r="GAN51" s="4"/>
      <c r="GAO51" s="4"/>
      <c r="GAP51" s="4"/>
      <c r="GAQ51" s="4"/>
      <c r="GAR51" s="4"/>
      <c r="GAS51" s="4"/>
      <c r="GAT51" s="4"/>
      <c r="GAU51" s="4"/>
      <c r="GAV51" s="4"/>
      <c r="GAW51" s="4"/>
      <c r="GAX51" s="4"/>
      <c r="GAY51" s="4"/>
      <c r="GAZ51" s="4"/>
      <c r="GBA51" s="4"/>
      <c r="GBB51" s="4"/>
      <c r="GBC51" s="4"/>
      <c r="GBD51" s="4"/>
      <c r="GBE51" s="4"/>
      <c r="GBF51" s="4"/>
      <c r="GBG51" s="4"/>
      <c r="GBH51" s="4"/>
      <c r="GBI51" s="4"/>
      <c r="GBJ51" s="4"/>
      <c r="GBK51" s="4"/>
      <c r="GBL51" s="4"/>
      <c r="GBM51" s="4"/>
      <c r="GBN51" s="4"/>
      <c r="GBO51" s="4"/>
      <c r="GBP51" s="4"/>
      <c r="GBQ51" s="4"/>
      <c r="GBR51" s="4"/>
      <c r="GBS51" s="4"/>
      <c r="GBT51" s="4"/>
      <c r="GBU51" s="4"/>
      <c r="GBV51" s="4"/>
      <c r="GBW51" s="4"/>
      <c r="GBX51" s="4"/>
      <c r="GBY51" s="4"/>
      <c r="GBZ51" s="4"/>
      <c r="GCA51" s="4"/>
      <c r="GCB51" s="4"/>
      <c r="GCC51" s="4"/>
      <c r="GCD51" s="4"/>
      <c r="GCE51" s="4"/>
      <c r="GCF51" s="4"/>
      <c r="GCG51" s="4"/>
      <c r="GCH51" s="4"/>
      <c r="GCI51" s="4"/>
      <c r="GCJ51" s="4"/>
      <c r="GCK51" s="4"/>
      <c r="GCL51" s="4"/>
      <c r="GCM51" s="4"/>
      <c r="GCN51" s="4"/>
      <c r="GCO51" s="4"/>
      <c r="GCP51" s="4"/>
      <c r="GCQ51" s="4"/>
      <c r="GCR51" s="4"/>
      <c r="GCS51" s="4"/>
      <c r="GCT51" s="4"/>
      <c r="GCU51" s="4"/>
      <c r="GCV51" s="4"/>
      <c r="GCW51" s="4"/>
      <c r="GCX51" s="4"/>
      <c r="GCY51" s="4"/>
      <c r="GCZ51" s="4"/>
      <c r="GDA51" s="4"/>
      <c r="GDB51" s="4"/>
      <c r="GDC51" s="4"/>
      <c r="GDD51" s="4"/>
      <c r="GDE51" s="4"/>
      <c r="GDF51" s="4"/>
      <c r="GDG51" s="4"/>
      <c r="GDH51" s="4"/>
      <c r="GDI51" s="4"/>
      <c r="GDJ51" s="4"/>
      <c r="GDK51" s="4"/>
      <c r="GDL51" s="4"/>
      <c r="GDM51" s="4"/>
      <c r="GDN51" s="4"/>
      <c r="GDO51" s="4"/>
      <c r="GDP51" s="4"/>
      <c r="GDQ51" s="4"/>
      <c r="GDR51" s="4"/>
      <c r="GDS51" s="4"/>
      <c r="GDT51" s="4"/>
      <c r="GDU51" s="4"/>
      <c r="GDV51" s="4"/>
      <c r="GDW51" s="4"/>
      <c r="GDX51" s="4"/>
      <c r="GDY51" s="4"/>
      <c r="GDZ51" s="4"/>
      <c r="GEA51" s="4"/>
      <c r="GEB51" s="4"/>
      <c r="GEC51" s="4"/>
      <c r="GED51" s="4"/>
      <c r="GEE51" s="4"/>
      <c r="GEF51" s="4"/>
      <c r="GEG51" s="4"/>
      <c r="GEH51" s="4"/>
      <c r="GEI51" s="4"/>
      <c r="GEJ51" s="4"/>
      <c r="GEK51" s="4"/>
      <c r="GEL51" s="4"/>
      <c r="GEM51" s="4"/>
      <c r="GEN51" s="4"/>
      <c r="GEO51" s="4"/>
      <c r="GEP51" s="4"/>
      <c r="GEQ51" s="4"/>
      <c r="GER51" s="4"/>
      <c r="GES51" s="4"/>
      <c r="GET51" s="4"/>
      <c r="GEU51" s="4"/>
      <c r="GEV51" s="4"/>
      <c r="GEW51" s="4"/>
      <c r="GEX51" s="4"/>
      <c r="GEY51" s="4"/>
      <c r="GEZ51" s="4"/>
      <c r="GFA51" s="4"/>
      <c r="GFB51" s="4"/>
      <c r="GFC51" s="4"/>
      <c r="GFD51" s="4"/>
      <c r="GFE51" s="4"/>
      <c r="GFF51" s="4"/>
      <c r="GFG51" s="4"/>
      <c r="GFH51" s="4"/>
      <c r="GFI51" s="4"/>
      <c r="GFJ51" s="4"/>
      <c r="GFK51" s="4"/>
      <c r="GFL51" s="4"/>
      <c r="GFM51" s="4"/>
      <c r="GFN51" s="4"/>
      <c r="GFO51" s="4"/>
      <c r="GFP51" s="4"/>
      <c r="GFQ51" s="4"/>
      <c r="GFR51" s="4"/>
      <c r="GFS51" s="4"/>
      <c r="GFT51" s="4"/>
      <c r="GFU51" s="4"/>
      <c r="GFV51" s="4"/>
      <c r="GFW51" s="4"/>
      <c r="GFX51" s="4"/>
      <c r="GFY51" s="4"/>
      <c r="GFZ51" s="4"/>
      <c r="GGA51" s="4"/>
      <c r="GGB51" s="4"/>
      <c r="GGC51" s="4"/>
      <c r="GGD51" s="4"/>
      <c r="GGE51" s="4"/>
      <c r="GGF51" s="4"/>
      <c r="GGG51" s="4"/>
      <c r="GGH51" s="4"/>
      <c r="GGI51" s="4"/>
      <c r="GGJ51" s="4"/>
      <c r="GGK51" s="4"/>
      <c r="GGL51" s="4"/>
      <c r="GGM51" s="4"/>
      <c r="GGN51" s="4"/>
      <c r="GGO51" s="4"/>
      <c r="GGP51" s="4"/>
      <c r="GGQ51" s="4"/>
      <c r="GGR51" s="4"/>
      <c r="GGS51" s="4"/>
      <c r="GGT51" s="4"/>
      <c r="GGU51" s="4"/>
      <c r="GGV51" s="4"/>
      <c r="GGW51" s="4"/>
      <c r="GGX51" s="4"/>
      <c r="GGY51" s="4"/>
      <c r="GGZ51" s="4"/>
      <c r="GHA51" s="4"/>
      <c r="GHB51" s="4"/>
      <c r="GHC51" s="4"/>
      <c r="GHD51" s="4"/>
      <c r="GHE51" s="4"/>
      <c r="GHF51" s="4"/>
      <c r="GHG51" s="4"/>
      <c r="GHH51" s="4"/>
      <c r="GHI51" s="4"/>
      <c r="GHJ51" s="4"/>
      <c r="GHK51" s="4"/>
      <c r="GHL51" s="4"/>
      <c r="GHM51" s="4"/>
      <c r="GHN51" s="4"/>
      <c r="GHO51" s="4"/>
      <c r="GHP51" s="4"/>
      <c r="GHQ51" s="4"/>
      <c r="GHR51" s="4"/>
      <c r="GHS51" s="4"/>
      <c r="GHT51" s="4"/>
      <c r="GHU51" s="4"/>
      <c r="GHV51" s="4"/>
      <c r="GHW51" s="4"/>
      <c r="GHX51" s="4"/>
      <c r="GHY51" s="4"/>
      <c r="GHZ51" s="4"/>
      <c r="GIA51" s="4"/>
      <c r="GIB51" s="4"/>
      <c r="GIC51" s="4"/>
      <c r="GID51" s="4"/>
      <c r="GIE51" s="4"/>
      <c r="GIF51" s="4"/>
      <c r="GIG51" s="4"/>
      <c r="GIH51" s="4"/>
      <c r="GII51" s="4"/>
      <c r="GIJ51" s="4"/>
      <c r="GIK51" s="4"/>
      <c r="GIL51" s="4"/>
      <c r="GIM51" s="4"/>
      <c r="GIN51" s="4"/>
      <c r="GIO51" s="4"/>
      <c r="GIP51" s="4"/>
      <c r="GIQ51" s="4"/>
      <c r="GIR51" s="4"/>
      <c r="GIS51" s="4"/>
      <c r="GIT51" s="4"/>
      <c r="GIU51" s="4"/>
      <c r="GIV51" s="4"/>
      <c r="GIW51" s="4"/>
      <c r="GIX51" s="4"/>
      <c r="GIY51" s="4"/>
      <c r="GIZ51" s="4"/>
      <c r="GJA51" s="4"/>
      <c r="GJB51" s="4"/>
      <c r="GJC51" s="4"/>
      <c r="GJD51" s="4"/>
      <c r="GJE51" s="4"/>
      <c r="GJF51" s="4"/>
      <c r="GJG51" s="4"/>
      <c r="GJH51" s="4"/>
      <c r="GJI51" s="4"/>
      <c r="GJJ51" s="4"/>
      <c r="GJK51" s="4"/>
      <c r="GJL51" s="4"/>
      <c r="GJM51" s="4"/>
      <c r="GJN51" s="4"/>
      <c r="GJO51" s="4"/>
      <c r="GJP51" s="4"/>
      <c r="GJQ51" s="4"/>
      <c r="GJR51" s="4"/>
      <c r="GJS51" s="4"/>
      <c r="GJT51" s="4"/>
      <c r="GJU51" s="4"/>
      <c r="GJV51" s="4"/>
      <c r="GJW51" s="4"/>
      <c r="GJX51" s="4"/>
      <c r="GJY51" s="4"/>
      <c r="GJZ51" s="4"/>
      <c r="GKA51" s="4"/>
      <c r="GKB51" s="4"/>
      <c r="GKC51" s="4"/>
      <c r="GKD51" s="4"/>
      <c r="GKE51" s="4"/>
      <c r="GKF51" s="4"/>
      <c r="GKG51" s="4"/>
      <c r="GKH51" s="4"/>
      <c r="GKI51" s="4"/>
      <c r="GKJ51" s="4"/>
      <c r="GKK51" s="4"/>
      <c r="GKL51" s="4"/>
      <c r="GKM51" s="4"/>
      <c r="GKN51" s="4"/>
      <c r="GKO51" s="4"/>
      <c r="GKP51" s="4"/>
      <c r="GKQ51" s="4"/>
      <c r="GKR51" s="4"/>
      <c r="GKS51" s="4"/>
      <c r="GKT51" s="4"/>
      <c r="GKU51" s="4"/>
      <c r="GKV51" s="4"/>
      <c r="GKW51" s="4"/>
      <c r="GKX51" s="4"/>
      <c r="GKY51" s="4"/>
      <c r="GKZ51" s="4"/>
      <c r="GLA51" s="4"/>
      <c r="GLB51" s="4"/>
      <c r="GLC51" s="4"/>
      <c r="GLD51" s="4"/>
      <c r="GLE51" s="4"/>
      <c r="GLF51" s="4"/>
      <c r="GLG51" s="4"/>
      <c r="GLH51" s="4"/>
      <c r="GLI51" s="4"/>
      <c r="GLJ51" s="4"/>
      <c r="GLK51" s="4"/>
      <c r="GLL51" s="4"/>
      <c r="GLM51" s="4"/>
      <c r="GLN51" s="4"/>
      <c r="GLO51" s="4"/>
      <c r="GLP51" s="4"/>
      <c r="GLQ51" s="4"/>
      <c r="GLR51" s="4"/>
      <c r="GLS51" s="4"/>
      <c r="GLT51" s="4"/>
      <c r="GLU51" s="4"/>
      <c r="GLV51" s="4"/>
      <c r="GLW51" s="4"/>
      <c r="GLX51" s="4"/>
      <c r="GLY51" s="4"/>
      <c r="GLZ51" s="4"/>
      <c r="GMA51" s="4"/>
      <c r="GMB51" s="4"/>
      <c r="GMC51" s="4"/>
      <c r="GMD51" s="4"/>
      <c r="GME51" s="4"/>
      <c r="GMF51" s="4"/>
      <c r="GMG51" s="4"/>
      <c r="GMH51" s="4"/>
      <c r="GMI51" s="4"/>
      <c r="GMJ51" s="4"/>
      <c r="GMK51" s="4"/>
      <c r="GML51" s="4"/>
      <c r="GMM51" s="4"/>
      <c r="GMN51" s="4"/>
      <c r="GMO51" s="4"/>
      <c r="GMP51" s="4"/>
      <c r="GMQ51" s="4"/>
      <c r="GMR51" s="4"/>
      <c r="GMS51" s="4"/>
      <c r="GMT51" s="4"/>
      <c r="GMU51" s="4"/>
      <c r="GMV51" s="4"/>
      <c r="GMW51" s="4"/>
      <c r="GMX51" s="4"/>
      <c r="GMY51" s="4"/>
      <c r="GMZ51" s="4"/>
      <c r="GNA51" s="4"/>
      <c r="GNB51" s="4"/>
      <c r="GNC51" s="4"/>
      <c r="GND51" s="4"/>
      <c r="GNE51" s="4"/>
      <c r="GNF51" s="4"/>
      <c r="GNG51" s="4"/>
      <c r="GNH51" s="4"/>
      <c r="GNI51" s="4"/>
      <c r="GNJ51" s="4"/>
      <c r="GNK51" s="4"/>
      <c r="GNL51" s="4"/>
      <c r="GNM51" s="4"/>
      <c r="GNN51" s="4"/>
      <c r="GNO51" s="4"/>
      <c r="GNP51" s="4"/>
      <c r="GNQ51" s="4"/>
      <c r="GNR51" s="4"/>
      <c r="GNS51" s="4"/>
      <c r="GNT51" s="4"/>
      <c r="GNU51" s="4"/>
      <c r="GNV51" s="4"/>
      <c r="GNW51" s="4"/>
      <c r="GNX51" s="4"/>
      <c r="GNY51" s="4"/>
      <c r="GNZ51" s="4"/>
      <c r="GOA51" s="4"/>
      <c r="GOB51" s="4"/>
      <c r="GOC51" s="4"/>
      <c r="GOD51" s="4"/>
      <c r="GOE51" s="4"/>
      <c r="GOF51" s="4"/>
      <c r="GOG51" s="4"/>
      <c r="GOH51" s="4"/>
      <c r="GOI51" s="4"/>
      <c r="GOJ51" s="4"/>
      <c r="GOK51" s="4"/>
      <c r="GOL51" s="4"/>
      <c r="GOM51" s="4"/>
      <c r="GON51" s="4"/>
      <c r="GOO51" s="4"/>
      <c r="GOP51" s="4"/>
      <c r="GOQ51" s="4"/>
      <c r="GOR51" s="4"/>
      <c r="GOS51" s="4"/>
      <c r="GOT51" s="4"/>
      <c r="GOU51" s="4"/>
      <c r="GOV51" s="4"/>
      <c r="GOW51" s="4"/>
      <c r="GOX51" s="4"/>
      <c r="GOY51" s="4"/>
      <c r="GOZ51" s="4"/>
      <c r="GPA51" s="4"/>
      <c r="GPB51" s="4"/>
      <c r="GPC51" s="4"/>
      <c r="GPD51" s="4"/>
      <c r="GPE51" s="4"/>
      <c r="GPF51" s="4"/>
      <c r="GPG51" s="4"/>
      <c r="GPH51" s="4"/>
      <c r="GPI51" s="4"/>
      <c r="GPJ51" s="4"/>
      <c r="GPK51" s="4"/>
      <c r="GPL51" s="4"/>
      <c r="GPM51" s="4"/>
      <c r="GPN51" s="4"/>
      <c r="GPO51" s="4"/>
      <c r="GPP51" s="4"/>
      <c r="GPQ51" s="4"/>
      <c r="GPR51" s="4"/>
      <c r="GPS51" s="4"/>
      <c r="GPT51" s="4"/>
      <c r="GPU51" s="4"/>
      <c r="GPV51" s="4"/>
      <c r="GPW51" s="4"/>
      <c r="GPX51" s="4"/>
      <c r="GPY51" s="4"/>
      <c r="GPZ51" s="4"/>
      <c r="GQA51" s="4"/>
      <c r="GQB51" s="4"/>
      <c r="GQC51" s="4"/>
      <c r="GQD51" s="4"/>
      <c r="GQE51" s="4"/>
      <c r="GQF51" s="4"/>
      <c r="GQG51" s="4"/>
      <c r="GQH51" s="4"/>
      <c r="GQI51" s="4"/>
      <c r="GQJ51" s="4"/>
      <c r="GQK51" s="4"/>
      <c r="GQL51" s="4"/>
      <c r="GQM51" s="4"/>
      <c r="GQN51" s="4"/>
      <c r="GQO51" s="4"/>
      <c r="GQP51" s="4"/>
      <c r="GQQ51" s="4"/>
      <c r="GQR51" s="4"/>
      <c r="GQS51" s="4"/>
      <c r="GQT51" s="4"/>
      <c r="GQU51" s="4"/>
      <c r="GQV51" s="4"/>
      <c r="GQW51" s="4"/>
      <c r="GQX51" s="4"/>
      <c r="GQY51" s="4"/>
      <c r="GQZ51" s="4"/>
      <c r="GRA51" s="4"/>
      <c r="GRB51" s="4"/>
      <c r="GRC51" s="4"/>
      <c r="GRD51" s="4"/>
      <c r="GRE51" s="4"/>
      <c r="GRF51" s="4"/>
      <c r="GRG51" s="4"/>
      <c r="GRH51" s="4"/>
      <c r="GRI51" s="4"/>
      <c r="GRJ51" s="4"/>
      <c r="GRK51" s="4"/>
      <c r="GRL51" s="4"/>
      <c r="GRM51" s="4"/>
      <c r="GRN51" s="4"/>
      <c r="GRO51" s="4"/>
      <c r="GRP51" s="4"/>
      <c r="GRQ51" s="4"/>
      <c r="GRR51" s="4"/>
      <c r="GRS51" s="4"/>
      <c r="GRT51" s="4"/>
      <c r="GRU51" s="4"/>
      <c r="GRV51" s="4"/>
      <c r="GRW51" s="4"/>
      <c r="GRX51" s="4"/>
      <c r="GRY51" s="4"/>
      <c r="GRZ51" s="4"/>
      <c r="GSA51" s="4"/>
      <c r="GSB51" s="4"/>
      <c r="GSC51" s="4"/>
      <c r="GSD51" s="4"/>
      <c r="GSE51" s="4"/>
      <c r="GSF51" s="4"/>
      <c r="GSG51" s="4"/>
      <c r="GSH51" s="4"/>
      <c r="GSI51" s="4"/>
      <c r="GSJ51" s="4"/>
      <c r="GSK51" s="4"/>
      <c r="GSL51" s="4"/>
      <c r="GSM51" s="4"/>
      <c r="GSN51" s="4"/>
      <c r="GSO51" s="4"/>
      <c r="GSP51" s="4"/>
      <c r="GSQ51" s="4"/>
      <c r="GSR51" s="4"/>
      <c r="GSS51" s="4"/>
      <c r="GST51" s="4"/>
      <c r="GSU51" s="4"/>
      <c r="GSV51" s="4"/>
      <c r="GSW51" s="4"/>
      <c r="GSX51" s="4"/>
      <c r="GSY51" s="4"/>
      <c r="GSZ51" s="4"/>
      <c r="GTA51" s="4"/>
      <c r="GTB51" s="4"/>
      <c r="GTC51" s="4"/>
      <c r="GTD51" s="4"/>
      <c r="GTE51" s="4"/>
      <c r="GTF51" s="4"/>
      <c r="GTG51" s="4"/>
      <c r="GTH51" s="4"/>
      <c r="GTI51" s="4"/>
      <c r="GTJ51" s="4"/>
      <c r="GTK51" s="4"/>
      <c r="GTL51" s="4"/>
      <c r="GTM51" s="4"/>
      <c r="GTN51" s="4"/>
      <c r="GTO51" s="4"/>
      <c r="GTP51" s="4"/>
      <c r="GTQ51" s="4"/>
      <c r="GTR51" s="4"/>
      <c r="GTS51" s="4"/>
      <c r="GTT51" s="4"/>
      <c r="GTU51" s="4"/>
      <c r="GTV51" s="4"/>
      <c r="GTW51" s="4"/>
      <c r="GTX51" s="4"/>
      <c r="GTY51" s="4"/>
      <c r="GTZ51" s="4"/>
      <c r="GUA51" s="4"/>
      <c r="GUB51" s="4"/>
      <c r="GUC51" s="4"/>
      <c r="GUD51" s="4"/>
      <c r="GUE51" s="4"/>
      <c r="GUF51" s="4"/>
      <c r="GUG51" s="4"/>
      <c r="GUH51" s="4"/>
      <c r="GUI51" s="4"/>
      <c r="GUJ51" s="4"/>
      <c r="GUK51" s="4"/>
      <c r="GUL51" s="4"/>
      <c r="GUM51" s="4"/>
      <c r="GUN51" s="4"/>
      <c r="GUO51" s="4"/>
      <c r="GUP51" s="4"/>
      <c r="GUQ51" s="4"/>
      <c r="GUR51" s="4"/>
      <c r="GUS51" s="4"/>
      <c r="GUT51" s="4"/>
      <c r="GUU51" s="4"/>
      <c r="GUV51" s="4"/>
      <c r="GUW51" s="4"/>
      <c r="GUX51" s="4"/>
      <c r="GUY51" s="4"/>
      <c r="GUZ51" s="4"/>
      <c r="GVA51" s="4"/>
      <c r="GVB51" s="4"/>
      <c r="GVC51" s="4"/>
      <c r="GVD51" s="4"/>
      <c r="GVE51" s="4"/>
      <c r="GVF51" s="4"/>
      <c r="GVG51" s="4"/>
      <c r="GVH51" s="4"/>
      <c r="GVI51" s="4"/>
      <c r="GVJ51" s="4"/>
      <c r="GVK51" s="4"/>
      <c r="GVL51" s="4"/>
      <c r="GVM51" s="4"/>
      <c r="GVN51" s="4"/>
      <c r="GVO51" s="4"/>
      <c r="GVP51" s="4"/>
      <c r="GVQ51" s="4"/>
      <c r="GVR51" s="4"/>
      <c r="GVS51" s="4"/>
      <c r="GVT51" s="4"/>
      <c r="GVU51" s="4"/>
      <c r="GVV51" s="4"/>
      <c r="GVW51" s="4"/>
      <c r="GVX51" s="4"/>
      <c r="GVY51" s="4"/>
      <c r="GVZ51" s="4"/>
      <c r="GWA51" s="4"/>
      <c r="GWB51" s="4"/>
      <c r="GWC51" s="4"/>
      <c r="GWD51" s="4"/>
      <c r="GWE51" s="4"/>
      <c r="GWF51" s="4"/>
      <c r="GWG51" s="4"/>
      <c r="GWH51" s="4"/>
      <c r="GWI51" s="4"/>
      <c r="GWJ51" s="4"/>
      <c r="GWK51" s="4"/>
      <c r="GWL51" s="4"/>
      <c r="GWM51" s="4"/>
      <c r="GWN51" s="4"/>
      <c r="GWO51" s="4"/>
      <c r="GWP51" s="4"/>
      <c r="GWQ51" s="4"/>
      <c r="GWR51" s="4"/>
      <c r="GWS51" s="4"/>
      <c r="GWT51" s="4"/>
      <c r="GWU51" s="4"/>
      <c r="GWV51" s="4"/>
      <c r="GWW51" s="4"/>
      <c r="GWX51" s="4"/>
      <c r="GWY51" s="4"/>
      <c r="GWZ51" s="4"/>
      <c r="GXA51" s="4"/>
      <c r="GXB51" s="4"/>
      <c r="GXC51" s="4"/>
      <c r="GXD51" s="4"/>
      <c r="GXE51" s="4"/>
      <c r="GXF51" s="4"/>
      <c r="GXG51" s="4"/>
      <c r="GXH51" s="4"/>
      <c r="GXI51" s="4"/>
      <c r="GXJ51" s="4"/>
      <c r="GXK51" s="4"/>
      <c r="GXL51" s="4"/>
      <c r="GXM51" s="4"/>
      <c r="GXN51" s="4"/>
      <c r="GXO51" s="4"/>
      <c r="GXP51" s="4"/>
      <c r="GXQ51" s="4"/>
      <c r="GXR51" s="4"/>
      <c r="GXS51" s="4"/>
      <c r="GXT51" s="4"/>
      <c r="GXU51" s="4"/>
      <c r="GXV51" s="4"/>
      <c r="GXW51" s="4"/>
      <c r="GXX51" s="4"/>
      <c r="GXY51" s="4"/>
      <c r="GXZ51" s="4"/>
      <c r="GYA51" s="4"/>
      <c r="GYB51" s="4"/>
      <c r="GYC51" s="4"/>
      <c r="GYD51" s="4"/>
      <c r="GYE51" s="4"/>
      <c r="GYF51" s="4"/>
      <c r="GYG51" s="4"/>
      <c r="GYH51" s="4"/>
      <c r="GYI51" s="4"/>
      <c r="GYJ51" s="4"/>
      <c r="GYK51" s="4"/>
      <c r="GYL51" s="4"/>
      <c r="GYM51" s="4"/>
      <c r="GYN51" s="4"/>
      <c r="GYO51" s="4"/>
      <c r="GYP51" s="4"/>
      <c r="GYQ51" s="4"/>
      <c r="GYR51" s="4"/>
      <c r="GYS51" s="4"/>
      <c r="GYT51" s="4"/>
      <c r="GYU51" s="4"/>
      <c r="GYV51" s="4"/>
      <c r="GYW51" s="4"/>
      <c r="GYX51" s="4"/>
      <c r="GYY51" s="4"/>
      <c r="GYZ51" s="4"/>
      <c r="GZA51" s="4"/>
      <c r="GZB51" s="4"/>
      <c r="GZC51" s="4"/>
      <c r="GZD51" s="4"/>
      <c r="GZE51" s="4"/>
      <c r="GZF51" s="4"/>
      <c r="GZG51" s="4"/>
      <c r="GZH51" s="4"/>
      <c r="GZI51" s="4"/>
      <c r="GZJ51" s="4"/>
      <c r="GZK51" s="4"/>
      <c r="GZL51" s="4"/>
      <c r="GZM51" s="4"/>
      <c r="GZN51" s="4"/>
      <c r="GZO51" s="4"/>
      <c r="GZP51" s="4"/>
      <c r="GZQ51" s="4"/>
      <c r="GZR51" s="4"/>
      <c r="GZS51" s="4"/>
      <c r="GZT51" s="4"/>
      <c r="GZU51" s="4"/>
      <c r="GZV51" s="4"/>
      <c r="GZW51" s="4"/>
      <c r="GZX51" s="4"/>
      <c r="GZY51" s="4"/>
      <c r="GZZ51" s="4"/>
      <c r="HAA51" s="4"/>
      <c r="HAB51" s="4"/>
      <c r="HAC51" s="4"/>
      <c r="HAD51" s="4"/>
      <c r="HAE51" s="4"/>
      <c r="HAF51" s="4"/>
      <c r="HAG51" s="4"/>
      <c r="HAH51" s="4"/>
      <c r="HAI51" s="4"/>
      <c r="HAJ51" s="4"/>
      <c r="HAK51" s="4"/>
      <c r="HAL51" s="4"/>
      <c r="HAM51" s="4"/>
      <c r="HAN51" s="4"/>
      <c r="HAO51" s="4"/>
      <c r="HAP51" s="4"/>
      <c r="HAQ51" s="4"/>
      <c r="HAR51" s="4"/>
      <c r="HAS51" s="4"/>
      <c r="HAT51" s="4"/>
      <c r="HAU51" s="4"/>
      <c r="HAV51" s="4"/>
      <c r="HAW51" s="4"/>
      <c r="HAX51" s="4"/>
      <c r="HAY51" s="4"/>
      <c r="HAZ51" s="4"/>
      <c r="HBA51" s="4"/>
      <c r="HBB51" s="4"/>
      <c r="HBC51" s="4"/>
      <c r="HBD51" s="4"/>
      <c r="HBE51" s="4"/>
      <c r="HBF51" s="4"/>
      <c r="HBG51" s="4"/>
      <c r="HBH51" s="4"/>
      <c r="HBI51" s="4"/>
      <c r="HBJ51" s="4"/>
      <c r="HBK51" s="4"/>
      <c r="HBL51" s="4"/>
      <c r="HBM51" s="4"/>
      <c r="HBN51" s="4"/>
      <c r="HBO51" s="4"/>
      <c r="HBP51" s="4"/>
      <c r="HBQ51" s="4"/>
      <c r="HBR51" s="4"/>
      <c r="HBS51" s="4"/>
      <c r="HBT51" s="4"/>
      <c r="HBU51" s="4"/>
      <c r="HBV51" s="4"/>
      <c r="HBW51" s="4"/>
      <c r="HBX51" s="4"/>
      <c r="HBY51" s="4"/>
      <c r="HBZ51" s="4"/>
      <c r="HCA51" s="4"/>
      <c r="HCB51" s="4"/>
      <c r="HCC51" s="4"/>
      <c r="HCD51" s="4"/>
      <c r="HCE51" s="4"/>
      <c r="HCF51" s="4"/>
      <c r="HCG51" s="4"/>
      <c r="HCH51" s="4"/>
      <c r="HCI51" s="4"/>
      <c r="HCJ51" s="4"/>
      <c r="HCK51" s="4"/>
      <c r="HCL51" s="4"/>
      <c r="HCM51" s="4"/>
      <c r="HCN51" s="4"/>
      <c r="HCO51" s="4"/>
      <c r="HCP51" s="4"/>
      <c r="HCQ51" s="4"/>
      <c r="HCR51" s="4"/>
      <c r="HCS51" s="4"/>
      <c r="HCT51" s="4"/>
      <c r="HCU51" s="4"/>
      <c r="HCV51" s="4"/>
      <c r="HCW51" s="4"/>
      <c r="HCX51" s="4"/>
      <c r="HCY51" s="4"/>
      <c r="HCZ51" s="4"/>
      <c r="HDA51" s="4"/>
      <c r="HDB51" s="4"/>
      <c r="HDC51" s="4"/>
      <c r="HDD51" s="4"/>
      <c r="HDE51" s="4"/>
      <c r="HDF51" s="4"/>
      <c r="HDG51" s="4"/>
      <c r="HDH51" s="4"/>
      <c r="HDI51" s="4"/>
      <c r="HDJ51" s="4"/>
      <c r="HDK51" s="4"/>
      <c r="HDL51" s="4"/>
      <c r="HDM51" s="4"/>
      <c r="HDN51" s="4"/>
      <c r="HDO51" s="4"/>
      <c r="HDP51" s="4"/>
      <c r="HDQ51" s="4"/>
      <c r="HDR51" s="4"/>
      <c r="HDS51" s="4"/>
      <c r="HDT51" s="4"/>
      <c r="HDU51" s="4"/>
      <c r="HDV51" s="4"/>
      <c r="HDW51" s="4"/>
      <c r="HDX51" s="4"/>
      <c r="HDY51" s="4"/>
      <c r="HDZ51" s="4"/>
      <c r="HEA51" s="4"/>
      <c r="HEB51" s="4"/>
      <c r="HEC51" s="4"/>
      <c r="HED51" s="4"/>
      <c r="HEE51" s="4"/>
      <c r="HEF51" s="4"/>
      <c r="HEG51" s="4"/>
      <c r="HEH51" s="4"/>
      <c r="HEI51" s="4"/>
      <c r="HEJ51" s="4"/>
      <c r="HEK51" s="4"/>
      <c r="HEL51" s="4"/>
      <c r="HEM51" s="4"/>
      <c r="HEN51" s="4"/>
      <c r="HEO51" s="4"/>
      <c r="HEP51" s="4"/>
      <c r="HEQ51" s="4"/>
      <c r="HER51" s="4"/>
      <c r="HES51" s="4"/>
      <c r="HET51" s="4"/>
      <c r="HEU51" s="4"/>
      <c r="HEV51" s="4"/>
      <c r="HEW51" s="4"/>
      <c r="HEX51" s="4"/>
      <c r="HEY51" s="4"/>
      <c r="HEZ51" s="4"/>
      <c r="HFA51" s="4"/>
      <c r="HFB51" s="4"/>
      <c r="HFC51" s="4"/>
      <c r="HFD51" s="4"/>
      <c r="HFE51" s="4"/>
      <c r="HFF51" s="4"/>
      <c r="HFG51" s="4"/>
      <c r="HFH51" s="4"/>
      <c r="HFI51" s="4"/>
      <c r="HFJ51" s="4"/>
      <c r="HFK51" s="4"/>
      <c r="HFL51" s="4"/>
      <c r="HFM51" s="4"/>
      <c r="HFN51" s="4"/>
      <c r="HFO51" s="4"/>
      <c r="HFP51" s="4"/>
      <c r="HFQ51" s="4"/>
      <c r="HFR51" s="4"/>
      <c r="HFS51" s="4"/>
      <c r="HFT51" s="4"/>
      <c r="HFU51" s="4"/>
      <c r="HFV51" s="4"/>
      <c r="HFW51" s="4"/>
      <c r="HFX51" s="4"/>
      <c r="HFY51" s="4"/>
      <c r="HFZ51" s="4"/>
      <c r="HGA51" s="4"/>
      <c r="HGB51" s="4"/>
      <c r="HGC51" s="4"/>
      <c r="HGD51" s="4"/>
      <c r="HGE51" s="4"/>
      <c r="HGF51" s="4"/>
      <c r="HGG51" s="4"/>
      <c r="HGH51" s="4"/>
      <c r="HGI51" s="4"/>
      <c r="HGJ51" s="4"/>
      <c r="HGK51" s="4"/>
      <c r="HGL51" s="4"/>
      <c r="HGM51" s="4"/>
      <c r="HGN51" s="4"/>
      <c r="HGO51" s="4"/>
      <c r="HGP51" s="4"/>
      <c r="HGQ51" s="4"/>
      <c r="HGR51" s="4"/>
      <c r="HGS51" s="4"/>
      <c r="HGT51" s="4"/>
      <c r="HGU51" s="4"/>
      <c r="HGV51" s="4"/>
      <c r="HGW51" s="4"/>
      <c r="HGX51" s="4"/>
      <c r="HGY51" s="4"/>
      <c r="HGZ51" s="4"/>
      <c r="HHA51" s="4"/>
      <c r="HHB51" s="4"/>
      <c r="HHC51" s="4"/>
      <c r="HHD51" s="4"/>
      <c r="HHE51" s="4"/>
      <c r="HHF51" s="4"/>
      <c r="HHG51" s="4"/>
      <c r="HHH51" s="4"/>
      <c r="HHI51" s="4"/>
      <c r="HHJ51" s="4"/>
      <c r="HHK51" s="4"/>
      <c r="HHL51" s="4"/>
      <c r="HHM51" s="4"/>
      <c r="HHN51" s="4"/>
      <c r="HHO51" s="4"/>
      <c r="HHP51" s="4"/>
      <c r="HHQ51" s="4"/>
      <c r="HHR51" s="4"/>
      <c r="HHS51" s="4"/>
      <c r="HHT51" s="4"/>
      <c r="HHU51" s="4"/>
      <c r="HHV51" s="4"/>
      <c r="HHW51" s="4"/>
      <c r="HHX51" s="4"/>
      <c r="HHY51" s="4"/>
      <c r="HHZ51" s="4"/>
      <c r="HIA51" s="4"/>
      <c r="HIB51" s="4"/>
      <c r="HIC51" s="4"/>
      <c r="HID51" s="4"/>
      <c r="HIE51" s="4"/>
      <c r="HIF51" s="4"/>
      <c r="HIG51" s="4"/>
      <c r="HIH51" s="4"/>
      <c r="HII51" s="4"/>
      <c r="HIJ51" s="4"/>
      <c r="HIK51" s="4"/>
      <c r="HIL51" s="4"/>
      <c r="HIM51" s="4"/>
      <c r="HIN51" s="4"/>
      <c r="HIO51" s="4"/>
      <c r="HIP51" s="4"/>
      <c r="HIQ51" s="4"/>
      <c r="HIR51" s="4"/>
      <c r="HIS51" s="4"/>
      <c r="HIT51" s="4"/>
      <c r="HIU51" s="4"/>
      <c r="HIV51" s="4"/>
      <c r="HIW51" s="4"/>
      <c r="HIX51" s="4"/>
      <c r="HIY51" s="4"/>
      <c r="HIZ51" s="4"/>
      <c r="HJA51" s="4"/>
      <c r="HJB51" s="4"/>
      <c r="HJC51" s="4"/>
      <c r="HJD51" s="4"/>
      <c r="HJE51" s="4"/>
      <c r="HJF51" s="4"/>
      <c r="HJG51" s="4"/>
      <c r="HJH51" s="4"/>
      <c r="HJI51" s="4"/>
      <c r="HJJ51" s="4"/>
      <c r="HJK51" s="4"/>
      <c r="HJL51" s="4"/>
      <c r="HJM51" s="4"/>
      <c r="HJN51" s="4"/>
      <c r="HJO51" s="4"/>
      <c r="HJP51" s="4"/>
      <c r="HJQ51" s="4"/>
      <c r="HJR51" s="4"/>
      <c r="HJS51" s="4"/>
      <c r="HJT51" s="4"/>
      <c r="HJU51" s="4"/>
      <c r="HJV51" s="4"/>
      <c r="HJW51" s="4"/>
      <c r="HJX51" s="4"/>
      <c r="HJY51" s="4"/>
      <c r="HJZ51" s="4"/>
      <c r="HKA51" s="4"/>
      <c r="HKB51" s="4"/>
      <c r="HKC51" s="4"/>
      <c r="HKD51" s="4"/>
      <c r="HKE51" s="4"/>
      <c r="HKF51" s="4"/>
      <c r="HKG51" s="4"/>
      <c r="HKH51" s="4"/>
      <c r="HKI51" s="4"/>
      <c r="HKJ51" s="4"/>
      <c r="HKK51" s="4"/>
      <c r="HKL51" s="4"/>
      <c r="HKM51" s="4"/>
      <c r="HKN51" s="4"/>
      <c r="HKO51" s="4"/>
      <c r="HKP51" s="4"/>
      <c r="HKQ51" s="4"/>
      <c r="HKR51" s="4"/>
      <c r="HKS51" s="4"/>
      <c r="HKT51" s="4"/>
      <c r="HKU51" s="4"/>
      <c r="HKV51" s="4"/>
      <c r="HKW51" s="4"/>
      <c r="HKX51" s="4"/>
      <c r="HKY51" s="4"/>
      <c r="HKZ51" s="4"/>
      <c r="HLA51" s="4"/>
      <c r="HLB51" s="4"/>
      <c r="HLC51" s="4"/>
      <c r="HLD51" s="4"/>
      <c r="HLE51" s="4"/>
      <c r="HLF51" s="4"/>
      <c r="HLG51" s="4"/>
      <c r="HLH51" s="4"/>
      <c r="HLI51" s="4"/>
      <c r="HLJ51" s="4"/>
      <c r="HLK51" s="4"/>
      <c r="HLL51" s="4"/>
      <c r="HLM51" s="4"/>
      <c r="HLN51" s="4"/>
      <c r="HLO51" s="4"/>
      <c r="HLP51" s="4"/>
      <c r="HLQ51" s="4"/>
      <c r="HLR51" s="4"/>
      <c r="HLS51" s="4"/>
      <c r="HLT51" s="4"/>
      <c r="HLU51" s="4"/>
      <c r="HLV51" s="4"/>
      <c r="HLW51" s="4"/>
      <c r="HLX51" s="4"/>
      <c r="HLY51" s="4"/>
      <c r="HLZ51" s="4"/>
      <c r="HMA51" s="4"/>
      <c r="HMB51" s="4"/>
      <c r="HMC51" s="4"/>
      <c r="HMD51" s="4"/>
      <c r="HME51" s="4"/>
      <c r="HMF51" s="4"/>
      <c r="HMG51" s="4"/>
      <c r="HMH51" s="4"/>
      <c r="HMI51" s="4"/>
      <c r="HMJ51" s="4"/>
      <c r="HMK51" s="4"/>
      <c r="HML51" s="4"/>
      <c r="HMM51" s="4"/>
      <c r="HMN51" s="4"/>
      <c r="HMO51" s="4"/>
      <c r="HMP51" s="4"/>
      <c r="HMQ51" s="4"/>
      <c r="HMR51" s="4"/>
      <c r="HMS51" s="4"/>
      <c r="HMT51" s="4"/>
      <c r="HMU51" s="4"/>
      <c r="HMV51" s="4"/>
      <c r="HMW51" s="4"/>
      <c r="HMX51" s="4"/>
      <c r="HMY51" s="4"/>
      <c r="HMZ51" s="4"/>
      <c r="HNA51" s="4"/>
      <c r="HNB51" s="4"/>
      <c r="HNC51" s="4"/>
      <c r="HND51" s="4"/>
      <c r="HNE51" s="4"/>
      <c r="HNF51" s="4"/>
      <c r="HNG51" s="4"/>
      <c r="HNH51" s="4"/>
      <c r="HNI51" s="4"/>
      <c r="HNJ51" s="4"/>
      <c r="HNK51" s="4"/>
      <c r="HNL51" s="4"/>
      <c r="HNM51" s="4"/>
      <c r="HNN51" s="4"/>
      <c r="HNO51" s="4"/>
      <c r="HNP51" s="4"/>
      <c r="HNQ51" s="4"/>
      <c r="HNR51" s="4"/>
      <c r="HNS51" s="4"/>
      <c r="HNT51" s="4"/>
      <c r="HNU51" s="4"/>
      <c r="HNV51" s="4"/>
      <c r="HNW51" s="4"/>
      <c r="HNX51" s="4"/>
      <c r="HNY51" s="4"/>
      <c r="HNZ51" s="4"/>
      <c r="HOA51" s="4"/>
      <c r="HOB51" s="4"/>
      <c r="HOC51" s="4"/>
      <c r="HOD51" s="4"/>
      <c r="HOE51" s="4"/>
      <c r="HOF51" s="4"/>
      <c r="HOG51" s="4"/>
      <c r="HOH51" s="4"/>
      <c r="HOI51" s="4"/>
      <c r="HOJ51" s="4"/>
      <c r="HOK51" s="4"/>
      <c r="HOL51" s="4"/>
      <c r="HOM51" s="4"/>
      <c r="HON51" s="4"/>
      <c r="HOO51" s="4"/>
      <c r="HOP51" s="4"/>
      <c r="HOQ51" s="4"/>
      <c r="HOR51" s="4"/>
      <c r="HOS51" s="4"/>
      <c r="HOT51" s="4"/>
      <c r="HOU51" s="4"/>
      <c r="HOV51" s="4"/>
      <c r="HOW51" s="4"/>
      <c r="HOX51" s="4"/>
      <c r="HOY51" s="4"/>
      <c r="HOZ51" s="4"/>
      <c r="HPA51" s="4"/>
      <c r="HPB51" s="4"/>
      <c r="HPC51" s="4"/>
      <c r="HPD51" s="4"/>
      <c r="HPE51" s="4"/>
      <c r="HPF51" s="4"/>
      <c r="HPG51" s="4"/>
      <c r="HPH51" s="4"/>
      <c r="HPI51" s="4"/>
      <c r="HPJ51" s="4"/>
      <c r="HPK51" s="4"/>
      <c r="HPL51" s="4"/>
      <c r="HPM51" s="4"/>
      <c r="HPN51" s="4"/>
      <c r="HPO51" s="4"/>
      <c r="HPP51" s="4"/>
      <c r="HPQ51" s="4"/>
      <c r="HPR51" s="4"/>
      <c r="HPS51" s="4"/>
      <c r="HPT51" s="4"/>
      <c r="HPU51" s="4"/>
      <c r="HPV51" s="4"/>
      <c r="HPW51" s="4"/>
      <c r="HPX51" s="4"/>
      <c r="HPY51" s="4"/>
      <c r="HPZ51" s="4"/>
      <c r="HQA51" s="4"/>
      <c r="HQB51" s="4"/>
      <c r="HQC51" s="4"/>
      <c r="HQD51" s="4"/>
      <c r="HQE51" s="4"/>
      <c r="HQF51" s="4"/>
      <c r="HQG51" s="4"/>
      <c r="HQH51" s="4"/>
      <c r="HQI51" s="4"/>
      <c r="HQJ51" s="4"/>
      <c r="HQK51" s="4"/>
      <c r="HQL51" s="4"/>
      <c r="HQM51" s="4"/>
      <c r="HQN51" s="4"/>
      <c r="HQO51" s="4"/>
      <c r="HQP51" s="4"/>
      <c r="HQQ51" s="4"/>
      <c r="HQR51" s="4"/>
      <c r="HQS51" s="4"/>
      <c r="HQT51" s="4"/>
      <c r="HQU51" s="4"/>
      <c r="HQV51" s="4"/>
      <c r="HQW51" s="4"/>
      <c r="HQX51" s="4"/>
      <c r="HQY51" s="4"/>
      <c r="HQZ51" s="4"/>
      <c r="HRA51" s="4"/>
      <c r="HRB51" s="4"/>
      <c r="HRC51" s="4"/>
      <c r="HRD51" s="4"/>
      <c r="HRE51" s="4"/>
      <c r="HRF51" s="4"/>
      <c r="HRG51" s="4"/>
      <c r="HRH51" s="4"/>
      <c r="HRI51" s="4"/>
      <c r="HRJ51" s="4"/>
      <c r="HRK51" s="4"/>
      <c r="HRL51" s="4"/>
      <c r="HRM51" s="4"/>
      <c r="HRN51" s="4"/>
      <c r="HRO51" s="4"/>
      <c r="HRP51" s="4"/>
      <c r="HRQ51" s="4"/>
      <c r="HRR51" s="4"/>
      <c r="HRS51" s="4"/>
      <c r="HRT51" s="4"/>
      <c r="HRU51" s="4"/>
      <c r="HRV51" s="4"/>
      <c r="HRW51" s="4"/>
      <c r="HRX51" s="4"/>
      <c r="HRY51" s="4"/>
      <c r="HRZ51" s="4"/>
      <c r="HSA51" s="4"/>
      <c r="HSB51" s="4"/>
      <c r="HSC51" s="4"/>
      <c r="HSD51" s="4"/>
      <c r="HSE51" s="4"/>
      <c r="HSF51" s="4"/>
      <c r="HSG51" s="4"/>
      <c r="HSH51" s="4"/>
      <c r="HSI51" s="4"/>
      <c r="HSJ51" s="4"/>
      <c r="HSK51" s="4"/>
      <c r="HSL51" s="4"/>
      <c r="HSM51" s="4"/>
      <c r="HSN51" s="4"/>
      <c r="HSO51" s="4"/>
      <c r="HSP51" s="4"/>
      <c r="HSQ51" s="4"/>
      <c r="HSR51" s="4"/>
      <c r="HSS51" s="4"/>
      <c r="HST51" s="4"/>
      <c r="HSU51" s="4"/>
      <c r="HSV51" s="4"/>
      <c r="HSW51" s="4"/>
      <c r="HSX51" s="4"/>
      <c r="HSY51" s="4"/>
      <c r="HSZ51" s="4"/>
      <c r="HTA51" s="4"/>
      <c r="HTB51" s="4"/>
      <c r="HTC51" s="4"/>
      <c r="HTD51" s="4"/>
      <c r="HTE51" s="4"/>
      <c r="HTF51" s="4"/>
      <c r="HTG51" s="4"/>
      <c r="HTH51" s="4"/>
      <c r="HTI51" s="4"/>
      <c r="HTJ51" s="4"/>
      <c r="HTK51" s="4"/>
      <c r="HTL51" s="4"/>
      <c r="HTM51" s="4"/>
      <c r="HTN51" s="4"/>
      <c r="HTO51" s="4"/>
      <c r="HTP51" s="4"/>
      <c r="HTQ51" s="4"/>
      <c r="HTR51" s="4"/>
      <c r="HTS51" s="4"/>
      <c r="HTT51" s="4"/>
      <c r="HTU51" s="4"/>
      <c r="HTV51" s="4"/>
      <c r="HTW51" s="4"/>
      <c r="HTX51" s="4"/>
      <c r="HTY51" s="4"/>
      <c r="HTZ51" s="4"/>
      <c r="HUA51" s="4"/>
      <c r="HUB51" s="4"/>
      <c r="HUC51" s="4"/>
      <c r="HUD51" s="4"/>
      <c r="HUE51" s="4"/>
      <c r="HUF51" s="4"/>
      <c r="HUG51" s="4"/>
      <c r="HUH51" s="4"/>
      <c r="HUI51" s="4"/>
      <c r="HUJ51" s="4"/>
      <c r="HUK51" s="4"/>
      <c r="HUL51" s="4"/>
      <c r="HUM51" s="4"/>
      <c r="HUN51" s="4"/>
      <c r="HUO51" s="4"/>
      <c r="HUP51" s="4"/>
      <c r="HUQ51" s="4"/>
      <c r="HUR51" s="4"/>
      <c r="HUS51" s="4"/>
      <c r="HUT51" s="4"/>
      <c r="HUU51" s="4"/>
      <c r="HUV51" s="4"/>
      <c r="HUW51" s="4"/>
      <c r="HUX51" s="4"/>
      <c r="HUY51" s="4"/>
      <c r="HUZ51" s="4"/>
      <c r="HVA51" s="4"/>
      <c r="HVB51" s="4"/>
      <c r="HVC51" s="4"/>
      <c r="HVD51" s="4"/>
      <c r="HVE51" s="4"/>
      <c r="HVF51" s="4"/>
      <c r="HVG51" s="4"/>
      <c r="HVH51" s="4"/>
      <c r="HVI51" s="4"/>
      <c r="HVJ51" s="4"/>
      <c r="HVK51" s="4"/>
      <c r="HVL51" s="4"/>
      <c r="HVM51" s="4"/>
      <c r="HVN51" s="4"/>
      <c r="HVO51" s="4"/>
      <c r="HVP51" s="4"/>
      <c r="HVQ51" s="4"/>
      <c r="HVR51" s="4"/>
      <c r="HVS51" s="4"/>
      <c r="HVT51" s="4"/>
      <c r="HVU51" s="4"/>
      <c r="HVV51" s="4"/>
      <c r="HVW51" s="4"/>
      <c r="HVX51" s="4"/>
      <c r="HVY51" s="4"/>
      <c r="HVZ51" s="4"/>
      <c r="HWA51" s="4"/>
      <c r="HWB51" s="4"/>
      <c r="HWC51" s="4"/>
      <c r="HWD51" s="4"/>
      <c r="HWE51" s="4"/>
      <c r="HWF51" s="4"/>
      <c r="HWG51" s="4"/>
      <c r="HWH51" s="4"/>
      <c r="HWI51" s="4"/>
      <c r="HWJ51" s="4"/>
      <c r="HWK51" s="4"/>
      <c r="HWL51" s="4"/>
      <c r="HWM51" s="4"/>
      <c r="HWN51" s="4"/>
      <c r="HWO51" s="4"/>
      <c r="HWP51" s="4"/>
      <c r="HWQ51" s="4"/>
      <c r="HWR51" s="4"/>
      <c r="HWS51" s="4"/>
      <c r="HWT51" s="4"/>
      <c r="HWU51" s="4"/>
      <c r="HWV51" s="4"/>
      <c r="HWW51" s="4"/>
      <c r="HWX51" s="4"/>
      <c r="HWY51" s="4"/>
      <c r="HWZ51" s="4"/>
      <c r="HXA51" s="4"/>
      <c r="HXB51" s="4"/>
      <c r="HXC51" s="4"/>
      <c r="HXD51" s="4"/>
      <c r="HXE51" s="4"/>
      <c r="HXF51" s="4"/>
      <c r="HXG51" s="4"/>
      <c r="HXH51" s="4"/>
      <c r="HXI51" s="4"/>
      <c r="HXJ51" s="4"/>
      <c r="HXK51" s="4"/>
      <c r="HXL51" s="4"/>
      <c r="HXM51" s="4"/>
      <c r="HXN51" s="4"/>
      <c r="HXO51" s="4"/>
      <c r="HXP51" s="4"/>
      <c r="HXQ51" s="4"/>
      <c r="HXR51" s="4"/>
      <c r="HXS51" s="4"/>
      <c r="HXT51" s="4"/>
      <c r="HXU51" s="4"/>
      <c r="HXV51" s="4"/>
      <c r="HXW51" s="4"/>
      <c r="HXX51" s="4"/>
      <c r="HXY51" s="4"/>
      <c r="HXZ51" s="4"/>
      <c r="HYA51" s="4"/>
      <c r="HYB51" s="4"/>
      <c r="HYC51" s="4"/>
      <c r="HYD51" s="4"/>
      <c r="HYE51" s="4"/>
      <c r="HYF51" s="4"/>
      <c r="HYG51" s="4"/>
      <c r="HYH51" s="4"/>
      <c r="HYI51" s="4"/>
      <c r="HYJ51" s="4"/>
      <c r="HYK51" s="4"/>
      <c r="HYL51" s="4"/>
      <c r="HYM51" s="4"/>
      <c r="HYN51" s="4"/>
      <c r="HYO51" s="4"/>
      <c r="HYP51" s="4"/>
      <c r="HYQ51" s="4"/>
      <c r="HYR51" s="4"/>
      <c r="HYS51" s="4"/>
      <c r="HYT51" s="4"/>
      <c r="HYU51" s="4"/>
      <c r="HYV51" s="4"/>
      <c r="HYW51" s="4"/>
      <c r="HYX51" s="4"/>
      <c r="HYY51" s="4"/>
      <c r="HYZ51" s="4"/>
      <c r="HZA51" s="4"/>
      <c r="HZB51" s="4"/>
      <c r="HZC51" s="4"/>
      <c r="HZD51" s="4"/>
      <c r="HZE51" s="4"/>
      <c r="HZF51" s="4"/>
      <c r="HZG51" s="4"/>
      <c r="HZH51" s="4"/>
      <c r="HZI51" s="4"/>
      <c r="HZJ51" s="4"/>
      <c r="HZK51" s="4"/>
      <c r="HZL51" s="4"/>
      <c r="HZM51" s="4"/>
      <c r="HZN51" s="4"/>
      <c r="HZO51" s="4"/>
      <c r="HZP51" s="4"/>
      <c r="HZQ51" s="4"/>
      <c r="HZR51" s="4"/>
      <c r="HZS51" s="4"/>
      <c r="HZT51" s="4"/>
      <c r="HZU51" s="4"/>
      <c r="HZV51" s="4"/>
      <c r="HZW51" s="4"/>
      <c r="HZX51" s="4"/>
      <c r="HZY51" s="4"/>
      <c r="HZZ51" s="4"/>
      <c r="IAA51" s="4"/>
      <c r="IAB51" s="4"/>
      <c r="IAC51" s="4"/>
      <c r="IAD51" s="4"/>
      <c r="IAE51" s="4"/>
      <c r="IAF51" s="4"/>
      <c r="IAG51" s="4"/>
      <c r="IAH51" s="4"/>
      <c r="IAI51" s="4"/>
      <c r="IAJ51" s="4"/>
      <c r="IAK51" s="4"/>
      <c r="IAL51" s="4"/>
      <c r="IAM51" s="4"/>
      <c r="IAN51" s="4"/>
      <c r="IAO51" s="4"/>
      <c r="IAP51" s="4"/>
      <c r="IAQ51" s="4"/>
      <c r="IAR51" s="4"/>
      <c r="IAS51" s="4"/>
      <c r="IAT51" s="4"/>
      <c r="IAU51" s="4"/>
      <c r="IAV51" s="4"/>
      <c r="IAW51" s="4"/>
      <c r="IAX51" s="4"/>
      <c r="IAY51" s="4"/>
      <c r="IAZ51" s="4"/>
      <c r="IBA51" s="4"/>
      <c r="IBB51" s="4"/>
      <c r="IBC51" s="4"/>
      <c r="IBD51" s="4"/>
      <c r="IBE51" s="4"/>
      <c r="IBF51" s="4"/>
      <c r="IBG51" s="4"/>
      <c r="IBH51" s="4"/>
      <c r="IBI51" s="4"/>
      <c r="IBJ51" s="4"/>
      <c r="IBK51" s="4"/>
      <c r="IBL51" s="4"/>
      <c r="IBM51" s="4"/>
      <c r="IBN51" s="4"/>
      <c r="IBO51" s="4"/>
      <c r="IBP51" s="4"/>
      <c r="IBQ51" s="4"/>
      <c r="IBR51" s="4"/>
      <c r="IBS51" s="4"/>
      <c r="IBT51" s="4"/>
      <c r="IBU51" s="4"/>
      <c r="IBV51" s="4"/>
      <c r="IBW51" s="4"/>
      <c r="IBX51" s="4"/>
      <c r="IBY51" s="4"/>
      <c r="IBZ51" s="4"/>
      <c r="ICA51" s="4"/>
      <c r="ICB51" s="4"/>
      <c r="ICC51" s="4"/>
      <c r="ICD51" s="4"/>
      <c r="ICE51" s="4"/>
      <c r="ICF51" s="4"/>
      <c r="ICG51" s="4"/>
      <c r="ICH51" s="4"/>
      <c r="ICI51" s="4"/>
      <c r="ICJ51" s="4"/>
      <c r="ICK51" s="4"/>
      <c r="ICL51" s="4"/>
      <c r="ICM51" s="4"/>
      <c r="ICN51" s="4"/>
      <c r="ICO51" s="4"/>
      <c r="ICP51" s="4"/>
      <c r="ICQ51" s="4"/>
      <c r="ICR51" s="4"/>
      <c r="ICS51" s="4"/>
      <c r="ICT51" s="4"/>
      <c r="ICU51" s="4"/>
      <c r="ICV51" s="4"/>
      <c r="ICW51" s="4"/>
      <c r="ICX51" s="4"/>
      <c r="ICY51" s="4"/>
      <c r="ICZ51" s="4"/>
      <c r="IDA51" s="4"/>
      <c r="IDB51" s="4"/>
      <c r="IDC51" s="4"/>
      <c r="IDD51" s="4"/>
      <c r="IDE51" s="4"/>
      <c r="IDF51" s="4"/>
      <c r="IDG51" s="4"/>
      <c r="IDH51" s="4"/>
      <c r="IDI51" s="4"/>
      <c r="IDJ51" s="4"/>
      <c r="IDK51" s="4"/>
      <c r="IDL51" s="4"/>
      <c r="IDM51" s="4"/>
      <c r="IDN51" s="4"/>
      <c r="IDO51" s="4"/>
      <c r="IDP51" s="4"/>
      <c r="IDQ51" s="4"/>
      <c r="IDR51" s="4"/>
      <c r="IDS51" s="4"/>
      <c r="IDT51" s="4"/>
      <c r="IDU51" s="4"/>
      <c r="IDV51" s="4"/>
      <c r="IDW51" s="4"/>
      <c r="IDX51" s="4"/>
      <c r="IDY51" s="4"/>
      <c r="IDZ51" s="4"/>
      <c r="IEA51" s="4"/>
      <c r="IEB51" s="4"/>
      <c r="IEC51" s="4"/>
      <c r="IED51" s="4"/>
      <c r="IEE51" s="4"/>
      <c r="IEF51" s="4"/>
      <c r="IEG51" s="4"/>
      <c r="IEH51" s="4"/>
      <c r="IEI51" s="4"/>
      <c r="IEJ51" s="4"/>
      <c r="IEK51" s="4"/>
      <c r="IEL51" s="4"/>
      <c r="IEM51" s="4"/>
      <c r="IEN51" s="4"/>
      <c r="IEO51" s="4"/>
      <c r="IEP51" s="4"/>
      <c r="IEQ51" s="4"/>
      <c r="IER51" s="4"/>
      <c r="IES51" s="4"/>
      <c r="IET51" s="4"/>
      <c r="IEU51" s="4"/>
      <c r="IEV51" s="4"/>
      <c r="IEW51" s="4"/>
      <c r="IEX51" s="4"/>
      <c r="IEY51" s="4"/>
      <c r="IEZ51" s="4"/>
      <c r="IFA51" s="4"/>
      <c r="IFB51" s="4"/>
      <c r="IFC51" s="4"/>
      <c r="IFD51" s="4"/>
      <c r="IFE51" s="4"/>
      <c r="IFF51" s="4"/>
      <c r="IFG51" s="4"/>
      <c r="IFH51" s="4"/>
      <c r="IFI51" s="4"/>
      <c r="IFJ51" s="4"/>
      <c r="IFK51" s="4"/>
      <c r="IFL51" s="4"/>
      <c r="IFM51" s="4"/>
      <c r="IFN51" s="4"/>
      <c r="IFO51" s="4"/>
      <c r="IFP51" s="4"/>
      <c r="IFQ51" s="4"/>
      <c r="IFR51" s="4"/>
      <c r="IFS51" s="4"/>
      <c r="IFT51" s="4"/>
      <c r="IFU51" s="4"/>
      <c r="IFV51" s="4"/>
      <c r="IFW51" s="4"/>
      <c r="IFX51" s="4"/>
      <c r="IFY51" s="4"/>
      <c r="IFZ51" s="4"/>
      <c r="IGA51" s="4"/>
      <c r="IGB51" s="4"/>
      <c r="IGC51" s="4"/>
      <c r="IGD51" s="4"/>
      <c r="IGE51" s="4"/>
      <c r="IGF51" s="4"/>
      <c r="IGG51" s="4"/>
      <c r="IGH51" s="4"/>
      <c r="IGI51" s="4"/>
      <c r="IGJ51" s="4"/>
      <c r="IGK51" s="4"/>
      <c r="IGL51" s="4"/>
      <c r="IGM51" s="4"/>
      <c r="IGN51" s="4"/>
      <c r="IGO51" s="4"/>
      <c r="IGP51" s="4"/>
      <c r="IGQ51" s="4"/>
      <c r="IGR51" s="4"/>
      <c r="IGS51" s="4"/>
      <c r="IGT51" s="4"/>
      <c r="IGU51" s="4"/>
      <c r="IGV51" s="4"/>
      <c r="IGW51" s="4"/>
      <c r="IGX51" s="4"/>
      <c r="IGY51" s="4"/>
      <c r="IGZ51" s="4"/>
      <c r="IHA51" s="4"/>
      <c r="IHB51" s="4"/>
      <c r="IHC51" s="4"/>
      <c r="IHD51" s="4"/>
      <c r="IHE51" s="4"/>
      <c r="IHF51" s="4"/>
      <c r="IHG51" s="4"/>
      <c r="IHH51" s="4"/>
      <c r="IHI51" s="4"/>
      <c r="IHJ51" s="4"/>
      <c r="IHK51" s="4"/>
      <c r="IHL51" s="4"/>
      <c r="IHM51" s="4"/>
      <c r="IHN51" s="4"/>
      <c r="IHO51" s="4"/>
      <c r="IHP51" s="4"/>
      <c r="IHQ51" s="4"/>
      <c r="IHR51" s="4"/>
      <c r="IHS51" s="4"/>
      <c r="IHT51" s="4"/>
      <c r="IHU51" s="4"/>
      <c r="IHV51" s="4"/>
      <c r="IHW51" s="4"/>
      <c r="IHX51" s="4"/>
      <c r="IHY51" s="4"/>
      <c r="IHZ51" s="4"/>
      <c r="IIA51" s="4"/>
      <c r="IIB51" s="4"/>
      <c r="IIC51" s="4"/>
      <c r="IID51" s="4"/>
      <c r="IIE51" s="4"/>
      <c r="IIF51" s="4"/>
      <c r="IIG51" s="4"/>
      <c r="IIH51" s="4"/>
      <c r="III51" s="4"/>
      <c r="IIJ51" s="4"/>
      <c r="IIK51" s="4"/>
      <c r="IIL51" s="4"/>
      <c r="IIM51" s="4"/>
      <c r="IIN51" s="4"/>
      <c r="IIO51" s="4"/>
      <c r="IIP51" s="4"/>
      <c r="IIQ51" s="4"/>
      <c r="IIR51" s="4"/>
      <c r="IIS51" s="4"/>
      <c r="IIT51" s="4"/>
      <c r="IIU51" s="4"/>
      <c r="IIV51" s="4"/>
      <c r="IIW51" s="4"/>
      <c r="IIX51" s="4"/>
      <c r="IIY51" s="4"/>
      <c r="IIZ51" s="4"/>
      <c r="IJA51" s="4"/>
      <c r="IJB51" s="4"/>
      <c r="IJC51" s="4"/>
      <c r="IJD51" s="4"/>
      <c r="IJE51" s="4"/>
      <c r="IJF51" s="4"/>
      <c r="IJG51" s="4"/>
      <c r="IJH51" s="4"/>
      <c r="IJI51" s="4"/>
      <c r="IJJ51" s="4"/>
      <c r="IJK51" s="4"/>
      <c r="IJL51" s="4"/>
      <c r="IJM51" s="4"/>
      <c r="IJN51" s="4"/>
      <c r="IJO51" s="4"/>
      <c r="IJP51" s="4"/>
      <c r="IJQ51" s="4"/>
      <c r="IJR51" s="4"/>
      <c r="IJS51" s="4"/>
      <c r="IJT51" s="4"/>
      <c r="IJU51" s="4"/>
      <c r="IJV51" s="4"/>
      <c r="IJW51" s="4"/>
      <c r="IJX51" s="4"/>
      <c r="IJY51" s="4"/>
      <c r="IJZ51" s="4"/>
      <c r="IKA51" s="4"/>
      <c r="IKB51" s="4"/>
      <c r="IKC51" s="4"/>
      <c r="IKD51" s="4"/>
      <c r="IKE51" s="4"/>
      <c r="IKF51" s="4"/>
      <c r="IKG51" s="4"/>
      <c r="IKH51" s="4"/>
      <c r="IKI51" s="4"/>
      <c r="IKJ51" s="4"/>
      <c r="IKK51" s="4"/>
      <c r="IKL51" s="4"/>
      <c r="IKM51" s="4"/>
      <c r="IKN51" s="4"/>
      <c r="IKO51" s="4"/>
      <c r="IKP51" s="4"/>
      <c r="IKQ51" s="4"/>
      <c r="IKR51" s="4"/>
      <c r="IKS51" s="4"/>
      <c r="IKT51" s="4"/>
      <c r="IKU51" s="4"/>
      <c r="IKV51" s="4"/>
      <c r="IKW51" s="4"/>
      <c r="IKX51" s="4"/>
      <c r="IKY51" s="4"/>
      <c r="IKZ51" s="4"/>
      <c r="ILA51" s="4"/>
      <c r="ILB51" s="4"/>
      <c r="ILC51" s="4"/>
      <c r="ILD51" s="4"/>
      <c r="ILE51" s="4"/>
      <c r="ILF51" s="4"/>
      <c r="ILG51" s="4"/>
      <c r="ILH51" s="4"/>
      <c r="ILI51" s="4"/>
      <c r="ILJ51" s="4"/>
      <c r="ILK51" s="4"/>
      <c r="ILL51" s="4"/>
      <c r="ILM51" s="4"/>
      <c r="ILN51" s="4"/>
      <c r="ILO51" s="4"/>
      <c r="ILP51" s="4"/>
      <c r="ILQ51" s="4"/>
      <c r="ILR51" s="4"/>
      <c r="ILS51" s="4"/>
      <c r="ILT51" s="4"/>
      <c r="ILU51" s="4"/>
      <c r="ILV51" s="4"/>
      <c r="ILW51" s="4"/>
      <c r="ILX51" s="4"/>
      <c r="ILY51" s="4"/>
      <c r="ILZ51" s="4"/>
      <c r="IMA51" s="4"/>
      <c r="IMB51" s="4"/>
      <c r="IMC51" s="4"/>
      <c r="IMD51" s="4"/>
      <c r="IME51" s="4"/>
      <c r="IMF51" s="4"/>
      <c r="IMG51" s="4"/>
      <c r="IMH51" s="4"/>
      <c r="IMI51" s="4"/>
      <c r="IMJ51" s="4"/>
      <c r="IMK51" s="4"/>
      <c r="IML51" s="4"/>
      <c r="IMM51" s="4"/>
      <c r="IMN51" s="4"/>
      <c r="IMO51" s="4"/>
      <c r="IMP51" s="4"/>
      <c r="IMQ51" s="4"/>
      <c r="IMR51" s="4"/>
      <c r="IMS51" s="4"/>
      <c r="IMT51" s="4"/>
      <c r="IMU51" s="4"/>
      <c r="IMV51" s="4"/>
      <c r="IMW51" s="4"/>
      <c r="IMX51" s="4"/>
      <c r="IMY51" s="4"/>
      <c r="IMZ51" s="4"/>
      <c r="INA51" s="4"/>
      <c r="INB51" s="4"/>
      <c r="INC51" s="4"/>
      <c r="IND51" s="4"/>
      <c r="INE51" s="4"/>
      <c r="INF51" s="4"/>
      <c r="ING51" s="4"/>
      <c r="INH51" s="4"/>
      <c r="INI51" s="4"/>
      <c r="INJ51" s="4"/>
      <c r="INK51" s="4"/>
      <c r="INL51" s="4"/>
      <c r="INM51" s="4"/>
      <c r="INN51" s="4"/>
      <c r="INO51" s="4"/>
      <c r="INP51" s="4"/>
      <c r="INQ51" s="4"/>
      <c r="INR51" s="4"/>
      <c r="INS51" s="4"/>
      <c r="INT51" s="4"/>
      <c r="INU51" s="4"/>
      <c r="INV51" s="4"/>
      <c r="INW51" s="4"/>
      <c r="INX51" s="4"/>
      <c r="INY51" s="4"/>
      <c r="INZ51" s="4"/>
      <c r="IOA51" s="4"/>
      <c r="IOB51" s="4"/>
      <c r="IOC51" s="4"/>
      <c r="IOD51" s="4"/>
      <c r="IOE51" s="4"/>
      <c r="IOF51" s="4"/>
      <c r="IOG51" s="4"/>
      <c r="IOH51" s="4"/>
      <c r="IOI51" s="4"/>
      <c r="IOJ51" s="4"/>
      <c r="IOK51" s="4"/>
      <c r="IOL51" s="4"/>
      <c r="IOM51" s="4"/>
      <c r="ION51" s="4"/>
      <c r="IOO51" s="4"/>
      <c r="IOP51" s="4"/>
      <c r="IOQ51" s="4"/>
      <c r="IOR51" s="4"/>
      <c r="IOS51" s="4"/>
      <c r="IOT51" s="4"/>
      <c r="IOU51" s="4"/>
      <c r="IOV51" s="4"/>
      <c r="IOW51" s="4"/>
      <c r="IOX51" s="4"/>
      <c r="IOY51" s="4"/>
      <c r="IOZ51" s="4"/>
      <c r="IPA51" s="4"/>
      <c r="IPB51" s="4"/>
      <c r="IPC51" s="4"/>
      <c r="IPD51" s="4"/>
      <c r="IPE51" s="4"/>
      <c r="IPF51" s="4"/>
      <c r="IPG51" s="4"/>
      <c r="IPH51" s="4"/>
      <c r="IPI51" s="4"/>
      <c r="IPJ51" s="4"/>
      <c r="IPK51" s="4"/>
      <c r="IPL51" s="4"/>
      <c r="IPM51" s="4"/>
      <c r="IPN51" s="4"/>
      <c r="IPO51" s="4"/>
      <c r="IPP51" s="4"/>
      <c r="IPQ51" s="4"/>
      <c r="IPR51" s="4"/>
      <c r="IPS51" s="4"/>
      <c r="IPT51" s="4"/>
      <c r="IPU51" s="4"/>
      <c r="IPV51" s="4"/>
      <c r="IPW51" s="4"/>
      <c r="IPX51" s="4"/>
      <c r="IPY51" s="4"/>
      <c r="IPZ51" s="4"/>
      <c r="IQA51" s="4"/>
      <c r="IQB51" s="4"/>
      <c r="IQC51" s="4"/>
      <c r="IQD51" s="4"/>
      <c r="IQE51" s="4"/>
      <c r="IQF51" s="4"/>
      <c r="IQG51" s="4"/>
      <c r="IQH51" s="4"/>
      <c r="IQI51" s="4"/>
      <c r="IQJ51" s="4"/>
      <c r="IQK51" s="4"/>
      <c r="IQL51" s="4"/>
      <c r="IQM51" s="4"/>
      <c r="IQN51" s="4"/>
      <c r="IQO51" s="4"/>
      <c r="IQP51" s="4"/>
      <c r="IQQ51" s="4"/>
      <c r="IQR51" s="4"/>
      <c r="IQS51" s="4"/>
      <c r="IQT51" s="4"/>
      <c r="IQU51" s="4"/>
      <c r="IQV51" s="4"/>
      <c r="IQW51" s="4"/>
      <c r="IQX51" s="4"/>
      <c r="IQY51" s="4"/>
      <c r="IQZ51" s="4"/>
      <c r="IRA51" s="4"/>
      <c r="IRB51" s="4"/>
      <c r="IRC51" s="4"/>
      <c r="IRD51" s="4"/>
      <c r="IRE51" s="4"/>
      <c r="IRF51" s="4"/>
      <c r="IRG51" s="4"/>
      <c r="IRH51" s="4"/>
      <c r="IRI51" s="4"/>
      <c r="IRJ51" s="4"/>
      <c r="IRK51" s="4"/>
      <c r="IRL51" s="4"/>
      <c r="IRM51" s="4"/>
      <c r="IRN51" s="4"/>
      <c r="IRO51" s="4"/>
      <c r="IRP51" s="4"/>
      <c r="IRQ51" s="4"/>
      <c r="IRR51" s="4"/>
      <c r="IRS51" s="4"/>
      <c r="IRT51" s="4"/>
      <c r="IRU51" s="4"/>
      <c r="IRV51" s="4"/>
      <c r="IRW51" s="4"/>
      <c r="IRX51" s="4"/>
      <c r="IRY51" s="4"/>
      <c r="IRZ51" s="4"/>
      <c r="ISA51" s="4"/>
      <c r="ISB51" s="4"/>
      <c r="ISC51" s="4"/>
      <c r="ISD51" s="4"/>
      <c r="ISE51" s="4"/>
      <c r="ISF51" s="4"/>
      <c r="ISG51" s="4"/>
      <c r="ISH51" s="4"/>
      <c r="ISI51" s="4"/>
      <c r="ISJ51" s="4"/>
      <c r="ISK51" s="4"/>
      <c r="ISL51" s="4"/>
      <c r="ISM51" s="4"/>
      <c r="ISN51" s="4"/>
      <c r="ISO51" s="4"/>
      <c r="ISP51" s="4"/>
      <c r="ISQ51" s="4"/>
      <c r="ISR51" s="4"/>
      <c r="ISS51" s="4"/>
      <c r="IST51" s="4"/>
      <c r="ISU51" s="4"/>
      <c r="ISV51" s="4"/>
      <c r="ISW51" s="4"/>
      <c r="ISX51" s="4"/>
      <c r="ISY51" s="4"/>
      <c r="ISZ51" s="4"/>
      <c r="ITA51" s="4"/>
      <c r="ITB51" s="4"/>
      <c r="ITC51" s="4"/>
      <c r="ITD51" s="4"/>
      <c r="ITE51" s="4"/>
      <c r="ITF51" s="4"/>
      <c r="ITG51" s="4"/>
      <c r="ITH51" s="4"/>
      <c r="ITI51" s="4"/>
      <c r="ITJ51" s="4"/>
      <c r="ITK51" s="4"/>
      <c r="ITL51" s="4"/>
      <c r="ITM51" s="4"/>
      <c r="ITN51" s="4"/>
      <c r="ITO51" s="4"/>
      <c r="ITP51" s="4"/>
      <c r="ITQ51" s="4"/>
      <c r="ITR51" s="4"/>
      <c r="ITS51" s="4"/>
      <c r="ITT51" s="4"/>
      <c r="ITU51" s="4"/>
      <c r="ITV51" s="4"/>
      <c r="ITW51" s="4"/>
      <c r="ITX51" s="4"/>
      <c r="ITY51" s="4"/>
      <c r="ITZ51" s="4"/>
      <c r="IUA51" s="4"/>
      <c r="IUB51" s="4"/>
      <c r="IUC51" s="4"/>
      <c r="IUD51" s="4"/>
      <c r="IUE51" s="4"/>
      <c r="IUF51" s="4"/>
      <c r="IUG51" s="4"/>
      <c r="IUH51" s="4"/>
      <c r="IUI51" s="4"/>
      <c r="IUJ51" s="4"/>
      <c r="IUK51" s="4"/>
      <c r="IUL51" s="4"/>
      <c r="IUM51" s="4"/>
      <c r="IUN51" s="4"/>
      <c r="IUO51" s="4"/>
      <c r="IUP51" s="4"/>
      <c r="IUQ51" s="4"/>
      <c r="IUR51" s="4"/>
      <c r="IUS51" s="4"/>
      <c r="IUT51" s="4"/>
      <c r="IUU51" s="4"/>
      <c r="IUV51" s="4"/>
      <c r="IUW51" s="4"/>
      <c r="IUX51" s="4"/>
      <c r="IUY51" s="4"/>
      <c r="IUZ51" s="4"/>
      <c r="IVA51" s="4"/>
      <c r="IVB51" s="4"/>
      <c r="IVC51" s="4"/>
      <c r="IVD51" s="4"/>
      <c r="IVE51" s="4"/>
      <c r="IVF51" s="4"/>
      <c r="IVG51" s="4"/>
      <c r="IVH51" s="4"/>
      <c r="IVI51" s="4"/>
      <c r="IVJ51" s="4"/>
      <c r="IVK51" s="4"/>
      <c r="IVL51" s="4"/>
      <c r="IVM51" s="4"/>
      <c r="IVN51" s="4"/>
      <c r="IVO51" s="4"/>
      <c r="IVP51" s="4"/>
      <c r="IVQ51" s="4"/>
      <c r="IVR51" s="4"/>
      <c r="IVS51" s="4"/>
      <c r="IVT51" s="4"/>
      <c r="IVU51" s="4"/>
      <c r="IVV51" s="4"/>
      <c r="IVW51" s="4"/>
      <c r="IVX51" s="4"/>
      <c r="IVY51" s="4"/>
      <c r="IVZ51" s="4"/>
      <c r="IWA51" s="4"/>
      <c r="IWB51" s="4"/>
      <c r="IWC51" s="4"/>
      <c r="IWD51" s="4"/>
      <c r="IWE51" s="4"/>
      <c r="IWF51" s="4"/>
      <c r="IWG51" s="4"/>
      <c r="IWH51" s="4"/>
      <c r="IWI51" s="4"/>
      <c r="IWJ51" s="4"/>
      <c r="IWK51" s="4"/>
      <c r="IWL51" s="4"/>
      <c r="IWM51" s="4"/>
      <c r="IWN51" s="4"/>
      <c r="IWO51" s="4"/>
      <c r="IWP51" s="4"/>
      <c r="IWQ51" s="4"/>
      <c r="IWR51" s="4"/>
      <c r="IWS51" s="4"/>
      <c r="IWT51" s="4"/>
      <c r="IWU51" s="4"/>
      <c r="IWV51" s="4"/>
      <c r="IWW51" s="4"/>
      <c r="IWX51" s="4"/>
      <c r="IWY51" s="4"/>
      <c r="IWZ51" s="4"/>
      <c r="IXA51" s="4"/>
      <c r="IXB51" s="4"/>
      <c r="IXC51" s="4"/>
      <c r="IXD51" s="4"/>
      <c r="IXE51" s="4"/>
      <c r="IXF51" s="4"/>
      <c r="IXG51" s="4"/>
      <c r="IXH51" s="4"/>
      <c r="IXI51" s="4"/>
      <c r="IXJ51" s="4"/>
      <c r="IXK51" s="4"/>
      <c r="IXL51" s="4"/>
      <c r="IXM51" s="4"/>
      <c r="IXN51" s="4"/>
      <c r="IXO51" s="4"/>
      <c r="IXP51" s="4"/>
      <c r="IXQ51" s="4"/>
      <c r="IXR51" s="4"/>
      <c r="IXS51" s="4"/>
      <c r="IXT51" s="4"/>
      <c r="IXU51" s="4"/>
      <c r="IXV51" s="4"/>
      <c r="IXW51" s="4"/>
      <c r="IXX51" s="4"/>
      <c r="IXY51" s="4"/>
      <c r="IXZ51" s="4"/>
      <c r="IYA51" s="4"/>
      <c r="IYB51" s="4"/>
      <c r="IYC51" s="4"/>
      <c r="IYD51" s="4"/>
      <c r="IYE51" s="4"/>
      <c r="IYF51" s="4"/>
      <c r="IYG51" s="4"/>
      <c r="IYH51" s="4"/>
      <c r="IYI51" s="4"/>
      <c r="IYJ51" s="4"/>
      <c r="IYK51" s="4"/>
      <c r="IYL51" s="4"/>
      <c r="IYM51" s="4"/>
      <c r="IYN51" s="4"/>
      <c r="IYO51" s="4"/>
      <c r="IYP51" s="4"/>
      <c r="IYQ51" s="4"/>
      <c r="IYR51" s="4"/>
      <c r="IYS51" s="4"/>
      <c r="IYT51" s="4"/>
      <c r="IYU51" s="4"/>
      <c r="IYV51" s="4"/>
      <c r="IYW51" s="4"/>
      <c r="IYX51" s="4"/>
      <c r="IYY51" s="4"/>
      <c r="IYZ51" s="4"/>
      <c r="IZA51" s="4"/>
      <c r="IZB51" s="4"/>
      <c r="IZC51" s="4"/>
      <c r="IZD51" s="4"/>
      <c r="IZE51" s="4"/>
      <c r="IZF51" s="4"/>
      <c r="IZG51" s="4"/>
      <c r="IZH51" s="4"/>
      <c r="IZI51" s="4"/>
      <c r="IZJ51" s="4"/>
      <c r="IZK51" s="4"/>
      <c r="IZL51" s="4"/>
      <c r="IZM51" s="4"/>
      <c r="IZN51" s="4"/>
      <c r="IZO51" s="4"/>
      <c r="IZP51" s="4"/>
      <c r="IZQ51" s="4"/>
      <c r="IZR51" s="4"/>
      <c r="IZS51" s="4"/>
      <c r="IZT51" s="4"/>
      <c r="IZU51" s="4"/>
      <c r="IZV51" s="4"/>
      <c r="IZW51" s="4"/>
      <c r="IZX51" s="4"/>
      <c r="IZY51" s="4"/>
      <c r="IZZ51" s="4"/>
      <c r="JAA51" s="4"/>
      <c r="JAB51" s="4"/>
      <c r="JAC51" s="4"/>
      <c r="JAD51" s="4"/>
      <c r="JAE51" s="4"/>
      <c r="JAF51" s="4"/>
      <c r="JAG51" s="4"/>
      <c r="JAH51" s="4"/>
      <c r="JAI51" s="4"/>
      <c r="JAJ51" s="4"/>
      <c r="JAK51" s="4"/>
      <c r="JAL51" s="4"/>
      <c r="JAM51" s="4"/>
      <c r="JAN51" s="4"/>
      <c r="JAO51" s="4"/>
      <c r="JAP51" s="4"/>
      <c r="JAQ51" s="4"/>
      <c r="JAR51" s="4"/>
      <c r="JAS51" s="4"/>
      <c r="JAT51" s="4"/>
      <c r="JAU51" s="4"/>
      <c r="JAV51" s="4"/>
      <c r="JAW51" s="4"/>
      <c r="JAX51" s="4"/>
      <c r="JAY51" s="4"/>
      <c r="JAZ51" s="4"/>
      <c r="JBA51" s="4"/>
      <c r="JBB51" s="4"/>
      <c r="JBC51" s="4"/>
      <c r="JBD51" s="4"/>
      <c r="JBE51" s="4"/>
      <c r="JBF51" s="4"/>
      <c r="JBG51" s="4"/>
      <c r="JBH51" s="4"/>
      <c r="JBI51" s="4"/>
      <c r="JBJ51" s="4"/>
      <c r="JBK51" s="4"/>
      <c r="JBL51" s="4"/>
      <c r="JBM51" s="4"/>
      <c r="JBN51" s="4"/>
      <c r="JBO51" s="4"/>
      <c r="JBP51" s="4"/>
      <c r="JBQ51" s="4"/>
      <c r="JBR51" s="4"/>
      <c r="JBS51" s="4"/>
      <c r="JBT51" s="4"/>
      <c r="JBU51" s="4"/>
      <c r="JBV51" s="4"/>
      <c r="JBW51" s="4"/>
      <c r="JBX51" s="4"/>
      <c r="JBY51" s="4"/>
      <c r="JBZ51" s="4"/>
      <c r="JCA51" s="4"/>
      <c r="JCB51" s="4"/>
      <c r="JCC51" s="4"/>
      <c r="JCD51" s="4"/>
      <c r="JCE51" s="4"/>
      <c r="JCF51" s="4"/>
      <c r="JCG51" s="4"/>
      <c r="JCH51" s="4"/>
      <c r="JCI51" s="4"/>
      <c r="JCJ51" s="4"/>
      <c r="JCK51" s="4"/>
      <c r="JCL51" s="4"/>
      <c r="JCM51" s="4"/>
      <c r="JCN51" s="4"/>
      <c r="JCO51" s="4"/>
      <c r="JCP51" s="4"/>
      <c r="JCQ51" s="4"/>
      <c r="JCR51" s="4"/>
      <c r="JCS51" s="4"/>
      <c r="JCT51" s="4"/>
      <c r="JCU51" s="4"/>
      <c r="JCV51" s="4"/>
      <c r="JCW51" s="4"/>
      <c r="JCX51" s="4"/>
      <c r="JCY51" s="4"/>
      <c r="JCZ51" s="4"/>
      <c r="JDA51" s="4"/>
      <c r="JDB51" s="4"/>
      <c r="JDC51" s="4"/>
      <c r="JDD51" s="4"/>
      <c r="JDE51" s="4"/>
      <c r="JDF51" s="4"/>
      <c r="JDG51" s="4"/>
      <c r="JDH51" s="4"/>
      <c r="JDI51" s="4"/>
      <c r="JDJ51" s="4"/>
      <c r="JDK51" s="4"/>
      <c r="JDL51" s="4"/>
      <c r="JDM51" s="4"/>
      <c r="JDN51" s="4"/>
      <c r="JDO51" s="4"/>
      <c r="JDP51" s="4"/>
      <c r="JDQ51" s="4"/>
      <c r="JDR51" s="4"/>
      <c r="JDS51" s="4"/>
      <c r="JDT51" s="4"/>
      <c r="JDU51" s="4"/>
      <c r="JDV51" s="4"/>
      <c r="JDW51" s="4"/>
      <c r="JDX51" s="4"/>
      <c r="JDY51" s="4"/>
      <c r="JDZ51" s="4"/>
      <c r="JEA51" s="4"/>
      <c r="JEB51" s="4"/>
      <c r="JEC51" s="4"/>
      <c r="JED51" s="4"/>
      <c r="JEE51" s="4"/>
      <c r="JEF51" s="4"/>
      <c r="JEG51" s="4"/>
      <c r="JEH51" s="4"/>
      <c r="JEI51" s="4"/>
      <c r="JEJ51" s="4"/>
      <c r="JEK51" s="4"/>
      <c r="JEL51" s="4"/>
      <c r="JEM51" s="4"/>
      <c r="JEN51" s="4"/>
      <c r="JEO51" s="4"/>
      <c r="JEP51" s="4"/>
      <c r="JEQ51" s="4"/>
      <c r="JER51" s="4"/>
      <c r="JES51" s="4"/>
      <c r="JET51" s="4"/>
      <c r="JEU51" s="4"/>
      <c r="JEV51" s="4"/>
      <c r="JEW51" s="4"/>
      <c r="JEX51" s="4"/>
      <c r="JEY51" s="4"/>
      <c r="JEZ51" s="4"/>
      <c r="JFA51" s="4"/>
      <c r="JFB51" s="4"/>
      <c r="JFC51" s="4"/>
      <c r="JFD51" s="4"/>
      <c r="JFE51" s="4"/>
      <c r="JFF51" s="4"/>
      <c r="JFG51" s="4"/>
      <c r="JFH51" s="4"/>
      <c r="JFI51" s="4"/>
      <c r="JFJ51" s="4"/>
      <c r="JFK51" s="4"/>
      <c r="JFL51" s="4"/>
      <c r="JFM51" s="4"/>
      <c r="JFN51" s="4"/>
      <c r="JFO51" s="4"/>
      <c r="JFP51" s="4"/>
      <c r="JFQ51" s="4"/>
      <c r="JFR51" s="4"/>
      <c r="JFS51" s="4"/>
      <c r="JFT51" s="4"/>
      <c r="JFU51" s="4"/>
      <c r="JFV51" s="4"/>
      <c r="JFW51" s="4"/>
      <c r="JFX51" s="4"/>
      <c r="JFY51" s="4"/>
      <c r="JFZ51" s="4"/>
      <c r="JGA51" s="4"/>
      <c r="JGB51" s="4"/>
      <c r="JGC51" s="4"/>
      <c r="JGD51" s="4"/>
      <c r="JGE51" s="4"/>
      <c r="JGF51" s="4"/>
      <c r="JGG51" s="4"/>
      <c r="JGH51" s="4"/>
      <c r="JGI51" s="4"/>
      <c r="JGJ51" s="4"/>
      <c r="JGK51" s="4"/>
      <c r="JGL51" s="4"/>
      <c r="JGM51" s="4"/>
      <c r="JGN51" s="4"/>
      <c r="JGO51" s="4"/>
      <c r="JGP51" s="4"/>
      <c r="JGQ51" s="4"/>
      <c r="JGR51" s="4"/>
      <c r="JGS51" s="4"/>
      <c r="JGT51" s="4"/>
      <c r="JGU51" s="4"/>
      <c r="JGV51" s="4"/>
      <c r="JGW51" s="4"/>
      <c r="JGX51" s="4"/>
      <c r="JGY51" s="4"/>
      <c r="JGZ51" s="4"/>
      <c r="JHA51" s="4"/>
      <c r="JHB51" s="4"/>
      <c r="JHC51" s="4"/>
      <c r="JHD51" s="4"/>
      <c r="JHE51" s="4"/>
      <c r="JHF51" s="4"/>
      <c r="JHG51" s="4"/>
      <c r="JHH51" s="4"/>
      <c r="JHI51" s="4"/>
      <c r="JHJ51" s="4"/>
      <c r="JHK51" s="4"/>
      <c r="JHL51" s="4"/>
      <c r="JHM51" s="4"/>
      <c r="JHN51" s="4"/>
      <c r="JHO51" s="4"/>
      <c r="JHP51" s="4"/>
      <c r="JHQ51" s="4"/>
      <c r="JHR51" s="4"/>
      <c r="JHS51" s="4"/>
      <c r="JHT51" s="4"/>
      <c r="JHU51" s="4"/>
      <c r="JHV51" s="4"/>
      <c r="JHW51" s="4"/>
      <c r="JHX51" s="4"/>
      <c r="JHY51" s="4"/>
      <c r="JHZ51" s="4"/>
      <c r="JIA51" s="4"/>
      <c r="JIB51" s="4"/>
      <c r="JIC51" s="4"/>
      <c r="JID51" s="4"/>
      <c r="JIE51" s="4"/>
      <c r="JIF51" s="4"/>
      <c r="JIG51" s="4"/>
      <c r="JIH51" s="4"/>
      <c r="JII51" s="4"/>
      <c r="JIJ51" s="4"/>
      <c r="JIK51" s="4"/>
      <c r="JIL51" s="4"/>
      <c r="JIM51" s="4"/>
      <c r="JIN51" s="4"/>
      <c r="JIO51" s="4"/>
      <c r="JIP51" s="4"/>
      <c r="JIQ51" s="4"/>
      <c r="JIR51" s="4"/>
      <c r="JIS51" s="4"/>
      <c r="JIT51" s="4"/>
      <c r="JIU51" s="4"/>
      <c r="JIV51" s="4"/>
      <c r="JIW51" s="4"/>
      <c r="JIX51" s="4"/>
      <c r="JIY51" s="4"/>
      <c r="JIZ51" s="4"/>
      <c r="JJA51" s="4"/>
      <c r="JJB51" s="4"/>
      <c r="JJC51" s="4"/>
      <c r="JJD51" s="4"/>
      <c r="JJE51" s="4"/>
      <c r="JJF51" s="4"/>
      <c r="JJG51" s="4"/>
      <c r="JJH51" s="4"/>
      <c r="JJI51" s="4"/>
      <c r="JJJ51" s="4"/>
      <c r="JJK51" s="4"/>
      <c r="JJL51" s="4"/>
      <c r="JJM51" s="4"/>
      <c r="JJN51" s="4"/>
      <c r="JJO51" s="4"/>
      <c r="JJP51" s="4"/>
      <c r="JJQ51" s="4"/>
      <c r="JJR51" s="4"/>
      <c r="JJS51" s="4"/>
      <c r="JJT51" s="4"/>
      <c r="JJU51" s="4"/>
      <c r="JJV51" s="4"/>
      <c r="JJW51" s="4"/>
      <c r="JJX51" s="4"/>
      <c r="JJY51" s="4"/>
      <c r="JJZ51" s="4"/>
      <c r="JKA51" s="4"/>
      <c r="JKB51" s="4"/>
      <c r="JKC51" s="4"/>
      <c r="JKD51" s="4"/>
      <c r="JKE51" s="4"/>
      <c r="JKF51" s="4"/>
      <c r="JKG51" s="4"/>
      <c r="JKH51" s="4"/>
      <c r="JKI51" s="4"/>
      <c r="JKJ51" s="4"/>
      <c r="JKK51" s="4"/>
      <c r="JKL51" s="4"/>
      <c r="JKM51" s="4"/>
      <c r="JKN51" s="4"/>
      <c r="JKO51" s="4"/>
      <c r="JKP51" s="4"/>
      <c r="JKQ51" s="4"/>
      <c r="JKR51" s="4"/>
      <c r="JKS51" s="4"/>
      <c r="JKT51" s="4"/>
      <c r="JKU51" s="4"/>
      <c r="JKV51" s="4"/>
      <c r="JKW51" s="4"/>
      <c r="JKX51" s="4"/>
      <c r="JKY51" s="4"/>
      <c r="JKZ51" s="4"/>
      <c r="JLA51" s="4"/>
      <c r="JLB51" s="4"/>
      <c r="JLC51" s="4"/>
      <c r="JLD51" s="4"/>
      <c r="JLE51" s="4"/>
      <c r="JLF51" s="4"/>
      <c r="JLG51" s="4"/>
      <c r="JLH51" s="4"/>
      <c r="JLI51" s="4"/>
      <c r="JLJ51" s="4"/>
      <c r="JLK51" s="4"/>
      <c r="JLL51" s="4"/>
      <c r="JLM51" s="4"/>
      <c r="JLN51" s="4"/>
      <c r="JLO51" s="4"/>
      <c r="JLP51" s="4"/>
      <c r="JLQ51" s="4"/>
      <c r="JLR51" s="4"/>
      <c r="JLS51" s="4"/>
      <c r="JLT51" s="4"/>
      <c r="JLU51" s="4"/>
      <c r="JLV51" s="4"/>
      <c r="JLW51" s="4"/>
      <c r="JLX51" s="4"/>
      <c r="JLY51" s="4"/>
      <c r="JLZ51" s="4"/>
      <c r="JMA51" s="4"/>
      <c r="JMB51" s="4"/>
      <c r="JMC51" s="4"/>
      <c r="JMD51" s="4"/>
      <c r="JME51" s="4"/>
      <c r="JMF51" s="4"/>
      <c r="JMG51" s="4"/>
      <c r="JMH51" s="4"/>
      <c r="JMI51" s="4"/>
      <c r="JMJ51" s="4"/>
      <c r="JMK51" s="4"/>
      <c r="JML51" s="4"/>
      <c r="JMM51" s="4"/>
      <c r="JMN51" s="4"/>
      <c r="JMO51" s="4"/>
      <c r="JMP51" s="4"/>
      <c r="JMQ51" s="4"/>
      <c r="JMR51" s="4"/>
      <c r="JMS51" s="4"/>
      <c r="JMT51" s="4"/>
      <c r="JMU51" s="4"/>
      <c r="JMV51" s="4"/>
      <c r="JMW51" s="4"/>
      <c r="JMX51" s="4"/>
      <c r="JMY51" s="4"/>
      <c r="JMZ51" s="4"/>
      <c r="JNA51" s="4"/>
      <c r="JNB51" s="4"/>
      <c r="JNC51" s="4"/>
      <c r="JND51" s="4"/>
      <c r="JNE51" s="4"/>
      <c r="JNF51" s="4"/>
      <c r="JNG51" s="4"/>
      <c r="JNH51" s="4"/>
      <c r="JNI51" s="4"/>
      <c r="JNJ51" s="4"/>
      <c r="JNK51" s="4"/>
      <c r="JNL51" s="4"/>
      <c r="JNM51" s="4"/>
      <c r="JNN51" s="4"/>
      <c r="JNO51" s="4"/>
      <c r="JNP51" s="4"/>
      <c r="JNQ51" s="4"/>
      <c r="JNR51" s="4"/>
      <c r="JNS51" s="4"/>
      <c r="JNT51" s="4"/>
      <c r="JNU51" s="4"/>
      <c r="JNV51" s="4"/>
      <c r="JNW51" s="4"/>
      <c r="JNX51" s="4"/>
      <c r="JNY51" s="4"/>
      <c r="JNZ51" s="4"/>
      <c r="JOA51" s="4"/>
      <c r="JOB51" s="4"/>
      <c r="JOC51" s="4"/>
      <c r="JOD51" s="4"/>
      <c r="JOE51" s="4"/>
      <c r="JOF51" s="4"/>
      <c r="JOG51" s="4"/>
      <c r="JOH51" s="4"/>
      <c r="JOI51" s="4"/>
      <c r="JOJ51" s="4"/>
      <c r="JOK51" s="4"/>
      <c r="JOL51" s="4"/>
      <c r="JOM51" s="4"/>
      <c r="JON51" s="4"/>
      <c r="JOO51" s="4"/>
      <c r="JOP51" s="4"/>
      <c r="JOQ51" s="4"/>
      <c r="JOR51" s="4"/>
      <c r="JOS51" s="4"/>
      <c r="JOT51" s="4"/>
      <c r="JOU51" s="4"/>
      <c r="JOV51" s="4"/>
      <c r="JOW51" s="4"/>
      <c r="JOX51" s="4"/>
      <c r="JOY51" s="4"/>
      <c r="JOZ51" s="4"/>
      <c r="JPA51" s="4"/>
      <c r="JPB51" s="4"/>
      <c r="JPC51" s="4"/>
      <c r="JPD51" s="4"/>
      <c r="JPE51" s="4"/>
      <c r="JPF51" s="4"/>
      <c r="JPG51" s="4"/>
      <c r="JPH51" s="4"/>
      <c r="JPI51" s="4"/>
      <c r="JPJ51" s="4"/>
      <c r="JPK51" s="4"/>
      <c r="JPL51" s="4"/>
      <c r="JPM51" s="4"/>
      <c r="JPN51" s="4"/>
      <c r="JPO51" s="4"/>
      <c r="JPP51" s="4"/>
      <c r="JPQ51" s="4"/>
      <c r="JPR51" s="4"/>
      <c r="JPS51" s="4"/>
      <c r="JPT51" s="4"/>
      <c r="JPU51" s="4"/>
      <c r="JPV51" s="4"/>
      <c r="JPW51" s="4"/>
      <c r="JPX51" s="4"/>
      <c r="JPY51" s="4"/>
      <c r="JPZ51" s="4"/>
      <c r="JQA51" s="4"/>
      <c r="JQB51" s="4"/>
      <c r="JQC51" s="4"/>
      <c r="JQD51" s="4"/>
      <c r="JQE51" s="4"/>
      <c r="JQF51" s="4"/>
      <c r="JQG51" s="4"/>
      <c r="JQH51" s="4"/>
      <c r="JQI51" s="4"/>
      <c r="JQJ51" s="4"/>
      <c r="JQK51" s="4"/>
      <c r="JQL51" s="4"/>
      <c r="JQM51" s="4"/>
      <c r="JQN51" s="4"/>
      <c r="JQO51" s="4"/>
      <c r="JQP51" s="4"/>
      <c r="JQQ51" s="4"/>
      <c r="JQR51" s="4"/>
      <c r="JQS51" s="4"/>
      <c r="JQT51" s="4"/>
      <c r="JQU51" s="4"/>
      <c r="JQV51" s="4"/>
      <c r="JQW51" s="4"/>
      <c r="JQX51" s="4"/>
      <c r="JQY51" s="4"/>
      <c r="JQZ51" s="4"/>
      <c r="JRA51" s="4"/>
      <c r="JRB51" s="4"/>
      <c r="JRC51" s="4"/>
      <c r="JRD51" s="4"/>
      <c r="JRE51" s="4"/>
      <c r="JRF51" s="4"/>
      <c r="JRG51" s="4"/>
      <c r="JRH51" s="4"/>
      <c r="JRI51" s="4"/>
      <c r="JRJ51" s="4"/>
      <c r="JRK51" s="4"/>
      <c r="JRL51" s="4"/>
      <c r="JRM51" s="4"/>
      <c r="JRN51" s="4"/>
      <c r="JRO51" s="4"/>
      <c r="JRP51" s="4"/>
      <c r="JRQ51" s="4"/>
      <c r="JRR51" s="4"/>
      <c r="JRS51" s="4"/>
      <c r="JRT51" s="4"/>
      <c r="JRU51" s="4"/>
      <c r="JRV51" s="4"/>
      <c r="JRW51" s="4"/>
      <c r="JRX51" s="4"/>
      <c r="JRY51" s="4"/>
      <c r="JRZ51" s="4"/>
      <c r="JSA51" s="4"/>
      <c r="JSB51" s="4"/>
      <c r="JSC51" s="4"/>
      <c r="JSD51" s="4"/>
      <c r="JSE51" s="4"/>
      <c r="JSF51" s="4"/>
      <c r="JSG51" s="4"/>
      <c r="JSH51" s="4"/>
      <c r="JSI51" s="4"/>
      <c r="JSJ51" s="4"/>
      <c r="JSK51" s="4"/>
      <c r="JSL51" s="4"/>
      <c r="JSM51" s="4"/>
      <c r="JSN51" s="4"/>
      <c r="JSO51" s="4"/>
      <c r="JSP51" s="4"/>
      <c r="JSQ51" s="4"/>
      <c r="JSR51" s="4"/>
      <c r="JSS51" s="4"/>
      <c r="JST51" s="4"/>
      <c r="JSU51" s="4"/>
      <c r="JSV51" s="4"/>
      <c r="JSW51" s="4"/>
      <c r="JSX51" s="4"/>
      <c r="JSY51" s="4"/>
      <c r="JSZ51" s="4"/>
      <c r="JTA51" s="4"/>
      <c r="JTB51" s="4"/>
      <c r="JTC51" s="4"/>
      <c r="JTD51" s="4"/>
      <c r="JTE51" s="4"/>
      <c r="JTF51" s="4"/>
      <c r="JTG51" s="4"/>
      <c r="JTH51" s="4"/>
      <c r="JTI51" s="4"/>
      <c r="JTJ51" s="4"/>
      <c r="JTK51" s="4"/>
      <c r="JTL51" s="4"/>
      <c r="JTM51" s="4"/>
      <c r="JTN51" s="4"/>
      <c r="JTO51" s="4"/>
      <c r="JTP51" s="4"/>
      <c r="JTQ51" s="4"/>
      <c r="JTR51" s="4"/>
      <c r="JTS51" s="4"/>
      <c r="JTT51" s="4"/>
      <c r="JTU51" s="4"/>
      <c r="JTV51" s="4"/>
      <c r="JTW51" s="4"/>
      <c r="JTX51" s="4"/>
      <c r="JTY51" s="4"/>
      <c r="JTZ51" s="4"/>
      <c r="JUA51" s="4"/>
      <c r="JUB51" s="4"/>
      <c r="JUC51" s="4"/>
      <c r="JUD51" s="4"/>
      <c r="JUE51" s="4"/>
      <c r="JUF51" s="4"/>
      <c r="JUG51" s="4"/>
      <c r="JUH51" s="4"/>
      <c r="JUI51" s="4"/>
      <c r="JUJ51" s="4"/>
      <c r="JUK51" s="4"/>
      <c r="JUL51" s="4"/>
      <c r="JUM51" s="4"/>
      <c r="JUN51" s="4"/>
      <c r="JUO51" s="4"/>
      <c r="JUP51" s="4"/>
      <c r="JUQ51" s="4"/>
      <c r="JUR51" s="4"/>
      <c r="JUS51" s="4"/>
      <c r="JUT51" s="4"/>
      <c r="JUU51" s="4"/>
      <c r="JUV51" s="4"/>
      <c r="JUW51" s="4"/>
      <c r="JUX51" s="4"/>
      <c r="JUY51" s="4"/>
      <c r="JUZ51" s="4"/>
      <c r="JVA51" s="4"/>
      <c r="JVB51" s="4"/>
      <c r="JVC51" s="4"/>
      <c r="JVD51" s="4"/>
      <c r="JVE51" s="4"/>
      <c r="JVF51" s="4"/>
      <c r="JVG51" s="4"/>
      <c r="JVH51" s="4"/>
      <c r="JVI51" s="4"/>
      <c r="JVJ51" s="4"/>
      <c r="JVK51" s="4"/>
      <c r="JVL51" s="4"/>
      <c r="JVM51" s="4"/>
      <c r="JVN51" s="4"/>
      <c r="JVO51" s="4"/>
      <c r="JVP51" s="4"/>
      <c r="JVQ51" s="4"/>
      <c r="JVR51" s="4"/>
      <c r="JVS51" s="4"/>
      <c r="JVT51" s="4"/>
      <c r="JVU51" s="4"/>
      <c r="JVV51" s="4"/>
      <c r="JVW51" s="4"/>
      <c r="JVX51" s="4"/>
      <c r="JVY51" s="4"/>
      <c r="JVZ51" s="4"/>
      <c r="JWA51" s="4"/>
      <c r="JWB51" s="4"/>
      <c r="JWC51" s="4"/>
      <c r="JWD51" s="4"/>
      <c r="JWE51" s="4"/>
      <c r="JWF51" s="4"/>
      <c r="JWG51" s="4"/>
      <c r="JWH51" s="4"/>
      <c r="JWI51" s="4"/>
      <c r="JWJ51" s="4"/>
      <c r="JWK51" s="4"/>
      <c r="JWL51" s="4"/>
      <c r="JWM51" s="4"/>
      <c r="JWN51" s="4"/>
      <c r="JWO51" s="4"/>
      <c r="JWP51" s="4"/>
      <c r="JWQ51" s="4"/>
      <c r="JWR51" s="4"/>
      <c r="JWS51" s="4"/>
      <c r="JWT51" s="4"/>
      <c r="JWU51" s="4"/>
      <c r="JWV51" s="4"/>
      <c r="JWW51" s="4"/>
      <c r="JWX51" s="4"/>
      <c r="JWY51" s="4"/>
      <c r="JWZ51" s="4"/>
      <c r="JXA51" s="4"/>
      <c r="JXB51" s="4"/>
      <c r="JXC51" s="4"/>
      <c r="JXD51" s="4"/>
      <c r="JXE51" s="4"/>
      <c r="JXF51" s="4"/>
      <c r="JXG51" s="4"/>
      <c r="JXH51" s="4"/>
      <c r="JXI51" s="4"/>
      <c r="JXJ51" s="4"/>
      <c r="JXK51" s="4"/>
      <c r="JXL51" s="4"/>
      <c r="JXM51" s="4"/>
      <c r="JXN51" s="4"/>
      <c r="JXO51" s="4"/>
      <c r="JXP51" s="4"/>
      <c r="JXQ51" s="4"/>
      <c r="JXR51" s="4"/>
      <c r="JXS51" s="4"/>
      <c r="JXT51" s="4"/>
      <c r="JXU51" s="4"/>
      <c r="JXV51" s="4"/>
      <c r="JXW51" s="4"/>
      <c r="JXX51" s="4"/>
      <c r="JXY51" s="4"/>
      <c r="JXZ51" s="4"/>
      <c r="JYA51" s="4"/>
      <c r="JYB51" s="4"/>
      <c r="JYC51" s="4"/>
      <c r="JYD51" s="4"/>
      <c r="JYE51" s="4"/>
      <c r="JYF51" s="4"/>
      <c r="JYG51" s="4"/>
      <c r="JYH51" s="4"/>
      <c r="JYI51" s="4"/>
      <c r="JYJ51" s="4"/>
      <c r="JYK51" s="4"/>
      <c r="JYL51" s="4"/>
      <c r="JYM51" s="4"/>
      <c r="JYN51" s="4"/>
      <c r="JYO51" s="4"/>
      <c r="JYP51" s="4"/>
      <c r="JYQ51" s="4"/>
      <c r="JYR51" s="4"/>
      <c r="JYS51" s="4"/>
      <c r="JYT51" s="4"/>
      <c r="JYU51" s="4"/>
      <c r="JYV51" s="4"/>
      <c r="JYW51" s="4"/>
      <c r="JYX51" s="4"/>
      <c r="JYY51" s="4"/>
      <c r="JYZ51" s="4"/>
      <c r="JZA51" s="4"/>
      <c r="JZB51" s="4"/>
      <c r="JZC51" s="4"/>
      <c r="JZD51" s="4"/>
      <c r="JZE51" s="4"/>
      <c r="JZF51" s="4"/>
      <c r="JZG51" s="4"/>
      <c r="JZH51" s="4"/>
      <c r="JZI51" s="4"/>
      <c r="JZJ51" s="4"/>
      <c r="JZK51" s="4"/>
      <c r="JZL51" s="4"/>
      <c r="JZM51" s="4"/>
      <c r="JZN51" s="4"/>
      <c r="JZO51" s="4"/>
      <c r="JZP51" s="4"/>
      <c r="JZQ51" s="4"/>
      <c r="JZR51" s="4"/>
      <c r="JZS51" s="4"/>
      <c r="JZT51" s="4"/>
      <c r="JZU51" s="4"/>
      <c r="JZV51" s="4"/>
      <c r="JZW51" s="4"/>
      <c r="JZX51" s="4"/>
      <c r="JZY51" s="4"/>
      <c r="JZZ51" s="4"/>
      <c r="KAA51" s="4"/>
      <c r="KAB51" s="4"/>
      <c r="KAC51" s="4"/>
      <c r="KAD51" s="4"/>
      <c r="KAE51" s="4"/>
      <c r="KAF51" s="4"/>
      <c r="KAG51" s="4"/>
      <c r="KAH51" s="4"/>
      <c r="KAI51" s="4"/>
      <c r="KAJ51" s="4"/>
      <c r="KAK51" s="4"/>
      <c r="KAL51" s="4"/>
      <c r="KAM51" s="4"/>
      <c r="KAN51" s="4"/>
      <c r="KAO51" s="4"/>
      <c r="KAP51" s="4"/>
      <c r="KAQ51" s="4"/>
      <c r="KAR51" s="4"/>
      <c r="KAS51" s="4"/>
      <c r="KAT51" s="4"/>
      <c r="KAU51" s="4"/>
      <c r="KAV51" s="4"/>
      <c r="KAW51" s="4"/>
      <c r="KAX51" s="4"/>
      <c r="KAY51" s="4"/>
      <c r="KAZ51" s="4"/>
      <c r="KBA51" s="4"/>
      <c r="KBB51" s="4"/>
      <c r="KBC51" s="4"/>
      <c r="KBD51" s="4"/>
      <c r="KBE51" s="4"/>
      <c r="KBF51" s="4"/>
      <c r="KBG51" s="4"/>
      <c r="KBH51" s="4"/>
      <c r="KBI51" s="4"/>
      <c r="KBJ51" s="4"/>
      <c r="KBK51" s="4"/>
      <c r="KBL51" s="4"/>
      <c r="KBM51" s="4"/>
      <c r="KBN51" s="4"/>
      <c r="KBO51" s="4"/>
      <c r="KBP51" s="4"/>
      <c r="KBQ51" s="4"/>
      <c r="KBR51" s="4"/>
      <c r="KBS51" s="4"/>
      <c r="KBT51" s="4"/>
      <c r="KBU51" s="4"/>
      <c r="KBV51" s="4"/>
      <c r="KBW51" s="4"/>
      <c r="KBX51" s="4"/>
      <c r="KBY51" s="4"/>
      <c r="KBZ51" s="4"/>
      <c r="KCA51" s="4"/>
      <c r="KCB51" s="4"/>
      <c r="KCC51" s="4"/>
      <c r="KCD51" s="4"/>
      <c r="KCE51" s="4"/>
      <c r="KCF51" s="4"/>
      <c r="KCG51" s="4"/>
      <c r="KCH51" s="4"/>
      <c r="KCI51" s="4"/>
      <c r="KCJ51" s="4"/>
      <c r="KCK51" s="4"/>
      <c r="KCL51" s="4"/>
      <c r="KCM51" s="4"/>
      <c r="KCN51" s="4"/>
      <c r="KCO51" s="4"/>
      <c r="KCP51" s="4"/>
      <c r="KCQ51" s="4"/>
      <c r="KCR51" s="4"/>
      <c r="KCS51" s="4"/>
      <c r="KCT51" s="4"/>
      <c r="KCU51" s="4"/>
      <c r="KCV51" s="4"/>
      <c r="KCW51" s="4"/>
      <c r="KCX51" s="4"/>
      <c r="KCY51" s="4"/>
      <c r="KCZ51" s="4"/>
      <c r="KDA51" s="4"/>
      <c r="KDB51" s="4"/>
      <c r="KDC51" s="4"/>
      <c r="KDD51" s="4"/>
      <c r="KDE51" s="4"/>
      <c r="KDF51" s="4"/>
      <c r="KDG51" s="4"/>
      <c r="KDH51" s="4"/>
      <c r="KDI51" s="4"/>
      <c r="KDJ51" s="4"/>
      <c r="KDK51" s="4"/>
      <c r="KDL51" s="4"/>
      <c r="KDM51" s="4"/>
      <c r="KDN51" s="4"/>
      <c r="KDO51" s="4"/>
      <c r="KDP51" s="4"/>
      <c r="KDQ51" s="4"/>
      <c r="KDR51" s="4"/>
      <c r="KDS51" s="4"/>
      <c r="KDT51" s="4"/>
      <c r="KDU51" s="4"/>
      <c r="KDV51" s="4"/>
      <c r="KDW51" s="4"/>
      <c r="KDX51" s="4"/>
      <c r="KDY51" s="4"/>
      <c r="KDZ51" s="4"/>
      <c r="KEA51" s="4"/>
      <c r="KEB51" s="4"/>
      <c r="KEC51" s="4"/>
      <c r="KED51" s="4"/>
      <c r="KEE51" s="4"/>
      <c r="KEF51" s="4"/>
      <c r="KEG51" s="4"/>
      <c r="KEH51" s="4"/>
      <c r="KEI51" s="4"/>
      <c r="KEJ51" s="4"/>
      <c r="KEK51" s="4"/>
      <c r="KEL51" s="4"/>
      <c r="KEM51" s="4"/>
      <c r="KEN51" s="4"/>
      <c r="KEO51" s="4"/>
      <c r="KEP51" s="4"/>
      <c r="KEQ51" s="4"/>
      <c r="KER51" s="4"/>
      <c r="KES51" s="4"/>
      <c r="KET51" s="4"/>
      <c r="KEU51" s="4"/>
      <c r="KEV51" s="4"/>
      <c r="KEW51" s="4"/>
      <c r="KEX51" s="4"/>
      <c r="KEY51" s="4"/>
      <c r="KEZ51" s="4"/>
      <c r="KFA51" s="4"/>
      <c r="KFB51" s="4"/>
      <c r="KFC51" s="4"/>
      <c r="KFD51" s="4"/>
      <c r="KFE51" s="4"/>
      <c r="KFF51" s="4"/>
      <c r="KFG51" s="4"/>
      <c r="KFH51" s="4"/>
      <c r="KFI51" s="4"/>
      <c r="KFJ51" s="4"/>
      <c r="KFK51" s="4"/>
      <c r="KFL51" s="4"/>
      <c r="KFM51" s="4"/>
      <c r="KFN51" s="4"/>
      <c r="KFO51" s="4"/>
      <c r="KFP51" s="4"/>
      <c r="KFQ51" s="4"/>
      <c r="KFR51" s="4"/>
      <c r="KFS51" s="4"/>
      <c r="KFT51" s="4"/>
      <c r="KFU51" s="4"/>
      <c r="KFV51" s="4"/>
      <c r="KFW51" s="4"/>
      <c r="KFX51" s="4"/>
      <c r="KFY51" s="4"/>
      <c r="KFZ51" s="4"/>
      <c r="KGA51" s="4"/>
      <c r="KGB51" s="4"/>
      <c r="KGC51" s="4"/>
      <c r="KGD51" s="4"/>
      <c r="KGE51" s="4"/>
      <c r="KGF51" s="4"/>
      <c r="KGG51" s="4"/>
      <c r="KGH51" s="4"/>
      <c r="KGI51" s="4"/>
      <c r="KGJ51" s="4"/>
      <c r="KGK51" s="4"/>
      <c r="KGL51" s="4"/>
      <c r="KGM51" s="4"/>
      <c r="KGN51" s="4"/>
      <c r="KGO51" s="4"/>
      <c r="KGP51" s="4"/>
      <c r="KGQ51" s="4"/>
      <c r="KGR51" s="4"/>
      <c r="KGS51" s="4"/>
      <c r="KGT51" s="4"/>
      <c r="KGU51" s="4"/>
      <c r="KGV51" s="4"/>
      <c r="KGW51" s="4"/>
      <c r="KGX51" s="4"/>
      <c r="KGY51" s="4"/>
      <c r="KGZ51" s="4"/>
      <c r="KHA51" s="4"/>
      <c r="KHB51" s="4"/>
      <c r="KHC51" s="4"/>
      <c r="KHD51" s="4"/>
      <c r="KHE51" s="4"/>
      <c r="KHF51" s="4"/>
      <c r="KHG51" s="4"/>
      <c r="KHH51" s="4"/>
      <c r="KHI51" s="4"/>
      <c r="KHJ51" s="4"/>
      <c r="KHK51" s="4"/>
      <c r="KHL51" s="4"/>
      <c r="KHM51" s="4"/>
      <c r="KHN51" s="4"/>
      <c r="KHO51" s="4"/>
      <c r="KHP51" s="4"/>
      <c r="KHQ51" s="4"/>
      <c r="KHR51" s="4"/>
      <c r="KHS51" s="4"/>
      <c r="KHT51" s="4"/>
      <c r="KHU51" s="4"/>
      <c r="KHV51" s="4"/>
      <c r="KHW51" s="4"/>
      <c r="KHX51" s="4"/>
      <c r="KHY51" s="4"/>
      <c r="KHZ51" s="4"/>
      <c r="KIA51" s="4"/>
      <c r="KIB51" s="4"/>
      <c r="KIC51" s="4"/>
      <c r="KID51" s="4"/>
      <c r="KIE51" s="4"/>
      <c r="KIF51" s="4"/>
      <c r="KIG51" s="4"/>
      <c r="KIH51" s="4"/>
      <c r="KII51" s="4"/>
      <c r="KIJ51" s="4"/>
      <c r="KIK51" s="4"/>
      <c r="KIL51" s="4"/>
      <c r="KIM51" s="4"/>
      <c r="KIN51" s="4"/>
      <c r="KIO51" s="4"/>
      <c r="KIP51" s="4"/>
      <c r="KIQ51" s="4"/>
      <c r="KIR51" s="4"/>
      <c r="KIS51" s="4"/>
      <c r="KIT51" s="4"/>
      <c r="KIU51" s="4"/>
      <c r="KIV51" s="4"/>
      <c r="KIW51" s="4"/>
      <c r="KIX51" s="4"/>
      <c r="KIY51" s="4"/>
      <c r="KIZ51" s="4"/>
      <c r="KJA51" s="4"/>
      <c r="KJB51" s="4"/>
      <c r="KJC51" s="4"/>
      <c r="KJD51" s="4"/>
      <c r="KJE51" s="4"/>
      <c r="KJF51" s="4"/>
      <c r="KJG51" s="4"/>
      <c r="KJH51" s="4"/>
      <c r="KJI51" s="4"/>
      <c r="KJJ51" s="4"/>
      <c r="KJK51" s="4"/>
      <c r="KJL51" s="4"/>
      <c r="KJM51" s="4"/>
      <c r="KJN51" s="4"/>
      <c r="KJO51" s="4"/>
      <c r="KJP51" s="4"/>
      <c r="KJQ51" s="4"/>
      <c r="KJR51" s="4"/>
      <c r="KJS51" s="4"/>
      <c r="KJT51" s="4"/>
      <c r="KJU51" s="4"/>
      <c r="KJV51" s="4"/>
      <c r="KJW51" s="4"/>
      <c r="KJX51" s="4"/>
      <c r="KJY51" s="4"/>
      <c r="KJZ51" s="4"/>
      <c r="KKA51" s="4"/>
      <c r="KKB51" s="4"/>
      <c r="KKC51" s="4"/>
      <c r="KKD51" s="4"/>
      <c r="KKE51" s="4"/>
      <c r="KKF51" s="4"/>
      <c r="KKG51" s="4"/>
      <c r="KKH51" s="4"/>
      <c r="KKI51" s="4"/>
      <c r="KKJ51" s="4"/>
      <c r="KKK51" s="4"/>
      <c r="KKL51" s="4"/>
      <c r="KKM51" s="4"/>
      <c r="KKN51" s="4"/>
      <c r="KKO51" s="4"/>
      <c r="KKP51" s="4"/>
      <c r="KKQ51" s="4"/>
      <c r="KKR51" s="4"/>
      <c r="KKS51" s="4"/>
      <c r="KKT51" s="4"/>
      <c r="KKU51" s="4"/>
      <c r="KKV51" s="4"/>
      <c r="KKW51" s="4"/>
      <c r="KKX51" s="4"/>
      <c r="KKY51" s="4"/>
      <c r="KKZ51" s="4"/>
      <c r="KLA51" s="4"/>
      <c r="KLB51" s="4"/>
      <c r="KLC51" s="4"/>
      <c r="KLD51" s="4"/>
      <c r="KLE51" s="4"/>
      <c r="KLF51" s="4"/>
      <c r="KLG51" s="4"/>
      <c r="KLH51" s="4"/>
      <c r="KLI51" s="4"/>
      <c r="KLJ51" s="4"/>
      <c r="KLK51" s="4"/>
      <c r="KLL51" s="4"/>
      <c r="KLM51" s="4"/>
      <c r="KLN51" s="4"/>
      <c r="KLO51" s="4"/>
      <c r="KLP51" s="4"/>
      <c r="KLQ51" s="4"/>
      <c r="KLR51" s="4"/>
      <c r="KLS51" s="4"/>
      <c r="KLT51" s="4"/>
      <c r="KLU51" s="4"/>
      <c r="KLV51" s="4"/>
      <c r="KLW51" s="4"/>
      <c r="KLX51" s="4"/>
      <c r="KLY51" s="4"/>
      <c r="KLZ51" s="4"/>
      <c r="KMA51" s="4"/>
      <c r="KMB51" s="4"/>
      <c r="KMC51" s="4"/>
      <c r="KMD51" s="4"/>
      <c r="KME51" s="4"/>
      <c r="KMF51" s="4"/>
      <c r="KMG51" s="4"/>
      <c r="KMH51" s="4"/>
      <c r="KMI51" s="4"/>
      <c r="KMJ51" s="4"/>
      <c r="KMK51" s="4"/>
      <c r="KML51" s="4"/>
      <c r="KMM51" s="4"/>
      <c r="KMN51" s="4"/>
      <c r="KMO51" s="4"/>
      <c r="KMP51" s="4"/>
      <c r="KMQ51" s="4"/>
      <c r="KMR51" s="4"/>
      <c r="KMS51" s="4"/>
      <c r="KMT51" s="4"/>
      <c r="KMU51" s="4"/>
      <c r="KMV51" s="4"/>
      <c r="KMW51" s="4"/>
      <c r="KMX51" s="4"/>
      <c r="KMY51" s="4"/>
      <c r="KMZ51" s="4"/>
      <c r="KNA51" s="4"/>
      <c r="KNB51" s="4"/>
      <c r="KNC51" s="4"/>
      <c r="KND51" s="4"/>
      <c r="KNE51" s="4"/>
      <c r="KNF51" s="4"/>
      <c r="KNG51" s="4"/>
      <c r="KNH51" s="4"/>
      <c r="KNI51" s="4"/>
      <c r="KNJ51" s="4"/>
      <c r="KNK51" s="4"/>
      <c r="KNL51" s="4"/>
      <c r="KNM51" s="4"/>
      <c r="KNN51" s="4"/>
      <c r="KNO51" s="4"/>
      <c r="KNP51" s="4"/>
      <c r="KNQ51" s="4"/>
      <c r="KNR51" s="4"/>
      <c r="KNS51" s="4"/>
      <c r="KNT51" s="4"/>
      <c r="KNU51" s="4"/>
      <c r="KNV51" s="4"/>
      <c r="KNW51" s="4"/>
      <c r="KNX51" s="4"/>
      <c r="KNY51" s="4"/>
      <c r="KNZ51" s="4"/>
      <c r="KOA51" s="4"/>
      <c r="KOB51" s="4"/>
      <c r="KOC51" s="4"/>
      <c r="KOD51" s="4"/>
      <c r="KOE51" s="4"/>
      <c r="KOF51" s="4"/>
      <c r="KOG51" s="4"/>
      <c r="KOH51" s="4"/>
      <c r="KOI51" s="4"/>
      <c r="KOJ51" s="4"/>
      <c r="KOK51" s="4"/>
      <c r="KOL51" s="4"/>
      <c r="KOM51" s="4"/>
      <c r="KON51" s="4"/>
      <c r="KOO51" s="4"/>
      <c r="KOP51" s="4"/>
      <c r="KOQ51" s="4"/>
      <c r="KOR51" s="4"/>
      <c r="KOS51" s="4"/>
      <c r="KOT51" s="4"/>
      <c r="KOU51" s="4"/>
      <c r="KOV51" s="4"/>
      <c r="KOW51" s="4"/>
      <c r="KOX51" s="4"/>
      <c r="KOY51" s="4"/>
      <c r="KOZ51" s="4"/>
      <c r="KPA51" s="4"/>
      <c r="KPB51" s="4"/>
      <c r="KPC51" s="4"/>
      <c r="KPD51" s="4"/>
      <c r="KPE51" s="4"/>
      <c r="KPF51" s="4"/>
      <c r="KPG51" s="4"/>
      <c r="KPH51" s="4"/>
      <c r="KPI51" s="4"/>
      <c r="KPJ51" s="4"/>
      <c r="KPK51" s="4"/>
      <c r="KPL51" s="4"/>
      <c r="KPM51" s="4"/>
      <c r="KPN51" s="4"/>
      <c r="KPO51" s="4"/>
      <c r="KPP51" s="4"/>
      <c r="KPQ51" s="4"/>
      <c r="KPR51" s="4"/>
      <c r="KPS51" s="4"/>
      <c r="KPT51" s="4"/>
      <c r="KPU51" s="4"/>
      <c r="KPV51" s="4"/>
      <c r="KPW51" s="4"/>
      <c r="KPX51" s="4"/>
      <c r="KPY51" s="4"/>
      <c r="KPZ51" s="4"/>
      <c r="KQA51" s="4"/>
      <c r="KQB51" s="4"/>
      <c r="KQC51" s="4"/>
      <c r="KQD51" s="4"/>
      <c r="KQE51" s="4"/>
      <c r="KQF51" s="4"/>
      <c r="KQG51" s="4"/>
      <c r="KQH51" s="4"/>
      <c r="KQI51" s="4"/>
      <c r="KQJ51" s="4"/>
      <c r="KQK51" s="4"/>
      <c r="KQL51" s="4"/>
      <c r="KQM51" s="4"/>
      <c r="KQN51" s="4"/>
      <c r="KQO51" s="4"/>
      <c r="KQP51" s="4"/>
      <c r="KQQ51" s="4"/>
      <c r="KQR51" s="4"/>
      <c r="KQS51" s="4"/>
      <c r="KQT51" s="4"/>
      <c r="KQU51" s="4"/>
      <c r="KQV51" s="4"/>
      <c r="KQW51" s="4"/>
      <c r="KQX51" s="4"/>
      <c r="KQY51" s="4"/>
      <c r="KQZ51" s="4"/>
      <c r="KRA51" s="4"/>
      <c r="KRB51" s="4"/>
      <c r="KRC51" s="4"/>
      <c r="KRD51" s="4"/>
      <c r="KRE51" s="4"/>
      <c r="KRF51" s="4"/>
      <c r="KRG51" s="4"/>
      <c r="KRH51" s="4"/>
      <c r="KRI51" s="4"/>
      <c r="KRJ51" s="4"/>
      <c r="KRK51" s="4"/>
      <c r="KRL51" s="4"/>
      <c r="KRM51" s="4"/>
      <c r="KRN51" s="4"/>
      <c r="KRO51" s="4"/>
      <c r="KRP51" s="4"/>
      <c r="KRQ51" s="4"/>
      <c r="KRR51" s="4"/>
      <c r="KRS51" s="4"/>
      <c r="KRT51" s="4"/>
      <c r="KRU51" s="4"/>
      <c r="KRV51" s="4"/>
      <c r="KRW51" s="4"/>
      <c r="KRX51" s="4"/>
      <c r="KRY51" s="4"/>
      <c r="KRZ51" s="4"/>
      <c r="KSA51" s="4"/>
      <c r="KSB51" s="4"/>
      <c r="KSC51" s="4"/>
      <c r="KSD51" s="4"/>
      <c r="KSE51" s="4"/>
      <c r="KSF51" s="4"/>
      <c r="KSG51" s="4"/>
      <c r="KSH51" s="4"/>
      <c r="KSI51" s="4"/>
      <c r="KSJ51" s="4"/>
      <c r="KSK51" s="4"/>
      <c r="KSL51" s="4"/>
      <c r="KSM51" s="4"/>
      <c r="KSN51" s="4"/>
      <c r="KSO51" s="4"/>
      <c r="KSP51" s="4"/>
      <c r="KSQ51" s="4"/>
      <c r="KSR51" s="4"/>
      <c r="KSS51" s="4"/>
      <c r="KST51" s="4"/>
      <c r="KSU51" s="4"/>
      <c r="KSV51" s="4"/>
      <c r="KSW51" s="4"/>
      <c r="KSX51" s="4"/>
      <c r="KSY51" s="4"/>
      <c r="KSZ51" s="4"/>
      <c r="KTA51" s="4"/>
      <c r="KTB51" s="4"/>
      <c r="KTC51" s="4"/>
      <c r="KTD51" s="4"/>
      <c r="KTE51" s="4"/>
      <c r="KTF51" s="4"/>
      <c r="KTG51" s="4"/>
      <c r="KTH51" s="4"/>
      <c r="KTI51" s="4"/>
      <c r="KTJ51" s="4"/>
      <c r="KTK51" s="4"/>
      <c r="KTL51" s="4"/>
      <c r="KTM51" s="4"/>
      <c r="KTN51" s="4"/>
      <c r="KTO51" s="4"/>
      <c r="KTP51" s="4"/>
      <c r="KTQ51" s="4"/>
      <c r="KTR51" s="4"/>
      <c r="KTS51" s="4"/>
      <c r="KTT51" s="4"/>
      <c r="KTU51" s="4"/>
      <c r="KTV51" s="4"/>
      <c r="KTW51" s="4"/>
      <c r="KTX51" s="4"/>
      <c r="KTY51" s="4"/>
      <c r="KTZ51" s="4"/>
      <c r="KUA51" s="4"/>
      <c r="KUB51" s="4"/>
      <c r="KUC51" s="4"/>
      <c r="KUD51" s="4"/>
      <c r="KUE51" s="4"/>
      <c r="KUF51" s="4"/>
      <c r="KUG51" s="4"/>
      <c r="KUH51" s="4"/>
      <c r="KUI51" s="4"/>
      <c r="KUJ51" s="4"/>
      <c r="KUK51" s="4"/>
      <c r="KUL51" s="4"/>
      <c r="KUM51" s="4"/>
      <c r="KUN51" s="4"/>
      <c r="KUO51" s="4"/>
      <c r="KUP51" s="4"/>
      <c r="KUQ51" s="4"/>
      <c r="KUR51" s="4"/>
      <c r="KUS51" s="4"/>
      <c r="KUT51" s="4"/>
      <c r="KUU51" s="4"/>
      <c r="KUV51" s="4"/>
      <c r="KUW51" s="4"/>
      <c r="KUX51" s="4"/>
      <c r="KUY51" s="4"/>
      <c r="KUZ51" s="4"/>
      <c r="KVA51" s="4"/>
      <c r="KVB51" s="4"/>
      <c r="KVC51" s="4"/>
      <c r="KVD51" s="4"/>
      <c r="KVE51" s="4"/>
      <c r="KVF51" s="4"/>
      <c r="KVG51" s="4"/>
      <c r="KVH51" s="4"/>
      <c r="KVI51" s="4"/>
      <c r="KVJ51" s="4"/>
      <c r="KVK51" s="4"/>
      <c r="KVL51" s="4"/>
      <c r="KVM51" s="4"/>
      <c r="KVN51" s="4"/>
      <c r="KVO51" s="4"/>
      <c r="KVP51" s="4"/>
      <c r="KVQ51" s="4"/>
      <c r="KVR51" s="4"/>
      <c r="KVS51" s="4"/>
      <c r="KVT51" s="4"/>
      <c r="KVU51" s="4"/>
      <c r="KVV51" s="4"/>
      <c r="KVW51" s="4"/>
      <c r="KVX51" s="4"/>
      <c r="KVY51" s="4"/>
      <c r="KVZ51" s="4"/>
      <c r="KWA51" s="4"/>
      <c r="KWB51" s="4"/>
      <c r="KWC51" s="4"/>
      <c r="KWD51" s="4"/>
      <c r="KWE51" s="4"/>
      <c r="KWF51" s="4"/>
      <c r="KWG51" s="4"/>
      <c r="KWH51" s="4"/>
      <c r="KWI51" s="4"/>
      <c r="KWJ51" s="4"/>
      <c r="KWK51" s="4"/>
      <c r="KWL51" s="4"/>
      <c r="KWM51" s="4"/>
      <c r="KWN51" s="4"/>
      <c r="KWO51" s="4"/>
      <c r="KWP51" s="4"/>
      <c r="KWQ51" s="4"/>
      <c r="KWR51" s="4"/>
      <c r="KWS51" s="4"/>
      <c r="KWT51" s="4"/>
      <c r="KWU51" s="4"/>
      <c r="KWV51" s="4"/>
      <c r="KWW51" s="4"/>
      <c r="KWX51" s="4"/>
      <c r="KWY51" s="4"/>
      <c r="KWZ51" s="4"/>
      <c r="KXA51" s="4"/>
      <c r="KXB51" s="4"/>
      <c r="KXC51" s="4"/>
      <c r="KXD51" s="4"/>
      <c r="KXE51" s="4"/>
      <c r="KXF51" s="4"/>
      <c r="KXG51" s="4"/>
      <c r="KXH51" s="4"/>
      <c r="KXI51" s="4"/>
      <c r="KXJ51" s="4"/>
      <c r="KXK51" s="4"/>
      <c r="KXL51" s="4"/>
      <c r="KXM51" s="4"/>
      <c r="KXN51" s="4"/>
      <c r="KXO51" s="4"/>
      <c r="KXP51" s="4"/>
      <c r="KXQ51" s="4"/>
      <c r="KXR51" s="4"/>
      <c r="KXS51" s="4"/>
      <c r="KXT51" s="4"/>
      <c r="KXU51" s="4"/>
      <c r="KXV51" s="4"/>
      <c r="KXW51" s="4"/>
      <c r="KXX51" s="4"/>
      <c r="KXY51" s="4"/>
      <c r="KXZ51" s="4"/>
      <c r="KYA51" s="4"/>
      <c r="KYB51" s="4"/>
      <c r="KYC51" s="4"/>
      <c r="KYD51" s="4"/>
      <c r="KYE51" s="4"/>
      <c r="KYF51" s="4"/>
      <c r="KYG51" s="4"/>
      <c r="KYH51" s="4"/>
      <c r="KYI51" s="4"/>
      <c r="KYJ51" s="4"/>
      <c r="KYK51" s="4"/>
      <c r="KYL51" s="4"/>
      <c r="KYM51" s="4"/>
      <c r="KYN51" s="4"/>
      <c r="KYO51" s="4"/>
      <c r="KYP51" s="4"/>
      <c r="KYQ51" s="4"/>
      <c r="KYR51" s="4"/>
      <c r="KYS51" s="4"/>
      <c r="KYT51" s="4"/>
      <c r="KYU51" s="4"/>
      <c r="KYV51" s="4"/>
      <c r="KYW51" s="4"/>
      <c r="KYX51" s="4"/>
      <c r="KYY51" s="4"/>
      <c r="KYZ51" s="4"/>
      <c r="KZA51" s="4"/>
      <c r="KZB51" s="4"/>
      <c r="KZC51" s="4"/>
      <c r="KZD51" s="4"/>
      <c r="KZE51" s="4"/>
      <c r="KZF51" s="4"/>
      <c r="KZG51" s="4"/>
      <c r="KZH51" s="4"/>
      <c r="KZI51" s="4"/>
      <c r="KZJ51" s="4"/>
      <c r="KZK51" s="4"/>
      <c r="KZL51" s="4"/>
      <c r="KZM51" s="4"/>
      <c r="KZN51" s="4"/>
      <c r="KZO51" s="4"/>
      <c r="KZP51" s="4"/>
      <c r="KZQ51" s="4"/>
      <c r="KZR51" s="4"/>
      <c r="KZS51" s="4"/>
      <c r="KZT51" s="4"/>
      <c r="KZU51" s="4"/>
      <c r="KZV51" s="4"/>
      <c r="KZW51" s="4"/>
      <c r="KZX51" s="4"/>
      <c r="KZY51" s="4"/>
      <c r="KZZ51" s="4"/>
      <c r="LAA51" s="4"/>
      <c r="LAB51" s="4"/>
      <c r="LAC51" s="4"/>
      <c r="LAD51" s="4"/>
      <c r="LAE51" s="4"/>
      <c r="LAF51" s="4"/>
      <c r="LAG51" s="4"/>
      <c r="LAH51" s="4"/>
      <c r="LAI51" s="4"/>
      <c r="LAJ51" s="4"/>
      <c r="LAK51" s="4"/>
      <c r="LAL51" s="4"/>
      <c r="LAM51" s="4"/>
      <c r="LAN51" s="4"/>
      <c r="LAO51" s="4"/>
      <c r="LAP51" s="4"/>
      <c r="LAQ51" s="4"/>
      <c r="LAR51" s="4"/>
      <c r="LAS51" s="4"/>
      <c r="LAT51" s="4"/>
      <c r="LAU51" s="4"/>
      <c r="LAV51" s="4"/>
      <c r="LAW51" s="4"/>
      <c r="LAX51" s="4"/>
      <c r="LAY51" s="4"/>
      <c r="LAZ51" s="4"/>
      <c r="LBA51" s="4"/>
      <c r="LBB51" s="4"/>
      <c r="LBC51" s="4"/>
      <c r="LBD51" s="4"/>
      <c r="LBE51" s="4"/>
      <c r="LBF51" s="4"/>
      <c r="LBG51" s="4"/>
      <c r="LBH51" s="4"/>
      <c r="LBI51" s="4"/>
      <c r="LBJ51" s="4"/>
      <c r="LBK51" s="4"/>
      <c r="LBL51" s="4"/>
      <c r="LBM51" s="4"/>
      <c r="LBN51" s="4"/>
      <c r="LBO51" s="4"/>
      <c r="LBP51" s="4"/>
      <c r="LBQ51" s="4"/>
      <c r="LBR51" s="4"/>
      <c r="LBS51" s="4"/>
      <c r="LBT51" s="4"/>
      <c r="LBU51" s="4"/>
      <c r="LBV51" s="4"/>
      <c r="LBW51" s="4"/>
      <c r="LBX51" s="4"/>
      <c r="LBY51" s="4"/>
      <c r="LBZ51" s="4"/>
      <c r="LCA51" s="4"/>
      <c r="LCB51" s="4"/>
      <c r="LCC51" s="4"/>
      <c r="LCD51" s="4"/>
      <c r="LCE51" s="4"/>
      <c r="LCF51" s="4"/>
      <c r="LCG51" s="4"/>
      <c r="LCH51" s="4"/>
      <c r="LCI51" s="4"/>
      <c r="LCJ51" s="4"/>
      <c r="LCK51" s="4"/>
      <c r="LCL51" s="4"/>
      <c r="LCM51" s="4"/>
      <c r="LCN51" s="4"/>
      <c r="LCO51" s="4"/>
      <c r="LCP51" s="4"/>
      <c r="LCQ51" s="4"/>
      <c r="LCR51" s="4"/>
      <c r="LCS51" s="4"/>
      <c r="LCT51" s="4"/>
      <c r="LCU51" s="4"/>
      <c r="LCV51" s="4"/>
      <c r="LCW51" s="4"/>
      <c r="LCX51" s="4"/>
      <c r="LCY51" s="4"/>
      <c r="LCZ51" s="4"/>
      <c r="LDA51" s="4"/>
      <c r="LDB51" s="4"/>
      <c r="LDC51" s="4"/>
      <c r="LDD51" s="4"/>
      <c r="LDE51" s="4"/>
      <c r="LDF51" s="4"/>
      <c r="LDG51" s="4"/>
      <c r="LDH51" s="4"/>
      <c r="LDI51" s="4"/>
      <c r="LDJ51" s="4"/>
      <c r="LDK51" s="4"/>
      <c r="LDL51" s="4"/>
      <c r="LDM51" s="4"/>
      <c r="LDN51" s="4"/>
      <c r="LDO51" s="4"/>
      <c r="LDP51" s="4"/>
      <c r="LDQ51" s="4"/>
      <c r="LDR51" s="4"/>
      <c r="LDS51" s="4"/>
      <c r="LDT51" s="4"/>
      <c r="LDU51" s="4"/>
      <c r="LDV51" s="4"/>
      <c r="LDW51" s="4"/>
      <c r="LDX51" s="4"/>
      <c r="LDY51" s="4"/>
      <c r="LDZ51" s="4"/>
      <c r="LEA51" s="4"/>
      <c r="LEB51" s="4"/>
      <c r="LEC51" s="4"/>
      <c r="LED51" s="4"/>
      <c r="LEE51" s="4"/>
      <c r="LEF51" s="4"/>
      <c r="LEG51" s="4"/>
      <c r="LEH51" s="4"/>
      <c r="LEI51" s="4"/>
      <c r="LEJ51" s="4"/>
      <c r="LEK51" s="4"/>
      <c r="LEL51" s="4"/>
      <c r="LEM51" s="4"/>
      <c r="LEN51" s="4"/>
      <c r="LEO51" s="4"/>
      <c r="LEP51" s="4"/>
      <c r="LEQ51" s="4"/>
      <c r="LER51" s="4"/>
      <c r="LES51" s="4"/>
      <c r="LET51" s="4"/>
      <c r="LEU51" s="4"/>
      <c r="LEV51" s="4"/>
      <c r="LEW51" s="4"/>
      <c r="LEX51" s="4"/>
      <c r="LEY51" s="4"/>
      <c r="LEZ51" s="4"/>
      <c r="LFA51" s="4"/>
      <c r="LFB51" s="4"/>
      <c r="LFC51" s="4"/>
      <c r="LFD51" s="4"/>
      <c r="LFE51" s="4"/>
      <c r="LFF51" s="4"/>
      <c r="LFG51" s="4"/>
      <c r="LFH51" s="4"/>
      <c r="LFI51" s="4"/>
      <c r="LFJ51" s="4"/>
      <c r="LFK51" s="4"/>
      <c r="LFL51" s="4"/>
      <c r="LFM51" s="4"/>
      <c r="LFN51" s="4"/>
      <c r="LFO51" s="4"/>
      <c r="LFP51" s="4"/>
      <c r="LFQ51" s="4"/>
      <c r="LFR51" s="4"/>
      <c r="LFS51" s="4"/>
      <c r="LFT51" s="4"/>
      <c r="LFU51" s="4"/>
      <c r="LFV51" s="4"/>
      <c r="LFW51" s="4"/>
      <c r="LFX51" s="4"/>
      <c r="LFY51" s="4"/>
      <c r="LFZ51" s="4"/>
      <c r="LGA51" s="4"/>
      <c r="LGB51" s="4"/>
      <c r="LGC51" s="4"/>
      <c r="LGD51" s="4"/>
      <c r="LGE51" s="4"/>
      <c r="LGF51" s="4"/>
      <c r="LGG51" s="4"/>
      <c r="LGH51" s="4"/>
      <c r="LGI51" s="4"/>
      <c r="LGJ51" s="4"/>
      <c r="LGK51" s="4"/>
      <c r="LGL51" s="4"/>
      <c r="LGM51" s="4"/>
      <c r="LGN51" s="4"/>
      <c r="LGO51" s="4"/>
      <c r="LGP51" s="4"/>
      <c r="LGQ51" s="4"/>
      <c r="LGR51" s="4"/>
      <c r="LGS51" s="4"/>
      <c r="LGT51" s="4"/>
      <c r="LGU51" s="4"/>
      <c r="LGV51" s="4"/>
      <c r="LGW51" s="4"/>
      <c r="LGX51" s="4"/>
      <c r="LGY51" s="4"/>
      <c r="LGZ51" s="4"/>
      <c r="LHA51" s="4"/>
      <c r="LHB51" s="4"/>
      <c r="LHC51" s="4"/>
      <c r="LHD51" s="4"/>
      <c r="LHE51" s="4"/>
      <c r="LHF51" s="4"/>
      <c r="LHG51" s="4"/>
      <c r="LHH51" s="4"/>
      <c r="LHI51" s="4"/>
      <c r="LHJ51" s="4"/>
      <c r="LHK51" s="4"/>
      <c r="LHL51" s="4"/>
      <c r="LHM51" s="4"/>
      <c r="LHN51" s="4"/>
      <c r="LHO51" s="4"/>
      <c r="LHP51" s="4"/>
      <c r="LHQ51" s="4"/>
      <c r="LHR51" s="4"/>
      <c r="LHS51" s="4"/>
      <c r="LHT51" s="4"/>
      <c r="LHU51" s="4"/>
      <c r="LHV51" s="4"/>
      <c r="LHW51" s="4"/>
      <c r="LHX51" s="4"/>
      <c r="LHY51" s="4"/>
      <c r="LHZ51" s="4"/>
      <c r="LIA51" s="4"/>
      <c r="LIB51" s="4"/>
      <c r="LIC51" s="4"/>
      <c r="LID51" s="4"/>
      <c r="LIE51" s="4"/>
      <c r="LIF51" s="4"/>
      <c r="LIG51" s="4"/>
      <c r="LIH51" s="4"/>
      <c r="LII51" s="4"/>
      <c r="LIJ51" s="4"/>
      <c r="LIK51" s="4"/>
      <c r="LIL51" s="4"/>
      <c r="LIM51" s="4"/>
      <c r="LIN51" s="4"/>
      <c r="LIO51" s="4"/>
      <c r="LIP51" s="4"/>
      <c r="LIQ51" s="4"/>
      <c r="LIR51" s="4"/>
      <c r="LIS51" s="4"/>
      <c r="LIT51" s="4"/>
      <c r="LIU51" s="4"/>
      <c r="LIV51" s="4"/>
      <c r="LIW51" s="4"/>
      <c r="LIX51" s="4"/>
      <c r="LIY51" s="4"/>
      <c r="LIZ51" s="4"/>
      <c r="LJA51" s="4"/>
      <c r="LJB51" s="4"/>
      <c r="LJC51" s="4"/>
      <c r="LJD51" s="4"/>
      <c r="LJE51" s="4"/>
      <c r="LJF51" s="4"/>
      <c r="LJG51" s="4"/>
      <c r="LJH51" s="4"/>
      <c r="LJI51" s="4"/>
      <c r="LJJ51" s="4"/>
      <c r="LJK51" s="4"/>
      <c r="LJL51" s="4"/>
      <c r="LJM51" s="4"/>
      <c r="LJN51" s="4"/>
      <c r="LJO51" s="4"/>
      <c r="LJP51" s="4"/>
      <c r="LJQ51" s="4"/>
      <c r="LJR51" s="4"/>
      <c r="LJS51" s="4"/>
      <c r="LJT51" s="4"/>
      <c r="LJU51" s="4"/>
      <c r="LJV51" s="4"/>
      <c r="LJW51" s="4"/>
      <c r="LJX51" s="4"/>
      <c r="LJY51" s="4"/>
      <c r="LJZ51" s="4"/>
      <c r="LKA51" s="4"/>
      <c r="LKB51" s="4"/>
      <c r="LKC51" s="4"/>
      <c r="LKD51" s="4"/>
      <c r="LKE51" s="4"/>
      <c r="LKF51" s="4"/>
      <c r="LKG51" s="4"/>
      <c r="LKH51" s="4"/>
      <c r="LKI51" s="4"/>
      <c r="LKJ51" s="4"/>
      <c r="LKK51" s="4"/>
      <c r="LKL51" s="4"/>
      <c r="LKM51" s="4"/>
      <c r="LKN51" s="4"/>
      <c r="LKO51" s="4"/>
      <c r="LKP51" s="4"/>
      <c r="LKQ51" s="4"/>
      <c r="LKR51" s="4"/>
      <c r="LKS51" s="4"/>
      <c r="LKT51" s="4"/>
      <c r="LKU51" s="4"/>
      <c r="LKV51" s="4"/>
      <c r="LKW51" s="4"/>
      <c r="LKX51" s="4"/>
      <c r="LKY51" s="4"/>
      <c r="LKZ51" s="4"/>
      <c r="LLA51" s="4"/>
      <c r="LLB51" s="4"/>
      <c r="LLC51" s="4"/>
      <c r="LLD51" s="4"/>
      <c r="LLE51" s="4"/>
      <c r="LLF51" s="4"/>
      <c r="LLG51" s="4"/>
      <c r="LLH51" s="4"/>
      <c r="LLI51" s="4"/>
      <c r="LLJ51" s="4"/>
      <c r="LLK51" s="4"/>
      <c r="LLL51" s="4"/>
      <c r="LLM51" s="4"/>
      <c r="LLN51" s="4"/>
      <c r="LLO51" s="4"/>
      <c r="LLP51" s="4"/>
      <c r="LLQ51" s="4"/>
      <c r="LLR51" s="4"/>
      <c r="LLS51" s="4"/>
      <c r="LLT51" s="4"/>
      <c r="LLU51" s="4"/>
      <c r="LLV51" s="4"/>
      <c r="LLW51" s="4"/>
      <c r="LLX51" s="4"/>
      <c r="LLY51" s="4"/>
      <c r="LLZ51" s="4"/>
      <c r="LMA51" s="4"/>
      <c r="LMB51" s="4"/>
      <c r="LMC51" s="4"/>
      <c r="LMD51" s="4"/>
      <c r="LME51" s="4"/>
      <c r="LMF51" s="4"/>
      <c r="LMG51" s="4"/>
      <c r="LMH51" s="4"/>
      <c r="LMI51" s="4"/>
      <c r="LMJ51" s="4"/>
      <c r="LMK51" s="4"/>
      <c r="LML51" s="4"/>
      <c r="LMM51" s="4"/>
      <c r="LMN51" s="4"/>
      <c r="LMO51" s="4"/>
      <c r="LMP51" s="4"/>
      <c r="LMQ51" s="4"/>
      <c r="LMR51" s="4"/>
      <c r="LMS51" s="4"/>
      <c r="LMT51" s="4"/>
      <c r="LMU51" s="4"/>
      <c r="LMV51" s="4"/>
      <c r="LMW51" s="4"/>
      <c r="LMX51" s="4"/>
      <c r="LMY51" s="4"/>
      <c r="LMZ51" s="4"/>
      <c r="LNA51" s="4"/>
      <c r="LNB51" s="4"/>
      <c r="LNC51" s="4"/>
      <c r="LND51" s="4"/>
      <c r="LNE51" s="4"/>
      <c r="LNF51" s="4"/>
      <c r="LNG51" s="4"/>
      <c r="LNH51" s="4"/>
      <c r="LNI51" s="4"/>
      <c r="LNJ51" s="4"/>
      <c r="LNK51" s="4"/>
      <c r="LNL51" s="4"/>
      <c r="LNM51" s="4"/>
      <c r="LNN51" s="4"/>
      <c r="LNO51" s="4"/>
      <c r="LNP51" s="4"/>
      <c r="LNQ51" s="4"/>
      <c r="LNR51" s="4"/>
      <c r="LNS51" s="4"/>
      <c r="LNT51" s="4"/>
      <c r="LNU51" s="4"/>
      <c r="LNV51" s="4"/>
      <c r="LNW51" s="4"/>
      <c r="LNX51" s="4"/>
      <c r="LNY51" s="4"/>
      <c r="LNZ51" s="4"/>
      <c r="LOA51" s="4"/>
      <c r="LOB51" s="4"/>
      <c r="LOC51" s="4"/>
      <c r="LOD51" s="4"/>
      <c r="LOE51" s="4"/>
      <c r="LOF51" s="4"/>
      <c r="LOG51" s="4"/>
      <c r="LOH51" s="4"/>
      <c r="LOI51" s="4"/>
      <c r="LOJ51" s="4"/>
      <c r="LOK51" s="4"/>
      <c r="LOL51" s="4"/>
      <c r="LOM51" s="4"/>
      <c r="LON51" s="4"/>
      <c r="LOO51" s="4"/>
      <c r="LOP51" s="4"/>
      <c r="LOQ51" s="4"/>
      <c r="LOR51" s="4"/>
      <c r="LOS51" s="4"/>
      <c r="LOT51" s="4"/>
      <c r="LOU51" s="4"/>
      <c r="LOV51" s="4"/>
      <c r="LOW51" s="4"/>
      <c r="LOX51" s="4"/>
      <c r="LOY51" s="4"/>
      <c r="LOZ51" s="4"/>
      <c r="LPA51" s="4"/>
      <c r="LPB51" s="4"/>
      <c r="LPC51" s="4"/>
      <c r="LPD51" s="4"/>
      <c r="LPE51" s="4"/>
      <c r="LPF51" s="4"/>
      <c r="LPG51" s="4"/>
      <c r="LPH51" s="4"/>
      <c r="LPI51" s="4"/>
      <c r="LPJ51" s="4"/>
      <c r="LPK51" s="4"/>
      <c r="LPL51" s="4"/>
      <c r="LPM51" s="4"/>
      <c r="LPN51" s="4"/>
      <c r="LPO51" s="4"/>
      <c r="LPP51" s="4"/>
      <c r="LPQ51" s="4"/>
      <c r="LPR51" s="4"/>
      <c r="LPS51" s="4"/>
      <c r="LPT51" s="4"/>
      <c r="LPU51" s="4"/>
      <c r="LPV51" s="4"/>
      <c r="LPW51" s="4"/>
      <c r="LPX51" s="4"/>
      <c r="LPY51" s="4"/>
      <c r="LPZ51" s="4"/>
      <c r="LQA51" s="4"/>
      <c r="LQB51" s="4"/>
      <c r="LQC51" s="4"/>
      <c r="LQD51" s="4"/>
      <c r="LQE51" s="4"/>
      <c r="LQF51" s="4"/>
      <c r="LQG51" s="4"/>
      <c r="LQH51" s="4"/>
      <c r="LQI51" s="4"/>
      <c r="LQJ51" s="4"/>
      <c r="LQK51" s="4"/>
      <c r="LQL51" s="4"/>
      <c r="LQM51" s="4"/>
      <c r="LQN51" s="4"/>
      <c r="LQO51" s="4"/>
      <c r="LQP51" s="4"/>
      <c r="LQQ51" s="4"/>
      <c r="LQR51" s="4"/>
      <c r="LQS51" s="4"/>
      <c r="LQT51" s="4"/>
      <c r="LQU51" s="4"/>
      <c r="LQV51" s="4"/>
      <c r="LQW51" s="4"/>
      <c r="LQX51" s="4"/>
      <c r="LQY51" s="4"/>
      <c r="LQZ51" s="4"/>
      <c r="LRA51" s="4"/>
      <c r="LRB51" s="4"/>
      <c r="LRC51" s="4"/>
      <c r="LRD51" s="4"/>
      <c r="LRE51" s="4"/>
      <c r="LRF51" s="4"/>
      <c r="LRG51" s="4"/>
      <c r="LRH51" s="4"/>
      <c r="LRI51" s="4"/>
      <c r="LRJ51" s="4"/>
      <c r="LRK51" s="4"/>
      <c r="LRL51" s="4"/>
      <c r="LRM51" s="4"/>
      <c r="LRN51" s="4"/>
      <c r="LRO51" s="4"/>
      <c r="LRP51" s="4"/>
      <c r="LRQ51" s="4"/>
      <c r="LRR51" s="4"/>
      <c r="LRS51" s="4"/>
      <c r="LRT51" s="4"/>
      <c r="LRU51" s="4"/>
      <c r="LRV51" s="4"/>
      <c r="LRW51" s="4"/>
      <c r="LRX51" s="4"/>
      <c r="LRY51" s="4"/>
      <c r="LRZ51" s="4"/>
      <c r="LSA51" s="4"/>
      <c r="LSB51" s="4"/>
      <c r="LSC51" s="4"/>
      <c r="LSD51" s="4"/>
      <c r="LSE51" s="4"/>
      <c r="LSF51" s="4"/>
      <c r="LSG51" s="4"/>
      <c r="LSH51" s="4"/>
      <c r="LSI51" s="4"/>
      <c r="LSJ51" s="4"/>
      <c r="LSK51" s="4"/>
      <c r="LSL51" s="4"/>
      <c r="LSM51" s="4"/>
      <c r="LSN51" s="4"/>
      <c r="LSO51" s="4"/>
      <c r="LSP51" s="4"/>
      <c r="LSQ51" s="4"/>
      <c r="LSR51" s="4"/>
      <c r="LSS51" s="4"/>
      <c r="LST51" s="4"/>
      <c r="LSU51" s="4"/>
      <c r="LSV51" s="4"/>
      <c r="LSW51" s="4"/>
      <c r="LSX51" s="4"/>
      <c r="LSY51" s="4"/>
      <c r="LSZ51" s="4"/>
      <c r="LTA51" s="4"/>
      <c r="LTB51" s="4"/>
      <c r="LTC51" s="4"/>
      <c r="LTD51" s="4"/>
      <c r="LTE51" s="4"/>
      <c r="LTF51" s="4"/>
      <c r="LTG51" s="4"/>
      <c r="LTH51" s="4"/>
      <c r="LTI51" s="4"/>
      <c r="LTJ51" s="4"/>
      <c r="LTK51" s="4"/>
      <c r="LTL51" s="4"/>
      <c r="LTM51" s="4"/>
      <c r="LTN51" s="4"/>
      <c r="LTO51" s="4"/>
      <c r="LTP51" s="4"/>
      <c r="LTQ51" s="4"/>
      <c r="LTR51" s="4"/>
      <c r="LTS51" s="4"/>
      <c r="LTT51" s="4"/>
      <c r="LTU51" s="4"/>
      <c r="LTV51" s="4"/>
      <c r="LTW51" s="4"/>
      <c r="LTX51" s="4"/>
      <c r="LTY51" s="4"/>
      <c r="LTZ51" s="4"/>
      <c r="LUA51" s="4"/>
      <c r="LUB51" s="4"/>
      <c r="LUC51" s="4"/>
      <c r="LUD51" s="4"/>
      <c r="LUE51" s="4"/>
      <c r="LUF51" s="4"/>
      <c r="LUG51" s="4"/>
      <c r="LUH51" s="4"/>
      <c r="LUI51" s="4"/>
      <c r="LUJ51" s="4"/>
      <c r="LUK51" s="4"/>
      <c r="LUL51" s="4"/>
      <c r="LUM51" s="4"/>
      <c r="LUN51" s="4"/>
      <c r="LUO51" s="4"/>
      <c r="LUP51" s="4"/>
      <c r="LUQ51" s="4"/>
      <c r="LUR51" s="4"/>
      <c r="LUS51" s="4"/>
      <c r="LUT51" s="4"/>
      <c r="LUU51" s="4"/>
      <c r="LUV51" s="4"/>
      <c r="LUW51" s="4"/>
      <c r="LUX51" s="4"/>
      <c r="LUY51" s="4"/>
      <c r="LUZ51" s="4"/>
      <c r="LVA51" s="4"/>
      <c r="LVB51" s="4"/>
      <c r="LVC51" s="4"/>
      <c r="LVD51" s="4"/>
      <c r="LVE51" s="4"/>
      <c r="LVF51" s="4"/>
      <c r="LVG51" s="4"/>
      <c r="LVH51" s="4"/>
      <c r="LVI51" s="4"/>
      <c r="LVJ51" s="4"/>
      <c r="LVK51" s="4"/>
      <c r="LVL51" s="4"/>
      <c r="LVM51" s="4"/>
      <c r="LVN51" s="4"/>
      <c r="LVO51" s="4"/>
      <c r="LVP51" s="4"/>
      <c r="LVQ51" s="4"/>
      <c r="LVR51" s="4"/>
      <c r="LVS51" s="4"/>
      <c r="LVT51" s="4"/>
      <c r="LVU51" s="4"/>
      <c r="LVV51" s="4"/>
      <c r="LVW51" s="4"/>
      <c r="LVX51" s="4"/>
      <c r="LVY51" s="4"/>
      <c r="LVZ51" s="4"/>
      <c r="LWA51" s="4"/>
      <c r="LWB51" s="4"/>
      <c r="LWC51" s="4"/>
      <c r="LWD51" s="4"/>
      <c r="LWE51" s="4"/>
      <c r="LWF51" s="4"/>
      <c r="LWG51" s="4"/>
      <c r="LWH51" s="4"/>
      <c r="LWI51" s="4"/>
      <c r="LWJ51" s="4"/>
      <c r="LWK51" s="4"/>
      <c r="LWL51" s="4"/>
      <c r="LWM51" s="4"/>
      <c r="LWN51" s="4"/>
      <c r="LWO51" s="4"/>
      <c r="LWP51" s="4"/>
      <c r="LWQ51" s="4"/>
      <c r="LWR51" s="4"/>
      <c r="LWS51" s="4"/>
      <c r="LWT51" s="4"/>
      <c r="LWU51" s="4"/>
      <c r="LWV51" s="4"/>
      <c r="LWW51" s="4"/>
      <c r="LWX51" s="4"/>
      <c r="LWY51" s="4"/>
      <c r="LWZ51" s="4"/>
      <c r="LXA51" s="4"/>
      <c r="LXB51" s="4"/>
      <c r="LXC51" s="4"/>
      <c r="LXD51" s="4"/>
      <c r="LXE51" s="4"/>
      <c r="LXF51" s="4"/>
      <c r="LXG51" s="4"/>
      <c r="LXH51" s="4"/>
      <c r="LXI51" s="4"/>
      <c r="LXJ51" s="4"/>
      <c r="LXK51" s="4"/>
      <c r="LXL51" s="4"/>
      <c r="LXM51" s="4"/>
      <c r="LXN51" s="4"/>
      <c r="LXO51" s="4"/>
      <c r="LXP51" s="4"/>
      <c r="LXQ51" s="4"/>
      <c r="LXR51" s="4"/>
      <c r="LXS51" s="4"/>
      <c r="LXT51" s="4"/>
      <c r="LXU51" s="4"/>
      <c r="LXV51" s="4"/>
      <c r="LXW51" s="4"/>
      <c r="LXX51" s="4"/>
      <c r="LXY51" s="4"/>
      <c r="LXZ51" s="4"/>
      <c r="LYA51" s="4"/>
      <c r="LYB51" s="4"/>
      <c r="LYC51" s="4"/>
      <c r="LYD51" s="4"/>
      <c r="LYE51" s="4"/>
      <c r="LYF51" s="4"/>
      <c r="LYG51" s="4"/>
      <c r="LYH51" s="4"/>
      <c r="LYI51" s="4"/>
      <c r="LYJ51" s="4"/>
      <c r="LYK51" s="4"/>
      <c r="LYL51" s="4"/>
      <c r="LYM51" s="4"/>
      <c r="LYN51" s="4"/>
      <c r="LYO51" s="4"/>
      <c r="LYP51" s="4"/>
      <c r="LYQ51" s="4"/>
      <c r="LYR51" s="4"/>
      <c r="LYS51" s="4"/>
      <c r="LYT51" s="4"/>
      <c r="LYU51" s="4"/>
      <c r="LYV51" s="4"/>
      <c r="LYW51" s="4"/>
      <c r="LYX51" s="4"/>
      <c r="LYY51" s="4"/>
      <c r="LYZ51" s="4"/>
      <c r="LZA51" s="4"/>
      <c r="LZB51" s="4"/>
      <c r="LZC51" s="4"/>
      <c r="LZD51" s="4"/>
      <c r="LZE51" s="4"/>
      <c r="LZF51" s="4"/>
      <c r="LZG51" s="4"/>
      <c r="LZH51" s="4"/>
      <c r="LZI51" s="4"/>
      <c r="LZJ51" s="4"/>
      <c r="LZK51" s="4"/>
      <c r="LZL51" s="4"/>
      <c r="LZM51" s="4"/>
      <c r="LZN51" s="4"/>
      <c r="LZO51" s="4"/>
      <c r="LZP51" s="4"/>
      <c r="LZQ51" s="4"/>
      <c r="LZR51" s="4"/>
      <c r="LZS51" s="4"/>
      <c r="LZT51" s="4"/>
      <c r="LZU51" s="4"/>
      <c r="LZV51" s="4"/>
      <c r="LZW51" s="4"/>
      <c r="LZX51" s="4"/>
      <c r="LZY51" s="4"/>
      <c r="LZZ51" s="4"/>
      <c r="MAA51" s="4"/>
      <c r="MAB51" s="4"/>
      <c r="MAC51" s="4"/>
      <c r="MAD51" s="4"/>
      <c r="MAE51" s="4"/>
      <c r="MAF51" s="4"/>
      <c r="MAG51" s="4"/>
      <c r="MAH51" s="4"/>
      <c r="MAI51" s="4"/>
      <c r="MAJ51" s="4"/>
      <c r="MAK51" s="4"/>
      <c r="MAL51" s="4"/>
      <c r="MAM51" s="4"/>
      <c r="MAN51" s="4"/>
      <c r="MAO51" s="4"/>
      <c r="MAP51" s="4"/>
      <c r="MAQ51" s="4"/>
      <c r="MAR51" s="4"/>
      <c r="MAS51" s="4"/>
      <c r="MAT51" s="4"/>
      <c r="MAU51" s="4"/>
      <c r="MAV51" s="4"/>
      <c r="MAW51" s="4"/>
      <c r="MAX51" s="4"/>
      <c r="MAY51" s="4"/>
      <c r="MAZ51" s="4"/>
      <c r="MBA51" s="4"/>
      <c r="MBB51" s="4"/>
      <c r="MBC51" s="4"/>
      <c r="MBD51" s="4"/>
      <c r="MBE51" s="4"/>
      <c r="MBF51" s="4"/>
      <c r="MBG51" s="4"/>
      <c r="MBH51" s="4"/>
      <c r="MBI51" s="4"/>
      <c r="MBJ51" s="4"/>
      <c r="MBK51" s="4"/>
      <c r="MBL51" s="4"/>
      <c r="MBM51" s="4"/>
      <c r="MBN51" s="4"/>
      <c r="MBO51" s="4"/>
      <c r="MBP51" s="4"/>
      <c r="MBQ51" s="4"/>
      <c r="MBR51" s="4"/>
      <c r="MBS51" s="4"/>
      <c r="MBT51" s="4"/>
      <c r="MBU51" s="4"/>
      <c r="MBV51" s="4"/>
      <c r="MBW51" s="4"/>
      <c r="MBX51" s="4"/>
      <c r="MBY51" s="4"/>
      <c r="MBZ51" s="4"/>
      <c r="MCA51" s="4"/>
      <c r="MCB51" s="4"/>
      <c r="MCC51" s="4"/>
      <c r="MCD51" s="4"/>
      <c r="MCE51" s="4"/>
      <c r="MCF51" s="4"/>
      <c r="MCG51" s="4"/>
      <c r="MCH51" s="4"/>
      <c r="MCI51" s="4"/>
      <c r="MCJ51" s="4"/>
      <c r="MCK51" s="4"/>
      <c r="MCL51" s="4"/>
      <c r="MCM51" s="4"/>
      <c r="MCN51" s="4"/>
      <c r="MCO51" s="4"/>
      <c r="MCP51" s="4"/>
      <c r="MCQ51" s="4"/>
      <c r="MCR51" s="4"/>
      <c r="MCS51" s="4"/>
      <c r="MCT51" s="4"/>
      <c r="MCU51" s="4"/>
      <c r="MCV51" s="4"/>
      <c r="MCW51" s="4"/>
      <c r="MCX51" s="4"/>
      <c r="MCY51" s="4"/>
      <c r="MCZ51" s="4"/>
      <c r="MDA51" s="4"/>
      <c r="MDB51" s="4"/>
      <c r="MDC51" s="4"/>
      <c r="MDD51" s="4"/>
      <c r="MDE51" s="4"/>
      <c r="MDF51" s="4"/>
      <c r="MDG51" s="4"/>
      <c r="MDH51" s="4"/>
      <c r="MDI51" s="4"/>
      <c r="MDJ51" s="4"/>
      <c r="MDK51" s="4"/>
      <c r="MDL51" s="4"/>
      <c r="MDM51" s="4"/>
      <c r="MDN51" s="4"/>
      <c r="MDO51" s="4"/>
      <c r="MDP51" s="4"/>
      <c r="MDQ51" s="4"/>
      <c r="MDR51" s="4"/>
      <c r="MDS51" s="4"/>
      <c r="MDT51" s="4"/>
      <c r="MDU51" s="4"/>
      <c r="MDV51" s="4"/>
      <c r="MDW51" s="4"/>
      <c r="MDX51" s="4"/>
      <c r="MDY51" s="4"/>
      <c r="MDZ51" s="4"/>
      <c r="MEA51" s="4"/>
      <c r="MEB51" s="4"/>
      <c r="MEC51" s="4"/>
      <c r="MED51" s="4"/>
      <c r="MEE51" s="4"/>
      <c r="MEF51" s="4"/>
      <c r="MEG51" s="4"/>
      <c r="MEH51" s="4"/>
      <c r="MEI51" s="4"/>
      <c r="MEJ51" s="4"/>
      <c r="MEK51" s="4"/>
      <c r="MEL51" s="4"/>
      <c r="MEM51" s="4"/>
      <c r="MEN51" s="4"/>
      <c r="MEO51" s="4"/>
      <c r="MEP51" s="4"/>
      <c r="MEQ51" s="4"/>
      <c r="MER51" s="4"/>
      <c r="MES51" s="4"/>
      <c r="MET51" s="4"/>
      <c r="MEU51" s="4"/>
      <c r="MEV51" s="4"/>
      <c r="MEW51" s="4"/>
      <c r="MEX51" s="4"/>
      <c r="MEY51" s="4"/>
      <c r="MEZ51" s="4"/>
      <c r="MFA51" s="4"/>
      <c r="MFB51" s="4"/>
      <c r="MFC51" s="4"/>
      <c r="MFD51" s="4"/>
      <c r="MFE51" s="4"/>
      <c r="MFF51" s="4"/>
      <c r="MFG51" s="4"/>
      <c r="MFH51" s="4"/>
      <c r="MFI51" s="4"/>
      <c r="MFJ51" s="4"/>
      <c r="MFK51" s="4"/>
      <c r="MFL51" s="4"/>
      <c r="MFM51" s="4"/>
      <c r="MFN51" s="4"/>
      <c r="MFO51" s="4"/>
      <c r="MFP51" s="4"/>
      <c r="MFQ51" s="4"/>
      <c r="MFR51" s="4"/>
      <c r="MFS51" s="4"/>
      <c r="MFT51" s="4"/>
      <c r="MFU51" s="4"/>
      <c r="MFV51" s="4"/>
      <c r="MFW51" s="4"/>
      <c r="MFX51" s="4"/>
      <c r="MFY51" s="4"/>
      <c r="MFZ51" s="4"/>
      <c r="MGA51" s="4"/>
      <c r="MGB51" s="4"/>
      <c r="MGC51" s="4"/>
      <c r="MGD51" s="4"/>
      <c r="MGE51" s="4"/>
      <c r="MGF51" s="4"/>
      <c r="MGG51" s="4"/>
      <c r="MGH51" s="4"/>
      <c r="MGI51" s="4"/>
      <c r="MGJ51" s="4"/>
      <c r="MGK51" s="4"/>
      <c r="MGL51" s="4"/>
      <c r="MGM51" s="4"/>
      <c r="MGN51" s="4"/>
      <c r="MGO51" s="4"/>
      <c r="MGP51" s="4"/>
      <c r="MGQ51" s="4"/>
      <c r="MGR51" s="4"/>
      <c r="MGS51" s="4"/>
      <c r="MGT51" s="4"/>
      <c r="MGU51" s="4"/>
      <c r="MGV51" s="4"/>
      <c r="MGW51" s="4"/>
      <c r="MGX51" s="4"/>
      <c r="MGY51" s="4"/>
      <c r="MGZ51" s="4"/>
      <c r="MHA51" s="4"/>
      <c r="MHB51" s="4"/>
      <c r="MHC51" s="4"/>
      <c r="MHD51" s="4"/>
      <c r="MHE51" s="4"/>
      <c r="MHF51" s="4"/>
      <c r="MHG51" s="4"/>
      <c r="MHH51" s="4"/>
      <c r="MHI51" s="4"/>
      <c r="MHJ51" s="4"/>
      <c r="MHK51" s="4"/>
      <c r="MHL51" s="4"/>
      <c r="MHM51" s="4"/>
      <c r="MHN51" s="4"/>
      <c r="MHO51" s="4"/>
      <c r="MHP51" s="4"/>
      <c r="MHQ51" s="4"/>
      <c r="MHR51" s="4"/>
      <c r="MHS51" s="4"/>
      <c r="MHT51" s="4"/>
      <c r="MHU51" s="4"/>
      <c r="MHV51" s="4"/>
      <c r="MHW51" s="4"/>
      <c r="MHX51" s="4"/>
      <c r="MHY51" s="4"/>
      <c r="MHZ51" s="4"/>
      <c r="MIA51" s="4"/>
      <c r="MIB51" s="4"/>
      <c r="MIC51" s="4"/>
      <c r="MID51" s="4"/>
      <c r="MIE51" s="4"/>
      <c r="MIF51" s="4"/>
      <c r="MIG51" s="4"/>
      <c r="MIH51" s="4"/>
      <c r="MII51" s="4"/>
      <c r="MIJ51" s="4"/>
      <c r="MIK51" s="4"/>
      <c r="MIL51" s="4"/>
      <c r="MIM51" s="4"/>
      <c r="MIN51" s="4"/>
      <c r="MIO51" s="4"/>
      <c r="MIP51" s="4"/>
      <c r="MIQ51" s="4"/>
      <c r="MIR51" s="4"/>
      <c r="MIS51" s="4"/>
      <c r="MIT51" s="4"/>
      <c r="MIU51" s="4"/>
      <c r="MIV51" s="4"/>
      <c r="MIW51" s="4"/>
      <c r="MIX51" s="4"/>
      <c r="MIY51" s="4"/>
      <c r="MIZ51" s="4"/>
      <c r="MJA51" s="4"/>
      <c r="MJB51" s="4"/>
      <c r="MJC51" s="4"/>
      <c r="MJD51" s="4"/>
      <c r="MJE51" s="4"/>
      <c r="MJF51" s="4"/>
      <c r="MJG51" s="4"/>
      <c r="MJH51" s="4"/>
      <c r="MJI51" s="4"/>
      <c r="MJJ51" s="4"/>
      <c r="MJK51" s="4"/>
      <c r="MJL51" s="4"/>
      <c r="MJM51" s="4"/>
      <c r="MJN51" s="4"/>
      <c r="MJO51" s="4"/>
      <c r="MJP51" s="4"/>
      <c r="MJQ51" s="4"/>
      <c r="MJR51" s="4"/>
      <c r="MJS51" s="4"/>
      <c r="MJT51" s="4"/>
      <c r="MJU51" s="4"/>
      <c r="MJV51" s="4"/>
      <c r="MJW51" s="4"/>
      <c r="MJX51" s="4"/>
      <c r="MJY51" s="4"/>
      <c r="MJZ51" s="4"/>
      <c r="MKA51" s="4"/>
      <c r="MKB51" s="4"/>
      <c r="MKC51" s="4"/>
      <c r="MKD51" s="4"/>
      <c r="MKE51" s="4"/>
      <c r="MKF51" s="4"/>
      <c r="MKG51" s="4"/>
      <c r="MKH51" s="4"/>
      <c r="MKI51" s="4"/>
      <c r="MKJ51" s="4"/>
      <c r="MKK51" s="4"/>
      <c r="MKL51" s="4"/>
      <c r="MKM51" s="4"/>
      <c r="MKN51" s="4"/>
      <c r="MKO51" s="4"/>
      <c r="MKP51" s="4"/>
      <c r="MKQ51" s="4"/>
      <c r="MKR51" s="4"/>
      <c r="MKS51" s="4"/>
      <c r="MKT51" s="4"/>
      <c r="MKU51" s="4"/>
      <c r="MKV51" s="4"/>
      <c r="MKW51" s="4"/>
      <c r="MKX51" s="4"/>
      <c r="MKY51" s="4"/>
      <c r="MKZ51" s="4"/>
      <c r="MLA51" s="4"/>
      <c r="MLB51" s="4"/>
      <c r="MLC51" s="4"/>
      <c r="MLD51" s="4"/>
      <c r="MLE51" s="4"/>
      <c r="MLF51" s="4"/>
      <c r="MLG51" s="4"/>
      <c r="MLH51" s="4"/>
      <c r="MLI51" s="4"/>
      <c r="MLJ51" s="4"/>
      <c r="MLK51" s="4"/>
      <c r="MLL51" s="4"/>
      <c r="MLM51" s="4"/>
      <c r="MLN51" s="4"/>
      <c r="MLO51" s="4"/>
      <c r="MLP51" s="4"/>
      <c r="MLQ51" s="4"/>
      <c r="MLR51" s="4"/>
      <c r="MLS51" s="4"/>
      <c r="MLT51" s="4"/>
      <c r="MLU51" s="4"/>
      <c r="MLV51" s="4"/>
      <c r="MLW51" s="4"/>
      <c r="MLX51" s="4"/>
      <c r="MLY51" s="4"/>
      <c r="MLZ51" s="4"/>
      <c r="MMA51" s="4"/>
      <c r="MMB51" s="4"/>
      <c r="MMC51" s="4"/>
      <c r="MMD51" s="4"/>
      <c r="MME51" s="4"/>
      <c r="MMF51" s="4"/>
      <c r="MMG51" s="4"/>
      <c r="MMH51" s="4"/>
      <c r="MMI51" s="4"/>
      <c r="MMJ51" s="4"/>
      <c r="MMK51" s="4"/>
      <c r="MML51" s="4"/>
      <c r="MMM51" s="4"/>
      <c r="MMN51" s="4"/>
      <c r="MMO51" s="4"/>
      <c r="MMP51" s="4"/>
      <c r="MMQ51" s="4"/>
      <c r="MMR51" s="4"/>
      <c r="MMS51" s="4"/>
      <c r="MMT51" s="4"/>
      <c r="MMU51" s="4"/>
      <c r="MMV51" s="4"/>
      <c r="MMW51" s="4"/>
      <c r="MMX51" s="4"/>
      <c r="MMY51" s="4"/>
      <c r="MMZ51" s="4"/>
      <c r="MNA51" s="4"/>
      <c r="MNB51" s="4"/>
      <c r="MNC51" s="4"/>
      <c r="MND51" s="4"/>
      <c r="MNE51" s="4"/>
      <c r="MNF51" s="4"/>
      <c r="MNG51" s="4"/>
      <c r="MNH51" s="4"/>
      <c r="MNI51" s="4"/>
      <c r="MNJ51" s="4"/>
      <c r="MNK51" s="4"/>
      <c r="MNL51" s="4"/>
      <c r="MNM51" s="4"/>
      <c r="MNN51" s="4"/>
      <c r="MNO51" s="4"/>
      <c r="MNP51" s="4"/>
      <c r="MNQ51" s="4"/>
      <c r="MNR51" s="4"/>
      <c r="MNS51" s="4"/>
      <c r="MNT51" s="4"/>
      <c r="MNU51" s="4"/>
      <c r="MNV51" s="4"/>
      <c r="MNW51" s="4"/>
      <c r="MNX51" s="4"/>
      <c r="MNY51" s="4"/>
      <c r="MNZ51" s="4"/>
      <c r="MOA51" s="4"/>
      <c r="MOB51" s="4"/>
      <c r="MOC51" s="4"/>
      <c r="MOD51" s="4"/>
      <c r="MOE51" s="4"/>
      <c r="MOF51" s="4"/>
      <c r="MOG51" s="4"/>
      <c r="MOH51" s="4"/>
      <c r="MOI51" s="4"/>
      <c r="MOJ51" s="4"/>
      <c r="MOK51" s="4"/>
      <c r="MOL51" s="4"/>
      <c r="MOM51" s="4"/>
      <c r="MON51" s="4"/>
      <c r="MOO51" s="4"/>
      <c r="MOP51" s="4"/>
      <c r="MOQ51" s="4"/>
      <c r="MOR51" s="4"/>
      <c r="MOS51" s="4"/>
      <c r="MOT51" s="4"/>
      <c r="MOU51" s="4"/>
      <c r="MOV51" s="4"/>
      <c r="MOW51" s="4"/>
      <c r="MOX51" s="4"/>
      <c r="MOY51" s="4"/>
      <c r="MOZ51" s="4"/>
      <c r="MPA51" s="4"/>
      <c r="MPB51" s="4"/>
      <c r="MPC51" s="4"/>
      <c r="MPD51" s="4"/>
      <c r="MPE51" s="4"/>
      <c r="MPF51" s="4"/>
      <c r="MPG51" s="4"/>
      <c r="MPH51" s="4"/>
      <c r="MPI51" s="4"/>
      <c r="MPJ51" s="4"/>
      <c r="MPK51" s="4"/>
      <c r="MPL51" s="4"/>
      <c r="MPM51" s="4"/>
      <c r="MPN51" s="4"/>
      <c r="MPO51" s="4"/>
      <c r="MPP51" s="4"/>
      <c r="MPQ51" s="4"/>
      <c r="MPR51" s="4"/>
      <c r="MPS51" s="4"/>
      <c r="MPT51" s="4"/>
      <c r="MPU51" s="4"/>
      <c r="MPV51" s="4"/>
      <c r="MPW51" s="4"/>
      <c r="MPX51" s="4"/>
      <c r="MPY51" s="4"/>
      <c r="MPZ51" s="4"/>
      <c r="MQA51" s="4"/>
      <c r="MQB51" s="4"/>
      <c r="MQC51" s="4"/>
      <c r="MQD51" s="4"/>
      <c r="MQE51" s="4"/>
      <c r="MQF51" s="4"/>
      <c r="MQG51" s="4"/>
      <c r="MQH51" s="4"/>
      <c r="MQI51" s="4"/>
      <c r="MQJ51" s="4"/>
      <c r="MQK51" s="4"/>
      <c r="MQL51" s="4"/>
      <c r="MQM51" s="4"/>
      <c r="MQN51" s="4"/>
      <c r="MQO51" s="4"/>
      <c r="MQP51" s="4"/>
      <c r="MQQ51" s="4"/>
      <c r="MQR51" s="4"/>
      <c r="MQS51" s="4"/>
      <c r="MQT51" s="4"/>
      <c r="MQU51" s="4"/>
      <c r="MQV51" s="4"/>
      <c r="MQW51" s="4"/>
      <c r="MQX51" s="4"/>
      <c r="MQY51" s="4"/>
      <c r="MQZ51" s="4"/>
      <c r="MRA51" s="4"/>
      <c r="MRB51" s="4"/>
      <c r="MRC51" s="4"/>
      <c r="MRD51" s="4"/>
      <c r="MRE51" s="4"/>
      <c r="MRF51" s="4"/>
      <c r="MRG51" s="4"/>
      <c r="MRH51" s="4"/>
      <c r="MRI51" s="4"/>
      <c r="MRJ51" s="4"/>
      <c r="MRK51" s="4"/>
      <c r="MRL51" s="4"/>
      <c r="MRM51" s="4"/>
      <c r="MRN51" s="4"/>
      <c r="MRO51" s="4"/>
      <c r="MRP51" s="4"/>
      <c r="MRQ51" s="4"/>
      <c r="MRR51" s="4"/>
      <c r="MRS51" s="4"/>
      <c r="MRT51" s="4"/>
      <c r="MRU51" s="4"/>
      <c r="MRV51" s="4"/>
      <c r="MRW51" s="4"/>
      <c r="MRX51" s="4"/>
      <c r="MRY51" s="4"/>
      <c r="MRZ51" s="4"/>
      <c r="MSA51" s="4"/>
      <c r="MSB51" s="4"/>
      <c r="MSC51" s="4"/>
      <c r="MSD51" s="4"/>
      <c r="MSE51" s="4"/>
      <c r="MSF51" s="4"/>
      <c r="MSG51" s="4"/>
      <c r="MSH51" s="4"/>
      <c r="MSI51" s="4"/>
      <c r="MSJ51" s="4"/>
      <c r="MSK51" s="4"/>
      <c r="MSL51" s="4"/>
      <c r="MSM51" s="4"/>
      <c r="MSN51" s="4"/>
      <c r="MSO51" s="4"/>
      <c r="MSP51" s="4"/>
      <c r="MSQ51" s="4"/>
      <c r="MSR51" s="4"/>
      <c r="MSS51" s="4"/>
      <c r="MST51" s="4"/>
      <c r="MSU51" s="4"/>
      <c r="MSV51" s="4"/>
      <c r="MSW51" s="4"/>
      <c r="MSX51" s="4"/>
      <c r="MSY51" s="4"/>
      <c r="MSZ51" s="4"/>
      <c r="MTA51" s="4"/>
      <c r="MTB51" s="4"/>
      <c r="MTC51" s="4"/>
      <c r="MTD51" s="4"/>
      <c r="MTE51" s="4"/>
      <c r="MTF51" s="4"/>
      <c r="MTG51" s="4"/>
      <c r="MTH51" s="4"/>
      <c r="MTI51" s="4"/>
      <c r="MTJ51" s="4"/>
      <c r="MTK51" s="4"/>
      <c r="MTL51" s="4"/>
      <c r="MTM51" s="4"/>
      <c r="MTN51" s="4"/>
      <c r="MTO51" s="4"/>
      <c r="MTP51" s="4"/>
      <c r="MTQ51" s="4"/>
      <c r="MTR51" s="4"/>
      <c r="MTS51" s="4"/>
      <c r="MTT51" s="4"/>
      <c r="MTU51" s="4"/>
      <c r="MTV51" s="4"/>
      <c r="MTW51" s="4"/>
      <c r="MTX51" s="4"/>
      <c r="MTY51" s="4"/>
      <c r="MTZ51" s="4"/>
      <c r="MUA51" s="4"/>
      <c r="MUB51" s="4"/>
      <c r="MUC51" s="4"/>
      <c r="MUD51" s="4"/>
      <c r="MUE51" s="4"/>
      <c r="MUF51" s="4"/>
      <c r="MUG51" s="4"/>
      <c r="MUH51" s="4"/>
      <c r="MUI51" s="4"/>
      <c r="MUJ51" s="4"/>
      <c r="MUK51" s="4"/>
      <c r="MUL51" s="4"/>
      <c r="MUM51" s="4"/>
      <c r="MUN51" s="4"/>
      <c r="MUO51" s="4"/>
      <c r="MUP51" s="4"/>
      <c r="MUQ51" s="4"/>
      <c r="MUR51" s="4"/>
      <c r="MUS51" s="4"/>
      <c r="MUT51" s="4"/>
      <c r="MUU51" s="4"/>
      <c r="MUV51" s="4"/>
      <c r="MUW51" s="4"/>
      <c r="MUX51" s="4"/>
      <c r="MUY51" s="4"/>
      <c r="MUZ51" s="4"/>
      <c r="MVA51" s="4"/>
      <c r="MVB51" s="4"/>
      <c r="MVC51" s="4"/>
      <c r="MVD51" s="4"/>
      <c r="MVE51" s="4"/>
      <c r="MVF51" s="4"/>
      <c r="MVG51" s="4"/>
      <c r="MVH51" s="4"/>
      <c r="MVI51" s="4"/>
      <c r="MVJ51" s="4"/>
      <c r="MVK51" s="4"/>
      <c r="MVL51" s="4"/>
      <c r="MVM51" s="4"/>
      <c r="MVN51" s="4"/>
      <c r="MVO51" s="4"/>
      <c r="MVP51" s="4"/>
      <c r="MVQ51" s="4"/>
      <c r="MVR51" s="4"/>
      <c r="MVS51" s="4"/>
      <c r="MVT51" s="4"/>
      <c r="MVU51" s="4"/>
      <c r="MVV51" s="4"/>
      <c r="MVW51" s="4"/>
      <c r="MVX51" s="4"/>
      <c r="MVY51" s="4"/>
      <c r="MVZ51" s="4"/>
      <c r="MWA51" s="4"/>
      <c r="MWB51" s="4"/>
      <c r="MWC51" s="4"/>
      <c r="MWD51" s="4"/>
      <c r="MWE51" s="4"/>
      <c r="MWF51" s="4"/>
      <c r="MWG51" s="4"/>
      <c r="MWH51" s="4"/>
      <c r="MWI51" s="4"/>
      <c r="MWJ51" s="4"/>
      <c r="MWK51" s="4"/>
      <c r="MWL51" s="4"/>
      <c r="MWM51" s="4"/>
      <c r="MWN51" s="4"/>
      <c r="MWO51" s="4"/>
      <c r="MWP51" s="4"/>
      <c r="MWQ51" s="4"/>
      <c r="MWR51" s="4"/>
      <c r="MWS51" s="4"/>
      <c r="MWT51" s="4"/>
      <c r="MWU51" s="4"/>
      <c r="MWV51" s="4"/>
      <c r="MWW51" s="4"/>
      <c r="MWX51" s="4"/>
      <c r="MWY51" s="4"/>
      <c r="MWZ51" s="4"/>
      <c r="MXA51" s="4"/>
      <c r="MXB51" s="4"/>
      <c r="MXC51" s="4"/>
      <c r="MXD51" s="4"/>
      <c r="MXE51" s="4"/>
      <c r="MXF51" s="4"/>
      <c r="MXG51" s="4"/>
      <c r="MXH51" s="4"/>
      <c r="MXI51" s="4"/>
      <c r="MXJ51" s="4"/>
      <c r="MXK51" s="4"/>
      <c r="MXL51" s="4"/>
      <c r="MXM51" s="4"/>
      <c r="MXN51" s="4"/>
      <c r="MXO51" s="4"/>
      <c r="MXP51" s="4"/>
      <c r="MXQ51" s="4"/>
      <c r="MXR51" s="4"/>
      <c r="MXS51" s="4"/>
      <c r="MXT51" s="4"/>
      <c r="MXU51" s="4"/>
      <c r="MXV51" s="4"/>
      <c r="MXW51" s="4"/>
      <c r="MXX51" s="4"/>
      <c r="MXY51" s="4"/>
      <c r="MXZ51" s="4"/>
      <c r="MYA51" s="4"/>
      <c r="MYB51" s="4"/>
      <c r="MYC51" s="4"/>
      <c r="MYD51" s="4"/>
      <c r="MYE51" s="4"/>
      <c r="MYF51" s="4"/>
      <c r="MYG51" s="4"/>
      <c r="MYH51" s="4"/>
      <c r="MYI51" s="4"/>
      <c r="MYJ51" s="4"/>
      <c r="MYK51" s="4"/>
      <c r="MYL51" s="4"/>
      <c r="MYM51" s="4"/>
      <c r="MYN51" s="4"/>
      <c r="MYO51" s="4"/>
      <c r="MYP51" s="4"/>
      <c r="MYQ51" s="4"/>
      <c r="MYR51" s="4"/>
      <c r="MYS51" s="4"/>
      <c r="MYT51" s="4"/>
      <c r="MYU51" s="4"/>
      <c r="MYV51" s="4"/>
      <c r="MYW51" s="4"/>
      <c r="MYX51" s="4"/>
      <c r="MYY51" s="4"/>
      <c r="MYZ51" s="4"/>
      <c r="MZA51" s="4"/>
      <c r="MZB51" s="4"/>
      <c r="MZC51" s="4"/>
      <c r="MZD51" s="4"/>
      <c r="MZE51" s="4"/>
      <c r="MZF51" s="4"/>
      <c r="MZG51" s="4"/>
      <c r="MZH51" s="4"/>
      <c r="MZI51" s="4"/>
      <c r="MZJ51" s="4"/>
      <c r="MZK51" s="4"/>
      <c r="MZL51" s="4"/>
      <c r="MZM51" s="4"/>
      <c r="MZN51" s="4"/>
      <c r="MZO51" s="4"/>
      <c r="MZP51" s="4"/>
      <c r="MZQ51" s="4"/>
      <c r="MZR51" s="4"/>
      <c r="MZS51" s="4"/>
      <c r="MZT51" s="4"/>
      <c r="MZU51" s="4"/>
      <c r="MZV51" s="4"/>
      <c r="MZW51" s="4"/>
      <c r="MZX51" s="4"/>
      <c r="MZY51" s="4"/>
      <c r="MZZ51" s="4"/>
      <c r="NAA51" s="4"/>
      <c r="NAB51" s="4"/>
      <c r="NAC51" s="4"/>
      <c r="NAD51" s="4"/>
      <c r="NAE51" s="4"/>
      <c r="NAF51" s="4"/>
      <c r="NAG51" s="4"/>
      <c r="NAH51" s="4"/>
      <c r="NAI51" s="4"/>
      <c r="NAJ51" s="4"/>
      <c r="NAK51" s="4"/>
      <c r="NAL51" s="4"/>
      <c r="NAM51" s="4"/>
      <c r="NAN51" s="4"/>
      <c r="NAO51" s="4"/>
      <c r="NAP51" s="4"/>
      <c r="NAQ51" s="4"/>
      <c r="NAR51" s="4"/>
      <c r="NAS51" s="4"/>
      <c r="NAT51" s="4"/>
      <c r="NAU51" s="4"/>
      <c r="NAV51" s="4"/>
      <c r="NAW51" s="4"/>
      <c r="NAX51" s="4"/>
      <c r="NAY51" s="4"/>
      <c r="NAZ51" s="4"/>
      <c r="NBA51" s="4"/>
      <c r="NBB51" s="4"/>
      <c r="NBC51" s="4"/>
      <c r="NBD51" s="4"/>
      <c r="NBE51" s="4"/>
      <c r="NBF51" s="4"/>
      <c r="NBG51" s="4"/>
      <c r="NBH51" s="4"/>
      <c r="NBI51" s="4"/>
      <c r="NBJ51" s="4"/>
      <c r="NBK51" s="4"/>
      <c r="NBL51" s="4"/>
      <c r="NBM51" s="4"/>
      <c r="NBN51" s="4"/>
      <c r="NBO51" s="4"/>
      <c r="NBP51" s="4"/>
      <c r="NBQ51" s="4"/>
      <c r="NBR51" s="4"/>
      <c r="NBS51" s="4"/>
      <c r="NBT51" s="4"/>
      <c r="NBU51" s="4"/>
      <c r="NBV51" s="4"/>
      <c r="NBW51" s="4"/>
      <c r="NBX51" s="4"/>
      <c r="NBY51" s="4"/>
      <c r="NBZ51" s="4"/>
      <c r="NCA51" s="4"/>
      <c r="NCB51" s="4"/>
      <c r="NCC51" s="4"/>
      <c r="NCD51" s="4"/>
      <c r="NCE51" s="4"/>
      <c r="NCF51" s="4"/>
      <c r="NCG51" s="4"/>
      <c r="NCH51" s="4"/>
      <c r="NCI51" s="4"/>
      <c r="NCJ51" s="4"/>
      <c r="NCK51" s="4"/>
      <c r="NCL51" s="4"/>
      <c r="NCM51" s="4"/>
      <c r="NCN51" s="4"/>
      <c r="NCO51" s="4"/>
      <c r="NCP51" s="4"/>
      <c r="NCQ51" s="4"/>
      <c r="NCR51" s="4"/>
      <c r="NCS51" s="4"/>
      <c r="NCT51" s="4"/>
      <c r="NCU51" s="4"/>
      <c r="NCV51" s="4"/>
      <c r="NCW51" s="4"/>
      <c r="NCX51" s="4"/>
      <c r="NCY51" s="4"/>
      <c r="NCZ51" s="4"/>
      <c r="NDA51" s="4"/>
      <c r="NDB51" s="4"/>
      <c r="NDC51" s="4"/>
      <c r="NDD51" s="4"/>
      <c r="NDE51" s="4"/>
      <c r="NDF51" s="4"/>
      <c r="NDG51" s="4"/>
      <c r="NDH51" s="4"/>
      <c r="NDI51" s="4"/>
      <c r="NDJ51" s="4"/>
      <c r="NDK51" s="4"/>
      <c r="NDL51" s="4"/>
      <c r="NDM51" s="4"/>
      <c r="NDN51" s="4"/>
      <c r="NDO51" s="4"/>
      <c r="NDP51" s="4"/>
      <c r="NDQ51" s="4"/>
      <c r="NDR51" s="4"/>
      <c r="NDS51" s="4"/>
      <c r="NDT51" s="4"/>
      <c r="NDU51" s="4"/>
      <c r="NDV51" s="4"/>
      <c r="NDW51" s="4"/>
      <c r="NDX51" s="4"/>
      <c r="NDY51" s="4"/>
      <c r="NDZ51" s="4"/>
      <c r="NEA51" s="4"/>
      <c r="NEB51" s="4"/>
      <c r="NEC51" s="4"/>
      <c r="NED51" s="4"/>
      <c r="NEE51" s="4"/>
      <c r="NEF51" s="4"/>
      <c r="NEG51" s="4"/>
      <c r="NEH51" s="4"/>
      <c r="NEI51" s="4"/>
      <c r="NEJ51" s="4"/>
      <c r="NEK51" s="4"/>
      <c r="NEL51" s="4"/>
      <c r="NEM51" s="4"/>
      <c r="NEN51" s="4"/>
      <c r="NEO51" s="4"/>
      <c r="NEP51" s="4"/>
      <c r="NEQ51" s="4"/>
      <c r="NER51" s="4"/>
      <c r="NES51" s="4"/>
      <c r="NET51" s="4"/>
      <c r="NEU51" s="4"/>
      <c r="NEV51" s="4"/>
      <c r="NEW51" s="4"/>
      <c r="NEX51" s="4"/>
      <c r="NEY51" s="4"/>
      <c r="NEZ51" s="4"/>
      <c r="NFA51" s="4"/>
      <c r="NFB51" s="4"/>
      <c r="NFC51" s="4"/>
      <c r="NFD51" s="4"/>
      <c r="NFE51" s="4"/>
      <c r="NFF51" s="4"/>
      <c r="NFG51" s="4"/>
      <c r="NFH51" s="4"/>
      <c r="NFI51" s="4"/>
      <c r="NFJ51" s="4"/>
      <c r="NFK51" s="4"/>
      <c r="NFL51" s="4"/>
      <c r="NFM51" s="4"/>
      <c r="NFN51" s="4"/>
      <c r="NFO51" s="4"/>
      <c r="NFP51" s="4"/>
      <c r="NFQ51" s="4"/>
      <c r="NFR51" s="4"/>
      <c r="NFS51" s="4"/>
      <c r="NFT51" s="4"/>
      <c r="NFU51" s="4"/>
      <c r="NFV51" s="4"/>
      <c r="NFW51" s="4"/>
      <c r="NFX51" s="4"/>
      <c r="NFY51" s="4"/>
      <c r="NFZ51" s="4"/>
      <c r="NGA51" s="4"/>
      <c r="NGB51" s="4"/>
      <c r="NGC51" s="4"/>
      <c r="NGD51" s="4"/>
      <c r="NGE51" s="4"/>
      <c r="NGF51" s="4"/>
      <c r="NGG51" s="4"/>
      <c r="NGH51" s="4"/>
      <c r="NGI51" s="4"/>
      <c r="NGJ51" s="4"/>
      <c r="NGK51" s="4"/>
      <c r="NGL51" s="4"/>
      <c r="NGM51" s="4"/>
      <c r="NGN51" s="4"/>
      <c r="NGO51" s="4"/>
      <c r="NGP51" s="4"/>
      <c r="NGQ51" s="4"/>
      <c r="NGR51" s="4"/>
      <c r="NGS51" s="4"/>
      <c r="NGT51" s="4"/>
      <c r="NGU51" s="4"/>
      <c r="NGV51" s="4"/>
      <c r="NGW51" s="4"/>
      <c r="NGX51" s="4"/>
      <c r="NGY51" s="4"/>
      <c r="NGZ51" s="4"/>
      <c r="NHA51" s="4"/>
      <c r="NHB51" s="4"/>
      <c r="NHC51" s="4"/>
      <c r="NHD51" s="4"/>
      <c r="NHE51" s="4"/>
      <c r="NHF51" s="4"/>
      <c r="NHG51" s="4"/>
      <c r="NHH51" s="4"/>
      <c r="NHI51" s="4"/>
      <c r="NHJ51" s="4"/>
      <c r="NHK51" s="4"/>
      <c r="NHL51" s="4"/>
      <c r="NHM51" s="4"/>
      <c r="NHN51" s="4"/>
      <c r="NHO51" s="4"/>
      <c r="NHP51" s="4"/>
      <c r="NHQ51" s="4"/>
      <c r="NHR51" s="4"/>
      <c r="NHS51" s="4"/>
      <c r="NHT51" s="4"/>
      <c r="NHU51" s="4"/>
      <c r="NHV51" s="4"/>
      <c r="NHW51" s="4"/>
      <c r="NHX51" s="4"/>
      <c r="NHY51" s="4"/>
      <c r="NHZ51" s="4"/>
      <c r="NIA51" s="4"/>
      <c r="NIB51" s="4"/>
      <c r="NIC51" s="4"/>
      <c r="NID51" s="4"/>
      <c r="NIE51" s="4"/>
      <c r="NIF51" s="4"/>
      <c r="NIG51" s="4"/>
      <c r="NIH51" s="4"/>
      <c r="NII51" s="4"/>
      <c r="NIJ51" s="4"/>
      <c r="NIK51" s="4"/>
      <c r="NIL51" s="4"/>
      <c r="NIM51" s="4"/>
      <c r="NIN51" s="4"/>
      <c r="NIO51" s="4"/>
      <c r="NIP51" s="4"/>
      <c r="NIQ51" s="4"/>
      <c r="NIR51" s="4"/>
      <c r="NIS51" s="4"/>
      <c r="NIT51" s="4"/>
      <c r="NIU51" s="4"/>
      <c r="NIV51" s="4"/>
      <c r="NIW51" s="4"/>
      <c r="NIX51" s="4"/>
      <c r="NIY51" s="4"/>
      <c r="NIZ51" s="4"/>
      <c r="NJA51" s="4"/>
      <c r="NJB51" s="4"/>
      <c r="NJC51" s="4"/>
      <c r="NJD51" s="4"/>
      <c r="NJE51" s="4"/>
      <c r="NJF51" s="4"/>
      <c r="NJG51" s="4"/>
      <c r="NJH51" s="4"/>
      <c r="NJI51" s="4"/>
      <c r="NJJ51" s="4"/>
      <c r="NJK51" s="4"/>
      <c r="NJL51" s="4"/>
      <c r="NJM51" s="4"/>
      <c r="NJN51" s="4"/>
      <c r="NJO51" s="4"/>
      <c r="NJP51" s="4"/>
      <c r="NJQ51" s="4"/>
      <c r="NJR51" s="4"/>
      <c r="NJS51" s="4"/>
      <c r="NJT51" s="4"/>
      <c r="NJU51" s="4"/>
      <c r="NJV51" s="4"/>
      <c r="NJW51" s="4"/>
      <c r="NJX51" s="4"/>
      <c r="NJY51" s="4"/>
      <c r="NJZ51" s="4"/>
      <c r="NKA51" s="4"/>
      <c r="NKB51" s="4"/>
      <c r="NKC51" s="4"/>
      <c r="NKD51" s="4"/>
      <c r="NKE51" s="4"/>
      <c r="NKF51" s="4"/>
      <c r="NKG51" s="4"/>
      <c r="NKH51" s="4"/>
      <c r="NKI51" s="4"/>
      <c r="NKJ51" s="4"/>
      <c r="NKK51" s="4"/>
      <c r="NKL51" s="4"/>
      <c r="NKM51" s="4"/>
      <c r="NKN51" s="4"/>
      <c r="NKO51" s="4"/>
      <c r="NKP51" s="4"/>
      <c r="NKQ51" s="4"/>
      <c r="NKR51" s="4"/>
      <c r="NKS51" s="4"/>
      <c r="NKT51" s="4"/>
      <c r="NKU51" s="4"/>
      <c r="NKV51" s="4"/>
      <c r="NKW51" s="4"/>
      <c r="NKX51" s="4"/>
      <c r="NKY51" s="4"/>
      <c r="NKZ51" s="4"/>
      <c r="NLA51" s="4"/>
      <c r="NLB51" s="4"/>
      <c r="NLC51" s="4"/>
      <c r="NLD51" s="4"/>
      <c r="NLE51" s="4"/>
      <c r="NLF51" s="4"/>
      <c r="NLG51" s="4"/>
      <c r="NLH51" s="4"/>
      <c r="NLI51" s="4"/>
      <c r="NLJ51" s="4"/>
      <c r="NLK51" s="4"/>
      <c r="NLL51" s="4"/>
      <c r="NLM51" s="4"/>
      <c r="NLN51" s="4"/>
      <c r="NLO51" s="4"/>
      <c r="NLP51" s="4"/>
      <c r="NLQ51" s="4"/>
      <c r="NLR51" s="4"/>
      <c r="NLS51" s="4"/>
      <c r="NLT51" s="4"/>
      <c r="NLU51" s="4"/>
      <c r="NLV51" s="4"/>
      <c r="NLW51" s="4"/>
      <c r="NLX51" s="4"/>
      <c r="NLY51" s="4"/>
      <c r="NLZ51" s="4"/>
      <c r="NMA51" s="4"/>
      <c r="NMB51" s="4"/>
      <c r="NMC51" s="4"/>
      <c r="NMD51" s="4"/>
      <c r="NME51" s="4"/>
      <c r="NMF51" s="4"/>
      <c r="NMG51" s="4"/>
      <c r="NMH51" s="4"/>
      <c r="NMI51" s="4"/>
      <c r="NMJ51" s="4"/>
      <c r="NMK51" s="4"/>
      <c r="NML51" s="4"/>
      <c r="NMM51" s="4"/>
      <c r="NMN51" s="4"/>
      <c r="NMO51" s="4"/>
      <c r="NMP51" s="4"/>
      <c r="NMQ51" s="4"/>
      <c r="NMR51" s="4"/>
      <c r="NMS51" s="4"/>
      <c r="NMT51" s="4"/>
      <c r="NMU51" s="4"/>
      <c r="NMV51" s="4"/>
      <c r="NMW51" s="4"/>
      <c r="NMX51" s="4"/>
      <c r="NMY51" s="4"/>
      <c r="NMZ51" s="4"/>
      <c r="NNA51" s="4"/>
      <c r="NNB51" s="4"/>
      <c r="NNC51" s="4"/>
      <c r="NND51" s="4"/>
      <c r="NNE51" s="4"/>
      <c r="NNF51" s="4"/>
      <c r="NNG51" s="4"/>
      <c r="NNH51" s="4"/>
      <c r="NNI51" s="4"/>
      <c r="NNJ51" s="4"/>
      <c r="NNK51" s="4"/>
      <c r="NNL51" s="4"/>
      <c r="NNM51" s="4"/>
      <c r="NNN51" s="4"/>
      <c r="NNO51" s="4"/>
      <c r="NNP51" s="4"/>
      <c r="NNQ51" s="4"/>
      <c r="NNR51" s="4"/>
      <c r="NNS51" s="4"/>
      <c r="NNT51" s="4"/>
      <c r="NNU51" s="4"/>
      <c r="NNV51" s="4"/>
      <c r="NNW51" s="4"/>
      <c r="NNX51" s="4"/>
      <c r="NNY51" s="4"/>
      <c r="NNZ51" s="4"/>
      <c r="NOA51" s="4"/>
      <c r="NOB51" s="4"/>
      <c r="NOC51" s="4"/>
      <c r="NOD51" s="4"/>
      <c r="NOE51" s="4"/>
      <c r="NOF51" s="4"/>
      <c r="NOG51" s="4"/>
      <c r="NOH51" s="4"/>
      <c r="NOI51" s="4"/>
      <c r="NOJ51" s="4"/>
      <c r="NOK51" s="4"/>
      <c r="NOL51" s="4"/>
      <c r="NOM51" s="4"/>
      <c r="NON51" s="4"/>
      <c r="NOO51" s="4"/>
      <c r="NOP51" s="4"/>
      <c r="NOQ51" s="4"/>
      <c r="NOR51" s="4"/>
      <c r="NOS51" s="4"/>
      <c r="NOT51" s="4"/>
      <c r="NOU51" s="4"/>
      <c r="NOV51" s="4"/>
      <c r="NOW51" s="4"/>
      <c r="NOX51" s="4"/>
      <c r="NOY51" s="4"/>
      <c r="NOZ51" s="4"/>
      <c r="NPA51" s="4"/>
      <c r="NPB51" s="4"/>
      <c r="NPC51" s="4"/>
      <c r="NPD51" s="4"/>
      <c r="NPE51" s="4"/>
      <c r="NPF51" s="4"/>
      <c r="NPG51" s="4"/>
      <c r="NPH51" s="4"/>
      <c r="NPI51" s="4"/>
      <c r="NPJ51" s="4"/>
      <c r="NPK51" s="4"/>
      <c r="NPL51" s="4"/>
      <c r="NPM51" s="4"/>
      <c r="NPN51" s="4"/>
      <c r="NPO51" s="4"/>
      <c r="NPP51" s="4"/>
      <c r="NPQ51" s="4"/>
      <c r="NPR51" s="4"/>
      <c r="NPS51" s="4"/>
      <c r="NPT51" s="4"/>
      <c r="NPU51" s="4"/>
      <c r="NPV51" s="4"/>
      <c r="NPW51" s="4"/>
      <c r="NPX51" s="4"/>
      <c r="NPY51" s="4"/>
      <c r="NPZ51" s="4"/>
      <c r="NQA51" s="4"/>
      <c r="NQB51" s="4"/>
      <c r="NQC51" s="4"/>
      <c r="NQD51" s="4"/>
      <c r="NQE51" s="4"/>
      <c r="NQF51" s="4"/>
      <c r="NQG51" s="4"/>
      <c r="NQH51" s="4"/>
      <c r="NQI51" s="4"/>
      <c r="NQJ51" s="4"/>
      <c r="NQK51" s="4"/>
      <c r="NQL51" s="4"/>
      <c r="NQM51" s="4"/>
      <c r="NQN51" s="4"/>
      <c r="NQO51" s="4"/>
      <c r="NQP51" s="4"/>
      <c r="NQQ51" s="4"/>
      <c r="NQR51" s="4"/>
      <c r="NQS51" s="4"/>
      <c r="NQT51" s="4"/>
      <c r="NQU51" s="4"/>
      <c r="NQV51" s="4"/>
      <c r="NQW51" s="4"/>
      <c r="NQX51" s="4"/>
      <c r="NQY51" s="4"/>
      <c r="NQZ51" s="4"/>
      <c r="NRA51" s="4"/>
      <c r="NRB51" s="4"/>
      <c r="NRC51" s="4"/>
      <c r="NRD51" s="4"/>
      <c r="NRE51" s="4"/>
      <c r="NRF51" s="4"/>
      <c r="NRG51" s="4"/>
      <c r="NRH51" s="4"/>
      <c r="NRI51" s="4"/>
      <c r="NRJ51" s="4"/>
      <c r="NRK51" s="4"/>
      <c r="NRL51" s="4"/>
      <c r="NRM51" s="4"/>
      <c r="NRN51" s="4"/>
      <c r="NRO51" s="4"/>
      <c r="NRP51" s="4"/>
      <c r="NRQ51" s="4"/>
      <c r="NRR51" s="4"/>
      <c r="NRS51" s="4"/>
      <c r="NRT51" s="4"/>
      <c r="NRU51" s="4"/>
      <c r="NRV51" s="4"/>
      <c r="NRW51" s="4"/>
      <c r="NRX51" s="4"/>
      <c r="NRY51" s="4"/>
      <c r="NRZ51" s="4"/>
      <c r="NSA51" s="4"/>
      <c r="NSB51" s="4"/>
      <c r="NSC51" s="4"/>
      <c r="NSD51" s="4"/>
      <c r="NSE51" s="4"/>
      <c r="NSF51" s="4"/>
      <c r="NSG51" s="4"/>
      <c r="NSH51" s="4"/>
      <c r="NSI51" s="4"/>
      <c r="NSJ51" s="4"/>
      <c r="NSK51" s="4"/>
      <c r="NSL51" s="4"/>
      <c r="NSM51" s="4"/>
      <c r="NSN51" s="4"/>
      <c r="NSO51" s="4"/>
      <c r="NSP51" s="4"/>
      <c r="NSQ51" s="4"/>
      <c r="NSR51" s="4"/>
      <c r="NSS51" s="4"/>
      <c r="NST51" s="4"/>
      <c r="NSU51" s="4"/>
      <c r="NSV51" s="4"/>
      <c r="NSW51" s="4"/>
      <c r="NSX51" s="4"/>
      <c r="NSY51" s="4"/>
      <c r="NSZ51" s="4"/>
      <c r="NTA51" s="4"/>
      <c r="NTB51" s="4"/>
      <c r="NTC51" s="4"/>
      <c r="NTD51" s="4"/>
      <c r="NTE51" s="4"/>
      <c r="NTF51" s="4"/>
      <c r="NTG51" s="4"/>
      <c r="NTH51" s="4"/>
      <c r="NTI51" s="4"/>
      <c r="NTJ51" s="4"/>
      <c r="NTK51" s="4"/>
      <c r="NTL51" s="4"/>
      <c r="NTM51" s="4"/>
      <c r="NTN51" s="4"/>
      <c r="NTO51" s="4"/>
      <c r="NTP51" s="4"/>
      <c r="NTQ51" s="4"/>
      <c r="NTR51" s="4"/>
      <c r="NTS51" s="4"/>
      <c r="NTT51" s="4"/>
      <c r="NTU51" s="4"/>
      <c r="NTV51" s="4"/>
      <c r="NTW51" s="4"/>
      <c r="NTX51" s="4"/>
      <c r="NTY51" s="4"/>
      <c r="NTZ51" s="4"/>
      <c r="NUA51" s="4"/>
      <c r="NUB51" s="4"/>
      <c r="NUC51" s="4"/>
      <c r="NUD51" s="4"/>
      <c r="NUE51" s="4"/>
      <c r="NUF51" s="4"/>
      <c r="NUG51" s="4"/>
      <c r="NUH51" s="4"/>
      <c r="NUI51" s="4"/>
      <c r="NUJ51" s="4"/>
      <c r="NUK51" s="4"/>
      <c r="NUL51" s="4"/>
      <c r="NUM51" s="4"/>
      <c r="NUN51" s="4"/>
      <c r="NUO51" s="4"/>
      <c r="NUP51" s="4"/>
      <c r="NUQ51" s="4"/>
      <c r="NUR51" s="4"/>
      <c r="NUS51" s="4"/>
      <c r="NUT51" s="4"/>
      <c r="NUU51" s="4"/>
      <c r="NUV51" s="4"/>
      <c r="NUW51" s="4"/>
      <c r="NUX51" s="4"/>
      <c r="NUY51" s="4"/>
      <c r="NUZ51" s="4"/>
      <c r="NVA51" s="4"/>
      <c r="NVB51" s="4"/>
      <c r="NVC51" s="4"/>
      <c r="NVD51" s="4"/>
      <c r="NVE51" s="4"/>
      <c r="NVF51" s="4"/>
      <c r="NVG51" s="4"/>
      <c r="NVH51" s="4"/>
      <c r="NVI51" s="4"/>
      <c r="NVJ51" s="4"/>
      <c r="NVK51" s="4"/>
      <c r="NVL51" s="4"/>
      <c r="NVM51" s="4"/>
      <c r="NVN51" s="4"/>
      <c r="NVO51" s="4"/>
      <c r="NVP51" s="4"/>
      <c r="NVQ51" s="4"/>
      <c r="NVR51" s="4"/>
      <c r="NVS51" s="4"/>
      <c r="NVT51" s="4"/>
      <c r="NVU51" s="4"/>
      <c r="NVV51" s="4"/>
      <c r="NVW51" s="4"/>
      <c r="NVX51" s="4"/>
      <c r="NVY51" s="4"/>
      <c r="NVZ51" s="4"/>
      <c r="NWA51" s="4"/>
      <c r="NWB51" s="4"/>
      <c r="NWC51" s="4"/>
      <c r="NWD51" s="4"/>
      <c r="NWE51" s="4"/>
      <c r="NWF51" s="4"/>
      <c r="NWG51" s="4"/>
      <c r="NWH51" s="4"/>
      <c r="NWI51" s="4"/>
      <c r="NWJ51" s="4"/>
      <c r="NWK51" s="4"/>
      <c r="NWL51" s="4"/>
      <c r="NWM51" s="4"/>
      <c r="NWN51" s="4"/>
      <c r="NWO51" s="4"/>
      <c r="NWP51" s="4"/>
      <c r="NWQ51" s="4"/>
      <c r="NWR51" s="4"/>
      <c r="NWS51" s="4"/>
      <c r="NWT51" s="4"/>
      <c r="NWU51" s="4"/>
      <c r="NWV51" s="4"/>
      <c r="NWW51" s="4"/>
      <c r="NWX51" s="4"/>
      <c r="NWY51" s="4"/>
      <c r="NWZ51" s="4"/>
      <c r="NXA51" s="4"/>
      <c r="NXB51" s="4"/>
      <c r="NXC51" s="4"/>
      <c r="NXD51" s="4"/>
      <c r="NXE51" s="4"/>
      <c r="NXF51" s="4"/>
      <c r="NXG51" s="4"/>
      <c r="NXH51" s="4"/>
      <c r="NXI51" s="4"/>
      <c r="NXJ51" s="4"/>
      <c r="NXK51" s="4"/>
      <c r="NXL51" s="4"/>
      <c r="NXM51" s="4"/>
      <c r="NXN51" s="4"/>
      <c r="NXO51" s="4"/>
      <c r="NXP51" s="4"/>
      <c r="NXQ51" s="4"/>
      <c r="NXR51" s="4"/>
      <c r="NXS51" s="4"/>
      <c r="NXT51" s="4"/>
      <c r="NXU51" s="4"/>
      <c r="NXV51" s="4"/>
      <c r="NXW51" s="4"/>
      <c r="NXX51" s="4"/>
      <c r="NXY51" s="4"/>
      <c r="NXZ51" s="4"/>
      <c r="NYA51" s="4"/>
      <c r="NYB51" s="4"/>
      <c r="NYC51" s="4"/>
      <c r="NYD51" s="4"/>
      <c r="NYE51" s="4"/>
      <c r="NYF51" s="4"/>
      <c r="NYG51" s="4"/>
      <c r="NYH51" s="4"/>
      <c r="NYI51" s="4"/>
      <c r="NYJ51" s="4"/>
      <c r="NYK51" s="4"/>
      <c r="NYL51" s="4"/>
      <c r="NYM51" s="4"/>
      <c r="NYN51" s="4"/>
      <c r="NYO51" s="4"/>
      <c r="NYP51" s="4"/>
      <c r="NYQ51" s="4"/>
      <c r="NYR51" s="4"/>
      <c r="NYS51" s="4"/>
      <c r="NYT51" s="4"/>
      <c r="NYU51" s="4"/>
      <c r="NYV51" s="4"/>
      <c r="NYW51" s="4"/>
      <c r="NYX51" s="4"/>
      <c r="NYY51" s="4"/>
      <c r="NYZ51" s="4"/>
      <c r="NZA51" s="4"/>
      <c r="NZB51" s="4"/>
      <c r="NZC51" s="4"/>
      <c r="NZD51" s="4"/>
      <c r="NZE51" s="4"/>
      <c r="NZF51" s="4"/>
      <c r="NZG51" s="4"/>
      <c r="NZH51" s="4"/>
      <c r="NZI51" s="4"/>
      <c r="NZJ51" s="4"/>
      <c r="NZK51" s="4"/>
      <c r="NZL51" s="4"/>
      <c r="NZM51" s="4"/>
      <c r="NZN51" s="4"/>
      <c r="NZO51" s="4"/>
      <c r="NZP51" s="4"/>
      <c r="NZQ51" s="4"/>
      <c r="NZR51" s="4"/>
      <c r="NZS51" s="4"/>
      <c r="NZT51" s="4"/>
      <c r="NZU51" s="4"/>
      <c r="NZV51" s="4"/>
      <c r="NZW51" s="4"/>
      <c r="NZX51" s="4"/>
      <c r="NZY51" s="4"/>
      <c r="NZZ51" s="4"/>
      <c r="OAA51" s="4"/>
      <c r="OAB51" s="4"/>
      <c r="OAC51" s="4"/>
      <c r="OAD51" s="4"/>
      <c r="OAE51" s="4"/>
      <c r="OAF51" s="4"/>
      <c r="OAG51" s="4"/>
      <c r="OAH51" s="4"/>
      <c r="OAI51" s="4"/>
      <c r="OAJ51" s="4"/>
      <c r="OAK51" s="4"/>
      <c r="OAL51" s="4"/>
      <c r="OAM51" s="4"/>
      <c r="OAN51" s="4"/>
      <c r="OAO51" s="4"/>
      <c r="OAP51" s="4"/>
      <c r="OAQ51" s="4"/>
      <c r="OAR51" s="4"/>
      <c r="OAS51" s="4"/>
      <c r="OAT51" s="4"/>
      <c r="OAU51" s="4"/>
      <c r="OAV51" s="4"/>
      <c r="OAW51" s="4"/>
      <c r="OAX51" s="4"/>
      <c r="OAY51" s="4"/>
      <c r="OAZ51" s="4"/>
      <c r="OBA51" s="4"/>
      <c r="OBB51" s="4"/>
      <c r="OBC51" s="4"/>
      <c r="OBD51" s="4"/>
      <c r="OBE51" s="4"/>
      <c r="OBF51" s="4"/>
      <c r="OBG51" s="4"/>
      <c r="OBH51" s="4"/>
      <c r="OBI51" s="4"/>
      <c r="OBJ51" s="4"/>
      <c r="OBK51" s="4"/>
      <c r="OBL51" s="4"/>
      <c r="OBM51" s="4"/>
      <c r="OBN51" s="4"/>
      <c r="OBO51" s="4"/>
      <c r="OBP51" s="4"/>
      <c r="OBQ51" s="4"/>
      <c r="OBR51" s="4"/>
      <c r="OBS51" s="4"/>
      <c r="OBT51" s="4"/>
      <c r="OBU51" s="4"/>
      <c r="OBV51" s="4"/>
      <c r="OBW51" s="4"/>
      <c r="OBX51" s="4"/>
      <c r="OBY51" s="4"/>
      <c r="OBZ51" s="4"/>
      <c r="OCA51" s="4"/>
      <c r="OCB51" s="4"/>
      <c r="OCC51" s="4"/>
      <c r="OCD51" s="4"/>
      <c r="OCE51" s="4"/>
      <c r="OCF51" s="4"/>
      <c r="OCG51" s="4"/>
      <c r="OCH51" s="4"/>
      <c r="OCI51" s="4"/>
      <c r="OCJ51" s="4"/>
      <c r="OCK51" s="4"/>
      <c r="OCL51" s="4"/>
      <c r="OCM51" s="4"/>
      <c r="OCN51" s="4"/>
      <c r="OCO51" s="4"/>
      <c r="OCP51" s="4"/>
      <c r="OCQ51" s="4"/>
      <c r="OCR51" s="4"/>
      <c r="OCS51" s="4"/>
      <c r="OCT51" s="4"/>
      <c r="OCU51" s="4"/>
      <c r="OCV51" s="4"/>
      <c r="OCW51" s="4"/>
      <c r="OCX51" s="4"/>
      <c r="OCY51" s="4"/>
      <c r="OCZ51" s="4"/>
      <c r="ODA51" s="4"/>
      <c r="ODB51" s="4"/>
      <c r="ODC51" s="4"/>
      <c r="ODD51" s="4"/>
      <c r="ODE51" s="4"/>
      <c r="ODF51" s="4"/>
      <c r="ODG51" s="4"/>
      <c r="ODH51" s="4"/>
      <c r="ODI51" s="4"/>
      <c r="ODJ51" s="4"/>
      <c r="ODK51" s="4"/>
      <c r="ODL51" s="4"/>
      <c r="ODM51" s="4"/>
      <c r="ODN51" s="4"/>
      <c r="ODO51" s="4"/>
      <c r="ODP51" s="4"/>
      <c r="ODQ51" s="4"/>
      <c r="ODR51" s="4"/>
      <c r="ODS51" s="4"/>
      <c r="ODT51" s="4"/>
      <c r="ODU51" s="4"/>
      <c r="ODV51" s="4"/>
      <c r="ODW51" s="4"/>
      <c r="ODX51" s="4"/>
      <c r="ODY51" s="4"/>
      <c r="ODZ51" s="4"/>
      <c r="OEA51" s="4"/>
      <c r="OEB51" s="4"/>
      <c r="OEC51" s="4"/>
      <c r="OED51" s="4"/>
      <c r="OEE51" s="4"/>
      <c r="OEF51" s="4"/>
      <c r="OEG51" s="4"/>
      <c r="OEH51" s="4"/>
      <c r="OEI51" s="4"/>
      <c r="OEJ51" s="4"/>
      <c r="OEK51" s="4"/>
      <c r="OEL51" s="4"/>
      <c r="OEM51" s="4"/>
      <c r="OEN51" s="4"/>
      <c r="OEO51" s="4"/>
      <c r="OEP51" s="4"/>
      <c r="OEQ51" s="4"/>
      <c r="OER51" s="4"/>
      <c r="OES51" s="4"/>
      <c r="OET51" s="4"/>
      <c r="OEU51" s="4"/>
      <c r="OEV51" s="4"/>
      <c r="OEW51" s="4"/>
      <c r="OEX51" s="4"/>
      <c r="OEY51" s="4"/>
      <c r="OEZ51" s="4"/>
      <c r="OFA51" s="4"/>
      <c r="OFB51" s="4"/>
      <c r="OFC51" s="4"/>
      <c r="OFD51" s="4"/>
      <c r="OFE51" s="4"/>
      <c r="OFF51" s="4"/>
      <c r="OFG51" s="4"/>
      <c r="OFH51" s="4"/>
      <c r="OFI51" s="4"/>
      <c r="OFJ51" s="4"/>
      <c r="OFK51" s="4"/>
      <c r="OFL51" s="4"/>
      <c r="OFM51" s="4"/>
      <c r="OFN51" s="4"/>
      <c r="OFO51" s="4"/>
      <c r="OFP51" s="4"/>
      <c r="OFQ51" s="4"/>
      <c r="OFR51" s="4"/>
      <c r="OFS51" s="4"/>
      <c r="OFT51" s="4"/>
      <c r="OFU51" s="4"/>
      <c r="OFV51" s="4"/>
      <c r="OFW51" s="4"/>
      <c r="OFX51" s="4"/>
      <c r="OFY51" s="4"/>
      <c r="OFZ51" s="4"/>
      <c r="OGA51" s="4"/>
      <c r="OGB51" s="4"/>
      <c r="OGC51" s="4"/>
      <c r="OGD51" s="4"/>
      <c r="OGE51" s="4"/>
      <c r="OGF51" s="4"/>
      <c r="OGG51" s="4"/>
      <c r="OGH51" s="4"/>
      <c r="OGI51" s="4"/>
      <c r="OGJ51" s="4"/>
      <c r="OGK51" s="4"/>
      <c r="OGL51" s="4"/>
      <c r="OGM51" s="4"/>
      <c r="OGN51" s="4"/>
      <c r="OGO51" s="4"/>
      <c r="OGP51" s="4"/>
      <c r="OGQ51" s="4"/>
      <c r="OGR51" s="4"/>
      <c r="OGS51" s="4"/>
      <c r="OGT51" s="4"/>
      <c r="OGU51" s="4"/>
      <c r="OGV51" s="4"/>
      <c r="OGW51" s="4"/>
      <c r="OGX51" s="4"/>
      <c r="OGY51" s="4"/>
      <c r="OGZ51" s="4"/>
      <c r="OHA51" s="4"/>
      <c r="OHB51" s="4"/>
      <c r="OHC51" s="4"/>
      <c r="OHD51" s="4"/>
      <c r="OHE51" s="4"/>
      <c r="OHF51" s="4"/>
      <c r="OHG51" s="4"/>
      <c r="OHH51" s="4"/>
      <c r="OHI51" s="4"/>
      <c r="OHJ51" s="4"/>
      <c r="OHK51" s="4"/>
      <c r="OHL51" s="4"/>
      <c r="OHM51" s="4"/>
      <c r="OHN51" s="4"/>
      <c r="OHO51" s="4"/>
      <c r="OHP51" s="4"/>
      <c r="OHQ51" s="4"/>
      <c r="OHR51" s="4"/>
      <c r="OHS51" s="4"/>
      <c r="OHT51" s="4"/>
      <c r="OHU51" s="4"/>
      <c r="OHV51" s="4"/>
      <c r="OHW51" s="4"/>
      <c r="OHX51" s="4"/>
      <c r="OHY51" s="4"/>
      <c r="OHZ51" s="4"/>
      <c r="OIA51" s="4"/>
      <c r="OIB51" s="4"/>
      <c r="OIC51" s="4"/>
      <c r="OID51" s="4"/>
      <c r="OIE51" s="4"/>
      <c r="OIF51" s="4"/>
      <c r="OIG51" s="4"/>
      <c r="OIH51" s="4"/>
      <c r="OII51" s="4"/>
      <c r="OIJ51" s="4"/>
      <c r="OIK51" s="4"/>
      <c r="OIL51" s="4"/>
      <c r="OIM51" s="4"/>
      <c r="OIN51" s="4"/>
      <c r="OIO51" s="4"/>
      <c r="OIP51" s="4"/>
      <c r="OIQ51" s="4"/>
      <c r="OIR51" s="4"/>
      <c r="OIS51" s="4"/>
      <c r="OIT51" s="4"/>
      <c r="OIU51" s="4"/>
      <c r="OIV51" s="4"/>
      <c r="OIW51" s="4"/>
      <c r="OIX51" s="4"/>
      <c r="OIY51" s="4"/>
      <c r="OIZ51" s="4"/>
      <c r="OJA51" s="4"/>
      <c r="OJB51" s="4"/>
      <c r="OJC51" s="4"/>
      <c r="OJD51" s="4"/>
      <c r="OJE51" s="4"/>
      <c r="OJF51" s="4"/>
      <c r="OJG51" s="4"/>
      <c r="OJH51" s="4"/>
      <c r="OJI51" s="4"/>
      <c r="OJJ51" s="4"/>
      <c r="OJK51" s="4"/>
      <c r="OJL51" s="4"/>
      <c r="OJM51" s="4"/>
      <c r="OJN51" s="4"/>
      <c r="OJO51" s="4"/>
      <c r="OJP51" s="4"/>
      <c r="OJQ51" s="4"/>
      <c r="OJR51" s="4"/>
      <c r="OJS51" s="4"/>
      <c r="OJT51" s="4"/>
      <c r="OJU51" s="4"/>
      <c r="OJV51" s="4"/>
      <c r="OJW51" s="4"/>
      <c r="OJX51" s="4"/>
      <c r="OJY51" s="4"/>
      <c r="OJZ51" s="4"/>
      <c r="OKA51" s="4"/>
      <c r="OKB51" s="4"/>
      <c r="OKC51" s="4"/>
      <c r="OKD51" s="4"/>
      <c r="OKE51" s="4"/>
      <c r="OKF51" s="4"/>
      <c r="OKG51" s="4"/>
      <c r="OKH51" s="4"/>
      <c r="OKI51" s="4"/>
      <c r="OKJ51" s="4"/>
      <c r="OKK51" s="4"/>
      <c r="OKL51" s="4"/>
      <c r="OKM51" s="4"/>
      <c r="OKN51" s="4"/>
      <c r="OKO51" s="4"/>
      <c r="OKP51" s="4"/>
      <c r="OKQ51" s="4"/>
      <c r="OKR51" s="4"/>
      <c r="OKS51" s="4"/>
      <c r="OKT51" s="4"/>
      <c r="OKU51" s="4"/>
      <c r="OKV51" s="4"/>
      <c r="OKW51" s="4"/>
      <c r="OKX51" s="4"/>
      <c r="OKY51" s="4"/>
      <c r="OKZ51" s="4"/>
      <c r="OLA51" s="4"/>
      <c r="OLB51" s="4"/>
      <c r="OLC51" s="4"/>
      <c r="OLD51" s="4"/>
      <c r="OLE51" s="4"/>
      <c r="OLF51" s="4"/>
      <c r="OLG51" s="4"/>
      <c r="OLH51" s="4"/>
      <c r="OLI51" s="4"/>
      <c r="OLJ51" s="4"/>
      <c r="OLK51" s="4"/>
      <c r="OLL51" s="4"/>
      <c r="OLM51" s="4"/>
      <c r="OLN51" s="4"/>
      <c r="OLO51" s="4"/>
      <c r="OLP51" s="4"/>
      <c r="OLQ51" s="4"/>
      <c r="OLR51" s="4"/>
      <c r="OLS51" s="4"/>
      <c r="OLT51" s="4"/>
      <c r="OLU51" s="4"/>
      <c r="OLV51" s="4"/>
      <c r="OLW51" s="4"/>
      <c r="OLX51" s="4"/>
      <c r="OLY51" s="4"/>
      <c r="OLZ51" s="4"/>
      <c r="OMA51" s="4"/>
      <c r="OMB51" s="4"/>
      <c r="OMC51" s="4"/>
      <c r="OMD51" s="4"/>
      <c r="OME51" s="4"/>
      <c r="OMF51" s="4"/>
      <c r="OMG51" s="4"/>
      <c r="OMH51" s="4"/>
      <c r="OMI51" s="4"/>
      <c r="OMJ51" s="4"/>
      <c r="OMK51" s="4"/>
      <c r="OML51" s="4"/>
      <c r="OMM51" s="4"/>
      <c r="OMN51" s="4"/>
      <c r="OMO51" s="4"/>
      <c r="OMP51" s="4"/>
      <c r="OMQ51" s="4"/>
      <c r="OMR51" s="4"/>
      <c r="OMS51" s="4"/>
      <c r="OMT51" s="4"/>
      <c r="OMU51" s="4"/>
      <c r="OMV51" s="4"/>
      <c r="OMW51" s="4"/>
      <c r="OMX51" s="4"/>
      <c r="OMY51" s="4"/>
      <c r="OMZ51" s="4"/>
      <c r="ONA51" s="4"/>
      <c r="ONB51" s="4"/>
      <c r="ONC51" s="4"/>
      <c r="OND51" s="4"/>
      <c r="ONE51" s="4"/>
      <c r="ONF51" s="4"/>
      <c r="ONG51" s="4"/>
      <c r="ONH51" s="4"/>
      <c r="ONI51" s="4"/>
      <c r="ONJ51" s="4"/>
      <c r="ONK51" s="4"/>
      <c r="ONL51" s="4"/>
      <c r="ONM51" s="4"/>
      <c r="ONN51" s="4"/>
      <c r="ONO51" s="4"/>
      <c r="ONP51" s="4"/>
      <c r="ONQ51" s="4"/>
      <c r="ONR51" s="4"/>
      <c r="ONS51" s="4"/>
      <c r="ONT51" s="4"/>
      <c r="ONU51" s="4"/>
      <c r="ONV51" s="4"/>
      <c r="ONW51" s="4"/>
      <c r="ONX51" s="4"/>
      <c r="ONY51" s="4"/>
      <c r="ONZ51" s="4"/>
      <c r="OOA51" s="4"/>
      <c r="OOB51" s="4"/>
      <c r="OOC51" s="4"/>
      <c r="OOD51" s="4"/>
      <c r="OOE51" s="4"/>
      <c r="OOF51" s="4"/>
      <c r="OOG51" s="4"/>
      <c r="OOH51" s="4"/>
      <c r="OOI51" s="4"/>
      <c r="OOJ51" s="4"/>
      <c r="OOK51" s="4"/>
      <c r="OOL51" s="4"/>
      <c r="OOM51" s="4"/>
      <c r="OON51" s="4"/>
      <c r="OOO51" s="4"/>
      <c r="OOP51" s="4"/>
      <c r="OOQ51" s="4"/>
      <c r="OOR51" s="4"/>
      <c r="OOS51" s="4"/>
      <c r="OOT51" s="4"/>
      <c r="OOU51" s="4"/>
      <c r="OOV51" s="4"/>
      <c r="OOW51" s="4"/>
      <c r="OOX51" s="4"/>
      <c r="OOY51" s="4"/>
      <c r="OOZ51" s="4"/>
      <c r="OPA51" s="4"/>
      <c r="OPB51" s="4"/>
      <c r="OPC51" s="4"/>
      <c r="OPD51" s="4"/>
      <c r="OPE51" s="4"/>
      <c r="OPF51" s="4"/>
      <c r="OPG51" s="4"/>
      <c r="OPH51" s="4"/>
      <c r="OPI51" s="4"/>
      <c r="OPJ51" s="4"/>
      <c r="OPK51" s="4"/>
      <c r="OPL51" s="4"/>
      <c r="OPM51" s="4"/>
      <c r="OPN51" s="4"/>
      <c r="OPO51" s="4"/>
      <c r="OPP51" s="4"/>
      <c r="OPQ51" s="4"/>
      <c r="OPR51" s="4"/>
      <c r="OPS51" s="4"/>
      <c r="OPT51" s="4"/>
      <c r="OPU51" s="4"/>
      <c r="OPV51" s="4"/>
      <c r="OPW51" s="4"/>
      <c r="OPX51" s="4"/>
      <c r="OPY51" s="4"/>
      <c r="OPZ51" s="4"/>
      <c r="OQA51" s="4"/>
      <c r="OQB51" s="4"/>
      <c r="OQC51" s="4"/>
      <c r="OQD51" s="4"/>
      <c r="OQE51" s="4"/>
      <c r="OQF51" s="4"/>
      <c r="OQG51" s="4"/>
      <c r="OQH51" s="4"/>
      <c r="OQI51" s="4"/>
      <c r="OQJ51" s="4"/>
      <c r="OQK51" s="4"/>
      <c r="OQL51" s="4"/>
      <c r="OQM51" s="4"/>
      <c r="OQN51" s="4"/>
      <c r="OQO51" s="4"/>
      <c r="OQP51" s="4"/>
      <c r="OQQ51" s="4"/>
      <c r="OQR51" s="4"/>
      <c r="OQS51" s="4"/>
      <c r="OQT51" s="4"/>
      <c r="OQU51" s="4"/>
      <c r="OQV51" s="4"/>
      <c r="OQW51" s="4"/>
      <c r="OQX51" s="4"/>
      <c r="OQY51" s="4"/>
      <c r="OQZ51" s="4"/>
      <c r="ORA51" s="4"/>
      <c r="ORB51" s="4"/>
      <c r="ORC51" s="4"/>
      <c r="ORD51" s="4"/>
      <c r="ORE51" s="4"/>
      <c r="ORF51" s="4"/>
      <c r="ORG51" s="4"/>
      <c r="ORH51" s="4"/>
      <c r="ORI51" s="4"/>
      <c r="ORJ51" s="4"/>
      <c r="ORK51" s="4"/>
      <c r="ORL51" s="4"/>
      <c r="ORM51" s="4"/>
      <c r="ORN51" s="4"/>
      <c r="ORO51" s="4"/>
      <c r="ORP51" s="4"/>
      <c r="ORQ51" s="4"/>
      <c r="ORR51" s="4"/>
      <c r="ORS51" s="4"/>
      <c r="ORT51" s="4"/>
      <c r="ORU51" s="4"/>
      <c r="ORV51" s="4"/>
      <c r="ORW51" s="4"/>
      <c r="ORX51" s="4"/>
      <c r="ORY51" s="4"/>
      <c r="ORZ51" s="4"/>
      <c r="OSA51" s="4"/>
      <c r="OSB51" s="4"/>
      <c r="OSC51" s="4"/>
      <c r="OSD51" s="4"/>
      <c r="OSE51" s="4"/>
      <c r="OSF51" s="4"/>
      <c r="OSG51" s="4"/>
      <c r="OSH51" s="4"/>
      <c r="OSI51" s="4"/>
      <c r="OSJ51" s="4"/>
      <c r="OSK51" s="4"/>
      <c r="OSL51" s="4"/>
      <c r="OSM51" s="4"/>
      <c r="OSN51" s="4"/>
      <c r="OSO51" s="4"/>
      <c r="OSP51" s="4"/>
      <c r="OSQ51" s="4"/>
      <c r="OSR51" s="4"/>
      <c r="OSS51" s="4"/>
      <c r="OST51" s="4"/>
      <c r="OSU51" s="4"/>
      <c r="OSV51" s="4"/>
      <c r="OSW51" s="4"/>
      <c r="OSX51" s="4"/>
      <c r="OSY51" s="4"/>
      <c r="OSZ51" s="4"/>
      <c r="OTA51" s="4"/>
      <c r="OTB51" s="4"/>
      <c r="OTC51" s="4"/>
      <c r="OTD51" s="4"/>
      <c r="OTE51" s="4"/>
      <c r="OTF51" s="4"/>
      <c r="OTG51" s="4"/>
      <c r="OTH51" s="4"/>
      <c r="OTI51" s="4"/>
      <c r="OTJ51" s="4"/>
      <c r="OTK51" s="4"/>
      <c r="OTL51" s="4"/>
      <c r="OTM51" s="4"/>
      <c r="OTN51" s="4"/>
      <c r="OTO51" s="4"/>
      <c r="OTP51" s="4"/>
      <c r="OTQ51" s="4"/>
      <c r="OTR51" s="4"/>
      <c r="OTS51" s="4"/>
      <c r="OTT51" s="4"/>
      <c r="OTU51" s="4"/>
      <c r="OTV51" s="4"/>
      <c r="OTW51" s="4"/>
      <c r="OTX51" s="4"/>
      <c r="OTY51" s="4"/>
      <c r="OTZ51" s="4"/>
      <c r="OUA51" s="4"/>
      <c r="OUB51" s="4"/>
      <c r="OUC51" s="4"/>
      <c r="OUD51" s="4"/>
      <c r="OUE51" s="4"/>
      <c r="OUF51" s="4"/>
      <c r="OUG51" s="4"/>
      <c r="OUH51" s="4"/>
      <c r="OUI51" s="4"/>
      <c r="OUJ51" s="4"/>
      <c r="OUK51" s="4"/>
      <c r="OUL51" s="4"/>
      <c r="OUM51" s="4"/>
      <c r="OUN51" s="4"/>
      <c r="OUO51" s="4"/>
      <c r="OUP51" s="4"/>
      <c r="OUQ51" s="4"/>
      <c r="OUR51" s="4"/>
      <c r="OUS51" s="4"/>
      <c r="OUT51" s="4"/>
      <c r="OUU51" s="4"/>
      <c r="OUV51" s="4"/>
      <c r="OUW51" s="4"/>
      <c r="OUX51" s="4"/>
      <c r="OUY51" s="4"/>
      <c r="OUZ51" s="4"/>
      <c r="OVA51" s="4"/>
      <c r="OVB51" s="4"/>
      <c r="OVC51" s="4"/>
      <c r="OVD51" s="4"/>
      <c r="OVE51" s="4"/>
      <c r="OVF51" s="4"/>
      <c r="OVG51" s="4"/>
      <c r="OVH51" s="4"/>
      <c r="OVI51" s="4"/>
      <c r="OVJ51" s="4"/>
      <c r="OVK51" s="4"/>
      <c r="OVL51" s="4"/>
      <c r="OVM51" s="4"/>
      <c r="OVN51" s="4"/>
      <c r="OVO51" s="4"/>
      <c r="OVP51" s="4"/>
      <c r="OVQ51" s="4"/>
      <c r="OVR51" s="4"/>
      <c r="OVS51" s="4"/>
      <c r="OVT51" s="4"/>
      <c r="OVU51" s="4"/>
      <c r="OVV51" s="4"/>
      <c r="OVW51" s="4"/>
      <c r="OVX51" s="4"/>
      <c r="OVY51" s="4"/>
      <c r="OVZ51" s="4"/>
      <c r="OWA51" s="4"/>
      <c r="OWB51" s="4"/>
      <c r="OWC51" s="4"/>
      <c r="OWD51" s="4"/>
      <c r="OWE51" s="4"/>
      <c r="OWF51" s="4"/>
      <c r="OWG51" s="4"/>
      <c r="OWH51" s="4"/>
      <c r="OWI51" s="4"/>
      <c r="OWJ51" s="4"/>
      <c r="OWK51" s="4"/>
      <c r="OWL51" s="4"/>
      <c r="OWM51" s="4"/>
      <c r="OWN51" s="4"/>
      <c r="OWO51" s="4"/>
      <c r="OWP51" s="4"/>
      <c r="OWQ51" s="4"/>
      <c r="OWR51" s="4"/>
      <c r="OWS51" s="4"/>
      <c r="OWT51" s="4"/>
      <c r="OWU51" s="4"/>
      <c r="OWV51" s="4"/>
      <c r="OWW51" s="4"/>
      <c r="OWX51" s="4"/>
      <c r="OWY51" s="4"/>
      <c r="OWZ51" s="4"/>
      <c r="OXA51" s="4"/>
      <c r="OXB51" s="4"/>
      <c r="OXC51" s="4"/>
      <c r="OXD51" s="4"/>
      <c r="OXE51" s="4"/>
      <c r="OXF51" s="4"/>
      <c r="OXG51" s="4"/>
      <c r="OXH51" s="4"/>
      <c r="OXI51" s="4"/>
      <c r="OXJ51" s="4"/>
      <c r="OXK51" s="4"/>
      <c r="OXL51" s="4"/>
      <c r="OXM51" s="4"/>
      <c r="OXN51" s="4"/>
      <c r="OXO51" s="4"/>
      <c r="OXP51" s="4"/>
      <c r="OXQ51" s="4"/>
      <c r="OXR51" s="4"/>
      <c r="OXS51" s="4"/>
      <c r="OXT51" s="4"/>
      <c r="OXU51" s="4"/>
      <c r="OXV51" s="4"/>
      <c r="OXW51" s="4"/>
      <c r="OXX51" s="4"/>
      <c r="OXY51" s="4"/>
      <c r="OXZ51" s="4"/>
      <c r="OYA51" s="4"/>
      <c r="OYB51" s="4"/>
      <c r="OYC51" s="4"/>
      <c r="OYD51" s="4"/>
      <c r="OYE51" s="4"/>
      <c r="OYF51" s="4"/>
      <c r="OYG51" s="4"/>
      <c r="OYH51" s="4"/>
      <c r="OYI51" s="4"/>
      <c r="OYJ51" s="4"/>
      <c r="OYK51" s="4"/>
      <c r="OYL51" s="4"/>
      <c r="OYM51" s="4"/>
      <c r="OYN51" s="4"/>
      <c r="OYO51" s="4"/>
      <c r="OYP51" s="4"/>
      <c r="OYQ51" s="4"/>
      <c r="OYR51" s="4"/>
      <c r="OYS51" s="4"/>
      <c r="OYT51" s="4"/>
      <c r="OYU51" s="4"/>
      <c r="OYV51" s="4"/>
      <c r="OYW51" s="4"/>
      <c r="OYX51" s="4"/>
      <c r="OYY51" s="4"/>
      <c r="OYZ51" s="4"/>
      <c r="OZA51" s="4"/>
      <c r="OZB51" s="4"/>
      <c r="OZC51" s="4"/>
      <c r="OZD51" s="4"/>
      <c r="OZE51" s="4"/>
      <c r="OZF51" s="4"/>
      <c r="OZG51" s="4"/>
      <c r="OZH51" s="4"/>
      <c r="OZI51" s="4"/>
      <c r="OZJ51" s="4"/>
      <c r="OZK51" s="4"/>
      <c r="OZL51" s="4"/>
      <c r="OZM51" s="4"/>
      <c r="OZN51" s="4"/>
      <c r="OZO51" s="4"/>
      <c r="OZP51" s="4"/>
      <c r="OZQ51" s="4"/>
      <c r="OZR51" s="4"/>
      <c r="OZS51" s="4"/>
      <c r="OZT51" s="4"/>
      <c r="OZU51" s="4"/>
      <c r="OZV51" s="4"/>
      <c r="OZW51" s="4"/>
      <c r="OZX51" s="4"/>
      <c r="OZY51" s="4"/>
      <c r="OZZ51" s="4"/>
      <c r="PAA51" s="4"/>
      <c r="PAB51" s="4"/>
      <c r="PAC51" s="4"/>
      <c r="PAD51" s="4"/>
      <c r="PAE51" s="4"/>
      <c r="PAF51" s="4"/>
      <c r="PAG51" s="4"/>
      <c r="PAH51" s="4"/>
      <c r="PAI51" s="4"/>
      <c r="PAJ51" s="4"/>
      <c r="PAK51" s="4"/>
      <c r="PAL51" s="4"/>
      <c r="PAM51" s="4"/>
      <c r="PAN51" s="4"/>
      <c r="PAO51" s="4"/>
      <c r="PAP51" s="4"/>
      <c r="PAQ51" s="4"/>
      <c r="PAR51" s="4"/>
      <c r="PAS51" s="4"/>
      <c r="PAT51" s="4"/>
      <c r="PAU51" s="4"/>
      <c r="PAV51" s="4"/>
      <c r="PAW51" s="4"/>
      <c r="PAX51" s="4"/>
      <c r="PAY51" s="4"/>
      <c r="PAZ51" s="4"/>
      <c r="PBA51" s="4"/>
      <c r="PBB51" s="4"/>
      <c r="PBC51" s="4"/>
      <c r="PBD51" s="4"/>
      <c r="PBE51" s="4"/>
      <c r="PBF51" s="4"/>
      <c r="PBG51" s="4"/>
      <c r="PBH51" s="4"/>
      <c r="PBI51" s="4"/>
      <c r="PBJ51" s="4"/>
      <c r="PBK51" s="4"/>
      <c r="PBL51" s="4"/>
      <c r="PBM51" s="4"/>
      <c r="PBN51" s="4"/>
      <c r="PBO51" s="4"/>
      <c r="PBP51" s="4"/>
      <c r="PBQ51" s="4"/>
      <c r="PBR51" s="4"/>
      <c r="PBS51" s="4"/>
      <c r="PBT51" s="4"/>
      <c r="PBU51" s="4"/>
      <c r="PBV51" s="4"/>
      <c r="PBW51" s="4"/>
      <c r="PBX51" s="4"/>
      <c r="PBY51" s="4"/>
      <c r="PBZ51" s="4"/>
      <c r="PCA51" s="4"/>
      <c r="PCB51" s="4"/>
      <c r="PCC51" s="4"/>
      <c r="PCD51" s="4"/>
      <c r="PCE51" s="4"/>
      <c r="PCF51" s="4"/>
      <c r="PCG51" s="4"/>
      <c r="PCH51" s="4"/>
      <c r="PCI51" s="4"/>
      <c r="PCJ51" s="4"/>
      <c r="PCK51" s="4"/>
      <c r="PCL51" s="4"/>
      <c r="PCM51" s="4"/>
      <c r="PCN51" s="4"/>
      <c r="PCO51" s="4"/>
      <c r="PCP51" s="4"/>
      <c r="PCQ51" s="4"/>
      <c r="PCR51" s="4"/>
      <c r="PCS51" s="4"/>
      <c r="PCT51" s="4"/>
      <c r="PCU51" s="4"/>
      <c r="PCV51" s="4"/>
      <c r="PCW51" s="4"/>
      <c r="PCX51" s="4"/>
      <c r="PCY51" s="4"/>
      <c r="PCZ51" s="4"/>
      <c r="PDA51" s="4"/>
      <c r="PDB51" s="4"/>
      <c r="PDC51" s="4"/>
      <c r="PDD51" s="4"/>
      <c r="PDE51" s="4"/>
      <c r="PDF51" s="4"/>
      <c r="PDG51" s="4"/>
      <c r="PDH51" s="4"/>
      <c r="PDI51" s="4"/>
      <c r="PDJ51" s="4"/>
      <c r="PDK51" s="4"/>
      <c r="PDL51" s="4"/>
      <c r="PDM51" s="4"/>
      <c r="PDN51" s="4"/>
      <c r="PDO51" s="4"/>
      <c r="PDP51" s="4"/>
      <c r="PDQ51" s="4"/>
      <c r="PDR51" s="4"/>
      <c r="PDS51" s="4"/>
      <c r="PDT51" s="4"/>
      <c r="PDU51" s="4"/>
      <c r="PDV51" s="4"/>
      <c r="PDW51" s="4"/>
      <c r="PDX51" s="4"/>
      <c r="PDY51" s="4"/>
      <c r="PDZ51" s="4"/>
      <c r="PEA51" s="4"/>
      <c r="PEB51" s="4"/>
      <c r="PEC51" s="4"/>
      <c r="PED51" s="4"/>
      <c r="PEE51" s="4"/>
      <c r="PEF51" s="4"/>
      <c r="PEG51" s="4"/>
      <c r="PEH51" s="4"/>
      <c r="PEI51" s="4"/>
      <c r="PEJ51" s="4"/>
      <c r="PEK51" s="4"/>
      <c r="PEL51" s="4"/>
      <c r="PEM51" s="4"/>
      <c r="PEN51" s="4"/>
      <c r="PEO51" s="4"/>
      <c r="PEP51" s="4"/>
      <c r="PEQ51" s="4"/>
      <c r="PER51" s="4"/>
      <c r="PES51" s="4"/>
      <c r="PET51" s="4"/>
      <c r="PEU51" s="4"/>
      <c r="PEV51" s="4"/>
      <c r="PEW51" s="4"/>
      <c r="PEX51" s="4"/>
      <c r="PEY51" s="4"/>
      <c r="PEZ51" s="4"/>
      <c r="PFA51" s="4"/>
      <c r="PFB51" s="4"/>
      <c r="PFC51" s="4"/>
      <c r="PFD51" s="4"/>
      <c r="PFE51" s="4"/>
      <c r="PFF51" s="4"/>
      <c r="PFG51" s="4"/>
      <c r="PFH51" s="4"/>
      <c r="PFI51" s="4"/>
      <c r="PFJ51" s="4"/>
      <c r="PFK51" s="4"/>
      <c r="PFL51" s="4"/>
      <c r="PFM51" s="4"/>
      <c r="PFN51" s="4"/>
      <c r="PFO51" s="4"/>
      <c r="PFP51" s="4"/>
      <c r="PFQ51" s="4"/>
      <c r="PFR51" s="4"/>
      <c r="PFS51" s="4"/>
      <c r="PFT51" s="4"/>
      <c r="PFU51" s="4"/>
      <c r="PFV51" s="4"/>
      <c r="PFW51" s="4"/>
      <c r="PFX51" s="4"/>
      <c r="PFY51" s="4"/>
      <c r="PFZ51" s="4"/>
      <c r="PGA51" s="4"/>
      <c r="PGB51" s="4"/>
      <c r="PGC51" s="4"/>
      <c r="PGD51" s="4"/>
      <c r="PGE51" s="4"/>
      <c r="PGF51" s="4"/>
      <c r="PGG51" s="4"/>
      <c r="PGH51" s="4"/>
      <c r="PGI51" s="4"/>
      <c r="PGJ51" s="4"/>
      <c r="PGK51" s="4"/>
      <c r="PGL51" s="4"/>
      <c r="PGM51" s="4"/>
      <c r="PGN51" s="4"/>
      <c r="PGO51" s="4"/>
      <c r="PGP51" s="4"/>
      <c r="PGQ51" s="4"/>
      <c r="PGR51" s="4"/>
      <c r="PGS51" s="4"/>
      <c r="PGT51" s="4"/>
      <c r="PGU51" s="4"/>
      <c r="PGV51" s="4"/>
      <c r="PGW51" s="4"/>
      <c r="PGX51" s="4"/>
      <c r="PGY51" s="4"/>
      <c r="PGZ51" s="4"/>
      <c r="PHA51" s="4"/>
      <c r="PHB51" s="4"/>
      <c r="PHC51" s="4"/>
      <c r="PHD51" s="4"/>
      <c r="PHE51" s="4"/>
      <c r="PHF51" s="4"/>
      <c r="PHG51" s="4"/>
      <c r="PHH51" s="4"/>
      <c r="PHI51" s="4"/>
      <c r="PHJ51" s="4"/>
      <c r="PHK51" s="4"/>
      <c r="PHL51" s="4"/>
      <c r="PHM51" s="4"/>
      <c r="PHN51" s="4"/>
      <c r="PHO51" s="4"/>
      <c r="PHP51" s="4"/>
      <c r="PHQ51" s="4"/>
      <c r="PHR51" s="4"/>
      <c r="PHS51" s="4"/>
      <c r="PHT51" s="4"/>
      <c r="PHU51" s="4"/>
      <c r="PHV51" s="4"/>
      <c r="PHW51" s="4"/>
      <c r="PHX51" s="4"/>
      <c r="PHY51" s="4"/>
      <c r="PHZ51" s="4"/>
      <c r="PIA51" s="4"/>
      <c r="PIB51" s="4"/>
      <c r="PIC51" s="4"/>
      <c r="PID51" s="4"/>
      <c r="PIE51" s="4"/>
      <c r="PIF51" s="4"/>
      <c r="PIG51" s="4"/>
      <c r="PIH51" s="4"/>
      <c r="PII51" s="4"/>
      <c r="PIJ51" s="4"/>
      <c r="PIK51" s="4"/>
      <c r="PIL51" s="4"/>
      <c r="PIM51" s="4"/>
      <c r="PIN51" s="4"/>
      <c r="PIO51" s="4"/>
      <c r="PIP51" s="4"/>
      <c r="PIQ51" s="4"/>
      <c r="PIR51" s="4"/>
      <c r="PIS51" s="4"/>
      <c r="PIT51" s="4"/>
      <c r="PIU51" s="4"/>
      <c r="PIV51" s="4"/>
      <c r="PIW51" s="4"/>
      <c r="PIX51" s="4"/>
      <c r="PIY51" s="4"/>
      <c r="PIZ51" s="4"/>
      <c r="PJA51" s="4"/>
      <c r="PJB51" s="4"/>
      <c r="PJC51" s="4"/>
      <c r="PJD51" s="4"/>
      <c r="PJE51" s="4"/>
      <c r="PJF51" s="4"/>
      <c r="PJG51" s="4"/>
      <c r="PJH51" s="4"/>
      <c r="PJI51" s="4"/>
      <c r="PJJ51" s="4"/>
      <c r="PJK51" s="4"/>
      <c r="PJL51" s="4"/>
      <c r="PJM51" s="4"/>
      <c r="PJN51" s="4"/>
      <c r="PJO51" s="4"/>
      <c r="PJP51" s="4"/>
      <c r="PJQ51" s="4"/>
      <c r="PJR51" s="4"/>
      <c r="PJS51" s="4"/>
      <c r="PJT51" s="4"/>
      <c r="PJU51" s="4"/>
      <c r="PJV51" s="4"/>
      <c r="PJW51" s="4"/>
      <c r="PJX51" s="4"/>
      <c r="PJY51" s="4"/>
      <c r="PJZ51" s="4"/>
      <c r="PKA51" s="4"/>
      <c r="PKB51" s="4"/>
      <c r="PKC51" s="4"/>
      <c r="PKD51" s="4"/>
      <c r="PKE51" s="4"/>
      <c r="PKF51" s="4"/>
      <c r="PKG51" s="4"/>
      <c r="PKH51" s="4"/>
      <c r="PKI51" s="4"/>
      <c r="PKJ51" s="4"/>
      <c r="PKK51" s="4"/>
      <c r="PKL51" s="4"/>
      <c r="PKM51" s="4"/>
      <c r="PKN51" s="4"/>
      <c r="PKO51" s="4"/>
      <c r="PKP51" s="4"/>
      <c r="PKQ51" s="4"/>
      <c r="PKR51" s="4"/>
      <c r="PKS51" s="4"/>
      <c r="PKT51" s="4"/>
      <c r="PKU51" s="4"/>
      <c r="PKV51" s="4"/>
      <c r="PKW51" s="4"/>
      <c r="PKX51" s="4"/>
      <c r="PKY51" s="4"/>
      <c r="PKZ51" s="4"/>
      <c r="PLA51" s="4"/>
      <c r="PLB51" s="4"/>
      <c r="PLC51" s="4"/>
      <c r="PLD51" s="4"/>
      <c r="PLE51" s="4"/>
      <c r="PLF51" s="4"/>
      <c r="PLG51" s="4"/>
      <c r="PLH51" s="4"/>
      <c r="PLI51" s="4"/>
      <c r="PLJ51" s="4"/>
      <c r="PLK51" s="4"/>
      <c r="PLL51" s="4"/>
      <c r="PLM51" s="4"/>
      <c r="PLN51" s="4"/>
      <c r="PLO51" s="4"/>
      <c r="PLP51" s="4"/>
      <c r="PLQ51" s="4"/>
      <c r="PLR51" s="4"/>
      <c r="PLS51" s="4"/>
      <c r="PLT51" s="4"/>
      <c r="PLU51" s="4"/>
      <c r="PLV51" s="4"/>
      <c r="PLW51" s="4"/>
      <c r="PLX51" s="4"/>
      <c r="PLY51" s="4"/>
      <c r="PLZ51" s="4"/>
      <c r="PMA51" s="4"/>
      <c r="PMB51" s="4"/>
      <c r="PMC51" s="4"/>
      <c r="PMD51" s="4"/>
      <c r="PME51" s="4"/>
      <c r="PMF51" s="4"/>
      <c r="PMG51" s="4"/>
      <c r="PMH51" s="4"/>
      <c r="PMI51" s="4"/>
      <c r="PMJ51" s="4"/>
      <c r="PMK51" s="4"/>
      <c r="PML51" s="4"/>
      <c r="PMM51" s="4"/>
      <c r="PMN51" s="4"/>
      <c r="PMO51" s="4"/>
      <c r="PMP51" s="4"/>
      <c r="PMQ51" s="4"/>
      <c r="PMR51" s="4"/>
      <c r="PMS51" s="4"/>
      <c r="PMT51" s="4"/>
      <c r="PMU51" s="4"/>
      <c r="PMV51" s="4"/>
      <c r="PMW51" s="4"/>
      <c r="PMX51" s="4"/>
      <c r="PMY51" s="4"/>
      <c r="PMZ51" s="4"/>
      <c r="PNA51" s="4"/>
      <c r="PNB51" s="4"/>
      <c r="PNC51" s="4"/>
      <c r="PND51" s="4"/>
      <c r="PNE51" s="4"/>
      <c r="PNF51" s="4"/>
      <c r="PNG51" s="4"/>
      <c r="PNH51" s="4"/>
      <c r="PNI51" s="4"/>
      <c r="PNJ51" s="4"/>
      <c r="PNK51" s="4"/>
      <c r="PNL51" s="4"/>
      <c r="PNM51" s="4"/>
      <c r="PNN51" s="4"/>
      <c r="PNO51" s="4"/>
      <c r="PNP51" s="4"/>
      <c r="PNQ51" s="4"/>
      <c r="PNR51" s="4"/>
      <c r="PNS51" s="4"/>
      <c r="PNT51" s="4"/>
      <c r="PNU51" s="4"/>
      <c r="PNV51" s="4"/>
      <c r="PNW51" s="4"/>
      <c r="PNX51" s="4"/>
      <c r="PNY51" s="4"/>
      <c r="PNZ51" s="4"/>
      <c r="POA51" s="4"/>
      <c r="POB51" s="4"/>
      <c r="POC51" s="4"/>
      <c r="POD51" s="4"/>
      <c r="POE51" s="4"/>
      <c r="POF51" s="4"/>
      <c r="POG51" s="4"/>
      <c r="POH51" s="4"/>
      <c r="POI51" s="4"/>
      <c r="POJ51" s="4"/>
      <c r="POK51" s="4"/>
      <c r="POL51" s="4"/>
      <c r="POM51" s="4"/>
      <c r="PON51" s="4"/>
      <c r="POO51" s="4"/>
      <c r="POP51" s="4"/>
      <c r="POQ51" s="4"/>
      <c r="POR51" s="4"/>
      <c r="POS51" s="4"/>
      <c r="POT51" s="4"/>
      <c r="POU51" s="4"/>
      <c r="POV51" s="4"/>
      <c r="POW51" s="4"/>
      <c r="POX51" s="4"/>
      <c r="POY51" s="4"/>
      <c r="POZ51" s="4"/>
      <c r="PPA51" s="4"/>
      <c r="PPB51" s="4"/>
      <c r="PPC51" s="4"/>
      <c r="PPD51" s="4"/>
      <c r="PPE51" s="4"/>
      <c r="PPF51" s="4"/>
      <c r="PPG51" s="4"/>
      <c r="PPH51" s="4"/>
      <c r="PPI51" s="4"/>
      <c r="PPJ51" s="4"/>
      <c r="PPK51" s="4"/>
      <c r="PPL51" s="4"/>
      <c r="PPM51" s="4"/>
      <c r="PPN51" s="4"/>
      <c r="PPO51" s="4"/>
      <c r="PPP51" s="4"/>
      <c r="PPQ51" s="4"/>
      <c r="PPR51" s="4"/>
      <c r="PPS51" s="4"/>
      <c r="PPT51" s="4"/>
      <c r="PPU51" s="4"/>
      <c r="PPV51" s="4"/>
      <c r="PPW51" s="4"/>
      <c r="PPX51" s="4"/>
      <c r="PPY51" s="4"/>
      <c r="PPZ51" s="4"/>
      <c r="PQA51" s="4"/>
      <c r="PQB51" s="4"/>
      <c r="PQC51" s="4"/>
      <c r="PQD51" s="4"/>
      <c r="PQE51" s="4"/>
      <c r="PQF51" s="4"/>
      <c r="PQG51" s="4"/>
      <c r="PQH51" s="4"/>
      <c r="PQI51" s="4"/>
      <c r="PQJ51" s="4"/>
      <c r="PQK51" s="4"/>
      <c r="PQL51" s="4"/>
      <c r="PQM51" s="4"/>
      <c r="PQN51" s="4"/>
      <c r="PQO51" s="4"/>
      <c r="PQP51" s="4"/>
      <c r="PQQ51" s="4"/>
      <c r="PQR51" s="4"/>
      <c r="PQS51" s="4"/>
      <c r="PQT51" s="4"/>
      <c r="PQU51" s="4"/>
      <c r="PQV51" s="4"/>
      <c r="PQW51" s="4"/>
      <c r="PQX51" s="4"/>
      <c r="PQY51" s="4"/>
      <c r="PQZ51" s="4"/>
      <c r="PRA51" s="4"/>
      <c r="PRB51" s="4"/>
      <c r="PRC51" s="4"/>
      <c r="PRD51" s="4"/>
      <c r="PRE51" s="4"/>
      <c r="PRF51" s="4"/>
      <c r="PRG51" s="4"/>
      <c r="PRH51" s="4"/>
      <c r="PRI51" s="4"/>
      <c r="PRJ51" s="4"/>
      <c r="PRK51" s="4"/>
      <c r="PRL51" s="4"/>
      <c r="PRM51" s="4"/>
      <c r="PRN51" s="4"/>
      <c r="PRO51" s="4"/>
      <c r="PRP51" s="4"/>
      <c r="PRQ51" s="4"/>
      <c r="PRR51" s="4"/>
      <c r="PRS51" s="4"/>
      <c r="PRT51" s="4"/>
      <c r="PRU51" s="4"/>
      <c r="PRV51" s="4"/>
      <c r="PRW51" s="4"/>
      <c r="PRX51" s="4"/>
      <c r="PRY51" s="4"/>
      <c r="PRZ51" s="4"/>
      <c r="PSA51" s="4"/>
      <c r="PSB51" s="4"/>
      <c r="PSC51" s="4"/>
      <c r="PSD51" s="4"/>
      <c r="PSE51" s="4"/>
      <c r="PSF51" s="4"/>
      <c r="PSG51" s="4"/>
      <c r="PSH51" s="4"/>
      <c r="PSI51" s="4"/>
      <c r="PSJ51" s="4"/>
      <c r="PSK51" s="4"/>
      <c r="PSL51" s="4"/>
      <c r="PSM51" s="4"/>
      <c r="PSN51" s="4"/>
      <c r="PSO51" s="4"/>
      <c r="PSP51" s="4"/>
      <c r="PSQ51" s="4"/>
      <c r="PSR51" s="4"/>
      <c r="PSS51" s="4"/>
      <c r="PST51" s="4"/>
      <c r="PSU51" s="4"/>
      <c r="PSV51" s="4"/>
      <c r="PSW51" s="4"/>
      <c r="PSX51" s="4"/>
      <c r="PSY51" s="4"/>
      <c r="PSZ51" s="4"/>
      <c r="PTA51" s="4"/>
      <c r="PTB51" s="4"/>
      <c r="PTC51" s="4"/>
      <c r="PTD51" s="4"/>
      <c r="PTE51" s="4"/>
      <c r="PTF51" s="4"/>
      <c r="PTG51" s="4"/>
      <c r="PTH51" s="4"/>
      <c r="PTI51" s="4"/>
      <c r="PTJ51" s="4"/>
      <c r="PTK51" s="4"/>
      <c r="PTL51" s="4"/>
      <c r="PTM51" s="4"/>
      <c r="PTN51" s="4"/>
      <c r="PTO51" s="4"/>
      <c r="PTP51" s="4"/>
      <c r="PTQ51" s="4"/>
      <c r="PTR51" s="4"/>
      <c r="PTS51" s="4"/>
      <c r="PTT51" s="4"/>
      <c r="PTU51" s="4"/>
      <c r="PTV51" s="4"/>
      <c r="PTW51" s="4"/>
      <c r="PTX51" s="4"/>
      <c r="PTY51" s="4"/>
      <c r="PTZ51" s="4"/>
      <c r="PUA51" s="4"/>
      <c r="PUB51" s="4"/>
      <c r="PUC51" s="4"/>
      <c r="PUD51" s="4"/>
      <c r="PUE51" s="4"/>
      <c r="PUF51" s="4"/>
      <c r="PUG51" s="4"/>
      <c r="PUH51" s="4"/>
      <c r="PUI51" s="4"/>
      <c r="PUJ51" s="4"/>
      <c r="PUK51" s="4"/>
      <c r="PUL51" s="4"/>
      <c r="PUM51" s="4"/>
      <c r="PUN51" s="4"/>
      <c r="PUO51" s="4"/>
      <c r="PUP51" s="4"/>
      <c r="PUQ51" s="4"/>
      <c r="PUR51" s="4"/>
      <c r="PUS51" s="4"/>
      <c r="PUT51" s="4"/>
      <c r="PUU51" s="4"/>
      <c r="PUV51" s="4"/>
      <c r="PUW51" s="4"/>
      <c r="PUX51" s="4"/>
      <c r="PUY51" s="4"/>
      <c r="PUZ51" s="4"/>
      <c r="PVA51" s="4"/>
      <c r="PVB51" s="4"/>
      <c r="PVC51" s="4"/>
      <c r="PVD51" s="4"/>
      <c r="PVE51" s="4"/>
      <c r="PVF51" s="4"/>
      <c r="PVG51" s="4"/>
      <c r="PVH51" s="4"/>
      <c r="PVI51" s="4"/>
      <c r="PVJ51" s="4"/>
      <c r="PVK51" s="4"/>
      <c r="PVL51" s="4"/>
      <c r="PVM51" s="4"/>
      <c r="PVN51" s="4"/>
      <c r="PVO51" s="4"/>
      <c r="PVP51" s="4"/>
      <c r="PVQ51" s="4"/>
      <c r="PVR51" s="4"/>
      <c r="PVS51" s="4"/>
      <c r="PVT51" s="4"/>
      <c r="PVU51" s="4"/>
      <c r="PVV51" s="4"/>
      <c r="PVW51" s="4"/>
      <c r="PVX51" s="4"/>
      <c r="PVY51" s="4"/>
      <c r="PVZ51" s="4"/>
      <c r="PWA51" s="4"/>
      <c r="PWB51" s="4"/>
      <c r="PWC51" s="4"/>
      <c r="PWD51" s="4"/>
      <c r="PWE51" s="4"/>
      <c r="PWF51" s="4"/>
      <c r="PWG51" s="4"/>
      <c r="PWH51" s="4"/>
      <c r="PWI51" s="4"/>
      <c r="PWJ51" s="4"/>
      <c r="PWK51" s="4"/>
      <c r="PWL51" s="4"/>
      <c r="PWM51" s="4"/>
      <c r="PWN51" s="4"/>
      <c r="PWO51" s="4"/>
      <c r="PWP51" s="4"/>
      <c r="PWQ51" s="4"/>
      <c r="PWR51" s="4"/>
      <c r="PWS51" s="4"/>
      <c r="PWT51" s="4"/>
      <c r="PWU51" s="4"/>
      <c r="PWV51" s="4"/>
      <c r="PWW51" s="4"/>
      <c r="PWX51" s="4"/>
      <c r="PWY51" s="4"/>
      <c r="PWZ51" s="4"/>
      <c r="PXA51" s="4"/>
      <c r="PXB51" s="4"/>
      <c r="PXC51" s="4"/>
      <c r="PXD51" s="4"/>
      <c r="PXE51" s="4"/>
      <c r="PXF51" s="4"/>
      <c r="PXG51" s="4"/>
      <c r="PXH51" s="4"/>
      <c r="PXI51" s="4"/>
      <c r="PXJ51" s="4"/>
      <c r="PXK51" s="4"/>
      <c r="PXL51" s="4"/>
      <c r="PXM51" s="4"/>
      <c r="PXN51" s="4"/>
      <c r="PXO51" s="4"/>
      <c r="PXP51" s="4"/>
      <c r="PXQ51" s="4"/>
      <c r="PXR51" s="4"/>
      <c r="PXS51" s="4"/>
      <c r="PXT51" s="4"/>
      <c r="PXU51" s="4"/>
      <c r="PXV51" s="4"/>
      <c r="PXW51" s="4"/>
      <c r="PXX51" s="4"/>
      <c r="PXY51" s="4"/>
      <c r="PXZ51" s="4"/>
      <c r="PYA51" s="4"/>
      <c r="PYB51" s="4"/>
      <c r="PYC51" s="4"/>
      <c r="PYD51" s="4"/>
      <c r="PYE51" s="4"/>
      <c r="PYF51" s="4"/>
      <c r="PYG51" s="4"/>
      <c r="PYH51" s="4"/>
      <c r="PYI51" s="4"/>
      <c r="PYJ51" s="4"/>
      <c r="PYK51" s="4"/>
      <c r="PYL51" s="4"/>
      <c r="PYM51" s="4"/>
      <c r="PYN51" s="4"/>
      <c r="PYO51" s="4"/>
      <c r="PYP51" s="4"/>
      <c r="PYQ51" s="4"/>
      <c r="PYR51" s="4"/>
      <c r="PYS51" s="4"/>
      <c r="PYT51" s="4"/>
      <c r="PYU51" s="4"/>
      <c r="PYV51" s="4"/>
      <c r="PYW51" s="4"/>
      <c r="PYX51" s="4"/>
      <c r="PYY51" s="4"/>
      <c r="PYZ51" s="4"/>
      <c r="PZA51" s="4"/>
      <c r="PZB51" s="4"/>
      <c r="PZC51" s="4"/>
      <c r="PZD51" s="4"/>
      <c r="PZE51" s="4"/>
      <c r="PZF51" s="4"/>
      <c r="PZG51" s="4"/>
      <c r="PZH51" s="4"/>
      <c r="PZI51" s="4"/>
      <c r="PZJ51" s="4"/>
      <c r="PZK51" s="4"/>
      <c r="PZL51" s="4"/>
      <c r="PZM51" s="4"/>
      <c r="PZN51" s="4"/>
      <c r="PZO51" s="4"/>
      <c r="PZP51" s="4"/>
      <c r="PZQ51" s="4"/>
      <c r="PZR51" s="4"/>
      <c r="PZS51" s="4"/>
      <c r="PZT51" s="4"/>
      <c r="PZU51" s="4"/>
      <c r="PZV51" s="4"/>
      <c r="PZW51" s="4"/>
      <c r="PZX51" s="4"/>
      <c r="PZY51" s="4"/>
      <c r="PZZ51" s="4"/>
      <c r="QAA51" s="4"/>
      <c r="QAB51" s="4"/>
      <c r="QAC51" s="4"/>
      <c r="QAD51" s="4"/>
      <c r="QAE51" s="4"/>
      <c r="QAF51" s="4"/>
      <c r="QAG51" s="4"/>
      <c r="QAH51" s="4"/>
      <c r="QAI51" s="4"/>
      <c r="QAJ51" s="4"/>
      <c r="QAK51" s="4"/>
      <c r="QAL51" s="4"/>
      <c r="QAM51" s="4"/>
      <c r="QAN51" s="4"/>
      <c r="QAO51" s="4"/>
      <c r="QAP51" s="4"/>
      <c r="QAQ51" s="4"/>
      <c r="QAR51" s="4"/>
      <c r="QAS51" s="4"/>
      <c r="QAT51" s="4"/>
      <c r="QAU51" s="4"/>
      <c r="QAV51" s="4"/>
      <c r="QAW51" s="4"/>
      <c r="QAX51" s="4"/>
      <c r="QAY51" s="4"/>
      <c r="QAZ51" s="4"/>
      <c r="QBA51" s="4"/>
      <c r="QBB51" s="4"/>
      <c r="QBC51" s="4"/>
      <c r="QBD51" s="4"/>
      <c r="QBE51" s="4"/>
      <c r="QBF51" s="4"/>
      <c r="QBG51" s="4"/>
      <c r="QBH51" s="4"/>
      <c r="QBI51" s="4"/>
      <c r="QBJ51" s="4"/>
      <c r="QBK51" s="4"/>
      <c r="QBL51" s="4"/>
      <c r="QBM51" s="4"/>
      <c r="QBN51" s="4"/>
      <c r="QBO51" s="4"/>
      <c r="QBP51" s="4"/>
      <c r="QBQ51" s="4"/>
      <c r="QBR51" s="4"/>
      <c r="QBS51" s="4"/>
      <c r="QBT51" s="4"/>
      <c r="QBU51" s="4"/>
      <c r="QBV51" s="4"/>
      <c r="QBW51" s="4"/>
      <c r="QBX51" s="4"/>
      <c r="QBY51" s="4"/>
      <c r="QBZ51" s="4"/>
      <c r="QCA51" s="4"/>
      <c r="QCB51" s="4"/>
      <c r="QCC51" s="4"/>
      <c r="QCD51" s="4"/>
      <c r="QCE51" s="4"/>
      <c r="QCF51" s="4"/>
      <c r="QCG51" s="4"/>
      <c r="QCH51" s="4"/>
      <c r="QCI51" s="4"/>
      <c r="QCJ51" s="4"/>
      <c r="QCK51" s="4"/>
      <c r="QCL51" s="4"/>
      <c r="QCM51" s="4"/>
      <c r="QCN51" s="4"/>
      <c r="QCO51" s="4"/>
      <c r="QCP51" s="4"/>
      <c r="QCQ51" s="4"/>
      <c r="QCR51" s="4"/>
      <c r="QCS51" s="4"/>
      <c r="QCT51" s="4"/>
      <c r="QCU51" s="4"/>
      <c r="QCV51" s="4"/>
      <c r="QCW51" s="4"/>
      <c r="QCX51" s="4"/>
      <c r="QCY51" s="4"/>
      <c r="QCZ51" s="4"/>
      <c r="QDA51" s="4"/>
      <c r="QDB51" s="4"/>
      <c r="QDC51" s="4"/>
      <c r="QDD51" s="4"/>
      <c r="QDE51" s="4"/>
      <c r="QDF51" s="4"/>
      <c r="QDG51" s="4"/>
      <c r="QDH51" s="4"/>
      <c r="QDI51" s="4"/>
      <c r="QDJ51" s="4"/>
      <c r="QDK51" s="4"/>
      <c r="QDL51" s="4"/>
      <c r="QDM51" s="4"/>
      <c r="QDN51" s="4"/>
      <c r="QDO51" s="4"/>
      <c r="QDP51" s="4"/>
      <c r="QDQ51" s="4"/>
      <c r="QDR51" s="4"/>
      <c r="QDS51" s="4"/>
      <c r="QDT51" s="4"/>
      <c r="QDU51" s="4"/>
      <c r="QDV51" s="4"/>
      <c r="QDW51" s="4"/>
      <c r="QDX51" s="4"/>
      <c r="QDY51" s="4"/>
      <c r="QDZ51" s="4"/>
      <c r="QEA51" s="4"/>
      <c r="QEB51" s="4"/>
      <c r="QEC51" s="4"/>
      <c r="QED51" s="4"/>
      <c r="QEE51" s="4"/>
      <c r="QEF51" s="4"/>
      <c r="QEG51" s="4"/>
      <c r="QEH51" s="4"/>
      <c r="QEI51" s="4"/>
      <c r="QEJ51" s="4"/>
      <c r="QEK51" s="4"/>
      <c r="QEL51" s="4"/>
      <c r="QEM51" s="4"/>
      <c r="QEN51" s="4"/>
      <c r="QEO51" s="4"/>
      <c r="QEP51" s="4"/>
      <c r="QEQ51" s="4"/>
      <c r="QER51" s="4"/>
      <c r="QES51" s="4"/>
      <c r="QET51" s="4"/>
      <c r="QEU51" s="4"/>
      <c r="QEV51" s="4"/>
      <c r="QEW51" s="4"/>
      <c r="QEX51" s="4"/>
      <c r="QEY51" s="4"/>
      <c r="QEZ51" s="4"/>
      <c r="QFA51" s="4"/>
      <c r="QFB51" s="4"/>
      <c r="QFC51" s="4"/>
      <c r="QFD51" s="4"/>
      <c r="QFE51" s="4"/>
      <c r="QFF51" s="4"/>
      <c r="QFG51" s="4"/>
      <c r="QFH51" s="4"/>
      <c r="QFI51" s="4"/>
      <c r="QFJ51" s="4"/>
      <c r="QFK51" s="4"/>
      <c r="QFL51" s="4"/>
      <c r="QFM51" s="4"/>
      <c r="QFN51" s="4"/>
      <c r="QFO51" s="4"/>
      <c r="QFP51" s="4"/>
      <c r="QFQ51" s="4"/>
      <c r="QFR51" s="4"/>
      <c r="QFS51" s="4"/>
      <c r="QFT51" s="4"/>
      <c r="QFU51" s="4"/>
      <c r="QFV51" s="4"/>
      <c r="QFW51" s="4"/>
      <c r="QFX51" s="4"/>
      <c r="QFY51" s="4"/>
      <c r="QFZ51" s="4"/>
      <c r="QGA51" s="4"/>
      <c r="QGB51" s="4"/>
      <c r="QGC51" s="4"/>
      <c r="QGD51" s="4"/>
      <c r="QGE51" s="4"/>
      <c r="QGF51" s="4"/>
      <c r="QGG51" s="4"/>
      <c r="QGH51" s="4"/>
      <c r="QGI51" s="4"/>
      <c r="QGJ51" s="4"/>
      <c r="QGK51" s="4"/>
      <c r="QGL51" s="4"/>
      <c r="QGM51" s="4"/>
      <c r="QGN51" s="4"/>
      <c r="QGO51" s="4"/>
      <c r="QGP51" s="4"/>
      <c r="QGQ51" s="4"/>
      <c r="QGR51" s="4"/>
      <c r="QGS51" s="4"/>
      <c r="QGT51" s="4"/>
      <c r="QGU51" s="4"/>
      <c r="QGV51" s="4"/>
      <c r="QGW51" s="4"/>
      <c r="QGX51" s="4"/>
      <c r="QGY51" s="4"/>
      <c r="QGZ51" s="4"/>
      <c r="QHA51" s="4"/>
      <c r="QHB51" s="4"/>
      <c r="QHC51" s="4"/>
      <c r="QHD51" s="4"/>
      <c r="QHE51" s="4"/>
      <c r="QHF51" s="4"/>
      <c r="QHG51" s="4"/>
      <c r="QHH51" s="4"/>
      <c r="QHI51" s="4"/>
      <c r="QHJ51" s="4"/>
      <c r="QHK51" s="4"/>
      <c r="QHL51" s="4"/>
      <c r="QHM51" s="4"/>
      <c r="QHN51" s="4"/>
      <c r="QHO51" s="4"/>
      <c r="QHP51" s="4"/>
      <c r="QHQ51" s="4"/>
      <c r="QHR51" s="4"/>
      <c r="QHS51" s="4"/>
      <c r="QHT51" s="4"/>
      <c r="QHU51" s="4"/>
      <c r="QHV51" s="4"/>
      <c r="QHW51" s="4"/>
      <c r="QHX51" s="4"/>
      <c r="QHY51" s="4"/>
      <c r="QHZ51" s="4"/>
      <c r="QIA51" s="4"/>
      <c r="QIB51" s="4"/>
      <c r="QIC51" s="4"/>
      <c r="QID51" s="4"/>
      <c r="QIE51" s="4"/>
      <c r="QIF51" s="4"/>
      <c r="QIG51" s="4"/>
      <c r="QIH51" s="4"/>
      <c r="QII51" s="4"/>
      <c r="QIJ51" s="4"/>
      <c r="QIK51" s="4"/>
      <c r="QIL51" s="4"/>
      <c r="QIM51" s="4"/>
      <c r="QIN51" s="4"/>
      <c r="QIO51" s="4"/>
      <c r="QIP51" s="4"/>
      <c r="QIQ51" s="4"/>
      <c r="QIR51" s="4"/>
      <c r="QIS51" s="4"/>
      <c r="QIT51" s="4"/>
      <c r="QIU51" s="4"/>
      <c r="QIV51" s="4"/>
      <c r="QIW51" s="4"/>
      <c r="QIX51" s="4"/>
      <c r="QIY51" s="4"/>
      <c r="QIZ51" s="4"/>
      <c r="QJA51" s="4"/>
      <c r="QJB51" s="4"/>
      <c r="QJC51" s="4"/>
      <c r="QJD51" s="4"/>
      <c r="QJE51" s="4"/>
      <c r="QJF51" s="4"/>
      <c r="QJG51" s="4"/>
      <c r="QJH51" s="4"/>
      <c r="QJI51" s="4"/>
      <c r="QJJ51" s="4"/>
      <c r="QJK51" s="4"/>
      <c r="QJL51" s="4"/>
      <c r="QJM51" s="4"/>
      <c r="QJN51" s="4"/>
      <c r="QJO51" s="4"/>
      <c r="QJP51" s="4"/>
      <c r="QJQ51" s="4"/>
      <c r="QJR51" s="4"/>
      <c r="QJS51" s="4"/>
      <c r="QJT51" s="4"/>
      <c r="QJU51" s="4"/>
      <c r="QJV51" s="4"/>
      <c r="QJW51" s="4"/>
      <c r="QJX51" s="4"/>
      <c r="QJY51" s="4"/>
      <c r="QJZ51" s="4"/>
      <c r="QKA51" s="4"/>
      <c r="QKB51" s="4"/>
      <c r="QKC51" s="4"/>
      <c r="QKD51" s="4"/>
      <c r="QKE51" s="4"/>
      <c r="QKF51" s="4"/>
      <c r="QKG51" s="4"/>
      <c r="QKH51" s="4"/>
      <c r="QKI51" s="4"/>
      <c r="QKJ51" s="4"/>
      <c r="QKK51" s="4"/>
      <c r="QKL51" s="4"/>
      <c r="QKM51" s="4"/>
      <c r="QKN51" s="4"/>
      <c r="QKO51" s="4"/>
      <c r="QKP51" s="4"/>
      <c r="QKQ51" s="4"/>
      <c r="QKR51" s="4"/>
      <c r="QKS51" s="4"/>
      <c r="QKT51" s="4"/>
      <c r="QKU51" s="4"/>
      <c r="QKV51" s="4"/>
      <c r="QKW51" s="4"/>
      <c r="QKX51" s="4"/>
      <c r="QKY51" s="4"/>
      <c r="QKZ51" s="4"/>
      <c r="QLA51" s="4"/>
      <c r="QLB51" s="4"/>
      <c r="QLC51" s="4"/>
      <c r="QLD51" s="4"/>
      <c r="QLE51" s="4"/>
      <c r="QLF51" s="4"/>
      <c r="QLG51" s="4"/>
      <c r="QLH51" s="4"/>
      <c r="QLI51" s="4"/>
      <c r="QLJ51" s="4"/>
      <c r="QLK51" s="4"/>
      <c r="QLL51" s="4"/>
      <c r="QLM51" s="4"/>
      <c r="QLN51" s="4"/>
      <c r="QLO51" s="4"/>
      <c r="QLP51" s="4"/>
      <c r="QLQ51" s="4"/>
      <c r="QLR51" s="4"/>
      <c r="QLS51" s="4"/>
      <c r="QLT51" s="4"/>
      <c r="QLU51" s="4"/>
      <c r="QLV51" s="4"/>
      <c r="QLW51" s="4"/>
      <c r="QLX51" s="4"/>
      <c r="QLY51" s="4"/>
      <c r="QLZ51" s="4"/>
      <c r="QMA51" s="4"/>
      <c r="QMB51" s="4"/>
      <c r="QMC51" s="4"/>
      <c r="QMD51" s="4"/>
      <c r="QME51" s="4"/>
      <c r="QMF51" s="4"/>
      <c r="QMG51" s="4"/>
      <c r="QMH51" s="4"/>
      <c r="QMI51" s="4"/>
      <c r="QMJ51" s="4"/>
      <c r="QMK51" s="4"/>
      <c r="QML51" s="4"/>
      <c r="QMM51" s="4"/>
      <c r="QMN51" s="4"/>
      <c r="QMO51" s="4"/>
      <c r="QMP51" s="4"/>
      <c r="QMQ51" s="4"/>
      <c r="QMR51" s="4"/>
      <c r="QMS51" s="4"/>
      <c r="QMT51" s="4"/>
      <c r="QMU51" s="4"/>
      <c r="QMV51" s="4"/>
      <c r="QMW51" s="4"/>
      <c r="QMX51" s="4"/>
      <c r="QMY51" s="4"/>
      <c r="QMZ51" s="4"/>
      <c r="QNA51" s="4"/>
      <c r="QNB51" s="4"/>
      <c r="QNC51" s="4"/>
      <c r="QND51" s="4"/>
      <c r="QNE51" s="4"/>
      <c r="QNF51" s="4"/>
      <c r="QNG51" s="4"/>
      <c r="QNH51" s="4"/>
      <c r="QNI51" s="4"/>
      <c r="QNJ51" s="4"/>
      <c r="QNK51" s="4"/>
      <c r="QNL51" s="4"/>
      <c r="QNM51" s="4"/>
      <c r="QNN51" s="4"/>
      <c r="QNO51" s="4"/>
      <c r="QNP51" s="4"/>
      <c r="QNQ51" s="4"/>
      <c r="QNR51" s="4"/>
      <c r="QNS51" s="4"/>
      <c r="QNT51" s="4"/>
      <c r="QNU51" s="4"/>
      <c r="QNV51" s="4"/>
      <c r="QNW51" s="4"/>
      <c r="QNX51" s="4"/>
      <c r="QNY51" s="4"/>
      <c r="QNZ51" s="4"/>
      <c r="QOA51" s="4"/>
      <c r="QOB51" s="4"/>
      <c r="QOC51" s="4"/>
      <c r="QOD51" s="4"/>
      <c r="QOE51" s="4"/>
      <c r="QOF51" s="4"/>
      <c r="QOG51" s="4"/>
      <c r="QOH51" s="4"/>
      <c r="QOI51" s="4"/>
      <c r="QOJ51" s="4"/>
      <c r="QOK51" s="4"/>
      <c r="QOL51" s="4"/>
      <c r="QOM51" s="4"/>
      <c r="QON51" s="4"/>
      <c r="QOO51" s="4"/>
      <c r="QOP51" s="4"/>
      <c r="QOQ51" s="4"/>
      <c r="QOR51" s="4"/>
      <c r="QOS51" s="4"/>
      <c r="QOT51" s="4"/>
      <c r="QOU51" s="4"/>
      <c r="QOV51" s="4"/>
      <c r="QOW51" s="4"/>
      <c r="QOX51" s="4"/>
      <c r="QOY51" s="4"/>
      <c r="QOZ51" s="4"/>
      <c r="QPA51" s="4"/>
      <c r="QPB51" s="4"/>
      <c r="QPC51" s="4"/>
      <c r="QPD51" s="4"/>
      <c r="QPE51" s="4"/>
      <c r="QPF51" s="4"/>
      <c r="QPG51" s="4"/>
      <c r="QPH51" s="4"/>
      <c r="QPI51" s="4"/>
      <c r="QPJ51" s="4"/>
      <c r="QPK51" s="4"/>
      <c r="QPL51" s="4"/>
      <c r="QPM51" s="4"/>
      <c r="QPN51" s="4"/>
      <c r="QPO51" s="4"/>
      <c r="QPP51" s="4"/>
      <c r="QPQ51" s="4"/>
      <c r="QPR51" s="4"/>
      <c r="QPS51" s="4"/>
      <c r="QPT51" s="4"/>
      <c r="QPU51" s="4"/>
      <c r="QPV51" s="4"/>
      <c r="QPW51" s="4"/>
      <c r="QPX51" s="4"/>
      <c r="QPY51" s="4"/>
      <c r="QPZ51" s="4"/>
      <c r="QQA51" s="4"/>
      <c r="QQB51" s="4"/>
      <c r="QQC51" s="4"/>
      <c r="QQD51" s="4"/>
      <c r="QQE51" s="4"/>
      <c r="QQF51" s="4"/>
      <c r="QQG51" s="4"/>
      <c r="QQH51" s="4"/>
      <c r="QQI51" s="4"/>
      <c r="QQJ51" s="4"/>
      <c r="QQK51" s="4"/>
      <c r="QQL51" s="4"/>
      <c r="QQM51" s="4"/>
      <c r="QQN51" s="4"/>
      <c r="QQO51" s="4"/>
      <c r="QQP51" s="4"/>
      <c r="QQQ51" s="4"/>
      <c r="QQR51" s="4"/>
      <c r="QQS51" s="4"/>
      <c r="QQT51" s="4"/>
      <c r="QQU51" s="4"/>
      <c r="QQV51" s="4"/>
      <c r="QQW51" s="4"/>
      <c r="QQX51" s="4"/>
      <c r="QQY51" s="4"/>
      <c r="QQZ51" s="4"/>
      <c r="QRA51" s="4"/>
      <c r="QRB51" s="4"/>
      <c r="QRC51" s="4"/>
      <c r="QRD51" s="4"/>
      <c r="QRE51" s="4"/>
      <c r="QRF51" s="4"/>
      <c r="QRG51" s="4"/>
      <c r="QRH51" s="4"/>
      <c r="QRI51" s="4"/>
      <c r="QRJ51" s="4"/>
      <c r="QRK51" s="4"/>
      <c r="QRL51" s="4"/>
      <c r="QRM51" s="4"/>
      <c r="QRN51" s="4"/>
      <c r="QRO51" s="4"/>
      <c r="QRP51" s="4"/>
      <c r="QRQ51" s="4"/>
      <c r="QRR51" s="4"/>
      <c r="QRS51" s="4"/>
      <c r="QRT51" s="4"/>
      <c r="QRU51" s="4"/>
      <c r="QRV51" s="4"/>
      <c r="QRW51" s="4"/>
      <c r="QRX51" s="4"/>
      <c r="QRY51" s="4"/>
      <c r="QRZ51" s="4"/>
      <c r="QSA51" s="4"/>
      <c r="QSB51" s="4"/>
      <c r="QSC51" s="4"/>
      <c r="QSD51" s="4"/>
      <c r="QSE51" s="4"/>
      <c r="QSF51" s="4"/>
      <c r="QSG51" s="4"/>
      <c r="QSH51" s="4"/>
      <c r="QSI51" s="4"/>
      <c r="QSJ51" s="4"/>
      <c r="QSK51" s="4"/>
      <c r="QSL51" s="4"/>
      <c r="QSM51" s="4"/>
      <c r="QSN51" s="4"/>
      <c r="QSO51" s="4"/>
      <c r="QSP51" s="4"/>
      <c r="QSQ51" s="4"/>
      <c r="QSR51" s="4"/>
      <c r="QSS51" s="4"/>
      <c r="QST51" s="4"/>
      <c r="QSU51" s="4"/>
      <c r="QSV51" s="4"/>
      <c r="QSW51" s="4"/>
      <c r="QSX51" s="4"/>
      <c r="QSY51" s="4"/>
      <c r="QSZ51" s="4"/>
      <c r="QTA51" s="4"/>
      <c r="QTB51" s="4"/>
      <c r="QTC51" s="4"/>
      <c r="QTD51" s="4"/>
      <c r="QTE51" s="4"/>
      <c r="QTF51" s="4"/>
      <c r="QTG51" s="4"/>
      <c r="QTH51" s="4"/>
      <c r="QTI51" s="4"/>
      <c r="QTJ51" s="4"/>
      <c r="QTK51" s="4"/>
      <c r="QTL51" s="4"/>
      <c r="QTM51" s="4"/>
      <c r="QTN51" s="4"/>
      <c r="QTO51" s="4"/>
      <c r="QTP51" s="4"/>
      <c r="QTQ51" s="4"/>
      <c r="QTR51" s="4"/>
      <c r="QTS51" s="4"/>
      <c r="QTT51" s="4"/>
      <c r="QTU51" s="4"/>
      <c r="QTV51" s="4"/>
      <c r="QTW51" s="4"/>
      <c r="QTX51" s="4"/>
      <c r="QTY51" s="4"/>
      <c r="QTZ51" s="4"/>
      <c r="QUA51" s="4"/>
      <c r="QUB51" s="4"/>
      <c r="QUC51" s="4"/>
      <c r="QUD51" s="4"/>
      <c r="QUE51" s="4"/>
      <c r="QUF51" s="4"/>
      <c r="QUG51" s="4"/>
      <c r="QUH51" s="4"/>
      <c r="QUI51" s="4"/>
      <c r="QUJ51" s="4"/>
      <c r="QUK51" s="4"/>
      <c r="QUL51" s="4"/>
      <c r="QUM51" s="4"/>
      <c r="QUN51" s="4"/>
      <c r="QUO51" s="4"/>
      <c r="QUP51" s="4"/>
      <c r="QUQ51" s="4"/>
      <c r="QUR51" s="4"/>
      <c r="QUS51" s="4"/>
      <c r="QUT51" s="4"/>
      <c r="QUU51" s="4"/>
      <c r="QUV51" s="4"/>
      <c r="QUW51" s="4"/>
      <c r="QUX51" s="4"/>
      <c r="QUY51" s="4"/>
      <c r="QUZ51" s="4"/>
      <c r="QVA51" s="4"/>
      <c r="QVB51" s="4"/>
      <c r="QVC51" s="4"/>
      <c r="QVD51" s="4"/>
      <c r="QVE51" s="4"/>
      <c r="QVF51" s="4"/>
      <c r="QVG51" s="4"/>
      <c r="QVH51" s="4"/>
      <c r="QVI51" s="4"/>
      <c r="QVJ51" s="4"/>
      <c r="QVK51" s="4"/>
      <c r="QVL51" s="4"/>
      <c r="QVM51" s="4"/>
      <c r="QVN51" s="4"/>
      <c r="QVO51" s="4"/>
      <c r="QVP51" s="4"/>
      <c r="QVQ51" s="4"/>
      <c r="QVR51" s="4"/>
      <c r="QVS51" s="4"/>
      <c r="QVT51" s="4"/>
      <c r="QVU51" s="4"/>
      <c r="QVV51" s="4"/>
      <c r="QVW51" s="4"/>
      <c r="QVX51" s="4"/>
      <c r="QVY51" s="4"/>
      <c r="QVZ51" s="4"/>
      <c r="QWA51" s="4"/>
      <c r="QWB51" s="4"/>
      <c r="QWC51" s="4"/>
      <c r="QWD51" s="4"/>
      <c r="QWE51" s="4"/>
      <c r="QWF51" s="4"/>
      <c r="QWG51" s="4"/>
      <c r="QWH51" s="4"/>
      <c r="QWI51" s="4"/>
      <c r="QWJ51" s="4"/>
      <c r="QWK51" s="4"/>
      <c r="QWL51" s="4"/>
      <c r="QWM51" s="4"/>
      <c r="QWN51" s="4"/>
      <c r="QWO51" s="4"/>
      <c r="QWP51" s="4"/>
      <c r="QWQ51" s="4"/>
      <c r="QWR51" s="4"/>
      <c r="QWS51" s="4"/>
      <c r="QWT51" s="4"/>
      <c r="QWU51" s="4"/>
      <c r="QWV51" s="4"/>
      <c r="QWW51" s="4"/>
      <c r="QWX51" s="4"/>
      <c r="QWY51" s="4"/>
      <c r="QWZ51" s="4"/>
      <c r="QXA51" s="4"/>
      <c r="QXB51" s="4"/>
      <c r="QXC51" s="4"/>
      <c r="QXD51" s="4"/>
      <c r="QXE51" s="4"/>
      <c r="QXF51" s="4"/>
      <c r="QXG51" s="4"/>
      <c r="QXH51" s="4"/>
      <c r="QXI51" s="4"/>
      <c r="QXJ51" s="4"/>
      <c r="QXK51" s="4"/>
      <c r="QXL51" s="4"/>
      <c r="QXM51" s="4"/>
      <c r="QXN51" s="4"/>
      <c r="QXO51" s="4"/>
      <c r="QXP51" s="4"/>
      <c r="QXQ51" s="4"/>
      <c r="QXR51" s="4"/>
      <c r="QXS51" s="4"/>
      <c r="QXT51" s="4"/>
      <c r="QXU51" s="4"/>
      <c r="QXV51" s="4"/>
      <c r="QXW51" s="4"/>
      <c r="QXX51" s="4"/>
      <c r="QXY51" s="4"/>
      <c r="QXZ51" s="4"/>
      <c r="QYA51" s="4"/>
      <c r="QYB51" s="4"/>
      <c r="QYC51" s="4"/>
      <c r="QYD51" s="4"/>
      <c r="QYE51" s="4"/>
      <c r="QYF51" s="4"/>
      <c r="QYG51" s="4"/>
      <c r="QYH51" s="4"/>
      <c r="QYI51" s="4"/>
      <c r="QYJ51" s="4"/>
      <c r="QYK51" s="4"/>
      <c r="QYL51" s="4"/>
      <c r="QYM51" s="4"/>
      <c r="QYN51" s="4"/>
      <c r="QYO51" s="4"/>
      <c r="QYP51" s="4"/>
      <c r="QYQ51" s="4"/>
      <c r="QYR51" s="4"/>
      <c r="QYS51" s="4"/>
      <c r="QYT51" s="4"/>
      <c r="QYU51" s="4"/>
      <c r="QYV51" s="4"/>
      <c r="QYW51" s="4"/>
      <c r="QYX51" s="4"/>
      <c r="QYY51" s="4"/>
      <c r="QYZ51" s="4"/>
      <c r="QZA51" s="4"/>
      <c r="QZB51" s="4"/>
      <c r="QZC51" s="4"/>
      <c r="QZD51" s="4"/>
      <c r="QZE51" s="4"/>
      <c r="QZF51" s="4"/>
      <c r="QZG51" s="4"/>
      <c r="QZH51" s="4"/>
      <c r="QZI51" s="4"/>
      <c r="QZJ51" s="4"/>
      <c r="QZK51" s="4"/>
      <c r="QZL51" s="4"/>
      <c r="QZM51" s="4"/>
      <c r="QZN51" s="4"/>
      <c r="QZO51" s="4"/>
      <c r="QZP51" s="4"/>
      <c r="QZQ51" s="4"/>
      <c r="QZR51" s="4"/>
      <c r="QZS51" s="4"/>
      <c r="QZT51" s="4"/>
      <c r="QZU51" s="4"/>
      <c r="QZV51" s="4"/>
      <c r="QZW51" s="4"/>
      <c r="QZX51" s="4"/>
      <c r="QZY51" s="4"/>
      <c r="QZZ51" s="4"/>
      <c r="RAA51" s="4"/>
      <c r="RAB51" s="4"/>
      <c r="RAC51" s="4"/>
      <c r="RAD51" s="4"/>
      <c r="RAE51" s="4"/>
      <c r="RAF51" s="4"/>
      <c r="RAG51" s="4"/>
      <c r="RAH51" s="4"/>
      <c r="RAI51" s="4"/>
      <c r="RAJ51" s="4"/>
      <c r="RAK51" s="4"/>
      <c r="RAL51" s="4"/>
      <c r="RAM51" s="4"/>
      <c r="RAN51" s="4"/>
      <c r="RAO51" s="4"/>
      <c r="RAP51" s="4"/>
      <c r="RAQ51" s="4"/>
      <c r="RAR51" s="4"/>
      <c r="RAS51" s="4"/>
      <c r="RAT51" s="4"/>
      <c r="RAU51" s="4"/>
      <c r="RAV51" s="4"/>
      <c r="RAW51" s="4"/>
      <c r="RAX51" s="4"/>
      <c r="RAY51" s="4"/>
      <c r="RAZ51" s="4"/>
      <c r="RBA51" s="4"/>
      <c r="RBB51" s="4"/>
      <c r="RBC51" s="4"/>
      <c r="RBD51" s="4"/>
      <c r="RBE51" s="4"/>
      <c r="RBF51" s="4"/>
      <c r="RBG51" s="4"/>
      <c r="RBH51" s="4"/>
      <c r="RBI51" s="4"/>
      <c r="RBJ51" s="4"/>
      <c r="RBK51" s="4"/>
      <c r="RBL51" s="4"/>
      <c r="RBM51" s="4"/>
      <c r="RBN51" s="4"/>
      <c r="RBO51" s="4"/>
      <c r="RBP51" s="4"/>
      <c r="RBQ51" s="4"/>
      <c r="RBR51" s="4"/>
      <c r="RBS51" s="4"/>
      <c r="RBT51" s="4"/>
      <c r="RBU51" s="4"/>
      <c r="RBV51" s="4"/>
      <c r="RBW51" s="4"/>
      <c r="RBX51" s="4"/>
      <c r="RBY51" s="4"/>
      <c r="RBZ51" s="4"/>
      <c r="RCA51" s="4"/>
      <c r="RCB51" s="4"/>
      <c r="RCC51" s="4"/>
      <c r="RCD51" s="4"/>
      <c r="RCE51" s="4"/>
      <c r="RCF51" s="4"/>
      <c r="RCG51" s="4"/>
      <c r="RCH51" s="4"/>
      <c r="RCI51" s="4"/>
      <c r="RCJ51" s="4"/>
      <c r="RCK51" s="4"/>
      <c r="RCL51" s="4"/>
      <c r="RCM51" s="4"/>
      <c r="RCN51" s="4"/>
      <c r="RCO51" s="4"/>
      <c r="RCP51" s="4"/>
      <c r="RCQ51" s="4"/>
      <c r="RCR51" s="4"/>
      <c r="RCS51" s="4"/>
      <c r="RCT51" s="4"/>
      <c r="RCU51" s="4"/>
      <c r="RCV51" s="4"/>
      <c r="RCW51" s="4"/>
      <c r="RCX51" s="4"/>
      <c r="RCY51" s="4"/>
      <c r="RCZ51" s="4"/>
      <c r="RDA51" s="4"/>
      <c r="RDB51" s="4"/>
      <c r="RDC51" s="4"/>
      <c r="RDD51" s="4"/>
      <c r="RDE51" s="4"/>
      <c r="RDF51" s="4"/>
      <c r="RDG51" s="4"/>
      <c r="RDH51" s="4"/>
      <c r="RDI51" s="4"/>
      <c r="RDJ51" s="4"/>
      <c r="RDK51" s="4"/>
      <c r="RDL51" s="4"/>
      <c r="RDM51" s="4"/>
      <c r="RDN51" s="4"/>
      <c r="RDO51" s="4"/>
      <c r="RDP51" s="4"/>
      <c r="RDQ51" s="4"/>
      <c r="RDR51" s="4"/>
      <c r="RDS51" s="4"/>
      <c r="RDT51" s="4"/>
      <c r="RDU51" s="4"/>
      <c r="RDV51" s="4"/>
      <c r="RDW51" s="4"/>
      <c r="RDX51" s="4"/>
      <c r="RDY51" s="4"/>
      <c r="RDZ51" s="4"/>
      <c r="REA51" s="4"/>
      <c r="REB51" s="4"/>
      <c r="REC51" s="4"/>
      <c r="RED51" s="4"/>
      <c r="REE51" s="4"/>
      <c r="REF51" s="4"/>
      <c r="REG51" s="4"/>
      <c r="REH51" s="4"/>
      <c r="REI51" s="4"/>
      <c r="REJ51" s="4"/>
      <c r="REK51" s="4"/>
      <c r="REL51" s="4"/>
      <c r="REM51" s="4"/>
      <c r="REN51" s="4"/>
      <c r="REO51" s="4"/>
      <c r="REP51" s="4"/>
      <c r="REQ51" s="4"/>
      <c r="RER51" s="4"/>
      <c r="RES51" s="4"/>
      <c r="RET51" s="4"/>
      <c r="REU51" s="4"/>
      <c r="REV51" s="4"/>
      <c r="REW51" s="4"/>
      <c r="REX51" s="4"/>
      <c r="REY51" s="4"/>
      <c r="REZ51" s="4"/>
      <c r="RFA51" s="4"/>
      <c r="RFB51" s="4"/>
      <c r="RFC51" s="4"/>
      <c r="RFD51" s="4"/>
      <c r="RFE51" s="4"/>
      <c r="RFF51" s="4"/>
      <c r="RFG51" s="4"/>
      <c r="RFH51" s="4"/>
      <c r="RFI51" s="4"/>
      <c r="RFJ51" s="4"/>
      <c r="RFK51" s="4"/>
      <c r="RFL51" s="4"/>
      <c r="RFM51" s="4"/>
      <c r="RFN51" s="4"/>
      <c r="RFO51" s="4"/>
      <c r="RFP51" s="4"/>
      <c r="RFQ51" s="4"/>
      <c r="RFR51" s="4"/>
      <c r="RFS51" s="4"/>
      <c r="RFT51" s="4"/>
      <c r="RFU51" s="4"/>
      <c r="RFV51" s="4"/>
      <c r="RFW51" s="4"/>
      <c r="RFX51" s="4"/>
      <c r="RFY51" s="4"/>
      <c r="RFZ51" s="4"/>
      <c r="RGA51" s="4"/>
      <c r="RGB51" s="4"/>
      <c r="RGC51" s="4"/>
      <c r="RGD51" s="4"/>
      <c r="RGE51" s="4"/>
      <c r="RGF51" s="4"/>
      <c r="RGG51" s="4"/>
      <c r="RGH51" s="4"/>
      <c r="RGI51" s="4"/>
      <c r="RGJ51" s="4"/>
      <c r="RGK51" s="4"/>
      <c r="RGL51" s="4"/>
      <c r="RGM51" s="4"/>
      <c r="RGN51" s="4"/>
      <c r="RGO51" s="4"/>
      <c r="RGP51" s="4"/>
      <c r="RGQ51" s="4"/>
      <c r="RGR51" s="4"/>
      <c r="RGS51" s="4"/>
      <c r="RGT51" s="4"/>
      <c r="RGU51" s="4"/>
      <c r="RGV51" s="4"/>
      <c r="RGW51" s="4"/>
      <c r="RGX51" s="4"/>
      <c r="RGY51" s="4"/>
      <c r="RGZ51" s="4"/>
      <c r="RHA51" s="4"/>
      <c r="RHB51" s="4"/>
      <c r="RHC51" s="4"/>
      <c r="RHD51" s="4"/>
      <c r="RHE51" s="4"/>
      <c r="RHF51" s="4"/>
      <c r="RHG51" s="4"/>
      <c r="RHH51" s="4"/>
      <c r="RHI51" s="4"/>
      <c r="RHJ51" s="4"/>
      <c r="RHK51" s="4"/>
      <c r="RHL51" s="4"/>
      <c r="RHM51" s="4"/>
      <c r="RHN51" s="4"/>
      <c r="RHO51" s="4"/>
      <c r="RHP51" s="4"/>
      <c r="RHQ51" s="4"/>
      <c r="RHR51" s="4"/>
      <c r="RHS51" s="4"/>
      <c r="RHT51" s="4"/>
      <c r="RHU51" s="4"/>
      <c r="RHV51" s="4"/>
      <c r="RHW51" s="4"/>
      <c r="RHX51" s="4"/>
      <c r="RHY51" s="4"/>
      <c r="RHZ51" s="4"/>
      <c r="RIA51" s="4"/>
      <c r="RIB51" s="4"/>
      <c r="RIC51" s="4"/>
      <c r="RID51" s="4"/>
      <c r="RIE51" s="4"/>
      <c r="RIF51" s="4"/>
      <c r="RIG51" s="4"/>
      <c r="RIH51" s="4"/>
      <c r="RII51" s="4"/>
      <c r="RIJ51" s="4"/>
      <c r="RIK51" s="4"/>
      <c r="RIL51" s="4"/>
      <c r="RIM51" s="4"/>
      <c r="RIN51" s="4"/>
      <c r="RIO51" s="4"/>
      <c r="RIP51" s="4"/>
      <c r="RIQ51" s="4"/>
      <c r="RIR51" s="4"/>
      <c r="RIS51" s="4"/>
      <c r="RIT51" s="4"/>
      <c r="RIU51" s="4"/>
      <c r="RIV51" s="4"/>
      <c r="RIW51" s="4"/>
      <c r="RIX51" s="4"/>
      <c r="RIY51" s="4"/>
      <c r="RIZ51" s="4"/>
      <c r="RJA51" s="4"/>
      <c r="RJB51" s="4"/>
      <c r="RJC51" s="4"/>
      <c r="RJD51" s="4"/>
      <c r="RJE51" s="4"/>
      <c r="RJF51" s="4"/>
      <c r="RJG51" s="4"/>
      <c r="RJH51" s="4"/>
      <c r="RJI51" s="4"/>
      <c r="RJJ51" s="4"/>
      <c r="RJK51" s="4"/>
      <c r="RJL51" s="4"/>
      <c r="RJM51" s="4"/>
      <c r="RJN51" s="4"/>
      <c r="RJO51" s="4"/>
      <c r="RJP51" s="4"/>
      <c r="RJQ51" s="4"/>
      <c r="RJR51" s="4"/>
      <c r="RJS51" s="4"/>
      <c r="RJT51" s="4"/>
      <c r="RJU51" s="4"/>
      <c r="RJV51" s="4"/>
      <c r="RJW51" s="4"/>
      <c r="RJX51" s="4"/>
      <c r="RJY51" s="4"/>
      <c r="RJZ51" s="4"/>
      <c r="RKA51" s="4"/>
      <c r="RKB51" s="4"/>
      <c r="RKC51" s="4"/>
      <c r="RKD51" s="4"/>
      <c r="RKE51" s="4"/>
      <c r="RKF51" s="4"/>
      <c r="RKG51" s="4"/>
      <c r="RKH51" s="4"/>
      <c r="RKI51" s="4"/>
      <c r="RKJ51" s="4"/>
      <c r="RKK51" s="4"/>
      <c r="RKL51" s="4"/>
      <c r="RKM51" s="4"/>
      <c r="RKN51" s="4"/>
      <c r="RKO51" s="4"/>
      <c r="RKP51" s="4"/>
      <c r="RKQ51" s="4"/>
      <c r="RKR51" s="4"/>
      <c r="RKS51" s="4"/>
      <c r="RKT51" s="4"/>
      <c r="RKU51" s="4"/>
      <c r="RKV51" s="4"/>
      <c r="RKW51" s="4"/>
      <c r="RKX51" s="4"/>
      <c r="RKY51" s="4"/>
      <c r="RKZ51" s="4"/>
      <c r="RLA51" s="4"/>
      <c r="RLB51" s="4"/>
      <c r="RLC51" s="4"/>
      <c r="RLD51" s="4"/>
      <c r="RLE51" s="4"/>
      <c r="RLF51" s="4"/>
      <c r="RLG51" s="4"/>
      <c r="RLH51" s="4"/>
      <c r="RLI51" s="4"/>
      <c r="RLJ51" s="4"/>
      <c r="RLK51" s="4"/>
      <c r="RLL51" s="4"/>
      <c r="RLM51" s="4"/>
      <c r="RLN51" s="4"/>
      <c r="RLO51" s="4"/>
      <c r="RLP51" s="4"/>
      <c r="RLQ51" s="4"/>
      <c r="RLR51" s="4"/>
      <c r="RLS51" s="4"/>
      <c r="RLT51" s="4"/>
      <c r="RLU51" s="4"/>
      <c r="RLV51" s="4"/>
      <c r="RLW51" s="4"/>
      <c r="RLX51" s="4"/>
      <c r="RLY51" s="4"/>
      <c r="RLZ51" s="4"/>
      <c r="RMA51" s="4"/>
      <c r="RMB51" s="4"/>
      <c r="RMC51" s="4"/>
      <c r="RMD51" s="4"/>
      <c r="RME51" s="4"/>
      <c r="RMF51" s="4"/>
      <c r="RMG51" s="4"/>
      <c r="RMH51" s="4"/>
      <c r="RMI51" s="4"/>
      <c r="RMJ51" s="4"/>
      <c r="RMK51" s="4"/>
      <c r="RML51" s="4"/>
      <c r="RMM51" s="4"/>
      <c r="RMN51" s="4"/>
      <c r="RMO51" s="4"/>
      <c r="RMP51" s="4"/>
      <c r="RMQ51" s="4"/>
      <c r="RMR51" s="4"/>
      <c r="RMS51" s="4"/>
      <c r="RMT51" s="4"/>
      <c r="RMU51" s="4"/>
      <c r="RMV51" s="4"/>
      <c r="RMW51" s="4"/>
      <c r="RMX51" s="4"/>
      <c r="RMY51" s="4"/>
      <c r="RMZ51" s="4"/>
      <c r="RNA51" s="4"/>
      <c r="RNB51" s="4"/>
      <c r="RNC51" s="4"/>
      <c r="RND51" s="4"/>
      <c r="RNE51" s="4"/>
      <c r="RNF51" s="4"/>
      <c r="RNG51" s="4"/>
      <c r="RNH51" s="4"/>
      <c r="RNI51" s="4"/>
      <c r="RNJ51" s="4"/>
      <c r="RNK51" s="4"/>
      <c r="RNL51" s="4"/>
      <c r="RNM51" s="4"/>
      <c r="RNN51" s="4"/>
      <c r="RNO51" s="4"/>
      <c r="RNP51" s="4"/>
      <c r="RNQ51" s="4"/>
      <c r="RNR51" s="4"/>
      <c r="RNS51" s="4"/>
      <c r="RNT51" s="4"/>
      <c r="RNU51" s="4"/>
      <c r="RNV51" s="4"/>
      <c r="RNW51" s="4"/>
      <c r="RNX51" s="4"/>
      <c r="RNY51" s="4"/>
      <c r="RNZ51" s="4"/>
      <c r="ROA51" s="4"/>
      <c r="ROB51" s="4"/>
      <c r="ROC51" s="4"/>
      <c r="ROD51" s="4"/>
      <c r="ROE51" s="4"/>
      <c r="ROF51" s="4"/>
      <c r="ROG51" s="4"/>
      <c r="ROH51" s="4"/>
      <c r="ROI51" s="4"/>
      <c r="ROJ51" s="4"/>
      <c r="ROK51" s="4"/>
      <c r="ROL51" s="4"/>
      <c r="ROM51" s="4"/>
      <c r="RON51" s="4"/>
      <c r="ROO51" s="4"/>
      <c r="ROP51" s="4"/>
      <c r="ROQ51" s="4"/>
      <c r="ROR51" s="4"/>
      <c r="ROS51" s="4"/>
      <c r="ROT51" s="4"/>
      <c r="ROU51" s="4"/>
      <c r="ROV51" s="4"/>
      <c r="ROW51" s="4"/>
      <c r="ROX51" s="4"/>
      <c r="ROY51" s="4"/>
      <c r="ROZ51" s="4"/>
      <c r="RPA51" s="4"/>
      <c r="RPB51" s="4"/>
      <c r="RPC51" s="4"/>
      <c r="RPD51" s="4"/>
      <c r="RPE51" s="4"/>
      <c r="RPF51" s="4"/>
      <c r="RPG51" s="4"/>
      <c r="RPH51" s="4"/>
      <c r="RPI51" s="4"/>
      <c r="RPJ51" s="4"/>
      <c r="RPK51" s="4"/>
      <c r="RPL51" s="4"/>
      <c r="RPM51" s="4"/>
      <c r="RPN51" s="4"/>
      <c r="RPO51" s="4"/>
      <c r="RPP51" s="4"/>
      <c r="RPQ51" s="4"/>
      <c r="RPR51" s="4"/>
      <c r="RPS51" s="4"/>
      <c r="RPT51" s="4"/>
      <c r="RPU51" s="4"/>
      <c r="RPV51" s="4"/>
      <c r="RPW51" s="4"/>
      <c r="RPX51" s="4"/>
      <c r="RPY51" s="4"/>
      <c r="RPZ51" s="4"/>
      <c r="RQA51" s="4"/>
      <c r="RQB51" s="4"/>
      <c r="RQC51" s="4"/>
      <c r="RQD51" s="4"/>
      <c r="RQE51" s="4"/>
      <c r="RQF51" s="4"/>
      <c r="RQG51" s="4"/>
      <c r="RQH51" s="4"/>
      <c r="RQI51" s="4"/>
      <c r="RQJ51" s="4"/>
      <c r="RQK51" s="4"/>
      <c r="RQL51" s="4"/>
      <c r="RQM51" s="4"/>
      <c r="RQN51" s="4"/>
      <c r="RQO51" s="4"/>
      <c r="RQP51" s="4"/>
      <c r="RQQ51" s="4"/>
      <c r="RQR51" s="4"/>
      <c r="RQS51" s="4"/>
      <c r="RQT51" s="4"/>
      <c r="RQU51" s="4"/>
      <c r="RQV51" s="4"/>
      <c r="RQW51" s="4"/>
      <c r="RQX51" s="4"/>
      <c r="RQY51" s="4"/>
      <c r="RQZ51" s="4"/>
      <c r="RRA51" s="4"/>
      <c r="RRB51" s="4"/>
      <c r="RRC51" s="4"/>
      <c r="RRD51" s="4"/>
      <c r="RRE51" s="4"/>
      <c r="RRF51" s="4"/>
      <c r="RRG51" s="4"/>
      <c r="RRH51" s="4"/>
      <c r="RRI51" s="4"/>
      <c r="RRJ51" s="4"/>
      <c r="RRK51" s="4"/>
      <c r="RRL51" s="4"/>
      <c r="RRM51" s="4"/>
      <c r="RRN51" s="4"/>
      <c r="RRO51" s="4"/>
      <c r="RRP51" s="4"/>
      <c r="RRQ51" s="4"/>
      <c r="RRR51" s="4"/>
      <c r="RRS51" s="4"/>
      <c r="RRT51" s="4"/>
      <c r="RRU51" s="4"/>
      <c r="RRV51" s="4"/>
      <c r="RRW51" s="4"/>
      <c r="RRX51" s="4"/>
      <c r="RRY51" s="4"/>
      <c r="RRZ51" s="4"/>
      <c r="RSA51" s="4"/>
      <c r="RSB51" s="4"/>
      <c r="RSC51" s="4"/>
      <c r="RSD51" s="4"/>
      <c r="RSE51" s="4"/>
      <c r="RSF51" s="4"/>
      <c r="RSG51" s="4"/>
      <c r="RSH51" s="4"/>
      <c r="RSI51" s="4"/>
      <c r="RSJ51" s="4"/>
      <c r="RSK51" s="4"/>
      <c r="RSL51" s="4"/>
      <c r="RSM51" s="4"/>
      <c r="RSN51" s="4"/>
      <c r="RSO51" s="4"/>
      <c r="RSP51" s="4"/>
      <c r="RSQ51" s="4"/>
      <c r="RSR51" s="4"/>
      <c r="RSS51" s="4"/>
      <c r="RST51" s="4"/>
      <c r="RSU51" s="4"/>
      <c r="RSV51" s="4"/>
      <c r="RSW51" s="4"/>
      <c r="RSX51" s="4"/>
      <c r="RSY51" s="4"/>
      <c r="RSZ51" s="4"/>
      <c r="RTA51" s="4"/>
      <c r="RTB51" s="4"/>
      <c r="RTC51" s="4"/>
      <c r="RTD51" s="4"/>
      <c r="RTE51" s="4"/>
      <c r="RTF51" s="4"/>
      <c r="RTG51" s="4"/>
      <c r="RTH51" s="4"/>
      <c r="RTI51" s="4"/>
      <c r="RTJ51" s="4"/>
      <c r="RTK51" s="4"/>
      <c r="RTL51" s="4"/>
      <c r="RTM51" s="4"/>
      <c r="RTN51" s="4"/>
      <c r="RTO51" s="4"/>
      <c r="RTP51" s="4"/>
      <c r="RTQ51" s="4"/>
      <c r="RTR51" s="4"/>
      <c r="RTS51" s="4"/>
      <c r="RTT51" s="4"/>
      <c r="RTU51" s="4"/>
      <c r="RTV51" s="4"/>
      <c r="RTW51" s="4"/>
      <c r="RTX51" s="4"/>
      <c r="RTY51" s="4"/>
      <c r="RTZ51" s="4"/>
      <c r="RUA51" s="4"/>
      <c r="RUB51" s="4"/>
      <c r="RUC51" s="4"/>
      <c r="RUD51" s="4"/>
      <c r="RUE51" s="4"/>
      <c r="RUF51" s="4"/>
      <c r="RUG51" s="4"/>
      <c r="RUH51" s="4"/>
      <c r="RUI51" s="4"/>
      <c r="RUJ51" s="4"/>
      <c r="RUK51" s="4"/>
      <c r="RUL51" s="4"/>
      <c r="RUM51" s="4"/>
      <c r="RUN51" s="4"/>
      <c r="RUO51" s="4"/>
      <c r="RUP51" s="4"/>
      <c r="RUQ51" s="4"/>
      <c r="RUR51" s="4"/>
      <c r="RUS51" s="4"/>
      <c r="RUT51" s="4"/>
      <c r="RUU51" s="4"/>
      <c r="RUV51" s="4"/>
      <c r="RUW51" s="4"/>
      <c r="RUX51" s="4"/>
      <c r="RUY51" s="4"/>
      <c r="RUZ51" s="4"/>
      <c r="RVA51" s="4"/>
      <c r="RVB51" s="4"/>
      <c r="RVC51" s="4"/>
      <c r="RVD51" s="4"/>
      <c r="RVE51" s="4"/>
      <c r="RVF51" s="4"/>
      <c r="RVG51" s="4"/>
      <c r="RVH51" s="4"/>
      <c r="RVI51" s="4"/>
      <c r="RVJ51" s="4"/>
      <c r="RVK51" s="4"/>
      <c r="RVL51" s="4"/>
      <c r="RVM51" s="4"/>
      <c r="RVN51" s="4"/>
      <c r="RVO51" s="4"/>
      <c r="RVP51" s="4"/>
      <c r="RVQ51" s="4"/>
      <c r="RVR51" s="4"/>
      <c r="RVS51" s="4"/>
      <c r="RVT51" s="4"/>
      <c r="RVU51" s="4"/>
      <c r="RVV51" s="4"/>
      <c r="RVW51" s="4"/>
      <c r="RVX51" s="4"/>
      <c r="RVY51" s="4"/>
      <c r="RVZ51" s="4"/>
      <c r="RWA51" s="4"/>
      <c r="RWB51" s="4"/>
      <c r="RWC51" s="4"/>
      <c r="RWD51" s="4"/>
      <c r="RWE51" s="4"/>
      <c r="RWF51" s="4"/>
      <c r="RWG51" s="4"/>
      <c r="RWH51" s="4"/>
      <c r="RWI51" s="4"/>
      <c r="RWJ51" s="4"/>
      <c r="RWK51" s="4"/>
      <c r="RWL51" s="4"/>
      <c r="RWM51" s="4"/>
      <c r="RWN51" s="4"/>
      <c r="RWO51" s="4"/>
      <c r="RWP51" s="4"/>
      <c r="RWQ51" s="4"/>
      <c r="RWR51" s="4"/>
      <c r="RWS51" s="4"/>
      <c r="RWT51" s="4"/>
      <c r="RWU51" s="4"/>
      <c r="RWV51" s="4"/>
      <c r="RWW51" s="4"/>
      <c r="RWX51" s="4"/>
      <c r="RWY51" s="4"/>
      <c r="RWZ51" s="4"/>
      <c r="RXA51" s="4"/>
      <c r="RXB51" s="4"/>
      <c r="RXC51" s="4"/>
      <c r="RXD51" s="4"/>
      <c r="RXE51" s="4"/>
      <c r="RXF51" s="4"/>
      <c r="RXG51" s="4"/>
      <c r="RXH51" s="4"/>
      <c r="RXI51" s="4"/>
      <c r="RXJ51" s="4"/>
      <c r="RXK51" s="4"/>
      <c r="RXL51" s="4"/>
      <c r="RXM51" s="4"/>
      <c r="RXN51" s="4"/>
      <c r="RXO51" s="4"/>
      <c r="RXP51" s="4"/>
      <c r="RXQ51" s="4"/>
      <c r="RXR51" s="4"/>
      <c r="RXS51" s="4"/>
      <c r="RXT51" s="4"/>
      <c r="RXU51" s="4"/>
      <c r="RXV51" s="4"/>
      <c r="RXW51" s="4"/>
      <c r="RXX51" s="4"/>
      <c r="RXY51" s="4"/>
      <c r="RXZ51" s="4"/>
      <c r="RYA51" s="4"/>
      <c r="RYB51" s="4"/>
      <c r="RYC51" s="4"/>
      <c r="RYD51" s="4"/>
      <c r="RYE51" s="4"/>
      <c r="RYF51" s="4"/>
      <c r="RYG51" s="4"/>
      <c r="RYH51" s="4"/>
      <c r="RYI51" s="4"/>
      <c r="RYJ51" s="4"/>
      <c r="RYK51" s="4"/>
      <c r="RYL51" s="4"/>
      <c r="RYM51" s="4"/>
      <c r="RYN51" s="4"/>
      <c r="RYO51" s="4"/>
      <c r="RYP51" s="4"/>
      <c r="RYQ51" s="4"/>
      <c r="RYR51" s="4"/>
      <c r="RYS51" s="4"/>
      <c r="RYT51" s="4"/>
      <c r="RYU51" s="4"/>
      <c r="RYV51" s="4"/>
      <c r="RYW51" s="4"/>
      <c r="RYX51" s="4"/>
      <c r="RYY51" s="4"/>
      <c r="RYZ51" s="4"/>
      <c r="RZA51" s="4"/>
      <c r="RZB51" s="4"/>
      <c r="RZC51" s="4"/>
      <c r="RZD51" s="4"/>
      <c r="RZE51" s="4"/>
      <c r="RZF51" s="4"/>
      <c r="RZG51" s="4"/>
      <c r="RZH51" s="4"/>
      <c r="RZI51" s="4"/>
      <c r="RZJ51" s="4"/>
      <c r="RZK51" s="4"/>
      <c r="RZL51" s="4"/>
      <c r="RZM51" s="4"/>
      <c r="RZN51" s="4"/>
      <c r="RZO51" s="4"/>
      <c r="RZP51" s="4"/>
      <c r="RZQ51" s="4"/>
      <c r="RZR51" s="4"/>
      <c r="RZS51" s="4"/>
      <c r="RZT51" s="4"/>
      <c r="RZU51" s="4"/>
      <c r="RZV51" s="4"/>
      <c r="RZW51" s="4"/>
      <c r="RZX51" s="4"/>
      <c r="RZY51" s="4"/>
      <c r="RZZ51" s="4"/>
      <c r="SAA51" s="4"/>
      <c r="SAB51" s="4"/>
      <c r="SAC51" s="4"/>
      <c r="SAD51" s="4"/>
      <c r="SAE51" s="4"/>
      <c r="SAF51" s="4"/>
      <c r="SAG51" s="4"/>
      <c r="SAH51" s="4"/>
      <c r="SAI51" s="4"/>
      <c r="SAJ51" s="4"/>
      <c r="SAK51" s="4"/>
      <c r="SAL51" s="4"/>
      <c r="SAM51" s="4"/>
      <c r="SAN51" s="4"/>
      <c r="SAO51" s="4"/>
      <c r="SAP51" s="4"/>
      <c r="SAQ51" s="4"/>
      <c r="SAR51" s="4"/>
      <c r="SAS51" s="4"/>
      <c r="SAT51" s="4"/>
      <c r="SAU51" s="4"/>
      <c r="SAV51" s="4"/>
      <c r="SAW51" s="4"/>
      <c r="SAX51" s="4"/>
      <c r="SAY51" s="4"/>
      <c r="SAZ51" s="4"/>
      <c r="SBA51" s="4"/>
      <c r="SBB51" s="4"/>
      <c r="SBC51" s="4"/>
      <c r="SBD51" s="4"/>
      <c r="SBE51" s="4"/>
      <c r="SBF51" s="4"/>
      <c r="SBG51" s="4"/>
      <c r="SBH51" s="4"/>
      <c r="SBI51" s="4"/>
      <c r="SBJ51" s="4"/>
      <c r="SBK51" s="4"/>
      <c r="SBL51" s="4"/>
      <c r="SBM51" s="4"/>
      <c r="SBN51" s="4"/>
      <c r="SBO51" s="4"/>
      <c r="SBP51" s="4"/>
      <c r="SBQ51" s="4"/>
      <c r="SBR51" s="4"/>
      <c r="SBS51" s="4"/>
      <c r="SBT51" s="4"/>
      <c r="SBU51" s="4"/>
      <c r="SBV51" s="4"/>
      <c r="SBW51" s="4"/>
      <c r="SBX51" s="4"/>
      <c r="SBY51" s="4"/>
      <c r="SBZ51" s="4"/>
      <c r="SCA51" s="4"/>
      <c r="SCB51" s="4"/>
      <c r="SCC51" s="4"/>
      <c r="SCD51" s="4"/>
      <c r="SCE51" s="4"/>
      <c r="SCF51" s="4"/>
      <c r="SCG51" s="4"/>
      <c r="SCH51" s="4"/>
      <c r="SCI51" s="4"/>
      <c r="SCJ51" s="4"/>
      <c r="SCK51" s="4"/>
      <c r="SCL51" s="4"/>
      <c r="SCM51" s="4"/>
      <c r="SCN51" s="4"/>
      <c r="SCO51" s="4"/>
      <c r="SCP51" s="4"/>
      <c r="SCQ51" s="4"/>
      <c r="SCR51" s="4"/>
      <c r="SCS51" s="4"/>
      <c r="SCT51" s="4"/>
      <c r="SCU51" s="4"/>
      <c r="SCV51" s="4"/>
      <c r="SCW51" s="4"/>
      <c r="SCX51" s="4"/>
      <c r="SCY51" s="4"/>
      <c r="SCZ51" s="4"/>
      <c r="SDA51" s="4"/>
      <c r="SDB51" s="4"/>
      <c r="SDC51" s="4"/>
      <c r="SDD51" s="4"/>
      <c r="SDE51" s="4"/>
      <c r="SDF51" s="4"/>
      <c r="SDG51" s="4"/>
      <c r="SDH51" s="4"/>
      <c r="SDI51" s="4"/>
      <c r="SDJ51" s="4"/>
      <c r="SDK51" s="4"/>
      <c r="SDL51" s="4"/>
      <c r="SDM51" s="4"/>
      <c r="SDN51" s="4"/>
      <c r="SDO51" s="4"/>
      <c r="SDP51" s="4"/>
      <c r="SDQ51" s="4"/>
      <c r="SDR51" s="4"/>
      <c r="SDS51" s="4"/>
      <c r="SDT51" s="4"/>
      <c r="SDU51" s="4"/>
      <c r="SDV51" s="4"/>
      <c r="SDW51" s="4"/>
      <c r="SDX51" s="4"/>
      <c r="SDY51" s="4"/>
      <c r="SDZ51" s="4"/>
      <c r="SEA51" s="4"/>
      <c r="SEB51" s="4"/>
      <c r="SEC51" s="4"/>
      <c r="SED51" s="4"/>
      <c r="SEE51" s="4"/>
      <c r="SEF51" s="4"/>
      <c r="SEG51" s="4"/>
      <c r="SEH51" s="4"/>
      <c r="SEI51" s="4"/>
      <c r="SEJ51" s="4"/>
      <c r="SEK51" s="4"/>
      <c r="SEL51" s="4"/>
      <c r="SEM51" s="4"/>
      <c r="SEN51" s="4"/>
      <c r="SEO51" s="4"/>
      <c r="SEP51" s="4"/>
      <c r="SEQ51" s="4"/>
      <c r="SER51" s="4"/>
      <c r="SES51" s="4"/>
      <c r="SET51" s="4"/>
      <c r="SEU51" s="4"/>
      <c r="SEV51" s="4"/>
      <c r="SEW51" s="4"/>
      <c r="SEX51" s="4"/>
      <c r="SEY51" s="4"/>
      <c r="SEZ51" s="4"/>
      <c r="SFA51" s="4"/>
      <c r="SFB51" s="4"/>
      <c r="SFC51" s="4"/>
      <c r="SFD51" s="4"/>
      <c r="SFE51" s="4"/>
      <c r="SFF51" s="4"/>
      <c r="SFG51" s="4"/>
      <c r="SFH51" s="4"/>
      <c r="SFI51" s="4"/>
      <c r="SFJ51" s="4"/>
      <c r="SFK51" s="4"/>
      <c r="SFL51" s="4"/>
      <c r="SFM51" s="4"/>
      <c r="SFN51" s="4"/>
      <c r="SFO51" s="4"/>
      <c r="SFP51" s="4"/>
      <c r="SFQ51" s="4"/>
      <c r="SFR51" s="4"/>
      <c r="SFS51" s="4"/>
      <c r="SFT51" s="4"/>
      <c r="SFU51" s="4"/>
      <c r="SFV51" s="4"/>
      <c r="SFW51" s="4"/>
      <c r="SFX51" s="4"/>
      <c r="SFY51" s="4"/>
      <c r="SFZ51" s="4"/>
      <c r="SGA51" s="4"/>
      <c r="SGB51" s="4"/>
      <c r="SGC51" s="4"/>
      <c r="SGD51" s="4"/>
      <c r="SGE51" s="4"/>
      <c r="SGF51" s="4"/>
      <c r="SGG51" s="4"/>
      <c r="SGH51" s="4"/>
      <c r="SGI51" s="4"/>
      <c r="SGJ51" s="4"/>
      <c r="SGK51" s="4"/>
      <c r="SGL51" s="4"/>
      <c r="SGM51" s="4"/>
      <c r="SGN51" s="4"/>
      <c r="SGO51" s="4"/>
      <c r="SGP51" s="4"/>
      <c r="SGQ51" s="4"/>
      <c r="SGR51" s="4"/>
      <c r="SGS51" s="4"/>
      <c r="SGT51" s="4"/>
      <c r="SGU51" s="4"/>
      <c r="SGV51" s="4"/>
      <c r="SGW51" s="4"/>
      <c r="SGX51" s="4"/>
      <c r="SGY51" s="4"/>
      <c r="SGZ51" s="4"/>
      <c r="SHA51" s="4"/>
      <c r="SHB51" s="4"/>
      <c r="SHC51" s="4"/>
      <c r="SHD51" s="4"/>
      <c r="SHE51" s="4"/>
      <c r="SHF51" s="4"/>
      <c r="SHG51" s="4"/>
      <c r="SHH51" s="4"/>
      <c r="SHI51" s="4"/>
      <c r="SHJ51" s="4"/>
      <c r="SHK51" s="4"/>
      <c r="SHL51" s="4"/>
      <c r="SHM51" s="4"/>
      <c r="SHN51" s="4"/>
      <c r="SHO51" s="4"/>
      <c r="SHP51" s="4"/>
      <c r="SHQ51" s="4"/>
      <c r="SHR51" s="4"/>
      <c r="SHS51" s="4"/>
      <c r="SHT51" s="4"/>
      <c r="SHU51" s="4"/>
      <c r="SHV51" s="4"/>
      <c r="SHW51" s="4"/>
      <c r="SHX51" s="4"/>
      <c r="SHY51" s="4"/>
      <c r="SHZ51" s="4"/>
      <c r="SIA51" s="4"/>
      <c r="SIB51" s="4"/>
      <c r="SIC51" s="4"/>
      <c r="SID51" s="4"/>
      <c r="SIE51" s="4"/>
      <c r="SIF51" s="4"/>
      <c r="SIG51" s="4"/>
      <c r="SIH51" s="4"/>
      <c r="SII51" s="4"/>
      <c r="SIJ51" s="4"/>
      <c r="SIK51" s="4"/>
      <c r="SIL51" s="4"/>
      <c r="SIM51" s="4"/>
      <c r="SIN51" s="4"/>
      <c r="SIO51" s="4"/>
      <c r="SIP51" s="4"/>
      <c r="SIQ51" s="4"/>
      <c r="SIR51" s="4"/>
      <c r="SIS51" s="4"/>
      <c r="SIT51" s="4"/>
      <c r="SIU51" s="4"/>
      <c r="SIV51" s="4"/>
      <c r="SIW51" s="4"/>
      <c r="SIX51" s="4"/>
      <c r="SIY51" s="4"/>
      <c r="SIZ51" s="4"/>
      <c r="SJA51" s="4"/>
      <c r="SJB51" s="4"/>
      <c r="SJC51" s="4"/>
      <c r="SJD51" s="4"/>
      <c r="SJE51" s="4"/>
      <c r="SJF51" s="4"/>
      <c r="SJG51" s="4"/>
      <c r="SJH51" s="4"/>
      <c r="SJI51" s="4"/>
      <c r="SJJ51" s="4"/>
      <c r="SJK51" s="4"/>
      <c r="SJL51" s="4"/>
      <c r="SJM51" s="4"/>
      <c r="SJN51" s="4"/>
      <c r="SJO51" s="4"/>
      <c r="SJP51" s="4"/>
      <c r="SJQ51" s="4"/>
      <c r="SJR51" s="4"/>
      <c r="SJS51" s="4"/>
      <c r="SJT51" s="4"/>
      <c r="SJU51" s="4"/>
      <c r="SJV51" s="4"/>
      <c r="SJW51" s="4"/>
      <c r="SJX51" s="4"/>
      <c r="SJY51" s="4"/>
      <c r="SJZ51" s="4"/>
      <c r="SKA51" s="4"/>
      <c r="SKB51" s="4"/>
      <c r="SKC51" s="4"/>
      <c r="SKD51" s="4"/>
      <c r="SKE51" s="4"/>
      <c r="SKF51" s="4"/>
      <c r="SKG51" s="4"/>
      <c r="SKH51" s="4"/>
      <c r="SKI51" s="4"/>
      <c r="SKJ51" s="4"/>
      <c r="SKK51" s="4"/>
      <c r="SKL51" s="4"/>
      <c r="SKM51" s="4"/>
      <c r="SKN51" s="4"/>
      <c r="SKO51" s="4"/>
      <c r="SKP51" s="4"/>
      <c r="SKQ51" s="4"/>
      <c r="SKR51" s="4"/>
      <c r="SKS51" s="4"/>
      <c r="SKT51" s="4"/>
      <c r="SKU51" s="4"/>
      <c r="SKV51" s="4"/>
      <c r="SKW51" s="4"/>
      <c r="SKX51" s="4"/>
      <c r="SKY51" s="4"/>
      <c r="SKZ51" s="4"/>
      <c r="SLA51" s="4"/>
      <c r="SLB51" s="4"/>
      <c r="SLC51" s="4"/>
      <c r="SLD51" s="4"/>
      <c r="SLE51" s="4"/>
      <c r="SLF51" s="4"/>
      <c r="SLG51" s="4"/>
      <c r="SLH51" s="4"/>
      <c r="SLI51" s="4"/>
      <c r="SLJ51" s="4"/>
      <c r="SLK51" s="4"/>
      <c r="SLL51" s="4"/>
      <c r="SLM51" s="4"/>
      <c r="SLN51" s="4"/>
      <c r="SLO51" s="4"/>
      <c r="SLP51" s="4"/>
      <c r="SLQ51" s="4"/>
      <c r="SLR51" s="4"/>
      <c r="SLS51" s="4"/>
      <c r="SLT51" s="4"/>
      <c r="SLU51" s="4"/>
      <c r="SLV51" s="4"/>
      <c r="SLW51" s="4"/>
      <c r="SLX51" s="4"/>
      <c r="SLY51" s="4"/>
      <c r="SLZ51" s="4"/>
      <c r="SMA51" s="4"/>
      <c r="SMB51" s="4"/>
      <c r="SMC51" s="4"/>
      <c r="SMD51" s="4"/>
      <c r="SME51" s="4"/>
      <c r="SMF51" s="4"/>
      <c r="SMG51" s="4"/>
      <c r="SMH51" s="4"/>
      <c r="SMI51" s="4"/>
      <c r="SMJ51" s="4"/>
      <c r="SMK51" s="4"/>
      <c r="SML51" s="4"/>
      <c r="SMM51" s="4"/>
      <c r="SMN51" s="4"/>
      <c r="SMO51" s="4"/>
      <c r="SMP51" s="4"/>
      <c r="SMQ51" s="4"/>
      <c r="SMR51" s="4"/>
      <c r="SMS51" s="4"/>
      <c r="SMT51" s="4"/>
      <c r="SMU51" s="4"/>
      <c r="SMV51" s="4"/>
      <c r="SMW51" s="4"/>
      <c r="SMX51" s="4"/>
      <c r="SMY51" s="4"/>
      <c r="SMZ51" s="4"/>
      <c r="SNA51" s="4"/>
      <c r="SNB51" s="4"/>
      <c r="SNC51" s="4"/>
      <c r="SND51" s="4"/>
      <c r="SNE51" s="4"/>
      <c r="SNF51" s="4"/>
      <c r="SNG51" s="4"/>
      <c r="SNH51" s="4"/>
      <c r="SNI51" s="4"/>
      <c r="SNJ51" s="4"/>
      <c r="SNK51" s="4"/>
      <c r="SNL51" s="4"/>
      <c r="SNM51" s="4"/>
      <c r="SNN51" s="4"/>
      <c r="SNO51" s="4"/>
      <c r="SNP51" s="4"/>
      <c r="SNQ51" s="4"/>
      <c r="SNR51" s="4"/>
      <c r="SNS51" s="4"/>
      <c r="SNT51" s="4"/>
      <c r="SNU51" s="4"/>
      <c r="SNV51" s="4"/>
      <c r="SNW51" s="4"/>
      <c r="SNX51" s="4"/>
      <c r="SNY51" s="4"/>
      <c r="SNZ51" s="4"/>
      <c r="SOA51" s="4"/>
      <c r="SOB51" s="4"/>
      <c r="SOC51" s="4"/>
      <c r="SOD51" s="4"/>
      <c r="SOE51" s="4"/>
      <c r="SOF51" s="4"/>
      <c r="SOG51" s="4"/>
      <c r="SOH51" s="4"/>
      <c r="SOI51" s="4"/>
      <c r="SOJ51" s="4"/>
      <c r="SOK51" s="4"/>
      <c r="SOL51" s="4"/>
      <c r="SOM51" s="4"/>
      <c r="SON51" s="4"/>
      <c r="SOO51" s="4"/>
      <c r="SOP51" s="4"/>
      <c r="SOQ51" s="4"/>
      <c r="SOR51" s="4"/>
      <c r="SOS51" s="4"/>
      <c r="SOT51" s="4"/>
      <c r="SOU51" s="4"/>
      <c r="SOV51" s="4"/>
      <c r="SOW51" s="4"/>
      <c r="SOX51" s="4"/>
      <c r="SOY51" s="4"/>
      <c r="SOZ51" s="4"/>
      <c r="SPA51" s="4"/>
      <c r="SPB51" s="4"/>
      <c r="SPC51" s="4"/>
      <c r="SPD51" s="4"/>
      <c r="SPE51" s="4"/>
      <c r="SPF51" s="4"/>
      <c r="SPG51" s="4"/>
      <c r="SPH51" s="4"/>
      <c r="SPI51" s="4"/>
      <c r="SPJ51" s="4"/>
      <c r="SPK51" s="4"/>
      <c r="SPL51" s="4"/>
      <c r="SPM51" s="4"/>
      <c r="SPN51" s="4"/>
      <c r="SPO51" s="4"/>
      <c r="SPP51" s="4"/>
      <c r="SPQ51" s="4"/>
      <c r="SPR51" s="4"/>
      <c r="SPS51" s="4"/>
      <c r="SPT51" s="4"/>
      <c r="SPU51" s="4"/>
      <c r="SPV51" s="4"/>
      <c r="SPW51" s="4"/>
      <c r="SPX51" s="4"/>
      <c r="SPY51" s="4"/>
      <c r="SPZ51" s="4"/>
      <c r="SQA51" s="4"/>
      <c r="SQB51" s="4"/>
      <c r="SQC51" s="4"/>
      <c r="SQD51" s="4"/>
      <c r="SQE51" s="4"/>
      <c r="SQF51" s="4"/>
      <c r="SQG51" s="4"/>
      <c r="SQH51" s="4"/>
      <c r="SQI51" s="4"/>
      <c r="SQJ51" s="4"/>
      <c r="SQK51" s="4"/>
      <c r="SQL51" s="4"/>
      <c r="SQM51" s="4"/>
      <c r="SQN51" s="4"/>
      <c r="SQO51" s="4"/>
      <c r="SQP51" s="4"/>
      <c r="SQQ51" s="4"/>
      <c r="SQR51" s="4"/>
      <c r="SQS51" s="4"/>
      <c r="SQT51" s="4"/>
      <c r="SQU51" s="4"/>
      <c r="SQV51" s="4"/>
      <c r="SQW51" s="4"/>
      <c r="SQX51" s="4"/>
      <c r="SQY51" s="4"/>
      <c r="SQZ51" s="4"/>
      <c r="SRA51" s="4"/>
      <c r="SRB51" s="4"/>
      <c r="SRC51" s="4"/>
      <c r="SRD51" s="4"/>
      <c r="SRE51" s="4"/>
      <c r="SRF51" s="4"/>
      <c r="SRG51" s="4"/>
      <c r="SRH51" s="4"/>
      <c r="SRI51" s="4"/>
      <c r="SRJ51" s="4"/>
      <c r="SRK51" s="4"/>
      <c r="SRL51" s="4"/>
      <c r="SRM51" s="4"/>
      <c r="SRN51" s="4"/>
      <c r="SRO51" s="4"/>
      <c r="SRP51" s="4"/>
      <c r="SRQ51" s="4"/>
      <c r="SRR51" s="4"/>
      <c r="SRS51" s="4"/>
      <c r="SRT51" s="4"/>
      <c r="SRU51" s="4"/>
      <c r="SRV51" s="4"/>
      <c r="SRW51" s="4"/>
      <c r="SRX51" s="4"/>
      <c r="SRY51" s="4"/>
      <c r="SRZ51" s="4"/>
      <c r="SSA51" s="4"/>
      <c r="SSB51" s="4"/>
      <c r="SSC51" s="4"/>
      <c r="SSD51" s="4"/>
      <c r="SSE51" s="4"/>
      <c r="SSF51" s="4"/>
      <c r="SSG51" s="4"/>
      <c r="SSH51" s="4"/>
      <c r="SSI51" s="4"/>
      <c r="SSJ51" s="4"/>
      <c r="SSK51" s="4"/>
      <c r="SSL51" s="4"/>
      <c r="SSM51" s="4"/>
      <c r="SSN51" s="4"/>
      <c r="SSO51" s="4"/>
      <c r="SSP51" s="4"/>
      <c r="SSQ51" s="4"/>
      <c r="SSR51" s="4"/>
      <c r="SSS51" s="4"/>
      <c r="SST51" s="4"/>
      <c r="SSU51" s="4"/>
      <c r="SSV51" s="4"/>
      <c r="SSW51" s="4"/>
      <c r="SSX51" s="4"/>
      <c r="SSY51" s="4"/>
      <c r="SSZ51" s="4"/>
      <c r="STA51" s="4"/>
      <c r="STB51" s="4"/>
      <c r="STC51" s="4"/>
      <c r="STD51" s="4"/>
      <c r="STE51" s="4"/>
      <c r="STF51" s="4"/>
      <c r="STG51" s="4"/>
      <c r="STH51" s="4"/>
      <c r="STI51" s="4"/>
      <c r="STJ51" s="4"/>
      <c r="STK51" s="4"/>
      <c r="STL51" s="4"/>
      <c r="STM51" s="4"/>
      <c r="STN51" s="4"/>
      <c r="STO51" s="4"/>
      <c r="STP51" s="4"/>
      <c r="STQ51" s="4"/>
      <c r="STR51" s="4"/>
      <c r="STS51" s="4"/>
      <c r="STT51" s="4"/>
      <c r="STU51" s="4"/>
      <c r="STV51" s="4"/>
      <c r="STW51" s="4"/>
      <c r="STX51" s="4"/>
      <c r="STY51" s="4"/>
      <c r="STZ51" s="4"/>
      <c r="SUA51" s="4"/>
      <c r="SUB51" s="4"/>
      <c r="SUC51" s="4"/>
      <c r="SUD51" s="4"/>
      <c r="SUE51" s="4"/>
      <c r="SUF51" s="4"/>
      <c r="SUG51" s="4"/>
      <c r="SUH51" s="4"/>
      <c r="SUI51" s="4"/>
      <c r="SUJ51" s="4"/>
      <c r="SUK51" s="4"/>
      <c r="SUL51" s="4"/>
      <c r="SUM51" s="4"/>
      <c r="SUN51" s="4"/>
      <c r="SUO51" s="4"/>
      <c r="SUP51" s="4"/>
      <c r="SUQ51" s="4"/>
      <c r="SUR51" s="4"/>
      <c r="SUS51" s="4"/>
      <c r="SUT51" s="4"/>
      <c r="SUU51" s="4"/>
      <c r="SUV51" s="4"/>
      <c r="SUW51" s="4"/>
      <c r="SUX51" s="4"/>
      <c r="SUY51" s="4"/>
      <c r="SUZ51" s="4"/>
      <c r="SVA51" s="4"/>
      <c r="SVB51" s="4"/>
      <c r="SVC51" s="4"/>
      <c r="SVD51" s="4"/>
      <c r="SVE51" s="4"/>
      <c r="SVF51" s="4"/>
      <c r="SVG51" s="4"/>
      <c r="SVH51" s="4"/>
      <c r="SVI51" s="4"/>
      <c r="SVJ51" s="4"/>
      <c r="SVK51" s="4"/>
      <c r="SVL51" s="4"/>
      <c r="SVM51" s="4"/>
      <c r="SVN51" s="4"/>
      <c r="SVO51" s="4"/>
      <c r="SVP51" s="4"/>
      <c r="SVQ51" s="4"/>
      <c r="SVR51" s="4"/>
      <c r="SVS51" s="4"/>
      <c r="SVT51" s="4"/>
      <c r="SVU51" s="4"/>
      <c r="SVV51" s="4"/>
      <c r="SVW51" s="4"/>
      <c r="SVX51" s="4"/>
      <c r="SVY51" s="4"/>
      <c r="SVZ51" s="4"/>
      <c r="SWA51" s="4"/>
      <c r="SWB51" s="4"/>
      <c r="SWC51" s="4"/>
      <c r="SWD51" s="4"/>
      <c r="SWE51" s="4"/>
      <c r="SWF51" s="4"/>
      <c r="SWG51" s="4"/>
      <c r="SWH51" s="4"/>
      <c r="SWI51" s="4"/>
      <c r="SWJ51" s="4"/>
      <c r="SWK51" s="4"/>
      <c r="SWL51" s="4"/>
      <c r="SWM51" s="4"/>
      <c r="SWN51" s="4"/>
      <c r="SWO51" s="4"/>
      <c r="SWP51" s="4"/>
      <c r="SWQ51" s="4"/>
      <c r="SWR51" s="4"/>
      <c r="SWS51" s="4"/>
      <c r="SWT51" s="4"/>
      <c r="SWU51" s="4"/>
      <c r="SWV51" s="4"/>
      <c r="SWW51" s="4"/>
      <c r="SWX51" s="4"/>
      <c r="SWY51" s="4"/>
      <c r="SWZ51" s="4"/>
      <c r="SXA51" s="4"/>
      <c r="SXB51" s="4"/>
      <c r="SXC51" s="4"/>
      <c r="SXD51" s="4"/>
      <c r="SXE51" s="4"/>
      <c r="SXF51" s="4"/>
      <c r="SXG51" s="4"/>
      <c r="SXH51" s="4"/>
      <c r="SXI51" s="4"/>
      <c r="SXJ51" s="4"/>
      <c r="SXK51" s="4"/>
      <c r="SXL51" s="4"/>
      <c r="SXM51" s="4"/>
      <c r="SXN51" s="4"/>
      <c r="SXO51" s="4"/>
      <c r="SXP51" s="4"/>
      <c r="SXQ51" s="4"/>
      <c r="SXR51" s="4"/>
      <c r="SXS51" s="4"/>
      <c r="SXT51" s="4"/>
      <c r="SXU51" s="4"/>
      <c r="SXV51" s="4"/>
      <c r="SXW51" s="4"/>
      <c r="SXX51" s="4"/>
      <c r="SXY51" s="4"/>
      <c r="SXZ51" s="4"/>
      <c r="SYA51" s="4"/>
      <c r="SYB51" s="4"/>
      <c r="SYC51" s="4"/>
      <c r="SYD51" s="4"/>
      <c r="SYE51" s="4"/>
      <c r="SYF51" s="4"/>
      <c r="SYG51" s="4"/>
      <c r="SYH51" s="4"/>
      <c r="SYI51" s="4"/>
      <c r="SYJ51" s="4"/>
      <c r="SYK51" s="4"/>
      <c r="SYL51" s="4"/>
      <c r="SYM51" s="4"/>
      <c r="SYN51" s="4"/>
      <c r="SYO51" s="4"/>
      <c r="SYP51" s="4"/>
      <c r="SYQ51" s="4"/>
      <c r="SYR51" s="4"/>
      <c r="SYS51" s="4"/>
      <c r="SYT51" s="4"/>
      <c r="SYU51" s="4"/>
      <c r="SYV51" s="4"/>
      <c r="SYW51" s="4"/>
      <c r="SYX51" s="4"/>
      <c r="SYY51" s="4"/>
      <c r="SYZ51" s="4"/>
      <c r="SZA51" s="4"/>
      <c r="SZB51" s="4"/>
      <c r="SZC51" s="4"/>
      <c r="SZD51" s="4"/>
      <c r="SZE51" s="4"/>
      <c r="SZF51" s="4"/>
      <c r="SZG51" s="4"/>
      <c r="SZH51" s="4"/>
      <c r="SZI51" s="4"/>
      <c r="SZJ51" s="4"/>
      <c r="SZK51" s="4"/>
      <c r="SZL51" s="4"/>
      <c r="SZM51" s="4"/>
      <c r="SZN51" s="4"/>
      <c r="SZO51" s="4"/>
      <c r="SZP51" s="4"/>
      <c r="SZQ51" s="4"/>
      <c r="SZR51" s="4"/>
      <c r="SZS51" s="4"/>
      <c r="SZT51" s="4"/>
      <c r="SZU51" s="4"/>
      <c r="SZV51" s="4"/>
      <c r="SZW51" s="4"/>
      <c r="SZX51" s="4"/>
      <c r="SZY51" s="4"/>
      <c r="SZZ51" s="4"/>
      <c r="TAA51" s="4"/>
      <c r="TAB51" s="4"/>
      <c r="TAC51" s="4"/>
      <c r="TAD51" s="4"/>
      <c r="TAE51" s="4"/>
      <c r="TAF51" s="4"/>
      <c r="TAG51" s="4"/>
      <c r="TAH51" s="4"/>
      <c r="TAI51" s="4"/>
      <c r="TAJ51" s="4"/>
      <c r="TAK51" s="4"/>
      <c r="TAL51" s="4"/>
      <c r="TAM51" s="4"/>
      <c r="TAN51" s="4"/>
      <c r="TAO51" s="4"/>
      <c r="TAP51" s="4"/>
      <c r="TAQ51" s="4"/>
      <c r="TAR51" s="4"/>
      <c r="TAS51" s="4"/>
      <c r="TAT51" s="4"/>
      <c r="TAU51" s="4"/>
      <c r="TAV51" s="4"/>
      <c r="TAW51" s="4"/>
      <c r="TAX51" s="4"/>
      <c r="TAY51" s="4"/>
      <c r="TAZ51" s="4"/>
      <c r="TBA51" s="4"/>
      <c r="TBB51" s="4"/>
      <c r="TBC51" s="4"/>
      <c r="TBD51" s="4"/>
      <c r="TBE51" s="4"/>
      <c r="TBF51" s="4"/>
      <c r="TBG51" s="4"/>
      <c r="TBH51" s="4"/>
      <c r="TBI51" s="4"/>
      <c r="TBJ51" s="4"/>
      <c r="TBK51" s="4"/>
      <c r="TBL51" s="4"/>
      <c r="TBM51" s="4"/>
      <c r="TBN51" s="4"/>
      <c r="TBO51" s="4"/>
      <c r="TBP51" s="4"/>
      <c r="TBQ51" s="4"/>
      <c r="TBR51" s="4"/>
      <c r="TBS51" s="4"/>
      <c r="TBT51" s="4"/>
      <c r="TBU51" s="4"/>
      <c r="TBV51" s="4"/>
      <c r="TBW51" s="4"/>
      <c r="TBX51" s="4"/>
      <c r="TBY51" s="4"/>
      <c r="TBZ51" s="4"/>
      <c r="TCA51" s="4"/>
      <c r="TCB51" s="4"/>
      <c r="TCC51" s="4"/>
      <c r="TCD51" s="4"/>
      <c r="TCE51" s="4"/>
      <c r="TCF51" s="4"/>
      <c r="TCG51" s="4"/>
      <c r="TCH51" s="4"/>
      <c r="TCI51" s="4"/>
      <c r="TCJ51" s="4"/>
      <c r="TCK51" s="4"/>
      <c r="TCL51" s="4"/>
      <c r="TCM51" s="4"/>
      <c r="TCN51" s="4"/>
      <c r="TCO51" s="4"/>
      <c r="TCP51" s="4"/>
      <c r="TCQ51" s="4"/>
      <c r="TCR51" s="4"/>
      <c r="TCS51" s="4"/>
      <c r="TCT51" s="4"/>
      <c r="TCU51" s="4"/>
      <c r="TCV51" s="4"/>
      <c r="TCW51" s="4"/>
      <c r="TCX51" s="4"/>
      <c r="TCY51" s="4"/>
      <c r="TCZ51" s="4"/>
      <c r="TDA51" s="4"/>
      <c r="TDB51" s="4"/>
      <c r="TDC51" s="4"/>
      <c r="TDD51" s="4"/>
      <c r="TDE51" s="4"/>
      <c r="TDF51" s="4"/>
      <c r="TDG51" s="4"/>
      <c r="TDH51" s="4"/>
      <c r="TDI51" s="4"/>
      <c r="TDJ51" s="4"/>
      <c r="TDK51" s="4"/>
      <c r="TDL51" s="4"/>
      <c r="TDM51" s="4"/>
      <c r="TDN51" s="4"/>
      <c r="TDO51" s="4"/>
      <c r="TDP51" s="4"/>
      <c r="TDQ51" s="4"/>
      <c r="TDR51" s="4"/>
      <c r="TDS51" s="4"/>
      <c r="TDT51" s="4"/>
      <c r="TDU51" s="4"/>
      <c r="TDV51" s="4"/>
      <c r="TDW51" s="4"/>
      <c r="TDX51" s="4"/>
      <c r="TDY51" s="4"/>
      <c r="TDZ51" s="4"/>
      <c r="TEA51" s="4"/>
      <c r="TEB51" s="4"/>
      <c r="TEC51" s="4"/>
      <c r="TED51" s="4"/>
      <c r="TEE51" s="4"/>
      <c r="TEF51" s="4"/>
      <c r="TEG51" s="4"/>
      <c r="TEH51" s="4"/>
      <c r="TEI51" s="4"/>
      <c r="TEJ51" s="4"/>
      <c r="TEK51" s="4"/>
      <c r="TEL51" s="4"/>
      <c r="TEM51" s="4"/>
      <c r="TEN51" s="4"/>
      <c r="TEO51" s="4"/>
      <c r="TEP51" s="4"/>
      <c r="TEQ51" s="4"/>
      <c r="TER51" s="4"/>
      <c r="TES51" s="4"/>
      <c r="TET51" s="4"/>
      <c r="TEU51" s="4"/>
      <c r="TEV51" s="4"/>
      <c r="TEW51" s="4"/>
      <c r="TEX51" s="4"/>
      <c r="TEY51" s="4"/>
      <c r="TEZ51" s="4"/>
      <c r="TFA51" s="4"/>
      <c r="TFB51" s="4"/>
      <c r="TFC51" s="4"/>
      <c r="TFD51" s="4"/>
      <c r="TFE51" s="4"/>
      <c r="TFF51" s="4"/>
      <c r="TFG51" s="4"/>
      <c r="TFH51" s="4"/>
      <c r="TFI51" s="4"/>
      <c r="TFJ51" s="4"/>
      <c r="TFK51" s="4"/>
      <c r="TFL51" s="4"/>
      <c r="TFM51" s="4"/>
      <c r="TFN51" s="4"/>
      <c r="TFO51" s="4"/>
      <c r="TFP51" s="4"/>
      <c r="TFQ51" s="4"/>
      <c r="TFR51" s="4"/>
      <c r="TFS51" s="4"/>
      <c r="TFT51" s="4"/>
      <c r="TFU51" s="4"/>
      <c r="TFV51" s="4"/>
      <c r="TFW51" s="4"/>
      <c r="TFX51" s="4"/>
      <c r="TFY51" s="4"/>
      <c r="TFZ51" s="4"/>
      <c r="TGA51" s="4"/>
      <c r="TGB51" s="4"/>
      <c r="TGC51" s="4"/>
      <c r="TGD51" s="4"/>
      <c r="TGE51" s="4"/>
      <c r="TGF51" s="4"/>
      <c r="TGG51" s="4"/>
      <c r="TGH51" s="4"/>
      <c r="TGI51" s="4"/>
      <c r="TGJ51" s="4"/>
      <c r="TGK51" s="4"/>
      <c r="TGL51" s="4"/>
      <c r="TGM51" s="4"/>
      <c r="TGN51" s="4"/>
      <c r="TGO51" s="4"/>
      <c r="TGP51" s="4"/>
      <c r="TGQ51" s="4"/>
      <c r="TGR51" s="4"/>
      <c r="TGS51" s="4"/>
      <c r="TGT51" s="4"/>
      <c r="TGU51" s="4"/>
      <c r="TGV51" s="4"/>
      <c r="TGW51" s="4"/>
      <c r="TGX51" s="4"/>
      <c r="TGY51" s="4"/>
      <c r="TGZ51" s="4"/>
      <c r="THA51" s="4"/>
      <c r="THB51" s="4"/>
      <c r="THC51" s="4"/>
      <c r="THD51" s="4"/>
      <c r="THE51" s="4"/>
      <c r="THF51" s="4"/>
      <c r="THG51" s="4"/>
      <c r="THH51" s="4"/>
      <c r="THI51" s="4"/>
      <c r="THJ51" s="4"/>
      <c r="THK51" s="4"/>
      <c r="THL51" s="4"/>
      <c r="THM51" s="4"/>
      <c r="THN51" s="4"/>
      <c r="THO51" s="4"/>
      <c r="THP51" s="4"/>
      <c r="THQ51" s="4"/>
      <c r="THR51" s="4"/>
      <c r="THS51" s="4"/>
      <c r="THT51" s="4"/>
      <c r="THU51" s="4"/>
      <c r="THV51" s="4"/>
      <c r="THW51" s="4"/>
      <c r="THX51" s="4"/>
      <c r="THY51" s="4"/>
      <c r="THZ51" s="4"/>
      <c r="TIA51" s="4"/>
      <c r="TIB51" s="4"/>
      <c r="TIC51" s="4"/>
      <c r="TID51" s="4"/>
      <c r="TIE51" s="4"/>
      <c r="TIF51" s="4"/>
      <c r="TIG51" s="4"/>
      <c r="TIH51" s="4"/>
      <c r="TII51" s="4"/>
      <c r="TIJ51" s="4"/>
      <c r="TIK51" s="4"/>
      <c r="TIL51" s="4"/>
      <c r="TIM51" s="4"/>
      <c r="TIN51" s="4"/>
      <c r="TIO51" s="4"/>
      <c r="TIP51" s="4"/>
      <c r="TIQ51" s="4"/>
      <c r="TIR51" s="4"/>
      <c r="TIS51" s="4"/>
      <c r="TIT51" s="4"/>
      <c r="TIU51" s="4"/>
      <c r="TIV51" s="4"/>
      <c r="TIW51" s="4"/>
      <c r="TIX51" s="4"/>
      <c r="TIY51" s="4"/>
      <c r="TIZ51" s="4"/>
      <c r="TJA51" s="4"/>
      <c r="TJB51" s="4"/>
      <c r="TJC51" s="4"/>
      <c r="TJD51" s="4"/>
      <c r="TJE51" s="4"/>
      <c r="TJF51" s="4"/>
      <c r="TJG51" s="4"/>
      <c r="TJH51" s="4"/>
      <c r="TJI51" s="4"/>
      <c r="TJJ51" s="4"/>
      <c r="TJK51" s="4"/>
      <c r="TJL51" s="4"/>
      <c r="TJM51" s="4"/>
      <c r="TJN51" s="4"/>
      <c r="TJO51" s="4"/>
      <c r="TJP51" s="4"/>
      <c r="TJQ51" s="4"/>
      <c r="TJR51" s="4"/>
      <c r="TJS51" s="4"/>
      <c r="TJT51" s="4"/>
      <c r="TJU51" s="4"/>
      <c r="TJV51" s="4"/>
      <c r="TJW51" s="4"/>
      <c r="TJX51" s="4"/>
      <c r="TJY51" s="4"/>
      <c r="TJZ51" s="4"/>
      <c r="TKA51" s="4"/>
      <c r="TKB51" s="4"/>
      <c r="TKC51" s="4"/>
      <c r="TKD51" s="4"/>
      <c r="TKE51" s="4"/>
      <c r="TKF51" s="4"/>
      <c r="TKG51" s="4"/>
      <c r="TKH51" s="4"/>
      <c r="TKI51" s="4"/>
      <c r="TKJ51" s="4"/>
      <c r="TKK51" s="4"/>
      <c r="TKL51" s="4"/>
      <c r="TKM51" s="4"/>
      <c r="TKN51" s="4"/>
      <c r="TKO51" s="4"/>
      <c r="TKP51" s="4"/>
      <c r="TKQ51" s="4"/>
      <c r="TKR51" s="4"/>
      <c r="TKS51" s="4"/>
      <c r="TKT51" s="4"/>
      <c r="TKU51" s="4"/>
      <c r="TKV51" s="4"/>
      <c r="TKW51" s="4"/>
      <c r="TKX51" s="4"/>
      <c r="TKY51" s="4"/>
      <c r="TKZ51" s="4"/>
      <c r="TLA51" s="4"/>
      <c r="TLB51" s="4"/>
      <c r="TLC51" s="4"/>
      <c r="TLD51" s="4"/>
      <c r="TLE51" s="4"/>
      <c r="TLF51" s="4"/>
      <c r="TLG51" s="4"/>
      <c r="TLH51" s="4"/>
      <c r="TLI51" s="4"/>
      <c r="TLJ51" s="4"/>
      <c r="TLK51" s="4"/>
      <c r="TLL51" s="4"/>
      <c r="TLM51" s="4"/>
      <c r="TLN51" s="4"/>
      <c r="TLO51" s="4"/>
      <c r="TLP51" s="4"/>
      <c r="TLQ51" s="4"/>
      <c r="TLR51" s="4"/>
      <c r="TLS51" s="4"/>
      <c r="TLT51" s="4"/>
      <c r="TLU51" s="4"/>
      <c r="TLV51" s="4"/>
      <c r="TLW51" s="4"/>
      <c r="TLX51" s="4"/>
      <c r="TLY51" s="4"/>
      <c r="TLZ51" s="4"/>
      <c r="TMA51" s="4"/>
      <c r="TMB51" s="4"/>
      <c r="TMC51" s="4"/>
      <c r="TMD51" s="4"/>
      <c r="TME51" s="4"/>
      <c r="TMF51" s="4"/>
      <c r="TMG51" s="4"/>
      <c r="TMH51" s="4"/>
      <c r="TMI51" s="4"/>
      <c r="TMJ51" s="4"/>
      <c r="TMK51" s="4"/>
      <c r="TML51" s="4"/>
      <c r="TMM51" s="4"/>
      <c r="TMN51" s="4"/>
      <c r="TMO51" s="4"/>
      <c r="TMP51" s="4"/>
      <c r="TMQ51" s="4"/>
      <c r="TMR51" s="4"/>
      <c r="TMS51" s="4"/>
      <c r="TMT51" s="4"/>
      <c r="TMU51" s="4"/>
      <c r="TMV51" s="4"/>
      <c r="TMW51" s="4"/>
      <c r="TMX51" s="4"/>
      <c r="TMY51" s="4"/>
      <c r="TMZ51" s="4"/>
      <c r="TNA51" s="4"/>
      <c r="TNB51" s="4"/>
      <c r="TNC51" s="4"/>
      <c r="TND51" s="4"/>
      <c r="TNE51" s="4"/>
      <c r="TNF51" s="4"/>
      <c r="TNG51" s="4"/>
      <c r="TNH51" s="4"/>
      <c r="TNI51" s="4"/>
      <c r="TNJ51" s="4"/>
      <c r="TNK51" s="4"/>
      <c r="TNL51" s="4"/>
      <c r="TNM51" s="4"/>
      <c r="TNN51" s="4"/>
      <c r="TNO51" s="4"/>
      <c r="TNP51" s="4"/>
      <c r="TNQ51" s="4"/>
      <c r="TNR51" s="4"/>
      <c r="TNS51" s="4"/>
      <c r="TNT51" s="4"/>
      <c r="TNU51" s="4"/>
      <c r="TNV51" s="4"/>
      <c r="TNW51" s="4"/>
      <c r="TNX51" s="4"/>
      <c r="TNY51" s="4"/>
      <c r="TNZ51" s="4"/>
      <c r="TOA51" s="4"/>
      <c r="TOB51" s="4"/>
      <c r="TOC51" s="4"/>
      <c r="TOD51" s="4"/>
      <c r="TOE51" s="4"/>
      <c r="TOF51" s="4"/>
      <c r="TOG51" s="4"/>
      <c r="TOH51" s="4"/>
      <c r="TOI51" s="4"/>
      <c r="TOJ51" s="4"/>
      <c r="TOK51" s="4"/>
      <c r="TOL51" s="4"/>
      <c r="TOM51" s="4"/>
      <c r="TON51" s="4"/>
      <c r="TOO51" s="4"/>
      <c r="TOP51" s="4"/>
      <c r="TOQ51" s="4"/>
      <c r="TOR51" s="4"/>
      <c r="TOS51" s="4"/>
      <c r="TOT51" s="4"/>
      <c r="TOU51" s="4"/>
      <c r="TOV51" s="4"/>
      <c r="TOW51" s="4"/>
      <c r="TOX51" s="4"/>
      <c r="TOY51" s="4"/>
      <c r="TOZ51" s="4"/>
      <c r="TPA51" s="4"/>
      <c r="TPB51" s="4"/>
      <c r="TPC51" s="4"/>
      <c r="TPD51" s="4"/>
      <c r="TPE51" s="4"/>
      <c r="TPF51" s="4"/>
      <c r="TPG51" s="4"/>
      <c r="TPH51" s="4"/>
      <c r="TPI51" s="4"/>
      <c r="TPJ51" s="4"/>
      <c r="TPK51" s="4"/>
      <c r="TPL51" s="4"/>
      <c r="TPM51" s="4"/>
      <c r="TPN51" s="4"/>
      <c r="TPO51" s="4"/>
      <c r="TPP51" s="4"/>
      <c r="TPQ51" s="4"/>
      <c r="TPR51" s="4"/>
      <c r="TPS51" s="4"/>
      <c r="TPT51" s="4"/>
      <c r="TPU51" s="4"/>
      <c r="TPV51" s="4"/>
      <c r="TPW51" s="4"/>
      <c r="TPX51" s="4"/>
      <c r="TPY51" s="4"/>
      <c r="TPZ51" s="4"/>
      <c r="TQA51" s="4"/>
      <c r="TQB51" s="4"/>
      <c r="TQC51" s="4"/>
      <c r="TQD51" s="4"/>
      <c r="TQE51" s="4"/>
      <c r="TQF51" s="4"/>
      <c r="TQG51" s="4"/>
      <c r="TQH51" s="4"/>
      <c r="TQI51" s="4"/>
      <c r="TQJ51" s="4"/>
      <c r="TQK51" s="4"/>
      <c r="TQL51" s="4"/>
      <c r="TQM51" s="4"/>
      <c r="TQN51" s="4"/>
      <c r="TQO51" s="4"/>
      <c r="TQP51" s="4"/>
      <c r="TQQ51" s="4"/>
      <c r="TQR51" s="4"/>
      <c r="TQS51" s="4"/>
      <c r="TQT51" s="4"/>
      <c r="TQU51" s="4"/>
      <c r="TQV51" s="4"/>
      <c r="TQW51" s="4"/>
      <c r="TQX51" s="4"/>
      <c r="TQY51" s="4"/>
      <c r="TQZ51" s="4"/>
      <c r="TRA51" s="4"/>
      <c r="TRB51" s="4"/>
      <c r="TRC51" s="4"/>
      <c r="TRD51" s="4"/>
      <c r="TRE51" s="4"/>
      <c r="TRF51" s="4"/>
      <c r="TRG51" s="4"/>
      <c r="TRH51" s="4"/>
      <c r="TRI51" s="4"/>
      <c r="TRJ51" s="4"/>
      <c r="TRK51" s="4"/>
      <c r="TRL51" s="4"/>
      <c r="TRM51" s="4"/>
      <c r="TRN51" s="4"/>
      <c r="TRO51" s="4"/>
      <c r="TRP51" s="4"/>
      <c r="TRQ51" s="4"/>
      <c r="TRR51" s="4"/>
      <c r="TRS51" s="4"/>
      <c r="TRT51" s="4"/>
      <c r="TRU51" s="4"/>
      <c r="TRV51" s="4"/>
      <c r="TRW51" s="4"/>
      <c r="TRX51" s="4"/>
      <c r="TRY51" s="4"/>
      <c r="TRZ51" s="4"/>
      <c r="TSA51" s="4"/>
      <c r="TSB51" s="4"/>
      <c r="TSC51" s="4"/>
      <c r="TSD51" s="4"/>
      <c r="TSE51" s="4"/>
      <c r="TSF51" s="4"/>
      <c r="TSG51" s="4"/>
      <c r="TSH51" s="4"/>
      <c r="TSI51" s="4"/>
      <c r="TSJ51" s="4"/>
      <c r="TSK51" s="4"/>
      <c r="TSL51" s="4"/>
      <c r="TSM51" s="4"/>
      <c r="TSN51" s="4"/>
      <c r="TSO51" s="4"/>
      <c r="TSP51" s="4"/>
      <c r="TSQ51" s="4"/>
      <c r="TSR51" s="4"/>
      <c r="TSS51" s="4"/>
      <c r="TST51" s="4"/>
      <c r="TSU51" s="4"/>
      <c r="TSV51" s="4"/>
      <c r="TSW51" s="4"/>
      <c r="TSX51" s="4"/>
      <c r="TSY51" s="4"/>
      <c r="TSZ51" s="4"/>
      <c r="TTA51" s="4"/>
      <c r="TTB51" s="4"/>
      <c r="TTC51" s="4"/>
      <c r="TTD51" s="4"/>
      <c r="TTE51" s="4"/>
      <c r="TTF51" s="4"/>
      <c r="TTG51" s="4"/>
      <c r="TTH51" s="4"/>
      <c r="TTI51" s="4"/>
      <c r="TTJ51" s="4"/>
      <c r="TTK51" s="4"/>
      <c r="TTL51" s="4"/>
      <c r="TTM51" s="4"/>
      <c r="TTN51" s="4"/>
      <c r="TTO51" s="4"/>
      <c r="TTP51" s="4"/>
      <c r="TTQ51" s="4"/>
      <c r="TTR51" s="4"/>
      <c r="TTS51" s="4"/>
      <c r="TTT51" s="4"/>
      <c r="TTU51" s="4"/>
      <c r="TTV51" s="4"/>
      <c r="TTW51" s="4"/>
      <c r="TTX51" s="4"/>
      <c r="TTY51" s="4"/>
      <c r="TTZ51" s="4"/>
      <c r="TUA51" s="4"/>
      <c r="TUB51" s="4"/>
      <c r="TUC51" s="4"/>
      <c r="TUD51" s="4"/>
      <c r="TUE51" s="4"/>
      <c r="TUF51" s="4"/>
      <c r="TUG51" s="4"/>
      <c r="TUH51" s="4"/>
      <c r="TUI51" s="4"/>
      <c r="TUJ51" s="4"/>
      <c r="TUK51" s="4"/>
      <c r="TUL51" s="4"/>
      <c r="TUM51" s="4"/>
      <c r="TUN51" s="4"/>
      <c r="TUO51" s="4"/>
      <c r="TUP51" s="4"/>
      <c r="TUQ51" s="4"/>
      <c r="TUR51" s="4"/>
      <c r="TUS51" s="4"/>
      <c r="TUT51" s="4"/>
      <c r="TUU51" s="4"/>
      <c r="TUV51" s="4"/>
      <c r="TUW51" s="4"/>
      <c r="TUX51" s="4"/>
      <c r="TUY51" s="4"/>
      <c r="TUZ51" s="4"/>
      <c r="TVA51" s="4"/>
      <c r="TVB51" s="4"/>
      <c r="TVC51" s="4"/>
      <c r="TVD51" s="4"/>
      <c r="TVE51" s="4"/>
      <c r="TVF51" s="4"/>
      <c r="TVG51" s="4"/>
      <c r="TVH51" s="4"/>
      <c r="TVI51" s="4"/>
      <c r="TVJ51" s="4"/>
      <c r="TVK51" s="4"/>
      <c r="TVL51" s="4"/>
      <c r="TVM51" s="4"/>
      <c r="TVN51" s="4"/>
      <c r="TVO51" s="4"/>
      <c r="TVP51" s="4"/>
      <c r="TVQ51" s="4"/>
      <c r="TVR51" s="4"/>
      <c r="TVS51" s="4"/>
      <c r="TVT51" s="4"/>
      <c r="TVU51" s="4"/>
      <c r="TVV51" s="4"/>
      <c r="TVW51" s="4"/>
      <c r="TVX51" s="4"/>
      <c r="TVY51" s="4"/>
      <c r="TVZ51" s="4"/>
      <c r="TWA51" s="4"/>
      <c r="TWB51" s="4"/>
      <c r="TWC51" s="4"/>
      <c r="TWD51" s="4"/>
      <c r="TWE51" s="4"/>
      <c r="TWF51" s="4"/>
      <c r="TWG51" s="4"/>
      <c r="TWH51" s="4"/>
      <c r="TWI51" s="4"/>
      <c r="TWJ51" s="4"/>
      <c r="TWK51" s="4"/>
      <c r="TWL51" s="4"/>
      <c r="TWM51" s="4"/>
      <c r="TWN51" s="4"/>
      <c r="TWO51" s="4"/>
      <c r="TWP51" s="4"/>
      <c r="TWQ51" s="4"/>
      <c r="TWR51" s="4"/>
      <c r="TWS51" s="4"/>
      <c r="TWT51" s="4"/>
      <c r="TWU51" s="4"/>
      <c r="TWV51" s="4"/>
      <c r="TWW51" s="4"/>
      <c r="TWX51" s="4"/>
      <c r="TWY51" s="4"/>
      <c r="TWZ51" s="4"/>
      <c r="TXA51" s="4"/>
      <c r="TXB51" s="4"/>
      <c r="TXC51" s="4"/>
      <c r="TXD51" s="4"/>
      <c r="TXE51" s="4"/>
      <c r="TXF51" s="4"/>
      <c r="TXG51" s="4"/>
      <c r="TXH51" s="4"/>
      <c r="TXI51" s="4"/>
      <c r="TXJ51" s="4"/>
      <c r="TXK51" s="4"/>
      <c r="TXL51" s="4"/>
      <c r="TXM51" s="4"/>
      <c r="TXN51" s="4"/>
      <c r="TXO51" s="4"/>
      <c r="TXP51" s="4"/>
      <c r="TXQ51" s="4"/>
      <c r="TXR51" s="4"/>
      <c r="TXS51" s="4"/>
      <c r="TXT51" s="4"/>
      <c r="TXU51" s="4"/>
      <c r="TXV51" s="4"/>
      <c r="TXW51" s="4"/>
      <c r="TXX51" s="4"/>
      <c r="TXY51" s="4"/>
      <c r="TXZ51" s="4"/>
      <c r="TYA51" s="4"/>
      <c r="TYB51" s="4"/>
      <c r="TYC51" s="4"/>
      <c r="TYD51" s="4"/>
      <c r="TYE51" s="4"/>
      <c r="TYF51" s="4"/>
      <c r="TYG51" s="4"/>
      <c r="TYH51" s="4"/>
      <c r="TYI51" s="4"/>
      <c r="TYJ51" s="4"/>
      <c r="TYK51" s="4"/>
      <c r="TYL51" s="4"/>
      <c r="TYM51" s="4"/>
      <c r="TYN51" s="4"/>
      <c r="TYO51" s="4"/>
      <c r="TYP51" s="4"/>
      <c r="TYQ51" s="4"/>
      <c r="TYR51" s="4"/>
      <c r="TYS51" s="4"/>
      <c r="TYT51" s="4"/>
      <c r="TYU51" s="4"/>
      <c r="TYV51" s="4"/>
      <c r="TYW51" s="4"/>
      <c r="TYX51" s="4"/>
      <c r="TYY51" s="4"/>
      <c r="TYZ51" s="4"/>
      <c r="TZA51" s="4"/>
      <c r="TZB51" s="4"/>
      <c r="TZC51" s="4"/>
      <c r="TZD51" s="4"/>
      <c r="TZE51" s="4"/>
      <c r="TZF51" s="4"/>
      <c r="TZG51" s="4"/>
      <c r="TZH51" s="4"/>
      <c r="TZI51" s="4"/>
      <c r="TZJ51" s="4"/>
      <c r="TZK51" s="4"/>
      <c r="TZL51" s="4"/>
      <c r="TZM51" s="4"/>
      <c r="TZN51" s="4"/>
      <c r="TZO51" s="4"/>
      <c r="TZP51" s="4"/>
      <c r="TZQ51" s="4"/>
      <c r="TZR51" s="4"/>
      <c r="TZS51" s="4"/>
      <c r="TZT51" s="4"/>
      <c r="TZU51" s="4"/>
      <c r="TZV51" s="4"/>
      <c r="TZW51" s="4"/>
      <c r="TZX51" s="4"/>
      <c r="TZY51" s="4"/>
      <c r="TZZ51" s="4"/>
      <c r="UAA51" s="4"/>
      <c r="UAB51" s="4"/>
      <c r="UAC51" s="4"/>
      <c r="UAD51" s="4"/>
      <c r="UAE51" s="4"/>
      <c r="UAF51" s="4"/>
      <c r="UAG51" s="4"/>
      <c r="UAH51" s="4"/>
      <c r="UAI51" s="4"/>
      <c r="UAJ51" s="4"/>
      <c r="UAK51" s="4"/>
      <c r="UAL51" s="4"/>
      <c r="UAM51" s="4"/>
      <c r="UAN51" s="4"/>
      <c r="UAO51" s="4"/>
      <c r="UAP51" s="4"/>
      <c r="UAQ51" s="4"/>
      <c r="UAR51" s="4"/>
      <c r="UAS51" s="4"/>
      <c r="UAT51" s="4"/>
      <c r="UAU51" s="4"/>
      <c r="UAV51" s="4"/>
      <c r="UAW51" s="4"/>
      <c r="UAX51" s="4"/>
      <c r="UAY51" s="4"/>
      <c r="UAZ51" s="4"/>
      <c r="UBA51" s="4"/>
      <c r="UBB51" s="4"/>
      <c r="UBC51" s="4"/>
      <c r="UBD51" s="4"/>
      <c r="UBE51" s="4"/>
      <c r="UBF51" s="4"/>
      <c r="UBG51" s="4"/>
      <c r="UBH51" s="4"/>
      <c r="UBI51" s="4"/>
      <c r="UBJ51" s="4"/>
      <c r="UBK51" s="4"/>
      <c r="UBL51" s="4"/>
      <c r="UBM51" s="4"/>
      <c r="UBN51" s="4"/>
      <c r="UBO51" s="4"/>
      <c r="UBP51" s="4"/>
      <c r="UBQ51" s="4"/>
      <c r="UBR51" s="4"/>
      <c r="UBS51" s="4"/>
      <c r="UBT51" s="4"/>
      <c r="UBU51" s="4"/>
      <c r="UBV51" s="4"/>
      <c r="UBW51" s="4"/>
      <c r="UBX51" s="4"/>
      <c r="UBY51" s="4"/>
      <c r="UBZ51" s="4"/>
      <c r="UCA51" s="4"/>
      <c r="UCB51" s="4"/>
      <c r="UCC51" s="4"/>
      <c r="UCD51" s="4"/>
      <c r="UCE51" s="4"/>
      <c r="UCF51" s="4"/>
      <c r="UCG51" s="4"/>
      <c r="UCH51" s="4"/>
      <c r="UCI51" s="4"/>
      <c r="UCJ51" s="4"/>
      <c r="UCK51" s="4"/>
      <c r="UCL51" s="4"/>
      <c r="UCM51" s="4"/>
      <c r="UCN51" s="4"/>
      <c r="UCO51" s="4"/>
      <c r="UCP51" s="4"/>
      <c r="UCQ51" s="4"/>
      <c r="UCR51" s="4"/>
      <c r="UCS51" s="4"/>
      <c r="UCT51" s="4"/>
      <c r="UCU51" s="4"/>
      <c r="UCV51" s="4"/>
      <c r="UCW51" s="4"/>
      <c r="UCX51" s="4"/>
      <c r="UCY51" s="4"/>
      <c r="UCZ51" s="4"/>
      <c r="UDA51" s="4"/>
      <c r="UDB51" s="4"/>
      <c r="UDC51" s="4"/>
      <c r="UDD51" s="4"/>
      <c r="UDE51" s="4"/>
      <c r="UDF51" s="4"/>
      <c r="UDG51" s="4"/>
      <c r="UDH51" s="4"/>
      <c r="UDI51" s="4"/>
      <c r="UDJ51" s="4"/>
      <c r="UDK51" s="4"/>
      <c r="UDL51" s="4"/>
      <c r="UDM51" s="4"/>
      <c r="UDN51" s="4"/>
      <c r="UDO51" s="4"/>
      <c r="UDP51" s="4"/>
      <c r="UDQ51" s="4"/>
      <c r="UDR51" s="4"/>
      <c r="UDS51" s="4"/>
      <c r="UDT51" s="4"/>
      <c r="UDU51" s="4"/>
      <c r="UDV51" s="4"/>
      <c r="UDW51" s="4"/>
      <c r="UDX51" s="4"/>
      <c r="UDY51" s="4"/>
      <c r="UDZ51" s="4"/>
      <c r="UEA51" s="4"/>
      <c r="UEB51" s="4"/>
      <c r="UEC51" s="4"/>
      <c r="UED51" s="4"/>
      <c r="UEE51" s="4"/>
      <c r="UEF51" s="4"/>
      <c r="UEG51" s="4"/>
      <c r="UEH51" s="4"/>
      <c r="UEI51" s="4"/>
      <c r="UEJ51" s="4"/>
      <c r="UEK51" s="4"/>
      <c r="UEL51" s="4"/>
      <c r="UEM51" s="4"/>
      <c r="UEN51" s="4"/>
      <c r="UEO51" s="4"/>
      <c r="UEP51" s="4"/>
      <c r="UEQ51" s="4"/>
      <c r="UER51" s="4"/>
      <c r="UES51" s="4"/>
      <c r="UET51" s="4"/>
      <c r="UEU51" s="4"/>
      <c r="UEV51" s="4"/>
      <c r="UEW51" s="4"/>
      <c r="UEX51" s="4"/>
      <c r="UEY51" s="4"/>
      <c r="UEZ51" s="4"/>
      <c r="UFA51" s="4"/>
      <c r="UFB51" s="4"/>
      <c r="UFC51" s="4"/>
      <c r="UFD51" s="4"/>
      <c r="UFE51" s="4"/>
      <c r="UFF51" s="4"/>
      <c r="UFG51" s="4"/>
      <c r="UFH51" s="4"/>
      <c r="UFI51" s="4"/>
      <c r="UFJ51" s="4"/>
      <c r="UFK51" s="4"/>
      <c r="UFL51" s="4"/>
      <c r="UFM51" s="4"/>
      <c r="UFN51" s="4"/>
      <c r="UFO51" s="4"/>
      <c r="UFP51" s="4"/>
      <c r="UFQ51" s="4"/>
      <c r="UFR51" s="4"/>
      <c r="UFS51" s="4"/>
      <c r="UFT51" s="4"/>
      <c r="UFU51" s="4"/>
      <c r="UFV51" s="4"/>
      <c r="UFW51" s="4"/>
      <c r="UFX51" s="4"/>
      <c r="UFY51" s="4"/>
      <c r="UFZ51" s="4"/>
      <c r="UGA51" s="4"/>
      <c r="UGB51" s="4"/>
      <c r="UGC51" s="4"/>
      <c r="UGD51" s="4"/>
      <c r="UGE51" s="4"/>
      <c r="UGF51" s="4"/>
      <c r="UGG51" s="4"/>
      <c r="UGH51" s="4"/>
      <c r="UGI51" s="4"/>
      <c r="UGJ51" s="4"/>
      <c r="UGK51" s="4"/>
      <c r="UGL51" s="4"/>
      <c r="UGM51" s="4"/>
      <c r="UGN51" s="4"/>
      <c r="UGO51" s="4"/>
      <c r="UGP51" s="4"/>
      <c r="UGQ51" s="4"/>
      <c r="UGR51" s="4"/>
      <c r="UGS51" s="4"/>
      <c r="UGT51" s="4"/>
      <c r="UGU51" s="4"/>
      <c r="UGV51" s="4"/>
      <c r="UGW51" s="4"/>
      <c r="UGX51" s="4"/>
      <c r="UGY51" s="4"/>
      <c r="UGZ51" s="4"/>
      <c r="UHA51" s="4"/>
      <c r="UHB51" s="4"/>
      <c r="UHC51" s="4"/>
      <c r="UHD51" s="4"/>
      <c r="UHE51" s="4"/>
      <c r="UHF51" s="4"/>
      <c r="UHG51" s="4"/>
      <c r="UHH51" s="4"/>
      <c r="UHI51" s="4"/>
      <c r="UHJ51" s="4"/>
      <c r="UHK51" s="4"/>
      <c r="UHL51" s="4"/>
      <c r="UHM51" s="4"/>
      <c r="UHN51" s="4"/>
      <c r="UHO51" s="4"/>
      <c r="UHP51" s="4"/>
      <c r="UHQ51" s="4"/>
      <c r="UHR51" s="4"/>
      <c r="UHS51" s="4"/>
      <c r="UHT51" s="4"/>
      <c r="UHU51" s="4"/>
      <c r="UHV51" s="4"/>
      <c r="UHW51" s="4"/>
      <c r="UHX51" s="4"/>
      <c r="UHY51" s="4"/>
      <c r="UHZ51" s="4"/>
      <c r="UIA51" s="4"/>
      <c r="UIB51" s="4"/>
      <c r="UIC51" s="4"/>
      <c r="UID51" s="4"/>
      <c r="UIE51" s="4"/>
      <c r="UIF51" s="4"/>
      <c r="UIG51" s="4"/>
      <c r="UIH51" s="4"/>
      <c r="UII51" s="4"/>
      <c r="UIJ51" s="4"/>
      <c r="UIK51" s="4"/>
      <c r="UIL51" s="4"/>
      <c r="UIM51" s="4"/>
      <c r="UIN51" s="4"/>
      <c r="UIO51" s="4"/>
      <c r="UIP51" s="4"/>
      <c r="UIQ51" s="4"/>
      <c r="UIR51" s="4"/>
      <c r="UIS51" s="4"/>
      <c r="UIT51" s="4"/>
      <c r="UIU51" s="4"/>
      <c r="UIV51" s="4"/>
      <c r="UIW51" s="4"/>
      <c r="UIX51" s="4"/>
      <c r="UIY51" s="4"/>
      <c r="UIZ51" s="4"/>
      <c r="UJA51" s="4"/>
      <c r="UJB51" s="4"/>
      <c r="UJC51" s="4"/>
      <c r="UJD51" s="4"/>
      <c r="UJE51" s="4"/>
      <c r="UJF51" s="4"/>
      <c r="UJG51" s="4"/>
      <c r="UJH51" s="4"/>
      <c r="UJI51" s="4"/>
      <c r="UJJ51" s="4"/>
      <c r="UJK51" s="4"/>
      <c r="UJL51" s="4"/>
      <c r="UJM51" s="4"/>
      <c r="UJN51" s="4"/>
      <c r="UJO51" s="4"/>
      <c r="UJP51" s="4"/>
      <c r="UJQ51" s="4"/>
      <c r="UJR51" s="4"/>
      <c r="UJS51" s="4"/>
      <c r="UJT51" s="4"/>
      <c r="UJU51" s="4"/>
      <c r="UJV51" s="4"/>
      <c r="UJW51" s="4"/>
      <c r="UJX51" s="4"/>
      <c r="UJY51" s="4"/>
      <c r="UJZ51" s="4"/>
      <c r="UKA51" s="4"/>
      <c r="UKB51" s="4"/>
      <c r="UKC51" s="4"/>
      <c r="UKD51" s="4"/>
      <c r="UKE51" s="4"/>
      <c r="UKF51" s="4"/>
      <c r="UKG51" s="4"/>
      <c r="UKH51" s="4"/>
      <c r="UKI51" s="4"/>
      <c r="UKJ51" s="4"/>
      <c r="UKK51" s="4"/>
      <c r="UKL51" s="4"/>
      <c r="UKM51" s="4"/>
      <c r="UKN51" s="4"/>
      <c r="UKO51" s="4"/>
      <c r="UKP51" s="4"/>
      <c r="UKQ51" s="4"/>
      <c r="UKR51" s="4"/>
      <c r="UKS51" s="4"/>
      <c r="UKT51" s="4"/>
      <c r="UKU51" s="4"/>
      <c r="UKV51" s="4"/>
      <c r="UKW51" s="4"/>
      <c r="UKX51" s="4"/>
      <c r="UKY51" s="4"/>
      <c r="UKZ51" s="4"/>
      <c r="ULA51" s="4"/>
      <c r="ULB51" s="4"/>
      <c r="ULC51" s="4"/>
      <c r="ULD51" s="4"/>
      <c r="ULE51" s="4"/>
      <c r="ULF51" s="4"/>
      <c r="ULG51" s="4"/>
      <c r="ULH51" s="4"/>
      <c r="ULI51" s="4"/>
      <c r="ULJ51" s="4"/>
      <c r="ULK51" s="4"/>
      <c r="ULL51" s="4"/>
      <c r="ULM51" s="4"/>
      <c r="ULN51" s="4"/>
      <c r="ULO51" s="4"/>
      <c r="ULP51" s="4"/>
      <c r="ULQ51" s="4"/>
      <c r="ULR51" s="4"/>
      <c r="ULS51" s="4"/>
      <c r="ULT51" s="4"/>
      <c r="ULU51" s="4"/>
      <c r="ULV51" s="4"/>
      <c r="ULW51" s="4"/>
      <c r="ULX51" s="4"/>
      <c r="ULY51" s="4"/>
      <c r="ULZ51" s="4"/>
      <c r="UMA51" s="4"/>
      <c r="UMB51" s="4"/>
      <c r="UMC51" s="4"/>
      <c r="UMD51" s="4"/>
      <c r="UME51" s="4"/>
      <c r="UMF51" s="4"/>
      <c r="UMG51" s="4"/>
      <c r="UMH51" s="4"/>
      <c r="UMI51" s="4"/>
      <c r="UMJ51" s="4"/>
      <c r="UMK51" s="4"/>
      <c r="UML51" s="4"/>
      <c r="UMM51" s="4"/>
      <c r="UMN51" s="4"/>
      <c r="UMO51" s="4"/>
      <c r="UMP51" s="4"/>
      <c r="UMQ51" s="4"/>
      <c r="UMR51" s="4"/>
      <c r="UMS51" s="4"/>
      <c r="UMT51" s="4"/>
      <c r="UMU51" s="4"/>
      <c r="UMV51" s="4"/>
      <c r="UMW51" s="4"/>
      <c r="UMX51" s="4"/>
      <c r="UMY51" s="4"/>
      <c r="UMZ51" s="4"/>
      <c r="UNA51" s="4"/>
      <c r="UNB51" s="4"/>
      <c r="UNC51" s="4"/>
      <c r="UND51" s="4"/>
      <c r="UNE51" s="4"/>
      <c r="UNF51" s="4"/>
      <c r="UNG51" s="4"/>
      <c r="UNH51" s="4"/>
      <c r="UNI51" s="4"/>
      <c r="UNJ51" s="4"/>
      <c r="UNK51" s="4"/>
      <c r="UNL51" s="4"/>
      <c r="UNM51" s="4"/>
      <c r="UNN51" s="4"/>
      <c r="UNO51" s="4"/>
      <c r="UNP51" s="4"/>
      <c r="UNQ51" s="4"/>
      <c r="UNR51" s="4"/>
      <c r="UNS51" s="4"/>
      <c r="UNT51" s="4"/>
      <c r="UNU51" s="4"/>
      <c r="UNV51" s="4"/>
      <c r="UNW51" s="4"/>
      <c r="UNX51" s="4"/>
      <c r="UNY51" s="4"/>
      <c r="UNZ51" s="4"/>
      <c r="UOA51" s="4"/>
      <c r="UOB51" s="4"/>
      <c r="UOC51" s="4"/>
      <c r="UOD51" s="4"/>
      <c r="UOE51" s="4"/>
      <c r="UOF51" s="4"/>
      <c r="UOG51" s="4"/>
      <c r="UOH51" s="4"/>
      <c r="UOI51" s="4"/>
      <c r="UOJ51" s="4"/>
      <c r="UOK51" s="4"/>
      <c r="UOL51" s="4"/>
      <c r="UOM51" s="4"/>
      <c r="UON51" s="4"/>
      <c r="UOO51" s="4"/>
      <c r="UOP51" s="4"/>
      <c r="UOQ51" s="4"/>
      <c r="UOR51" s="4"/>
      <c r="UOS51" s="4"/>
      <c r="UOT51" s="4"/>
      <c r="UOU51" s="4"/>
      <c r="UOV51" s="4"/>
      <c r="UOW51" s="4"/>
      <c r="UOX51" s="4"/>
      <c r="UOY51" s="4"/>
      <c r="UOZ51" s="4"/>
      <c r="UPA51" s="4"/>
      <c r="UPB51" s="4"/>
      <c r="UPC51" s="4"/>
      <c r="UPD51" s="4"/>
      <c r="UPE51" s="4"/>
      <c r="UPF51" s="4"/>
      <c r="UPG51" s="4"/>
      <c r="UPH51" s="4"/>
      <c r="UPI51" s="4"/>
      <c r="UPJ51" s="4"/>
      <c r="UPK51" s="4"/>
      <c r="UPL51" s="4"/>
      <c r="UPM51" s="4"/>
      <c r="UPN51" s="4"/>
      <c r="UPO51" s="4"/>
      <c r="UPP51" s="4"/>
      <c r="UPQ51" s="4"/>
      <c r="UPR51" s="4"/>
      <c r="UPS51" s="4"/>
      <c r="UPT51" s="4"/>
      <c r="UPU51" s="4"/>
      <c r="UPV51" s="4"/>
      <c r="UPW51" s="4"/>
      <c r="UPX51" s="4"/>
      <c r="UPY51" s="4"/>
      <c r="UPZ51" s="4"/>
      <c r="UQA51" s="4"/>
      <c r="UQB51" s="4"/>
      <c r="UQC51" s="4"/>
      <c r="UQD51" s="4"/>
      <c r="UQE51" s="4"/>
      <c r="UQF51" s="4"/>
      <c r="UQG51" s="4"/>
      <c r="UQH51" s="4"/>
      <c r="UQI51" s="4"/>
      <c r="UQJ51" s="4"/>
      <c r="UQK51" s="4"/>
      <c r="UQL51" s="4"/>
      <c r="UQM51" s="4"/>
      <c r="UQN51" s="4"/>
      <c r="UQO51" s="4"/>
      <c r="UQP51" s="4"/>
      <c r="UQQ51" s="4"/>
      <c r="UQR51" s="4"/>
      <c r="UQS51" s="4"/>
      <c r="UQT51" s="4"/>
      <c r="UQU51" s="4"/>
      <c r="UQV51" s="4"/>
      <c r="UQW51" s="4"/>
      <c r="UQX51" s="4"/>
      <c r="UQY51" s="4"/>
      <c r="UQZ51" s="4"/>
      <c r="URA51" s="4"/>
      <c r="URB51" s="4"/>
      <c r="URC51" s="4"/>
      <c r="URD51" s="4"/>
      <c r="URE51" s="4"/>
      <c r="URF51" s="4"/>
      <c r="URG51" s="4"/>
      <c r="URH51" s="4"/>
      <c r="URI51" s="4"/>
      <c r="URJ51" s="4"/>
      <c r="URK51" s="4"/>
      <c r="URL51" s="4"/>
      <c r="URM51" s="4"/>
      <c r="URN51" s="4"/>
      <c r="URO51" s="4"/>
      <c r="URP51" s="4"/>
      <c r="URQ51" s="4"/>
      <c r="URR51" s="4"/>
      <c r="URS51" s="4"/>
      <c r="URT51" s="4"/>
      <c r="URU51" s="4"/>
      <c r="URV51" s="4"/>
      <c r="URW51" s="4"/>
      <c r="URX51" s="4"/>
      <c r="URY51" s="4"/>
      <c r="URZ51" s="4"/>
      <c r="USA51" s="4"/>
      <c r="USB51" s="4"/>
      <c r="USC51" s="4"/>
      <c r="USD51" s="4"/>
      <c r="USE51" s="4"/>
      <c r="USF51" s="4"/>
      <c r="USG51" s="4"/>
      <c r="USH51" s="4"/>
      <c r="USI51" s="4"/>
      <c r="USJ51" s="4"/>
      <c r="USK51" s="4"/>
      <c r="USL51" s="4"/>
      <c r="USM51" s="4"/>
      <c r="USN51" s="4"/>
      <c r="USO51" s="4"/>
      <c r="USP51" s="4"/>
      <c r="USQ51" s="4"/>
      <c r="USR51" s="4"/>
      <c r="USS51" s="4"/>
      <c r="UST51" s="4"/>
      <c r="USU51" s="4"/>
      <c r="USV51" s="4"/>
      <c r="USW51" s="4"/>
      <c r="USX51" s="4"/>
      <c r="USY51" s="4"/>
      <c r="USZ51" s="4"/>
      <c r="UTA51" s="4"/>
      <c r="UTB51" s="4"/>
      <c r="UTC51" s="4"/>
      <c r="UTD51" s="4"/>
      <c r="UTE51" s="4"/>
      <c r="UTF51" s="4"/>
      <c r="UTG51" s="4"/>
      <c r="UTH51" s="4"/>
      <c r="UTI51" s="4"/>
      <c r="UTJ51" s="4"/>
      <c r="UTK51" s="4"/>
      <c r="UTL51" s="4"/>
      <c r="UTM51" s="4"/>
      <c r="UTN51" s="4"/>
      <c r="UTO51" s="4"/>
      <c r="UTP51" s="4"/>
      <c r="UTQ51" s="4"/>
      <c r="UTR51" s="4"/>
      <c r="UTS51" s="4"/>
      <c r="UTT51" s="4"/>
      <c r="UTU51" s="4"/>
      <c r="UTV51" s="4"/>
      <c r="UTW51" s="4"/>
      <c r="UTX51" s="4"/>
      <c r="UTY51" s="4"/>
      <c r="UTZ51" s="4"/>
      <c r="UUA51" s="4"/>
      <c r="UUB51" s="4"/>
      <c r="UUC51" s="4"/>
      <c r="UUD51" s="4"/>
      <c r="UUE51" s="4"/>
      <c r="UUF51" s="4"/>
      <c r="UUG51" s="4"/>
      <c r="UUH51" s="4"/>
      <c r="UUI51" s="4"/>
      <c r="UUJ51" s="4"/>
      <c r="UUK51" s="4"/>
      <c r="UUL51" s="4"/>
      <c r="UUM51" s="4"/>
      <c r="UUN51" s="4"/>
      <c r="UUO51" s="4"/>
      <c r="UUP51" s="4"/>
      <c r="UUQ51" s="4"/>
      <c r="UUR51" s="4"/>
      <c r="UUS51" s="4"/>
      <c r="UUT51" s="4"/>
      <c r="UUU51" s="4"/>
      <c r="UUV51" s="4"/>
      <c r="UUW51" s="4"/>
      <c r="UUX51" s="4"/>
      <c r="UUY51" s="4"/>
      <c r="UUZ51" s="4"/>
      <c r="UVA51" s="4"/>
      <c r="UVB51" s="4"/>
      <c r="UVC51" s="4"/>
      <c r="UVD51" s="4"/>
      <c r="UVE51" s="4"/>
      <c r="UVF51" s="4"/>
      <c r="UVG51" s="4"/>
      <c r="UVH51" s="4"/>
      <c r="UVI51" s="4"/>
      <c r="UVJ51" s="4"/>
      <c r="UVK51" s="4"/>
      <c r="UVL51" s="4"/>
      <c r="UVM51" s="4"/>
      <c r="UVN51" s="4"/>
      <c r="UVO51" s="4"/>
      <c r="UVP51" s="4"/>
      <c r="UVQ51" s="4"/>
      <c r="UVR51" s="4"/>
      <c r="UVS51" s="4"/>
      <c r="UVT51" s="4"/>
      <c r="UVU51" s="4"/>
      <c r="UVV51" s="4"/>
      <c r="UVW51" s="4"/>
      <c r="UVX51" s="4"/>
      <c r="UVY51" s="4"/>
      <c r="UVZ51" s="4"/>
      <c r="UWA51" s="4"/>
      <c r="UWB51" s="4"/>
      <c r="UWC51" s="4"/>
      <c r="UWD51" s="4"/>
      <c r="UWE51" s="4"/>
      <c r="UWF51" s="4"/>
      <c r="UWG51" s="4"/>
      <c r="UWH51" s="4"/>
      <c r="UWI51" s="4"/>
      <c r="UWJ51" s="4"/>
      <c r="UWK51" s="4"/>
      <c r="UWL51" s="4"/>
      <c r="UWM51" s="4"/>
      <c r="UWN51" s="4"/>
      <c r="UWO51" s="4"/>
      <c r="UWP51" s="4"/>
      <c r="UWQ51" s="4"/>
      <c r="UWR51" s="4"/>
      <c r="UWS51" s="4"/>
      <c r="UWT51" s="4"/>
      <c r="UWU51" s="4"/>
      <c r="UWV51" s="4"/>
      <c r="UWW51" s="4"/>
      <c r="UWX51" s="4"/>
      <c r="UWY51" s="4"/>
      <c r="UWZ51" s="4"/>
      <c r="UXA51" s="4"/>
      <c r="UXB51" s="4"/>
      <c r="UXC51" s="4"/>
      <c r="UXD51" s="4"/>
      <c r="UXE51" s="4"/>
      <c r="UXF51" s="4"/>
      <c r="UXG51" s="4"/>
      <c r="UXH51" s="4"/>
      <c r="UXI51" s="4"/>
      <c r="UXJ51" s="4"/>
      <c r="UXK51" s="4"/>
      <c r="UXL51" s="4"/>
      <c r="UXM51" s="4"/>
      <c r="UXN51" s="4"/>
      <c r="UXO51" s="4"/>
      <c r="UXP51" s="4"/>
      <c r="UXQ51" s="4"/>
      <c r="UXR51" s="4"/>
      <c r="UXS51" s="4"/>
      <c r="UXT51" s="4"/>
      <c r="UXU51" s="4"/>
      <c r="UXV51" s="4"/>
      <c r="UXW51" s="4"/>
      <c r="UXX51" s="4"/>
      <c r="UXY51" s="4"/>
      <c r="UXZ51" s="4"/>
      <c r="UYA51" s="4"/>
      <c r="UYB51" s="4"/>
      <c r="UYC51" s="4"/>
      <c r="UYD51" s="4"/>
      <c r="UYE51" s="4"/>
      <c r="UYF51" s="4"/>
      <c r="UYG51" s="4"/>
      <c r="UYH51" s="4"/>
      <c r="UYI51" s="4"/>
      <c r="UYJ51" s="4"/>
      <c r="UYK51" s="4"/>
      <c r="UYL51" s="4"/>
      <c r="UYM51" s="4"/>
      <c r="UYN51" s="4"/>
      <c r="UYO51" s="4"/>
      <c r="UYP51" s="4"/>
      <c r="UYQ51" s="4"/>
      <c r="UYR51" s="4"/>
      <c r="UYS51" s="4"/>
      <c r="UYT51" s="4"/>
      <c r="UYU51" s="4"/>
      <c r="UYV51" s="4"/>
      <c r="UYW51" s="4"/>
      <c r="UYX51" s="4"/>
      <c r="UYY51" s="4"/>
      <c r="UYZ51" s="4"/>
      <c r="UZA51" s="4"/>
      <c r="UZB51" s="4"/>
      <c r="UZC51" s="4"/>
      <c r="UZD51" s="4"/>
      <c r="UZE51" s="4"/>
      <c r="UZF51" s="4"/>
      <c r="UZG51" s="4"/>
      <c r="UZH51" s="4"/>
      <c r="UZI51" s="4"/>
      <c r="UZJ51" s="4"/>
      <c r="UZK51" s="4"/>
      <c r="UZL51" s="4"/>
      <c r="UZM51" s="4"/>
      <c r="UZN51" s="4"/>
      <c r="UZO51" s="4"/>
      <c r="UZP51" s="4"/>
      <c r="UZQ51" s="4"/>
      <c r="UZR51" s="4"/>
      <c r="UZS51" s="4"/>
      <c r="UZT51" s="4"/>
      <c r="UZU51" s="4"/>
      <c r="UZV51" s="4"/>
      <c r="UZW51" s="4"/>
      <c r="UZX51" s="4"/>
      <c r="UZY51" s="4"/>
      <c r="UZZ51" s="4"/>
      <c r="VAA51" s="4"/>
      <c r="VAB51" s="4"/>
      <c r="VAC51" s="4"/>
      <c r="VAD51" s="4"/>
      <c r="VAE51" s="4"/>
      <c r="VAF51" s="4"/>
      <c r="VAG51" s="4"/>
      <c r="VAH51" s="4"/>
      <c r="VAI51" s="4"/>
      <c r="VAJ51" s="4"/>
      <c r="VAK51" s="4"/>
      <c r="VAL51" s="4"/>
      <c r="VAM51" s="4"/>
      <c r="VAN51" s="4"/>
      <c r="VAO51" s="4"/>
      <c r="VAP51" s="4"/>
      <c r="VAQ51" s="4"/>
      <c r="VAR51" s="4"/>
      <c r="VAS51" s="4"/>
      <c r="VAT51" s="4"/>
      <c r="VAU51" s="4"/>
      <c r="VAV51" s="4"/>
      <c r="VAW51" s="4"/>
      <c r="VAX51" s="4"/>
      <c r="VAY51" s="4"/>
      <c r="VAZ51" s="4"/>
      <c r="VBA51" s="4"/>
      <c r="VBB51" s="4"/>
      <c r="VBC51" s="4"/>
      <c r="VBD51" s="4"/>
      <c r="VBE51" s="4"/>
      <c r="VBF51" s="4"/>
      <c r="VBG51" s="4"/>
      <c r="VBH51" s="4"/>
      <c r="VBI51" s="4"/>
      <c r="VBJ51" s="4"/>
      <c r="VBK51" s="4"/>
      <c r="VBL51" s="4"/>
      <c r="VBM51" s="4"/>
      <c r="VBN51" s="4"/>
      <c r="VBO51" s="4"/>
      <c r="VBP51" s="4"/>
      <c r="VBQ51" s="4"/>
      <c r="VBR51" s="4"/>
      <c r="VBS51" s="4"/>
      <c r="VBT51" s="4"/>
      <c r="VBU51" s="4"/>
      <c r="VBV51" s="4"/>
      <c r="VBW51" s="4"/>
      <c r="VBX51" s="4"/>
      <c r="VBY51" s="4"/>
      <c r="VBZ51" s="4"/>
      <c r="VCA51" s="4"/>
      <c r="VCB51" s="4"/>
      <c r="VCC51" s="4"/>
      <c r="VCD51" s="4"/>
      <c r="VCE51" s="4"/>
      <c r="VCF51" s="4"/>
      <c r="VCG51" s="4"/>
      <c r="VCH51" s="4"/>
      <c r="VCI51" s="4"/>
      <c r="VCJ51" s="4"/>
      <c r="VCK51" s="4"/>
      <c r="VCL51" s="4"/>
      <c r="VCM51" s="4"/>
      <c r="VCN51" s="4"/>
      <c r="VCO51" s="4"/>
      <c r="VCP51" s="4"/>
      <c r="VCQ51" s="4"/>
      <c r="VCR51" s="4"/>
      <c r="VCS51" s="4"/>
      <c r="VCT51" s="4"/>
      <c r="VCU51" s="4"/>
      <c r="VCV51" s="4"/>
      <c r="VCW51" s="4"/>
      <c r="VCX51" s="4"/>
      <c r="VCY51" s="4"/>
      <c r="VCZ51" s="4"/>
      <c r="VDA51" s="4"/>
      <c r="VDB51" s="4"/>
      <c r="VDC51" s="4"/>
      <c r="VDD51" s="4"/>
      <c r="VDE51" s="4"/>
      <c r="VDF51" s="4"/>
      <c r="VDG51" s="4"/>
      <c r="VDH51" s="4"/>
      <c r="VDI51" s="4"/>
      <c r="VDJ51" s="4"/>
      <c r="VDK51" s="4"/>
      <c r="VDL51" s="4"/>
      <c r="VDM51" s="4"/>
      <c r="VDN51" s="4"/>
      <c r="VDO51" s="4"/>
      <c r="VDP51" s="4"/>
      <c r="VDQ51" s="4"/>
      <c r="VDR51" s="4"/>
      <c r="VDS51" s="4"/>
      <c r="VDT51" s="4"/>
      <c r="VDU51" s="4"/>
      <c r="VDV51" s="4"/>
      <c r="VDW51" s="4"/>
      <c r="VDX51" s="4"/>
      <c r="VDY51" s="4"/>
      <c r="VDZ51" s="4"/>
      <c r="VEA51" s="4"/>
      <c r="VEB51" s="4"/>
      <c r="VEC51" s="4"/>
      <c r="VED51" s="4"/>
      <c r="VEE51" s="4"/>
      <c r="VEF51" s="4"/>
      <c r="VEG51" s="4"/>
      <c r="VEH51" s="4"/>
      <c r="VEI51" s="4"/>
      <c r="VEJ51" s="4"/>
      <c r="VEK51" s="4"/>
      <c r="VEL51" s="4"/>
      <c r="VEM51" s="4"/>
      <c r="VEN51" s="4"/>
      <c r="VEO51" s="4"/>
      <c r="VEP51" s="4"/>
      <c r="VEQ51" s="4"/>
      <c r="VER51" s="4"/>
      <c r="VES51" s="4"/>
      <c r="VET51" s="4"/>
      <c r="VEU51" s="4"/>
      <c r="VEV51" s="4"/>
      <c r="VEW51" s="4"/>
      <c r="VEX51" s="4"/>
      <c r="VEY51" s="4"/>
      <c r="VEZ51" s="4"/>
      <c r="VFA51" s="4"/>
      <c r="VFB51" s="4"/>
      <c r="VFC51" s="4"/>
      <c r="VFD51" s="4"/>
      <c r="VFE51" s="4"/>
      <c r="VFF51" s="4"/>
      <c r="VFG51" s="4"/>
      <c r="VFH51" s="4"/>
      <c r="VFI51" s="4"/>
      <c r="VFJ51" s="4"/>
      <c r="VFK51" s="4"/>
      <c r="VFL51" s="4"/>
      <c r="VFM51" s="4"/>
      <c r="VFN51" s="4"/>
      <c r="VFO51" s="4"/>
      <c r="VFP51" s="4"/>
      <c r="VFQ51" s="4"/>
      <c r="VFR51" s="4"/>
      <c r="VFS51" s="4"/>
      <c r="VFT51" s="4"/>
      <c r="VFU51" s="4"/>
      <c r="VFV51" s="4"/>
      <c r="VFW51" s="4"/>
      <c r="VFX51" s="4"/>
      <c r="VFY51" s="4"/>
      <c r="VFZ51" s="4"/>
      <c r="VGA51" s="4"/>
      <c r="VGB51" s="4"/>
      <c r="VGC51" s="4"/>
      <c r="VGD51" s="4"/>
      <c r="VGE51" s="4"/>
      <c r="VGF51" s="4"/>
      <c r="VGG51" s="4"/>
      <c r="VGH51" s="4"/>
      <c r="VGI51" s="4"/>
      <c r="VGJ51" s="4"/>
      <c r="VGK51" s="4"/>
      <c r="VGL51" s="4"/>
      <c r="VGM51" s="4"/>
      <c r="VGN51" s="4"/>
      <c r="VGO51" s="4"/>
      <c r="VGP51" s="4"/>
      <c r="VGQ51" s="4"/>
      <c r="VGR51" s="4"/>
      <c r="VGS51" s="4"/>
      <c r="VGT51" s="4"/>
      <c r="VGU51" s="4"/>
      <c r="VGV51" s="4"/>
      <c r="VGW51" s="4"/>
      <c r="VGX51" s="4"/>
      <c r="VGY51" s="4"/>
      <c r="VGZ51" s="4"/>
      <c r="VHA51" s="4"/>
      <c r="VHB51" s="4"/>
      <c r="VHC51" s="4"/>
      <c r="VHD51" s="4"/>
      <c r="VHE51" s="4"/>
      <c r="VHF51" s="4"/>
      <c r="VHG51" s="4"/>
      <c r="VHH51" s="4"/>
      <c r="VHI51" s="4"/>
      <c r="VHJ51" s="4"/>
      <c r="VHK51" s="4"/>
      <c r="VHL51" s="4"/>
      <c r="VHM51" s="4"/>
      <c r="VHN51" s="4"/>
      <c r="VHO51" s="4"/>
      <c r="VHP51" s="4"/>
      <c r="VHQ51" s="4"/>
      <c r="VHR51" s="4"/>
      <c r="VHS51" s="4"/>
      <c r="VHT51" s="4"/>
      <c r="VHU51" s="4"/>
      <c r="VHV51" s="4"/>
      <c r="VHW51" s="4"/>
      <c r="VHX51" s="4"/>
      <c r="VHY51" s="4"/>
      <c r="VHZ51" s="4"/>
      <c r="VIA51" s="4"/>
      <c r="VIB51" s="4"/>
      <c r="VIC51" s="4"/>
      <c r="VID51" s="4"/>
      <c r="VIE51" s="4"/>
      <c r="VIF51" s="4"/>
      <c r="VIG51" s="4"/>
      <c r="VIH51" s="4"/>
      <c r="VII51" s="4"/>
      <c r="VIJ51" s="4"/>
      <c r="VIK51" s="4"/>
      <c r="VIL51" s="4"/>
      <c r="VIM51" s="4"/>
      <c r="VIN51" s="4"/>
      <c r="VIO51" s="4"/>
      <c r="VIP51" s="4"/>
      <c r="VIQ51" s="4"/>
      <c r="VIR51" s="4"/>
      <c r="VIS51" s="4"/>
      <c r="VIT51" s="4"/>
      <c r="VIU51" s="4"/>
      <c r="VIV51" s="4"/>
      <c r="VIW51" s="4"/>
      <c r="VIX51" s="4"/>
      <c r="VIY51" s="4"/>
      <c r="VIZ51" s="4"/>
      <c r="VJA51" s="4"/>
      <c r="VJB51" s="4"/>
      <c r="VJC51" s="4"/>
      <c r="VJD51" s="4"/>
      <c r="VJE51" s="4"/>
      <c r="VJF51" s="4"/>
      <c r="VJG51" s="4"/>
      <c r="VJH51" s="4"/>
      <c r="VJI51" s="4"/>
      <c r="VJJ51" s="4"/>
      <c r="VJK51" s="4"/>
      <c r="VJL51" s="4"/>
      <c r="VJM51" s="4"/>
      <c r="VJN51" s="4"/>
      <c r="VJO51" s="4"/>
      <c r="VJP51" s="4"/>
      <c r="VJQ51" s="4"/>
      <c r="VJR51" s="4"/>
      <c r="VJS51" s="4"/>
      <c r="VJT51" s="4"/>
      <c r="VJU51" s="4"/>
      <c r="VJV51" s="4"/>
      <c r="VJW51" s="4"/>
      <c r="VJX51" s="4"/>
      <c r="VJY51" s="4"/>
      <c r="VJZ51" s="4"/>
      <c r="VKA51" s="4"/>
      <c r="VKB51" s="4"/>
      <c r="VKC51" s="4"/>
      <c r="VKD51" s="4"/>
      <c r="VKE51" s="4"/>
      <c r="VKF51" s="4"/>
      <c r="VKG51" s="4"/>
      <c r="VKH51" s="4"/>
      <c r="VKI51" s="4"/>
      <c r="VKJ51" s="4"/>
      <c r="VKK51" s="4"/>
      <c r="VKL51" s="4"/>
      <c r="VKM51" s="4"/>
      <c r="VKN51" s="4"/>
      <c r="VKO51" s="4"/>
      <c r="VKP51" s="4"/>
      <c r="VKQ51" s="4"/>
      <c r="VKR51" s="4"/>
      <c r="VKS51" s="4"/>
      <c r="VKT51" s="4"/>
      <c r="VKU51" s="4"/>
      <c r="VKV51" s="4"/>
      <c r="VKW51" s="4"/>
      <c r="VKX51" s="4"/>
      <c r="VKY51" s="4"/>
      <c r="VKZ51" s="4"/>
      <c r="VLA51" s="4"/>
      <c r="VLB51" s="4"/>
      <c r="VLC51" s="4"/>
      <c r="VLD51" s="4"/>
      <c r="VLE51" s="4"/>
      <c r="VLF51" s="4"/>
      <c r="VLG51" s="4"/>
      <c r="VLH51" s="4"/>
      <c r="VLI51" s="4"/>
      <c r="VLJ51" s="4"/>
      <c r="VLK51" s="4"/>
      <c r="VLL51" s="4"/>
      <c r="VLM51" s="4"/>
      <c r="VLN51" s="4"/>
      <c r="VLO51" s="4"/>
      <c r="VLP51" s="4"/>
      <c r="VLQ51" s="4"/>
      <c r="VLR51" s="4"/>
      <c r="VLS51" s="4"/>
      <c r="VLT51" s="4"/>
      <c r="VLU51" s="4"/>
      <c r="VLV51" s="4"/>
      <c r="VLW51" s="4"/>
      <c r="VLX51" s="4"/>
      <c r="VLY51" s="4"/>
      <c r="VLZ51" s="4"/>
      <c r="VMA51" s="4"/>
      <c r="VMB51" s="4"/>
      <c r="VMC51" s="4"/>
      <c r="VMD51" s="4"/>
      <c r="VME51" s="4"/>
      <c r="VMF51" s="4"/>
      <c r="VMG51" s="4"/>
      <c r="VMH51" s="4"/>
      <c r="VMI51" s="4"/>
      <c r="VMJ51" s="4"/>
      <c r="VMK51" s="4"/>
      <c r="VML51" s="4"/>
      <c r="VMM51" s="4"/>
      <c r="VMN51" s="4"/>
      <c r="VMO51" s="4"/>
      <c r="VMP51" s="4"/>
      <c r="VMQ51" s="4"/>
      <c r="VMR51" s="4"/>
      <c r="VMS51" s="4"/>
      <c r="VMT51" s="4"/>
      <c r="VMU51" s="4"/>
      <c r="VMV51" s="4"/>
      <c r="VMW51" s="4"/>
      <c r="VMX51" s="4"/>
      <c r="VMY51" s="4"/>
      <c r="VMZ51" s="4"/>
      <c r="VNA51" s="4"/>
      <c r="VNB51" s="4"/>
      <c r="VNC51" s="4"/>
      <c r="VND51" s="4"/>
      <c r="VNE51" s="4"/>
      <c r="VNF51" s="4"/>
      <c r="VNG51" s="4"/>
      <c r="VNH51" s="4"/>
      <c r="VNI51" s="4"/>
      <c r="VNJ51" s="4"/>
      <c r="VNK51" s="4"/>
      <c r="VNL51" s="4"/>
      <c r="VNM51" s="4"/>
      <c r="VNN51" s="4"/>
      <c r="VNO51" s="4"/>
      <c r="VNP51" s="4"/>
      <c r="VNQ51" s="4"/>
      <c r="VNR51" s="4"/>
      <c r="VNS51" s="4"/>
      <c r="VNT51" s="4"/>
      <c r="VNU51" s="4"/>
      <c r="VNV51" s="4"/>
      <c r="VNW51" s="4"/>
      <c r="VNX51" s="4"/>
      <c r="VNY51" s="4"/>
      <c r="VNZ51" s="4"/>
      <c r="VOA51" s="4"/>
      <c r="VOB51" s="4"/>
      <c r="VOC51" s="4"/>
      <c r="VOD51" s="4"/>
      <c r="VOE51" s="4"/>
      <c r="VOF51" s="4"/>
      <c r="VOG51" s="4"/>
      <c r="VOH51" s="4"/>
      <c r="VOI51" s="4"/>
      <c r="VOJ51" s="4"/>
      <c r="VOK51" s="4"/>
      <c r="VOL51" s="4"/>
      <c r="VOM51" s="4"/>
      <c r="VON51" s="4"/>
      <c r="VOO51" s="4"/>
      <c r="VOP51" s="4"/>
      <c r="VOQ51" s="4"/>
      <c r="VOR51" s="4"/>
      <c r="VOS51" s="4"/>
      <c r="VOT51" s="4"/>
      <c r="VOU51" s="4"/>
      <c r="VOV51" s="4"/>
      <c r="VOW51" s="4"/>
      <c r="VOX51" s="4"/>
      <c r="VOY51" s="4"/>
      <c r="VOZ51" s="4"/>
      <c r="VPA51" s="4"/>
      <c r="VPB51" s="4"/>
      <c r="VPC51" s="4"/>
      <c r="VPD51" s="4"/>
      <c r="VPE51" s="4"/>
      <c r="VPF51" s="4"/>
      <c r="VPG51" s="4"/>
      <c r="VPH51" s="4"/>
      <c r="VPI51" s="4"/>
      <c r="VPJ51" s="4"/>
      <c r="VPK51" s="4"/>
      <c r="VPL51" s="4"/>
      <c r="VPM51" s="4"/>
      <c r="VPN51" s="4"/>
      <c r="VPO51" s="4"/>
      <c r="VPP51" s="4"/>
      <c r="VPQ51" s="4"/>
      <c r="VPR51" s="4"/>
      <c r="VPS51" s="4"/>
      <c r="VPT51" s="4"/>
      <c r="VPU51" s="4"/>
      <c r="VPV51" s="4"/>
      <c r="VPW51" s="4"/>
      <c r="VPX51" s="4"/>
    </row>
    <row r="52" spans="1:15312" s="3" customFormat="1" ht="15.75" customHeight="1">
      <c r="A52" s="313" t="s">
        <v>588</v>
      </c>
      <c r="B52" s="302">
        <v>75</v>
      </c>
      <c r="C52" s="302">
        <v>100</v>
      </c>
      <c r="D52" s="302">
        <v>125</v>
      </c>
      <c r="E52" s="302">
        <v>150</v>
      </c>
      <c r="G52" s="4"/>
      <c r="I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c r="IG52" s="4"/>
      <c r="IH52" s="4"/>
      <c r="II52" s="4"/>
      <c r="IJ52" s="4"/>
      <c r="IK52" s="4"/>
      <c r="IL52" s="4"/>
      <c r="IM52" s="4"/>
      <c r="IN52" s="4"/>
      <c r="IO52" s="4"/>
      <c r="IP52" s="4"/>
      <c r="IQ52" s="4"/>
      <c r="IR52" s="4"/>
      <c r="IS52" s="4"/>
      <c r="IT52" s="4"/>
      <c r="IU52" s="4"/>
      <c r="IV52" s="4"/>
      <c r="IW52" s="4"/>
      <c r="IX52" s="4"/>
      <c r="IY52" s="4"/>
      <c r="IZ52" s="4"/>
      <c r="JA52" s="4"/>
      <c r="JB52" s="4"/>
      <c r="JC52" s="4"/>
      <c r="JD52" s="4"/>
      <c r="JE52" s="4"/>
      <c r="JF52" s="4"/>
      <c r="JG52" s="4"/>
      <c r="JH52" s="4"/>
      <c r="JI52" s="4"/>
      <c r="JJ52" s="4"/>
      <c r="JK52" s="4"/>
      <c r="JL52" s="4"/>
      <c r="JM52" s="4"/>
      <c r="JN52" s="4"/>
      <c r="JO52" s="4"/>
      <c r="JP52" s="4"/>
      <c r="JQ52" s="4"/>
      <c r="JR52" s="4"/>
      <c r="JS52" s="4"/>
      <c r="JT52" s="4"/>
      <c r="JU52" s="4"/>
      <c r="JV52" s="4"/>
      <c r="JW52" s="4"/>
      <c r="JX52" s="4"/>
      <c r="JY52" s="4"/>
      <c r="JZ52" s="4"/>
      <c r="KA52" s="4"/>
      <c r="KB52" s="4"/>
      <c r="KC52" s="4"/>
      <c r="KD52" s="4"/>
      <c r="KE52" s="4"/>
      <c r="KF52" s="4"/>
      <c r="KG52" s="4"/>
      <c r="KH52" s="4"/>
      <c r="KI52" s="4"/>
      <c r="KJ52" s="4"/>
      <c r="KK52" s="4"/>
      <c r="KL52" s="4"/>
      <c r="KM52" s="4"/>
      <c r="KN52" s="4"/>
      <c r="KO52" s="4"/>
      <c r="KP52" s="4"/>
      <c r="KQ52" s="4"/>
      <c r="KR52" s="4"/>
      <c r="KS52" s="4"/>
      <c r="KT52" s="4"/>
      <c r="KU52" s="4"/>
      <c r="KV52" s="4"/>
      <c r="KW52" s="4"/>
      <c r="KX52" s="4"/>
      <c r="KY52" s="4"/>
      <c r="KZ52" s="4"/>
      <c r="LA52" s="4"/>
      <c r="LB52" s="4"/>
      <c r="LC52" s="4"/>
      <c r="LD52" s="4"/>
      <c r="LE52" s="4"/>
      <c r="LF52" s="4"/>
      <c r="LG52" s="4"/>
      <c r="LH52" s="4"/>
      <c r="LI52" s="4"/>
      <c r="LJ52" s="4"/>
      <c r="LK52" s="4"/>
      <c r="LL52" s="4"/>
      <c r="LM52" s="4"/>
      <c r="LN52" s="4"/>
      <c r="LO52" s="4"/>
      <c r="LP52" s="4"/>
      <c r="LQ52" s="4"/>
      <c r="LR52" s="4"/>
      <c r="LS52" s="4"/>
      <c r="LT52" s="4"/>
      <c r="LU52" s="4"/>
      <c r="LV52" s="4"/>
      <c r="LW52" s="4"/>
      <c r="LX52" s="4"/>
      <c r="LY52" s="4"/>
      <c r="LZ52" s="4"/>
      <c r="MA52" s="4"/>
      <c r="MB52" s="4"/>
      <c r="MC52" s="4"/>
      <c r="MD52" s="4"/>
      <c r="ME52" s="4"/>
      <c r="MF52" s="4"/>
      <c r="MG52" s="4"/>
      <c r="MH52" s="4"/>
      <c r="MI52" s="4"/>
      <c r="MJ52" s="4"/>
      <c r="MK52" s="4"/>
      <c r="ML52" s="4"/>
      <c r="MM52" s="4"/>
      <c r="MN52" s="4"/>
      <c r="MO52" s="4"/>
      <c r="MP52" s="4"/>
      <c r="MQ52" s="4"/>
      <c r="MR52" s="4"/>
      <c r="MS52" s="4"/>
      <c r="MT52" s="4"/>
      <c r="MU52" s="4"/>
      <c r="MV52" s="4"/>
      <c r="MW52" s="4"/>
      <c r="MX52" s="4"/>
      <c r="MY52" s="4"/>
      <c r="MZ52" s="4"/>
      <c r="NA52" s="4"/>
      <c r="NB52" s="4"/>
      <c r="NC52" s="4"/>
      <c r="ND52" s="4"/>
      <c r="NE52" s="4"/>
      <c r="NF52" s="4"/>
      <c r="NG52" s="4"/>
      <c r="NH52" s="4"/>
      <c r="NI52" s="4"/>
      <c r="NJ52" s="4"/>
      <c r="NK52" s="4"/>
      <c r="NL52" s="4"/>
      <c r="NM52" s="4"/>
      <c r="NN52" s="4"/>
      <c r="NO52" s="4"/>
      <c r="NP52" s="4"/>
      <c r="NQ52" s="4"/>
      <c r="NR52" s="4"/>
      <c r="NS52" s="4"/>
      <c r="NT52" s="4"/>
      <c r="NU52" s="4"/>
      <c r="NV52" s="4"/>
      <c r="NW52" s="4"/>
      <c r="NX52" s="4"/>
      <c r="NY52" s="4"/>
      <c r="NZ52" s="4"/>
      <c r="OA52" s="4"/>
      <c r="OB52" s="4"/>
      <c r="OC52" s="4"/>
      <c r="OD52" s="4"/>
      <c r="OE52" s="4"/>
      <c r="OF52" s="4"/>
      <c r="OG52" s="4"/>
      <c r="OH52" s="4"/>
      <c r="OI52" s="4"/>
      <c r="OJ52" s="4"/>
      <c r="OK52" s="4"/>
      <c r="OL52" s="4"/>
      <c r="OM52" s="4"/>
      <c r="ON52" s="4"/>
      <c r="OO52" s="4"/>
      <c r="OP52" s="4"/>
      <c r="OQ52" s="4"/>
      <c r="OR52" s="4"/>
      <c r="OS52" s="4"/>
      <c r="OT52" s="4"/>
      <c r="OU52" s="4"/>
      <c r="OV52" s="4"/>
      <c r="OW52" s="4"/>
      <c r="OX52" s="4"/>
      <c r="OY52" s="4"/>
      <c r="OZ52" s="4"/>
      <c r="PA52" s="4"/>
      <c r="PB52" s="4"/>
      <c r="PC52" s="4"/>
      <c r="PD52" s="4"/>
      <c r="PE52" s="4"/>
      <c r="PF52" s="4"/>
      <c r="PG52" s="4"/>
      <c r="PH52" s="4"/>
      <c r="PI52" s="4"/>
      <c r="PJ52" s="4"/>
      <c r="PK52" s="4"/>
      <c r="PL52" s="4"/>
      <c r="PM52" s="4"/>
      <c r="PN52" s="4"/>
      <c r="PO52" s="4"/>
      <c r="PP52" s="4"/>
      <c r="PQ52" s="4"/>
      <c r="PR52" s="4"/>
      <c r="PS52" s="4"/>
      <c r="PT52" s="4"/>
      <c r="PU52" s="4"/>
      <c r="PV52" s="4"/>
      <c r="PW52" s="4"/>
      <c r="PX52" s="4"/>
      <c r="PY52" s="4"/>
      <c r="PZ52" s="4"/>
      <c r="QA52" s="4"/>
      <c r="QB52" s="4"/>
      <c r="QC52" s="4"/>
      <c r="QD52" s="4"/>
      <c r="QE52" s="4"/>
      <c r="QF52" s="4"/>
      <c r="QG52" s="4"/>
      <c r="QH52" s="4"/>
      <c r="QI52" s="4"/>
      <c r="QJ52" s="4"/>
      <c r="QK52" s="4"/>
      <c r="QL52" s="4"/>
      <c r="QM52" s="4"/>
      <c r="QN52" s="4"/>
      <c r="QO52" s="4"/>
      <c r="QP52" s="4"/>
      <c r="QQ52" s="4"/>
      <c r="QR52" s="4"/>
      <c r="QS52" s="4"/>
      <c r="QT52" s="4"/>
      <c r="QU52" s="4"/>
      <c r="QV52" s="4"/>
      <c r="QW52" s="4"/>
      <c r="QX52" s="4"/>
      <c r="QY52" s="4"/>
      <c r="QZ52" s="4"/>
      <c r="RA52" s="4"/>
      <c r="RB52" s="4"/>
      <c r="RC52" s="4"/>
      <c r="RD52" s="4"/>
      <c r="RE52" s="4"/>
      <c r="RF52" s="4"/>
      <c r="RG52" s="4"/>
      <c r="RH52" s="4"/>
      <c r="RI52" s="4"/>
      <c r="RJ52" s="4"/>
      <c r="RK52" s="4"/>
      <c r="RL52" s="4"/>
      <c r="RM52" s="4"/>
      <c r="RN52" s="4"/>
      <c r="RO52" s="4"/>
      <c r="RP52" s="4"/>
      <c r="RQ52" s="4"/>
      <c r="RR52" s="4"/>
      <c r="RS52" s="4"/>
      <c r="RT52" s="4"/>
      <c r="RU52" s="4"/>
      <c r="RV52" s="4"/>
      <c r="RW52" s="4"/>
      <c r="RX52" s="4"/>
      <c r="RY52" s="4"/>
      <c r="RZ52" s="4"/>
      <c r="SA52" s="4"/>
      <c r="SB52" s="4"/>
      <c r="SC52" s="4"/>
      <c r="SD52" s="4"/>
      <c r="SE52" s="4"/>
      <c r="SF52" s="4"/>
      <c r="SG52" s="4"/>
      <c r="SH52" s="4"/>
      <c r="SI52" s="4"/>
      <c r="SJ52" s="4"/>
      <c r="SK52" s="4"/>
      <c r="SL52" s="4"/>
      <c r="SM52" s="4"/>
      <c r="SN52" s="4"/>
      <c r="SO52" s="4"/>
      <c r="SP52" s="4"/>
      <c r="SQ52" s="4"/>
      <c r="SR52" s="4"/>
      <c r="SS52" s="4"/>
      <c r="ST52" s="4"/>
      <c r="SU52" s="4"/>
      <c r="SV52" s="4"/>
      <c r="SW52" s="4"/>
      <c r="SX52" s="4"/>
      <c r="SY52" s="4"/>
      <c r="SZ52" s="4"/>
      <c r="TA52" s="4"/>
      <c r="TB52" s="4"/>
      <c r="TC52" s="4"/>
      <c r="TD52" s="4"/>
      <c r="TE52" s="4"/>
      <c r="TF52" s="4"/>
      <c r="TG52" s="4"/>
      <c r="TH52" s="4"/>
      <c r="TI52" s="4"/>
      <c r="TJ52" s="4"/>
      <c r="TK52" s="4"/>
      <c r="TL52" s="4"/>
      <c r="TM52" s="4"/>
      <c r="TN52" s="4"/>
      <c r="TO52" s="4"/>
      <c r="TP52" s="4"/>
      <c r="TQ52" s="4"/>
      <c r="TR52" s="4"/>
      <c r="TS52" s="4"/>
      <c r="TT52" s="4"/>
      <c r="TU52" s="4"/>
      <c r="TV52" s="4"/>
      <c r="TW52" s="4"/>
      <c r="TX52" s="4"/>
      <c r="TY52" s="4"/>
      <c r="TZ52" s="4"/>
      <c r="UA52" s="4"/>
      <c r="UB52" s="4"/>
      <c r="UC52" s="4"/>
      <c r="UD52" s="4"/>
      <c r="UE52" s="4"/>
      <c r="UF52" s="4"/>
      <c r="UG52" s="4"/>
      <c r="UH52" s="4"/>
      <c r="UI52" s="4"/>
      <c r="UJ52" s="4"/>
      <c r="UK52" s="4"/>
      <c r="UL52" s="4"/>
      <c r="UM52" s="4"/>
      <c r="UN52" s="4"/>
      <c r="UO52" s="4"/>
      <c r="UP52" s="4"/>
      <c r="UQ52" s="4"/>
      <c r="UR52" s="4"/>
      <c r="US52" s="4"/>
      <c r="UT52" s="4"/>
      <c r="UU52" s="4"/>
      <c r="UV52" s="4"/>
      <c r="UW52" s="4"/>
      <c r="UX52" s="4"/>
      <c r="UY52" s="4"/>
      <c r="UZ52" s="4"/>
      <c r="VA52" s="4"/>
      <c r="VB52" s="4"/>
      <c r="VC52" s="4"/>
      <c r="VD52" s="4"/>
      <c r="VE52" s="4"/>
      <c r="VF52" s="4"/>
      <c r="VG52" s="4"/>
      <c r="VH52" s="4"/>
      <c r="VI52" s="4"/>
      <c r="VJ52" s="4"/>
      <c r="VK52" s="4"/>
      <c r="VL52" s="4"/>
      <c r="VM52" s="4"/>
      <c r="VN52" s="4"/>
      <c r="VO52" s="4"/>
      <c r="VP52" s="4"/>
      <c r="VQ52" s="4"/>
      <c r="VR52" s="4"/>
      <c r="VS52" s="4"/>
      <c r="VT52" s="4"/>
      <c r="VU52" s="4"/>
      <c r="VV52" s="4"/>
      <c r="VW52" s="4"/>
      <c r="VX52" s="4"/>
      <c r="VY52" s="4"/>
      <c r="VZ52" s="4"/>
      <c r="WA52" s="4"/>
      <c r="WB52" s="4"/>
      <c r="WC52" s="4"/>
      <c r="WD52" s="4"/>
      <c r="WE52" s="4"/>
      <c r="WF52" s="4"/>
      <c r="WG52" s="4"/>
      <c r="WH52" s="4"/>
      <c r="WI52" s="4"/>
      <c r="WJ52" s="4"/>
      <c r="WK52" s="4"/>
      <c r="WL52" s="4"/>
      <c r="WM52" s="4"/>
      <c r="WN52" s="4"/>
      <c r="WO52" s="4"/>
      <c r="WP52" s="4"/>
      <c r="WQ52" s="4"/>
      <c r="WR52" s="4"/>
      <c r="WS52" s="4"/>
      <c r="WT52" s="4"/>
      <c r="WU52" s="4"/>
      <c r="WV52" s="4"/>
      <c r="WW52" s="4"/>
      <c r="WX52" s="4"/>
      <c r="WY52" s="4"/>
      <c r="WZ52" s="4"/>
      <c r="XA52" s="4"/>
      <c r="XB52" s="4"/>
      <c r="XC52" s="4"/>
      <c r="XD52" s="4"/>
      <c r="XE52" s="4"/>
      <c r="XF52" s="4"/>
      <c r="XG52" s="4"/>
      <c r="XH52" s="4"/>
      <c r="XI52" s="4"/>
      <c r="XJ52" s="4"/>
      <c r="XK52" s="4"/>
      <c r="XL52" s="4"/>
      <c r="XM52" s="4"/>
      <c r="XN52" s="4"/>
      <c r="XO52" s="4"/>
      <c r="XP52" s="4"/>
      <c r="XQ52" s="4"/>
      <c r="XR52" s="4"/>
      <c r="XS52" s="4"/>
      <c r="XT52" s="4"/>
      <c r="XU52" s="4"/>
      <c r="XV52" s="4"/>
      <c r="XW52" s="4"/>
      <c r="XX52" s="4"/>
      <c r="XY52" s="4"/>
      <c r="XZ52" s="4"/>
      <c r="YA52" s="4"/>
      <c r="YB52" s="4"/>
      <c r="YC52" s="4"/>
      <c r="YD52" s="4"/>
      <c r="YE52" s="4"/>
      <c r="YF52" s="4"/>
      <c r="YG52" s="4"/>
      <c r="YH52" s="4"/>
      <c r="YI52" s="4"/>
      <c r="YJ52" s="4"/>
      <c r="YK52" s="4"/>
      <c r="YL52" s="4"/>
      <c r="YM52" s="4"/>
      <c r="YN52" s="4"/>
      <c r="YO52" s="4"/>
      <c r="YP52" s="4"/>
      <c r="YQ52" s="4"/>
      <c r="YR52" s="4"/>
      <c r="YS52" s="4"/>
      <c r="YT52" s="4"/>
      <c r="YU52" s="4"/>
      <c r="YV52" s="4"/>
      <c r="YW52" s="4"/>
      <c r="YX52" s="4"/>
      <c r="YY52" s="4"/>
      <c r="YZ52" s="4"/>
      <c r="ZA52" s="4"/>
      <c r="ZB52" s="4"/>
      <c r="ZC52" s="4"/>
      <c r="ZD52" s="4"/>
      <c r="ZE52" s="4"/>
      <c r="ZF52" s="4"/>
      <c r="ZG52" s="4"/>
      <c r="ZH52" s="4"/>
      <c r="ZI52" s="4"/>
      <c r="ZJ52" s="4"/>
      <c r="ZK52" s="4"/>
      <c r="ZL52" s="4"/>
      <c r="ZM52" s="4"/>
      <c r="ZN52" s="4"/>
      <c r="ZO52" s="4"/>
      <c r="ZP52" s="4"/>
      <c r="ZQ52" s="4"/>
      <c r="ZR52" s="4"/>
      <c r="ZS52" s="4"/>
      <c r="ZT52" s="4"/>
      <c r="ZU52" s="4"/>
      <c r="ZV52" s="4"/>
      <c r="ZW52" s="4"/>
      <c r="ZX52" s="4"/>
      <c r="ZY52" s="4"/>
      <c r="ZZ52" s="4"/>
      <c r="AAA52" s="4"/>
      <c r="AAB52" s="4"/>
      <c r="AAC52" s="4"/>
      <c r="AAD52" s="4"/>
      <c r="AAE52" s="4"/>
      <c r="AAF52" s="4"/>
      <c r="AAG52" s="4"/>
      <c r="AAH52" s="4"/>
      <c r="AAI52" s="4"/>
      <c r="AAJ52" s="4"/>
      <c r="AAK52" s="4"/>
      <c r="AAL52" s="4"/>
      <c r="AAM52" s="4"/>
      <c r="AAN52" s="4"/>
      <c r="AAO52" s="4"/>
      <c r="AAP52" s="4"/>
      <c r="AAQ52" s="4"/>
      <c r="AAR52" s="4"/>
      <c r="AAS52" s="4"/>
      <c r="AAT52" s="4"/>
      <c r="AAU52" s="4"/>
      <c r="AAV52" s="4"/>
      <c r="AAW52" s="4"/>
      <c r="AAX52" s="4"/>
      <c r="AAY52" s="4"/>
      <c r="AAZ52" s="4"/>
      <c r="ABA52" s="4"/>
      <c r="ABB52" s="4"/>
      <c r="ABC52" s="4"/>
      <c r="ABD52" s="4"/>
      <c r="ABE52" s="4"/>
      <c r="ABF52" s="4"/>
      <c r="ABG52" s="4"/>
      <c r="ABH52" s="4"/>
      <c r="ABI52" s="4"/>
      <c r="ABJ52" s="4"/>
      <c r="ABK52" s="4"/>
      <c r="ABL52" s="4"/>
      <c r="ABM52" s="4"/>
      <c r="ABN52" s="4"/>
      <c r="ABO52" s="4"/>
      <c r="ABP52" s="4"/>
      <c r="ABQ52" s="4"/>
      <c r="ABR52" s="4"/>
      <c r="ABS52" s="4"/>
      <c r="ABT52" s="4"/>
      <c r="ABU52" s="4"/>
      <c r="ABV52" s="4"/>
      <c r="ABW52" s="4"/>
      <c r="ABX52" s="4"/>
      <c r="ABY52" s="4"/>
      <c r="ABZ52" s="4"/>
      <c r="ACA52" s="4"/>
      <c r="ACB52" s="4"/>
      <c r="ACC52" s="4"/>
      <c r="ACD52" s="4"/>
      <c r="ACE52" s="4"/>
      <c r="ACF52" s="4"/>
      <c r="ACG52" s="4"/>
      <c r="ACH52" s="4"/>
      <c r="ACI52" s="4"/>
      <c r="ACJ52" s="4"/>
      <c r="ACK52" s="4"/>
      <c r="ACL52" s="4"/>
      <c r="ACM52" s="4"/>
      <c r="ACN52" s="4"/>
      <c r="ACO52" s="4"/>
      <c r="ACP52" s="4"/>
      <c r="ACQ52" s="4"/>
      <c r="ACR52" s="4"/>
      <c r="ACS52" s="4"/>
      <c r="ACT52" s="4"/>
      <c r="ACU52" s="4"/>
      <c r="ACV52" s="4"/>
      <c r="ACW52" s="4"/>
      <c r="ACX52" s="4"/>
      <c r="ACY52" s="4"/>
      <c r="ACZ52" s="4"/>
      <c r="ADA52" s="4"/>
      <c r="ADB52" s="4"/>
      <c r="ADC52" s="4"/>
      <c r="ADD52" s="4"/>
      <c r="ADE52" s="4"/>
      <c r="ADF52" s="4"/>
      <c r="ADG52" s="4"/>
      <c r="ADH52" s="4"/>
      <c r="ADI52" s="4"/>
      <c r="ADJ52" s="4"/>
      <c r="ADK52" s="4"/>
      <c r="ADL52" s="4"/>
      <c r="ADM52" s="4"/>
      <c r="ADN52" s="4"/>
      <c r="ADO52" s="4"/>
      <c r="ADP52" s="4"/>
      <c r="ADQ52" s="4"/>
      <c r="ADR52" s="4"/>
      <c r="ADS52" s="4"/>
      <c r="ADT52" s="4"/>
      <c r="ADU52" s="4"/>
      <c r="ADV52" s="4"/>
      <c r="ADW52" s="4"/>
      <c r="ADX52" s="4"/>
      <c r="ADY52" s="4"/>
      <c r="ADZ52" s="4"/>
      <c r="AEA52" s="4"/>
      <c r="AEB52" s="4"/>
      <c r="AEC52" s="4"/>
      <c r="AED52" s="4"/>
      <c r="AEE52" s="4"/>
      <c r="AEF52" s="4"/>
      <c r="AEG52" s="4"/>
      <c r="AEH52" s="4"/>
      <c r="AEI52" s="4"/>
      <c r="AEJ52" s="4"/>
      <c r="AEK52" s="4"/>
      <c r="AEL52" s="4"/>
      <c r="AEM52" s="4"/>
      <c r="AEN52" s="4"/>
      <c r="AEO52" s="4"/>
      <c r="AEP52" s="4"/>
      <c r="AEQ52" s="4"/>
      <c r="AER52" s="4"/>
      <c r="AES52" s="4"/>
      <c r="AET52" s="4"/>
      <c r="AEU52" s="4"/>
      <c r="AEV52" s="4"/>
      <c r="AEW52" s="4"/>
      <c r="AEX52" s="4"/>
      <c r="AEY52" s="4"/>
      <c r="AEZ52" s="4"/>
      <c r="AFA52" s="4"/>
      <c r="AFB52" s="4"/>
      <c r="AFC52" s="4"/>
      <c r="AFD52" s="4"/>
      <c r="AFE52" s="4"/>
      <c r="AFF52" s="4"/>
      <c r="AFG52" s="4"/>
      <c r="AFH52" s="4"/>
      <c r="AFI52" s="4"/>
      <c r="AFJ52" s="4"/>
      <c r="AFK52" s="4"/>
      <c r="AFL52" s="4"/>
      <c r="AFM52" s="4"/>
      <c r="AFN52" s="4"/>
      <c r="AFO52" s="4"/>
      <c r="AFP52" s="4"/>
      <c r="AFQ52" s="4"/>
      <c r="AFR52" s="4"/>
      <c r="AFS52" s="4"/>
      <c r="AFT52" s="4"/>
      <c r="AFU52" s="4"/>
      <c r="AFV52" s="4"/>
      <c r="AFW52" s="4"/>
      <c r="AFX52" s="4"/>
      <c r="AFY52" s="4"/>
      <c r="AFZ52" s="4"/>
      <c r="AGA52" s="4"/>
      <c r="AGB52" s="4"/>
      <c r="AGC52" s="4"/>
      <c r="AGD52" s="4"/>
      <c r="AGE52" s="4"/>
      <c r="AGF52" s="4"/>
      <c r="AGG52" s="4"/>
      <c r="AGH52" s="4"/>
      <c r="AGI52" s="4"/>
      <c r="AGJ52" s="4"/>
      <c r="AGK52" s="4"/>
      <c r="AGL52" s="4"/>
      <c r="AGM52" s="4"/>
      <c r="AGN52" s="4"/>
      <c r="AGO52" s="4"/>
      <c r="AGP52" s="4"/>
      <c r="AGQ52" s="4"/>
      <c r="AGR52" s="4"/>
      <c r="AGS52" s="4"/>
      <c r="AGT52" s="4"/>
      <c r="AGU52" s="4"/>
      <c r="AGV52" s="4"/>
      <c r="AGW52" s="4"/>
      <c r="AGX52" s="4"/>
      <c r="AGY52" s="4"/>
      <c r="AGZ52" s="4"/>
      <c r="AHA52" s="4"/>
      <c r="AHB52" s="4"/>
      <c r="AHC52" s="4"/>
      <c r="AHD52" s="4"/>
      <c r="AHE52" s="4"/>
      <c r="AHF52" s="4"/>
      <c r="AHG52" s="4"/>
      <c r="AHH52" s="4"/>
      <c r="AHI52" s="4"/>
      <c r="AHJ52" s="4"/>
      <c r="AHK52" s="4"/>
      <c r="AHL52" s="4"/>
      <c r="AHM52" s="4"/>
      <c r="AHN52" s="4"/>
      <c r="AHO52" s="4"/>
      <c r="AHP52" s="4"/>
      <c r="AHQ52" s="4"/>
      <c r="AHR52" s="4"/>
      <c r="AHS52" s="4"/>
      <c r="AHT52" s="4"/>
      <c r="AHU52" s="4"/>
      <c r="AHV52" s="4"/>
      <c r="AHW52" s="4"/>
      <c r="AHX52" s="4"/>
      <c r="AHY52" s="4"/>
      <c r="AHZ52" s="4"/>
      <c r="AIA52" s="4"/>
      <c r="AIB52" s="4"/>
      <c r="AIC52" s="4"/>
      <c r="AID52" s="4"/>
      <c r="AIE52" s="4"/>
      <c r="AIF52" s="4"/>
      <c r="AIG52" s="4"/>
      <c r="AIH52" s="4"/>
      <c r="AII52" s="4"/>
      <c r="AIJ52" s="4"/>
      <c r="AIK52" s="4"/>
      <c r="AIL52" s="4"/>
      <c r="AIM52" s="4"/>
      <c r="AIN52" s="4"/>
      <c r="AIO52" s="4"/>
      <c r="AIP52" s="4"/>
      <c r="AIQ52" s="4"/>
      <c r="AIR52" s="4"/>
      <c r="AIS52" s="4"/>
      <c r="AIT52" s="4"/>
      <c r="AIU52" s="4"/>
      <c r="AIV52" s="4"/>
      <c r="AIW52" s="4"/>
      <c r="AIX52" s="4"/>
      <c r="AIY52" s="4"/>
      <c r="AIZ52" s="4"/>
      <c r="AJA52" s="4"/>
      <c r="AJB52" s="4"/>
      <c r="AJC52" s="4"/>
      <c r="AJD52" s="4"/>
      <c r="AJE52" s="4"/>
      <c r="AJF52" s="4"/>
      <c r="AJG52" s="4"/>
      <c r="AJH52" s="4"/>
      <c r="AJI52" s="4"/>
      <c r="AJJ52" s="4"/>
      <c r="AJK52" s="4"/>
      <c r="AJL52" s="4"/>
      <c r="AJM52" s="4"/>
      <c r="AJN52" s="4"/>
      <c r="AJO52" s="4"/>
      <c r="AJP52" s="4"/>
      <c r="AJQ52" s="4"/>
      <c r="AJR52" s="4"/>
      <c r="AJS52" s="4"/>
      <c r="AJT52" s="4"/>
      <c r="AJU52" s="4"/>
      <c r="AJV52" s="4"/>
      <c r="AJW52" s="4"/>
      <c r="AJX52" s="4"/>
      <c r="AJY52" s="4"/>
      <c r="AJZ52" s="4"/>
      <c r="AKA52" s="4"/>
      <c r="AKB52" s="4"/>
      <c r="AKC52" s="4"/>
      <c r="AKD52" s="4"/>
      <c r="AKE52" s="4"/>
      <c r="AKF52" s="4"/>
      <c r="AKG52" s="4"/>
      <c r="AKH52" s="4"/>
      <c r="AKI52" s="4"/>
      <c r="AKJ52" s="4"/>
      <c r="AKK52" s="4"/>
      <c r="AKL52" s="4"/>
      <c r="AKM52" s="4"/>
      <c r="AKN52" s="4"/>
      <c r="AKO52" s="4"/>
      <c r="AKP52" s="4"/>
      <c r="AKQ52" s="4"/>
      <c r="AKR52" s="4"/>
      <c r="AKS52" s="4"/>
      <c r="AKT52" s="4"/>
      <c r="AKU52" s="4"/>
      <c r="AKV52" s="4"/>
      <c r="AKW52" s="4"/>
      <c r="AKX52" s="4"/>
      <c r="AKY52" s="4"/>
      <c r="AKZ52" s="4"/>
      <c r="ALA52" s="4"/>
      <c r="ALB52" s="4"/>
      <c r="ALC52" s="4"/>
      <c r="ALD52" s="4"/>
      <c r="ALE52" s="4"/>
      <c r="ALF52" s="4"/>
      <c r="ALG52" s="4"/>
      <c r="ALH52" s="4"/>
      <c r="ALI52" s="4"/>
      <c r="ALJ52" s="4"/>
      <c r="ALK52" s="4"/>
      <c r="ALL52" s="4"/>
      <c r="ALM52" s="4"/>
      <c r="ALN52" s="4"/>
      <c r="ALO52" s="4"/>
      <c r="ALP52" s="4"/>
      <c r="ALQ52" s="4"/>
      <c r="ALR52" s="4"/>
      <c r="ALS52" s="4"/>
      <c r="ALT52" s="4"/>
      <c r="ALU52" s="4"/>
      <c r="ALV52" s="4"/>
      <c r="ALW52" s="4"/>
      <c r="ALX52" s="4"/>
      <c r="ALY52" s="4"/>
      <c r="ALZ52" s="4"/>
      <c r="AMA52" s="4"/>
      <c r="AMB52" s="4"/>
      <c r="AMC52" s="4"/>
      <c r="AMD52" s="4"/>
      <c r="AME52" s="4"/>
      <c r="AMF52" s="4"/>
      <c r="AMG52" s="4"/>
      <c r="AMH52" s="4"/>
      <c r="AMI52" s="4"/>
      <c r="AMJ52" s="4"/>
      <c r="AMK52" s="4"/>
      <c r="AML52" s="4"/>
      <c r="AMM52" s="4"/>
      <c r="AMN52" s="4"/>
      <c r="AMO52" s="4"/>
      <c r="AMP52" s="4"/>
      <c r="AMQ52" s="4"/>
      <c r="AMR52" s="4"/>
      <c r="AMS52" s="4"/>
      <c r="AMT52" s="4"/>
      <c r="AMU52" s="4"/>
      <c r="AMV52" s="4"/>
      <c r="AMW52" s="4"/>
      <c r="AMX52" s="4"/>
      <c r="AMY52" s="4"/>
      <c r="AMZ52" s="4"/>
      <c r="ANA52" s="4"/>
      <c r="ANB52" s="4"/>
      <c r="ANC52" s="4"/>
      <c r="AND52" s="4"/>
      <c r="ANE52" s="4"/>
      <c r="ANF52" s="4"/>
      <c r="ANG52" s="4"/>
      <c r="ANH52" s="4"/>
      <c r="ANI52" s="4"/>
      <c r="ANJ52" s="4"/>
      <c r="ANK52" s="4"/>
      <c r="ANL52" s="4"/>
      <c r="ANM52" s="4"/>
      <c r="ANN52" s="4"/>
      <c r="ANO52" s="4"/>
      <c r="ANP52" s="4"/>
      <c r="ANQ52" s="4"/>
      <c r="ANR52" s="4"/>
      <c r="ANS52" s="4"/>
      <c r="ANT52" s="4"/>
      <c r="ANU52" s="4"/>
      <c r="ANV52" s="4"/>
      <c r="ANW52" s="4"/>
      <c r="ANX52" s="4"/>
      <c r="ANY52" s="4"/>
      <c r="ANZ52" s="4"/>
      <c r="AOA52" s="4"/>
      <c r="AOB52" s="4"/>
      <c r="AOC52" s="4"/>
      <c r="AOD52" s="4"/>
      <c r="AOE52" s="4"/>
      <c r="AOF52" s="4"/>
      <c r="AOG52" s="4"/>
      <c r="AOH52" s="4"/>
      <c r="AOI52" s="4"/>
      <c r="AOJ52" s="4"/>
      <c r="AOK52" s="4"/>
      <c r="AOL52" s="4"/>
      <c r="AOM52" s="4"/>
      <c r="AON52" s="4"/>
      <c r="AOO52" s="4"/>
      <c r="AOP52" s="4"/>
      <c r="AOQ52" s="4"/>
      <c r="AOR52" s="4"/>
      <c r="AOS52" s="4"/>
      <c r="AOT52" s="4"/>
      <c r="AOU52" s="4"/>
      <c r="AOV52" s="4"/>
      <c r="AOW52" s="4"/>
      <c r="AOX52" s="4"/>
      <c r="AOY52" s="4"/>
      <c r="AOZ52" s="4"/>
      <c r="APA52" s="4"/>
      <c r="APB52" s="4"/>
      <c r="APC52" s="4"/>
      <c r="APD52" s="4"/>
      <c r="APE52" s="4"/>
      <c r="APF52" s="4"/>
      <c r="APG52" s="4"/>
      <c r="APH52" s="4"/>
      <c r="API52" s="4"/>
      <c r="APJ52" s="4"/>
      <c r="APK52" s="4"/>
      <c r="APL52" s="4"/>
      <c r="APM52" s="4"/>
      <c r="APN52" s="4"/>
      <c r="APO52" s="4"/>
      <c r="APP52" s="4"/>
      <c r="APQ52" s="4"/>
      <c r="APR52" s="4"/>
      <c r="APS52" s="4"/>
      <c r="APT52" s="4"/>
      <c r="APU52" s="4"/>
      <c r="APV52" s="4"/>
      <c r="APW52" s="4"/>
      <c r="APX52" s="4"/>
      <c r="APY52" s="4"/>
      <c r="APZ52" s="4"/>
      <c r="AQA52" s="4"/>
      <c r="AQB52" s="4"/>
      <c r="AQC52" s="4"/>
      <c r="AQD52" s="4"/>
      <c r="AQE52" s="4"/>
      <c r="AQF52" s="4"/>
      <c r="AQG52" s="4"/>
      <c r="AQH52" s="4"/>
      <c r="AQI52" s="4"/>
      <c r="AQJ52" s="4"/>
      <c r="AQK52" s="4"/>
      <c r="AQL52" s="4"/>
      <c r="AQM52" s="4"/>
      <c r="AQN52" s="4"/>
      <c r="AQO52" s="4"/>
      <c r="AQP52" s="4"/>
      <c r="AQQ52" s="4"/>
      <c r="AQR52" s="4"/>
      <c r="AQS52" s="4"/>
      <c r="AQT52" s="4"/>
      <c r="AQU52" s="4"/>
      <c r="AQV52" s="4"/>
      <c r="AQW52" s="4"/>
      <c r="AQX52" s="4"/>
      <c r="AQY52" s="4"/>
      <c r="AQZ52" s="4"/>
      <c r="ARA52" s="4"/>
      <c r="ARB52" s="4"/>
      <c r="ARC52" s="4"/>
      <c r="ARD52" s="4"/>
      <c r="ARE52" s="4"/>
      <c r="ARF52" s="4"/>
      <c r="ARG52" s="4"/>
      <c r="ARH52" s="4"/>
      <c r="ARI52" s="4"/>
      <c r="ARJ52" s="4"/>
      <c r="ARK52" s="4"/>
      <c r="ARL52" s="4"/>
      <c r="ARM52" s="4"/>
      <c r="ARN52" s="4"/>
      <c r="ARO52" s="4"/>
      <c r="ARP52" s="4"/>
      <c r="ARQ52" s="4"/>
      <c r="ARR52" s="4"/>
      <c r="ARS52" s="4"/>
      <c r="ART52" s="4"/>
      <c r="ARU52" s="4"/>
      <c r="ARV52" s="4"/>
      <c r="ARW52" s="4"/>
      <c r="ARX52" s="4"/>
      <c r="ARY52" s="4"/>
      <c r="ARZ52" s="4"/>
      <c r="ASA52" s="4"/>
      <c r="ASB52" s="4"/>
      <c r="ASC52" s="4"/>
      <c r="ASD52" s="4"/>
      <c r="ASE52" s="4"/>
      <c r="ASF52" s="4"/>
      <c r="ASG52" s="4"/>
      <c r="ASH52" s="4"/>
      <c r="ASI52" s="4"/>
      <c r="ASJ52" s="4"/>
      <c r="ASK52" s="4"/>
      <c r="ASL52" s="4"/>
      <c r="ASM52" s="4"/>
      <c r="ASN52" s="4"/>
      <c r="ASO52" s="4"/>
      <c r="ASP52" s="4"/>
      <c r="ASQ52" s="4"/>
      <c r="ASR52" s="4"/>
      <c r="ASS52" s="4"/>
      <c r="AST52" s="4"/>
      <c r="ASU52" s="4"/>
      <c r="ASV52" s="4"/>
      <c r="ASW52" s="4"/>
      <c r="ASX52" s="4"/>
      <c r="ASY52" s="4"/>
      <c r="ASZ52" s="4"/>
      <c r="ATA52" s="4"/>
      <c r="ATB52" s="4"/>
      <c r="ATC52" s="4"/>
      <c r="ATD52" s="4"/>
      <c r="ATE52" s="4"/>
      <c r="ATF52" s="4"/>
      <c r="ATG52" s="4"/>
      <c r="ATH52" s="4"/>
      <c r="ATI52" s="4"/>
      <c r="ATJ52" s="4"/>
      <c r="ATK52" s="4"/>
      <c r="ATL52" s="4"/>
      <c r="ATM52" s="4"/>
      <c r="ATN52" s="4"/>
      <c r="ATO52" s="4"/>
      <c r="ATP52" s="4"/>
      <c r="ATQ52" s="4"/>
      <c r="ATR52" s="4"/>
      <c r="ATS52" s="4"/>
      <c r="ATT52" s="4"/>
      <c r="ATU52" s="4"/>
      <c r="ATV52" s="4"/>
      <c r="ATW52" s="4"/>
      <c r="ATX52" s="4"/>
      <c r="ATY52" s="4"/>
      <c r="ATZ52" s="4"/>
      <c r="AUA52" s="4"/>
      <c r="AUB52" s="4"/>
      <c r="AUC52" s="4"/>
      <c r="AUD52" s="4"/>
      <c r="AUE52" s="4"/>
      <c r="AUF52" s="4"/>
      <c r="AUG52" s="4"/>
      <c r="AUH52" s="4"/>
      <c r="AUI52" s="4"/>
      <c r="AUJ52" s="4"/>
      <c r="AUK52" s="4"/>
      <c r="AUL52" s="4"/>
      <c r="AUM52" s="4"/>
      <c r="AUN52" s="4"/>
      <c r="AUO52" s="4"/>
      <c r="AUP52" s="4"/>
      <c r="AUQ52" s="4"/>
      <c r="AUR52" s="4"/>
      <c r="AUS52" s="4"/>
      <c r="AUT52" s="4"/>
      <c r="AUU52" s="4"/>
      <c r="AUV52" s="4"/>
      <c r="AUW52" s="4"/>
      <c r="AUX52" s="4"/>
      <c r="AUY52" s="4"/>
      <c r="AUZ52" s="4"/>
      <c r="AVA52" s="4"/>
      <c r="AVB52" s="4"/>
      <c r="AVC52" s="4"/>
      <c r="AVD52" s="4"/>
      <c r="AVE52" s="4"/>
      <c r="AVF52" s="4"/>
      <c r="AVG52" s="4"/>
      <c r="AVH52" s="4"/>
      <c r="AVI52" s="4"/>
      <c r="AVJ52" s="4"/>
      <c r="AVK52" s="4"/>
      <c r="AVL52" s="4"/>
      <c r="AVM52" s="4"/>
      <c r="AVN52" s="4"/>
      <c r="AVO52" s="4"/>
      <c r="AVP52" s="4"/>
      <c r="AVQ52" s="4"/>
      <c r="AVR52" s="4"/>
      <c r="AVS52" s="4"/>
      <c r="AVT52" s="4"/>
      <c r="AVU52" s="4"/>
      <c r="AVV52" s="4"/>
      <c r="AVW52" s="4"/>
      <c r="AVX52" s="4"/>
      <c r="AVY52" s="4"/>
      <c r="AVZ52" s="4"/>
      <c r="AWA52" s="4"/>
      <c r="AWB52" s="4"/>
      <c r="AWC52" s="4"/>
      <c r="AWD52" s="4"/>
      <c r="AWE52" s="4"/>
      <c r="AWF52" s="4"/>
      <c r="AWG52" s="4"/>
      <c r="AWH52" s="4"/>
      <c r="AWI52" s="4"/>
      <c r="AWJ52" s="4"/>
      <c r="AWK52" s="4"/>
      <c r="AWL52" s="4"/>
      <c r="AWM52" s="4"/>
      <c r="AWN52" s="4"/>
      <c r="AWO52" s="4"/>
      <c r="AWP52" s="4"/>
      <c r="AWQ52" s="4"/>
      <c r="AWR52" s="4"/>
      <c r="AWS52" s="4"/>
      <c r="AWT52" s="4"/>
      <c r="AWU52" s="4"/>
      <c r="AWV52" s="4"/>
      <c r="AWW52" s="4"/>
      <c r="AWX52" s="4"/>
      <c r="AWY52" s="4"/>
      <c r="AWZ52" s="4"/>
      <c r="AXA52" s="4"/>
      <c r="AXB52" s="4"/>
      <c r="AXC52" s="4"/>
      <c r="AXD52" s="4"/>
      <c r="AXE52" s="4"/>
      <c r="AXF52" s="4"/>
      <c r="AXG52" s="4"/>
      <c r="AXH52" s="4"/>
      <c r="AXI52" s="4"/>
      <c r="AXJ52" s="4"/>
      <c r="AXK52" s="4"/>
      <c r="AXL52" s="4"/>
      <c r="AXM52" s="4"/>
      <c r="AXN52" s="4"/>
      <c r="AXO52" s="4"/>
      <c r="AXP52" s="4"/>
      <c r="AXQ52" s="4"/>
      <c r="AXR52" s="4"/>
      <c r="AXS52" s="4"/>
      <c r="AXT52" s="4"/>
      <c r="AXU52" s="4"/>
      <c r="AXV52" s="4"/>
      <c r="AXW52" s="4"/>
      <c r="AXX52" s="4"/>
      <c r="AXY52" s="4"/>
      <c r="AXZ52" s="4"/>
      <c r="AYA52" s="4"/>
      <c r="AYB52" s="4"/>
      <c r="AYC52" s="4"/>
      <c r="AYD52" s="4"/>
      <c r="AYE52" s="4"/>
      <c r="AYF52" s="4"/>
      <c r="AYG52" s="4"/>
      <c r="AYH52" s="4"/>
      <c r="AYI52" s="4"/>
      <c r="AYJ52" s="4"/>
      <c r="AYK52" s="4"/>
      <c r="AYL52" s="4"/>
      <c r="AYM52" s="4"/>
      <c r="AYN52" s="4"/>
      <c r="AYO52" s="4"/>
      <c r="AYP52" s="4"/>
      <c r="AYQ52" s="4"/>
      <c r="AYR52" s="4"/>
      <c r="AYS52" s="4"/>
      <c r="AYT52" s="4"/>
      <c r="AYU52" s="4"/>
      <c r="AYV52" s="4"/>
      <c r="AYW52" s="4"/>
      <c r="AYX52" s="4"/>
      <c r="AYY52" s="4"/>
      <c r="AYZ52" s="4"/>
      <c r="AZA52" s="4"/>
      <c r="AZB52" s="4"/>
      <c r="AZC52" s="4"/>
      <c r="AZD52" s="4"/>
      <c r="AZE52" s="4"/>
      <c r="AZF52" s="4"/>
      <c r="AZG52" s="4"/>
      <c r="AZH52" s="4"/>
      <c r="AZI52" s="4"/>
      <c r="AZJ52" s="4"/>
      <c r="AZK52" s="4"/>
      <c r="AZL52" s="4"/>
      <c r="AZM52" s="4"/>
      <c r="AZN52" s="4"/>
      <c r="AZO52" s="4"/>
      <c r="AZP52" s="4"/>
      <c r="AZQ52" s="4"/>
      <c r="AZR52" s="4"/>
      <c r="AZS52" s="4"/>
      <c r="AZT52" s="4"/>
      <c r="AZU52" s="4"/>
      <c r="AZV52" s="4"/>
      <c r="AZW52" s="4"/>
      <c r="AZX52" s="4"/>
      <c r="AZY52" s="4"/>
      <c r="AZZ52" s="4"/>
      <c r="BAA52" s="4"/>
      <c r="BAB52" s="4"/>
      <c r="BAC52" s="4"/>
      <c r="BAD52" s="4"/>
      <c r="BAE52" s="4"/>
      <c r="BAF52" s="4"/>
      <c r="BAG52" s="4"/>
      <c r="BAH52" s="4"/>
      <c r="BAI52" s="4"/>
      <c r="BAJ52" s="4"/>
      <c r="BAK52" s="4"/>
      <c r="BAL52" s="4"/>
      <c r="BAM52" s="4"/>
      <c r="BAN52" s="4"/>
      <c r="BAO52" s="4"/>
      <c r="BAP52" s="4"/>
      <c r="BAQ52" s="4"/>
      <c r="BAR52" s="4"/>
      <c r="BAS52" s="4"/>
      <c r="BAT52" s="4"/>
      <c r="BAU52" s="4"/>
      <c r="BAV52" s="4"/>
      <c r="BAW52" s="4"/>
      <c r="BAX52" s="4"/>
      <c r="BAY52" s="4"/>
      <c r="BAZ52" s="4"/>
      <c r="BBA52" s="4"/>
      <c r="BBB52" s="4"/>
      <c r="BBC52" s="4"/>
      <c r="BBD52" s="4"/>
      <c r="BBE52" s="4"/>
      <c r="BBF52" s="4"/>
      <c r="BBG52" s="4"/>
      <c r="BBH52" s="4"/>
      <c r="BBI52" s="4"/>
      <c r="BBJ52" s="4"/>
      <c r="BBK52" s="4"/>
      <c r="BBL52" s="4"/>
      <c r="BBM52" s="4"/>
      <c r="BBN52" s="4"/>
      <c r="BBO52" s="4"/>
      <c r="BBP52" s="4"/>
      <c r="BBQ52" s="4"/>
      <c r="BBR52" s="4"/>
      <c r="BBS52" s="4"/>
      <c r="BBT52" s="4"/>
      <c r="BBU52" s="4"/>
      <c r="BBV52" s="4"/>
      <c r="BBW52" s="4"/>
      <c r="BBX52" s="4"/>
      <c r="BBY52" s="4"/>
      <c r="BBZ52" s="4"/>
      <c r="BCA52" s="4"/>
      <c r="BCB52" s="4"/>
      <c r="BCC52" s="4"/>
      <c r="BCD52" s="4"/>
      <c r="BCE52" s="4"/>
      <c r="BCF52" s="4"/>
      <c r="BCG52" s="4"/>
      <c r="BCH52" s="4"/>
      <c r="BCI52" s="4"/>
      <c r="BCJ52" s="4"/>
      <c r="BCK52" s="4"/>
      <c r="BCL52" s="4"/>
      <c r="BCM52" s="4"/>
      <c r="BCN52" s="4"/>
      <c r="BCO52" s="4"/>
      <c r="BCP52" s="4"/>
      <c r="BCQ52" s="4"/>
      <c r="BCR52" s="4"/>
      <c r="BCS52" s="4"/>
      <c r="BCT52" s="4"/>
      <c r="BCU52" s="4"/>
      <c r="BCV52" s="4"/>
      <c r="BCW52" s="4"/>
      <c r="BCX52" s="4"/>
      <c r="BCY52" s="4"/>
      <c r="BCZ52" s="4"/>
      <c r="BDA52" s="4"/>
      <c r="BDB52" s="4"/>
      <c r="BDC52" s="4"/>
      <c r="BDD52" s="4"/>
      <c r="BDE52" s="4"/>
      <c r="BDF52" s="4"/>
      <c r="BDG52" s="4"/>
      <c r="BDH52" s="4"/>
      <c r="BDI52" s="4"/>
      <c r="BDJ52" s="4"/>
      <c r="BDK52" s="4"/>
      <c r="BDL52" s="4"/>
      <c r="BDM52" s="4"/>
      <c r="BDN52" s="4"/>
      <c r="BDO52" s="4"/>
      <c r="BDP52" s="4"/>
      <c r="BDQ52" s="4"/>
      <c r="BDR52" s="4"/>
      <c r="BDS52" s="4"/>
      <c r="BDT52" s="4"/>
      <c r="BDU52" s="4"/>
      <c r="BDV52" s="4"/>
      <c r="BDW52" s="4"/>
      <c r="BDX52" s="4"/>
      <c r="BDY52" s="4"/>
      <c r="BDZ52" s="4"/>
      <c r="BEA52" s="4"/>
      <c r="BEB52" s="4"/>
      <c r="BEC52" s="4"/>
      <c r="BED52" s="4"/>
      <c r="BEE52" s="4"/>
      <c r="BEF52" s="4"/>
      <c r="BEG52" s="4"/>
      <c r="BEH52" s="4"/>
      <c r="BEI52" s="4"/>
      <c r="BEJ52" s="4"/>
      <c r="BEK52" s="4"/>
      <c r="BEL52" s="4"/>
      <c r="BEM52" s="4"/>
      <c r="BEN52" s="4"/>
      <c r="BEO52" s="4"/>
      <c r="BEP52" s="4"/>
      <c r="BEQ52" s="4"/>
      <c r="BER52" s="4"/>
      <c r="BES52" s="4"/>
      <c r="BET52" s="4"/>
      <c r="BEU52" s="4"/>
      <c r="BEV52" s="4"/>
      <c r="BEW52" s="4"/>
      <c r="BEX52" s="4"/>
      <c r="BEY52" s="4"/>
      <c r="BEZ52" s="4"/>
      <c r="BFA52" s="4"/>
      <c r="BFB52" s="4"/>
      <c r="BFC52" s="4"/>
      <c r="BFD52" s="4"/>
      <c r="BFE52" s="4"/>
      <c r="BFF52" s="4"/>
      <c r="BFG52" s="4"/>
      <c r="BFH52" s="4"/>
      <c r="BFI52" s="4"/>
      <c r="BFJ52" s="4"/>
      <c r="BFK52" s="4"/>
      <c r="BFL52" s="4"/>
      <c r="BFM52" s="4"/>
      <c r="BFN52" s="4"/>
      <c r="BFO52" s="4"/>
      <c r="BFP52" s="4"/>
      <c r="BFQ52" s="4"/>
      <c r="BFR52" s="4"/>
      <c r="BFS52" s="4"/>
      <c r="BFT52" s="4"/>
      <c r="BFU52" s="4"/>
      <c r="BFV52" s="4"/>
      <c r="BFW52" s="4"/>
      <c r="BFX52" s="4"/>
      <c r="BFY52" s="4"/>
      <c r="BFZ52" s="4"/>
      <c r="BGA52" s="4"/>
      <c r="BGB52" s="4"/>
      <c r="BGC52" s="4"/>
      <c r="BGD52" s="4"/>
      <c r="BGE52" s="4"/>
      <c r="BGF52" s="4"/>
      <c r="BGG52" s="4"/>
      <c r="BGH52" s="4"/>
      <c r="BGI52" s="4"/>
      <c r="BGJ52" s="4"/>
      <c r="BGK52" s="4"/>
      <c r="BGL52" s="4"/>
      <c r="BGM52" s="4"/>
      <c r="BGN52" s="4"/>
      <c r="BGO52" s="4"/>
      <c r="BGP52" s="4"/>
      <c r="BGQ52" s="4"/>
      <c r="BGR52" s="4"/>
      <c r="BGS52" s="4"/>
      <c r="BGT52" s="4"/>
      <c r="BGU52" s="4"/>
      <c r="BGV52" s="4"/>
      <c r="BGW52" s="4"/>
      <c r="BGX52" s="4"/>
      <c r="BGY52" s="4"/>
      <c r="BGZ52" s="4"/>
      <c r="BHA52" s="4"/>
      <c r="BHB52" s="4"/>
      <c r="BHC52" s="4"/>
      <c r="BHD52" s="4"/>
      <c r="BHE52" s="4"/>
      <c r="BHF52" s="4"/>
      <c r="BHG52" s="4"/>
      <c r="BHH52" s="4"/>
      <c r="BHI52" s="4"/>
      <c r="BHJ52" s="4"/>
      <c r="BHK52" s="4"/>
      <c r="BHL52" s="4"/>
      <c r="BHM52" s="4"/>
      <c r="BHN52" s="4"/>
      <c r="BHO52" s="4"/>
      <c r="BHP52" s="4"/>
      <c r="BHQ52" s="4"/>
      <c r="BHR52" s="4"/>
      <c r="BHS52" s="4"/>
      <c r="BHT52" s="4"/>
      <c r="BHU52" s="4"/>
      <c r="BHV52" s="4"/>
      <c r="BHW52" s="4"/>
      <c r="BHX52" s="4"/>
      <c r="BHY52" s="4"/>
      <c r="BHZ52" s="4"/>
      <c r="BIA52" s="4"/>
      <c r="BIB52" s="4"/>
      <c r="BIC52" s="4"/>
      <c r="BID52" s="4"/>
      <c r="BIE52" s="4"/>
      <c r="BIF52" s="4"/>
      <c r="BIG52" s="4"/>
      <c r="BIH52" s="4"/>
      <c r="BII52" s="4"/>
      <c r="BIJ52" s="4"/>
      <c r="BIK52" s="4"/>
      <c r="BIL52" s="4"/>
      <c r="BIM52" s="4"/>
      <c r="BIN52" s="4"/>
      <c r="BIO52" s="4"/>
      <c r="BIP52" s="4"/>
      <c r="BIQ52" s="4"/>
      <c r="BIR52" s="4"/>
      <c r="BIS52" s="4"/>
      <c r="BIT52" s="4"/>
      <c r="BIU52" s="4"/>
      <c r="BIV52" s="4"/>
      <c r="BIW52" s="4"/>
      <c r="BIX52" s="4"/>
      <c r="BIY52" s="4"/>
      <c r="BIZ52" s="4"/>
      <c r="BJA52" s="4"/>
      <c r="BJB52" s="4"/>
      <c r="BJC52" s="4"/>
      <c r="BJD52" s="4"/>
      <c r="BJE52" s="4"/>
      <c r="BJF52" s="4"/>
      <c r="BJG52" s="4"/>
      <c r="BJH52" s="4"/>
      <c r="BJI52" s="4"/>
      <c r="BJJ52" s="4"/>
      <c r="BJK52" s="4"/>
      <c r="BJL52" s="4"/>
      <c r="BJM52" s="4"/>
      <c r="BJN52" s="4"/>
      <c r="BJO52" s="4"/>
      <c r="BJP52" s="4"/>
      <c r="BJQ52" s="4"/>
      <c r="BJR52" s="4"/>
      <c r="BJS52" s="4"/>
      <c r="BJT52" s="4"/>
      <c r="BJU52" s="4"/>
      <c r="BJV52" s="4"/>
      <c r="BJW52" s="4"/>
      <c r="BJX52" s="4"/>
      <c r="BJY52" s="4"/>
      <c r="BJZ52" s="4"/>
      <c r="BKA52" s="4"/>
      <c r="BKB52" s="4"/>
      <c r="BKC52" s="4"/>
      <c r="BKD52" s="4"/>
      <c r="BKE52" s="4"/>
      <c r="BKF52" s="4"/>
      <c r="BKG52" s="4"/>
      <c r="BKH52" s="4"/>
      <c r="BKI52" s="4"/>
      <c r="BKJ52" s="4"/>
      <c r="BKK52" s="4"/>
      <c r="BKL52" s="4"/>
      <c r="BKM52" s="4"/>
      <c r="BKN52" s="4"/>
      <c r="BKO52" s="4"/>
      <c r="BKP52" s="4"/>
      <c r="BKQ52" s="4"/>
      <c r="BKR52" s="4"/>
      <c r="BKS52" s="4"/>
      <c r="BKT52" s="4"/>
      <c r="BKU52" s="4"/>
      <c r="BKV52" s="4"/>
      <c r="BKW52" s="4"/>
      <c r="BKX52" s="4"/>
      <c r="BKY52" s="4"/>
      <c r="BKZ52" s="4"/>
      <c r="BLA52" s="4"/>
      <c r="BLB52" s="4"/>
      <c r="BLC52" s="4"/>
      <c r="BLD52" s="4"/>
      <c r="BLE52" s="4"/>
      <c r="BLF52" s="4"/>
      <c r="BLG52" s="4"/>
      <c r="BLH52" s="4"/>
      <c r="BLI52" s="4"/>
      <c r="BLJ52" s="4"/>
      <c r="BLK52" s="4"/>
      <c r="BLL52" s="4"/>
      <c r="BLM52" s="4"/>
      <c r="BLN52" s="4"/>
      <c r="BLO52" s="4"/>
      <c r="BLP52" s="4"/>
      <c r="BLQ52" s="4"/>
      <c r="BLR52" s="4"/>
      <c r="BLS52" s="4"/>
      <c r="BLT52" s="4"/>
      <c r="BLU52" s="4"/>
      <c r="BLV52" s="4"/>
      <c r="BLW52" s="4"/>
      <c r="BLX52" s="4"/>
      <c r="BLY52" s="4"/>
      <c r="BLZ52" s="4"/>
      <c r="BMA52" s="4"/>
      <c r="BMB52" s="4"/>
      <c r="BMC52" s="4"/>
      <c r="BMD52" s="4"/>
      <c r="BME52" s="4"/>
      <c r="BMF52" s="4"/>
      <c r="BMG52" s="4"/>
      <c r="BMH52" s="4"/>
      <c r="BMI52" s="4"/>
      <c r="BMJ52" s="4"/>
      <c r="BMK52" s="4"/>
      <c r="BML52" s="4"/>
      <c r="BMM52" s="4"/>
      <c r="BMN52" s="4"/>
      <c r="BMO52" s="4"/>
      <c r="BMP52" s="4"/>
      <c r="BMQ52" s="4"/>
      <c r="BMR52" s="4"/>
      <c r="BMS52" s="4"/>
      <c r="BMT52" s="4"/>
      <c r="BMU52" s="4"/>
      <c r="BMV52" s="4"/>
      <c r="BMW52" s="4"/>
      <c r="BMX52" s="4"/>
      <c r="BMY52" s="4"/>
      <c r="BMZ52" s="4"/>
      <c r="BNA52" s="4"/>
      <c r="BNB52" s="4"/>
      <c r="BNC52" s="4"/>
      <c r="BND52" s="4"/>
      <c r="BNE52" s="4"/>
      <c r="BNF52" s="4"/>
      <c r="BNG52" s="4"/>
      <c r="BNH52" s="4"/>
      <c r="BNI52" s="4"/>
      <c r="BNJ52" s="4"/>
      <c r="BNK52" s="4"/>
      <c r="BNL52" s="4"/>
      <c r="BNM52" s="4"/>
      <c r="BNN52" s="4"/>
      <c r="BNO52" s="4"/>
      <c r="BNP52" s="4"/>
      <c r="BNQ52" s="4"/>
      <c r="BNR52" s="4"/>
      <c r="BNS52" s="4"/>
      <c r="BNT52" s="4"/>
      <c r="BNU52" s="4"/>
      <c r="BNV52" s="4"/>
      <c r="BNW52" s="4"/>
      <c r="BNX52" s="4"/>
      <c r="BNY52" s="4"/>
      <c r="BNZ52" s="4"/>
      <c r="BOA52" s="4"/>
      <c r="BOB52" s="4"/>
      <c r="BOC52" s="4"/>
      <c r="BOD52" s="4"/>
      <c r="BOE52" s="4"/>
      <c r="BOF52" s="4"/>
      <c r="BOG52" s="4"/>
      <c r="BOH52" s="4"/>
      <c r="BOI52" s="4"/>
      <c r="BOJ52" s="4"/>
      <c r="BOK52" s="4"/>
      <c r="BOL52" s="4"/>
      <c r="BOM52" s="4"/>
      <c r="BON52" s="4"/>
      <c r="BOO52" s="4"/>
      <c r="BOP52" s="4"/>
      <c r="BOQ52" s="4"/>
      <c r="BOR52" s="4"/>
      <c r="BOS52" s="4"/>
      <c r="BOT52" s="4"/>
      <c r="BOU52" s="4"/>
      <c r="BOV52" s="4"/>
      <c r="BOW52" s="4"/>
      <c r="BOX52" s="4"/>
      <c r="BOY52" s="4"/>
      <c r="BOZ52" s="4"/>
      <c r="BPA52" s="4"/>
      <c r="BPB52" s="4"/>
      <c r="BPC52" s="4"/>
      <c r="BPD52" s="4"/>
      <c r="BPE52" s="4"/>
      <c r="BPF52" s="4"/>
      <c r="BPG52" s="4"/>
      <c r="BPH52" s="4"/>
      <c r="BPI52" s="4"/>
      <c r="BPJ52" s="4"/>
      <c r="BPK52" s="4"/>
      <c r="BPL52" s="4"/>
      <c r="BPM52" s="4"/>
      <c r="BPN52" s="4"/>
      <c r="BPO52" s="4"/>
      <c r="BPP52" s="4"/>
      <c r="BPQ52" s="4"/>
      <c r="BPR52" s="4"/>
      <c r="BPS52" s="4"/>
      <c r="BPT52" s="4"/>
      <c r="BPU52" s="4"/>
      <c r="BPV52" s="4"/>
      <c r="BPW52" s="4"/>
      <c r="BPX52" s="4"/>
      <c r="BPY52" s="4"/>
      <c r="BPZ52" s="4"/>
      <c r="BQA52" s="4"/>
      <c r="BQB52" s="4"/>
      <c r="BQC52" s="4"/>
      <c r="BQD52" s="4"/>
      <c r="BQE52" s="4"/>
      <c r="BQF52" s="4"/>
      <c r="BQG52" s="4"/>
      <c r="BQH52" s="4"/>
      <c r="BQI52" s="4"/>
      <c r="BQJ52" s="4"/>
      <c r="BQK52" s="4"/>
      <c r="BQL52" s="4"/>
      <c r="BQM52" s="4"/>
      <c r="BQN52" s="4"/>
      <c r="BQO52" s="4"/>
      <c r="BQP52" s="4"/>
      <c r="BQQ52" s="4"/>
      <c r="BQR52" s="4"/>
      <c r="BQS52" s="4"/>
      <c r="BQT52" s="4"/>
      <c r="BQU52" s="4"/>
      <c r="BQV52" s="4"/>
      <c r="BQW52" s="4"/>
      <c r="BQX52" s="4"/>
      <c r="BQY52" s="4"/>
      <c r="BQZ52" s="4"/>
      <c r="BRA52" s="4"/>
      <c r="BRB52" s="4"/>
      <c r="BRC52" s="4"/>
      <c r="BRD52" s="4"/>
      <c r="BRE52" s="4"/>
      <c r="BRF52" s="4"/>
      <c r="BRG52" s="4"/>
      <c r="BRH52" s="4"/>
      <c r="BRI52" s="4"/>
      <c r="BRJ52" s="4"/>
      <c r="BRK52" s="4"/>
      <c r="BRL52" s="4"/>
      <c r="BRM52" s="4"/>
      <c r="BRN52" s="4"/>
      <c r="BRO52" s="4"/>
      <c r="BRP52" s="4"/>
      <c r="BRQ52" s="4"/>
      <c r="BRR52" s="4"/>
      <c r="BRS52" s="4"/>
      <c r="BRT52" s="4"/>
      <c r="BRU52" s="4"/>
      <c r="BRV52" s="4"/>
      <c r="BRW52" s="4"/>
      <c r="BRX52" s="4"/>
      <c r="BRY52" s="4"/>
      <c r="BRZ52" s="4"/>
      <c r="BSA52" s="4"/>
      <c r="BSB52" s="4"/>
      <c r="BSC52" s="4"/>
      <c r="BSD52" s="4"/>
      <c r="BSE52" s="4"/>
      <c r="BSF52" s="4"/>
      <c r="BSG52" s="4"/>
      <c r="BSH52" s="4"/>
      <c r="BSI52" s="4"/>
      <c r="BSJ52" s="4"/>
      <c r="BSK52" s="4"/>
      <c r="BSL52" s="4"/>
      <c r="BSM52" s="4"/>
      <c r="BSN52" s="4"/>
      <c r="BSO52" s="4"/>
      <c r="BSP52" s="4"/>
      <c r="BSQ52" s="4"/>
      <c r="BSR52" s="4"/>
      <c r="BSS52" s="4"/>
      <c r="BST52" s="4"/>
      <c r="BSU52" s="4"/>
      <c r="BSV52" s="4"/>
      <c r="BSW52" s="4"/>
      <c r="BSX52" s="4"/>
      <c r="BSY52" s="4"/>
      <c r="BSZ52" s="4"/>
      <c r="BTA52" s="4"/>
      <c r="BTB52" s="4"/>
      <c r="BTC52" s="4"/>
      <c r="BTD52" s="4"/>
      <c r="BTE52" s="4"/>
      <c r="BTF52" s="4"/>
      <c r="BTG52" s="4"/>
      <c r="BTH52" s="4"/>
      <c r="BTI52" s="4"/>
      <c r="BTJ52" s="4"/>
      <c r="BTK52" s="4"/>
      <c r="BTL52" s="4"/>
      <c r="BTM52" s="4"/>
      <c r="BTN52" s="4"/>
      <c r="BTO52" s="4"/>
      <c r="BTP52" s="4"/>
      <c r="BTQ52" s="4"/>
      <c r="BTR52" s="4"/>
      <c r="BTS52" s="4"/>
      <c r="BTT52" s="4"/>
      <c r="BTU52" s="4"/>
      <c r="BTV52" s="4"/>
      <c r="BTW52" s="4"/>
      <c r="BTX52" s="4"/>
      <c r="BTY52" s="4"/>
      <c r="BTZ52" s="4"/>
      <c r="BUA52" s="4"/>
      <c r="BUB52" s="4"/>
      <c r="BUC52" s="4"/>
      <c r="BUD52" s="4"/>
      <c r="BUE52" s="4"/>
      <c r="BUF52" s="4"/>
      <c r="BUG52" s="4"/>
      <c r="BUH52" s="4"/>
      <c r="BUI52" s="4"/>
      <c r="BUJ52" s="4"/>
      <c r="BUK52" s="4"/>
      <c r="BUL52" s="4"/>
      <c r="BUM52" s="4"/>
      <c r="BUN52" s="4"/>
      <c r="BUO52" s="4"/>
      <c r="BUP52" s="4"/>
      <c r="BUQ52" s="4"/>
      <c r="BUR52" s="4"/>
      <c r="BUS52" s="4"/>
      <c r="BUT52" s="4"/>
      <c r="BUU52" s="4"/>
      <c r="BUV52" s="4"/>
      <c r="BUW52" s="4"/>
      <c r="BUX52" s="4"/>
      <c r="BUY52" s="4"/>
      <c r="BUZ52" s="4"/>
      <c r="BVA52" s="4"/>
      <c r="BVB52" s="4"/>
      <c r="BVC52" s="4"/>
      <c r="BVD52" s="4"/>
      <c r="BVE52" s="4"/>
      <c r="BVF52" s="4"/>
      <c r="BVG52" s="4"/>
      <c r="BVH52" s="4"/>
      <c r="BVI52" s="4"/>
      <c r="BVJ52" s="4"/>
      <c r="BVK52" s="4"/>
      <c r="BVL52" s="4"/>
      <c r="BVM52" s="4"/>
      <c r="BVN52" s="4"/>
      <c r="BVO52" s="4"/>
      <c r="BVP52" s="4"/>
      <c r="BVQ52" s="4"/>
      <c r="BVR52" s="4"/>
      <c r="BVS52" s="4"/>
      <c r="BVT52" s="4"/>
      <c r="BVU52" s="4"/>
      <c r="BVV52" s="4"/>
      <c r="BVW52" s="4"/>
      <c r="BVX52" s="4"/>
      <c r="BVY52" s="4"/>
      <c r="BVZ52" s="4"/>
      <c r="BWA52" s="4"/>
      <c r="BWB52" s="4"/>
      <c r="BWC52" s="4"/>
      <c r="BWD52" s="4"/>
      <c r="BWE52" s="4"/>
      <c r="BWF52" s="4"/>
      <c r="BWG52" s="4"/>
      <c r="BWH52" s="4"/>
      <c r="BWI52" s="4"/>
      <c r="BWJ52" s="4"/>
      <c r="BWK52" s="4"/>
      <c r="BWL52" s="4"/>
      <c r="BWM52" s="4"/>
      <c r="BWN52" s="4"/>
      <c r="BWO52" s="4"/>
      <c r="BWP52" s="4"/>
      <c r="BWQ52" s="4"/>
      <c r="BWR52" s="4"/>
      <c r="BWS52" s="4"/>
      <c r="BWT52" s="4"/>
      <c r="BWU52" s="4"/>
      <c r="BWV52" s="4"/>
      <c r="BWW52" s="4"/>
      <c r="BWX52" s="4"/>
      <c r="BWY52" s="4"/>
      <c r="BWZ52" s="4"/>
      <c r="BXA52" s="4"/>
      <c r="BXB52" s="4"/>
      <c r="BXC52" s="4"/>
      <c r="BXD52" s="4"/>
      <c r="BXE52" s="4"/>
      <c r="BXF52" s="4"/>
      <c r="BXG52" s="4"/>
      <c r="BXH52" s="4"/>
      <c r="BXI52" s="4"/>
      <c r="BXJ52" s="4"/>
      <c r="BXK52" s="4"/>
      <c r="BXL52" s="4"/>
      <c r="BXM52" s="4"/>
      <c r="BXN52" s="4"/>
      <c r="BXO52" s="4"/>
      <c r="BXP52" s="4"/>
      <c r="BXQ52" s="4"/>
      <c r="BXR52" s="4"/>
      <c r="BXS52" s="4"/>
      <c r="BXT52" s="4"/>
      <c r="BXU52" s="4"/>
      <c r="BXV52" s="4"/>
      <c r="BXW52" s="4"/>
      <c r="BXX52" s="4"/>
      <c r="BXY52" s="4"/>
      <c r="BXZ52" s="4"/>
      <c r="BYA52" s="4"/>
      <c r="BYB52" s="4"/>
      <c r="BYC52" s="4"/>
      <c r="BYD52" s="4"/>
      <c r="BYE52" s="4"/>
      <c r="BYF52" s="4"/>
      <c r="BYG52" s="4"/>
      <c r="BYH52" s="4"/>
      <c r="BYI52" s="4"/>
      <c r="BYJ52" s="4"/>
      <c r="BYK52" s="4"/>
      <c r="BYL52" s="4"/>
      <c r="BYM52" s="4"/>
      <c r="BYN52" s="4"/>
      <c r="BYO52" s="4"/>
      <c r="BYP52" s="4"/>
      <c r="BYQ52" s="4"/>
      <c r="BYR52" s="4"/>
      <c r="BYS52" s="4"/>
      <c r="BYT52" s="4"/>
      <c r="BYU52" s="4"/>
      <c r="BYV52" s="4"/>
      <c r="BYW52" s="4"/>
      <c r="BYX52" s="4"/>
      <c r="BYY52" s="4"/>
      <c r="BYZ52" s="4"/>
      <c r="BZA52" s="4"/>
      <c r="BZB52" s="4"/>
      <c r="BZC52" s="4"/>
      <c r="BZD52" s="4"/>
      <c r="BZE52" s="4"/>
      <c r="BZF52" s="4"/>
      <c r="BZG52" s="4"/>
      <c r="BZH52" s="4"/>
      <c r="BZI52" s="4"/>
      <c r="BZJ52" s="4"/>
      <c r="BZK52" s="4"/>
      <c r="BZL52" s="4"/>
      <c r="BZM52" s="4"/>
      <c r="BZN52" s="4"/>
      <c r="BZO52" s="4"/>
      <c r="BZP52" s="4"/>
      <c r="BZQ52" s="4"/>
      <c r="BZR52" s="4"/>
      <c r="BZS52" s="4"/>
      <c r="BZT52" s="4"/>
      <c r="BZU52" s="4"/>
      <c r="BZV52" s="4"/>
      <c r="BZW52" s="4"/>
      <c r="BZX52" s="4"/>
      <c r="BZY52" s="4"/>
      <c r="BZZ52" s="4"/>
      <c r="CAA52" s="4"/>
      <c r="CAB52" s="4"/>
      <c r="CAC52" s="4"/>
      <c r="CAD52" s="4"/>
      <c r="CAE52" s="4"/>
      <c r="CAF52" s="4"/>
      <c r="CAG52" s="4"/>
      <c r="CAH52" s="4"/>
      <c r="CAI52" s="4"/>
      <c r="CAJ52" s="4"/>
      <c r="CAK52" s="4"/>
      <c r="CAL52" s="4"/>
      <c r="CAM52" s="4"/>
      <c r="CAN52" s="4"/>
      <c r="CAO52" s="4"/>
      <c r="CAP52" s="4"/>
      <c r="CAQ52" s="4"/>
      <c r="CAR52" s="4"/>
      <c r="CAS52" s="4"/>
      <c r="CAT52" s="4"/>
      <c r="CAU52" s="4"/>
      <c r="CAV52" s="4"/>
      <c r="CAW52" s="4"/>
      <c r="CAX52" s="4"/>
      <c r="CAY52" s="4"/>
      <c r="CAZ52" s="4"/>
      <c r="CBA52" s="4"/>
      <c r="CBB52" s="4"/>
      <c r="CBC52" s="4"/>
      <c r="CBD52" s="4"/>
      <c r="CBE52" s="4"/>
      <c r="CBF52" s="4"/>
      <c r="CBG52" s="4"/>
      <c r="CBH52" s="4"/>
      <c r="CBI52" s="4"/>
      <c r="CBJ52" s="4"/>
      <c r="CBK52" s="4"/>
      <c r="CBL52" s="4"/>
      <c r="CBM52" s="4"/>
      <c r="CBN52" s="4"/>
      <c r="CBO52" s="4"/>
      <c r="CBP52" s="4"/>
      <c r="CBQ52" s="4"/>
      <c r="CBR52" s="4"/>
      <c r="CBS52" s="4"/>
      <c r="CBT52" s="4"/>
      <c r="CBU52" s="4"/>
      <c r="CBV52" s="4"/>
      <c r="CBW52" s="4"/>
      <c r="CBX52" s="4"/>
      <c r="CBY52" s="4"/>
      <c r="CBZ52" s="4"/>
      <c r="CCA52" s="4"/>
      <c r="CCB52" s="4"/>
      <c r="CCC52" s="4"/>
      <c r="CCD52" s="4"/>
      <c r="CCE52" s="4"/>
      <c r="CCF52" s="4"/>
      <c r="CCG52" s="4"/>
      <c r="CCH52" s="4"/>
      <c r="CCI52" s="4"/>
      <c r="CCJ52" s="4"/>
      <c r="CCK52" s="4"/>
      <c r="CCL52" s="4"/>
      <c r="CCM52" s="4"/>
      <c r="CCN52" s="4"/>
      <c r="CCO52" s="4"/>
      <c r="CCP52" s="4"/>
      <c r="CCQ52" s="4"/>
      <c r="CCR52" s="4"/>
      <c r="CCS52" s="4"/>
      <c r="CCT52" s="4"/>
      <c r="CCU52" s="4"/>
      <c r="CCV52" s="4"/>
      <c r="CCW52" s="4"/>
      <c r="CCX52" s="4"/>
      <c r="CCY52" s="4"/>
      <c r="CCZ52" s="4"/>
      <c r="CDA52" s="4"/>
      <c r="CDB52" s="4"/>
      <c r="CDC52" s="4"/>
      <c r="CDD52" s="4"/>
      <c r="CDE52" s="4"/>
      <c r="CDF52" s="4"/>
      <c r="CDG52" s="4"/>
      <c r="CDH52" s="4"/>
      <c r="CDI52" s="4"/>
      <c r="CDJ52" s="4"/>
      <c r="CDK52" s="4"/>
      <c r="CDL52" s="4"/>
      <c r="CDM52" s="4"/>
      <c r="CDN52" s="4"/>
      <c r="CDO52" s="4"/>
      <c r="CDP52" s="4"/>
      <c r="CDQ52" s="4"/>
      <c r="CDR52" s="4"/>
      <c r="CDS52" s="4"/>
      <c r="CDT52" s="4"/>
      <c r="CDU52" s="4"/>
      <c r="CDV52" s="4"/>
      <c r="CDW52" s="4"/>
      <c r="CDX52" s="4"/>
      <c r="CDY52" s="4"/>
      <c r="CDZ52" s="4"/>
      <c r="CEA52" s="4"/>
      <c r="CEB52" s="4"/>
      <c r="CEC52" s="4"/>
      <c r="CED52" s="4"/>
      <c r="CEE52" s="4"/>
      <c r="CEF52" s="4"/>
      <c r="CEG52" s="4"/>
      <c r="CEH52" s="4"/>
      <c r="CEI52" s="4"/>
      <c r="CEJ52" s="4"/>
      <c r="CEK52" s="4"/>
      <c r="CEL52" s="4"/>
      <c r="CEM52" s="4"/>
      <c r="CEN52" s="4"/>
      <c r="CEO52" s="4"/>
      <c r="CEP52" s="4"/>
      <c r="CEQ52" s="4"/>
      <c r="CER52" s="4"/>
      <c r="CES52" s="4"/>
      <c r="CET52" s="4"/>
      <c r="CEU52" s="4"/>
      <c r="CEV52" s="4"/>
      <c r="CEW52" s="4"/>
      <c r="CEX52" s="4"/>
      <c r="CEY52" s="4"/>
      <c r="CEZ52" s="4"/>
      <c r="CFA52" s="4"/>
      <c r="CFB52" s="4"/>
      <c r="CFC52" s="4"/>
      <c r="CFD52" s="4"/>
      <c r="CFE52" s="4"/>
      <c r="CFF52" s="4"/>
      <c r="CFG52" s="4"/>
      <c r="CFH52" s="4"/>
      <c r="CFI52" s="4"/>
      <c r="CFJ52" s="4"/>
      <c r="CFK52" s="4"/>
      <c r="CFL52" s="4"/>
      <c r="CFM52" s="4"/>
      <c r="CFN52" s="4"/>
      <c r="CFO52" s="4"/>
      <c r="CFP52" s="4"/>
      <c r="CFQ52" s="4"/>
      <c r="CFR52" s="4"/>
      <c r="CFS52" s="4"/>
      <c r="CFT52" s="4"/>
      <c r="CFU52" s="4"/>
      <c r="CFV52" s="4"/>
      <c r="CFW52" s="4"/>
      <c r="CFX52" s="4"/>
      <c r="CFY52" s="4"/>
      <c r="CFZ52" s="4"/>
      <c r="CGA52" s="4"/>
      <c r="CGB52" s="4"/>
      <c r="CGC52" s="4"/>
      <c r="CGD52" s="4"/>
      <c r="CGE52" s="4"/>
      <c r="CGF52" s="4"/>
      <c r="CGG52" s="4"/>
      <c r="CGH52" s="4"/>
      <c r="CGI52" s="4"/>
      <c r="CGJ52" s="4"/>
      <c r="CGK52" s="4"/>
      <c r="CGL52" s="4"/>
      <c r="CGM52" s="4"/>
      <c r="CGN52" s="4"/>
      <c r="CGO52" s="4"/>
      <c r="CGP52" s="4"/>
      <c r="CGQ52" s="4"/>
      <c r="CGR52" s="4"/>
      <c r="CGS52" s="4"/>
      <c r="CGT52" s="4"/>
      <c r="CGU52" s="4"/>
      <c r="CGV52" s="4"/>
      <c r="CGW52" s="4"/>
      <c r="CGX52" s="4"/>
      <c r="CGY52" s="4"/>
      <c r="CGZ52" s="4"/>
      <c r="CHA52" s="4"/>
      <c r="CHB52" s="4"/>
      <c r="CHC52" s="4"/>
      <c r="CHD52" s="4"/>
      <c r="CHE52" s="4"/>
      <c r="CHF52" s="4"/>
      <c r="CHG52" s="4"/>
      <c r="CHH52" s="4"/>
      <c r="CHI52" s="4"/>
      <c r="CHJ52" s="4"/>
      <c r="CHK52" s="4"/>
      <c r="CHL52" s="4"/>
      <c r="CHM52" s="4"/>
      <c r="CHN52" s="4"/>
      <c r="CHO52" s="4"/>
      <c r="CHP52" s="4"/>
      <c r="CHQ52" s="4"/>
      <c r="CHR52" s="4"/>
      <c r="CHS52" s="4"/>
      <c r="CHT52" s="4"/>
      <c r="CHU52" s="4"/>
      <c r="CHV52" s="4"/>
      <c r="CHW52" s="4"/>
      <c r="CHX52" s="4"/>
      <c r="CHY52" s="4"/>
      <c r="CHZ52" s="4"/>
      <c r="CIA52" s="4"/>
      <c r="CIB52" s="4"/>
      <c r="CIC52" s="4"/>
      <c r="CID52" s="4"/>
      <c r="CIE52" s="4"/>
      <c r="CIF52" s="4"/>
      <c r="CIG52" s="4"/>
      <c r="CIH52" s="4"/>
      <c r="CII52" s="4"/>
      <c r="CIJ52" s="4"/>
      <c r="CIK52" s="4"/>
      <c r="CIL52" s="4"/>
      <c r="CIM52" s="4"/>
      <c r="CIN52" s="4"/>
      <c r="CIO52" s="4"/>
      <c r="CIP52" s="4"/>
      <c r="CIQ52" s="4"/>
      <c r="CIR52" s="4"/>
      <c r="CIS52" s="4"/>
      <c r="CIT52" s="4"/>
      <c r="CIU52" s="4"/>
      <c r="CIV52" s="4"/>
      <c r="CIW52" s="4"/>
      <c r="CIX52" s="4"/>
      <c r="CIY52" s="4"/>
      <c r="CIZ52" s="4"/>
      <c r="CJA52" s="4"/>
      <c r="CJB52" s="4"/>
      <c r="CJC52" s="4"/>
      <c r="CJD52" s="4"/>
      <c r="CJE52" s="4"/>
      <c r="CJF52" s="4"/>
      <c r="CJG52" s="4"/>
      <c r="CJH52" s="4"/>
      <c r="CJI52" s="4"/>
      <c r="CJJ52" s="4"/>
      <c r="CJK52" s="4"/>
      <c r="CJL52" s="4"/>
      <c r="CJM52" s="4"/>
      <c r="CJN52" s="4"/>
      <c r="CJO52" s="4"/>
      <c r="CJP52" s="4"/>
      <c r="CJQ52" s="4"/>
      <c r="CJR52" s="4"/>
      <c r="CJS52" s="4"/>
      <c r="CJT52" s="4"/>
      <c r="CJU52" s="4"/>
      <c r="CJV52" s="4"/>
      <c r="CJW52" s="4"/>
      <c r="CJX52" s="4"/>
      <c r="CJY52" s="4"/>
      <c r="CJZ52" s="4"/>
      <c r="CKA52" s="4"/>
      <c r="CKB52" s="4"/>
      <c r="CKC52" s="4"/>
      <c r="CKD52" s="4"/>
      <c r="CKE52" s="4"/>
      <c r="CKF52" s="4"/>
      <c r="CKG52" s="4"/>
      <c r="CKH52" s="4"/>
      <c r="CKI52" s="4"/>
      <c r="CKJ52" s="4"/>
      <c r="CKK52" s="4"/>
      <c r="CKL52" s="4"/>
      <c r="CKM52" s="4"/>
      <c r="CKN52" s="4"/>
      <c r="CKO52" s="4"/>
      <c r="CKP52" s="4"/>
      <c r="CKQ52" s="4"/>
      <c r="CKR52" s="4"/>
      <c r="CKS52" s="4"/>
      <c r="CKT52" s="4"/>
      <c r="CKU52" s="4"/>
      <c r="CKV52" s="4"/>
      <c r="CKW52" s="4"/>
      <c r="CKX52" s="4"/>
      <c r="CKY52" s="4"/>
      <c r="CKZ52" s="4"/>
      <c r="CLA52" s="4"/>
      <c r="CLB52" s="4"/>
      <c r="CLC52" s="4"/>
      <c r="CLD52" s="4"/>
      <c r="CLE52" s="4"/>
      <c r="CLF52" s="4"/>
      <c r="CLG52" s="4"/>
      <c r="CLH52" s="4"/>
      <c r="CLI52" s="4"/>
      <c r="CLJ52" s="4"/>
      <c r="CLK52" s="4"/>
      <c r="CLL52" s="4"/>
      <c r="CLM52" s="4"/>
      <c r="CLN52" s="4"/>
      <c r="CLO52" s="4"/>
      <c r="CLP52" s="4"/>
      <c r="CLQ52" s="4"/>
      <c r="CLR52" s="4"/>
      <c r="CLS52" s="4"/>
      <c r="CLT52" s="4"/>
      <c r="CLU52" s="4"/>
      <c r="CLV52" s="4"/>
      <c r="CLW52" s="4"/>
      <c r="CLX52" s="4"/>
      <c r="CLY52" s="4"/>
      <c r="CLZ52" s="4"/>
      <c r="CMA52" s="4"/>
      <c r="CMB52" s="4"/>
      <c r="CMC52" s="4"/>
      <c r="CMD52" s="4"/>
      <c r="CME52" s="4"/>
      <c r="CMF52" s="4"/>
      <c r="CMG52" s="4"/>
      <c r="CMH52" s="4"/>
      <c r="CMI52" s="4"/>
      <c r="CMJ52" s="4"/>
      <c r="CMK52" s="4"/>
      <c r="CML52" s="4"/>
      <c r="CMM52" s="4"/>
      <c r="CMN52" s="4"/>
      <c r="CMO52" s="4"/>
      <c r="CMP52" s="4"/>
      <c r="CMQ52" s="4"/>
      <c r="CMR52" s="4"/>
      <c r="CMS52" s="4"/>
      <c r="CMT52" s="4"/>
      <c r="CMU52" s="4"/>
      <c r="CMV52" s="4"/>
      <c r="CMW52" s="4"/>
      <c r="CMX52" s="4"/>
      <c r="CMY52" s="4"/>
      <c r="CMZ52" s="4"/>
      <c r="CNA52" s="4"/>
      <c r="CNB52" s="4"/>
      <c r="CNC52" s="4"/>
      <c r="CND52" s="4"/>
      <c r="CNE52" s="4"/>
      <c r="CNF52" s="4"/>
      <c r="CNG52" s="4"/>
      <c r="CNH52" s="4"/>
      <c r="CNI52" s="4"/>
      <c r="CNJ52" s="4"/>
      <c r="CNK52" s="4"/>
      <c r="CNL52" s="4"/>
      <c r="CNM52" s="4"/>
      <c r="CNN52" s="4"/>
      <c r="CNO52" s="4"/>
      <c r="CNP52" s="4"/>
      <c r="CNQ52" s="4"/>
      <c r="CNR52" s="4"/>
      <c r="CNS52" s="4"/>
      <c r="CNT52" s="4"/>
      <c r="CNU52" s="4"/>
      <c r="CNV52" s="4"/>
      <c r="CNW52" s="4"/>
      <c r="CNX52" s="4"/>
      <c r="CNY52" s="4"/>
      <c r="CNZ52" s="4"/>
      <c r="COA52" s="4"/>
      <c r="COB52" s="4"/>
      <c r="COC52" s="4"/>
      <c r="COD52" s="4"/>
      <c r="COE52" s="4"/>
      <c r="COF52" s="4"/>
      <c r="COG52" s="4"/>
      <c r="COH52" s="4"/>
      <c r="COI52" s="4"/>
      <c r="COJ52" s="4"/>
      <c r="COK52" s="4"/>
      <c r="COL52" s="4"/>
      <c r="COM52" s="4"/>
      <c r="CON52" s="4"/>
      <c r="COO52" s="4"/>
      <c r="COP52" s="4"/>
      <c r="COQ52" s="4"/>
      <c r="COR52" s="4"/>
      <c r="COS52" s="4"/>
      <c r="COT52" s="4"/>
      <c r="COU52" s="4"/>
      <c r="COV52" s="4"/>
      <c r="COW52" s="4"/>
      <c r="COX52" s="4"/>
      <c r="COY52" s="4"/>
      <c r="COZ52" s="4"/>
      <c r="CPA52" s="4"/>
      <c r="CPB52" s="4"/>
      <c r="CPC52" s="4"/>
      <c r="CPD52" s="4"/>
      <c r="CPE52" s="4"/>
      <c r="CPF52" s="4"/>
      <c r="CPG52" s="4"/>
      <c r="CPH52" s="4"/>
      <c r="CPI52" s="4"/>
      <c r="CPJ52" s="4"/>
      <c r="CPK52" s="4"/>
      <c r="CPL52" s="4"/>
      <c r="CPM52" s="4"/>
      <c r="CPN52" s="4"/>
      <c r="CPO52" s="4"/>
      <c r="CPP52" s="4"/>
      <c r="CPQ52" s="4"/>
      <c r="CPR52" s="4"/>
      <c r="CPS52" s="4"/>
      <c r="CPT52" s="4"/>
      <c r="CPU52" s="4"/>
      <c r="CPV52" s="4"/>
      <c r="CPW52" s="4"/>
      <c r="CPX52" s="4"/>
      <c r="CPY52" s="4"/>
      <c r="CPZ52" s="4"/>
      <c r="CQA52" s="4"/>
      <c r="CQB52" s="4"/>
      <c r="CQC52" s="4"/>
      <c r="CQD52" s="4"/>
      <c r="CQE52" s="4"/>
      <c r="CQF52" s="4"/>
      <c r="CQG52" s="4"/>
      <c r="CQH52" s="4"/>
      <c r="CQI52" s="4"/>
      <c r="CQJ52" s="4"/>
      <c r="CQK52" s="4"/>
      <c r="CQL52" s="4"/>
      <c r="CQM52" s="4"/>
      <c r="CQN52" s="4"/>
      <c r="CQO52" s="4"/>
      <c r="CQP52" s="4"/>
      <c r="CQQ52" s="4"/>
      <c r="CQR52" s="4"/>
      <c r="CQS52" s="4"/>
      <c r="CQT52" s="4"/>
      <c r="CQU52" s="4"/>
      <c r="CQV52" s="4"/>
      <c r="CQW52" s="4"/>
      <c r="CQX52" s="4"/>
      <c r="CQY52" s="4"/>
      <c r="CQZ52" s="4"/>
      <c r="CRA52" s="4"/>
      <c r="CRB52" s="4"/>
      <c r="CRC52" s="4"/>
      <c r="CRD52" s="4"/>
      <c r="CRE52" s="4"/>
      <c r="CRF52" s="4"/>
      <c r="CRG52" s="4"/>
      <c r="CRH52" s="4"/>
      <c r="CRI52" s="4"/>
      <c r="CRJ52" s="4"/>
      <c r="CRK52" s="4"/>
      <c r="CRL52" s="4"/>
      <c r="CRM52" s="4"/>
      <c r="CRN52" s="4"/>
      <c r="CRO52" s="4"/>
      <c r="CRP52" s="4"/>
      <c r="CRQ52" s="4"/>
      <c r="CRR52" s="4"/>
      <c r="CRS52" s="4"/>
      <c r="CRT52" s="4"/>
      <c r="CRU52" s="4"/>
      <c r="CRV52" s="4"/>
      <c r="CRW52" s="4"/>
      <c r="CRX52" s="4"/>
      <c r="CRY52" s="4"/>
      <c r="CRZ52" s="4"/>
      <c r="CSA52" s="4"/>
      <c r="CSB52" s="4"/>
      <c r="CSC52" s="4"/>
      <c r="CSD52" s="4"/>
      <c r="CSE52" s="4"/>
      <c r="CSF52" s="4"/>
      <c r="CSG52" s="4"/>
      <c r="CSH52" s="4"/>
      <c r="CSI52" s="4"/>
      <c r="CSJ52" s="4"/>
      <c r="CSK52" s="4"/>
      <c r="CSL52" s="4"/>
      <c r="CSM52" s="4"/>
      <c r="CSN52" s="4"/>
      <c r="CSO52" s="4"/>
      <c r="CSP52" s="4"/>
      <c r="CSQ52" s="4"/>
      <c r="CSR52" s="4"/>
      <c r="CSS52" s="4"/>
      <c r="CST52" s="4"/>
      <c r="CSU52" s="4"/>
      <c r="CSV52" s="4"/>
      <c r="CSW52" s="4"/>
      <c r="CSX52" s="4"/>
      <c r="CSY52" s="4"/>
      <c r="CSZ52" s="4"/>
      <c r="CTA52" s="4"/>
      <c r="CTB52" s="4"/>
      <c r="CTC52" s="4"/>
      <c r="CTD52" s="4"/>
      <c r="CTE52" s="4"/>
      <c r="CTF52" s="4"/>
      <c r="CTG52" s="4"/>
      <c r="CTH52" s="4"/>
      <c r="CTI52" s="4"/>
      <c r="CTJ52" s="4"/>
      <c r="CTK52" s="4"/>
      <c r="CTL52" s="4"/>
      <c r="CTM52" s="4"/>
      <c r="CTN52" s="4"/>
      <c r="CTO52" s="4"/>
      <c r="CTP52" s="4"/>
      <c r="CTQ52" s="4"/>
      <c r="CTR52" s="4"/>
      <c r="CTS52" s="4"/>
      <c r="CTT52" s="4"/>
      <c r="CTU52" s="4"/>
      <c r="CTV52" s="4"/>
      <c r="CTW52" s="4"/>
      <c r="CTX52" s="4"/>
      <c r="CTY52" s="4"/>
      <c r="CTZ52" s="4"/>
      <c r="CUA52" s="4"/>
      <c r="CUB52" s="4"/>
      <c r="CUC52" s="4"/>
      <c r="CUD52" s="4"/>
      <c r="CUE52" s="4"/>
      <c r="CUF52" s="4"/>
      <c r="CUG52" s="4"/>
      <c r="CUH52" s="4"/>
      <c r="CUI52" s="4"/>
      <c r="CUJ52" s="4"/>
      <c r="CUK52" s="4"/>
      <c r="CUL52" s="4"/>
      <c r="CUM52" s="4"/>
      <c r="CUN52" s="4"/>
      <c r="CUO52" s="4"/>
      <c r="CUP52" s="4"/>
      <c r="CUQ52" s="4"/>
      <c r="CUR52" s="4"/>
      <c r="CUS52" s="4"/>
      <c r="CUT52" s="4"/>
      <c r="CUU52" s="4"/>
      <c r="CUV52" s="4"/>
      <c r="CUW52" s="4"/>
      <c r="CUX52" s="4"/>
      <c r="CUY52" s="4"/>
      <c r="CUZ52" s="4"/>
      <c r="CVA52" s="4"/>
      <c r="CVB52" s="4"/>
      <c r="CVC52" s="4"/>
      <c r="CVD52" s="4"/>
      <c r="CVE52" s="4"/>
      <c r="CVF52" s="4"/>
      <c r="CVG52" s="4"/>
      <c r="CVH52" s="4"/>
      <c r="CVI52" s="4"/>
      <c r="CVJ52" s="4"/>
      <c r="CVK52" s="4"/>
      <c r="CVL52" s="4"/>
      <c r="CVM52" s="4"/>
      <c r="CVN52" s="4"/>
      <c r="CVO52" s="4"/>
      <c r="CVP52" s="4"/>
      <c r="CVQ52" s="4"/>
      <c r="CVR52" s="4"/>
      <c r="CVS52" s="4"/>
      <c r="CVT52" s="4"/>
      <c r="CVU52" s="4"/>
      <c r="CVV52" s="4"/>
      <c r="CVW52" s="4"/>
      <c r="CVX52" s="4"/>
      <c r="CVY52" s="4"/>
      <c r="CVZ52" s="4"/>
      <c r="CWA52" s="4"/>
      <c r="CWB52" s="4"/>
      <c r="CWC52" s="4"/>
      <c r="CWD52" s="4"/>
      <c r="CWE52" s="4"/>
      <c r="CWF52" s="4"/>
      <c r="CWG52" s="4"/>
      <c r="CWH52" s="4"/>
      <c r="CWI52" s="4"/>
      <c r="CWJ52" s="4"/>
      <c r="CWK52" s="4"/>
      <c r="CWL52" s="4"/>
      <c r="CWM52" s="4"/>
      <c r="CWN52" s="4"/>
      <c r="CWO52" s="4"/>
      <c r="CWP52" s="4"/>
      <c r="CWQ52" s="4"/>
      <c r="CWR52" s="4"/>
      <c r="CWS52" s="4"/>
      <c r="CWT52" s="4"/>
      <c r="CWU52" s="4"/>
      <c r="CWV52" s="4"/>
      <c r="CWW52" s="4"/>
      <c r="CWX52" s="4"/>
      <c r="CWY52" s="4"/>
      <c r="CWZ52" s="4"/>
      <c r="CXA52" s="4"/>
      <c r="CXB52" s="4"/>
      <c r="CXC52" s="4"/>
      <c r="CXD52" s="4"/>
      <c r="CXE52" s="4"/>
      <c r="CXF52" s="4"/>
      <c r="CXG52" s="4"/>
      <c r="CXH52" s="4"/>
      <c r="CXI52" s="4"/>
      <c r="CXJ52" s="4"/>
      <c r="CXK52" s="4"/>
      <c r="CXL52" s="4"/>
      <c r="CXM52" s="4"/>
      <c r="CXN52" s="4"/>
      <c r="CXO52" s="4"/>
      <c r="CXP52" s="4"/>
      <c r="CXQ52" s="4"/>
      <c r="CXR52" s="4"/>
      <c r="CXS52" s="4"/>
      <c r="CXT52" s="4"/>
      <c r="CXU52" s="4"/>
      <c r="CXV52" s="4"/>
      <c r="CXW52" s="4"/>
      <c r="CXX52" s="4"/>
      <c r="CXY52" s="4"/>
      <c r="CXZ52" s="4"/>
      <c r="CYA52" s="4"/>
      <c r="CYB52" s="4"/>
      <c r="CYC52" s="4"/>
      <c r="CYD52" s="4"/>
      <c r="CYE52" s="4"/>
      <c r="CYF52" s="4"/>
      <c r="CYG52" s="4"/>
      <c r="CYH52" s="4"/>
      <c r="CYI52" s="4"/>
      <c r="CYJ52" s="4"/>
      <c r="CYK52" s="4"/>
      <c r="CYL52" s="4"/>
      <c r="CYM52" s="4"/>
      <c r="CYN52" s="4"/>
      <c r="CYO52" s="4"/>
      <c r="CYP52" s="4"/>
      <c r="CYQ52" s="4"/>
      <c r="CYR52" s="4"/>
      <c r="CYS52" s="4"/>
      <c r="CYT52" s="4"/>
      <c r="CYU52" s="4"/>
      <c r="CYV52" s="4"/>
      <c r="CYW52" s="4"/>
      <c r="CYX52" s="4"/>
      <c r="CYY52" s="4"/>
      <c r="CYZ52" s="4"/>
      <c r="CZA52" s="4"/>
      <c r="CZB52" s="4"/>
      <c r="CZC52" s="4"/>
      <c r="CZD52" s="4"/>
      <c r="CZE52" s="4"/>
      <c r="CZF52" s="4"/>
      <c r="CZG52" s="4"/>
      <c r="CZH52" s="4"/>
      <c r="CZI52" s="4"/>
      <c r="CZJ52" s="4"/>
      <c r="CZK52" s="4"/>
      <c r="CZL52" s="4"/>
      <c r="CZM52" s="4"/>
      <c r="CZN52" s="4"/>
      <c r="CZO52" s="4"/>
      <c r="CZP52" s="4"/>
      <c r="CZQ52" s="4"/>
      <c r="CZR52" s="4"/>
      <c r="CZS52" s="4"/>
      <c r="CZT52" s="4"/>
      <c r="CZU52" s="4"/>
      <c r="CZV52" s="4"/>
      <c r="CZW52" s="4"/>
      <c r="CZX52" s="4"/>
      <c r="CZY52" s="4"/>
      <c r="CZZ52" s="4"/>
      <c r="DAA52" s="4"/>
      <c r="DAB52" s="4"/>
      <c r="DAC52" s="4"/>
      <c r="DAD52" s="4"/>
      <c r="DAE52" s="4"/>
      <c r="DAF52" s="4"/>
      <c r="DAG52" s="4"/>
      <c r="DAH52" s="4"/>
      <c r="DAI52" s="4"/>
      <c r="DAJ52" s="4"/>
      <c r="DAK52" s="4"/>
      <c r="DAL52" s="4"/>
      <c r="DAM52" s="4"/>
      <c r="DAN52" s="4"/>
      <c r="DAO52" s="4"/>
      <c r="DAP52" s="4"/>
      <c r="DAQ52" s="4"/>
      <c r="DAR52" s="4"/>
      <c r="DAS52" s="4"/>
      <c r="DAT52" s="4"/>
      <c r="DAU52" s="4"/>
      <c r="DAV52" s="4"/>
      <c r="DAW52" s="4"/>
      <c r="DAX52" s="4"/>
      <c r="DAY52" s="4"/>
      <c r="DAZ52" s="4"/>
      <c r="DBA52" s="4"/>
      <c r="DBB52" s="4"/>
      <c r="DBC52" s="4"/>
      <c r="DBD52" s="4"/>
      <c r="DBE52" s="4"/>
      <c r="DBF52" s="4"/>
      <c r="DBG52" s="4"/>
      <c r="DBH52" s="4"/>
      <c r="DBI52" s="4"/>
      <c r="DBJ52" s="4"/>
      <c r="DBK52" s="4"/>
      <c r="DBL52" s="4"/>
      <c r="DBM52" s="4"/>
      <c r="DBN52" s="4"/>
      <c r="DBO52" s="4"/>
      <c r="DBP52" s="4"/>
      <c r="DBQ52" s="4"/>
      <c r="DBR52" s="4"/>
      <c r="DBS52" s="4"/>
      <c r="DBT52" s="4"/>
      <c r="DBU52" s="4"/>
      <c r="DBV52" s="4"/>
      <c r="DBW52" s="4"/>
      <c r="DBX52" s="4"/>
      <c r="DBY52" s="4"/>
      <c r="DBZ52" s="4"/>
      <c r="DCA52" s="4"/>
      <c r="DCB52" s="4"/>
      <c r="DCC52" s="4"/>
      <c r="DCD52" s="4"/>
      <c r="DCE52" s="4"/>
      <c r="DCF52" s="4"/>
      <c r="DCG52" s="4"/>
      <c r="DCH52" s="4"/>
      <c r="DCI52" s="4"/>
      <c r="DCJ52" s="4"/>
      <c r="DCK52" s="4"/>
      <c r="DCL52" s="4"/>
      <c r="DCM52" s="4"/>
      <c r="DCN52" s="4"/>
      <c r="DCO52" s="4"/>
      <c r="DCP52" s="4"/>
      <c r="DCQ52" s="4"/>
      <c r="DCR52" s="4"/>
      <c r="DCS52" s="4"/>
      <c r="DCT52" s="4"/>
      <c r="DCU52" s="4"/>
      <c r="DCV52" s="4"/>
      <c r="DCW52" s="4"/>
      <c r="DCX52" s="4"/>
      <c r="DCY52" s="4"/>
      <c r="DCZ52" s="4"/>
      <c r="DDA52" s="4"/>
      <c r="DDB52" s="4"/>
      <c r="DDC52" s="4"/>
      <c r="DDD52" s="4"/>
      <c r="DDE52" s="4"/>
      <c r="DDF52" s="4"/>
      <c r="DDG52" s="4"/>
      <c r="DDH52" s="4"/>
      <c r="DDI52" s="4"/>
      <c r="DDJ52" s="4"/>
      <c r="DDK52" s="4"/>
      <c r="DDL52" s="4"/>
      <c r="DDM52" s="4"/>
      <c r="DDN52" s="4"/>
      <c r="DDO52" s="4"/>
      <c r="DDP52" s="4"/>
      <c r="DDQ52" s="4"/>
      <c r="DDR52" s="4"/>
      <c r="DDS52" s="4"/>
      <c r="DDT52" s="4"/>
      <c r="DDU52" s="4"/>
      <c r="DDV52" s="4"/>
      <c r="DDW52" s="4"/>
      <c r="DDX52" s="4"/>
      <c r="DDY52" s="4"/>
      <c r="DDZ52" s="4"/>
      <c r="DEA52" s="4"/>
      <c r="DEB52" s="4"/>
      <c r="DEC52" s="4"/>
      <c r="DED52" s="4"/>
      <c r="DEE52" s="4"/>
      <c r="DEF52" s="4"/>
      <c r="DEG52" s="4"/>
      <c r="DEH52" s="4"/>
      <c r="DEI52" s="4"/>
      <c r="DEJ52" s="4"/>
      <c r="DEK52" s="4"/>
      <c r="DEL52" s="4"/>
      <c r="DEM52" s="4"/>
      <c r="DEN52" s="4"/>
      <c r="DEO52" s="4"/>
      <c r="DEP52" s="4"/>
      <c r="DEQ52" s="4"/>
      <c r="DER52" s="4"/>
      <c r="DES52" s="4"/>
      <c r="DET52" s="4"/>
      <c r="DEU52" s="4"/>
      <c r="DEV52" s="4"/>
      <c r="DEW52" s="4"/>
      <c r="DEX52" s="4"/>
      <c r="DEY52" s="4"/>
      <c r="DEZ52" s="4"/>
      <c r="DFA52" s="4"/>
      <c r="DFB52" s="4"/>
      <c r="DFC52" s="4"/>
      <c r="DFD52" s="4"/>
      <c r="DFE52" s="4"/>
      <c r="DFF52" s="4"/>
      <c r="DFG52" s="4"/>
      <c r="DFH52" s="4"/>
      <c r="DFI52" s="4"/>
      <c r="DFJ52" s="4"/>
      <c r="DFK52" s="4"/>
      <c r="DFL52" s="4"/>
      <c r="DFM52" s="4"/>
      <c r="DFN52" s="4"/>
      <c r="DFO52" s="4"/>
      <c r="DFP52" s="4"/>
      <c r="DFQ52" s="4"/>
      <c r="DFR52" s="4"/>
      <c r="DFS52" s="4"/>
      <c r="DFT52" s="4"/>
      <c r="DFU52" s="4"/>
      <c r="DFV52" s="4"/>
      <c r="DFW52" s="4"/>
      <c r="DFX52" s="4"/>
      <c r="DFY52" s="4"/>
      <c r="DFZ52" s="4"/>
      <c r="DGA52" s="4"/>
      <c r="DGB52" s="4"/>
      <c r="DGC52" s="4"/>
      <c r="DGD52" s="4"/>
      <c r="DGE52" s="4"/>
      <c r="DGF52" s="4"/>
      <c r="DGG52" s="4"/>
      <c r="DGH52" s="4"/>
      <c r="DGI52" s="4"/>
      <c r="DGJ52" s="4"/>
      <c r="DGK52" s="4"/>
      <c r="DGL52" s="4"/>
      <c r="DGM52" s="4"/>
      <c r="DGN52" s="4"/>
      <c r="DGO52" s="4"/>
      <c r="DGP52" s="4"/>
      <c r="DGQ52" s="4"/>
      <c r="DGR52" s="4"/>
      <c r="DGS52" s="4"/>
      <c r="DGT52" s="4"/>
      <c r="DGU52" s="4"/>
      <c r="DGV52" s="4"/>
      <c r="DGW52" s="4"/>
      <c r="DGX52" s="4"/>
      <c r="DGY52" s="4"/>
      <c r="DGZ52" s="4"/>
      <c r="DHA52" s="4"/>
      <c r="DHB52" s="4"/>
      <c r="DHC52" s="4"/>
      <c r="DHD52" s="4"/>
      <c r="DHE52" s="4"/>
      <c r="DHF52" s="4"/>
      <c r="DHG52" s="4"/>
      <c r="DHH52" s="4"/>
      <c r="DHI52" s="4"/>
      <c r="DHJ52" s="4"/>
      <c r="DHK52" s="4"/>
      <c r="DHL52" s="4"/>
      <c r="DHM52" s="4"/>
      <c r="DHN52" s="4"/>
      <c r="DHO52" s="4"/>
      <c r="DHP52" s="4"/>
      <c r="DHQ52" s="4"/>
      <c r="DHR52" s="4"/>
      <c r="DHS52" s="4"/>
      <c r="DHT52" s="4"/>
      <c r="DHU52" s="4"/>
      <c r="DHV52" s="4"/>
      <c r="DHW52" s="4"/>
      <c r="DHX52" s="4"/>
      <c r="DHY52" s="4"/>
      <c r="DHZ52" s="4"/>
      <c r="DIA52" s="4"/>
      <c r="DIB52" s="4"/>
      <c r="DIC52" s="4"/>
      <c r="DID52" s="4"/>
      <c r="DIE52" s="4"/>
      <c r="DIF52" s="4"/>
      <c r="DIG52" s="4"/>
      <c r="DIH52" s="4"/>
      <c r="DII52" s="4"/>
      <c r="DIJ52" s="4"/>
      <c r="DIK52" s="4"/>
      <c r="DIL52" s="4"/>
      <c r="DIM52" s="4"/>
      <c r="DIN52" s="4"/>
      <c r="DIO52" s="4"/>
      <c r="DIP52" s="4"/>
      <c r="DIQ52" s="4"/>
      <c r="DIR52" s="4"/>
      <c r="DIS52" s="4"/>
      <c r="DIT52" s="4"/>
      <c r="DIU52" s="4"/>
      <c r="DIV52" s="4"/>
      <c r="DIW52" s="4"/>
      <c r="DIX52" s="4"/>
      <c r="DIY52" s="4"/>
      <c r="DIZ52" s="4"/>
      <c r="DJA52" s="4"/>
      <c r="DJB52" s="4"/>
      <c r="DJC52" s="4"/>
      <c r="DJD52" s="4"/>
      <c r="DJE52" s="4"/>
      <c r="DJF52" s="4"/>
      <c r="DJG52" s="4"/>
      <c r="DJH52" s="4"/>
      <c r="DJI52" s="4"/>
      <c r="DJJ52" s="4"/>
      <c r="DJK52" s="4"/>
      <c r="DJL52" s="4"/>
      <c r="DJM52" s="4"/>
      <c r="DJN52" s="4"/>
      <c r="DJO52" s="4"/>
      <c r="DJP52" s="4"/>
      <c r="DJQ52" s="4"/>
      <c r="DJR52" s="4"/>
      <c r="DJS52" s="4"/>
      <c r="DJT52" s="4"/>
      <c r="DJU52" s="4"/>
      <c r="DJV52" s="4"/>
      <c r="DJW52" s="4"/>
      <c r="DJX52" s="4"/>
      <c r="DJY52" s="4"/>
      <c r="DJZ52" s="4"/>
      <c r="DKA52" s="4"/>
      <c r="DKB52" s="4"/>
      <c r="DKC52" s="4"/>
      <c r="DKD52" s="4"/>
      <c r="DKE52" s="4"/>
      <c r="DKF52" s="4"/>
      <c r="DKG52" s="4"/>
      <c r="DKH52" s="4"/>
      <c r="DKI52" s="4"/>
      <c r="DKJ52" s="4"/>
      <c r="DKK52" s="4"/>
      <c r="DKL52" s="4"/>
      <c r="DKM52" s="4"/>
      <c r="DKN52" s="4"/>
      <c r="DKO52" s="4"/>
      <c r="DKP52" s="4"/>
      <c r="DKQ52" s="4"/>
      <c r="DKR52" s="4"/>
      <c r="DKS52" s="4"/>
      <c r="DKT52" s="4"/>
      <c r="DKU52" s="4"/>
      <c r="DKV52" s="4"/>
      <c r="DKW52" s="4"/>
      <c r="DKX52" s="4"/>
      <c r="DKY52" s="4"/>
      <c r="DKZ52" s="4"/>
      <c r="DLA52" s="4"/>
      <c r="DLB52" s="4"/>
      <c r="DLC52" s="4"/>
      <c r="DLD52" s="4"/>
      <c r="DLE52" s="4"/>
      <c r="DLF52" s="4"/>
      <c r="DLG52" s="4"/>
      <c r="DLH52" s="4"/>
      <c r="DLI52" s="4"/>
      <c r="DLJ52" s="4"/>
      <c r="DLK52" s="4"/>
      <c r="DLL52" s="4"/>
      <c r="DLM52" s="4"/>
      <c r="DLN52" s="4"/>
      <c r="DLO52" s="4"/>
      <c r="DLP52" s="4"/>
      <c r="DLQ52" s="4"/>
      <c r="DLR52" s="4"/>
      <c r="DLS52" s="4"/>
      <c r="DLT52" s="4"/>
      <c r="DLU52" s="4"/>
      <c r="DLV52" s="4"/>
      <c r="DLW52" s="4"/>
      <c r="DLX52" s="4"/>
      <c r="DLY52" s="4"/>
      <c r="DLZ52" s="4"/>
      <c r="DMA52" s="4"/>
      <c r="DMB52" s="4"/>
      <c r="DMC52" s="4"/>
      <c r="DMD52" s="4"/>
      <c r="DME52" s="4"/>
      <c r="DMF52" s="4"/>
      <c r="DMG52" s="4"/>
      <c r="DMH52" s="4"/>
      <c r="DMI52" s="4"/>
      <c r="DMJ52" s="4"/>
      <c r="DMK52" s="4"/>
      <c r="DML52" s="4"/>
      <c r="DMM52" s="4"/>
      <c r="DMN52" s="4"/>
      <c r="DMO52" s="4"/>
      <c r="DMP52" s="4"/>
      <c r="DMQ52" s="4"/>
      <c r="DMR52" s="4"/>
      <c r="DMS52" s="4"/>
      <c r="DMT52" s="4"/>
      <c r="DMU52" s="4"/>
      <c r="DMV52" s="4"/>
      <c r="DMW52" s="4"/>
      <c r="DMX52" s="4"/>
      <c r="DMY52" s="4"/>
      <c r="DMZ52" s="4"/>
      <c r="DNA52" s="4"/>
      <c r="DNB52" s="4"/>
      <c r="DNC52" s="4"/>
      <c r="DND52" s="4"/>
      <c r="DNE52" s="4"/>
      <c r="DNF52" s="4"/>
      <c r="DNG52" s="4"/>
      <c r="DNH52" s="4"/>
      <c r="DNI52" s="4"/>
      <c r="DNJ52" s="4"/>
      <c r="DNK52" s="4"/>
      <c r="DNL52" s="4"/>
      <c r="DNM52" s="4"/>
      <c r="DNN52" s="4"/>
      <c r="DNO52" s="4"/>
      <c r="DNP52" s="4"/>
      <c r="DNQ52" s="4"/>
      <c r="DNR52" s="4"/>
      <c r="DNS52" s="4"/>
      <c r="DNT52" s="4"/>
      <c r="DNU52" s="4"/>
      <c r="DNV52" s="4"/>
      <c r="DNW52" s="4"/>
      <c r="DNX52" s="4"/>
      <c r="DNY52" s="4"/>
      <c r="DNZ52" s="4"/>
      <c r="DOA52" s="4"/>
      <c r="DOB52" s="4"/>
      <c r="DOC52" s="4"/>
      <c r="DOD52" s="4"/>
      <c r="DOE52" s="4"/>
      <c r="DOF52" s="4"/>
      <c r="DOG52" s="4"/>
      <c r="DOH52" s="4"/>
      <c r="DOI52" s="4"/>
      <c r="DOJ52" s="4"/>
      <c r="DOK52" s="4"/>
      <c r="DOL52" s="4"/>
      <c r="DOM52" s="4"/>
      <c r="DON52" s="4"/>
      <c r="DOO52" s="4"/>
      <c r="DOP52" s="4"/>
      <c r="DOQ52" s="4"/>
      <c r="DOR52" s="4"/>
      <c r="DOS52" s="4"/>
      <c r="DOT52" s="4"/>
      <c r="DOU52" s="4"/>
      <c r="DOV52" s="4"/>
      <c r="DOW52" s="4"/>
      <c r="DOX52" s="4"/>
      <c r="DOY52" s="4"/>
      <c r="DOZ52" s="4"/>
      <c r="DPA52" s="4"/>
      <c r="DPB52" s="4"/>
      <c r="DPC52" s="4"/>
      <c r="DPD52" s="4"/>
      <c r="DPE52" s="4"/>
      <c r="DPF52" s="4"/>
      <c r="DPG52" s="4"/>
      <c r="DPH52" s="4"/>
      <c r="DPI52" s="4"/>
      <c r="DPJ52" s="4"/>
      <c r="DPK52" s="4"/>
      <c r="DPL52" s="4"/>
      <c r="DPM52" s="4"/>
      <c r="DPN52" s="4"/>
      <c r="DPO52" s="4"/>
      <c r="DPP52" s="4"/>
      <c r="DPQ52" s="4"/>
      <c r="DPR52" s="4"/>
      <c r="DPS52" s="4"/>
      <c r="DPT52" s="4"/>
      <c r="DPU52" s="4"/>
      <c r="DPV52" s="4"/>
      <c r="DPW52" s="4"/>
      <c r="DPX52" s="4"/>
      <c r="DPY52" s="4"/>
      <c r="DPZ52" s="4"/>
      <c r="DQA52" s="4"/>
      <c r="DQB52" s="4"/>
      <c r="DQC52" s="4"/>
      <c r="DQD52" s="4"/>
      <c r="DQE52" s="4"/>
      <c r="DQF52" s="4"/>
      <c r="DQG52" s="4"/>
      <c r="DQH52" s="4"/>
      <c r="DQI52" s="4"/>
      <c r="DQJ52" s="4"/>
      <c r="DQK52" s="4"/>
      <c r="DQL52" s="4"/>
      <c r="DQM52" s="4"/>
      <c r="DQN52" s="4"/>
      <c r="DQO52" s="4"/>
      <c r="DQP52" s="4"/>
      <c r="DQQ52" s="4"/>
      <c r="DQR52" s="4"/>
      <c r="DQS52" s="4"/>
      <c r="DQT52" s="4"/>
      <c r="DQU52" s="4"/>
      <c r="DQV52" s="4"/>
      <c r="DQW52" s="4"/>
      <c r="DQX52" s="4"/>
      <c r="DQY52" s="4"/>
      <c r="DQZ52" s="4"/>
      <c r="DRA52" s="4"/>
      <c r="DRB52" s="4"/>
      <c r="DRC52" s="4"/>
      <c r="DRD52" s="4"/>
      <c r="DRE52" s="4"/>
      <c r="DRF52" s="4"/>
      <c r="DRG52" s="4"/>
      <c r="DRH52" s="4"/>
      <c r="DRI52" s="4"/>
      <c r="DRJ52" s="4"/>
      <c r="DRK52" s="4"/>
      <c r="DRL52" s="4"/>
      <c r="DRM52" s="4"/>
      <c r="DRN52" s="4"/>
      <c r="DRO52" s="4"/>
      <c r="DRP52" s="4"/>
      <c r="DRQ52" s="4"/>
      <c r="DRR52" s="4"/>
      <c r="DRS52" s="4"/>
      <c r="DRT52" s="4"/>
      <c r="DRU52" s="4"/>
      <c r="DRV52" s="4"/>
      <c r="DRW52" s="4"/>
      <c r="DRX52" s="4"/>
      <c r="DRY52" s="4"/>
      <c r="DRZ52" s="4"/>
      <c r="DSA52" s="4"/>
      <c r="DSB52" s="4"/>
      <c r="DSC52" s="4"/>
      <c r="DSD52" s="4"/>
      <c r="DSE52" s="4"/>
      <c r="DSF52" s="4"/>
      <c r="DSG52" s="4"/>
      <c r="DSH52" s="4"/>
      <c r="DSI52" s="4"/>
      <c r="DSJ52" s="4"/>
      <c r="DSK52" s="4"/>
      <c r="DSL52" s="4"/>
      <c r="DSM52" s="4"/>
      <c r="DSN52" s="4"/>
      <c r="DSO52" s="4"/>
      <c r="DSP52" s="4"/>
      <c r="DSQ52" s="4"/>
      <c r="DSR52" s="4"/>
      <c r="DSS52" s="4"/>
      <c r="DST52" s="4"/>
      <c r="DSU52" s="4"/>
      <c r="DSV52" s="4"/>
      <c r="DSW52" s="4"/>
      <c r="DSX52" s="4"/>
      <c r="DSY52" s="4"/>
      <c r="DSZ52" s="4"/>
      <c r="DTA52" s="4"/>
      <c r="DTB52" s="4"/>
      <c r="DTC52" s="4"/>
      <c r="DTD52" s="4"/>
      <c r="DTE52" s="4"/>
      <c r="DTF52" s="4"/>
      <c r="DTG52" s="4"/>
      <c r="DTH52" s="4"/>
      <c r="DTI52" s="4"/>
      <c r="DTJ52" s="4"/>
      <c r="DTK52" s="4"/>
      <c r="DTL52" s="4"/>
      <c r="DTM52" s="4"/>
      <c r="DTN52" s="4"/>
      <c r="DTO52" s="4"/>
      <c r="DTP52" s="4"/>
      <c r="DTQ52" s="4"/>
      <c r="DTR52" s="4"/>
      <c r="DTS52" s="4"/>
      <c r="DTT52" s="4"/>
      <c r="DTU52" s="4"/>
      <c r="DTV52" s="4"/>
      <c r="DTW52" s="4"/>
      <c r="DTX52" s="4"/>
      <c r="DTY52" s="4"/>
      <c r="DTZ52" s="4"/>
      <c r="DUA52" s="4"/>
      <c r="DUB52" s="4"/>
      <c r="DUC52" s="4"/>
      <c r="DUD52" s="4"/>
      <c r="DUE52" s="4"/>
      <c r="DUF52" s="4"/>
      <c r="DUG52" s="4"/>
      <c r="DUH52" s="4"/>
      <c r="DUI52" s="4"/>
      <c r="DUJ52" s="4"/>
      <c r="DUK52" s="4"/>
      <c r="DUL52" s="4"/>
      <c r="DUM52" s="4"/>
      <c r="DUN52" s="4"/>
      <c r="DUO52" s="4"/>
      <c r="DUP52" s="4"/>
      <c r="DUQ52" s="4"/>
      <c r="DUR52" s="4"/>
      <c r="DUS52" s="4"/>
      <c r="DUT52" s="4"/>
      <c r="DUU52" s="4"/>
      <c r="DUV52" s="4"/>
      <c r="DUW52" s="4"/>
      <c r="DUX52" s="4"/>
      <c r="DUY52" s="4"/>
      <c r="DUZ52" s="4"/>
      <c r="DVA52" s="4"/>
      <c r="DVB52" s="4"/>
      <c r="DVC52" s="4"/>
      <c r="DVD52" s="4"/>
      <c r="DVE52" s="4"/>
      <c r="DVF52" s="4"/>
      <c r="DVG52" s="4"/>
      <c r="DVH52" s="4"/>
      <c r="DVI52" s="4"/>
      <c r="DVJ52" s="4"/>
      <c r="DVK52" s="4"/>
      <c r="DVL52" s="4"/>
      <c r="DVM52" s="4"/>
      <c r="DVN52" s="4"/>
      <c r="DVO52" s="4"/>
      <c r="DVP52" s="4"/>
      <c r="DVQ52" s="4"/>
      <c r="DVR52" s="4"/>
      <c r="DVS52" s="4"/>
      <c r="DVT52" s="4"/>
      <c r="DVU52" s="4"/>
      <c r="DVV52" s="4"/>
      <c r="DVW52" s="4"/>
      <c r="DVX52" s="4"/>
      <c r="DVY52" s="4"/>
      <c r="DVZ52" s="4"/>
      <c r="DWA52" s="4"/>
      <c r="DWB52" s="4"/>
      <c r="DWC52" s="4"/>
      <c r="DWD52" s="4"/>
      <c r="DWE52" s="4"/>
      <c r="DWF52" s="4"/>
      <c r="DWG52" s="4"/>
      <c r="DWH52" s="4"/>
      <c r="DWI52" s="4"/>
      <c r="DWJ52" s="4"/>
      <c r="DWK52" s="4"/>
      <c r="DWL52" s="4"/>
      <c r="DWM52" s="4"/>
      <c r="DWN52" s="4"/>
      <c r="DWO52" s="4"/>
      <c r="DWP52" s="4"/>
      <c r="DWQ52" s="4"/>
      <c r="DWR52" s="4"/>
      <c r="DWS52" s="4"/>
      <c r="DWT52" s="4"/>
      <c r="DWU52" s="4"/>
      <c r="DWV52" s="4"/>
      <c r="DWW52" s="4"/>
      <c r="DWX52" s="4"/>
      <c r="DWY52" s="4"/>
      <c r="DWZ52" s="4"/>
      <c r="DXA52" s="4"/>
      <c r="DXB52" s="4"/>
      <c r="DXC52" s="4"/>
      <c r="DXD52" s="4"/>
      <c r="DXE52" s="4"/>
      <c r="DXF52" s="4"/>
      <c r="DXG52" s="4"/>
      <c r="DXH52" s="4"/>
      <c r="DXI52" s="4"/>
      <c r="DXJ52" s="4"/>
      <c r="DXK52" s="4"/>
      <c r="DXL52" s="4"/>
      <c r="DXM52" s="4"/>
      <c r="DXN52" s="4"/>
      <c r="DXO52" s="4"/>
      <c r="DXP52" s="4"/>
      <c r="DXQ52" s="4"/>
      <c r="DXR52" s="4"/>
      <c r="DXS52" s="4"/>
      <c r="DXT52" s="4"/>
      <c r="DXU52" s="4"/>
      <c r="DXV52" s="4"/>
      <c r="DXW52" s="4"/>
      <c r="DXX52" s="4"/>
      <c r="DXY52" s="4"/>
      <c r="DXZ52" s="4"/>
      <c r="DYA52" s="4"/>
      <c r="DYB52" s="4"/>
      <c r="DYC52" s="4"/>
      <c r="DYD52" s="4"/>
      <c r="DYE52" s="4"/>
      <c r="DYF52" s="4"/>
      <c r="DYG52" s="4"/>
      <c r="DYH52" s="4"/>
      <c r="DYI52" s="4"/>
      <c r="DYJ52" s="4"/>
      <c r="DYK52" s="4"/>
      <c r="DYL52" s="4"/>
      <c r="DYM52" s="4"/>
      <c r="DYN52" s="4"/>
      <c r="DYO52" s="4"/>
      <c r="DYP52" s="4"/>
      <c r="DYQ52" s="4"/>
      <c r="DYR52" s="4"/>
      <c r="DYS52" s="4"/>
      <c r="DYT52" s="4"/>
      <c r="DYU52" s="4"/>
      <c r="DYV52" s="4"/>
      <c r="DYW52" s="4"/>
      <c r="DYX52" s="4"/>
      <c r="DYY52" s="4"/>
      <c r="DYZ52" s="4"/>
      <c r="DZA52" s="4"/>
      <c r="DZB52" s="4"/>
      <c r="DZC52" s="4"/>
      <c r="DZD52" s="4"/>
      <c r="DZE52" s="4"/>
      <c r="DZF52" s="4"/>
      <c r="DZG52" s="4"/>
      <c r="DZH52" s="4"/>
      <c r="DZI52" s="4"/>
      <c r="DZJ52" s="4"/>
      <c r="DZK52" s="4"/>
      <c r="DZL52" s="4"/>
      <c r="DZM52" s="4"/>
      <c r="DZN52" s="4"/>
      <c r="DZO52" s="4"/>
      <c r="DZP52" s="4"/>
      <c r="DZQ52" s="4"/>
      <c r="DZR52" s="4"/>
      <c r="DZS52" s="4"/>
      <c r="DZT52" s="4"/>
      <c r="DZU52" s="4"/>
      <c r="DZV52" s="4"/>
      <c r="DZW52" s="4"/>
      <c r="DZX52" s="4"/>
      <c r="DZY52" s="4"/>
      <c r="DZZ52" s="4"/>
      <c r="EAA52" s="4"/>
      <c r="EAB52" s="4"/>
      <c r="EAC52" s="4"/>
      <c r="EAD52" s="4"/>
      <c r="EAE52" s="4"/>
      <c r="EAF52" s="4"/>
      <c r="EAG52" s="4"/>
      <c r="EAH52" s="4"/>
      <c r="EAI52" s="4"/>
      <c r="EAJ52" s="4"/>
      <c r="EAK52" s="4"/>
      <c r="EAL52" s="4"/>
      <c r="EAM52" s="4"/>
      <c r="EAN52" s="4"/>
      <c r="EAO52" s="4"/>
      <c r="EAP52" s="4"/>
      <c r="EAQ52" s="4"/>
      <c r="EAR52" s="4"/>
      <c r="EAS52" s="4"/>
      <c r="EAT52" s="4"/>
      <c r="EAU52" s="4"/>
      <c r="EAV52" s="4"/>
      <c r="EAW52" s="4"/>
      <c r="EAX52" s="4"/>
      <c r="EAY52" s="4"/>
      <c r="EAZ52" s="4"/>
      <c r="EBA52" s="4"/>
      <c r="EBB52" s="4"/>
      <c r="EBC52" s="4"/>
      <c r="EBD52" s="4"/>
      <c r="EBE52" s="4"/>
      <c r="EBF52" s="4"/>
      <c r="EBG52" s="4"/>
      <c r="EBH52" s="4"/>
      <c r="EBI52" s="4"/>
      <c r="EBJ52" s="4"/>
      <c r="EBK52" s="4"/>
      <c r="EBL52" s="4"/>
      <c r="EBM52" s="4"/>
      <c r="EBN52" s="4"/>
      <c r="EBO52" s="4"/>
      <c r="EBP52" s="4"/>
      <c r="EBQ52" s="4"/>
      <c r="EBR52" s="4"/>
      <c r="EBS52" s="4"/>
      <c r="EBT52" s="4"/>
      <c r="EBU52" s="4"/>
      <c r="EBV52" s="4"/>
      <c r="EBW52" s="4"/>
      <c r="EBX52" s="4"/>
      <c r="EBY52" s="4"/>
      <c r="EBZ52" s="4"/>
      <c r="ECA52" s="4"/>
      <c r="ECB52" s="4"/>
      <c r="ECC52" s="4"/>
      <c r="ECD52" s="4"/>
      <c r="ECE52" s="4"/>
      <c r="ECF52" s="4"/>
      <c r="ECG52" s="4"/>
      <c r="ECH52" s="4"/>
      <c r="ECI52" s="4"/>
      <c r="ECJ52" s="4"/>
      <c r="ECK52" s="4"/>
      <c r="ECL52" s="4"/>
      <c r="ECM52" s="4"/>
      <c r="ECN52" s="4"/>
      <c r="ECO52" s="4"/>
      <c r="ECP52" s="4"/>
      <c r="ECQ52" s="4"/>
      <c r="ECR52" s="4"/>
      <c r="ECS52" s="4"/>
      <c r="ECT52" s="4"/>
      <c r="ECU52" s="4"/>
      <c r="ECV52" s="4"/>
      <c r="ECW52" s="4"/>
      <c r="ECX52" s="4"/>
      <c r="ECY52" s="4"/>
      <c r="ECZ52" s="4"/>
      <c r="EDA52" s="4"/>
      <c r="EDB52" s="4"/>
      <c r="EDC52" s="4"/>
      <c r="EDD52" s="4"/>
      <c r="EDE52" s="4"/>
      <c r="EDF52" s="4"/>
      <c r="EDG52" s="4"/>
      <c r="EDH52" s="4"/>
      <c r="EDI52" s="4"/>
      <c r="EDJ52" s="4"/>
      <c r="EDK52" s="4"/>
      <c r="EDL52" s="4"/>
      <c r="EDM52" s="4"/>
      <c r="EDN52" s="4"/>
      <c r="EDO52" s="4"/>
      <c r="EDP52" s="4"/>
      <c r="EDQ52" s="4"/>
      <c r="EDR52" s="4"/>
      <c r="EDS52" s="4"/>
      <c r="EDT52" s="4"/>
      <c r="EDU52" s="4"/>
      <c r="EDV52" s="4"/>
      <c r="EDW52" s="4"/>
      <c r="EDX52" s="4"/>
      <c r="EDY52" s="4"/>
      <c r="EDZ52" s="4"/>
      <c r="EEA52" s="4"/>
      <c r="EEB52" s="4"/>
      <c r="EEC52" s="4"/>
      <c r="EED52" s="4"/>
      <c r="EEE52" s="4"/>
      <c r="EEF52" s="4"/>
      <c r="EEG52" s="4"/>
      <c r="EEH52" s="4"/>
      <c r="EEI52" s="4"/>
      <c r="EEJ52" s="4"/>
      <c r="EEK52" s="4"/>
      <c r="EEL52" s="4"/>
      <c r="EEM52" s="4"/>
      <c r="EEN52" s="4"/>
      <c r="EEO52" s="4"/>
      <c r="EEP52" s="4"/>
      <c r="EEQ52" s="4"/>
      <c r="EER52" s="4"/>
      <c r="EES52" s="4"/>
      <c r="EET52" s="4"/>
      <c r="EEU52" s="4"/>
      <c r="EEV52" s="4"/>
      <c r="EEW52" s="4"/>
      <c r="EEX52" s="4"/>
      <c r="EEY52" s="4"/>
      <c r="EEZ52" s="4"/>
      <c r="EFA52" s="4"/>
      <c r="EFB52" s="4"/>
      <c r="EFC52" s="4"/>
      <c r="EFD52" s="4"/>
      <c r="EFE52" s="4"/>
      <c r="EFF52" s="4"/>
      <c r="EFG52" s="4"/>
      <c r="EFH52" s="4"/>
      <c r="EFI52" s="4"/>
      <c r="EFJ52" s="4"/>
      <c r="EFK52" s="4"/>
      <c r="EFL52" s="4"/>
      <c r="EFM52" s="4"/>
      <c r="EFN52" s="4"/>
      <c r="EFO52" s="4"/>
      <c r="EFP52" s="4"/>
      <c r="EFQ52" s="4"/>
      <c r="EFR52" s="4"/>
      <c r="EFS52" s="4"/>
      <c r="EFT52" s="4"/>
      <c r="EFU52" s="4"/>
      <c r="EFV52" s="4"/>
      <c r="EFW52" s="4"/>
      <c r="EFX52" s="4"/>
      <c r="EFY52" s="4"/>
      <c r="EFZ52" s="4"/>
      <c r="EGA52" s="4"/>
      <c r="EGB52" s="4"/>
      <c r="EGC52" s="4"/>
      <c r="EGD52" s="4"/>
      <c r="EGE52" s="4"/>
      <c r="EGF52" s="4"/>
      <c r="EGG52" s="4"/>
      <c r="EGH52" s="4"/>
      <c r="EGI52" s="4"/>
      <c r="EGJ52" s="4"/>
      <c r="EGK52" s="4"/>
      <c r="EGL52" s="4"/>
      <c r="EGM52" s="4"/>
      <c r="EGN52" s="4"/>
      <c r="EGO52" s="4"/>
      <c r="EGP52" s="4"/>
      <c r="EGQ52" s="4"/>
      <c r="EGR52" s="4"/>
      <c r="EGS52" s="4"/>
      <c r="EGT52" s="4"/>
      <c r="EGU52" s="4"/>
      <c r="EGV52" s="4"/>
      <c r="EGW52" s="4"/>
      <c r="EGX52" s="4"/>
      <c r="EGY52" s="4"/>
      <c r="EGZ52" s="4"/>
      <c r="EHA52" s="4"/>
      <c r="EHB52" s="4"/>
      <c r="EHC52" s="4"/>
      <c r="EHD52" s="4"/>
      <c r="EHE52" s="4"/>
      <c r="EHF52" s="4"/>
      <c r="EHG52" s="4"/>
      <c r="EHH52" s="4"/>
      <c r="EHI52" s="4"/>
      <c r="EHJ52" s="4"/>
      <c r="EHK52" s="4"/>
      <c r="EHL52" s="4"/>
      <c r="EHM52" s="4"/>
      <c r="EHN52" s="4"/>
      <c r="EHO52" s="4"/>
      <c r="EHP52" s="4"/>
      <c r="EHQ52" s="4"/>
      <c r="EHR52" s="4"/>
      <c r="EHS52" s="4"/>
      <c r="EHT52" s="4"/>
      <c r="EHU52" s="4"/>
      <c r="EHV52" s="4"/>
      <c r="EHW52" s="4"/>
      <c r="EHX52" s="4"/>
      <c r="EHY52" s="4"/>
      <c r="EHZ52" s="4"/>
      <c r="EIA52" s="4"/>
      <c r="EIB52" s="4"/>
      <c r="EIC52" s="4"/>
      <c r="EID52" s="4"/>
      <c r="EIE52" s="4"/>
      <c r="EIF52" s="4"/>
      <c r="EIG52" s="4"/>
      <c r="EIH52" s="4"/>
      <c r="EII52" s="4"/>
      <c r="EIJ52" s="4"/>
      <c r="EIK52" s="4"/>
      <c r="EIL52" s="4"/>
      <c r="EIM52" s="4"/>
      <c r="EIN52" s="4"/>
      <c r="EIO52" s="4"/>
      <c r="EIP52" s="4"/>
      <c r="EIQ52" s="4"/>
      <c r="EIR52" s="4"/>
      <c r="EIS52" s="4"/>
      <c r="EIT52" s="4"/>
      <c r="EIU52" s="4"/>
      <c r="EIV52" s="4"/>
      <c r="EIW52" s="4"/>
      <c r="EIX52" s="4"/>
      <c r="EIY52" s="4"/>
      <c r="EIZ52" s="4"/>
      <c r="EJA52" s="4"/>
      <c r="EJB52" s="4"/>
      <c r="EJC52" s="4"/>
      <c r="EJD52" s="4"/>
      <c r="EJE52" s="4"/>
      <c r="EJF52" s="4"/>
      <c r="EJG52" s="4"/>
      <c r="EJH52" s="4"/>
      <c r="EJI52" s="4"/>
      <c r="EJJ52" s="4"/>
      <c r="EJK52" s="4"/>
      <c r="EJL52" s="4"/>
      <c r="EJM52" s="4"/>
      <c r="EJN52" s="4"/>
      <c r="EJO52" s="4"/>
      <c r="EJP52" s="4"/>
      <c r="EJQ52" s="4"/>
      <c r="EJR52" s="4"/>
      <c r="EJS52" s="4"/>
      <c r="EJT52" s="4"/>
      <c r="EJU52" s="4"/>
      <c r="EJV52" s="4"/>
      <c r="EJW52" s="4"/>
      <c r="EJX52" s="4"/>
      <c r="EJY52" s="4"/>
      <c r="EJZ52" s="4"/>
      <c r="EKA52" s="4"/>
      <c r="EKB52" s="4"/>
      <c r="EKC52" s="4"/>
      <c r="EKD52" s="4"/>
      <c r="EKE52" s="4"/>
      <c r="EKF52" s="4"/>
      <c r="EKG52" s="4"/>
      <c r="EKH52" s="4"/>
      <c r="EKI52" s="4"/>
      <c r="EKJ52" s="4"/>
      <c r="EKK52" s="4"/>
      <c r="EKL52" s="4"/>
      <c r="EKM52" s="4"/>
      <c r="EKN52" s="4"/>
      <c r="EKO52" s="4"/>
      <c r="EKP52" s="4"/>
      <c r="EKQ52" s="4"/>
      <c r="EKR52" s="4"/>
      <c r="EKS52" s="4"/>
      <c r="EKT52" s="4"/>
      <c r="EKU52" s="4"/>
      <c r="EKV52" s="4"/>
      <c r="EKW52" s="4"/>
      <c r="EKX52" s="4"/>
      <c r="EKY52" s="4"/>
      <c r="EKZ52" s="4"/>
      <c r="ELA52" s="4"/>
      <c r="ELB52" s="4"/>
      <c r="ELC52" s="4"/>
      <c r="ELD52" s="4"/>
      <c r="ELE52" s="4"/>
      <c r="ELF52" s="4"/>
      <c r="ELG52" s="4"/>
      <c r="ELH52" s="4"/>
      <c r="ELI52" s="4"/>
      <c r="ELJ52" s="4"/>
      <c r="ELK52" s="4"/>
      <c r="ELL52" s="4"/>
      <c r="ELM52" s="4"/>
      <c r="ELN52" s="4"/>
      <c r="ELO52" s="4"/>
      <c r="ELP52" s="4"/>
      <c r="ELQ52" s="4"/>
      <c r="ELR52" s="4"/>
      <c r="ELS52" s="4"/>
      <c r="ELT52" s="4"/>
      <c r="ELU52" s="4"/>
      <c r="ELV52" s="4"/>
      <c r="ELW52" s="4"/>
      <c r="ELX52" s="4"/>
      <c r="ELY52" s="4"/>
      <c r="ELZ52" s="4"/>
      <c r="EMA52" s="4"/>
      <c r="EMB52" s="4"/>
      <c r="EMC52" s="4"/>
      <c r="EMD52" s="4"/>
      <c r="EME52" s="4"/>
      <c r="EMF52" s="4"/>
      <c r="EMG52" s="4"/>
      <c r="EMH52" s="4"/>
      <c r="EMI52" s="4"/>
      <c r="EMJ52" s="4"/>
      <c r="EMK52" s="4"/>
      <c r="EML52" s="4"/>
      <c r="EMM52" s="4"/>
      <c r="EMN52" s="4"/>
      <c r="EMO52" s="4"/>
      <c r="EMP52" s="4"/>
      <c r="EMQ52" s="4"/>
      <c r="EMR52" s="4"/>
      <c r="EMS52" s="4"/>
      <c r="EMT52" s="4"/>
      <c r="EMU52" s="4"/>
      <c r="EMV52" s="4"/>
      <c r="EMW52" s="4"/>
      <c r="EMX52" s="4"/>
      <c r="EMY52" s="4"/>
      <c r="EMZ52" s="4"/>
      <c r="ENA52" s="4"/>
      <c r="ENB52" s="4"/>
      <c r="ENC52" s="4"/>
      <c r="END52" s="4"/>
      <c r="ENE52" s="4"/>
      <c r="ENF52" s="4"/>
      <c r="ENG52" s="4"/>
      <c r="ENH52" s="4"/>
      <c r="ENI52" s="4"/>
      <c r="ENJ52" s="4"/>
      <c r="ENK52" s="4"/>
      <c r="ENL52" s="4"/>
      <c r="ENM52" s="4"/>
      <c r="ENN52" s="4"/>
      <c r="ENO52" s="4"/>
      <c r="ENP52" s="4"/>
      <c r="ENQ52" s="4"/>
      <c r="ENR52" s="4"/>
      <c r="ENS52" s="4"/>
      <c r="ENT52" s="4"/>
      <c r="ENU52" s="4"/>
      <c r="ENV52" s="4"/>
      <c r="ENW52" s="4"/>
      <c r="ENX52" s="4"/>
      <c r="ENY52" s="4"/>
      <c r="ENZ52" s="4"/>
      <c r="EOA52" s="4"/>
      <c r="EOB52" s="4"/>
      <c r="EOC52" s="4"/>
      <c r="EOD52" s="4"/>
      <c r="EOE52" s="4"/>
      <c r="EOF52" s="4"/>
      <c r="EOG52" s="4"/>
      <c r="EOH52" s="4"/>
      <c r="EOI52" s="4"/>
      <c r="EOJ52" s="4"/>
      <c r="EOK52" s="4"/>
      <c r="EOL52" s="4"/>
      <c r="EOM52" s="4"/>
      <c r="EON52" s="4"/>
      <c r="EOO52" s="4"/>
      <c r="EOP52" s="4"/>
      <c r="EOQ52" s="4"/>
      <c r="EOR52" s="4"/>
      <c r="EOS52" s="4"/>
      <c r="EOT52" s="4"/>
      <c r="EOU52" s="4"/>
      <c r="EOV52" s="4"/>
      <c r="EOW52" s="4"/>
      <c r="EOX52" s="4"/>
      <c r="EOY52" s="4"/>
      <c r="EOZ52" s="4"/>
      <c r="EPA52" s="4"/>
      <c r="EPB52" s="4"/>
      <c r="EPC52" s="4"/>
      <c r="EPD52" s="4"/>
      <c r="EPE52" s="4"/>
      <c r="EPF52" s="4"/>
      <c r="EPG52" s="4"/>
      <c r="EPH52" s="4"/>
      <c r="EPI52" s="4"/>
      <c r="EPJ52" s="4"/>
      <c r="EPK52" s="4"/>
      <c r="EPL52" s="4"/>
      <c r="EPM52" s="4"/>
      <c r="EPN52" s="4"/>
      <c r="EPO52" s="4"/>
      <c r="EPP52" s="4"/>
      <c r="EPQ52" s="4"/>
      <c r="EPR52" s="4"/>
      <c r="EPS52" s="4"/>
      <c r="EPT52" s="4"/>
      <c r="EPU52" s="4"/>
      <c r="EPV52" s="4"/>
      <c r="EPW52" s="4"/>
      <c r="EPX52" s="4"/>
      <c r="EPY52" s="4"/>
      <c r="EPZ52" s="4"/>
      <c r="EQA52" s="4"/>
      <c r="EQB52" s="4"/>
      <c r="EQC52" s="4"/>
      <c r="EQD52" s="4"/>
      <c r="EQE52" s="4"/>
      <c r="EQF52" s="4"/>
      <c r="EQG52" s="4"/>
      <c r="EQH52" s="4"/>
      <c r="EQI52" s="4"/>
      <c r="EQJ52" s="4"/>
      <c r="EQK52" s="4"/>
      <c r="EQL52" s="4"/>
      <c r="EQM52" s="4"/>
      <c r="EQN52" s="4"/>
      <c r="EQO52" s="4"/>
      <c r="EQP52" s="4"/>
      <c r="EQQ52" s="4"/>
      <c r="EQR52" s="4"/>
      <c r="EQS52" s="4"/>
      <c r="EQT52" s="4"/>
      <c r="EQU52" s="4"/>
      <c r="EQV52" s="4"/>
      <c r="EQW52" s="4"/>
      <c r="EQX52" s="4"/>
      <c r="EQY52" s="4"/>
      <c r="EQZ52" s="4"/>
      <c r="ERA52" s="4"/>
      <c r="ERB52" s="4"/>
      <c r="ERC52" s="4"/>
      <c r="ERD52" s="4"/>
      <c r="ERE52" s="4"/>
      <c r="ERF52" s="4"/>
      <c r="ERG52" s="4"/>
      <c r="ERH52" s="4"/>
      <c r="ERI52" s="4"/>
      <c r="ERJ52" s="4"/>
      <c r="ERK52" s="4"/>
      <c r="ERL52" s="4"/>
      <c r="ERM52" s="4"/>
      <c r="ERN52" s="4"/>
      <c r="ERO52" s="4"/>
      <c r="ERP52" s="4"/>
      <c r="ERQ52" s="4"/>
      <c r="ERR52" s="4"/>
      <c r="ERS52" s="4"/>
      <c r="ERT52" s="4"/>
      <c r="ERU52" s="4"/>
      <c r="ERV52" s="4"/>
      <c r="ERW52" s="4"/>
      <c r="ERX52" s="4"/>
      <c r="ERY52" s="4"/>
      <c r="ERZ52" s="4"/>
      <c r="ESA52" s="4"/>
      <c r="ESB52" s="4"/>
      <c r="ESC52" s="4"/>
      <c r="ESD52" s="4"/>
      <c r="ESE52" s="4"/>
      <c r="ESF52" s="4"/>
      <c r="ESG52" s="4"/>
      <c r="ESH52" s="4"/>
      <c r="ESI52" s="4"/>
      <c r="ESJ52" s="4"/>
      <c r="ESK52" s="4"/>
      <c r="ESL52" s="4"/>
      <c r="ESM52" s="4"/>
      <c r="ESN52" s="4"/>
      <c r="ESO52" s="4"/>
      <c r="ESP52" s="4"/>
      <c r="ESQ52" s="4"/>
      <c r="ESR52" s="4"/>
      <c r="ESS52" s="4"/>
      <c r="EST52" s="4"/>
      <c r="ESU52" s="4"/>
      <c r="ESV52" s="4"/>
      <c r="ESW52" s="4"/>
      <c r="ESX52" s="4"/>
      <c r="ESY52" s="4"/>
      <c r="ESZ52" s="4"/>
      <c r="ETA52" s="4"/>
      <c r="ETB52" s="4"/>
      <c r="ETC52" s="4"/>
      <c r="ETD52" s="4"/>
      <c r="ETE52" s="4"/>
      <c r="ETF52" s="4"/>
      <c r="ETG52" s="4"/>
      <c r="ETH52" s="4"/>
      <c r="ETI52" s="4"/>
      <c r="ETJ52" s="4"/>
      <c r="ETK52" s="4"/>
      <c r="ETL52" s="4"/>
      <c r="ETM52" s="4"/>
      <c r="ETN52" s="4"/>
      <c r="ETO52" s="4"/>
      <c r="ETP52" s="4"/>
      <c r="ETQ52" s="4"/>
      <c r="ETR52" s="4"/>
      <c r="ETS52" s="4"/>
      <c r="ETT52" s="4"/>
      <c r="ETU52" s="4"/>
      <c r="ETV52" s="4"/>
      <c r="ETW52" s="4"/>
      <c r="ETX52" s="4"/>
      <c r="ETY52" s="4"/>
      <c r="ETZ52" s="4"/>
      <c r="EUA52" s="4"/>
      <c r="EUB52" s="4"/>
      <c r="EUC52" s="4"/>
      <c r="EUD52" s="4"/>
      <c r="EUE52" s="4"/>
      <c r="EUF52" s="4"/>
      <c r="EUG52" s="4"/>
      <c r="EUH52" s="4"/>
      <c r="EUI52" s="4"/>
      <c r="EUJ52" s="4"/>
      <c r="EUK52" s="4"/>
      <c r="EUL52" s="4"/>
      <c r="EUM52" s="4"/>
      <c r="EUN52" s="4"/>
      <c r="EUO52" s="4"/>
      <c r="EUP52" s="4"/>
      <c r="EUQ52" s="4"/>
      <c r="EUR52" s="4"/>
      <c r="EUS52" s="4"/>
      <c r="EUT52" s="4"/>
      <c r="EUU52" s="4"/>
      <c r="EUV52" s="4"/>
      <c r="EUW52" s="4"/>
      <c r="EUX52" s="4"/>
      <c r="EUY52" s="4"/>
      <c r="EUZ52" s="4"/>
      <c r="EVA52" s="4"/>
      <c r="EVB52" s="4"/>
      <c r="EVC52" s="4"/>
      <c r="EVD52" s="4"/>
      <c r="EVE52" s="4"/>
      <c r="EVF52" s="4"/>
      <c r="EVG52" s="4"/>
      <c r="EVH52" s="4"/>
      <c r="EVI52" s="4"/>
      <c r="EVJ52" s="4"/>
      <c r="EVK52" s="4"/>
      <c r="EVL52" s="4"/>
      <c r="EVM52" s="4"/>
      <c r="EVN52" s="4"/>
      <c r="EVO52" s="4"/>
      <c r="EVP52" s="4"/>
      <c r="EVQ52" s="4"/>
      <c r="EVR52" s="4"/>
      <c r="EVS52" s="4"/>
      <c r="EVT52" s="4"/>
      <c r="EVU52" s="4"/>
      <c r="EVV52" s="4"/>
      <c r="EVW52" s="4"/>
      <c r="EVX52" s="4"/>
      <c r="EVY52" s="4"/>
      <c r="EVZ52" s="4"/>
      <c r="EWA52" s="4"/>
      <c r="EWB52" s="4"/>
      <c r="EWC52" s="4"/>
      <c r="EWD52" s="4"/>
      <c r="EWE52" s="4"/>
      <c r="EWF52" s="4"/>
      <c r="EWG52" s="4"/>
      <c r="EWH52" s="4"/>
      <c r="EWI52" s="4"/>
      <c r="EWJ52" s="4"/>
      <c r="EWK52" s="4"/>
      <c r="EWL52" s="4"/>
      <c r="EWM52" s="4"/>
      <c r="EWN52" s="4"/>
      <c r="EWO52" s="4"/>
      <c r="EWP52" s="4"/>
      <c r="EWQ52" s="4"/>
      <c r="EWR52" s="4"/>
      <c r="EWS52" s="4"/>
      <c r="EWT52" s="4"/>
      <c r="EWU52" s="4"/>
      <c r="EWV52" s="4"/>
      <c r="EWW52" s="4"/>
      <c r="EWX52" s="4"/>
      <c r="EWY52" s="4"/>
      <c r="EWZ52" s="4"/>
      <c r="EXA52" s="4"/>
      <c r="EXB52" s="4"/>
      <c r="EXC52" s="4"/>
      <c r="EXD52" s="4"/>
      <c r="EXE52" s="4"/>
      <c r="EXF52" s="4"/>
      <c r="EXG52" s="4"/>
      <c r="EXH52" s="4"/>
      <c r="EXI52" s="4"/>
      <c r="EXJ52" s="4"/>
      <c r="EXK52" s="4"/>
      <c r="EXL52" s="4"/>
      <c r="EXM52" s="4"/>
      <c r="EXN52" s="4"/>
      <c r="EXO52" s="4"/>
      <c r="EXP52" s="4"/>
      <c r="EXQ52" s="4"/>
      <c r="EXR52" s="4"/>
      <c r="EXS52" s="4"/>
      <c r="EXT52" s="4"/>
      <c r="EXU52" s="4"/>
      <c r="EXV52" s="4"/>
      <c r="EXW52" s="4"/>
      <c r="EXX52" s="4"/>
      <c r="EXY52" s="4"/>
      <c r="EXZ52" s="4"/>
      <c r="EYA52" s="4"/>
      <c r="EYB52" s="4"/>
      <c r="EYC52" s="4"/>
      <c r="EYD52" s="4"/>
      <c r="EYE52" s="4"/>
      <c r="EYF52" s="4"/>
      <c r="EYG52" s="4"/>
      <c r="EYH52" s="4"/>
      <c r="EYI52" s="4"/>
      <c r="EYJ52" s="4"/>
      <c r="EYK52" s="4"/>
      <c r="EYL52" s="4"/>
      <c r="EYM52" s="4"/>
      <c r="EYN52" s="4"/>
      <c r="EYO52" s="4"/>
      <c r="EYP52" s="4"/>
      <c r="EYQ52" s="4"/>
      <c r="EYR52" s="4"/>
      <c r="EYS52" s="4"/>
      <c r="EYT52" s="4"/>
      <c r="EYU52" s="4"/>
      <c r="EYV52" s="4"/>
      <c r="EYW52" s="4"/>
      <c r="EYX52" s="4"/>
      <c r="EYY52" s="4"/>
      <c r="EYZ52" s="4"/>
      <c r="EZA52" s="4"/>
      <c r="EZB52" s="4"/>
      <c r="EZC52" s="4"/>
      <c r="EZD52" s="4"/>
      <c r="EZE52" s="4"/>
      <c r="EZF52" s="4"/>
      <c r="EZG52" s="4"/>
      <c r="EZH52" s="4"/>
      <c r="EZI52" s="4"/>
      <c r="EZJ52" s="4"/>
      <c r="EZK52" s="4"/>
      <c r="EZL52" s="4"/>
      <c r="EZM52" s="4"/>
      <c r="EZN52" s="4"/>
      <c r="EZO52" s="4"/>
      <c r="EZP52" s="4"/>
      <c r="EZQ52" s="4"/>
      <c r="EZR52" s="4"/>
      <c r="EZS52" s="4"/>
      <c r="EZT52" s="4"/>
      <c r="EZU52" s="4"/>
      <c r="EZV52" s="4"/>
      <c r="EZW52" s="4"/>
      <c r="EZX52" s="4"/>
      <c r="EZY52" s="4"/>
      <c r="EZZ52" s="4"/>
      <c r="FAA52" s="4"/>
      <c r="FAB52" s="4"/>
      <c r="FAC52" s="4"/>
      <c r="FAD52" s="4"/>
      <c r="FAE52" s="4"/>
      <c r="FAF52" s="4"/>
      <c r="FAG52" s="4"/>
      <c r="FAH52" s="4"/>
      <c r="FAI52" s="4"/>
      <c r="FAJ52" s="4"/>
      <c r="FAK52" s="4"/>
      <c r="FAL52" s="4"/>
      <c r="FAM52" s="4"/>
      <c r="FAN52" s="4"/>
      <c r="FAO52" s="4"/>
      <c r="FAP52" s="4"/>
      <c r="FAQ52" s="4"/>
      <c r="FAR52" s="4"/>
      <c r="FAS52" s="4"/>
      <c r="FAT52" s="4"/>
      <c r="FAU52" s="4"/>
      <c r="FAV52" s="4"/>
      <c r="FAW52" s="4"/>
      <c r="FAX52" s="4"/>
      <c r="FAY52" s="4"/>
      <c r="FAZ52" s="4"/>
      <c r="FBA52" s="4"/>
      <c r="FBB52" s="4"/>
      <c r="FBC52" s="4"/>
      <c r="FBD52" s="4"/>
      <c r="FBE52" s="4"/>
      <c r="FBF52" s="4"/>
      <c r="FBG52" s="4"/>
      <c r="FBH52" s="4"/>
      <c r="FBI52" s="4"/>
      <c r="FBJ52" s="4"/>
      <c r="FBK52" s="4"/>
      <c r="FBL52" s="4"/>
      <c r="FBM52" s="4"/>
      <c r="FBN52" s="4"/>
      <c r="FBO52" s="4"/>
      <c r="FBP52" s="4"/>
      <c r="FBQ52" s="4"/>
      <c r="FBR52" s="4"/>
      <c r="FBS52" s="4"/>
      <c r="FBT52" s="4"/>
      <c r="FBU52" s="4"/>
      <c r="FBV52" s="4"/>
      <c r="FBW52" s="4"/>
      <c r="FBX52" s="4"/>
      <c r="FBY52" s="4"/>
      <c r="FBZ52" s="4"/>
      <c r="FCA52" s="4"/>
      <c r="FCB52" s="4"/>
      <c r="FCC52" s="4"/>
      <c r="FCD52" s="4"/>
      <c r="FCE52" s="4"/>
      <c r="FCF52" s="4"/>
      <c r="FCG52" s="4"/>
      <c r="FCH52" s="4"/>
      <c r="FCI52" s="4"/>
      <c r="FCJ52" s="4"/>
      <c r="FCK52" s="4"/>
      <c r="FCL52" s="4"/>
      <c r="FCM52" s="4"/>
      <c r="FCN52" s="4"/>
      <c r="FCO52" s="4"/>
      <c r="FCP52" s="4"/>
      <c r="FCQ52" s="4"/>
      <c r="FCR52" s="4"/>
      <c r="FCS52" s="4"/>
      <c r="FCT52" s="4"/>
      <c r="FCU52" s="4"/>
      <c r="FCV52" s="4"/>
      <c r="FCW52" s="4"/>
      <c r="FCX52" s="4"/>
      <c r="FCY52" s="4"/>
      <c r="FCZ52" s="4"/>
      <c r="FDA52" s="4"/>
      <c r="FDB52" s="4"/>
      <c r="FDC52" s="4"/>
      <c r="FDD52" s="4"/>
      <c r="FDE52" s="4"/>
      <c r="FDF52" s="4"/>
      <c r="FDG52" s="4"/>
      <c r="FDH52" s="4"/>
      <c r="FDI52" s="4"/>
      <c r="FDJ52" s="4"/>
      <c r="FDK52" s="4"/>
      <c r="FDL52" s="4"/>
      <c r="FDM52" s="4"/>
      <c r="FDN52" s="4"/>
      <c r="FDO52" s="4"/>
      <c r="FDP52" s="4"/>
      <c r="FDQ52" s="4"/>
      <c r="FDR52" s="4"/>
      <c r="FDS52" s="4"/>
      <c r="FDT52" s="4"/>
      <c r="FDU52" s="4"/>
      <c r="FDV52" s="4"/>
      <c r="FDW52" s="4"/>
      <c r="FDX52" s="4"/>
      <c r="FDY52" s="4"/>
      <c r="FDZ52" s="4"/>
      <c r="FEA52" s="4"/>
      <c r="FEB52" s="4"/>
      <c r="FEC52" s="4"/>
      <c r="FED52" s="4"/>
      <c r="FEE52" s="4"/>
      <c r="FEF52" s="4"/>
      <c r="FEG52" s="4"/>
      <c r="FEH52" s="4"/>
      <c r="FEI52" s="4"/>
      <c r="FEJ52" s="4"/>
      <c r="FEK52" s="4"/>
      <c r="FEL52" s="4"/>
      <c r="FEM52" s="4"/>
      <c r="FEN52" s="4"/>
      <c r="FEO52" s="4"/>
      <c r="FEP52" s="4"/>
      <c r="FEQ52" s="4"/>
      <c r="FER52" s="4"/>
      <c r="FES52" s="4"/>
      <c r="FET52" s="4"/>
      <c r="FEU52" s="4"/>
      <c r="FEV52" s="4"/>
      <c r="FEW52" s="4"/>
      <c r="FEX52" s="4"/>
      <c r="FEY52" s="4"/>
      <c r="FEZ52" s="4"/>
      <c r="FFA52" s="4"/>
      <c r="FFB52" s="4"/>
      <c r="FFC52" s="4"/>
      <c r="FFD52" s="4"/>
      <c r="FFE52" s="4"/>
      <c r="FFF52" s="4"/>
      <c r="FFG52" s="4"/>
      <c r="FFH52" s="4"/>
      <c r="FFI52" s="4"/>
      <c r="FFJ52" s="4"/>
      <c r="FFK52" s="4"/>
      <c r="FFL52" s="4"/>
      <c r="FFM52" s="4"/>
      <c r="FFN52" s="4"/>
      <c r="FFO52" s="4"/>
      <c r="FFP52" s="4"/>
      <c r="FFQ52" s="4"/>
      <c r="FFR52" s="4"/>
      <c r="FFS52" s="4"/>
      <c r="FFT52" s="4"/>
      <c r="FFU52" s="4"/>
      <c r="FFV52" s="4"/>
      <c r="FFW52" s="4"/>
      <c r="FFX52" s="4"/>
      <c r="FFY52" s="4"/>
      <c r="FFZ52" s="4"/>
      <c r="FGA52" s="4"/>
      <c r="FGB52" s="4"/>
      <c r="FGC52" s="4"/>
      <c r="FGD52" s="4"/>
      <c r="FGE52" s="4"/>
      <c r="FGF52" s="4"/>
      <c r="FGG52" s="4"/>
      <c r="FGH52" s="4"/>
      <c r="FGI52" s="4"/>
      <c r="FGJ52" s="4"/>
      <c r="FGK52" s="4"/>
      <c r="FGL52" s="4"/>
      <c r="FGM52" s="4"/>
      <c r="FGN52" s="4"/>
      <c r="FGO52" s="4"/>
      <c r="FGP52" s="4"/>
      <c r="FGQ52" s="4"/>
      <c r="FGR52" s="4"/>
      <c r="FGS52" s="4"/>
      <c r="FGT52" s="4"/>
      <c r="FGU52" s="4"/>
      <c r="FGV52" s="4"/>
      <c r="FGW52" s="4"/>
      <c r="FGX52" s="4"/>
      <c r="FGY52" s="4"/>
      <c r="FGZ52" s="4"/>
      <c r="FHA52" s="4"/>
      <c r="FHB52" s="4"/>
      <c r="FHC52" s="4"/>
      <c r="FHD52" s="4"/>
      <c r="FHE52" s="4"/>
      <c r="FHF52" s="4"/>
      <c r="FHG52" s="4"/>
      <c r="FHH52" s="4"/>
      <c r="FHI52" s="4"/>
      <c r="FHJ52" s="4"/>
      <c r="FHK52" s="4"/>
      <c r="FHL52" s="4"/>
      <c r="FHM52" s="4"/>
      <c r="FHN52" s="4"/>
      <c r="FHO52" s="4"/>
      <c r="FHP52" s="4"/>
      <c r="FHQ52" s="4"/>
      <c r="FHR52" s="4"/>
      <c r="FHS52" s="4"/>
      <c r="FHT52" s="4"/>
      <c r="FHU52" s="4"/>
      <c r="FHV52" s="4"/>
      <c r="FHW52" s="4"/>
      <c r="FHX52" s="4"/>
      <c r="FHY52" s="4"/>
      <c r="FHZ52" s="4"/>
      <c r="FIA52" s="4"/>
      <c r="FIB52" s="4"/>
      <c r="FIC52" s="4"/>
      <c r="FID52" s="4"/>
      <c r="FIE52" s="4"/>
      <c r="FIF52" s="4"/>
      <c r="FIG52" s="4"/>
      <c r="FIH52" s="4"/>
      <c r="FII52" s="4"/>
      <c r="FIJ52" s="4"/>
      <c r="FIK52" s="4"/>
      <c r="FIL52" s="4"/>
      <c r="FIM52" s="4"/>
      <c r="FIN52" s="4"/>
      <c r="FIO52" s="4"/>
      <c r="FIP52" s="4"/>
      <c r="FIQ52" s="4"/>
      <c r="FIR52" s="4"/>
      <c r="FIS52" s="4"/>
      <c r="FIT52" s="4"/>
      <c r="FIU52" s="4"/>
      <c r="FIV52" s="4"/>
      <c r="FIW52" s="4"/>
      <c r="FIX52" s="4"/>
      <c r="FIY52" s="4"/>
      <c r="FIZ52" s="4"/>
      <c r="FJA52" s="4"/>
      <c r="FJB52" s="4"/>
      <c r="FJC52" s="4"/>
      <c r="FJD52" s="4"/>
      <c r="FJE52" s="4"/>
      <c r="FJF52" s="4"/>
      <c r="FJG52" s="4"/>
      <c r="FJH52" s="4"/>
      <c r="FJI52" s="4"/>
      <c r="FJJ52" s="4"/>
      <c r="FJK52" s="4"/>
      <c r="FJL52" s="4"/>
      <c r="FJM52" s="4"/>
      <c r="FJN52" s="4"/>
      <c r="FJO52" s="4"/>
      <c r="FJP52" s="4"/>
      <c r="FJQ52" s="4"/>
      <c r="FJR52" s="4"/>
      <c r="FJS52" s="4"/>
      <c r="FJT52" s="4"/>
      <c r="FJU52" s="4"/>
      <c r="FJV52" s="4"/>
      <c r="FJW52" s="4"/>
      <c r="FJX52" s="4"/>
      <c r="FJY52" s="4"/>
      <c r="FJZ52" s="4"/>
      <c r="FKA52" s="4"/>
      <c r="FKB52" s="4"/>
      <c r="FKC52" s="4"/>
      <c r="FKD52" s="4"/>
      <c r="FKE52" s="4"/>
      <c r="FKF52" s="4"/>
      <c r="FKG52" s="4"/>
      <c r="FKH52" s="4"/>
      <c r="FKI52" s="4"/>
      <c r="FKJ52" s="4"/>
      <c r="FKK52" s="4"/>
      <c r="FKL52" s="4"/>
      <c r="FKM52" s="4"/>
      <c r="FKN52" s="4"/>
      <c r="FKO52" s="4"/>
      <c r="FKP52" s="4"/>
      <c r="FKQ52" s="4"/>
      <c r="FKR52" s="4"/>
      <c r="FKS52" s="4"/>
      <c r="FKT52" s="4"/>
      <c r="FKU52" s="4"/>
      <c r="FKV52" s="4"/>
      <c r="FKW52" s="4"/>
      <c r="FKX52" s="4"/>
      <c r="FKY52" s="4"/>
      <c r="FKZ52" s="4"/>
      <c r="FLA52" s="4"/>
      <c r="FLB52" s="4"/>
      <c r="FLC52" s="4"/>
      <c r="FLD52" s="4"/>
      <c r="FLE52" s="4"/>
      <c r="FLF52" s="4"/>
      <c r="FLG52" s="4"/>
      <c r="FLH52" s="4"/>
      <c r="FLI52" s="4"/>
      <c r="FLJ52" s="4"/>
      <c r="FLK52" s="4"/>
      <c r="FLL52" s="4"/>
      <c r="FLM52" s="4"/>
      <c r="FLN52" s="4"/>
      <c r="FLO52" s="4"/>
      <c r="FLP52" s="4"/>
      <c r="FLQ52" s="4"/>
      <c r="FLR52" s="4"/>
      <c r="FLS52" s="4"/>
      <c r="FLT52" s="4"/>
      <c r="FLU52" s="4"/>
      <c r="FLV52" s="4"/>
      <c r="FLW52" s="4"/>
      <c r="FLX52" s="4"/>
      <c r="FLY52" s="4"/>
      <c r="FLZ52" s="4"/>
      <c r="FMA52" s="4"/>
      <c r="FMB52" s="4"/>
      <c r="FMC52" s="4"/>
      <c r="FMD52" s="4"/>
      <c r="FME52" s="4"/>
      <c r="FMF52" s="4"/>
      <c r="FMG52" s="4"/>
      <c r="FMH52" s="4"/>
      <c r="FMI52" s="4"/>
      <c r="FMJ52" s="4"/>
      <c r="FMK52" s="4"/>
      <c r="FML52" s="4"/>
      <c r="FMM52" s="4"/>
      <c r="FMN52" s="4"/>
      <c r="FMO52" s="4"/>
      <c r="FMP52" s="4"/>
      <c r="FMQ52" s="4"/>
      <c r="FMR52" s="4"/>
      <c r="FMS52" s="4"/>
      <c r="FMT52" s="4"/>
      <c r="FMU52" s="4"/>
      <c r="FMV52" s="4"/>
      <c r="FMW52" s="4"/>
      <c r="FMX52" s="4"/>
      <c r="FMY52" s="4"/>
      <c r="FMZ52" s="4"/>
      <c r="FNA52" s="4"/>
      <c r="FNB52" s="4"/>
      <c r="FNC52" s="4"/>
      <c r="FND52" s="4"/>
      <c r="FNE52" s="4"/>
      <c r="FNF52" s="4"/>
      <c r="FNG52" s="4"/>
      <c r="FNH52" s="4"/>
      <c r="FNI52" s="4"/>
      <c r="FNJ52" s="4"/>
      <c r="FNK52" s="4"/>
      <c r="FNL52" s="4"/>
      <c r="FNM52" s="4"/>
      <c r="FNN52" s="4"/>
      <c r="FNO52" s="4"/>
      <c r="FNP52" s="4"/>
      <c r="FNQ52" s="4"/>
      <c r="FNR52" s="4"/>
      <c r="FNS52" s="4"/>
      <c r="FNT52" s="4"/>
      <c r="FNU52" s="4"/>
      <c r="FNV52" s="4"/>
      <c r="FNW52" s="4"/>
      <c r="FNX52" s="4"/>
      <c r="FNY52" s="4"/>
      <c r="FNZ52" s="4"/>
      <c r="FOA52" s="4"/>
      <c r="FOB52" s="4"/>
      <c r="FOC52" s="4"/>
      <c r="FOD52" s="4"/>
      <c r="FOE52" s="4"/>
      <c r="FOF52" s="4"/>
      <c r="FOG52" s="4"/>
      <c r="FOH52" s="4"/>
      <c r="FOI52" s="4"/>
      <c r="FOJ52" s="4"/>
      <c r="FOK52" s="4"/>
      <c r="FOL52" s="4"/>
      <c r="FOM52" s="4"/>
      <c r="FON52" s="4"/>
      <c r="FOO52" s="4"/>
      <c r="FOP52" s="4"/>
      <c r="FOQ52" s="4"/>
      <c r="FOR52" s="4"/>
      <c r="FOS52" s="4"/>
      <c r="FOT52" s="4"/>
      <c r="FOU52" s="4"/>
      <c r="FOV52" s="4"/>
      <c r="FOW52" s="4"/>
      <c r="FOX52" s="4"/>
      <c r="FOY52" s="4"/>
      <c r="FOZ52" s="4"/>
      <c r="FPA52" s="4"/>
      <c r="FPB52" s="4"/>
      <c r="FPC52" s="4"/>
      <c r="FPD52" s="4"/>
      <c r="FPE52" s="4"/>
      <c r="FPF52" s="4"/>
      <c r="FPG52" s="4"/>
      <c r="FPH52" s="4"/>
      <c r="FPI52" s="4"/>
      <c r="FPJ52" s="4"/>
      <c r="FPK52" s="4"/>
      <c r="FPL52" s="4"/>
      <c r="FPM52" s="4"/>
      <c r="FPN52" s="4"/>
      <c r="FPO52" s="4"/>
      <c r="FPP52" s="4"/>
      <c r="FPQ52" s="4"/>
      <c r="FPR52" s="4"/>
      <c r="FPS52" s="4"/>
      <c r="FPT52" s="4"/>
      <c r="FPU52" s="4"/>
      <c r="FPV52" s="4"/>
      <c r="FPW52" s="4"/>
      <c r="FPX52" s="4"/>
      <c r="FPY52" s="4"/>
      <c r="FPZ52" s="4"/>
      <c r="FQA52" s="4"/>
      <c r="FQB52" s="4"/>
      <c r="FQC52" s="4"/>
      <c r="FQD52" s="4"/>
      <c r="FQE52" s="4"/>
      <c r="FQF52" s="4"/>
      <c r="FQG52" s="4"/>
      <c r="FQH52" s="4"/>
      <c r="FQI52" s="4"/>
      <c r="FQJ52" s="4"/>
      <c r="FQK52" s="4"/>
      <c r="FQL52" s="4"/>
      <c r="FQM52" s="4"/>
      <c r="FQN52" s="4"/>
      <c r="FQO52" s="4"/>
      <c r="FQP52" s="4"/>
      <c r="FQQ52" s="4"/>
      <c r="FQR52" s="4"/>
      <c r="FQS52" s="4"/>
      <c r="FQT52" s="4"/>
      <c r="FQU52" s="4"/>
      <c r="FQV52" s="4"/>
      <c r="FQW52" s="4"/>
      <c r="FQX52" s="4"/>
      <c r="FQY52" s="4"/>
      <c r="FQZ52" s="4"/>
      <c r="FRA52" s="4"/>
      <c r="FRB52" s="4"/>
      <c r="FRC52" s="4"/>
      <c r="FRD52" s="4"/>
      <c r="FRE52" s="4"/>
      <c r="FRF52" s="4"/>
      <c r="FRG52" s="4"/>
      <c r="FRH52" s="4"/>
      <c r="FRI52" s="4"/>
      <c r="FRJ52" s="4"/>
      <c r="FRK52" s="4"/>
      <c r="FRL52" s="4"/>
      <c r="FRM52" s="4"/>
      <c r="FRN52" s="4"/>
      <c r="FRO52" s="4"/>
      <c r="FRP52" s="4"/>
      <c r="FRQ52" s="4"/>
      <c r="FRR52" s="4"/>
      <c r="FRS52" s="4"/>
      <c r="FRT52" s="4"/>
      <c r="FRU52" s="4"/>
      <c r="FRV52" s="4"/>
      <c r="FRW52" s="4"/>
      <c r="FRX52" s="4"/>
      <c r="FRY52" s="4"/>
      <c r="FRZ52" s="4"/>
      <c r="FSA52" s="4"/>
      <c r="FSB52" s="4"/>
      <c r="FSC52" s="4"/>
      <c r="FSD52" s="4"/>
      <c r="FSE52" s="4"/>
      <c r="FSF52" s="4"/>
      <c r="FSG52" s="4"/>
      <c r="FSH52" s="4"/>
      <c r="FSI52" s="4"/>
      <c r="FSJ52" s="4"/>
      <c r="FSK52" s="4"/>
      <c r="FSL52" s="4"/>
      <c r="FSM52" s="4"/>
      <c r="FSN52" s="4"/>
      <c r="FSO52" s="4"/>
      <c r="FSP52" s="4"/>
      <c r="FSQ52" s="4"/>
      <c r="FSR52" s="4"/>
      <c r="FSS52" s="4"/>
      <c r="FST52" s="4"/>
      <c r="FSU52" s="4"/>
      <c r="FSV52" s="4"/>
      <c r="FSW52" s="4"/>
      <c r="FSX52" s="4"/>
      <c r="FSY52" s="4"/>
      <c r="FSZ52" s="4"/>
      <c r="FTA52" s="4"/>
      <c r="FTB52" s="4"/>
      <c r="FTC52" s="4"/>
      <c r="FTD52" s="4"/>
      <c r="FTE52" s="4"/>
      <c r="FTF52" s="4"/>
      <c r="FTG52" s="4"/>
      <c r="FTH52" s="4"/>
      <c r="FTI52" s="4"/>
      <c r="FTJ52" s="4"/>
      <c r="FTK52" s="4"/>
      <c r="FTL52" s="4"/>
      <c r="FTM52" s="4"/>
      <c r="FTN52" s="4"/>
      <c r="FTO52" s="4"/>
      <c r="FTP52" s="4"/>
      <c r="FTQ52" s="4"/>
      <c r="FTR52" s="4"/>
      <c r="FTS52" s="4"/>
      <c r="FTT52" s="4"/>
      <c r="FTU52" s="4"/>
      <c r="FTV52" s="4"/>
      <c r="FTW52" s="4"/>
      <c r="FTX52" s="4"/>
      <c r="FTY52" s="4"/>
      <c r="FTZ52" s="4"/>
      <c r="FUA52" s="4"/>
      <c r="FUB52" s="4"/>
      <c r="FUC52" s="4"/>
      <c r="FUD52" s="4"/>
      <c r="FUE52" s="4"/>
      <c r="FUF52" s="4"/>
      <c r="FUG52" s="4"/>
      <c r="FUH52" s="4"/>
      <c r="FUI52" s="4"/>
      <c r="FUJ52" s="4"/>
      <c r="FUK52" s="4"/>
      <c r="FUL52" s="4"/>
      <c r="FUM52" s="4"/>
      <c r="FUN52" s="4"/>
      <c r="FUO52" s="4"/>
      <c r="FUP52" s="4"/>
      <c r="FUQ52" s="4"/>
      <c r="FUR52" s="4"/>
      <c r="FUS52" s="4"/>
      <c r="FUT52" s="4"/>
      <c r="FUU52" s="4"/>
      <c r="FUV52" s="4"/>
      <c r="FUW52" s="4"/>
      <c r="FUX52" s="4"/>
      <c r="FUY52" s="4"/>
      <c r="FUZ52" s="4"/>
      <c r="FVA52" s="4"/>
      <c r="FVB52" s="4"/>
      <c r="FVC52" s="4"/>
      <c r="FVD52" s="4"/>
      <c r="FVE52" s="4"/>
      <c r="FVF52" s="4"/>
      <c r="FVG52" s="4"/>
      <c r="FVH52" s="4"/>
      <c r="FVI52" s="4"/>
      <c r="FVJ52" s="4"/>
      <c r="FVK52" s="4"/>
      <c r="FVL52" s="4"/>
      <c r="FVM52" s="4"/>
      <c r="FVN52" s="4"/>
      <c r="FVO52" s="4"/>
      <c r="FVP52" s="4"/>
      <c r="FVQ52" s="4"/>
      <c r="FVR52" s="4"/>
      <c r="FVS52" s="4"/>
      <c r="FVT52" s="4"/>
      <c r="FVU52" s="4"/>
      <c r="FVV52" s="4"/>
      <c r="FVW52" s="4"/>
      <c r="FVX52" s="4"/>
      <c r="FVY52" s="4"/>
      <c r="FVZ52" s="4"/>
      <c r="FWA52" s="4"/>
      <c r="FWB52" s="4"/>
      <c r="FWC52" s="4"/>
      <c r="FWD52" s="4"/>
      <c r="FWE52" s="4"/>
      <c r="FWF52" s="4"/>
      <c r="FWG52" s="4"/>
      <c r="FWH52" s="4"/>
      <c r="FWI52" s="4"/>
      <c r="FWJ52" s="4"/>
      <c r="FWK52" s="4"/>
      <c r="FWL52" s="4"/>
      <c r="FWM52" s="4"/>
      <c r="FWN52" s="4"/>
      <c r="FWO52" s="4"/>
      <c r="FWP52" s="4"/>
      <c r="FWQ52" s="4"/>
      <c r="FWR52" s="4"/>
      <c r="FWS52" s="4"/>
      <c r="FWT52" s="4"/>
      <c r="FWU52" s="4"/>
      <c r="FWV52" s="4"/>
      <c r="FWW52" s="4"/>
      <c r="FWX52" s="4"/>
      <c r="FWY52" s="4"/>
      <c r="FWZ52" s="4"/>
      <c r="FXA52" s="4"/>
      <c r="FXB52" s="4"/>
      <c r="FXC52" s="4"/>
      <c r="FXD52" s="4"/>
      <c r="FXE52" s="4"/>
      <c r="FXF52" s="4"/>
      <c r="FXG52" s="4"/>
      <c r="FXH52" s="4"/>
      <c r="FXI52" s="4"/>
      <c r="FXJ52" s="4"/>
      <c r="FXK52" s="4"/>
      <c r="FXL52" s="4"/>
      <c r="FXM52" s="4"/>
      <c r="FXN52" s="4"/>
      <c r="FXO52" s="4"/>
      <c r="FXP52" s="4"/>
      <c r="FXQ52" s="4"/>
      <c r="FXR52" s="4"/>
      <c r="FXS52" s="4"/>
      <c r="FXT52" s="4"/>
      <c r="FXU52" s="4"/>
      <c r="FXV52" s="4"/>
      <c r="FXW52" s="4"/>
      <c r="FXX52" s="4"/>
      <c r="FXY52" s="4"/>
      <c r="FXZ52" s="4"/>
      <c r="FYA52" s="4"/>
      <c r="FYB52" s="4"/>
      <c r="FYC52" s="4"/>
      <c r="FYD52" s="4"/>
      <c r="FYE52" s="4"/>
      <c r="FYF52" s="4"/>
      <c r="FYG52" s="4"/>
      <c r="FYH52" s="4"/>
      <c r="FYI52" s="4"/>
      <c r="FYJ52" s="4"/>
      <c r="FYK52" s="4"/>
      <c r="FYL52" s="4"/>
      <c r="FYM52" s="4"/>
      <c r="FYN52" s="4"/>
      <c r="FYO52" s="4"/>
      <c r="FYP52" s="4"/>
      <c r="FYQ52" s="4"/>
      <c r="FYR52" s="4"/>
      <c r="FYS52" s="4"/>
      <c r="FYT52" s="4"/>
      <c r="FYU52" s="4"/>
      <c r="FYV52" s="4"/>
      <c r="FYW52" s="4"/>
      <c r="FYX52" s="4"/>
      <c r="FYY52" s="4"/>
      <c r="FYZ52" s="4"/>
      <c r="FZA52" s="4"/>
      <c r="FZB52" s="4"/>
      <c r="FZC52" s="4"/>
      <c r="FZD52" s="4"/>
      <c r="FZE52" s="4"/>
      <c r="FZF52" s="4"/>
      <c r="FZG52" s="4"/>
      <c r="FZH52" s="4"/>
      <c r="FZI52" s="4"/>
      <c r="FZJ52" s="4"/>
      <c r="FZK52" s="4"/>
      <c r="FZL52" s="4"/>
      <c r="FZM52" s="4"/>
      <c r="FZN52" s="4"/>
      <c r="FZO52" s="4"/>
      <c r="FZP52" s="4"/>
      <c r="FZQ52" s="4"/>
      <c r="FZR52" s="4"/>
      <c r="FZS52" s="4"/>
      <c r="FZT52" s="4"/>
      <c r="FZU52" s="4"/>
      <c r="FZV52" s="4"/>
      <c r="FZW52" s="4"/>
      <c r="FZX52" s="4"/>
      <c r="FZY52" s="4"/>
      <c r="FZZ52" s="4"/>
      <c r="GAA52" s="4"/>
      <c r="GAB52" s="4"/>
      <c r="GAC52" s="4"/>
      <c r="GAD52" s="4"/>
      <c r="GAE52" s="4"/>
      <c r="GAF52" s="4"/>
      <c r="GAG52" s="4"/>
      <c r="GAH52" s="4"/>
      <c r="GAI52" s="4"/>
      <c r="GAJ52" s="4"/>
      <c r="GAK52" s="4"/>
      <c r="GAL52" s="4"/>
      <c r="GAM52" s="4"/>
      <c r="GAN52" s="4"/>
      <c r="GAO52" s="4"/>
      <c r="GAP52" s="4"/>
      <c r="GAQ52" s="4"/>
      <c r="GAR52" s="4"/>
      <c r="GAS52" s="4"/>
      <c r="GAT52" s="4"/>
      <c r="GAU52" s="4"/>
      <c r="GAV52" s="4"/>
      <c r="GAW52" s="4"/>
      <c r="GAX52" s="4"/>
      <c r="GAY52" s="4"/>
      <c r="GAZ52" s="4"/>
      <c r="GBA52" s="4"/>
      <c r="GBB52" s="4"/>
      <c r="GBC52" s="4"/>
      <c r="GBD52" s="4"/>
      <c r="GBE52" s="4"/>
      <c r="GBF52" s="4"/>
      <c r="GBG52" s="4"/>
      <c r="GBH52" s="4"/>
      <c r="GBI52" s="4"/>
      <c r="GBJ52" s="4"/>
      <c r="GBK52" s="4"/>
      <c r="GBL52" s="4"/>
      <c r="GBM52" s="4"/>
      <c r="GBN52" s="4"/>
      <c r="GBO52" s="4"/>
      <c r="GBP52" s="4"/>
      <c r="GBQ52" s="4"/>
      <c r="GBR52" s="4"/>
      <c r="GBS52" s="4"/>
      <c r="GBT52" s="4"/>
      <c r="GBU52" s="4"/>
      <c r="GBV52" s="4"/>
      <c r="GBW52" s="4"/>
      <c r="GBX52" s="4"/>
      <c r="GBY52" s="4"/>
      <c r="GBZ52" s="4"/>
      <c r="GCA52" s="4"/>
      <c r="GCB52" s="4"/>
      <c r="GCC52" s="4"/>
      <c r="GCD52" s="4"/>
      <c r="GCE52" s="4"/>
      <c r="GCF52" s="4"/>
      <c r="GCG52" s="4"/>
      <c r="GCH52" s="4"/>
      <c r="GCI52" s="4"/>
      <c r="GCJ52" s="4"/>
      <c r="GCK52" s="4"/>
      <c r="GCL52" s="4"/>
      <c r="GCM52" s="4"/>
      <c r="GCN52" s="4"/>
      <c r="GCO52" s="4"/>
      <c r="GCP52" s="4"/>
      <c r="GCQ52" s="4"/>
      <c r="GCR52" s="4"/>
      <c r="GCS52" s="4"/>
      <c r="GCT52" s="4"/>
      <c r="GCU52" s="4"/>
      <c r="GCV52" s="4"/>
      <c r="GCW52" s="4"/>
      <c r="GCX52" s="4"/>
      <c r="GCY52" s="4"/>
      <c r="GCZ52" s="4"/>
      <c r="GDA52" s="4"/>
      <c r="GDB52" s="4"/>
      <c r="GDC52" s="4"/>
      <c r="GDD52" s="4"/>
      <c r="GDE52" s="4"/>
      <c r="GDF52" s="4"/>
      <c r="GDG52" s="4"/>
      <c r="GDH52" s="4"/>
      <c r="GDI52" s="4"/>
      <c r="GDJ52" s="4"/>
      <c r="GDK52" s="4"/>
      <c r="GDL52" s="4"/>
      <c r="GDM52" s="4"/>
      <c r="GDN52" s="4"/>
      <c r="GDO52" s="4"/>
      <c r="GDP52" s="4"/>
      <c r="GDQ52" s="4"/>
      <c r="GDR52" s="4"/>
      <c r="GDS52" s="4"/>
      <c r="GDT52" s="4"/>
      <c r="GDU52" s="4"/>
      <c r="GDV52" s="4"/>
      <c r="GDW52" s="4"/>
      <c r="GDX52" s="4"/>
      <c r="GDY52" s="4"/>
      <c r="GDZ52" s="4"/>
      <c r="GEA52" s="4"/>
      <c r="GEB52" s="4"/>
      <c r="GEC52" s="4"/>
      <c r="GED52" s="4"/>
      <c r="GEE52" s="4"/>
      <c r="GEF52" s="4"/>
      <c r="GEG52" s="4"/>
      <c r="GEH52" s="4"/>
      <c r="GEI52" s="4"/>
      <c r="GEJ52" s="4"/>
      <c r="GEK52" s="4"/>
      <c r="GEL52" s="4"/>
      <c r="GEM52" s="4"/>
      <c r="GEN52" s="4"/>
      <c r="GEO52" s="4"/>
      <c r="GEP52" s="4"/>
      <c r="GEQ52" s="4"/>
      <c r="GER52" s="4"/>
      <c r="GES52" s="4"/>
      <c r="GET52" s="4"/>
      <c r="GEU52" s="4"/>
      <c r="GEV52" s="4"/>
      <c r="GEW52" s="4"/>
      <c r="GEX52" s="4"/>
      <c r="GEY52" s="4"/>
      <c r="GEZ52" s="4"/>
      <c r="GFA52" s="4"/>
      <c r="GFB52" s="4"/>
      <c r="GFC52" s="4"/>
      <c r="GFD52" s="4"/>
      <c r="GFE52" s="4"/>
      <c r="GFF52" s="4"/>
      <c r="GFG52" s="4"/>
      <c r="GFH52" s="4"/>
      <c r="GFI52" s="4"/>
      <c r="GFJ52" s="4"/>
      <c r="GFK52" s="4"/>
      <c r="GFL52" s="4"/>
      <c r="GFM52" s="4"/>
      <c r="GFN52" s="4"/>
      <c r="GFO52" s="4"/>
      <c r="GFP52" s="4"/>
      <c r="GFQ52" s="4"/>
      <c r="GFR52" s="4"/>
      <c r="GFS52" s="4"/>
      <c r="GFT52" s="4"/>
      <c r="GFU52" s="4"/>
      <c r="GFV52" s="4"/>
      <c r="GFW52" s="4"/>
      <c r="GFX52" s="4"/>
      <c r="GFY52" s="4"/>
      <c r="GFZ52" s="4"/>
      <c r="GGA52" s="4"/>
      <c r="GGB52" s="4"/>
      <c r="GGC52" s="4"/>
      <c r="GGD52" s="4"/>
      <c r="GGE52" s="4"/>
      <c r="GGF52" s="4"/>
      <c r="GGG52" s="4"/>
      <c r="GGH52" s="4"/>
      <c r="GGI52" s="4"/>
      <c r="GGJ52" s="4"/>
      <c r="GGK52" s="4"/>
      <c r="GGL52" s="4"/>
      <c r="GGM52" s="4"/>
      <c r="GGN52" s="4"/>
      <c r="GGO52" s="4"/>
      <c r="GGP52" s="4"/>
      <c r="GGQ52" s="4"/>
      <c r="GGR52" s="4"/>
      <c r="GGS52" s="4"/>
      <c r="GGT52" s="4"/>
      <c r="GGU52" s="4"/>
      <c r="GGV52" s="4"/>
      <c r="GGW52" s="4"/>
      <c r="GGX52" s="4"/>
      <c r="GGY52" s="4"/>
      <c r="GGZ52" s="4"/>
      <c r="GHA52" s="4"/>
      <c r="GHB52" s="4"/>
      <c r="GHC52" s="4"/>
      <c r="GHD52" s="4"/>
      <c r="GHE52" s="4"/>
      <c r="GHF52" s="4"/>
      <c r="GHG52" s="4"/>
      <c r="GHH52" s="4"/>
      <c r="GHI52" s="4"/>
      <c r="GHJ52" s="4"/>
      <c r="GHK52" s="4"/>
      <c r="GHL52" s="4"/>
      <c r="GHM52" s="4"/>
      <c r="GHN52" s="4"/>
      <c r="GHO52" s="4"/>
      <c r="GHP52" s="4"/>
      <c r="GHQ52" s="4"/>
      <c r="GHR52" s="4"/>
      <c r="GHS52" s="4"/>
      <c r="GHT52" s="4"/>
      <c r="GHU52" s="4"/>
      <c r="GHV52" s="4"/>
      <c r="GHW52" s="4"/>
      <c r="GHX52" s="4"/>
      <c r="GHY52" s="4"/>
      <c r="GHZ52" s="4"/>
      <c r="GIA52" s="4"/>
      <c r="GIB52" s="4"/>
      <c r="GIC52" s="4"/>
      <c r="GID52" s="4"/>
      <c r="GIE52" s="4"/>
      <c r="GIF52" s="4"/>
      <c r="GIG52" s="4"/>
      <c r="GIH52" s="4"/>
      <c r="GII52" s="4"/>
      <c r="GIJ52" s="4"/>
      <c r="GIK52" s="4"/>
      <c r="GIL52" s="4"/>
      <c r="GIM52" s="4"/>
      <c r="GIN52" s="4"/>
      <c r="GIO52" s="4"/>
      <c r="GIP52" s="4"/>
      <c r="GIQ52" s="4"/>
      <c r="GIR52" s="4"/>
      <c r="GIS52" s="4"/>
      <c r="GIT52" s="4"/>
      <c r="GIU52" s="4"/>
      <c r="GIV52" s="4"/>
      <c r="GIW52" s="4"/>
      <c r="GIX52" s="4"/>
      <c r="GIY52" s="4"/>
      <c r="GIZ52" s="4"/>
      <c r="GJA52" s="4"/>
      <c r="GJB52" s="4"/>
      <c r="GJC52" s="4"/>
      <c r="GJD52" s="4"/>
      <c r="GJE52" s="4"/>
      <c r="GJF52" s="4"/>
      <c r="GJG52" s="4"/>
      <c r="GJH52" s="4"/>
      <c r="GJI52" s="4"/>
      <c r="GJJ52" s="4"/>
      <c r="GJK52" s="4"/>
      <c r="GJL52" s="4"/>
      <c r="GJM52" s="4"/>
      <c r="GJN52" s="4"/>
      <c r="GJO52" s="4"/>
      <c r="GJP52" s="4"/>
      <c r="GJQ52" s="4"/>
      <c r="GJR52" s="4"/>
      <c r="GJS52" s="4"/>
      <c r="GJT52" s="4"/>
      <c r="GJU52" s="4"/>
      <c r="GJV52" s="4"/>
      <c r="GJW52" s="4"/>
      <c r="GJX52" s="4"/>
      <c r="GJY52" s="4"/>
      <c r="GJZ52" s="4"/>
      <c r="GKA52" s="4"/>
      <c r="GKB52" s="4"/>
      <c r="GKC52" s="4"/>
      <c r="GKD52" s="4"/>
      <c r="GKE52" s="4"/>
      <c r="GKF52" s="4"/>
      <c r="GKG52" s="4"/>
      <c r="GKH52" s="4"/>
      <c r="GKI52" s="4"/>
      <c r="GKJ52" s="4"/>
      <c r="GKK52" s="4"/>
      <c r="GKL52" s="4"/>
      <c r="GKM52" s="4"/>
      <c r="GKN52" s="4"/>
      <c r="GKO52" s="4"/>
      <c r="GKP52" s="4"/>
      <c r="GKQ52" s="4"/>
      <c r="GKR52" s="4"/>
      <c r="GKS52" s="4"/>
      <c r="GKT52" s="4"/>
      <c r="GKU52" s="4"/>
      <c r="GKV52" s="4"/>
      <c r="GKW52" s="4"/>
      <c r="GKX52" s="4"/>
      <c r="GKY52" s="4"/>
      <c r="GKZ52" s="4"/>
      <c r="GLA52" s="4"/>
      <c r="GLB52" s="4"/>
      <c r="GLC52" s="4"/>
      <c r="GLD52" s="4"/>
      <c r="GLE52" s="4"/>
      <c r="GLF52" s="4"/>
      <c r="GLG52" s="4"/>
      <c r="GLH52" s="4"/>
      <c r="GLI52" s="4"/>
      <c r="GLJ52" s="4"/>
      <c r="GLK52" s="4"/>
      <c r="GLL52" s="4"/>
      <c r="GLM52" s="4"/>
      <c r="GLN52" s="4"/>
      <c r="GLO52" s="4"/>
      <c r="GLP52" s="4"/>
      <c r="GLQ52" s="4"/>
      <c r="GLR52" s="4"/>
      <c r="GLS52" s="4"/>
      <c r="GLT52" s="4"/>
      <c r="GLU52" s="4"/>
      <c r="GLV52" s="4"/>
      <c r="GLW52" s="4"/>
      <c r="GLX52" s="4"/>
      <c r="GLY52" s="4"/>
      <c r="GLZ52" s="4"/>
      <c r="GMA52" s="4"/>
      <c r="GMB52" s="4"/>
      <c r="GMC52" s="4"/>
      <c r="GMD52" s="4"/>
      <c r="GME52" s="4"/>
      <c r="GMF52" s="4"/>
      <c r="GMG52" s="4"/>
      <c r="GMH52" s="4"/>
      <c r="GMI52" s="4"/>
      <c r="GMJ52" s="4"/>
      <c r="GMK52" s="4"/>
      <c r="GML52" s="4"/>
      <c r="GMM52" s="4"/>
      <c r="GMN52" s="4"/>
      <c r="GMO52" s="4"/>
      <c r="GMP52" s="4"/>
      <c r="GMQ52" s="4"/>
      <c r="GMR52" s="4"/>
      <c r="GMS52" s="4"/>
      <c r="GMT52" s="4"/>
      <c r="GMU52" s="4"/>
      <c r="GMV52" s="4"/>
      <c r="GMW52" s="4"/>
      <c r="GMX52" s="4"/>
      <c r="GMY52" s="4"/>
      <c r="GMZ52" s="4"/>
      <c r="GNA52" s="4"/>
      <c r="GNB52" s="4"/>
      <c r="GNC52" s="4"/>
      <c r="GND52" s="4"/>
      <c r="GNE52" s="4"/>
      <c r="GNF52" s="4"/>
      <c r="GNG52" s="4"/>
      <c r="GNH52" s="4"/>
      <c r="GNI52" s="4"/>
      <c r="GNJ52" s="4"/>
      <c r="GNK52" s="4"/>
      <c r="GNL52" s="4"/>
      <c r="GNM52" s="4"/>
      <c r="GNN52" s="4"/>
      <c r="GNO52" s="4"/>
      <c r="GNP52" s="4"/>
      <c r="GNQ52" s="4"/>
      <c r="GNR52" s="4"/>
      <c r="GNS52" s="4"/>
      <c r="GNT52" s="4"/>
      <c r="GNU52" s="4"/>
      <c r="GNV52" s="4"/>
      <c r="GNW52" s="4"/>
      <c r="GNX52" s="4"/>
      <c r="GNY52" s="4"/>
      <c r="GNZ52" s="4"/>
      <c r="GOA52" s="4"/>
      <c r="GOB52" s="4"/>
      <c r="GOC52" s="4"/>
      <c r="GOD52" s="4"/>
      <c r="GOE52" s="4"/>
      <c r="GOF52" s="4"/>
      <c r="GOG52" s="4"/>
      <c r="GOH52" s="4"/>
      <c r="GOI52" s="4"/>
      <c r="GOJ52" s="4"/>
      <c r="GOK52" s="4"/>
      <c r="GOL52" s="4"/>
      <c r="GOM52" s="4"/>
      <c r="GON52" s="4"/>
      <c r="GOO52" s="4"/>
      <c r="GOP52" s="4"/>
      <c r="GOQ52" s="4"/>
      <c r="GOR52" s="4"/>
      <c r="GOS52" s="4"/>
      <c r="GOT52" s="4"/>
      <c r="GOU52" s="4"/>
      <c r="GOV52" s="4"/>
      <c r="GOW52" s="4"/>
      <c r="GOX52" s="4"/>
      <c r="GOY52" s="4"/>
      <c r="GOZ52" s="4"/>
      <c r="GPA52" s="4"/>
      <c r="GPB52" s="4"/>
      <c r="GPC52" s="4"/>
      <c r="GPD52" s="4"/>
      <c r="GPE52" s="4"/>
      <c r="GPF52" s="4"/>
      <c r="GPG52" s="4"/>
      <c r="GPH52" s="4"/>
      <c r="GPI52" s="4"/>
      <c r="GPJ52" s="4"/>
      <c r="GPK52" s="4"/>
      <c r="GPL52" s="4"/>
      <c r="GPM52" s="4"/>
      <c r="GPN52" s="4"/>
      <c r="GPO52" s="4"/>
      <c r="GPP52" s="4"/>
      <c r="GPQ52" s="4"/>
      <c r="GPR52" s="4"/>
      <c r="GPS52" s="4"/>
      <c r="GPT52" s="4"/>
      <c r="GPU52" s="4"/>
      <c r="GPV52" s="4"/>
      <c r="GPW52" s="4"/>
      <c r="GPX52" s="4"/>
      <c r="GPY52" s="4"/>
      <c r="GPZ52" s="4"/>
      <c r="GQA52" s="4"/>
      <c r="GQB52" s="4"/>
      <c r="GQC52" s="4"/>
      <c r="GQD52" s="4"/>
      <c r="GQE52" s="4"/>
      <c r="GQF52" s="4"/>
      <c r="GQG52" s="4"/>
      <c r="GQH52" s="4"/>
      <c r="GQI52" s="4"/>
      <c r="GQJ52" s="4"/>
      <c r="GQK52" s="4"/>
      <c r="GQL52" s="4"/>
      <c r="GQM52" s="4"/>
      <c r="GQN52" s="4"/>
      <c r="GQO52" s="4"/>
      <c r="GQP52" s="4"/>
      <c r="GQQ52" s="4"/>
      <c r="GQR52" s="4"/>
      <c r="GQS52" s="4"/>
      <c r="GQT52" s="4"/>
      <c r="GQU52" s="4"/>
      <c r="GQV52" s="4"/>
      <c r="GQW52" s="4"/>
      <c r="GQX52" s="4"/>
      <c r="GQY52" s="4"/>
      <c r="GQZ52" s="4"/>
      <c r="GRA52" s="4"/>
      <c r="GRB52" s="4"/>
      <c r="GRC52" s="4"/>
      <c r="GRD52" s="4"/>
      <c r="GRE52" s="4"/>
      <c r="GRF52" s="4"/>
      <c r="GRG52" s="4"/>
      <c r="GRH52" s="4"/>
      <c r="GRI52" s="4"/>
      <c r="GRJ52" s="4"/>
      <c r="GRK52" s="4"/>
      <c r="GRL52" s="4"/>
      <c r="GRM52" s="4"/>
      <c r="GRN52" s="4"/>
      <c r="GRO52" s="4"/>
      <c r="GRP52" s="4"/>
      <c r="GRQ52" s="4"/>
      <c r="GRR52" s="4"/>
      <c r="GRS52" s="4"/>
      <c r="GRT52" s="4"/>
      <c r="GRU52" s="4"/>
      <c r="GRV52" s="4"/>
      <c r="GRW52" s="4"/>
      <c r="GRX52" s="4"/>
      <c r="GRY52" s="4"/>
      <c r="GRZ52" s="4"/>
      <c r="GSA52" s="4"/>
      <c r="GSB52" s="4"/>
      <c r="GSC52" s="4"/>
      <c r="GSD52" s="4"/>
      <c r="GSE52" s="4"/>
      <c r="GSF52" s="4"/>
      <c r="GSG52" s="4"/>
      <c r="GSH52" s="4"/>
      <c r="GSI52" s="4"/>
      <c r="GSJ52" s="4"/>
      <c r="GSK52" s="4"/>
      <c r="GSL52" s="4"/>
      <c r="GSM52" s="4"/>
      <c r="GSN52" s="4"/>
      <c r="GSO52" s="4"/>
      <c r="GSP52" s="4"/>
      <c r="GSQ52" s="4"/>
      <c r="GSR52" s="4"/>
      <c r="GSS52" s="4"/>
      <c r="GST52" s="4"/>
      <c r="GSU52" s="4"/>
      <c r="GSV52" s="4"/>
      <c r="GSW52" s="4"/>
      <c r="GSX52" s="4"/>
      <c r="GSY52" s="4"/>
      <c r="GSZ52" s="4"/>
      <c r="GTA52" s="4"/>
      <c r="GTB52" s="4"/>
      <c r="GTC52" s="4"/>
      <c r="GTD52" s="4"/>
      <c r="GTE52" s="4"/>
      <c r="GTF52" s="4"/>
      <c r="GTG52" s="4"/>
      <c r="GTH52" s="4"/>
      <c r="GTI52" s="4"/>
      <c r="GTJ52" s="4"/>
      <c r="GTK52" s="4"/>
      <c r="GTL52" s="4"/>
      <c r="GTM52" s="4"/>
      <c r="GTN52" s="4"/>
      <c r="GTO52" s="4"/>
      <c r="GTP52" s="4"/>
      <c r="GTQ52" s="4"/>
      <c r="GTR52" s="4"/>
      <c r="GTS52" s="4"/>
      <c r="GTT52" s="4"/>
      <c r="GTU52" s="4"/>
      <c r="GTV52" s="4"/>
      <c r="GTW52" s="4"/>
      <c r="GTX52" s="4"/>
      <c r="GTY52" s="4"/>
      <c r="GTZ52" s="4"/>
      <c r="GUA52" s="4"/>
      <c r="GUB52" s="4"/>
      <c r="GUC52" s="4"/>
      <c r="GUD52" s="4"/>
      <c r="GUE52" s="4"/>
      <c r="GUF52" s="4"/>
      <c r="GUG52" s="4"/>
      <c r="GUH52" s="4"/>
      <c r="GUI52" s="4"/>
      <c r="GUJ52" s="4"/>
      <c r="GUK52" s="4"/>
      <c r="GUL52" s="4"/>
      <c r="GUM52" s="4"/>
      <c r="GUN52" s="4"/>
      <c r="GUO52" s="4"/>
      <c r="GUP52" s="4"/>
      <c r="GUQ52" s="4"/>
      <c r="GUR52" s="4"/>
      <c r="GUS52" s="4"/>
      <c r="GUT52" s="4"/>
      <c r="GUU52" s="4"/>
      <c r="GUV52" s="4"/>
      <c r="GUW52" s="4"/>
      <c r="GUX52" s="4"/>
      <c r="GUY52" s="4"/>
      <c r="GUZ52" s="4"/>
      <c r="GVA52" s="4"/>
      <c r="GVB52" s="4"/>
      <c r="GVC52" s="4"/>
      <c r="GVD52" s="4"/>
      <c r="GVE52" s="4"/>
      <c r="GVF52" s="4"/>
      <c r="GVG52" s="4"/>
      <c r="GVH52" s="4"/>
      <c r="GVI52" s="4"/>
      <c r="GVJ52" s="4"/>
      <c r="GVK52" s="4"/>
      <c r="GVL52" s="4"/>
      <c r="GVM52" s="4"/>
      <c r="GVN52" s="4"/>
      <c r="GVO52" s="4"/>
      <c r="GVP52" s="4"/>
      <c r="GVQ52" s="4"/>
      <c r="GVR52" s="4"/>
      <c r="GVS52" s="4"/>
      <c r="GVT52" s="4"/>
      <c r="GVU52" s="4"/>
      <c r="GVV52" s="4"/>
      <c r="GVW52" s="4"/>
      <c r="GVX52" s="4"/>
      <c r="GVY52" s="4"/>
      <c r="GVZ52" s="4"/>
      <c r="GWA52" s="4"/>
      <c r="GWB52" s="4"/>
      <c r="GWC52" s="4"/>
      <c r="GWD52" s="4"/>
      <c r="GWE52" s="4"/>
      <c r="GWF52" s="4"/>
      <c r="GWG52" s="4"/>
      <c r="GWH52" s="4"/>
      <c r="GWI52" s="4"/>
      <c r="GWJ52" s="4"/>
      <c r="GWK52" s="4"/>
      <c r="GWL52" s="4"/>
      <c r="GWM52" s="4"/>
      <c r="GWN52" s="4"/>
      <c r="GWO52" s="4"/>
      <c r="GWP52" s="4"/>
      <c r="GWQ52" s="4"/>
      <c r="GWR52" s="4"/>
      <c r="GWS52" s="4"/>
      <c r="GWT52" s="4"/>
      <c r="GWU52" s="4"/>
      <c r="GWV52" s="4"/>
      <c r="GWW52" s="4"/>
      <c r="GWX52" s="4"/>
      <c r="GWY52" s="4"/>
      <c r="GWZ52" s="4"/>
      <c r="GXA52" s="4"/>
      <c r="GXB52" s="4"/>
      <c r="GXC52" s="4"/>
      <c r="GXD52" s="4"/>
      <c r="GXE52" s="4"/>
      <c r="GXF52" s="4"/>
      <c r="GXG52" s="4"/>
      <c r="GXH52" s="4"/>
      <c r="GXI52" s="4"/>
      <c r="GXJ52" s="4"/>
      <c r="GXK52" s="4"/>
      <c r="GXL52" s="4"/>
      <c r="GXM52" s="4"/>
      <c r="GXN52" s="4"/>
      <c r="GXO52" s="4"/>
      <c r="GXP52" s="4"/>
      <c r="GXQ52" s="4"/>
      <c r="GXR52" s="4"/>
      <c r="GXS52" s="4"/>
      <c r="GXT52" s="4"/>
      <c r="GXU52" s="4"/>
      <c r="GXV52" s="4"/>
      <c r="GXW52" s="4"/>
      <c r="GXX52" s="4"/>
      <c r="GXY52" s="4"/>
      <c r="GXZ52" s="4"/>
      <c r="GYA52" s="4"/>
      <c r="GYB52" s="4"/>
      <c r="GYC52" s="4"/>
      <c r="GYD52" s="4"/>
      <c r="GYE52" s="4"/>
      <c r="GYF52" s="4"/>
      <c r="GYG52" s="4"/>
      <c r="GYH52" s="4"/>
      <c r="GYI52" s="4"/>
      <c r="GYJ52" s="4"/>
      <c r="GYK52" s="4"/>
      <c r="GYL52" s="4"/>
      <c r="GYM52" s="4"/>
      <c r="GYN52" s="4"/>
      <c r="GYO52" s="4"/>
      <c r="GYP52" s="4"/>
      <c r="GYQ52" s="4"/>
      <c r="GYR52" s="4"/>
      <c r="GYS52" s="4"/>
      <c r="GYT52" s="4"/>
      <c r="GYU52" s="4"/>
      <c r="GYV52" s="4"/>
      <c r="GYW52" s="4"/>
      <c r="GYX52" s="4"/>
      <c r="GYY52" s="4"/>
      <c r="GYZ52" s="4"/>
      <c r="GZA52" s="4"/>
      <c r="GZB52" s="4"/>
      <c r="GZC52" s="4"/>
      <c r="GZD52" s="4"/>
      <c r="GZE52" s="4"/>
      <c r="GZF52" s="4"/>
      <c r="GZG52" s="4"/>
      <c r="GZH52" s="4"/>
      <c r="GZI52" s="4"/>
      <c r="GZJ52" s="4"/>
      <c r="GZK52" s="4"/>
      <c r="GZL52" s="4"/>
      <c r="GZM52" s="4"/>
      <c r="GZN52" s="4"/>
      <c r="GZO52" s="4"/>
      <c r="GZP52" s="4"/>
      <c r="GZQ52" s="4"/>
      <c r="GZR52" s="4"/>
      <c r="GZS52" s="4"/>
      <c r="GZT52" s="4"/>
      <c r="GZU52" s="4"/>
      <c r="GZV52" s="4"/>
      <c r="GZW52" s="4"/>
      <c r="GZX52" s="4"/>
      <c r="GZY52" s="4"/>
      <c r="GZZ52" s="4"/>
      <c r="HAA52" s="4"/>
      <c r="HAB52" s="4"/>
      <c r="HAC52" s="4"/>
      <c r="HAD52" s="4"/>
      <c r="HAE52" s="4"/>
      <c r="HAF52" s="4"/>
      <c r="HAG52" s="4"/>
      <c r="HAH52" s="4"/>
      <c r="HAI52" s="4"/>
      <c r="HAJ52" s="4"/>
      <c r="HAK52" s="4"/>
      <c r="HAL52" s="4"/>
      <c r="HAM52" s="4"/>
      <c r="HAN52" s="4"/>
      <c r="HAO52" s="4"/>
      <c r="HAP52" s="4"/>
      <c r="HAQ52" s="4"/>
      <c r="HAR52" s="4"/>
      <c r="HAS52" s="4"/>
      <c r="HAT52" s="4"/>
      <c r="HAU52" s="4"/>
      <c r="HAV52" s="4"/>
      <c r="HAW52" s="4"/>
      <c r="HAX52" s="4"/>
      <c r="HAY52" s="4"/>
      <c r="HAZ52" s="4"/>
      <c r="HBA52" s="4"/>
      <c r="HBB52" s="4"/>
      <c r="HBC52" s="4"/>
      <c r="HBD52" s="4"/>
      <c r="HBE52" s="4"/>
      <c r="HBF52" s="4"/>
      <c r="HBG52" s="4"/>
      <c r="HBH52" s="4"/>
      <c r="HBI52" s="4"/>
      <c r="HBJ52" s="4"/>
      <c r="HBK52" s="4"/>
      <c r="HBL52" s="4"/>
      <c r="HBM52" s="4"/>
      <c r="HBN52" s="4"/>
      <c r="HBO52" s="4"/>
      <c r="HBP52" s="4"/>
      <c r="HBQ52" s="4"/>
      <c r="HBR52" s="4"/>
      <c r="HBS52" s="4"/>
      <c r="HBT52" s="4"/>
      <c r="HBU52" s="4"/>
      <c r="HBV52" s="4"/>
      <c r="HBW52" s="4"/>
      <c r="HBX52" s="4"/>
      <c r="HBY52" s="4"/>
      <c r="HBZ52" s="4"/>
      <c r="HCA52" s="4"/>
      <c r="HCB52" s="4"/>
      <c r="HCC52" s="4"/>
      <c r="HCD52" s="4"/>
      <c r="HCE52" s="4"/>
      <c r="HCF52" s="4"/>
      <c r="HCG52" s="4"/>
      <c r="HCH52" s="4"/>
      <c r="HCI52" s="4"/>
      <c r="HCJ52" s="4"/>
      <c r="HCK52" s="4"/>
      <c r="HCL52" s="4"/>
      <c r="HCM52" s="4"/>
      <c r="HCN52" s="4"/>
      <c r="HCO52" s="4"/>
      <c r="HCP52" s="4"/>
      <c r="HCQ52" s="4"/>
      <c r="HCR52" s="4"/>
      <c r="HCS52" s="4"/>
      <c r="HCT52" s="4"/>
      <c r="HCU52" s="4"/>
      <c r="HCV52" s="4"/>
      <c r="HCW52" s="4"/>
      <c r="HCX52" s="4"/>
      <c r="HCY52" s="4"/>
      <c r="HCZ52" s="4"/>
      <c r="HDA52" s="4"/>
      <c r="HDB52" s="4"/>
      <c r="HDC52" s="4"/>
      <c r="HDD52" s="4"/>
      <c r="HDE52" s="4"/>
      <c r="HDF52" s="4"/>
      <c r="HDG52" s="4"/>
      <c r="HDH52" s="4"/>
      <c r="HDI52" s="4"/>
      <c r="HDJ52" s="4"/>
      <c r="HDK52" s="4"/>
      <c r="HDL52" s="4"/>
      <c r="HDM52" s="4"/>
      <c r="HDN52" s="4"/>
      <c r="HDO52" s="4"/>
      <c r="HDP52" s="4"/>
      <c r="HDQ52" s="4"/>
      <c r="HDR52" s="4"/>
      <c r="HDS52" s="4"/>
      <c r="HDT52" s="4"/>
      <c r="HDU52" s="4"/>
      <c r="HDV52" s="4"/>
      <c r="HDW52" s="4"/>
      <c r="HDX52" s="4"/>
      <c r="HDY52" s="4"/>
      <c r="HDZ52" s="4"/>
      <c r="HEA52" s="4"/>
      <c r="HEB52" s="4"/>
      <c r="HEC52" s="4"/>
      <c r="HED52" s="4"/>
      <c r="HEE52" s="4"/>
      <c r="HEF52" s="4"/>
      <c r="HEG52" s="4"/>
      <c r="HEH52" s="4"/>
      <c r="HEI52" s="4"/>
      <c r="HEJ52" s="4"/>
      <c r="HEK52" s="4"/>
      <c r="HEL52" s="4"/>
      <c r="HEM52" s="4"/>
      <c r="HEN52" s="4"/>
      <c r="HEO52" s="4"/>
      <c r="HEP52" s="4"/>
      <c r="HEQ52" s="4"/>
      <c r="HER52" s="4"/>
      <c r="HES52" s="4"/>
      <c r="HET52" s="4"/>
      <c r="HEU52" s="4"/>
      <c r="HEV52" s="4"/>
      <c r="HEW52" s="4"/>
      <c r="HEX52" s="4"/>
      <c r="HEY52" s="4"/>
      <c r="HEZ52" s="4"/>
      <c r="HFA52" s="4"/>
      <c r="HFB52" s="4"/>
      <c r="HFC52" s="4"/>
      <c r="HFD52" s="4"/>
      <c r="HFE52" s="4"/>
      <c r="HFF52" s="4"/>
      <c r="HFG52" s="4"/>
      <c r="HFH52" s="4"/>
      <c r="HFI52" s="4"/>
      <c r="HFJ52" s="4"/>
      <c r="HFK52" s="4"/>
      <c r="HFL52" s="4"/>
      <c r="HFM52" s="4"/>
      <c r="HFN52" s="4"/>
      <c r="HFO52" s="4"/>
      <c r="HFP52" s="4"/>
      <c r="HFQ52" s="4"/>
      <c r="HFR52" s="4"/>
      <c r="HFS52" s="4"/>
      <c r="HFT52" s="4"/>
      <c r="HFU52" s="4"/>
      <c r="HFV52" s="4"/>
      <c r="HFW52" s="4"/>
      <c r="HFX52" s="4"/>
      <c r="HFY52" s="4"/>
      <c r="HFZ52" s="4"/>
      <c r="HGA52" s="4"/>
      <c r="HGB52" s="4"/>
      <c r="HGC52" s="4"/>
      <c r="HGD52" s="4"/>
      <c r="HGE52" s="4"/>
      <c r="HGF52" s="4"/>
      <c r="HGG52" s="4"/>
      <c r="HGH52" s="4"/>
      <c r="HGI52" s="4"/>
      <c r="HGJ52" s="4"/>
      <c r="HGK52" s="4"/>
      <c r="HGL52" s="4"/>
      <c r="HGM52" s="4"/>
      <c r="HGN52" s="4"/>
      <c r="HGO52" s="4"/>
      <c r="HGP52" s="4"/>
      <c r="HGQ52" s="4"/>
      <c r="HGR52" s="4"/>
      <c r="HGS52" s="4"/>
      <c r="HGT52" s="4"/>
      <c r="HGU52" s="4"/>
      <c r="HGV52" s="4"/>
      <c r="HGW52" s="4"/>
      <c r="HGX52" s="4"/>
      <c r="HGY52" s="4"/>
      <c r="HGZ52" s="4"/>
      <c r="HHA52" s="4"/>
      <c r="HHB52" s="4"/>
      <c r="HHC52" s="4"/>
      <c r="HHD52" s="4"/>
      <c r="HHE52" s="4"/>
      <c r="HHF52" s="4"/>
      <c r="HHG52" s="4"/>
      <c r="HHH52" s="4"/>
      <c r="HHI52" s="4"/>
      <c r="HHJ52" s="4"/>
      <c r="HHK52" s="4"/>
      <c r="HHL52" s="4"/>
      <c r="HHM52" s="4"/>
      <c r="HHN52" s="4"/>
      <c r="HHO52" s="4"/>
      <c r="HHP52" s="4"/>
      <c r="HHQ52" s="4"/>
      <c r="HHR52" s="4"/>
      <c r="HHS52" s="4"/>
      <c r="HHT52" s="4"/>
      <c r="HHU52" s="4"/>
      <c r="HHV52" s="4"/>
      <c r="HHW52" s="4"/>
      <c r="HHX52" s="4"/>
      <c r="HHY52" s="4"/>
      <c r="HHZ52" s="4"/>
      <c r="HIA52" s="4"/>
      <c r="HIB52" s="4"/>
      <c r="HIC52" s="4"/>
      <c r="HID52" s="4"/>
      <c r="HIE52" s="4"/>
      <c r="HIF52" s="4"/>
      <c r="HIG52" s="4"/>
      <c r="HIH52" s="4"/>
      <c r="HII52" s="4"/>
      <c r="HIJ52" s="4"/>
      <c r="HIK52" s="4"/>
      <c r="HIL52" s="4"/>
      <c r="HIM52" s="4"/>
      <c r="HIN52" s="4"/>
      <c r="HIO52" s="4"/>
      <c r="HIP52" s="4"/>
      <c r="HIQ52" s="4"/>
      <c r="HIR52" s="4"/>
      <c r="HIS52" s="4"/>
      <c r="HIT52" s="4"/>
      <c r="HIU52" s="4"/>
      <c r="HIV52" s="4"/>
      <c r="HIW52" s="4"/>
      <c r="HIX52" s="4"/>
      <c r="HIY52" s="4"/>
      <c r="HIZ52" s="4"/>
      <c r="HJA52" s="4"/>
      <c r="HJB52" s="4"/>
      <c r="HJC52" s="4"/>
      <c r="HJD52" s="4"/>
      <c r="HJE52" s="4"/>
      <c r="HJF52" s="4"/>
      <c r="HJG52" s="4"/>
      <c r="HJH52" s="4"/>
      <c r="HJI52" s="4"/>
      <c r="HJJ52" s="4"/>
      <c r="HJK52" s="4"/>
      <c r="HJL52" s="4"/>
      <c r="HJM52" s="4"/>
      <c r="HJN52" s="4"/>
      <c r="HJO52" s="4"/>
      <c r="HJP52" s="4"/>
      <c r="HJQ52" s="4"/>
      <c r="HJR52" s="4"/>
      <c r="HJS52" s="4"/>
      <c r="HJT52" s="4"/>
      <c r="HJU52" s="4"/>
      <c r="HJV52" s="4"/>
      <c r="HJW52" s="4"/>
      <c r="HJX52" s="4"/>
      <c r="HJY52" s="4"/>
      <c r="HJZ52" s="4"/>
      <c r="HKA52" s="4"/>
      <c r="HKB52" s="4"/>
      <c r="HKC52" s="4"/>
      <c r="HKD52" s="4"/>
      <c r="HKE52" s="4"/>
      <c r="HKF52" s="4"/>
      <c r="HKG52" s="4"/>
      <c r="HKH52" s="4"/>
      <c r="HKI52" s="4"/>
      <c r="HKJ52" s="4"/>
      <c r="HKK52" s="4"/>
      <c r="HKL52" s="4"/>
      <c r="HKM52" s="4"/>
      <c r="HKN52" s="4"/>
      <c r="HKO52" s="4"/>
      <c r="HKP52" s="4"/>
      <c r="HKQ52" s="4"/>
      <c r="HKR52" s="4"/>
      <c r="HKS52" s="4"/>
      <c r="HKT52" s="4"/>
      <c r="HKU52" s="4"/>
      <c r="HKV52" s="4"/>
      <c r="HKW52" s="4"/>
      <c r="HKX52" s="4"/>
      <c r="HKY52" s="4"/>
      <c r="HKZ52" s="4"/>
      <c r="HLA52" s="4"/>
      <c r="HLB52" s="4"/>
      <c r="HLC52" s="4"/>
      <c r="HLD52" s="4"/>
      <c r="HLE52" s="4"/>
      <c r="HLF52" s="4"/>
      <c r="HLG52" s="4"/>
      <c r="HLH52" s="4"/>
      <c r="HLI52" s="4"/>
      <c r="HLJ52" s="4"/>
      <c r="HLK52" s="4"/>
      <c r="HLL52" s="4"/>
      <c r="HLM52" s="4"/>
      <c r="HLN52" s="4"/>
      <c r="HLO52" s="4"/>
      <c r="HLP52" s="4"/>
      <c r="HLQ52" s="4"/>
      <c r="HLR52" s="4"/>
      <c r="HLS52" s="4"/>
      <c r="HLT52" s="4"/>
      <c r="HLU52" s="4"/>
      <c r="HLV52" s="4"/>
      <c r="HLW52" s="4"/>
      <c r="HLX52" s="4"/>
      <c r="HLY52" s="4"/>
      <c r="HLZ52" s="4"/>
      <c r="HMA52" s="4"/>
      <c r="HMB52" s="4"/>
      <c r="HMC52" s="4"/>
      <c r="HMD52" s="4"/>
      <c r="HME52" s="4"/>
      <c r="HMF52" s="4"/>
      <c r="HMG52" s="4"/>
      <c r="HMH52" s="4"/>
      <c r="HMI52" s="4"/>
      <c r="HMJ52" s="4"/>
      <c r="HMK52" s="4"/>
      <c r="HML52" s="4"/>
      <c r="HMM52" s="4"/>
      <c r="HMN52" s="4"/>
      <c r="HMO52" s="4"/>
      <c r="HMP52" s="4"/>
      <c r="HMQ52" s="4"/>
      <c r="HMR52" s="4"/>
      <c r="HMS52" s="4"/>
      <c r="HMT52" s="4"/>
      <c r="HMU52" s="4"/>
      <c r="HMV52" s="4"/>
      <c r="HMW52" s="4"/>
      <c r="HMX52" s="4"/>
      <c r="HMY52" s="4"/>
      <c r="HMZ52" s="4"/>
      <c r="HNA52" s="4"/>
      <c r="HNB52" s="4"/>
      <c r="HNC52" s="4"/>
      <c r="HND52" s="4"/>
      <c r="HNE52" s="4"/>
      <c r="HNF52" s="4"/>
      <c r="HNG52" s="4"/>
      <c r="HNH52" s="4"/>
      <c r="HNI52" s="4"/>
      <c r="HNJ52" s="4"/>
      <c r="HNK52" s="4"/>
      <c r="HNL52" s="4"/>
      <c r="HNM52" s="4"/>
      <c r="HNN52" s="4"/>
      <c r="HNO52" s="4"/>
      <c r="HNP52" s="4"/>
      <c r="HNQ52" s="4"/>
      <c r="HNR52" s="4"/>
      <c r="HNS52" s="4"/>
      <c r="HNT52" s="4"/>
      <c r="HNU52" s="4"/>
      <c r="HNV52" s="4"/>
      <c r="HNW52" s="4"/>
      <c r="HNX52" s="4"/>
      <c r="HNY52" s="4"/>
      <c r="HNZ52" s="4"/>
      <c r="HOA52" s="4"/>
      <c r="HOB52" s="4"/>
      <c r="HOC52" s="4"/>
      <c r="HOD52" s="4"/>
      <c r="HOE52" s="4"/>
      <c r="HOF52" s="4"/>
      <c r="HOG52" s="4"/>
      <c r="HOH52" s="4"/>
      <c r="HOI52" s="4"/>
      <c r="HOJ52" s="4"/>
      <c r="HOK52" s="4"/>
      <c r="HOL52" s="4"/>
      <c r="HOM52" s="4"/>
      <c r="HON52" s="4"/>
      <c r="HOO52" s="4"/>
      <c r="HOP52" s="4"/>
      <c r="HOQ52" s="4"/>
      <c r="HOR52" s="4"/>
      <c r="HOS52" s="4"/>
      <c r="HOT52" s="4"/>
      <c r="HOU52" s="4"/>
      <c r="HOV52" s="4"/>
      <c r="HOW52" s="4"/>
      <c r="HOX52" s="4"/>
      <c r="HOY52" s="4"/>
      <c r="HOZ52" s="4"/>
      <c r="HPA52" s="4"/>
      <c r="HPB52" s="4"/>
      <c r="HPC52" s="4"/>
      <c r="HPD52" s="4"/>
      <c r="HPE52" s="4"/>
      <c r="HPF52" s="4"/>
      <c r="HPG52" s="4"/>
      <c r="HPH52" s="4"/>
      <c r="HPI52" s="4"/>
      <c r="HPJ52" s="4"/>
      <c r="HPK52" s="4"/>
      <c r="HPL52" s="4"/>
      <c r="HPM52" s="4"/>
      <c r="HPN52" s="4"/>
      <c r="HPO52" s="4"/>
      <c r="HPP52" s="4"/>
      <c r="HPQ52" s="4"/>
      <c r="HPR52" s="4"/>
      <c r="HPS52" s="4"/>
      <c r="HPT52" s="4"/>
      <c r="HPU52" s="4"/>
      <c r="HPV52" s="4"/>
      <c r="HPW52" s="4"/>
      <c r="HPX52" s="4"/>
      <c r="HPY52" s="4"/>
      <c r="HPZ52" s="4"/>
      <c r="HQA52" s="4"/>
      <c r="HQB52" s="4"/>
      <c r="HQC52" s="4"/>
      <c r="HQD52" s="4"/>
      <c r="HQE52" s="4"/>
      <c r="HQF52" s="4"/>
      <c r="HQG52" s="4"/>
      <c r="HQH52" s="4"/>
      <c r="HQI52" s="4"/>
      <c r="HQJ52" s="4"/>
      <c r="HQK52" s="4"/>
      <c r="HQL52" s="4"/>
      <c r="HQM52" s="4"/>
      <c r="HQN52" s="4"/>
      <c r="HQO52" s="4"/>
      <c r="HQP52" s="4"/>
      <c r="HQQ52" s="4"/>
      <c r="HQR52" s="4"/>
      <c r="HQS52" s="4"/>
      <c r="HQT52" s="4"/>
      <c r="HQU52" s="4"/>
      <c r="HQV52" s="4"/>
      <c r="HQW52" s="4"/>
      <c r="HQX52" s="4"/>
      <c r="HQY52" s="4"/>
      <c r="HQZ52" s="4"/>
      <c r="HRA52" s="4"/>
      <c r="HRB52" s="4"/>
      <c r="HRC52" s="4"/>
      <c r="HRD52" s="4"/>
      <c r="HRE52" s="4"/>
      <c r="HRF52" s="4"/>
      <c r="HRG52" s="4"/>
      <c r="HRH52" s="4"/>
      <c r="HRI52" s="4"/>
      <c r="HRJ52" s="4"/>
      <c r="HRK52" s="4"/>
      <c r="HRL52" s="4"/>
      <c r="HRM52" s="4"/>
      <c r="HRN52" s="4"/>
      <c r="HRO52" s="4"/>
      <c r="HRP52" s="4"/>
      <c r="HRQ52" s="4"/>
      <c r="HRR52" s="4"/>
      <c r="HRS52" s="4"/>
      <c r="HRT52" s="4"/>
      <c r="HRU52" s="4"/>
      <c r="HRV52" s="4"/>
      <c r="HRW52" s="4"/>
      <c r="HRX52" s="4"/>
      <c r="HRY52" s="4"/>
      <c r="HRZ52" s="4"/>
      <c r="HSA52" s="4"/>
      <c r="HSB52" s="4"/>
      <c r="HSC52" s="4"/>
      <c r="HSD52" s="4"/>
      <c r="HSE52" s="4"/>
      <c r="HSF52" s="4"/>
      <c r="HSG52" s="4"/>
      <c r="HSH52" s="4"/>
      <c r="HSI52" s="4"/>
      <c r="HSJ52" s="4"/>
      <c r="HSK52" s="4"/>
      <c r="HSL52" s="4"/>
      <c r="HSM52" s="4"/>
      <c r="HSN52" s="4"/>
      <c r="HSO52" s="4"/>
      <c r="HSP52" s="4"/>
      <c r="HSQ52" s="4"/>
      <c r="HSR52" s="4"/>
      <c r="HSS52" s="4"/>
      <c r="HST52" s="4"/>
      <c r="HSU52" s="4"/>
      <c r="HSV52" s="4"/>
      <c r="HSW52" s="4"/>
      <c r="HSX52" s="4"/>
      <c r="HSY52" s="4"/>
      <c r="HSZ52" s="4"/>
      <c r="HTA52" s="4"/>
      <c r="HTB52" s="4"/>
      <c r="HTC52" s="4"/>
      <c r="HTD52" s="4"/>
      <c r="HTE52" s="4"/>
      <c r="HTF52" s="4"/>
      <c r="HTG52" s="4"/>
      <c r="HTH52" s="4"/>
      <c r="HTI52" s="4"/>
      <c r="HTJ52" s="4"/>
      <c r="HTK52" s="4"/>
      <c r="HTL52" s="4"/>
      <c r="HTM52" s="4"/>
      <c r="HTN52" s="4"/>
      <c r="HTO52" s="4"/>
      <c r="HTP52" s="4"/>
      <c r="HTQ52" s="4"/>
      <c r="HTR52" s="4"/>
      <c r="HTS52" s="4"/>
      <c r="HTT52" s="4"/>
      <c r="HTU52" s="4"/>
      <c r="HTV52" s="4"/>
      <c r="HTW52" s="4"/>
      <c r="HTX52" s="4"/>
      <c r="HTY52" s="4"/>
      <c r="HTZ52" s="4"/>
      <c r="HUA52" s="4"/>
      <c r="HUB52" s="4"/>
      <c r="HUC52" s="4"/>
      <c r="HUD52" s="4"/>
      <c r="HUE52" s="4"/>
      <c r="HUF52" s="4"/>
      <c r="HUG52" s="4"/>
      <c r="HUH52" s="4"/>
      <c r="HUI52" s="4"/>
      <c r="HUJ52" s="4"/>
      <c r="HUK52" s="4"/>
      <c r="HUL52" s="4"/>
      <c r="HUM52" s="4"/>
      <c r="HUN52" s="4"/>
      <c r="HUO52" s="4"/>
      <c r="HUP52" s="4"/>
      <c r="HUQ52" s="4"/>
      <c r="HUR52" s="4"/>
      <c r="HUS52" s="4"/>
      <c r="HUT52" s="4"/>
      <c r="HUU52" s="4"/>
      <c r="HUV52" s="4"/>
      <c r="HUW52" s="4"/>
      <c r="HUX52" s="4"/>
      <c r="HUY52" s="4"/>
      <c r="HUZ52" s="4"/>
      <c r="HVA52" s="4"/>
      <c r="HVB52" s="4"/>
      <c r="HVC52" s="4"/>
      <c r="HVD52" s="4"/>
      <c r="HVE52" s="4"/>
      <c r="HVF52" s="4"/>
      <c r="HVG52" s="4"/>
      <c r="HVH52" s="4"/>
      <c r="HVI52" s="4"/>
      <c r="HVJ52" s="4"/>
      <c r="HVK52" s="4"/>
      <c r="HVL52" s="4"/>
      <c r="HVM52" s="4"/>
      <c r="HVN52" s="4"/>
      <c r="HVO52" s="4"/>
      <c r="HVP52" s="4"/>
      <c r="HVQ52" s="4"/>
      <c r="HVR52" s="4"/>
      <c r="HVS52" s="4"/>
      <c r="HVT52" s="4"/>
      <c r="HVU52" s="4"/>
      <c r="HVV52" s="4"/>
      <c r="HVW52" s="4"/>
      <c r="HVX52" s="4"/>
      <c r="HVY52" s="4"/>
      <c r="HVZ52" s="4"/>
      <c r="HWA52" s="4"/>
      <c r="HWB52" s="4"/>
      <c r="HWC52" s="4"/>
      <c r="HWD52" s="4"/>
      <c r="HWE52" s="4"/>
      <c r="HWF52" s="4"/>
      <c r="HWG52" s="4"/>
      <c r="HWH52" s="4"/>
      <c r="HWI52" s="4"/>
      <c r="HWJ52" s="4"/>
      <c r="HWK52" s="4"/>
      <c r="HWL52" s="4"/>
      <c r="HWM52" s="4"/>
      <c r="HWN52" s="4"/>
      <c r="HWO52" s="4"/>
      <c r="HWP52" s="4"/>
      <c r="HWQ52" s="4"/>
      <c r="HWR52" s="4"/>
      <c r="HWS52" s="4"/>
      <c r="HWT52" s="4"/>
      <c r="HWU52" s="4"/>
      <c r="HWV52" s="4"/>
      <c r="HWW52" s="4"/>
      <c r="HWX52" s="4"/>
      <c r="HWY52" s="4"/>
      <c r="HWZ52" s="4"/>
      <c r="HXA52" s="4"/>
      <c r="HXB52" s="4"/>
      <c r="HXC52" s="4"/>
      <c r="HXD52" s="4"/>
      <c r="HXE52" s="4"/>
      <c r="HXF52" s="4"/>
      <c r="HXG52" s="4"/>
      <c r="HXH52" s="4"/>
      <c r="HXI52" s="4"/>
      <c r="HXJ52" s="4"/>
      <c r="HXK52" s="4"/>
      <c r="HXL52" s="4"/>
      <c r="HXM52" s="4"/>
      <c r="HXN52" s="4"/>
      <c r="HXO52" s="4"/>
      <c r="HXP52" s="4"/>
      <c r="HXQ52" s="4"/>
      <c r="HXR52" s="4"/>
      <c r="HXS52" s="4"/>
      <c r="HXT52" s="4"/>
      <c r="HXU52" s="4"/>
      <c r="HXV52" s="4"/>
      <c r="HXW52" s="4"/>
      <c r="HXX52" s="4"/>
      <c r="HXY52" s="4"/>
      <c r="HXZ52" s="4"/>
      <c r="HYA52" s="4"/>
      <c r="HYB52" s="4"/>
      <c r="HYC52" s="4"/>
      <c r="HYD52" s="4"/>
      <c r="HYE52" s="4"/>
      <c r="HYF52" s="4"/>
      <c r="HYG52" s="4"/>
      <c r="HYH52" s="4"/>
      <c r="HYI52" s="4"/>
      <c r="HYJ52" s="4"/>
      <c r="HYK52" s="4"/>
      <c r="HYL52" s="4"/>
      <c r="HYM52" s="4"/>
      <c r="HYN52" s="4"/>
      <c r="HYO52" s="4"/>
      <c r="HYP52" s="4"/>
      <c r="HYQ52" s="4"/>
      <c r="HYR52" s="4"/>
      <c r="HYS52" s="4"/>
      <c r="HYT52" s="4"/>
      <c r="HYU52" s="4"/>
      <c r="HYV52" s="4"/>
      <c r="HYW52" s="4"/>
      <c r="HYX52" s="4"/>
      <c r="HYY52" s="4"/>
      <c r="HYZ52" s="4"/>
      <c r="HZA52" s="4"/>
      <c r="HZB52" s="4"/>
      <c r="HZC52" s="4"/>
      <c r="HZD52" s="4"/>
      <c r="HZE52" s="4"/>
      <c r="HZF52" s="4"/>
      <c r="HZG52" s="4"/>
      <c r="HZH52" s="4"/>
      <c r="HZI52" s="4"/>
      <c r="HZJ52" s="4"/>
      <c r="HZK52" s="4"/>
      <c r="HZL52" s="4"/>
      <c r="HZM52" s="4"/>
      <c r="HZN52" s="4"/>
      <c r="HZO52" s="4"/>
      <c r="HZP52" s="4"/>
      <c r="HZQ52" s="4"/>
      <c r="HZR52" s="4"/>
      <c r="HZS52" s="4"/>
      <c r="HZT52" s="4"/>
      <c r="HZU52" s="4"/>
      <c r="HZV52" s="4"/>
      <c r="HZW52" s="4"/>
      <c r="HZX52" s="4"/>
      <c r="HZY52" s="4"/>
      <c r="HZZ52" s="4"/>
      <c r="IAA52" s="4"/>
      <c r="IAB52" s="4"/>
      <c r="IAC52" s="4"/>
      <c r="IAD52" s="4"/>
      <c r="IAE52" s="4"/>
      <c r="IAF52" s="4"/>
      <c r="IAG52" s="4"/>
      <c r="IAH52" s="4"/>
      <c r="IAI52" s="4"/>
      <c r="IAJ52" s="4"/>
      <c r="IAK52" s="4"/>
      <c r="IAL52" s="4"/>
      <c r="IAM52" s="4"/>
      <c r="IAN52" s="4"/>
      <c r="IAO52" s="4"/>
      <c r="IAP52" s="4"/>
      <c r="IAQ52" s="4"/>
      <c r="IAR52" s="4"/>
      <c r="IAS52" s="4"/>
      <c r="IAT52" s="4"/>
      <c r="IAU52" s="4"/>
      <c r="IAV52" s="4"/>
      <c r="IAW52" s="4"/>
      <c r="IAX52" s="4"/>
      <c r="IAY52" s="4"/>
      <c r="IAZ52" s="4"/>
      <c r="IBA52" s="4"/>
      <c r="IBB52" s="4"/>
      <c r="IBC52" s="4"/>
      <c r="IBD52" s="4"/>
      <c r="IBE52" s="4"/>
      <c r="IBF52" s="4"/>
      <c r="IBG52" s="4"/>
      <c r="IBH52" s="4"/>
      <c r="IBI52" s="4"/>
      <c r="IBJ52" s="4"/>
      <c r="IBK52" s="4"/>
      <c r="IBL52" s="4"/>
      <c r="IBM52" s="4"/>
      <c r="IBN52" s="4"/>
      <c r="IBO52" s="4"/>
      <c r="IBP52" s="4"/>
      <c r="IBQ52" s="4"/>
      <c r="IBR52" s="4"/>
      <c r="IBS52" s="4"/>
      <c r="IBT52" s="4"/>
      <c r="IBU52" s="4"/>
      <c r="IBV52" s="4"/>
      <c r="IBW52" s="4"/>
      <c r="IBX52" s="4"/>
      <c r="IBY52" s="4"/>
      <c r="IBZ52" s="4"/>
      <c r="ICA52" s="4"/>
      <c r="ICB52" s="4"/>
      <c r="ICC52" s="4"/>
      <c r="ICD52" s="4"/>
      <c r="ICE52" s="4"/>
      <c r="ICF52" s="4"/>
      <c r="ICG52" s="4"/>
      <c r="ICH52" s="4"/>
      <c r="ICI52" s="4"/>
      <c r="ICJ52" s="4"/>
      <c r="ICK52" s="4"/>
      <c r="ICL52" s="4"/>
      <c r="ICM52" s="4"/>
      <c r="ICN52" s="4"/>
      <c r="ICO52" s="4"/>
      <c r="ICP52" s="4"/>
      <c r="ICQ52" s="4"/>
      <c r="ICR52" s="4"/>
      <c r="ICS52" s="4"/>
      <c r="ICT52" s="4"/>
      <c r="ICU52" s="4"/>
      <c r="ICV52" s="4"/>
      <c r="ICW52" s="4"/>
      <c r="ICX52" s="4"/>
      <c r="ICY52" s="4"/>
      <c r="ICZ52" s="4"/>
      <c r="IDA52" s="4"/>
      <c r="IDB52" s="4"/>
      <c r="IDC52" s="4"/>
      <c r="IDD52" s="4"/>
      <c r="IDE52" s="4"/>
      <c r="IDF52" s="4"/>
      <c r="IDG52" s="4"/>
      <c r="IDH52" s="4"/>
      <c r="IDI52" s="4"/>
      <c r="IDJ52" s="4"/>
      <c r="IDK52" s="4"/>
      <c r="IDL52" s="4"/>
      <c r="IDM52" s="4"/>
      <c r="IDN52" s="4"/>
      <c r="IDO52" s="4"/>
      <c r="IDP52" s="4"/>
      <c r="IDQ52" s="4"/>
      <c r="IDR52" s="4"/>
      <c r="IDS52" s="4"/>
      <c r="IDT52" s="4"/>
      <c r="IDU52" s="4"/>
      <c r="IDV52" s="4"/>
      <c r="IDW52" s="4"/>
      <c r="IDX52" s="4"/>
      <c r="IDY52" s="4"/>
      <c r="IDZ52" s="4"/>
      <c r="IEA52" s="4"/>
      <c r="IEB52" s="4"/>
      <c r="IEC52" s="4"/>
      <c r="IED52" s="4"/>
      <c r="IEE52" s="4"/>
      <c r="IEF52" s="4"/>
      <c r="IEG52" s="4"/>
      <c r="IEH52" s="4"/>
      <c r="IEI52" s="4"/>
      <c r="IEJ52" s="4"/>
      <c r="IEK52" s="4"/>
      <c r="IEL52" s="4"/>
      <c r="IEM52" s="4"/>
      <c r="IEN52" s="4"/>
      <c r="IEO52" s="4"/>
      <c r="IEP52" s="4"/>
      <c r="IEQ52" s="4"/>
      <c r="IER52" s="4"/>
      <c r="IES52" s="4"/>
      <c r="IET52" s="4"/>
      <c r="IEU52" s="4"/>
      <c r="IEV52" s="4"/>
      <c r="IEW52" s="4"/>
      <c r="IEX52" s="4"/>
      <c r="IEY52" s="4"/>
      <c r="IEZ52" s="4"/>
      <c r="IFA52" s="4"/>
      <c r="IFB52" s="4"/>
      <c r="IFC52" s="4"/>
      <c r="IFD52" s="4"/>
      <c r="IFE52" s="4"/>
      <c r="IFF52" s="4"/>
      <c r="IFG52" s="4"/>
      <c r="IFH52" s="4"/>
      <c r="IFI52" s="4"/>
      <c r="IFJ52" s="4"/>
      <c r="IFK52" s="4"/>
      <c r="IFL52" s="4"/>
      <c r="IFM52" s="4"/>
      <c r="IFN52" s="4"/>
      <c r="IFO52" s="4"/>
      <c r="IFP52" s="4"/>
      <c r="IFQ52" s="4"/>
      <c r="IFR52" s="4"/>
      <c r="IFS52" s="4"/>
      <c r="IFT52" s="4"/>
      <c r="IFU52" s="4"/>
      <c r="IFV52" s="4"/>
      <c r="IFW52" s="4"/>
      <c r="IFX52" s="4"/>
      <c r="IFY52" s="4"/>
      <c r="IFZ52" s="4"/>
      <c r="IGA52" s="4"/>
      <c r="IGB52" s="4"/>
      <c r="IGC52" s="4"/>
      <c r="IGD52" s="4"/>
      <c r="IGE52" s="4"/>
      <c r="IGF52" s="4"/>
      <c r="IGG52" s="4"/>
      <c r="IGH52" s="4"/>
      <c r="IGI52" s="4"/>
      <c r="IGJ52" s="4"/>
      <c r="IGK52" s="4"/>
      <c r="IGL52" s="4"/>
      <c r="IGM52" s="4"/>
      <c r="IGN52" s="4"/>
      <c r="IGO52" s="4"/>
      <c r="IGP52" s="4"/>
      <c r="IGQ52" s="4"/>
      <c r="IGR52" s="4"/>
      <c r="IGS52" s="4"/>
      <c r="IGT52" s="4"/>
      <c r="IGU52" s="4"/>
      <c r="IGV52" s="4"/>
      <c r="IGW52" s="4"/>
      <c r="IGX52" s="4"/>
      <c r="IGY52" s="4"/>
      <c r="IGZ52" s="4"/>
      <c r="IHA52" s="4"/>
      <c r="IHB52" s="4"/>
      <c r="IHC52" s="4"/>
      <c r="IHD52" s="4"/>
      <c r="IHE52" s="4"/>
      <c r="IHF52" s="4"/>
      <c r="IHG52" s="4"/>
      <c r="IHH52" s="4"/>
      <c r="IHI52" s="4"/>
      <c r="IHJ52" s="4"/>
      <c r="IHK52" s="4"/>
      <c r="IHL52" s="4"/>
      <c r="IHM52" s="4"/>
      <c r="IHN52" s="4"/>
      <c r="IHO52" s="4"/>
      <c r="IHP52" s="4"/>
      <c r="IHQ52" s="4"/>
      <c r="IHR52" s="4"/>
      <c r="IHS52" s="4"/>
      <c r="IHT52" s="4"/>
      <c r="IHU52" s="4"/>
      <c r="IHV52" s="4"/>
      <c r="IHW52" s="4"/>
      <c r="IHX52" s="4"/>
      <c r="IHY52" s="4"/>
      <c r="IHZ52" s="4"/>
      <c r="IIA52" s="4"/>
      <c r="IIB52" s="4"/>
      <c r="IIC52" s="4"/>
      <c r="IID52" s="4"/>
      <c r="IIE52" s="4"/>
      <c r="IIF52" s="4"/>
      <c r="IIG52" s="4"/>
      <c r="IIH52" s="4"/>
      <c r="III52" s="4"/>
      <c r="IIJ52" s="4"/>
      <c r="IIK52" s="4"/>
      <c r="IIL52" s="4"/>
      <c r="IIM52" s="4"/>
      <c r="IIN52" s="4"/>
      <c r="IIO52" s="4"/>
      <c r="IIP52" s="4"/>
      <c r="IIQ52" s="4"/>
      <c r="IIR52" s="4"/>
      <c r="IIS52" s="4"/>
      <c r="IIT52" s="4"/>
      <c r="IIU52" s="4"/>
      <c r="IIV52" s="4"/>
      <c r="IIW52" s="4"/>
      <c r="IIX52" s="4"/>
      <c r="IIY52" s="4"/>
      <c r="IIZ52" s="4"/>
      <c r="IJA52" s="4"/>
      <c r="IJB52" s="4"/>
      <c r="IJC52" s="4"/>
      <c r="IJD52" s="4"/>
      <c r="IJE52" s="4"/>
      <c r="IJF52" s="4"/>
      <c r="IJG52" s="4"/>
      <c r="IJH52" s="4"/>
      <c r="IJI52" s="4"/>
      <c r="IJJ52" s="4"/>
      <c r="IJK52" s="4"/>
      <c r="IJL52" s="4"/>
      <c r="IJM52" s="4"/>
      <c r="IJN52" s="4"/>
      <c r="IJO52" s="4"/>
      <c r="IJP52" s="4"/>
      <c r="IJQ52" s="4"/>
      <c r="IJR52" s="4"/>
      <c r="IJS52" s="4"/>
      <c r="IJT52" s="4"/>
      <c r="IJU52" s="4"/>
      <c r="IJV52" s="4"/>
      <c r="IJW52" s="4"/>
      <c r="IJX52" s="4"/>
      <c r="IJY52" s="4"/>
      <c r="IJZ52" s="4"/>
      <c r="IKA52" s="4"/>
      <c r="IKB52" s="4"/>
      <c r="IKC52" s="4"/>
      <c r="IKD52" s="4"/>
      <c r="IKE52" s="4"/>
      <c r="IKF52" s="4"/>
      <c r="IKG52" s="4"/>
      <c r="IKH52" s="4"/>
      <c r="IKI52" s="4"/>
      <c r="IKJ52" s="4"/>
      <c r="IKK52" s="4"/>
      <c r="IKL52" s="4"/>
      <c r="IKM52" s="4"/>
      <c r="IKN52" s="4"/>
      <c r="IKO52" s="4"/>
      <c r="IKP52" s="4"/>
      <c r="IKQ52" s="4"/>
      <c r="IKR52" s="4"/>
      <c r="IKS52" s="4"/>
      <c r="IKT52" s="4"/>
      <c r="IKU52" s="4"/>
      <c r="IKV52" s="4"/>
      <c r="IKW52" s="4"/>
      <c r="IKX52" s="4"/>
      <c r="IKY52" s="4"/>
      <c r="IKZ52" s="4"/>
      <c r="ILA52" s="4"/>
      <c r="ILB52" s="4"/>
      <c r="ILC52" s="4"/>
      <c r="ILD52" s="4"/>
      <c r="ILE52" s="4"/>
      <c r="ILF52" s="4"/>
      <c r="ILG52" s="4"/>
      <c r="ILH52" s="4"/>
      <c r="ILI52" s="4"/>
      <c r="ILJ52" s="4"/>
      <c r="ILK52" s="4"/>
      <c r="ILL52" s="4"/>
      <c r="ILM52" s="4"/>
      <c r="ILN52" s="4"/>
      <c r="ILO52" s="4"/>
      <c r="ILP52" s="4"/>
      <c r="ILQ52" s="4"/>
      <c r="ILR52" s="4"/>
      <c r="ILS52" s="4"/>
      <c r="ILT52" s="4"/>
      <c r="ILU52" s="4"/>
      <c r="ILV52" s="4"/>
      <c r="ILW52" s="4"/>
      <c r="ILX52" s="4"/>
      <c r="ILY52" s="4"/>
      <c r="ILZ52" s="4"/>
      <c r="IMA52" s="4"/>
      <c r="IMB52" s="4"/>
      <c r="IMC52" s="4"/>
      <c r="IMD52" s="4"/>
      <c r="IME52" s="4"/>
      <c r="IMF52" s="4"/>
      <c r="IMG52" s="4"/>
      <c r="IMH52" s="4"/>
      <c r="IMI52" s="4"/>
      <c r="IMJ52" s="4"/>
      <c r="IMK52" s="4"/>
      <c r="IML52" s="4"/>
      <c r="IMM52" s="4"/>
      <c r="IMN52" s="4"/>
      <c r="IMO52" s="4"/>
      <c r="IMP52" s="4"/>
      <c r="IMQ52" s="4"/>
      <c r="IMR52" s="4"/>
      <c r="IMS52" s="4"/>
      <c r="IMT52" s="4"/>
      <c r="IMU52" s="4"/>
      <c r="IMV52" s="4"/>
      <c r="IMW52" s="4"/>
      <c r="IMX52" s="4"/>
      <c r="IMY52" s="4"/>
      <c r="IMZ52" s="4"/>
      <c r="INA52" s="4"/>
      <c r="INB52" s="4"/>
      <c r="INC52" s="4"/>
      <c r="IND52" s="4"/>
      <c r="INE52" s="4"/>
      <c r="INF52" s="4"/>
      <c r="ING52" s="4"/>
      <c r="INH52" s="4"/>
      <c r="INI52" s="4"/>
      <c r="INJ52" s="4"/>
      <c r="INK52" s="4"/>
      <c r="INL52" s="4"/>
      <c r="INM52" s="4"/>
      <c r="INN52" s="4"/>
      <c r="INO52" s="4"/>
      <c r="INP52" s="4"/>
      <c r="INQ52" s="4"/>
      <c r="INR52" s="4"/>
      <c r="INS52" s="4"/>
      <c r="INT52" s="4"/>
      <c r="INU52" s="4"/>
      <c r="INV52" s="4"/>
      <c r="INW52" s="4"/>
      <c r="INX52" s="4"/>
      <c r="INY52" s="4"/>
      <c r="INZ52" s="4"/>
      <c r="IOA52" s="4"/>
      <c r="IOB52" s="4"/>
      <c r="IOC52" s="4"/>
      <c r="IOD52" s="4"/>
      <c r="IOE52" s="4"/>
      <c r="IOF52" s="4"/>
      <c r="IOG52" s="4"/>
      <c r="IOH52" s="4"/>
      <c r="IOI52" s="4"/>
      <c r="IOJ52" s="4"/>
      <c r="IOK52" s="4"/>
      <c r="IOL52" s="4"/>
      <c r="IOM52" s="4"/>
      <c r="ION52" s="4"/>
      <c r="IOO52" s="4"/>
      <c r="IOP52" s="4"/>
      <c r="IOQ52" s="4"/>
      <c r="IOR52" s="4"/>
      <c r="IOS52" s="4"/>
      <c r="IOT52" s="4"/>
      <c r="IOU52" s="4"/>
      <c r="IOV52" s="4"/>
      <c r="IOW52" s="4"/>
      <c r="IOX52" s="4"/>
      <c r="IOY52" s="4"/>
      <c r="IOZ52" s="4"/>
      <c r="IPA52" s="4"/>
      <c r="IPB52" s="4"/>
      <c r="IPC52" s="4"/>
      <c r="IPD52" s="4"/>
      <c r="IPE52" s="4"/>
      <c r="IPF52" s="4"/>
      <c r="IPG52" s="4"/>
      <c r="IPH52" s="4"/>
      <c r="IPI52" s="4"/>
      <c r="IPJ52" s="4"/>
      <c r="IPK52" s="4"/>
      <c r="IPL52" s="4"/>
      <c r="IPM52" s="4"/>
      <c r="IPN52" s="4"/>
      <c r="IPO52" s="4"/>
      <c r="IPP52" s="4"/>
      <c r="IPQ52" s="4"/>
      <c r="IPR52" s="4"/>
      <c r="IPS52" s="4"/>
      <c r="IPT52" s="4"/>
      <c r="IPU52" s="4"/>
      <c r="IPV52" s="4"/>
      <c r="IPW52" s="4"/>
      <c r="IPX52" s="4"/>
      <c r="IPY52" s="4"/>
      <c r="IPZ52" s="4"/>
      <c r="IQA52" s="4"/>
      <c r="IQB52" s="4"/>
      <c r="IQC52" s="4"/>
      <c r="IQD52" s="4"/>
      <c r="IQE52" s="4"/>
      <c r="IQF52" s="4"/>
      <c r="IQG52" s="4"/>
      <c r="IQH52" s="4"/>
      <c r="IQI52" s="4"/>
      <c r="IQJ52" s="4"/>
      <c r="IQK52" s="4"/>
      <c r="IQL52" s="4"/>
      <c r="IQM52" s="4"/>
      <c r="IQN52" s="4"/>
      <c r="IQO52" s="4"/>
      <c r="IQP52" s="4"/>
      <c r="IQQ52" s="4"/>
      <c r="IQR52" s="4"/>
      <c r="IQS52" s="4"/>
      <c r="IQT52" s="4"/>
      <c r="IQU52" s="4"/>
      <c r="IQV52" s="4"/>
      <c r="IQW52" s="4"/>
      <c r="IQX52" s="4"/>
      <c r="IQY52" s="4"/>
      <c r="IQZ52" s="4"/>
      <c r="IRA52" s="4"/>
      <c r="IRB52" s="4"/>
      <c r="IRC52" s="4"/>
      <c r="IRD52" s="4"/>
      <c r="IRE52" s="4"/>
      <c r="IRF52" s="4"/>
      <c r="IRG52" s="4"/>
      <c r="IRH52" s="4"/>
      <c r="IRI52" s="4"/>
      <c r="IRJ52" s="4"/>
      <c r="IRK52" s="4"/>
      <c r="IRL52" s="4"/>
      <c r="IRM52" s="4"/>
      <c r="IRN52" s="4"/>
      <c r="IRO52" s="4"/>
      <c r="IRP52" s="4"/>
      <c r="IRQ52" s="4"/>
      <c r="IRR52" s="4"/>
      <c r="IRS52" s="4"/>
      <c r="IRT52" s="4"/>
      <c r="IRU52" s="4"/>
      <c r="IRV52" s="4"/>
      <c r="IRW52" s="4"/>
      <c r="IRX52" s="4"/>
      <c r="IRY52" s="4"/>
      <c r="IRZ52" s="4"/>
      <c r="ISA52" s="4"/>
      <c r="ISB52" s="4"/>
      <c r="ISC52" s="4"/>
      <c r="ISD52" s="4"/>
      <c r="ISE52" s="4"/>
      <c r="ISF52" s="4"/>
      <c r="ISG52" s="4"/>
      <c r="ISH52" s="4"/>
      <c r="ISI52" s="4"/>
      <c r="ISJ52" s="4"/>
      <c r="ISK52" s="4"/>
      <c r="ISL52" s="4"/>
      <c r="ISM52" s="4"/>
      <c r="ISN52" s="4"/>
      <c r="ISO52" s="4"/>
      <c r="ISP52" s="4"/>
      <c r="ISQ52" s="4"/>
      <c r="ISR52" s="4"/>
      <c r="ISS52" s="4"/>
      <c r="IST52" s="4"/>
      <c r="ISU52" s="4"/>
      <c r="ISV52" s="4"/>
      <c r="ISW52" s="4"/>
      <c r="ISX52" s="4"/>
      <c r="ISY52" s="4"/>
      <c r="ISZ52" s="4"/>
      <c r="ITA52" s="4"/>
      <c r="ITB52" s="4"/>
      <c r="ITC52" s="4"/>
      <c r="ITD52" s="4"/>
      <c r="ITE52" s="4"/>
      <c r="ITF52" s="4"/>
      <c r="ITG52" s="4"/>
      <c r="ITH52" s="4"/>
      <c r="ITI52" s="4"/>
      <c r="ITJ52" s="4"/>
      <c r="ITK52" s="4"/>
      <c r="ITL52" s="4"/>
      <c r="ITM52" s="4"/>
      <c r="ITN52" s="4"/>
      <c r="ITO52" s="4"/>
      <c r="ITP52" s="4"/>
      <c r="ITQ52" s="4"/>
      <c r="ITR52" s="4"/>
      <c r="ITS52" s="4"/>
      <c r="ITT52" s="4"/>
      <c r="ITU52" s="4"/>
      <c r="ITV52" s="4"/>
      <c r="ITW52" s="4"/>
      <c r="ITX52" s="4"/>
      <c r="ITY52" s="4"/>
      <c r="ITZ52" s="4"/>
      <c r="IUA52" s="4"/>
      <c r="IUB52" s="4"/>
      <c r="IUC52" s="4"/>
      <c r="IUD52" s="4"/>
      <c r="IUE52" s="4"/>
      <c r="IUF52" s="4"/>
      <c r="IUG52" s="4"/>
      <c r="IUH52" s="4"/>
      <c r="IUI52" s="4"/>
      <c r="IUJ52" s="4"/>
      <c r="IUK52" s="4"/>
      <c r="IUL52" s="4"/>
      <c r="IUM52" s="4"/>
      <c r="IUN52" s="4"/>
      <c r="IUO52" s="4"/>
      <c r="IUP52" s="4"/>
      <c r="IUQ52" s="4"/>
      <c r="IUR52" s="4"/>
      <c r="IUS52" s="4"/>
      <c r="IUT52" s="4"/>
      <c r="IUU52" s="4"/>
      <c r="IUV52" s="4"/>
      <c r="IUW52" s="4"/>
      <c r="IUX52" s="4"/>
      <c r="IUY52" s="4"/>
      <c r="IUZ52" s="4"/>
      <c r="IVA52" s="4"/>
      <c r="IVB52" s="4"/>
      <c r="IVC52" s="4"/>
      <c r="IVD52" s="4"/>
      <c r="IVE52" s="4"/>
      <c r="IVF52" s="4"/>
      <c r="IVG52" s="4"/>
      <c r="IVH52" s="4"/>
      <c r="IVI52" s="4"/>
      <c r="IVJ52" s="4"/>
      <c r="IVK52" s="4"/>
      <c r="IVL52" s="4"/>
      <c r="IVM52" s="4"/>
      <c r="IVN52" s="4"/>
      <c r="IVO52" s="4"/>
      <c r="IVP52" s="4"/>
      <c r="IVQ52" s="4"/>
      <c r="IVR52" s="4"/>
      <c r="IVS52" s="4"/>
      <c r="IVT52" s="4"/>
      <c r="IVU52" s="4"/>
      <c r="IVV52" s="4"/>
      <c r="IVW52" s="4"/>
      <c r="IVX52" s="4"/>
      <c r="IVY52" s="4"/>
      <c r="IVZ52" s="4"/>
      <c r="IWA52" s="4"/>
      <c r="IWB52" s="4"/>
      <c r="IWC52" s="4"/>
      <c r="IWD52" s="4"/>
      <c r="IWE52" s="4"/>
      <c r="IWF52" s="4"/>
      <c r="IWG52" s="4"/>
      <c r="IWH52" s="4"/>
      <c r="IWI52" s="4"/>
      <c r="IWJ52" s="4"/>
      <c r="IWK52" s="4"/>
      <c r="IWL52" s="4"/>
      <c r="IWM52" s="4"/>
      <c r="IWN52" s="4"/>
      <c r="IWO52" s="4"/>
      <c r="IWP52" s="4"/>
      <c r="IWQ52" s="4"/>
      <c r="IWR52" s="4"/>
      <c r="IWS52" s="4"/>
      <c r="IWT52" s="4"/>
      <c r="IWU52" s="4"/>
      <c r="IWV52" s="4"/>
      <c r="IWW52" s="4"/>
      <c r="IWX52" s="4"/>
      <c r="IWY52" s="4"/>
      <c r="IWZ52" s="4"/>
      <c r="IXA52" s="4"/>
      <c r="IXB52" s="4"/>
      <c r="IXC52" s="4"/>
      <c r="IXD52" s="4"/>
      <c r="IXE52" s="4"/>
      <c r="IXF52" s="4"/>
      <c r="IXG52" s="4"/>
      <c r="IXH52" s="4"/>
      <c r="IXI52" s="4"/>
      <c r="IXJ52" s="4"/>
      <c r="IXK52" s="4"/>
      <c r="IXL52" s="4"/>
      <c r="IXM52" s="4"/>
      <c r="IXN52" s="4"/>
      <c r="IXO52" s="4"/>
      <c r="IXP52" s="4"/>
      <c r="IXQ52" s="4"/>
      <c r="IXR52" s="4"/>
      <c r="IXS52" s="4"/>
      <c r="IXT52" s="4"/>
      <c r="IXU52" s="4"/>
      <c r="IXV52" s="4"/>
      <c r="IXW52" s="4"/>
      <c r="IXX52" s="4"/>
      <c r="IXY52" s="4"/>
      <c r="IXZ52" s="4"/>
      <c r="IYA52" s="4"/>
      <c r="IYB52" s="4"/>
      <c r="IYC52" s="4"/>
      <c r="IYD52" s="4"/>
      <c r="IYE52" s="4"/>
      <c r="IYF52" s="4"/>
      <c r="IYG52" s="4"/>
      <c r="IYH52" s="4"/>
      <c r="IYI52" s="4"/>
      <c r="IYJ52" s="4"/>
      <c r="IYK52" s="4"/>
      <c r="IYL52" s="4"/>
      <c r="IYM52" s="4"/>
      <c r="IYN52" s="4"/>
      <c r="IYO52" s="4"/>
      <c r="IYP52" s="4"/>
      <c r="IYQ52" s="4"/>
      <c r="IYR52" s="4"/>
      <c r="IYS52" s="4"/>
      <c r="IYT52" s="4"/>
      <c r="IYU52" s="4"/>
      <c r="IYV52" s="4"/>
      <c r="IYW52" s="4"/>
      <c r="IYX52" s="4"/>
      <c r="IYY52" s="4"/>
      <c r="IYZ52" s="4"/>
      <c r="IZA52" s="4"/>
      <c r="IZB52" s="4"/>
      <c r="IZC52" s="4"/>
      <c r="IZD52" s="4"/>
      <c r="IZE52" s="4"/>
      <c r="IZF52" s="4"/>
      <c r="IZG52" s="4"/>
      <c r="IZH52" s="4"/>
      <c r="IZI52" s="4"/>
      <c r="IZJ52" s="4"/>
      <c r="IZK52" s="4"/>
      <c r="IZL52" s="4"/>
      <c r="IZM52" s="4"/>
      <c r="IZN52" s="4"/>
      <c r="IZO52" s="4"/>
      <c r="IZP52" s="4"/>
      <c r="IZQ52" s="4"/>
      <c r="IZR52" s="4"/>
      <c r="IZS52" s="4"/>
      <c r="IZT52" s="4"/>
      <c r="IZU52" s="4"/>
      <c r="IZV52" s="4"/>
      <c r="IZW52" s="4"/>
      <c r="IZX52" s="4"/>
      <c r="IZY52" s="4"/>
      <c r="IZZ52" s="4"/>
      <c r="JAA52" s="4"/>
      <c r="JAB52" s="4"/>
      <c r="JAC52" s="4"/>
      <c r="JAD52" s="4"/>
      <c r="JAE52" s="4"/>
      <c r="JAF52" s="4"/>
      <c r="JAG52" s="4"/>
      <c r="JAH52" s="4"/>
      <c r="JAI52" s="4"/>
      <c r="JAJ52" s="4"/>
      <c r="JAK52" s="4"/>
      <c r="JAL52" s="4"/>
      <c r="JAM52" s="4"/>
      <c r="JAN52" s="4"/>
      <c r="JAO52" s="4"/>
      <c r="JAP52" s="4"/>
      <c r="JAQ52" s="4"/>
      <c r="JAR52" s="4"/>
      <c r="JAS52" s="4"/>
      <c r="JAT52" s="4"/>
      <c r="JAU52" s="4"/>
      <c r="JAV52" s="4"/>
      <c r="JAW52" s="4"/>
      <c r="JAX52" s="4"/>
      <c r="JAY52" s="4"/>
      <c r="JAZ52" s="4"/>
      <c r="JBA52" s="4"/>
      <c r="JBB52" s="4"/>
      <c r="JBC52" s="4"/>
      <c r="JBD52" s="4"/>
      <c r="JBE52" s="4"/>
      <c r="JBF52" s="4"/>
      <c r="JBG52" s="4"/>
      <c r="JBH52" s="4"/>
      <c r="JBI52" s="4"/>
      <c r="JBJ52" s="4"/>
      <c r="JBK52" s="4"/>
      <c r="JBL52" s="4"/>
      <c r="JBM52" s="4"/>
      <c r="JBN52" s="4"/>
      <c r="JBO52" s="4"/>
      <c r="JBP52" s="4"/>
      <c r="JBQ52" s="4"/>
      <c r="JBR52" s="4"/>
      <c r="JBS52" s="4"/>
      <c r="JBT52" s="4"/>
      <c r="JBU52" s="4"/>
      <c r="JBV52" s="4"/>
      <c r="JBW52" s="4"/>
      <c r="JBX52" s="4"/>
      <c r="JBY52" s="4"/>
      <c r="JBZ52" s="4"/>
      <c r="JCA52" s="4"/>
      <c r="JCB52" s="4"/>
      <c r="JCC52" s="4"/>
      <c r="JCD52" s="4"/>
      <c r="JCE52" s="4"/>
      <c r="JCF52" s="4"/>
      <c r="JCG52" s="4"/>
      <c r="JCH52" s="4"/>
      <c r="JCI52" s="4"/>
      <c r="JCJ52" s="4"/>
      <c r="JCK52" s="4"/>
      <c r="JCL52" s="4"/>
      <c r="JCM52" s="4"/>
      <c r="JCN52" s="4"/>
      <c r="JCO52" s="4"/>
      <c r="JCP52" s="4"/>
      <c r="JCQ52" s="4"/>
      <c r="JCR52" s="4"/>
      <c r="JCS52" s="4"/>
      <c r="JCT52" s="4"/>
      <c r="JCU52" s="4"/>
      <c r="JCV52" s="4"/>
      <c r="JCW52" s="4"/>
      <c r="JCX52" s="4"/>
      <c r="JCY52" s="4"/>
      <c r="JCZ52" s="4"/>
      <c r="JDA52" s="4"/>
      <c r="JDB52" s="4"/>
      <c r="JDC52" s="4"/>
      <c r="JDD52" s="4"/>
      <c r="JDE52" s="4"/>
      <c r="JDF52" s="4"/>
      <c r="JDG52" s="4"/>
      <c r="JDH52" s="4"/>
      <c r="JDI52" s="4"/>
      <c r="JDJ52" s="4"/>
      <c r="JDK52" s="4"/>
      <c r="JDL52" s="4"/>
      <c r="JDM52" s="4"/>
      <c r="JDN52" s="4"/>
      <c r="JDO52" s="4"/>
      <c r="JDP52" s="4"/>
      <c r="JDQ52" s="4"/>
      <c r="JDR52" s="4"/>
      <c r="JDS52" s="4"/>
      <c r="JDT52" s="4"/>
      <c r="JDU52" s="4"/>
      <c r="JDV52" s="4"/>
      <c r="JDW52" s="4"/>
      <c r="JDX52" s="4"/>
      <c r="JDY52" s="4"/>
      <c r="JDZ52" s="4"/>
      <c r="JEA52" s="4"/>
      <c r="JEB52" s="4"/>
      <c r="JEC52" s="4"/>
      <c r="JED52" s="4"/>
      <c r="JEE52" s="4"/>
      <c r="JEF52" s="4"/>
      <c r="JEG52" s="4"/>
      <c r="JEH52" s="4"/>
      <c r="JEI52" s="4"/>
      <c r="JEJ52" s="4"/>
      <c r="JEK52" s="4"/>
      <c r="JEL52" s="4"/>
      <c r="JEM52" s="4"/>
      <c r="JEN52" s="4"/>
      <c r="JEO52" s="4"/>
      <c r="JEP52" s="4"/>
      <c r="JEQ52" s="4"/>
      <c r="JER52" s="4"/>
      <c r="JES52" s="4"/>
      <c r="JET52" s="4"/>
      <c r="JEU52" s="4"/>
      <c r="JEV52" s="4"/>
      <c r="JEW52" s="4"/>
      <c r="JEX52" s="4"/>
      <c r="JEY52" s="4"/>
      <c r="JEZ52" s="4"/>
      <c r="JFA52" s="4"/>
      <c r="JFB52" s="4"/>
      <c r="JFC52" s="4"/>
      <c r="JFD52" s="4"/>
      <c r="JFE52" s="4"/>
      <c r="JFF52" s="4"/>
      <c r="JFG52" s="4"/>
      <c r="JFH52" s="4"/>
      <c r="JFI52" s="4"/>
      <c r="JFJ52" s="4"/>
      <c r="JFK52" s="4"/>
      <c r="JFL52" s="4"/>
      <c r="JFM52" s="4"/>
      <c r="JFN52" s="4"/>
      <c r="JFO52" s="4"/>
      <c r="JFP52" s="4"/>
      <c r="JFQ52" s="4"/>
      <c r="JFR52" s="4"/>
      <c r="JFS52" s="4"/>
      <c r="JFT52" s="4"/>
      <c r="JFU52" s="4"/>
      <c r="JFV52" s="4"/>
      <c r="JFW52" s="4"/>
      <c r="JFX52" s="4"/>
      <c r="JFY52" s="4"/>
      <c r="JFZ52" s="4"/>
      <c r="JGA52" s="4"/>
      <c r="JGB52" s="4"/>
      <c r="JGC52" s="4"/>
      <c r="JGD52" s="4"/>
      <c r="JGE52" s="4"/>
      <c r="JGF52" s="4"/>
      <c r="JGG52" s="4"/>
      <c r="JGH52" s="4"/>
      <c r="JGI52" s="4"/>
      <c r="JGJ52" s="4"/>
      <c r="JGK52" s="4"/>
      <c r="JGL52" s="4"/>
      <c r="JGM52" s="4"/>
      <c r="JGN52" s="4"/>
      <c r="JGO52" s="4"/>
      <c r="JGP52" s="4"/>
      <c r="JGQ52" s="4"/>
      <c r="JGR52" s="4"/>
      <c r="JGS52" s="4"/>
      <c r="JGT52" s="4"/>
      <c r="JGU52" s="4"/>
      <c r="JGV52" s="4"/>
      <c r="JGW52" s="4"/>
      <c r="JGX52" s="4"/>
      <c r="JGY52" s="4"/>
      <c r="JGZ52" s="4"/>
      <c r="JHA52" s="4"/>
      <c r="JHB52" s="4"/>
      <c r="JHC52" s="4"/>
      <c r="JHD52" s="4"/>
      <c r="JHE52" s="4"/>
      <c r="JHF52" s="4"/>
      <c r="JHG52" s="4"/>
      <c r="JHH52" s="4"/>
      <c r="JHI52" s="4"/>
      <c r="JHJ52" s="4"/>
      <c r="JHK52" s="4"/>
      <c r="JHL52" s="4"/>
      <c r="JHM52" s="4"/>
      <c r="JHN52" s="4"/>
      <c r="JHO52" s="4"/>
      <c r="JHP52" s="4"/>
      <c r="JHQ52" s="4"/>
      <c r="JHR52" s="4"/>
      <c r="JHS52" s="4"/>
      <c r="JHT52" s="4"/>
      <c r="JHU52" s="4"/>
      <c r="JHV52" s="4"/>
      <c r="JHW52" s="4"/>
      <c r="JHX52" s="4"/>
      <c r="JHY52" s="4"/>
      <c r="JHZ52" s="4"/>
      <c r="JIA52" s="4"/>
      <c r="JIB52" s="4"/>
      <c r="JIC52" s="4"/>
      <c r="JID52" s="4"/>
      <c r="JIE52" s="4"/>
      <c r="JIF52" s="4"/>
      <c r="JIG52" s="4"/>
      <c r="JIH52" s="4"/>
      <c r="JII52" s="4"/>
      <c r="JIJ52" s="4"/>
      <c r="JIK52" s="4"/>
      <c r="JIL52" s="4"/>
      <c r="JIM52" s="4"/>
      <c r="JIN52" s="4"/>
      <c r="JIO52" s="4"/>
      <c r="JIP52" s="4"/>
      <c r="JIQ52" s="4"/>
      <c r="JIR52" s="4"/>
      <c r="JIS52" s="4"/>
      <c r="JIT52" s="4"/>
      <c r="JIU52" s="4"/>
      <c r="JIV52" s="4"/>
      <c r="JIW52" s="4"/>
      <c r="JIX52" s="4"/>
      <c r="JIY52" s="4"/>
      <c r="JIZ52" s="4"/>
      <c r="JJA52" s="4"/>
      <c r="JJB52" s="4"/>
      <c r="JJC52" s="4"/>
      <c r="JJD52" s="4"/>
      <c r="JJE52" s="4"/>
      <c r="JJF52" s="4"/>
      <c r="JJG52" s="4"/>
      <c r="JJH52" s="4"/>
      <c r="JJI52" s="4"/>
      <c r="JJJ52" s="4"/>
      <c r="JJK52" s="4"/>
      <c r="JJL52" s="4"/>
      <c r="JJM52" s="4"/>
      <c r="JJN52" s="4"/>
      <c r="JJO52" s="4"/>
      <c r="JJP52" s="4"/>
      <c r="JJQ52" s="4"/>
      <c r="JJR52" s="4"/>
      <c r="JJS52" s="4"/>
      <c r="JJT52" s="4"/>
      <c r="JJU52" s="4"/>
      <c r="JJV52" s="4"/>
      <c r="JJW52" s="4"/>
      <c r="JJX52" s="4"/>
      <c r="JJY52" s="4"/>
      <c r="JJZ52" s="4"/>
      <c r="JKA52" s="4"/>
      <c r="JKB52" s="4"/>
      <c r="JKC52" s="4"/>
      <c r="JKD52" s="4"/>
      <c r="JKE52" s="4"/>
      <c r="JKF52" s="4"/>
      <c r="JKG52" s="4"/>
      <c r="JKH52" s="4"/>
      <c r="JKI52" s="4"/>
      <c r="JKJ52" s="4"/>
      <c r="JKK52" s="4"/>
      <c r="JKL52" s="4"/>
      <c r="JKM52" s="4"/>
      <c r="JKN52" s="4"/>
      <c r="JKO52" s="4"/>
      <c r="JKP52" s="4"/>
      <c r="JKQ52" s="4"/>
      <c r="JKR52" s="4"/>
      <c r="JKS52" s="4"/>
      <c r="JKT52" s="4"/>
      <c r="JKU52" s="4"/>
      <c r="JKV52" s="4"/>
      <c r="JKW52" s="4"/>
      <c r="JKX52" s="4"/>
      <c r="JKY52" s="4"/>
      <c r="JKZ52" s="4"/>
      <c r="JLA52" s="4"/>
      <c r="JLB52" s="4"/>
      <c r="JLC52" s="4"/>
      <c r="JLD52" s="4"/>
      <c r="JLE52" s="4"/>
      <c r="JLF52" s="4"/>
      <c r="JLG52" s="4"/>
      <c r="JLH52" s="4"/>
      <c r="JLI52" s="4"/>
      <c r="JLJ52" s="4"/>
      <c r="JLK52" s="4"/>
      <c r="JLL52" s="4"/>
      <c r="JLM52" s="4"/>
      <c r="JLN52" s="4"/>
      <c r="JLO52" s="4"/>
      <c r="JLP52" s="4"/>
      <c r="JLQ52" s="4"/>
      <c r="JLR52" s="4"/>
      <c r="JLS52" s="4"/>
      <c r="JLT52" s="4"/>
      <c r="JLU52" s="4"/>
      <c r="JLV52" s="4"/>
      <c r="JLW52" s="4"/>
      <c r="JLX52" s="4"/>
      <c r="JLY52" s="4"/>
      <c r="JLZ52" s="4"/>
      <c r="JMA52" s="4"/>
      <c r="JMB52" s="4"/>
      <c r="JMC52" s="4"/>
      <c r="JMD52" s="4"/>
      <c r="JME52" s="4"/>
      <c r="JMF52" s="4"/>
      <c r="JMG52" s="4"/>
      <c r="JMH52" s="4"/>
      <c r="JMI52" s="4"/>
      <c r="JMJ52" s="4"/>
      <c r="JMK52" s="4"/>
      <c r="JML52" s="4"/>
      <c r="JMM52" s="4"/>
      <c r="JMN52" s="4"/>
      <c r="JMO52" s="4"/>
      <c r="JMP52" s="4"/>
      <c r="JMQ52" s="4"/>
      <c r="JMR52" s="4"/>
      <c r="JMS52" s="4"/>
      <c r="JMT52" s="4"/>
      <c r="JMU52" s="4"/>
      <c r="JMV52" s="4"/>
      <c r="JMW52" s="4"/>
      <c r="JMX52" s="4"/>
      <c r="JMY52" s="4"/>
      <c r="JMZ52" s="4"/>
      <c r="JNA52" s="4"/>
      <c r="JNB52" s="4"/>
      <c r="JNC52" s="4"/>
      <c r="JND52" s="4"/>
      <c r="JNE52" s="4"/>
      <c r="JNF52" s="4"/>
      <c r="JNG52" s="4"/>
      <c r="JNH52" s="4"/>
      <c r="JNI52" s="4"/>
      <c r="JNJ52" s="4"/>
      <c r="JNK52" s="4"/>
      <c r="JNL52" s="4"/>
      <c r="JNM52" s="4"/>
      <c r="JNN52" s="4"/>
      <c r="JNO52" s="4"/>
      <c r="JNP52" s="4"/>
      <c r="JNQ52" s="4"/>
      <c r="JNR52" s="4"/>
      <c r="JNS52" s="4"/>
      <c r="JNT52" s="4"/>
      <c r="JNU52" s="4"/>
      <c r="JNV52" s="4"/>
      <c r="JNW52" s="4"/>
      <c r="JNX52" s="4"/>
      <c r="JNY52" s="4"/>
      <c r="JNZ52" s="4"/>
      <c r="JOA52" s="4"/>
      <c r="JOB52" s="4"/>
      <c r="JOC52" s="4"/>
      <c r="JOD52" s="4"/>
      <c r="JOE52" s="4"/>
      <c r="JOF52" s="4"/>
      <c r="JOG52" s="4"/>
      <c r="JOH52" s="4"/>
      <c r="JOI52" s="4"/>
      <c r="JOJ52" s="4"/>
      <c r="JOK52" s="4"/>
      <c r="JOL52" s="4"/>
      <c r="JOM52" s="4"/>
      <c r="JON52" s="4"/>
      <c r="JOO52" s="4"/>
      <c r="JOP52" s="4"/>
      <c r="JOQ52" s="4"/>
      <c r="JOR52" s="4"/>
      <c r="JOS52" s="4"/>
      <c r="JOT52" s="4"/>
      <c r="JOU52" s="4"/>
      <c r="JOV52" s="4"/>
      <c r="JOW52" s="4"/>
      <c r="JOX52" s="4"/>
      <c r="JOY52" s="4"/>
      <c r="JOZ52" s="4"/>
      <c r="JPA52" s="4"/>
      <c r="JPB52" s="4"/>
      <c r="JPC52" s="4"/>
      <c r="JPD52" s="4"/>
      <c r="JPE52" s="4"/>
      <c r="JPF52" s="4"/>
      <c r="JPG52" s="4"/>
      <c r="JPH52" s="4"/>
      <c r="JPI52" s="4"/>
      <c r="JPJ52" s="4"/>
      <c r="JPK52" s="4"/>
      <c r="JPL52" s="4"/>
      <c r="JPM52" s="4"/>
      <c r="JPN52" s="4"/>
      <c r="JPO52" s="4"/>
      <c r="JPP52" s="4"/>
      <c r="JPQ52" s="4"/>
      <c r="JPR52" s="4"/>
      <c r="JPS52" s="4"/>
      <c r="JPT52" s="4"/>
      <c r="JPU52" s="4"/>
      <c r="JPV52" s="4"/>
      <c r="JPW52" s="4"/>
      <c r="JPX52" s="4"/>
      <c r="JPY52" s="4"/>
      <c r="JPZ52" s="4"/>
      <c r="JQA52" s="4"/>
      <c r="JQB52" s="4"/>
      <c r="JQC52" s="4"/>
      <c r="JQD52" s="4"/>
      <c r="JQE52" s="4"/>
      <c r="JQF52" s="4"/>
      <c r="JQG52" s="4"/>
      <c r="JQH52" s="4"/>
      <c r="JQI52" s="4"/>
      <c r="JQJ52" s="4"/>
      <c r="JQK52" s="4"/>
      <c r="JQL52" s="4"/>
      <c r="JQM52" s="4"/>
      <c r="JQN52" s="4"/>
      <c r="JQO52" s="4"/>
      <c r="JQP52" s="4"/>
      <c r="JQQ52" s="4"/>
      <c r="JQR52" s="4"/>
      <c r="JQS52" s="4"/>
      <c r="JQT52" s="4"/>
      <c r="JQU52" s="4"/>
      <c r="JQV52" s="4"/>
      <c r="JQW52" s="4"/>
      <c r="JQX52" s="4"/>
      <c r="JQY52" s="4"/>
      <c r="JQZ52" s="4"/>
      <c r="JRA52" s="4"/>
      <c r="JRB52" s="4"/>
      <c r="JRC52" s="4"/>
      <c r="JRD52" s="4"/>
      <c r="JRE52" s="4"/>
      <c r="JRF52" s="4"/>
      <c r="JRG52" s="4"/>
      <c r="JRH52" s="4"/>
      <c r="JRI52" s="4"/>
      <c r="JRJ52" s="4"/>
      <c r="JRK52" s="4"/>
      <c r="JRL52" s="4"/>
      <c r="JRM52" s="4"/>
      <c r="JRN52" s="4"/>
      <c r="JRO52" s="4"/>
      <c r="JRP52" s="4"/>
      <c r="JRQ52" s="4"/>
      <c r="JRR52" s="4"/>
      <c r="JRS52" s="4"/>
      <c r="JRT52" s="4"/>
      <c r="JRU52" s="4"/>
      <c r="JRV52" s="4"/>
      <c r="JRW52" s="4"/>
      <c r="JRX52" s="4"/>
      <c r="JRY52" s="4"/>
      <c r="JRZ52" s="4"/>
      <c r="JSA52" s="4"/>
      <c r="JSB52" s="4"/>
      <c r="JSC52" s="4"/>
      <c r="JSD52" s="4"/>
      <c r="JSE52" s="4"/>
      <c r="JSF52" s="4"/>
      <c r="JSG52" s="4"/>
      <c r="JSH52" s="4"/>
      <c r="JSI52" s="4"/>
      <c r="JSJ52" s="4"/>
      <c r="JSK52" s="4"/>
      <c r="JSL52" s="4"/>
      <c r="JSM52" s="4"/>
      <c r="JSN52" s="4"/>
      <c r="JSO52" s="4"/>
      <c r="JSP52" s="4"/>
      <c r="JSQ52" s="4"/>
      <c r="JSR52" s="4"/>
      <c r="JSS52" s="4"/>
      <c r="JST52" s="4"/>
      <c r="JSU52" s="4"/>
      <c r="JSV52" s="4"/>
      <c r="JSW52" s="4"/>
      <c r="JSX52" s="4"/>
      <c r="JSY52" s="4"/>
      <c r="JSZ52" s="4"/>
      <c r="JTA52" s="4"/>
      <c r="JTB52" s="4"/>
      <c r="JTC52" s="4"/>
      <c r="JTD52" s="4"/>
      <c r="JTE52" s="4"/>
      <c r="JTF52" s="4"/>
      <c r="JTG52" s="4"/>
      <c r="JTH52" s="4"/>
      <c r="JTI52" s="4"/>
      <c r="JTJ52" s="4"/>
      <c r="JTK52" s="4"/>
      <c r="JTL52" s="4"/>
      <c r="JTM52" s="4"/>
      <c r="JTN52" s="4"/>
      <c r="JTO52" s="4"/>
      <c r="JTP52" s="4"/>
      <c r="JTQ52" s="4"/>
      <c r="JTR52" s="4"/>
      <c r="JTS52" s="4"/>
      <c r="JTT52" s="4"/>
      <c r="JTU52" s="4"/>
      <c r="JTV52" s="4"/>
      <c r="JTW52" s="4"/>
      <c r="JTX52" s="4"/>
      <c r="JTY52" s="4"/>
      <c r="JTZ52" s="4"/>
      <c r="JUA52" s="4"/>
      <c r="JUB52" s="4"/>
      <c r="JUC52" s="4"/>
      <c r="JUD52" s="4"/>
      <c r="JUE52" s="4"/>
      <c r="JUF52" s="4"/>
      <c r="JUG52" s="4"/>
      <c r="JUH52" s="4"/>
      <c r="JUI52" s="4"/>
      <c r="JUJ52" s="4"/>
      <c r="JUK52" s="4"/>
      <c r="JUL52" s="4"/>
      <c r="JUM52" s="4"/>
      <c r="JUN52" s="4"/>
      <c r="JUO52" s="4"/>
      <c r="JUP52" s="4"/>
      <c r="JUQ52" s="4"/>
      <c r="JUR52" s="4"/>
      <c r="JUS52" s="4"/>
      <c r="JUT52" s="4"/>
      <c r="JUU52" s="4"/>
      <c r="JUV52" s="4"/>
      <c r="JUW52" s="4"/>
      <c r="JUX52" s="4"/>
      <c r="JUY52" s="4"/>
      <c r="JUZ52" s="4"/>
      <c r="JVA52" s="4"/>
      <c r="JVB52" s="4"/>
      <c r="JVC52" s="4"/>
      <c r="JVD52" s="4"/>
      <c r="JVE52" s="4"/>
      <c r="JVF52" s="4"/>
      <c r="JVG52" s="4"/>
      <c r="JVH52" s="4"/>
      <c r="JVI52" s="4"/>
      <c r="JVJ52" s="4"/>
      <c r="JVK52" s="4"/>
      <c r="JVL52" s="4"/>
      <c r="JVM52" s="4"/>
      <c r="JVN52" s="4"/>
      <c r="JVO52" s="4"/>
      <c r="JVP52" s="4"/>
      <c r="JVQ52" s="4"/>
      <c r="JVR52" s="4"/>
      <c r="JVS52" s="4"/>
      <c r="JVT52" s="4"/>
      <c r="JVU52" s="4"/>
      <c r="JVV52" s="4"/>
      <c r="JVW52" s="4"/>
      <c r="JVX52" s="4"/>
      <c r="JVY52" s="4"/>
      <c r="JVZ52" s="4"/>
      <c r="JWA52" s="4"/>
      <c r="JWB52" s="4"/>
      <c r="JWC52" s="4"/>
      <c r="JWD52" s="4"/>
      <c r="JWE52" s="4"/>
      <c r="JWF52" s="4"/>
      <c r="JWG52" s="4"/>
      <c r="JWH52" s="4"/>
      <c r="JWI52" s="4"/>
      <c r="JWJ52" s="4"/>
      <c r="JWK52" s="4"/>
      <c r="JWL52" s="4"/>
      <c r="JWM52" s="4"/>
      <c r="JWN52" s="4"/>
      <c r="JWO52" s="4"/>
      <c r="JWP52" s="4"/>
      <c r="JWQ52" s="4"/>
      <c r="JWR52" s="4"/>
      <c r="JWS52" s="4"/>
      <c r="JWT52" s="4"/>
      <c r="JWU52" s="4"/>
      <c r="JWV52" s="4"/>
      <c r="JWW52" s="4"/>
      <c r="JWX52" s="4"/>
      <c r="JWY52" s="4"/>
      <c r="JWZ52" s="4"/>
      <c r="JXA52" s="4"/>
      <c r="JXB52" s="4"/>
      <c r="JXC52" s="4"/>
      <c r="JXD52" s="4"/>
      <c r="JXE52" s="4"/>
      <c r="JXF52" s="4"/>
      <c r="JXG52" s="4"/>
      <c r="JXH52" s="4"/>
      <c r="JXI52" s="4"/>
      <c r="JXJ52" s="4"/>
      <c r="JXK52" s="4"/>
      <c r="JXL52" s="4"/>
      <c r="JXM52" s="4"/>
      <c r="JXN52" s="4"/>
      <c r="JXO52" s="4"/>
      <c r="JXP52" s="4"/>
      <c r="JXQ52" s="4"/>
      <c r="JXR52" s="4"/>
      <c r="JXS52" s="4"/>
      <c r="JXT52" s="4"/>
      <c r="JXU52" s="4"/>
      <c r="JXV52" s="4"/>
      <c r="JXW52" s="4"/>
      <c r="JXX52" s="4"/>
      <c r="JXY52" s="4"/>
      <c r="JXZ52" s="4"/>
      <c r="JYA52" s="4"/>
      <c r="JYB52" s="4"/>
      <c r="JYC52" s="4"/>
      <c r="JYD52" s="4"/>
      <c r="JYE52" s="4"/>
      <c r="JYF52" s="4"/>
      <c r="JYG52" s="4"/>
      <c r="JYH52" s="4"/>
      <c r="JYI52" s="4"/>
      <c r="JYJ52" s="4"/>
      <c r="JYK52" s="4"/>
      <c r="JYL52" s="4"/>
      <c r="JYM52" s="4"/>
      <c r="JYN52" s="4"/>
      <c r="JYO52" s="4"/>
      <c r="JYP52" s="4"/>
      <c r="JYQ52" s="4"/>
      <c r="JYR52" s="4"/>
      <c r="JYS52" s="4"/>
      <c r="JYT52" s="4"/>
      <c r="JYU52" s="4"/>
      <c r="JYV52" s="4"/>
      <c r="JYW52" s="4"/>
      <c r="JYX52" s="4"/>
      <c r="JYY52" s="4"/>
      <c r="JYZ52" s="4"/>
      <c r="JZA52" s="4"/>
      <c r="JZB52" s="4"/>
      <c r="JZC52" s="4"/>
      <c r="JZD52" s="4"/>
      <c r="JZE52" s="4"/>
      <c r="JZF52" s="4"/>
      <c r="JZG52" s="4"/>
      <c r="JZH52" s="4"/>
      <c r="JZI52" s="4"/>
      <c r="JZJ52" s="4"/>
      <c r="JZK52" s="4"/>
      <c r="JZL52" s="4"/>
      <c r="JZM52" s="4"/>
      <c r="JZN52" s="4"/>
      <c r="JZO52" s="4"/>
      <c r="JZP52" s="4"/>
      <c r="JZQ52" s="4"/>
      <c r="JZR52" s="4"/>
      <c r="JZS52" s="4"/>
      <c r="JZT52" s="4"/>
      <c r="JZU52" s="4"/>
      <c r="JZV52" s="4"/>
      <c r="JZW52" s="4"/>
      <c r="JZX52" s="4"/>
      <c r="JZY52" s="4"/>
      <c r="JZZ52" s="4"/>
      <c r="KAA52" s="4"/>
      <c r="KAB52" s="4"/>
      <c r="KAC52" s="4"/>
      <c r="KAD52" s="4"/>
      <c r="KAE52" s="4"/>
      <c r="KAF52" s="4"/>
      <c r="KAG52" s="4"/>
      <c r="KAH52" s="4"/>
      <c r="KAI52" s="4"/>
      <c r="KAJ52" s="4"/>
      <c r="KAK52" s="4"/>
      <c r="KAL52" s="4"/>
      <c r="KAM52" s="4"/>
      <c r="KAN52" s="4"/>
      <c r="KAO52" s="4"/>
      <c r="KAP52" s="4"/>
      <c r="KAQ52" s="4"/>
      <c r="KAR52" s="4"/>
      <c r="KAS52" s="4"/>
      <c r="KAT52" s="4"/>
      <c r="KAU52" s="4"/>
      <c r="KAV52" s="4"/>
      <c r="KAW52" s="4"/>
      <c r="KAX52" s="4"/>
      <c r="KAY52" s="4"/>
      <c r="KAZ52" s="4"/>
      <c r="KBA52" s="4"/>
      <c r="KBB52" s="4"/>
      <c r="KBC52" s="4"/>
      <c r="KBD52" s="4"/>
      <c r="KBE52" s="4"/>
      <c r="KBF52" s="4"/>
      <c r="KBG52" s="4"/>
      <c r="KBH52" s="4"/>
      <c r="KBI52" s="4"/>
      <c r="KBJ52" s="4"/>
      <c r="KBK52" s="4"/>
      <c r="KBL52" s="4"/>
      <c r="KBM52" s="4"/>
      <c r="KBN52" s="4"/>
      <c r="KBO52" s="4"/>
      <c r="KBP52" s="4"/>
      <c r="KBQ52" s="4"/>
      <c r="KBR52" s="4"/>
      <c r="KBS52" s="4"/>
      <c r="KBT52" s="4"/>
      <c r="KBU52" s="4"/>
      <c r="KBV52" s="4"/>
      <c r="KBW52" s="4"/>
      <c r="KBX52" s="4"/>
      <c r="KBY52" s="4"/>
      <c r="KBZ52" s="4"/>
      <c r="KCA52" s="4"/>
      <c r="KCB52" s="4"/>
      <c r="KCC52" s="4"/>
      <c r="KCD52" s="4"/>
      <c r="KCE52" s="4"/>
      <c r="KCF52" s="4"/>
      <c r="KCG52" s="4"/>
      <c r="KCH52" s="4"/>
      <c r="KCI52" s="4"/>
      <c r="KCJ52" s="4"/>
      <c r="KCK52" s="4"/>
      <c r="KCL52" s="4"/>
      <c r="KCM52" s="4"/>
      <c r="KCN52" s="4"/>
      <c r="KCO52" s="4"/>
      <c r="KCP52" s="4"/>
      <c r="KCQ52" s="4"/>
      <c r="KCR52" s="4"/>
      <c r="KCS52" s="4"/>
      <c r="KCT52" s="4"/>
      <c r="KCU52" s="4"/>
      <c r="KCV52" s="4"/>
      <c r="KCW52" s="4"/>
      <c r="KCX52" s="4"/>
      <c r="KCY52" s="4"/>
      <c r="KCZ52" s="4"/>
      <c r="KDA52" s="4"/>
      <c r="KDB52" s="4"/>
      <c r="KDC52" s="4"/>
      <c r="KDD52" s="4"/>
      <c r="KDE52" s="4"/>
      <c r="KDF52" s="4"/>
      <c r="KDG52" s="4"/>
      <c r="KDH52" s="4"/>
      <c r="KDI52" s="4"/>
      <c r="KDJ52" s="4"/>
      <c r="KDK52" s="4"/>
      <c r="KDL52" s="4"/>
      <c r="KDM52" s="4"/>
      <c r="KDN52" s="4"/>
      <c r="KDO52" s="4"/>
      <c r="KDP52" s="4"/>
      <c r="KDQ52" s="4"/>
      <c r="KDR52" s="4"/>
      <c r="KDS52" s="4"/>
      <c r="KDT52" s="4"/>
      <c r="KDU52" s="4"/>
      <c r="KDV52" s="4"/>
      <c r="KDW52" s="4"/>
      <c r="KDX52" s="4"/>
      <c r="KDY52" s="4"/>
      <c r="KDZ52" s="4"/>
      <c r="KEA52" s="4"/>
      <c r="KEB52" s="4"/>
      <c r="KEC52" s="4"/>
      <c r="KED52" s="4"/>
      <c r="KEE52" s="4"/>
      <c r="KEF52" s="4"/>
      <c r="KEG52" s="4"/>
      <c r="KEH52" s="4"/>
      <c r="KEI52" s="4"/>
      <c r="KEJ52" s="4"/>
      <c r="KEK52" s="4"/>
      <c r="KEL52" s="4"/>
      <c r="KEM52" s="4"/>
      <c r="KEN52" s="4"/>
      <c r="KEO52" s="4"/>
      <c r="KEP52" s="4"/>
      <c r="KEQ52" s="4"/>
      <c r="KER52" s="4"/>
      <c r="KES52" s="4"/>
      <c r="KET52" s="4"/>
      <c r="KEU52" s="4"/>
      <c r="KEV52" s="4"/>
      <c r="KEW52" s="4"/>
      <c r="KEX52" s="4"/>
      <c r="KEY52" s="4"/>
      <c r="KEZ52" s="4"/>
      <c r="KFA52" s="4"/>
      <c r="KFB52" s="4"/>
      <c r="KFC52" s="4"/>
      <c r="KFD52" s="4"/>
      <c r="KFE52" s="4"/>
      <c r="KFF52" s="4"/>
      <c r="KFG52" s="4"/>
      <c r="KFH52" s="4"/>
      <c r="KFI52" s="4"/>
      <c r="KFJ52" s="4"/>
      <c r="KFK52" s="4"/>
      <c r="KFL52" s="4"/>
      <c r="KFM52" s="4"/>
      <c r="KFN52" s="4"/>
      <c r="KFO52" s="4"/>
      <c r="KFP52" s="4"/>
      <c r="KFQ52" s="4"/>
      <c r="KFR52" s="4"/>
      <c r="KFS52" s="4"/>
      <c r="KFT52" s="4"/>
      <c r="KFU52" s="4"/>
      <c r="KFV52" s="4"/>
      <c r="KFW52" s="4"/>
      <c r="KFX52" s="4"/>
      <c r="KFY52" s="4"/>
      <c r="KFZ52" s="4"/>
      <c r="KGA52" s="4"/>
      <c r="KGB52" s="4"/>
      <c r="KGC52" s="4"/>
      <c r="KGD52" s="4"/>
      <c r="KGE52" s="4"/>
      <c r="KGF52" s="4"/>
      <c r="KGG52" s="4"/>
      <c r="KGH52" s="4"/>
      <c r="KGI52" s="4"/>
      <c r="KGJ52" s="4"/>
      <c r="KGK52" s="4"/>
      <c r="KGL52" s="4"/>
      <c r="KGM52" s="4"/>
      <c r="KGN52" s="4"/>
      <c r="KGO52" s="4"/>
      <c r="KGP52" s="4"/>
      <c r="KGQ52" s="4"/>
      <c r="KGR52" s="4"/>
      <c r="KGS52" s="4"/>
      <c r="KGT52" s="4"/>
      <c r="KGU52" s="4"/>
      <c r="KGV52" s="4"/>
      <c r="KGW52" s="4"/>
      <c r="KGX52" s="4"/>
      <c r="KGY52" s="4"/>
      <c r="KGZ52" s="4"/>
      <c r="KHA52" s="4"/>
      <c r="KHB52" s="4"/>
      <c r="KHC52" s="4"/>
      <c r="KHD52" s="4"/>
      <c r="KHE52" s="4"/>
      <c r="KHF52" s="4"/>
      <c r="KHG52" s="4"/>
      <c r="KHH52" s="4"/>
      <c r="KHI52" s="4"/>
      <c r="KHJ52" s="4"/>
      <c r="KHK52" s="4"/>
      <c r="KHL52" s="4"/>
      <c r="KHM52" s="4"/>
      <c r="KHN52" s="4"/>
      <c r="KHO52" s="4"/>
      <c r="KHP52" s="4"/>
      <c r="KHQ52" s="4"/>
      <c r="KHR52" s="4"/>
      <c r="KHS52" s="4"/>
      <c r="KHT52" s="4"/>
      <c r="KHU52" s="4"/>
      <c r="KHV52" s="4"/>
      <c r="KHW52" s="4"/>
      <c r="KHX52" s="4"/>
      <c r="KHY52" s="4"/>
      <c r="KHZ52" s="4"/>
      <c r="KIA52" s="4"/>
      <c r="KIB52" s="4"/>
      <c r="KIC52" s="4"/>
      <c r="KID52" s="4"/>
      <c r="KIE52" s="4"/>
      <c r="KIF52" s="4"/>
      <c r="KIG52" s="4"/>
      <c r="KIH52" s="4"/>
      <c r="KII52" s="4"/>
      <c r="KIJ52" s="4"/>
      <c r="KIK52" s="4"/>
      <c r="KIL52" s="4"/>
      <c r="KIM52" s="4"/>
      <c r="KIN52" s="4"/>
      <c r="KIO52" s="4"/>
      <c r="KIP52" s="4"/>
      <c r="KIQ52" s="4"/>
      <c r="KIR52" s="4"/>
      <c r="KIS52" s="4"/>
      <c r="KIT52" s="4"/>
      <c r="KIU52" s="4"/>
      <c r="KIV52" s="4"/>
      <c r="KIW52" s="4"/>
      <c r="KIX52" s="4"/>
      <c r="KIY52" s="4"/>
      <c r="KIZ52" s="4"/>
      <c r="KJA52" s="4"/>
      <c r="KJB52" s="4"/>
      <c r="KJC52" s="4"/>
      <c r="KJD52" s="4"/>
      <c r="KJE52" s="4"/>
      <c r="KJF52" s="4"/>
      <c r="KJG52" s="4"/>
      <c r="KJH52" s="4"/>
      <c r="KJI52" s="4"/>
      <c r="KJJ52" s="4"/>
      <c r="KJK52" s="4"/>
      <c r="KJL52" s="4"/>
      <c r="KJM52" s="4"/>
      <c r="KJN52" s="4"/>
      <c r="KJO52" s="4"/>
      <c r="KJP52" s="4"/>
      <c r="KJQ52" s="4"/>
      <c r="KJR52" s="4"/>
      <c r="KJS52" s="4"/>
      <c r="KJT52" s="4"/>
      <c r="KJU52" s="4"/>
      <c r="KJV52" s="4"/>
      <c r="KJW52" s="4"/>
      <c r="KJX52" s="4"/>
      <c r="KJY52" s="4"/>
      <c r="KJZ52" s="4"/>
      <c r="KKA52" s="4"/>
      <c r="KKB52" s="4"/>
      <c r="KKC52" s="4"/>
      <c r="KKD52" s="4"/>
      <c r="KKE52" s="4"/>
      <c r="KKF52" s="4"/>
      <c r="KKG52" s="4"/>
      <c r="KKH52" s="4"/>
      <c r="KKI52" s="4"/>
      <c r="KKJ52" s="4"/>
      <c r="KKK52" s="4"/>
      <c r="KKL52" s="4"/>
      <c r="KKM52" s="4"/>
      <c r="KKN52" s="4"/>
      <c r="KKO52" s="4"/>
      <c r="KKP52" s="4"/>
      <c r="KKQ52" s="4"/>
      <c r="KKR52" s="4"/>
      <c r="KKS52" s="4"/>
      <c r="KKT52" s="4"/>
      <c r="KKU52" s="4"/>
      <c r="KKV52" s="4"/>
      <c r="KKW52" s="4"/>
      <c r="KKX52" s="4"/>
      <c r="KKY52" s="4"/>
      <c r="KKZ52" s="4"/>
      <c r="KLA52" s="4"/>
      <c r="KLB52" s="4"/>
      <c r="KLC52" s="4"/>
      <c r="KLD52" s="4"/>
      <c r="KLE52" s="4"/>
      <c r="KLF52" s="4"/>
      <c r="KLG52" s="4"/>
      <c r="KLH52" s="4"/>
      <c r="KLI52" s="4"/>
      <c r="KLJ52" s="4"/>
      <c r="KLK52" s="4"/>
      <c r="KLL52" s="4"/>
      <c r="KLM52" s="4"/>
      <c r="KLN52" s="4"/>
      <c r="KLO52" s="4"/>
      <c r="KLP52" s="4"/>
      <c r="KLQ52" s="4"/>
      <c r="KLR52" s="4"/>
      <c r="KLS52" s="4"/>
      <c r="KLT52" s="4"/>
      <c r="KLU52" s="4"/>
      <c r="KLV52" s="4"/>
      <c r="KLW52" s="4"/>
      <c r="KLX52" s="4"/>
      <c r="KLY52" s="4"/>
      <c r="KLZ52" s="4"/>
      <c r="KMA52" s="4"/>
      <c r="KMB52" s="4"/>
      <c r="KMC52" s="4"/>
      <c r="KMD52" s="4"/>
      <c r="KME52" s="4"/>
      <c r="KMF52" s="4"/>
      <c r="KMG52" s="4"/>
      <c r="KMH52" s="4"/>
      <c r="KMI52" s="4"/>
      <c r="KMJ52" s="4"/>
      <c r="KMK52" s="4"/>
      <c r="KML52" s="4"/>
      <c r="KMM52" s="4"/>
      <c r="KMN52" s="4"/>
      <c r="KMO52" s="4"/>
      <c r="KMP52" s="4"/>
      <c r="KMQ52" s="4"/>
      <c r="KMR52" s="4"/>
      <c r="KMS52" s="4"/>
      <c r="KMT52" s="4"/>
      <c r="KMU52" s="4"/>
      <c r="KMV52" s="4"/>
      <c r="KMW52" s="4"/>
      <c r="KMX52" s="4"/>
      <c r="KMY52" s="4"/>
      <c r="KMZ52" s="4"/>
      <c r="KNA52" s="4"/>
      <c r="KNB52" s="4"/>
      <c r="KNC52" s="4"/>
      <c r="KND52" s="4"/>
      <c r="KNE52" s="4"/>
      <c r="KNF52" s="4"/>
      <c r="KNG52" s="4"/>
      <c r="KNH52" s="4"/>
      <c r="KNI52" s="4"/>
      <c r="KNJ52" s="4"/>
      <c r="KNK52" s="4"/>
      <c r="KNL52" s="4"/>
      <c r="KNM52" s="4"/>
      <c r="KNN52" s="4"/>
      <c r="KNO52" s="4"/>
      <c r="KNP52" s="4"/>
      <c r="KNQ52" s="4"/>
      <c r="KNR52" s="4"/>
      <c r="KNS52" s="4"/>
      <c r="KNT52" s="4"/>
      <c r="KNU52" s="4"/>
      <c r="KNV52" s="4"/>
      <c r="KNW52" s="4"/>
      <c r="KNX52" s="4"/>
      <c r="KNY52" s="4"/>
      <c r="KNZ52" s="4"/>
      <c r="KOA52" s="4"/>
      <c r="KOB52" s="4"/>
      <c r="KOC52" s="4"/>
      <c r="KOD52" s="4"/>
      <c r="KOE52" s="4"/>
      <c r="KOF52" s="4"/>
      <c r="KOG52" s="4"/>
      <c r="KOH52" s="4"/>
      <c r="KOI52" s="4"/>
      <c r="KOJ52" s="4"/>
      <c r="KOK52" s="4"/>
      <c r="KOL52" s="4"/>
      <c r="KOM52" s="4"/>
      <c r="KON52" s="4"/>
      <c r="KOO52" s="4"/>
      <c r="KOP52" s="4"/>
      <c r="KOQ52" s="4"/>
      <c r="KOR52" s="4"/>
      <c r="KOS52" s="4"/>
      <c r="KOT52" s="4"/>
      <c r="KOU52" s="4"/>
      <c r="KOV52" s="4"/>
      <c r="KOW52" s="4"/>
      <c r="KOX52" s="4"/>
      <c r="KOY52" s="4"/>
      <c r="KOZ52" s="4"/>
      <c r="KPA52" s="4"/>
      <c r="KPB52" s="4"/>
      <c r="KPC52" s="4"/>
      <c r="KPD52" s="4"/>
      <c r="KPE52" s="4"/>
      <c r="KPF52" s="4"/>
      <c r="KPG52" s="4"/>
      <c r="KPH52" s="4"/>
      <c r="KPI52" s="4"/>
      <c r="KPJ52" s="4"/>
      <c r="KPK52" s="4"/>
      <c r="KPL52" s="4"/>
      <c r="KPM52" s="4"/>
      <c r="KPN52" s="4"/>
      <c r="KPO52" s="4"/>
      <c r="KPP52" s="4"/>
      <c r="KPQ52" s="4"/>
      <c r="KPR52" s="4"/>
      <c r="KPS52" s="4"/>
      <c r="KPT52" s="4"/>
      <c r="KPU52" s="4"/>
      <c r="KPV52" s="4"/>
      <c r="KPW52" s="4"/>
      <c r="KPX52" s="4"/>
      <c r="KPY52" s="4"/>
      <c r="KPZ52" s="4"/>
      <c r="KQA52" s="4"/>
      <c r="KQB52" s="4"/>
      <c r="KQC52" s="4"/>
      <c r="KQD52" s="4"/>
      <c r="KQE52" s="4"/>
      <c r="KQF52" s="4"/>
      <c r="KQG52" s="4"/>
      <c r="KQH52" s="4"/>
      <c r="KQI52" s="4"/>
      <c r="KQJ52" s="4"/>
      <c r="KQK52" s="4"/>
      <c r="KQL52" s="4"/>
      <c r="KQM52" s="4"/>
      <c r="KQN52" s="4"/>
      <c r="KQO52" s="4"/>
      <c r="KQP52" s="4"/>
      <c r="KQQ52" s="4"/>
      <c r="KQR52" s="4"/>
      <c r="KQS52" s="4"/>
      <c r="KQT52" s="4"/>
      <c r="KQU52" s="4"/>
      <c r="KQV52" s="4"/>
      <c r="KQW52" s="4"/>
      <c r="KQX52" s="4"/>
      <c r="KQY52" s="4"/>
      <c r="KQZ52" s="4"/>
      <c r="KRA52" s="4"/>
      <c r="KRB52" s="4"/>
      <c r="KRC52" s="4"/>
      <c r="KRD52" s="4"/>
      <c r="KRE52" s="4"/>
      <c r="KRF52" s="4"/>
      <c r="KRG52" s="4"/>
      <c r="KRH52" s="4"/>
      <c r="KRI52" s="4"/>
      <c r="KRJ52" s="4"/>
      <c r="KRK52" s="4"/>
      <c r="KRL52" s="4"/>
      <c r="KRM52" s="4"/>
      <c r="KRN52" s="4"/>
      <c r="KRO52" s="4"/>
      <c r="KRP52" s="4"/>
      <c r="KRQ52" s="4"/>
      <c r="KRR52" s="4"/>
      <c r="KRS52" s="4"/>
      <c r="KRT52" s="4"/>
      <c r="KRU52" s="4"/>
      <c r="KRV52" s="4"/>
      <c r="KRW52" s="4"/>
      <c r="KRX52" s="4"/>
      <c r="KRY52" s="4"/>
      <c r="KRZ52" s="4"/>
      <c r="KSA52" s="4"/>
      <c r="KSB52" s="4"/>
      <c r="KSC52" s="4"/>
      <c r="KSD52" s="4"/>
      <c r="KSE52" s="4"/>
      <c r="KSF52" s="4"/>
      <c r="KSG52" s="4"/>
      <c r="KSH52" s="4"/>
      <c r="KSI52" s="4"/>
      <c r="KSJ52" s="4"/>
      <c r="KSK52" s="4"/>
      <c r="KSL52" s="4"/>
      <c r="KSM52" s="4"/>
      <c r="KSN52" s="4"/>
      <c r="KSO52" s="4"/>
      <c r="KSP52" s="4"/>
      <c r="KSQ52" s="4"/>
      <c r="KSR52" s="4"/>
      <c r="KSS52" s="4"/>
      <c r="KST52" s="4"/>
      <c r="KSU52" s="4"/>
      <c r="KSV52" s="4"/>
      <c r="KSW52" s="4"/>
      <c r="KSX52" s="4"/>
      <c r="KSY52" s="4"/>
      <c r="KSZ52" s="4"/>
      <c r="KTA52" s="4"/>
      <c r="KTB52" s="4"/>
      <c r="KTC52" s="4"/>
      <c r="KTD52" s="4"/>
      <c r="KTE52" s="4"/>
      <c r="KTF52" s="4"/>
      <c r="KTG52" s="4"/>
      <c r="KTH52" s="4"/>
      <c r="KTI52" s="4"/>
      <c r="KTJ52" s="4"/>
      <c r="KTK52" s="4"/>
      <c r="KTL52" s="4"/>
      <c r="KTM52" s="4"/>
      <c r="KTN52" s="4"/>
      <c r="KTO52" s="4"/>
      <c r="KTP52" s="4"/>
      <c r="KTQ52" s="4"/>
      <c r="KTR52" s="4"/>
      <c r="KTS52" s="4"/>
      <c r="KTT52" s="4"/>
      <c r="KTU52" s="4"/>
      <c r="KTV52" s="4"/>
      <c r="KTW52" s="4"/>
      <c r="KTX52" s="4"/>
      <c r="KTY52" s="4"/>
      <c r="KTZ52" s="4"/>
      <c r="KUA52" s="4"/>
      <c r="KUB52" s="4"/>
      <c r="KUC52" s="4"/>
      <c r="KUD52" s="4"/>
      <c r="KUE52" s="4"/>
      <c r="KUF52" s="4"/>
      <c r="KUG52" s="4"/>
      <c r="KUH52" s="4"/>
      <c r="KUI52" s="4"/>
      <c r="KUJ52" s="4"/>
      <c r="KUK52" s="4"/>
      <c r="KUL52" s="4"/>
      <c r="KUM52" s="4"/>
      <c r="KUN52" s="4"/>
      <c r="KUO52" s="4"/>
      <c r="KUP52" s="4"/>
      <c r="KUQ52" s="4"/>
      <c r="KUR52" s="4"/>
      <c r="KUS52" s="4"/>
      <c r="KUT52" s="4"/>
      <c r="KUU52" s="4"/>
      <c r="KUV52" s="4"/>
      <c r="KUW52" s="4"/>
      <c r="KUX52" s="4"/>
      <c r="KUY52" s="4"/>
      <c r="KUZ52" s="4"/>
      <c r="KVA52" s="4"/>
      <c r="KVB52" s="4"/>
      <c r="KVC52" s="4"/>
      <c r="KVD52" s="4"/>
      <c r="KVE52" s="4"/>
      <c r="KVF52" s="4"/>
      <c r="KVG52" s="4"/>
      <c r="KVH52" s="4"/>
      <c r="KVI52" s="4"/>
      <c r="KVJ52" s="4"/>
      <c r="KVK52" s="4"/>
      <c r="KVL52" s="4"/>
      <c r="KVM52" s="4"/>
      <c r="KVN52" s="4"/>
      <c r="KVO52" s="4"/>
      <c r="KVP52" s="4"/>
      <c r="KVQ52" s="4"/>
      <c r="KVR52" s="4"/>
      <c r="KVS52" s="4"/>
      <c r="KVT52" s="4"/>
      <c r="KVU52" s="4"/>
      <c r="KVV52" s="4"/>
      <c r="KVW52" s="4"/>
      <c r="KVX52" s="4"/>
      <c r="KVY52" s="4"/>
      <c r="KVZ52" s="4"/>
      <c r="KWA52" s="4"/>
      <c r="KWB52" s="4"/>
      <c r="KWC52" s="4"/>
      <c r="KWD52" s="4"/>
      <c r="KWE52" s="4"/>
      <c r="KWF52" s="4"/>
      <c r="KWG52" s="4"/>
      <c r="KWH52" s="4"/>
      <c r="KWI52" s="4"/>
      <c r="KWJ52" s="4"/>
      <c r="KWK52" s="4"/>
      <c r="KWL52" s="4"/>
      <c r="KWM52" s="4"/>
      <c r="KWN52" s="4"/>
      <c r="KWO52" s="4"/>
      <c r="KWP52" s="4"/>
      <c r="KWQ52" s="4"/>
      <c r="KWR52" s="4"/>
      <c r="KWS52" s="4"/>
      <c r="KWT52" s="4"/>
      <c r="KWU52" s="4"/>
      <c r="KWV52" s="4"/>
      <c r="KWW52" s="4"/>
      <c r="KWX52" s="4"/>
      <c r="KWY52" s="4"/>
      <c r="KWZ52" s="4"/>
      <c r="KXA52" s="4"/>
      <c r="KXB52" s="4"/>
      <c r="KXC52" s="4"/>
      <c r="KXD52" s="4"/>
      <c r="KXE52" s="4"/>
      <c r="KXF52" s="4"/>
      <c r="KXG52" s="4"/>
      <c r="KXH52" s="4"/>
      <c r="KXI52" s="4"/>
      <c r="KXJ52" s="4"/>
      <c r="KXK52" s="4"/>
      <c r="KXL52" s="4"/>
      <c r="KXM52" s="4"/>
      <c r="KXN52" s="4"/>
      <c r="KXO52" s="4"/>
      <c r="KXP52" s="4"/>
      <c r="KXQ52" s="4"/>
      <c r="KXR52" s="4"/>
      <c r="KXS52" s="4"/>
      <c r="KXT52" s="4"/>
      <c r="KXU52" s="4"/>
      <c r="KXV52" s="4"/>
      <c r="KXW52" s="4"/>
      <c r="KXX52" s="4"/>
      <c r="KXY52" s="4"/>
      <c r="KXZ52" s="4"/>
      <c r="KYA52" s="4"/>
      <c r="KYB52" s="4"/>
      <c r="KYC52" s="4"/>
      <c r="KYD52" s="4"/>
      <c r="KYE52" s="4"/>
      <c r="KYF52" s="4"/>
      <c r="KYG52" s="4"/>
      <c r="KYH52" s="4"/>
      <c r="KYI52" s="4"/>
      <c r="KYJ52" s="4"/>
      <c r="KYK52" s="4"/>
      <c r="KYL52" s="4"/>
      <c r="KYM52" s="4"/>
      <c r="KYN52" s="4"/>
      <c r="KYO52" s="4"/>
      <c r="KYP52" s="4"/>
      <c r="KYQ52" s="4"/>
      <c r="KYR52" s="4"/>
      <c r="KYS52" s="4"/>
      <c r="KYT52" s="4"/>
      <c r="KYU52" s="4"/>
      <c r="KYV52" s="4"/>
      <c r="KYW52" s="4"/>
      <c r="KYX52" s="4"/>
      <c r="KYY52" s="4"/>
      <c r="KYZ52" s="4"/>
      <c r="KZA52" s="4"/>
      <c r="KZB52" s="4"/>
      <c r="KZC52" s="4"/>
      <c r="KZD52" s="4"/>
      <c r="KZE52" s="4"/>
      <c r="KZF52" s="4"/>
      <c r="KZG52" s="4"/>
      <c r="KZH52" s="4"/>
      <c r="KZI52" s="4"/>
      <c r="KZJ52" s="4"/>
      <c r="KZK52" s="4"/>
      <c r="KZL52" s="4"/>
      <c r="KZM52" s="4"/>
      <c r="KZN52" s="4"/>
      <c r="KZO52" s="4"/>
      <c r="KZP52" s="4"/>
      <c r="KZQ52" s="4"/>
      <c r="KZR52" s="4"/>
      <c r="KZS52" s="4"/>
      <c r="KZT52" s="4"/>
      <c r="KZU52" s="4"/>
      <c r="KZV52" s="4"/>
      <c r="KZW52" s="4"/>
      <c r="KZX52" s="4"/>
      <c r="KZY52" s="4"/>
      <c r="KZZ52" s="4"/>
      <c r="LAA52" s="4"/>
      <c r="LAB52" s="4"/>
      <c r="LAC52" s="4"/>
      <c r="LAD52" s="4"/>
      <c r="LAE52" s="4"/>
      <c r="LAF52" s="4"/>
      <c r="LAG52" s="4"/>
      <c r="LAH52" s="4"/>
      <c r="LAI52" s="4"/>
      <c r="LAJ52" s="4"/>
      <c r="LAK52" s="4"/>
      <c r="LAL52" s="4"/>
      <c r="LAM52" s="4"/>
      <c r="LAN52" s="4"/>
      <c r="LAO52" s="4"/>
      <c r="LAP52" s="4"/>
      <c r="LAQ52" s="4"/>
      <c r="LAR52" s="4"/>
      <c r="LAS52" s="4"/>
      <c r="LAT52" s="4"/>
      <c r="LAU52" s="4"/>
      <c r="LAV52" s="4"/>
      <c r="LAW52" s="4"/>
      <c r="LAX52" s="4"/>
      <c r="LAY52" s="4"/>
      <c r="LAZ52" s="4"/>
      <c r="LBA52" s="4"/>
      <c r="LBB52" s="4"/>
      <c r="LBC52" s="4"/>
      <c r="LBD52" s="4"/>
      <c r="LBE52" s="4"/>
      <c r="LBF52" s="4"/>
      <c r="LBG52" s="4"/>
      <c r="LBH52" s="4"/>
      <c r="LBI52" s="4"/>
      <c r="LBJ52" s="4"/>
      <c r="LBK52" s="4"/>
      <c r="LBL52" s="4"/>
      <c r="LBM52" s="4"/>
      <c r="LBN52" s="4"/>
      <c r="LBO52" s="4"/>
      <c r="LBP52" s="4"/>
      <c r="LBQ52" s="4"/>
      <c r="LBR52" s="4"/>
      <c r="LBS52" s="4"/>
      <c r="LBT52" s="4"/>
      <c r="LBU52" s="4"/>
      <c r="LBV52" s="4"/>
      <c r="LBW52" s="4"/>
      <c r="LBX52" s="4"/>
      <c r="LBY52" s="4"/>
      <c r="LBZ52" s="4"/>
      <c r="LCA52" s="4"/>
      <c r="LCB52" s="4"/>
      <c r="LCC52" s="4"/>
      <c r="LCD52" s="4"/>
      <c r="LCE52" s="4"/>
      <c r="LCF52" s="4"/>
      <c r="LCG52" s="4"/>
      <c r="LCH52" s="4"/>
      <c r="LCI52" s="4"/>
      <c r="LCJ52" s="4"/>
      <c r="LCK52" s="4"/>
      <c r="LCL52" s="4"/>
      <c r="LCM52" s="4"/>
      <c r="LCN52" s="4"/>
      <c r="LCO52" s="4"/>
      <c r="LCP52" s="4"/>
      <c r="LCQ52" s="4"/>
      <c r="LCR52" s="4"/>
      <c r="LCS52" s="4"/>
      <c r="LCT52" s="4"/>
      <c r="LCU52" s="4"/>
      <c r="LCV52" s="4"/>
      <c r="LCW52" s="4"/>
      <c r="LCX52" s="4"/>
      <c r="LCY52" s="4"/>
      <c r="LCZ52" s="4"/>
      <c r="LDA52" s="4"/>
      <c r="LDB52" s="4"/>
      <c r="LDC52" s="4"/>
      <c r="LDD52" s="4"/>
      <c r="LDE52" s="4"/>
      <c r="LDF52" s="4"/>
      <c r="LDG52" s="4"/>
      <c r="LDH52" s="4"/>
      <c r="LDI52" s="4"/>
      <c r="LDJ52" s="4"/>
      <c r="LDK52" s="4"/>
      <c r="LDL52" s="4"/>
      <c r="LDM52" s="4"/>
      <c r="LDN52" s="4"/>
      <c r="LDO52" s="4"/>
      <c r="LDP52" s="4"/>
      <c r="LDQ52" s="4"/>
      <c r="LDR52" s="4"/>
      <c r="LDS52" s="4"/>
      <c r="LDT52" s="4"/>
      <c r="LDU52" s="4"/>
      <c r="LDV52" s="4"/>
      <c r="LDW52" s="4"/>
      <c r="LDX52" s="4"/>
      <c r="LDY52" s="4"/>
      <c r="LDZ52" s="4"/>
      <c r="LEA52" s="4"/>
      <c r="LEB52" s="4"/>
      <c r="LEC52" s="4"/>
      <c r="LED52" s="4"/>
      <c r="LEE52" s="4"/>
      <c r="LEF52" s="4"/>
      <c r="LEG52" s="4"/>
      <c r="LEH52" s="4"/>
      <c r="LEI52" s="4"/>
      <c r="LEJ52" s="4"/>
      <c r="LEK52" s="4"/>
      <c r="LEL52" s="4"/>
      <c r="LEM52" s="4"/>
      <c r="LEN52" s="4"/>
      <c r="LEO52" s="4"/>
      <c r="LEP52" s="4"/>
      <c r="LEQ52" s="4"/>
      <c r="LER52" s="4"/>
      <c r="LES52" s="4"/>
      <c r="LET52" s="4"/>
      <c r="LEU52" s="4"/>
      <c r="LEV52" s="4"/>
      <c r="LEW52" s="4"/>
      <c r="LEX52" s="4"/>
      <c r="LEY52" s="4"/>
      <c r="LEZ52" s="4"/>
      <c r="LFA52" s="4"/>
      <c r="LFB52" s="4"/>
      <c r="LFC52" s="4"/>
      <c r="LFD52" s="4"/>
      <c r="LFE52" s="4"/>
      <c r="LFF52" s="4"/>
      <c r="LFG52" s="4"/>
      <c r="LFH52" s="4"/>
      <c r="LFI52" s="4"/>
      <c r="LFJ52" s="4"/>
      <c r="LFK52" s="4"/>
      <c r="LFL52" s="4"/>
      <c r="LFM52" s="4"/>
      <c r="LFN52" s="4"/>
      <c r="LFO52" s="4"/>
      <c r="LFP52" s="4"/>
      <c r="LFQ52" s="4"/>
      <c r="LFR52" s="4"/>
      <c r="LFS52" s="4"/>
      <c r="LFT52" s="4"/>
      <c r="LFU52" s="4"/>
      <c r="LFV52" s="4"/>
      <c r="LFW52" s="4"/>
      <c r="LFX52" s="4"/>
      <c r="LFY52" s="4"/>
      <c r="LFZ52" s="4"/>
      <c r="LGA52" s="4"/>
      <c r="LGB52" s="4"/>
      <c r="LGC52" s="4"/>
      <c r="LGD52" s="4"/>
      <c r="LGE52" s="4"/>
      <c r="LGF52" s="4"/>
      <c r="LGG52" s="4"/>
      <c r="LGH52" s="4"/>
      <c r="LGI52" s="4"/>
      <c r="LGJ52" s="4"/>
      <c r="LGK52" s="4"/>
      <c r="LGL52" s="4"/>
      <c r="LGM52" s="4"/>
      <c r="LGN52" s="4"/>
      <c r="LGO52" s="4"/>
      <c r="LGP52" s="4"/>
      <c r="LGQ52" s="4"/>
      <c r="LGR52" s="4"/>
      <c r="LGS52" s="4"/>
      <c r="LGT52" s="4"/>
      <c r="LGU52" s="4"/>
      <c r="LGV52" s="4"/>
      <c r="LGW52" s="4"/>
      <c r="LGX52" s="4"/>
      <c r="LGY52" s="4"/>
      <c r="LGZ52" s="4"/>
      <c r="LHA52" s="4"/>
      <c r="LHB52" s="4"/>
      <c r="LHC52" s="4"/>
      <c r="LHD52" s="4"/>
      <c r="LHE52" s="4"/>
      <c r="LHF52" s="4"/>
      <c r="LHG52" s="4"/>
      <c r="LHH52" s="4"/>
      <c r="LHI52" s="4"/>
      <c r="LHJ52" s="4"/>
      <c r="LHK52" s="4"/>
      <c r="LHL52" s="4"/>
      <c r="LHM52" s="4"/>
      <c r="LHN52" s="4"/>
      <c r="LHO52" s="4"/>
      <c r="LHP52" s="4"/>
      <c r="LHQ52" s="4"/>
      <c r="LHR52" s="4"/>
      <c r="LHS52" s="4"/>
      <c r="LHT52" s="4"/>
      <c r="LHU52" s="4"/>
      <c r="LHV52" s="4"/>
      <c r="LHW52" s="4"/>
      <c r="LHX52" s="4"/>
      <c r="LHY52" s="4"/>
      <c r="LHZ52" s="4"/>
      <c r="LIA52" s="4"/>
      <c r="LIB52" s="4"/>
      <c r="LIC52" s="4"/>
      <c r="LID52" s="4"/>
      <c r="LIE52" s="4"/>
      <c r="LIF52" s="4"/>
      <c r="LIG52" s="4"/>
      <c r="LIH52" s="4"/>
      <c r="LII52" s="4"/>
      <c r="LIJ52" s="4"/>
      <c r="LIK52" s="4"/>
      <c r="LIL52" s="4"/>
      <c r="LIM52" s="4"/>
      <c r="LIN52" s="4"/>
      <c r="LIO52" s="4"/>
      <c r="LIP52" s="4"/>
      <c r="LIQ52" s="4"/>
      <c r="LIR52" s="4"/>
      <c r="LIS52" s="4"/>
      <c r="LIT52" s="4"/>
      <c r="LIU52" s="4"/>
      <c r="LIV52" s="4"/>
      <c r="LIW52" s="4"/>
      <c r="LIX52" s="4"/>
      <c r="LIY52" s="4"/>
      <c r="LIZ52" s="4"/>
      <c r="LJA52" s="4"/>
      <c r="LJB52" s="4"/>
      <c r="LJC52" s="4"/>
      <c r="LJD52" s="4"/>
      <c r="LJE52" s="4"/>
      <c r="LJF52" s="4"/>
      <c r="LJG52" s="4"/>
      <c r="LJH52" s="4"/>
      <c r="LJI52" s="4"/>
      <c r="LJJ52" s="4"/>
      <c r="LJK52" s="4"/>
      <c r="LJL52" s="4"/>
      <c r="LJM52" s="4"/>
      <c r="LJN52" s="4"/>
      <c r="LJO52" s="4"/>
      <c r="LJP52" s="4"/>
      <c r="LJQ52" s="4"/>
      <c r="LJR52" s="4"/>
      <c r="LJS52" s="4"/>
      <c r="LJT52" s="4"/>
      <c r="LJU52" s="4"/>
      <c r="LJV52" s="4"/>
      <c r="LJW52" s="4"/>
      <c r="LJX52" s="4"/>
      <c r="LJY52" s="4"/>
      <c r="LJZ52" s="4"/>
      <c r="LKA52" s="4"/>
      <c r="LKB52" s="4"/>
      <c r="LKC52" s="4"/>
      <c r="LKD52" s="4"/>
      <c r="LKE52" s="4"/>
      <c r="LKF52" s="4"/>
      <c r="LKG52" s="4"/>
      <c r="LKH52" s="4"/>
      <c r="LKI52" s="4"/>
      <c r="LKJ52" s="4"/>
      <c r="LKK52" s="4"/>
      <c r="LKL52" s="4"/>
      <c r="LKM52" s="4"/>
      <c r="LKN52" s="4"/>
      <c r="LKO52" s="4"/>
      <c r="LKP52" s="4"/>
      <c r="LKQ52" s="4"/>
      <c r="LKR52" s="4"/>
      <c r="LKS52" s="4"/>
      <c r="LKT52" s="4"/>
      <c r="LKU52" s="4"/>
      <c r="LKV52" s="4"/>
      <c r="LKW52" s="4"/>
      <c r="LKX52" s="4"/>
      <c r="LKY52" s="4"/>
      <c r="LKZ52" s="4"/>
      <c r="LLA52" s="4"/>
      <c r="LLB52" s="4"/>
      <c r="LLC52" s="4"/>
      <c r="LLD52" s="4"/>
      <c r="LLE52" s="4"/>
      <c r="LLF52" s="4"/>
      <c r="LLG52" s="4"/>
      <c r="LLH52" s="4"/>
      <c r="LLI52" s="4"/>
      <c r="LLJ52" s="4"/>
      <c r="LLK52" s="4"/>
      <c r="LLL52" s="4"/>
      <c r="LLM52" s="4"/>
      <c r="LLN52" s="4"/>
      <c r="LLO52" s="4"/>
      <c r="LLP52" s="4"/>
      <c r="LLQ52" s="4"/>
      <c r="LLR52" s="4"/>
      <c r="LLS52" s="4"/>
      <c r="LLT52" s="4"/>
      <c r="LLU52" s="4"/>
      <c r="LLV52" s="4"/>
      <c r="LLW52" s="4"/>
      <c r="LLX52" s="4"/>
      <c r="LLY52" s="4"/>
      <c r="LLZ52" s="4"/>
      <c r="LMA52" s="4"/>
      <c r="LMB52" s="4"/>
      <c r="LMC52" s="4"/>
      <c r="LMD52" s="4"/>
      <c r="LME52" s="4"/>
      <c r="LMF52" s="4"/>
      <c r="LMG52" s="4"/>
      <c r="LMH52" s="4"/>
      <c r="LMI52" s="4"/>
      <c r="LMJ52" s="4"/>
      <c r="LMK52" s="4"/>
      <c r="LML52" s="4"/>
      <c r="LMM52" s="4"/>
      <c r="LMN52" s="4"/>
      <c r="LMO52" s="4"/>
      <c r="LMP52" s="4"/>
      <c r="LMQ52" s="4"/>
      <c r="LMR52" s="4"/>
      <c r="LMS52" s="4"/>
      <c r="LMT52" s="4"/>
      <c r="LMU52" s="4"/>
      <c r="LMV52" s="4"/>
      <c r="LMW52" s="4"/>
      <c r="LMX52" s="4"/>
      <c r="LMY52" s="4"/>
      <c r="LMZ52" s="4"/>
      <c r="LNA52" s="4"/>
      <c r="LNB52" s="4"/>
      <c r="LNC52" s="4"/>
      <c r="LND52" s="4"/>
      <c r="LNE52" s="4"/>
      <c r="LNF52" s="4"/>
      <c r="LNG52" s="4"/>
      <c r="LNH52" s="4"/>
      <c r="LNI52" s="4"/>
      <c r="LNJ52" s="4"/>
      <c r="LNK52" s="4"/>
      <c r="LNL52" s="4"/>
      <c r="LNM52" s="4"/>
      <c r="LNN52" s="4"/>
      <c r="LNO52" s="4"/>
      <c r="LNP52" s="4"/>
      <c r="LNQ52" s="4"/>
      <c r="LNR52" s="4"/>
      <c r="LNS52" s="4"/>
      <c r="LNT52" s="4"/>
      <c r="LNU52" s="4"/>
      <c r="LNV52" s="4"/>
      <c r="LNW52" s="4"/>
      <c r="LNX52" s="4"/>
      <c r="LNY52" s="4"/>
      <c r="LNZ52" s="4"/>
      <c r="LOA52" s="4"/>
      <c r="LOB52" s="4"/>
      <c r="LOC52" s="4"/>
      <c r="LOD52" s="4"/>
      <c r="LOE52" s="4"/>
      <c r="LOF52" s="4"/>
      <c r="LOG52" s="4"/>
      <c r="LOH52" s="4"/>
      <c r="LOI52" s="4"/>
      <c r="LOJ52" s="4"/>
      <c r="LOK52" s="4"/>
      <c r="LOL52" s="4"/>
      <c r="LOM52" s="4"/>
      <c r="LON52" s="4"/>
      <c r="LOO52" s="4"/>
      <c r="LOP52" s="4"/>
      <c r="LOQ52" s="4"/>
      <c r="LOR52" s="4"/>
      <c r="LOS52" s="4"/>
      <c r="LOT52" s="4"/>
      <c r="LOU52" s="4"/>
      <c r="LOV52" s="4"/>
      <c r="LOW52" s="4"/>
      <c r="LOX52" s="4"/>
      <c r="LOY52" s="4"/>
      <c r="LOZ52" s="4"/>
      <c r="LPA52" s="4"/>
      <c r="LPB52" s="4"/>
      <c r="LPC52" s="4"/>
      <c r="LPD52" s="4"/>
      <c r="LPE52" s="4"/>
      <c r="LPF52" s="4"/>
      <c r="LPG52" s="4"/>
      <c r="LPH52" s="4"/>
      <c r="LPI52" s="4"/>
      <c r="LPJ52" s="4"/>
      <c r="LPK52" s="4"/>
      <c r="LPL52" s="4"/>
      <c r="LPM52" s="4"/>
      <c r="LPN52" s="4"/>
      <c r="LPO52" s="4"/>
      <c r="LPP52" s="4"/>
      <c r="LPQ52" s="4"/>
      <c r="LPR52" s="4"/>
      <c r="LPS52" s="4"/>
      <c r="LPT52" s="4"/>
      <c r="LPU52" s="4"/>
      <c r="LPV52" s="4"/>
      <c r="LPW52" s="4"/>
      <c r="LPX52" s="4"/>
      <c r="LPY52" s="4"/>
      <c r="LPZ52" s="4"/>
      <c r="LQA52" s="4"/>
      <c r="LQB52" s="4"/>
      <c r="LQC52" s="4"/>
      <c r="LQD52" s="4"/>
      <c r="LQE52" s="4"/>
      <c r="LQF52" s="4"/>
      <c r="LQG52" s="4"/>
      <c r="LQH52" s="4"/>
      <c r="LQI52" s="4"/>
      <c r="LQJ52" s="4"/>
      <c r="LQK52" s="4"/>
      <c r="LQL52" s="4"/>
      <c r="LQM52" s="4"/>
      <c r="LQN52" s="4"/>
      <c r="LQO52" s="4"/>
      <c r="LQP52" s="4"/>
      <c r="LQQ52" s="4"/>
      <c r="LQR52" s="4"/>
      <c r="LQS52" s="4"/>
      <c r="LQT52" s="4"/>
      <c r="LQU52" s="4"/>
      <c r="LQV52" s="4"/>
      <c r="LQW52" s="4"/>
      <c r="LQX52" s="4"/>
      <c r="LQY52" s="4"/>
      <c r="LQZ52" s="4"/>
      <c r="LRA52" s="4"/>
      <c r="LRB52" s="4"/>
      <c r="LRC52" s="4"/>
      <c r="LRD52" s="4"/>
      <c r="LRE52" s="4"/>
      <c r="LRF52" s="4"/>
      <c r="LRG52" s="4"/>
      <c r="LRH52" s="4"/>
      <c r="LRI52" s="4"/>
      <c r="LRJ52" s="4"/>
      <c r="LRK52" s="4"/>
      <c r="LRL52" s="4"/>
      <c r="LRM52" s="4"/>
      <c r="LRN52" s="4"/>
      <c r="LRO52" s="4"/>
      <c r="LRP52" s="4"/>
      <c r="LRQ52" s="4"/>
      <c r="LRR52" s="4"/>
      <c r="LRS52" s="4"/>
      <c r="LRT52" s="4"/>
      <c r="LRU52" s="4"/>
      <c r="LRV52" s="4"/>
      <c r="LRW52" s="4"/>
      <c r="LRX52" s="4"/>
      <c r="LRY52" s="4"/>
      <c r="LRZ52" s="4"/>
      <c r="LSA52" s="4"/>
      <c r="LSB52" s="4"/>
      <c r="LSC52" s="4"/>
      <c r="LSD52" s="4"/>
      <c r="LSE52" s="4"/>
      <c r="LSF52" s="4"/>
      <c r="LSG52" s="4"/>
      <c r="LSH52" s="4"/>
      <c r="LSI52" s="4"/>
      <c r="LSJ52" s="4"/>
      <c r="LSK52" s="4"/>
      <c r="LSL52" s="4"/>
      <c r="LSM52" s="4"/>
      <c r="LSN52" s="4"/>
      <c r="LSO52" s="4"/>
      <c r="LSP52" s="4"/>
      <c r="LSQ52" s="4"/>
      <c r="LSR52" s="4"/>
      <c r="LSS52" s="4"/>
      <c r="LST52" s="4"/>
      <c r="LSU52" s="4"/>
      <c r="LSV52" s="4"/>
      <c r="LSW52" s="4"/>
      <c r="LSX52" s="4"/>
      <c r="LSY52" s="4"/>
      <c r="LSZ52" s="4"/>
      <c r="LTA52" s="4"/>
      <c r="LTB52" s="4"/>
      <c r="LTC52" s="4"/>
      <c r="LTD52" s="4"/>
      <c r="LTE52" s="4"/>
      <c r="LTF52" s="4"/>
      <c r="LTG52" s="4"/>
      <c r="LTH52" s="4"/>
      <c r="LTI52" s="4"/>
      <c r="LTJ52" s="4"/>
      <c r="LTK52" s="4"/>
      <c r="LTL52" s="4"/>
      <c r="LTM52" s="4"/>
      <c r="LTN52" s="4"/>
      <c r="LTO52" s="4"/>
      <c r="LTP52" s="4"/>
      <c r="LTQ52" s="4"/>
      <c r="LTR52" s="4"/>
      <c r="LTS52" s="4"/>
      <c r="LTT52" s="4"/>
      <c r="LTU52" s="4"/>
      <c r="LTV52" s="4"/>
      <c r="LTW52" s="4"/>
      <c r="LTX52" s="4"/>
      <c r="LTY52" s="4"/>
      <c r="LTZ52" s="4"/>
      <c r="LUA52" s="4"/>
      <c r="LUB52" s="4"/>
      <c r="LUC52" s="4"/>
      <c r="LUD52" s="4"/>
      <c r="LUE52" s="4"/>
      <c r="LUF52" s="4"/>
      <c r="LUG52" s="4"/>
      <c r="LUH52" s="4"/>
      <c r="LUI52" s="4"/>
      <c r="LUJ52" s="4"/>
      <c r="LUK52" s="4"/>
      <c r="LUL52" s="4"/>
      <c r="LUM52" s="4"/>
      <c r="LUN52" s="4"/>
      <c r="LUO52" s="4"/>
      <c r="LUP52" s="4"/>
      <c r="LUQ52" s="4"/>
      <c r="LUR52" s="4"/>
      <c r="LUS52" s="4"/>
      <c r="LUT52" s="4"/>
      <c r="LUU52" s="4"/>
      <c r="LUV52" s="4"/>
      <c r="LUW52" s="4"/>
      <c r="LUX52" s="4"/>
      <c r="LUY52" s="4"/>
      <c r="LUZ52" s="4"/>
      <c r="LVA52" s="4"/>
      <c r="LVB52" s="4"/>
      <c r="LVC52" s="4"/>
      <c r="LVD52" s="4"/>
      <c r="LVE52" s="4"/>
      <c r="LVF52" s="4"/>
      <c r="LVG52" s="4"/>
      <c r="LVH52" s="4"/>
      <c r="LVI52" s="4"/>
      <c r="LVJ52" s="4"/>
      <c r="LVK52" s="4"/>
      <c r="LVL52" s="4"/>
      <c r="LVM52" s="4"/>
      <c r="LVN52" s="4"/>
      <c r="LVO52" s="4"/>
      <c r="LVP52" s="4"/>
      <c r="LVQ52" s="4"/>
      <c r="LVR52" s="4"/>
      <c r="LVS52" s="4"/>
      <c r="LVT52" s="4"/>
      <c r="LVU52" s="4"/>
      <c r="LVV52" s="4"/>
      <c r="LVW52" s="4"/>
      <c r="LVX52" s="4"/>
      <c r="LVY52" s="4"/>
      <c r="LVZ52" s="4"/>
      <c r="LWA52" s="4"/>
      <c r="LWB52" s="4"/>
      <c r="LWC52" s="4"/>
      <c r="LWD52" s="4"/>
      <c r="LWE52" s="4"/>
      <c r="LWF52" s="4"/>
      <c r="LWG52" s="4"/>
      <c r="LWH52" s="4"/>
      <c r="LWI52" s="4"/>
      <c r="LWJ52" s="4"/>
      <c r="LWK52" s="4"/>
      <c r="LWL52" s="4"/>
      <c r="LWM52" s="4"/>
      <c r="LWN52" s="4"/>
      <c r="LWO52" s="4"/>
      <c r="LWP52" s="4"/>
      <c r="LWQ52" s="4"/>
      <c r="LWR52" s="4"/>
      <c r="LWS52" s="4"/>
      <c r="LWT52" s="4"/>
      <c r="LWU52" s="4"/>
      <c r="LWV52" s="4"/>
      <c r="LWW52" s="4"/>
      <c r="LWX52" s="4"/>
      <c r="LWY52" s="4"/>
      <c r="LWZ52" s="4"/>
      <c r="LXA52" s="4"/>
      <c r="LXB52" s="4"/>
      <c r="LXC52" s="4"/>
      <c r="LXD52" s="4"/>
      <c r="LXE52" s="4"/>
      <c r="LXF52" s="4"/>
      <c r="LXG52" s="4"/>
      <c r="LXH52" s="4"/>
      <c r="LXI52" s="4"/>
      <c r="LXJ52" s="4"/>
      <c r="LXK52" s="4"/>
      <c r="LXL52" s="4"/>
      <c r="LXM52" s="4"/>
      <c r="LXN52" s="4"/>
      <c r="LXO52" s="4"/>
      <c r="LXP52" s="4"/>
      <c r="LXQ52" s="4"/>
      <c r="LXR52" s="4"/>
      <c r="LXS52" s="4"/>
      <c r="LXT52" s="4"/>
      <c r="LXU52" s="4"/>
      <c r="LXV52" s="4"/>
      <c r="LXW52" s="4"/>
      <c r="LXX52" s="4"/>
      <c r="LXY52" s="4"/>
      <c r="LXZ52" s="4"/>
      <c r="LYA52" s="4"/>
      <c r="LYB52" s="4"/>
      <c r="LYC52" s="4"/>
      <c r="LYD52" s="4"/>
      <c r="LYE52" s="4"/>
      <c r="LYF52" s="4"/>
      <c r="LYG52" s="4"/>
      <c r="LYH52" s="4"/>
      <c r="LYI52" s="4"/>
      <c r="LYJ52" s="4"/>
      <c r="LYK52" s="4"/>
      <c r="LYL52" s="4"/>
      <c r="LYM52" s="4"/>
      <c r="LYN52" s="4"/>
      <c r="LYO52" s="4"/>
      <c r="LYP52" s="4"/>
      <c r="LYQ52" s="4"/>
      <c r="LYR52" s="4"/>
      <c r="LYS52" s="4"/>
      <c r="LYT52" s="4"/>
      <c r="LYU52" s="4"/>
      <c r="LYV52" s="4"/>
      <c r="LYW52" s="4"/>
      <c r="LYX52" s="4"/>
      <c r="LYY52" s="4"/>
      <c r="LYZ52" s="4"/>
      <c r="LZA52" s="4"/>
      <c r="LZB52" s="4"/>
      <c r="LZC52" s="4"/>
      <c r="LZD52" s="4"/>
      <c r="LZE52" s="4"/>
      <c r="LZF52" s="4"/>
      <c r="LZG52" s="4"/>
      <c r="LZH52" s="4"/>
      <c r="LZI52" s="4"/>
      <c r="LZJ52" s="4"/>
      <c r="LZK52" s="4"/>
      <c r="LZL52" s="4"/>
      <c r="LZM52" s="4"/>
      <c r="LZN52" s="4"/>
      <c r="LZO52" s="4"/>
      <c r="LZP52" s="4"/>
      <c r="LZQ52" s="4"/>
      <c r="LZR52" s="4"/>
      <c r="LZS52" s="4"/>
      <c r="LZT52" s="4"/>
      <c r="LZU52" s="4"/>
      <c r="LZV52" s="4"/>
      <c r="LZW52" s="4"/>
      <c r="LZX52" s="4"/>
      <c r="LZY52" s="4"/>
      <c r="LZZ52" s="4"/>
      <c r="MAA52" s="4"/>
      <c r="MAB52" s="4"/>
      <c r="MAC52" s="4"/>
      <c r="MAD52" s="4"/>
      <c r="MAE52" s="4"/>
      <c r="MAF52" s="4"/>
      <c r="MAG52" s="4"/>
      <c r="MAH52" s="4"/>
      <c r="MAI52" s="4"/>
      <c r="MAJ52" s="4"/>
      <c r="MAK52" s="4"/>
      <c r="MAL52" s="4"/>
      <c r="MAM52" s="4"/>
      <c r="MAN52" s="4"/>
      <c r="MAO52" s="4"/>
      <c r="MAP52" s="4"/>
      <c r="MAQ52" s="4"/>
      <c r="MAR52" s="4"/>
      <c r="MAS52" s="4"/>
      <c r="MAT52" s="4"/>
      <c r="MAU52" s="4"/>
      <c r="MAV52" s="4"/>
      <c r="MAW52" s="4"/>
      <c r="MAX52" s="4"/>
      <c r="MAY52" s="4"/>
      <c r="MAZ52" s="4"/>
      <c r="MBA52" s="4"/>
      <c r="MBB52" s="4"/>
      <c r="MBC52" s="4"/>
      <c r="MBD52" s="4"/>
      <c r="MBE52" s="4"/>
      <c r="MBF52" s="4"/>
      <c r="MBG52" s="4"/>
      <c r="MBH52" s="4"/>
      <c r="MBI52" s="4"/>
      <c r="MBJ52" s="4"/>
      <c r="MBK52" s="4"/>
      <c r="MBL52" s="4"/>
      <c r="MBM52" s="4"/>
      <c r="MBN52" s="4"/>
      <c r="MBO52" s="4"/>
      <c r="MBP52" s="4"/>
      <c r="MBQ52" s="4"/>
      <c r="MBR52" s="4"/>
      <c r="MBS52" s="4"/>
      <c r="MBT52" s="4"/>
      <c r="MBU52" s="4"/>
      <c r="MBV52" s="4"/>
      <c r="MBW52" s="4"/>
      <c r="MBX52" s="4"/>
      <c r="MBY52" s="4"/>
      <c r="MBZ52" s="4"/>
      <c r="MCA52" s="4"/>
      <c r="MCB52" s="4"/>
      <c r="MCC52" s="4"/>
      <c r="MCD52" s="4"/>
      <c r="MCE52" s="4"/>
      <c r="MCF52" s="4"/>
      <c r="MCG52" s="4"/>
      <c r="MCH52" s="4"/>
      <c r="MCI52" s="4"/>
      <c r="MCJ52" s="4"/>
      <c r="MCK52" s="4"/>
      <c r="MCL52" s="4"/>
      <c r="MCM52" s="4"/>
      <c r="MCN52" s="4"/>
      <c r="MCO52" s="4"/>
      <c r="MCP52" s="4"/>
      <c r="MCQ52" s="4"/>
      <c r="MCR52" s="4"/>
      <c r="MCS52" s="4"/>
      <c r="MCT52" s="4"/>
      <c r="MCU52" s="4"/>
      <c r="MCV52" s="4"/>
      <c r="MCW52" s="4"/>
      <c r="MCX52" s="4"/>
      <c r="MCY52" s="4"/>
      <c r="MCZ52" s="4"/>
      <c r="MDA52" s="4"/>
      <c r="MDB52" s="4"/>
      <c r="MDC52" s="4"/>
      <c r="MDD52" s="4"/>
      <c r="MDE52" s="4"/>
      <c r="MDF52" s="4"/>
      <c r="MDG52" s="4"/>
      <c r="MDH52" s="4"/>
      <c r="MDI52" s="4"/>
      <c r="MDJ52" s="4"/>
      <c r="MDK52" s="4"/>
      <c r="MDL52" s="4"/>
      <c r="MDM52" s="4"/>
      <c r="MDN52" s="4"/>
      <c r="MDO52" s="4"/>
      <c r="MDP52" s="4"/>
      <c r="MDQ52" s="4"/>
      <c r="MDR52" s="4"/>
      <c r="MDS52" s="4"/>
      <c r="MDT52" s="4"/>
      <c r="MDU52" s="4"/>
      <c r="MDV52" s="4"/>
      <c r="MDW52" s="4"/>
      <c r="MDX52" s="4"/>
      <c r="MDY52" s="4"/>
      <c r="MDZ52" s="4"/>
      <c r="MEA52" s="4"/>
      <c r="MEB52" s="4"/>
      <c r="MEC52" s="4"/>
      <c r="MED52" s="4"/>
      <c r="MEE52" s="4"/>
      <c r="MEF52" s="4"/>
      <c r="MEG52" s="4"/>
      <c r="MEH52" s="4"/>
      <c r="MEI52" s="4"/>
      <c r="MEJ52" s="4"/>
      <c r="MEK52" s="4"/>
      <c r="MEL52" s="4"/>
      <c r="MEM52" s="4"/>
      <c r="MEN52" s="4"/>
      <c r="MEO52" s="4"/>
      <c r="MEP52" s="4"/>
      <c r="MEQ52" s="4"/>
      <c r="MER52" s="4"/>
      <c r="MES52" s="4"/>
      <c r="MET52" s="4"/>
      <c r="MEU52" s="4"/>
      <c r="MEV52" s="4"/>
      <c r="MEW52" s="4"/>
      <c r="MEX52" s="4"/>
      <c r="MEY52" s="4"/>
      <c r="MEZ52" s="4"/>
      <c r="MFA52" s="4"/>
      <c r="MFB52" s="4"/>
      <c r="MFC52" s="4"/>
      <c r="MFD52" s="4"/>
      <c r="MFE52" s="4"/>
      <c r="MFF52" s="4"/>
      <c r="MFG52" s="4"/>
      <c r="MFH52" s="4"/>
      <c r="MFI52" s="4"/>
      <c r="MFJ52" s="4"/>
      <c r="MFK52" s="4"/>
      <c r="MFL52" s="4"/>
      <c r="MFM52" s="4"/>
      <c r="MFN52" s="4"/>
      <c r="MFO52" s="4"/>
      <c r="MFP52" s="4"/>
      <c r="MFQ52" s="4"/>
      <c r="MFR52" s="4"/>
      <c r="MFS52" s="4"/>
      <c r="MFT52" s="4"/>
      <c r="MFU52" s="4"/>
      <c r="MFV52" s="4"/>
      <c r="MFW52" s="4"/>
      <c r="MFX52" s="4"/>
      <c r="MFY52" s="4"/>
      <c r="MFZ52" s="4"/>
      <c r="MGA52" s="4"/>
      <c r="MGB52" s="4"/>
      <c r="MGC52" s="4"/>
      <c r="MGD52" s="4"/>
      <c r="MGE52" s="4"/>
      <c r="MGF52" s="4"/>
      <c r="MGG52" s="4"/>
      <c r="MGH52" s="4"/>
      <c r="MGI52" s="4"/>
      <c r="MGJ52" s="4"/>
      <c r="MGK52" s="4"/>
      <c r="MGL52" s="4"/>
      <c r="MGM52" s="4"/>
      <c r="MGN52" s="4"/>
      <c r="MGO52" s="4"/>
      <c r="MGP52" s="4"/>
      <c r="MGQ52" s="4"/>
      <c r="MGR52" s="4"/>
      <c r="MGS52" s="4"/>
      <c r="MGT52" s="4"/>
      <c r="MGU52" s="4"/>
      <c r="MGV52" s="4"/>
      <c r="MGW52" s="4"/>
      <c r="MGX52" s="4"/>
      <c r="MGY52" s="4"/>
      <c r="MGZ52" s="4"/>
      <c r="MHA52" s="4"/>
      <c r="MHB52" s="4"/>
      <c r="MHC52" s="4"/>
      <c r="MHD52" s="4"/>
      <c r="MHE52" s="4"/>
      <c r="MHF52" s="4"/>
      <c r="MHG52" s="4"/>
      <c r="MHH52" s="4"/>
      <c r="MHI52" s="4"/>
      <c r="MHJ52" s="4"/>
      <c r="MHK52" s="4"/>
      <c r="MHL52" s="4"/>
      <c r="MHM52" s="4"/>
      <c r="MHN52" s="4"/>
      <c r="MHO52" s="4"/>
      <c r="MHP52" s="4"/>
      <c r="MHQ52" s="4"/>
      <c r="MHR52" s="4"/>
      <c r="MHS52" s="4"/>
      <c r="MHT52" s="4"/>
      <c r="MHU52" s="4"/>
      <c r="MHV52" s="4"/>
      <c r="MHW52" s="4"/>
      <c r="MHX52" s="4"/>
      <c r="MHY52" s="4"/>
      <c r="MHZ52" s="4"/>
      <c r="MIA52" s="4"/>
      <c r="MIB52" s="4"/>
      <c r="MIC52" s="4"/>
      <c r="MID52" s="4"/>
      <c r="MIE52" s="4"/>
      <c r="MIF52" s="4"/>
      <c r="MIG52" s="4"/>
      <c r="MIH52" s="4"/>
      <c r="MII52" s="4"/>
      <c r="MIJ52" s="4"/>
      <c r="MIK52" s="4"/>
      <c r="MIL52" s="4"/>
      <c r="MIM52" s="4"/>
      <c r="MIN52" s="4"/>
      <c r="MIO52" s="4"/>
      <c r="MIP52" s="4"/>
      <c r="MIQ52" s="4"/>
      <c r="MIR52" s="4"/>
      <c r="MIS52" s="4"/>
      <c r="MIT52" s="4"/>
      <c r="MIU52" s="4"/>
      <c r="MIV52" s="4"/>
      <c r="MIW52" s="4"/>
      <c r="MIX52" s="4"/>
      <c r="MIY52" s="4"/>
      <c r="MIZ52" s="4"/>
      <c r="MJA52" s="4"/>
      <c r="MJB52" s="4"/>
      <c r="MJC52" s="4"/>
      <c r="MJD52" s="4"/>
      <c r="MJE52" s="4"/>
      <c r="MJF52" s="4"/>
      <c r="MJG52" s="4"/>
      <c r="MJH52" s="4"/>
      <c r="MJI52" s="4"/>
      <c r="MJJ52" s="4"/>
      <c r="MJK52" s="4"/>
      <c r="MJL52" s="4"/>
      <c r="MJM52" s="4"/>
      <c r="MJN52" s="4"/>
      <c r="MJO52" s="4"/>
      <c r="MJP52" s="4"/>
      <c r="MJQ52" s="4"/>
      <c r="MJR52" s="4"/>
      <c r="MJS52" s="4"/>
      <c r="MJT52" s="4"/>
      <c r="MJU52" s="4"/>
      <c r="MJV52" s="4"/>
      <c r="MJW52" s="4"/>
      <c r="MJX52" s="4"/>
      <c r="MJY52" s="4"/>
      <c r="MJZ52" s="4"/>
      <c r="MKA52" s="4"/>
      <c r="MKB52" s="4"/>
      <c r="MKC52" s="4"/>
      <c r="MKD52" s="4"/>
      <c r="MKE52" s="4"/>
      <c r="MKF52" s="4"/>
      <c r="MKG52" s="4"/>
      <c r="MKH52" s="4"/>
      <c r="MKI52" s="4"/>
      <c r="MKJ52" s="4"/>
      <c r="MKK52" s="4"/>
      <c r="MKL52" s="4"/>
      <c r="MKM52" s="4"/>
      <c r="MKN52" s="4"/>
      <c r="MKO52" s="4"/>
      <c r="MKP52" s="4"/>
      <c r="MKQ52" s="4"/>
      <c r="MKR52" s="4"/>
      <c r="MKS52" s="4"/>
      <c r="MKT52" s="4"/>
      <c r="MKU52" s="4"/>
      <c r="MKV52" s="4"/>
      <c r="MKW52" s="4"/>
      <c r="MKX52" s="4"/>
      <c r="MKY52" s="4"/>
      <c r="MKZ52" s="4"/>
      <c r="MLA52" s="4"/>
      <c r="MLB52" s="4"/>
      <c r="MLC52" s="4"/>
      <c r="MLD52" s="4"/>
      <c r="MLE52" s="4"/>
      <c r="MLF52" s="4"/>
      <c r="MLG52" s="4"/>
      <c r="MLH52" s="4"/>
      <c r="MLI52" s="4"/>
      <c r="MLJ52" s="4"/>
      <c r="MLK52" s="4"/>
      <c r="MLL52" s="4"/>
      <c r="MLM52" s="4"/>
      <c r="MLN52" s="4"/>
      <c r="MLO52" s="4"/>
      <c r="MLP52" s="4"/>
      <c r="MLQ52" s="4"/>
      <c r="MLR52" s="4"/>
      <c r="MLS52" s="4"/>
      <c r="MLT52" s="4"/>
      <c r="MLU52" s="4"/>
      <c r="MLV52" s="4"/>
      <c r="MLW52" s="4"/>
      <c r="MLX52" s="4"/>
      <c r="MLY52" s="4"/>
      <c r="MLZ52" s="4"/>
      <c r="MMA52" s="4"/>
      <c r="MMB52" s="4"/>
      <c r="MMC52" s="4"/>
      <c r="MMD52" s="4"/>
      <c r="MME52" s="4"/>
      <c r="MMF52" s="4"/>
      <c r="MMG52" s="4"/>
      <c r="MMH52" s="4"/>
      <c r="MMI52" s="4"/>
      <c r="MMJ52" s="4"/>
      <c r="MMK52" s="4"/>
      <c r="MML52" s="4"/>
      <c r="MMM52" s="4"/>
      <c r="MMN52" s="4"/>
      <c r="MMO52" s="4"/>
      <c r="MMP52" s="4"/>
      <c r="MMQ52" s="4"/>
      <c r="MMR52" s="4"/>
      <c r="MMS52" s="4"/>
      <c r="MMT52" s="4"/>
      <c r="MMU52" s="4"/>
      <c r="MMV52" s="4"/>
      <c r="MMW52" s="4"/>
      <c r="MMX52" s="4"/>
      <c r="MMY52" s="4"/>
      <c r="MMZ52" s="4"/>
      <c r="MNA52" s="4"/>
      <c r="MNB52" s="4"/>
      <c r="MNC52" s="4"/>
      <c r="MND52" s="4"/>
      <c r="MNE52" s="4"/>
      <c r="MNF52" s="4"/>
      <c r="MNG52" s="4"/>
      <c r="MNH52" s="4"/>
      <c r="MNI52" s="4"/>
      <c r="MNJ52" s="4"/>
      <c r="MNK52" s="4"/>
      <c r="MNL52" s="4"/>
      <c r="MNM52" s="4"/>
      <c r="MNN52" s="4"/>
      <c r="MNO52" s="4"/>
      <c r="MNP52" s="4"/>
      <c r="MNQ52" s="4"/>
      <c r="MNR52" s="4"/>
      <c r="MNS52" s="4"/>
      <c r="MNT52" s="4"/>
      <c r="MNU52" s="4"/>
      <c r="MNV52" s="4"/>
      <c r="MNW52" s="4"/>
      <c r="MNX52" s="4"/>
      <c r="MNY52" s="4"/>
      <c r="MNZ52" s="4"/>
      <c r="MOA52" s="4"/>
      <c r="MOB52" s="4"/>
      <c r="MOC52" s="4"/>
      <c r="MOD52" s="4"/>
      <c r="MOE52" s="4"/>
      <c r="MOF52" s="4"/>
      <c r="MOG52" s="4"/>
      <c r="MOH52" s="4"/>
      <c r="MOI52" s="4"/>
      <c r="MOJ52" s="4"/>
      <c r="MOK52" s="4"/>
      <c r="MOL52" s="4"/>
      <c r="MOM52" s="4"/>
      <c r="MON52" s="4"/>
      <c r="MOO52" s="4"/>
      <c r="MOP52" s="4"/>
      <c r="MOQ52" s="4"/>
      <c r="MOR52" s="4"/>
      <c r="MOS52" s="4"/>
      <c r="MOT52" s="4"/>
      <c r="MOU52" s="4"/>
      <c r="MOV52" s="4"/>
      <c r="MOW52" s="4"/>
      <c r="MOX52" s="4"/>
      <c r="MOY52" s="4"/>
      <c r="MOZ52" s="4"/>
      <c r="MPA52" s="4"/>
      <c r="MPB52" s="4"/>
      <c r="MPC52" s="4"/>
      <c r="MPD52" s="4"/>
      <c r="MPE52" s="4"/>
      <c r="MPF52" s="4"/>
      <c r="MPG52" s="4"/>
      <c r="MPH52" s="4"/>
      <c r="MPI52" s="4"/>
      <c r="MPJ52" s="4"/>
      <c r="MPK52" s="4"/>
      <c r="MPL52" s="4"/>
      <c r="MPM52" s="4"/>
      <c r="MPN52" s="4"/>
      <c r="MPO52" s="4"/>
      <c r="MPP52" s="4"/>
      <c r="MPQ52" s="4"/>
      <c r="MPR52" s="4"/>
      <c r="MPS52" s="4"/>
      <c r="MPT52" s="4"/>
      <c r="MPU52" s="4"/>
      <c r="MPV52" s="4"/>
      <c r="MPW52" s="4"/>
      <c r="MPX52" s="4"/>
      <c r="MPY52" s="4"/>
      <c r="MPZ52" s="4"/>
      <c r="MQA52" s="4"/>
      <c r="MQB52" s="4"/>
      <c r="MQC52" s="4"/>
      <c r="MQD52" s="4"/>
      <c r="MQE52" s="4"/>
      <c r="MQF52" s="4"/>
      <c r="MQG52" s="4"/>
      <c r="MQH52" s="4"/>
      <c r="MQI52" s="4"/>
      <c r="MQJ52" s="4"/>
      <c r="MQK52" s="4"/>
      <c r="MQL52" s="4"/>
      <c r="MQM52" s="4"/>
      <c r="MQN52" s="4"/>
      <c r="MQO52" s="4"/>
      <c r="MQP52" s="4"/>
      <c r="MQQ52" s="4"/>
      <c r="MQR52" s="4"/>
      <c r="MQS52" s="4"/>
      <c r="MQT52" s="4"/>
      <c r="MQU52" s="4"/>
      <c r="MQV52" s="4"/>
      <c r="MQW52" s="4"/>
      <c r="MQX52" s="4"/>
      <c r="MQY52" s="4"/>
      <c r="MQZ52" s="4"/>
      <c r="MRA52" s="4"/>
      <c r="MRB52" s="4"/>
      <c r="MRC52" s="4"/>
      <c r="MRD52" s="4"/>
      <c r="MRE52" s="4"/>
      <c r="MRF52" s="4"/>
      <c r="MRG52" s="4"/>
      <c r="MRH52" s="4"/>
      <c r="MRI52" s="4"/>
      <c r="MRJ52" s="4"/>
      <c r="MRK52" s="4"/>
      <c r="MRL52" s="4"/>
      <c r="MRM52" s="4"/>
      <c r="MRN52" s="4"/>
      <c r="MRO52" s="4"/>
      <c r="MRP52" s="4"/>
      <c r="MRQ52" s="4"/>
      <c r="MRR52" s="4"/>
      <c r="MRS52" s="4"/>
      <c r="MRT52" s="4"/>
      <c r="MRU52" s="4"/>
      <c r="MRV52" s="4"/>
      <c r="MRW52" s="4"/>
      <c r="MRX52" s="4"/>
      <c r="MRY52" s="4"/>
      <c r="MRZ52" s="4"/>
      <c r="MSA52" s="4"/>
      <c r="MSB52" s="4"/>
      <c r="MSC52" s="4"/>
      <c r="MSD52" s="4"/>
      <c r="MSE52" s="4"/>
      <c r="MSF52" s="4"/>
      <c r="MSG52" s="4"/>
      <c r="MSH52" s="4"/>
      <c r="MSI52" s="4"/>
      <c r="MSJ52" s="4"/>
      <c r="MSK52" s="4"/>
      <c r="MSL52" s="4"/>
      <c r="MSM52" s="4"/>
      <c r="MSN52" s="4"/>
      <c r="MSO52" s="4"/>
      <c r="MSP52" s="4"/>
      <c r="MSQ52" s="4"/>
      <c r="MSR52" s="4"/>
      <c r="MSS52" s="4"/>
      <c r="MST52" s="4"/>
      <c r="MSU52" s="4"/>
      <c r="MSV52" s="4"/>
      <c r="MSW52" s="4"/>
      <c r="MSX52" s="4"/>
      <c r="MSY52" s="4"/>
      <c r="MSZ52" s="4"/>
      <c r="MTA52" s="4"/>
      <c r="MTB52" s="4"/>
      <c r="MTC52" s="4"/>
      <c r="MTD52" s="4"/>
      <c r="MTE52" s="4"/>
      <c r="MTF52" s="4"/>
      <c r="MTG52" s="4"/>
      <c r="MTH52" s="4"/>
      <c r="MTI52" s="4"/>
      <c r="MTJ52" s="4"/>
      <c r="MTK52" s="4"/>
      <c r="MTL52" s="4"/>
      <c r="MTM52" s="4"/>
      <c r="MTN52" s="4"/>
      <c r="MTO52" s="4"/>
      <c r="MTP52" s="4"/>
      <c r="MTQ52" s="4"/>
      <c r="MTR52" s="4"/>
      <c r="MTS52" s="4"/>
      <c r="MTT52" s="4"/>
      <c r="MTU52" s="4"/>
      <c r="MTV52" s="4"/>
      <c r="MTW52" s="4"/>
      <c r="MTX52" s="4"/>
      <c r="MTY52" s="4"/>
      <c r="MTZ52" s="4"/>
      <c r="MUA52" s="4"/>
      <c r="MUB52" s="4"/>
      <c r="MUC52" s="4"/>
      <c r="MUD52" s="4"/>
      <c r="MUE52" s="4"/>
      <c r="MUF52" s="4"/>
      <c r="MUG52" s="4"/>
      <c r="MUH52" s="4"/>
      <c r="MUI52" s="4"/>
      <c r="MUJ52" s="4"/>
      <c r="MUK52" s="4"/>
      <c r="MUL52" s="4"/>
      <c r="MUM52" s="4"/>
      <c r="MUN52" s="4"/>
      <c r="MUO52" s="4"/>
      <c r="MUP52" s="4"/>
      <c r="MUQ52" s="4"/>
      <c r="MUR52" s="4"/>
      <c r="MUS52" s="4"/>
      <c r="MUT52" s="4"/>
      <c r="MUU52" s="4"/>
      <c r="MUV52" s="4"/>
      <c r="MUW52" s="4"/>
      <c r="MUX52" s="4"/>
      <c r="MUY52" s="4"/>
      <c r="MUZ52" s="4"/>
      <c r="MVA52" s="4"/>
      <c r="MVB52" s="4"/>
      <c r="MVC52" s="4"/>
      <c r="MVD52" s="4"/>
      <c r="MVE52" s="4"/>
      <c r="MVF52" s="4"/>
      <c r="MVG52" s="4"/>
      <c r="MVH52" s="4"/>
      <c r="MVI52" s="4"/>
      <c r="MVJ52" s="4"/>
      <c r="MVK52" s="4"/>
      <c r="MVL52" s="4"/>
      <c r="MVM52" s="4"/>
      <c r="MVN52" s="4"/>
      <c r="MVO52" s="4"/>
      <c r="MVP52" s="4"/>
      <c r="MVQ52" s="4"/>
      <c r="MVR52" s="4"/>
      <c r="MVS52" s="4"/>
      <c r="MVT52" s="4"/>
      <c r="MVU52" s="4"/>
      <c r="MVV52" s="4"/>
      <c r="MVW52" s="4"/>
      <c r="MVX52" s="4"/>
      <c r="MVY52" s="4"/>
      <c r="MVZ52" s="4"/>
      <c r="MWA52" s="4"/>
      <c r="MWB52" s="4"/>
      <c r="MWC52" s="4"/>
      <c r="MWD52" s="4"/>
      <c r="MWE52" s="4"/>
      <c r="MWF52" s="4"/>
      <c r="MWG52" s="4"/>
      <c r="MWH52" s="4"/>
      <c r="MWI52" s="4"/>
      <c r="MWJ52" s="4"/>
      <c r="MWK52" s="4"/>
      <c r="MWL52" s="4"/>
      <c r="MWM52" s="4"/>
      <c r="MWN52" s="4"/>
      <c r="MWO52" s="4"/>
      <c r="MWP52" s="4"/>
      <c r="MWQ52" s="4"/>
      <c r="MWR52" s="4"/>
      <c r="MWS52" s="4"/>
      <c r="MWT52" s="4"/>
      <c r="MWU52" s="4"/>
      <c r="MWV52" s="4"/>
      <c r="MWW52" s="4"/>
      <c r="MWX52" s="4"/>
      <c r="MWY52" s="4"/>
      <c r="MWZ52" s="4"/>
      <c r="MXA52" s="4"/>
      <c r="MXB52" s="4"/>
      <c r="MXC52" s="4"/>
      <c r="MXD52" s="4"/>
      <c r="MXE52" s="4"/>
      <c r="MXF52" s="4"/>
      <c r="MXG52" s="4"/>
      <c r="MXH52" s="4"/>
      <c r="MXI52" s="4"/>
      <c r="MXJ52" s="4"/>
      <c r="MXK52" s="4"/>
      <c r="MXL52" s="4"/>
      <c r="MXM52" s="4"/>
      <c r="MXN52" s="4"/>
      <c r="MXO52" s="4"/>
      <c r="MXP52" s="4"/>
      <c r="MXQ52" s="4"/>
      <c r="MXR52" s="4"/>
      <c r="MXS52" s="4"/>
      <c r="MXT52" s="4"/>
      <c r="MXU52" s="4"/>
      <c r="MXV52" s="4"/>
      <c r="MXW52" s="4"/>
      <c r="MXX52" s="4"/>
      <c r="MXY52" s="4"/>
      <c r="MXZ52" s="4"/>
      <c r="MYA52" s="4"/>
      <c r="MYB52" s="4"/>
      <c r="MYC52" s="4"/>
      <c r="MYD52" s="4"/>
      <c r="MYE52" s="4"/>
      <c r="MYF52" s="4"/>
      <c r="MYG52" s="4"/>
      <c r="MYH52" s="4"/>
      <c r="MYI52" s="4"/>
      <c r="MYJ52" s="4"/>
      <c r="MYK52" s="4"/>
      <c r="MYL52" s="4"/>
      <c r="MYM52" s="4"/>
      <c r="MYN52" s="4"/>
      <c r="MYO52" s="4"/>
      <c r="MYP52" s="4"/>
      <c r="MYQ52" s="4"/>
      <c r="MYR52" s="4"/>
      <c r="MYS52" s="4"/>
      <c r="MYT52" s="4"/>
      <c r="MYU52" s="4"/>
      <c r="MYV52" s="4"/>
      <c r="MYW52" s="4"/>
      <c r="MYX52" s="4"/>
      <c r="MYY52" s="4"/>
      <c r="MYZ52" s="4"/>
      <c r="MZA52" s="4"/>
      <c r="MZB52" s="4"/>
      <c r="MZC52" s="4"/>
      <c r="MZD52" s="4"/>
      <c r="MZE52" s="4"/>
      <c r="MZF52" s="4"/>
      <c r="MZG52" s="4"/>
      <c r="MZH52" s="4"/>
      <c r="MZI52" s="4"/>
      <c r="MZJ52" s="4"/>
      <c r="MZK52" s="4"/>
      <c r="MZL52" s="4"/>
      <c r="MZM52" s="4"/>
      <c r="MZN52" s="4"/>
      <c r="MZO52" s="4"/>
      <c r="MZP52" s="4"/>
      <c r="MZQ52" s="4"/>
      <c r="MZR52" s="4"/>
      <c r="MZS52" s="4"/>
      <c r="MZT52" s="4"/>
      <c r="MZU52" s="4"/>
      <c r="MZV52" s="4"/>
      <c r="MZW52" s="4"/>
      <c r="MZX52" s="4"/>
      <c r="MZY52" s="4"/>
      <c r="MZZ52" s="4"/>
      <c r="NAA52" s="4"/>
      <c r="NAB52" s="4"/>
      <c r="NAC52" s="4"/>
      <c r="NAD52" s="4"/>
      <c r="NAE52" s="4"/>
      <c r="NAF52" s="4"/>
      <c r="NAG52" s="4"/>
      <c r="NAH52" s="4"/>
      <c r="NAI52" s="4"/>
      <c r="NAJ52" s="4"/>
      <c r="NAK52" s="4"/>
      <c r="NAL52" s="4"/>
      <c r="NAM52" s="4"/>
      <c r="NAN52" s="4"/>
      <c r="NAO52" s="4"/>
      <c r="NAP52" s="4"/>
      <c r="NAQ52" s="4"/>
      <c r="NAR52" s="4"/>
      <c r="NAS52" s="4"/>
      <c r="NAT52" s="4"/>
      <c r="NAU52" s="4"/>
      <c r="NAV52" s="4"/>
      <c r="NAW52" s="4"/>
      <c r="NAX52" s="4"/>
      <c r="NAY52" s="4"/>
      <c r="NAZ52" s="4"/>
      <c r="NBA52" s="4"/>
      <c r="NBB52" s="4"/>
      <c r="NBC52" s="4"/>
      <c r="NBD52" s="4"/>
      <c r="NBE52" s="4"/>
      <c r="NBF52" s="4"/>
      <c r="NBG52" s="4"/>
      <c r="NBH52" s="4"/>
      <c r="NBI52" s="4"/>
      <c r="NBJ52" s="4"/>
      <c r="NBK52" s="4"/>
      <c r="NBL52" s="4"/>
      <c r="NBM52" s="4"/>
      <c r="NBN52" s="4"/>
      <c r="NBO52" s="4"/>
      <c r="NBP52" s="4"/>
      <c r="NBQ52" s="4"/>
      <c r="NBR52" s="4"/>
      <c r="NBS52" s="4"/>
      <c r="NBT52" s="4"/>
      <c r="NBU52" s="4"/>
      <c r="NBV52" s="4"/>
      <c r="NBW52" s="4"/>
      <c r="NBX52" s="4"/>
      <c r="NBY52" s="4"/>
      <c r="NBZ52" s="4"/>
      <c r="NCA52" s="4"/>
      <c r="NCB52" s="4"/>
      <c r="NCC52" s="4"/>
      <c r="NCD52" s="4"/>
      <c r="NCE52" s="4"/>
      <c r="NCF52" s="4"/>
      <c r="NCG52" s="4"/>
      <c r="NCH52" s="4"/>
      <c r="NCI52" s="4"/>
      <c r="NCJ52" s="4"/>
      <c r="NCK52" s="4"/>
      <c r="NCL52" s="4"/>
      <c r="NCM52" s="4"/>
      <c r="NCN52" s="4"/>
      <c r="NCO52" s="4"/>
      <c r="NCP52" s="4"/>
      <c r="NCQ52" s="4"/>
      <c r="NCR52" s="4"/>
      <c r="NCS52" s="4"/>
      <c r="NCT52" s="4"/>
      <c r="NCU52" s="4"/>
      <c r="NCV52" s="4"/>
      <c r="NCW52" s="4"/>
      <c r="NCX52" s="4"/>
      <c r="NCY52" s="4"/>
      <c r="NCZ52" s="4"/>
      <c r="NDA52" s="4"/>
      <c r="NDB52" s="4"/>
      <c r="NDC52" s="4"/>
      <c r="NDD52" s="4"/>
      <c r="NDE52" s="4"/>
      <c r="NDF52" s="4"/>
      <c r="NDG52" s="4"/>
      <c r="NDH52" s="4"/>
      <c r="NDI52" s="4"/>
      <c r="NDJ52" s="4"/>
      <c r="NDK52" s="4"/>
      <c r="NDL52" s="4"/>
      <c r="NDM52" s="4"/>
      <c r="NDN52" s="4"/>
      <c r="NDO52" s="4"/>
      <c r="NDP52" s="4"/>
      <c r="NDQ52" s="4"/>
      <c r="NDR52" s="4"/>
      <c r="NDS52" s="4"/>
      <c r="NDT52" s="4"/>
      <c r="NDU52" s="4"/>
      <c r="NDV52" s="4"/>
      <c r="NDW52" s="4"/>
      <c r="NDX52" s="4"/>
      <c r="NDY52" s="4"/>
      <c r="NDZ52" s="4"/>
      <c r="NEA52" s="4"/>
      <c r="NEB52" s="4"/>
      <c r="NEC52" s="4"/>
      <c r="NED52" s="4"/>
      <c r="NEE52" s="4"/>
      <c r="NEF52" s="4"/>
      <c r="NEG52" s="4"/>
      <c r="NEH52" s="4"/>
      <c r="NEI52" s="4"/>
      <c r="NEJ52" s="4"/>
      <c r="NEK52" s="4"/>
      <c r="NEL52" s="4"/>
      <c r="NEM52" s="4"/>
      <c r="NEN52" s="4"/>
      <c r="NEO52" s="4"/>
      <c r="NEP52" s="4"/>
      <c r="NEQ52" s="4"/>
      <c r="NER52" s="4"/>
      <c r="NES52" s="4"/>
      <c r="NET52" s="4"/>
      <c r="NEU52" s="4"/>
      <c r="NEV52" s="4"/>
      <c r="NEW52" s="4"/>
      <c r="NEX52" s="4"/>
      <c r="NEY52" s="4"/>
      <c r="NEZ52" s="4"/>
      <c r="NFA52" s="4"/>
      <c r="NFB52" s="4"/>
      <c r="NFC52" s="4"/>
      <c r="NFD52" s="4"/>
      <c r="NFE52" s="4"/>
      <c r="NFF52" s="4"/>
      <c r="NFG52" s="4"/>
      <c r="NFH52" s="4"/>
      <c r="NFI52" s="4"/>
      <c r="NFJ52" s="4"/>
      <c r="NFK52" s="4"/>
      <c r="NFL52" s="4"/>
      <c r="NFM52" s="4"/>
      <c r="NFN52" s="4"/>
      <c r="NFO52" s="4"/>
      <c r="NFP52" s="4"/>
      <c r="NFQ52" s="4"/>
      <c r="NFR52" s="4"/>
      <c r="NFS52" s="4"/>
      <c r="NFT52" s="4"/>
      <c r="NFU52" s="4"/>
      <c r="NFV52" s="4"/>
      <c r="NFW52" s="4"/>
      <c r="NFX52" s="4"/>
      <c r="NFY52" s="4"/>
      <c r="NFZ52" s="4"/>
      <c r="NGA52" s="4"/>
      <c r="NGB52" s="4"/>
      <c r="NGC52" s="4"/>
      <c r="NGD52" s="4"/>
      <c r="NGE52" s="4"/>
      <c r="NGF52" s="4"/>
      <c r="NGG52" s="4"/>
      <c r="NGH52" s="4"/>
      <c r="NGI52" s="4"/>
      <c r="NGJ52" s="4"/>
      <c r="NGK52" s="4"/>
      <c r="NGL52" s="4"/>
      <c r="NGM52" s="4"/>
      <c r="NGN52" s="4"/>
      <c r="NGO52" s="4"/>
      <c r="NGP52" s="4"/>
      <c r="NGQ52" s="4"/>
      <c r="NGR52" s="4"/>
      <c r="NGS52" s="4"/>
      <c r="NGT52" s="4"/>
      <c r="NGU52" s="4"/>
      <c r="NGV52" s="4"/>
      <c r="NGW52" s="4"/>
      <c r="NGX52" s="4"/>
      <c r="NGY52" s="4"/>
      <c r="NGZ52" s="4"/>
      <c r="NHA52" s="4"/>
      <c r="NHB52" s="4"/>
      <c r="NHC52" s="4"/>
      <c r="NHD52" s="4"/>
      <c r="NHE52" s="4"/>
      <c r="NHF52" s="4"/>
      <c r="NHG52" s="4"/>
      <c r="NHH52" s="4"/>
      <c r="NHI52" s="4"/>
      <c r="NHJ52" s="4"/>
      <c r="NHK52" s="4"/>
      <c r="NHL52" s="4"/>
      <c r="NHM52" s="4"/>
      <c r="NHN52" s="4"/>
      <c r="NHO52" s="4"/>
      <c r="NHP52" s="4"/>
      <c r="NHQ52" s="4"/>
      <c r="NHR52" s="4"/>
      <c r="NHS52" s="4"/>
      <c r="NHT52" s="4"/>
      <c r="NHU52" s="4"/>
      <c r="NHV52" s="4"/>
      <c r="NHW52" s="4"/>
      <c r="NHX52" s="4"/>
      <c r="NHY52" s="4"/>
      <c r="NHZ52" s="4"/>
      <c r="NIA52" s="4"/>
      <c r="NIB52" s="4"/>
      <c r="NIC52" s="4"/>
      <c r="NID52" s="4"/>
      <c r="NIE52" s="4"/>
      <c r="NIF52" s="4"/>
      <c r="NIG52" s="4"/>
      <c r="NIH52" s="4"/>
      <c r="NII52" s="4"/>
      <c r="NIJ52" s="4"/>
      <c r="NIK52" s="4"/>
      <c r="NIL52" s="4"/>
      <c r="NIM52" s="4"/>
      <c r="NIN52" s="4"/>
      <c r="NIO52" s="4"/>
      <c r="NIP52" s="4"/>
      <c r="NIQ52" s="4"/>
      <c r="NIR52" s="4"/>
      <c r="NIS52" s="4"/>
      <c r="NIT52" s="4"/>
      <c r="NIU52" s="4"/>
      <c r="NIV52" s="4"/>
      <c r="NIW52" s="4"/>
      <c r="NIX52" s="4"/>
      <c r="NIY52" s="4"/>
      <c r="NIZ52" s="4"/>
      <c r="NJA52" s="4"/>
      <c r="NJB52" s="4"/>
      <c r="NJC52" s="4"/>
      <c r="NJD52" s="4"/>
      <c r="NJE52" s="4"/>
      <c r="NJF52" s="4"/>
      <c r="NJG52" s="4"/>
      <c r="NJH52" s="4"/>
      <c r="NJI52" s="4"/>
      <c r="NJJ52" s="4"/>
      <c r="NJK52" s="4"/>
      <c r="NJL52" s="4"/>
      <c r="NJM52" s="4"/>
      <c r="NJN52" s="4"/>
      <c r="NJO52" s="4"/>
      <c r="NJP52" s="4"/>
      <c r="NJQ52" s="4"/>
      <c r="NJR52" s="4"/>
      <c r="NJS52" s="4"/>
      <c r="NJT52" s="4"/>
      <c r="NJU52" s="4"/>
      <c r="NJV52" s="4"/>
      <c r="NJW52" s="4"/>
      <c r="NJX52" s="4"/>
      <c r="NJY52" s="4"/>
      <c r="NJZ52" s="4"/>
      <c r="NKA52" s="4"/>
      <c r="NKB52" s="4"/>
      <c r="NKC52" s="4"/>
      <c r="NKD52" s="4"/>
      <c r="NKE52" s="4"/>
      <c r="NKF52" s="4"/>
      <c r="NKG52" s="4"/>
      <c r="NKH52" s="4"/>
      <c r="NKI52" s="4"/>
      <c r="NKJ52" s="4"/>
      <c r="NKK52" s="4"/>
      <c r="NKL52" s="4"/>
      <c r="NKM52" s="4"/>
      <c r="NKN52" s="4"/>
      <c r="NKO52" s="4"/>
      <c r="NKP52" s="4"/>
      <c r="NKQ52" s="4"/>
      <c r="NKR52" s="4"/>
      <c r="NKS52" s="4"/>
      <c r="NKT52" s="4"/>
      <c r="NKU52" s="4"/>
      <c r="NKV52" s="4"/>
      <c r="NKW52" s="4"/>
      <c r="NKX52" s="4"/>
      <c r="NKY52" s="4"/>
      <c r="NKZ52" s="4"/>
      <c r="NLA52" s="4"/>
      <c r="NLB52" s="4"/>
      <c r="NLC52" s="4"/>
      <c r="NLD52" s="4"/>
      <c r="NLE52" s="4"/>
      <c r="NLF52" s="4"/>
      <c r="NLG52" s="4"/>
      <c r="NLH52" s="4"/>
      <c r="NLI52" s="4"/>
      <c r="NLJ52" s="4"/>
      <c r="NLK52" s="4"/>
      <c r="NLL52" s="4"/>
      <c r="NLM52" s="4"/>
      <c r="NLN52" s="4"/>
      <c r="NLO52" s="4"/>
      <c r="NLP52" s="4"/>
      <c r="NLQ52" s="4"/>
      <c r="NLR52" s="4"/>
      <c r="NLS52" s="4"/>
      <c r="NLT52" s="4"/>
      <c r="NLU52" s="4"/>
      <c r="NLV52" s="4"/>
      <c r="NLW52" s="4"/>
      <c r="NLX52" s="4"/>
      <c r="NLY52" s="4"/>
      <c r="NLZ52" s="4"/>
      <c r="NMA52" s="4"/>
      <c r="NMB52" s="4"/>
      <c r="NMC52" s="4"/>
      <c r="NMD52" s="4"/>
      <c r="NME52" s="4"/>
      <c r="NMF52" s="4"/>
      <c r="NMG52" s="4"/>
      <c r="NMH52" s="4"/>
      <c r="NMI52" s="4"/>
      <c r="NMJ52" s="4"/>
      <c r="NMK52" s="4"/>
      <c r="NML52" s="4"/>
      <c r="NMM52" s="4"/>
      <c r="NMN52" s="4"/>
      <c r="NMO52" s="4"/>
      <c r="NMP52" s="4"/>
      <c r="NMQ52" s="4"/>
      <c r="NMR52" s="4"/>
      <c r="NMS52" s="4"/>
      <c r="NMT52" s="4"/>
      <c r="NMU52" s="4"/>
      <c r="NMV52" s="4"/>
      <c r="NMW52" s="4"/>
      <c r="NMX52" s="4"/>
      <c r="NMY52" s="4"/>
      <c r="NMZ52" s="4"/>
      <c r="NNA52" s="4"/>
      <c r="NNB52" s="4"/>
      <c r="NNC52" s="4"/>
      <c r="NND52" s="4"/>
      <c r="NNE52" s="4"/>
      <c r="NNF52" s="4"/>
      <c r="NNG52" s="4"/>
      <c r="NNH52" s="4"/>
      <c r="NNI52" s="4"/>
      <c r="NNJ52" s="4"/>
      <c r="NNK52" s="4"/>
      <c r="NNL52" s="4"/>
      <c r="NNM52" s="4"/>
      <c r="NNN52" s="4"/>
      <c r="NNO52" s="4"/>
      <c r="NNP52" s="4"/>
      <c r="NNQ52" s="4"/>
      <c r="NNR52" s="4"/>
      <c r="NNS52" s="4"/>
      <c r="NNT52" s="4"/>
      <c r="NNU52" s="4"/>
      <c r="NNV52" s="4"/>
      <c r="NNW52" s="4"/>
      <c r="NNX52" s="4"/>
      <c r="NNY52" s="4"/>
      <c r="NNZ52" s="4"/>
      <c r="NOA52" s="4"/>
      <c r="NOB52" s="4"/>
      <c r="NOC52" s="4"/>
      <c r="NOD52" s="4"/>
      <c r="NOE52" s="4"/>
      <c r="NOF52" s="4"/>
      <c r="NOG52" s="4"/>
      <c r="NOH52" s="4"/>
      <c r="NOI52" s="4"/>
      <c r="NOJ52" s="4"/>
      <c r="NOK52" s="4"/>
      <c r="NOL52" s="4"/>
      <c r="NOM52" s="4"/>
      <c r="NON52" s="4"/>
      <c r="NOO52" s="4"/>
      <c r="NOP52" s="4"/>
      <c r="NOQ52" s="4"/>
      <c r="NOR52" s="4"/>
      <c r="NOS52" s="4"/>
      <c r="NOT52" s="4"/>
      <c r="NOU52" s="4"/>
      <c r="NOV52" s="4"/>
      <c r="NOW52" s="4"/>
      <c r="NOX52" s="4"/>
      <c r="NOY52" s="4"/>
      <c r="NOZ52" s="4"/>
      <c r="NPA52" s="4"/>
      <c r="NPB52" s="4"/>
      <c r="NPC52" s="4"/>
      <c r="NPD52" s="4"/>
      <c r="NPE52" s="4"/>
      <c r="NPF52" s="4"/>
      <c r="NPG52" s="4"/>
      <c r="NPH52" s="4"/>
      <c r="NPI52" s="4"/>
      <c r="NPJ52" s="4"/>
      <c r="NPK52" s="4"/>
      <c r="NPL52" s="4"/>
      <c r="NPM52" s="4"/>
      <c r="NPN52" s="4"/>
      <c r="NPO52" s="4"/>
      <c r="NPP52" s="4"/>
      <c r="NPQ52" s="4"/>
      <c r="NPR52" s="4"/>
      <c r="NPS52" s="4"/>
      <c r="NPT52" s="4"/>
      <c r="NPU52" s="4"/>
      <c r="NPV52" s="4"/>
      <c r="NPW52" s="4"/>
      <c r="NPX52" s="4"/>
      <c r="NPY52" s="4"/>
      <c r="NPZ52" s="4"/>
      <c r="NQA52" s="4"/>
      <c r="NQB52" s="4"/>
      <c r="NQC52" s="4"/>
      <c r="NQD52" s="4"/>
      <c r="NQE52" s="4"/>
      <c r="NQF52" s="4"/>
      <c r="NQG52" s="4"/>
      <c r="NQH52" s="4"/>
      <c r="NQI52" s="4"/>
      <c r="NQJ52" s="4"/>
      <c r="NQK52" s="4"/>
      <c r="NQL52" s="4"/>
      <c r="NQM52" s="4"/>
      <c r="NQN52" s="4"/>
      <c r="NQO52" s="4"/>
      <c r="NQP52" s="4"/>
      <c r="NQQ52" s="4"/>
      <c r="NQR52" s="4"/>
      <c r="NQS52" s="4"/>
      <c r="NQT52" s="4"/>
      <c r="NQU52" s="4"/>
      <c r="NQV52" s="4"/>
      <c r="NQW52" s="4"/>
      <c r="NQX52" s="4"/>
      <c r="NQY52" s="4"/>
      <c r="NQZ52" s="4"/>
      <c r="NRA52" s="4"/>
      <c r="NRB52" s="4"/>
      <c r="NRC52" s="4"/>
      <c r="NRD52" s="4"/>
      <c r="NRE52" s="4"/>
      <c r="NRF52" s="4"/>
      <c r="NRG52" s="4"/>
      <c r="NRH52" s="4"/>
      <c r="NRI52" s="4"/>
      <c r="NRJ52" s="4"/>
      <c r="NRK52" s="4"/>
      <c r="NRL52" s="4"/>
      <c r="NRM52" s="4"/>
      <c r="NRN52" s="4"/>
      <c r="NRO52" s="4"/>
      <c r="NRP52" s="4"/>
      <c r="NRQ52" s="4"/>
      <c r="NRR52" s="4"/>
      <c r="NRS52" s="4"/>
      <c r="NRT52" s="4"/>
      <c r="NRU52" s="4"/>
      <c r="NRV52" s="4"/>
      <c r="NRW52" s="4"/>
      <c r="NRX52" s="4"/>
      <c r="NRY52" s="4"/>
      <c r="NRZ52" s="4"/>
      <c r="NSA52" s="4"/>
      <c r="NSB52" s="4"/>
      <c r="NSC52" s="4"/>
      <c r="NSD52" s="4"/>
      <c r="NSE52" s="4"/>
      <c r="NSF52" s="4"/>
      <c r="NSG52" s="4"/>
      <c r="NSH52" s="4"/>
      <c r="NSI52" s="4"/>
      <c r="NSJ52" s="4"/>
      <c r="NSK52" s="4"/>
      <c r="NSL52" s="4"/>
      <c r="NSM52" s="4"/>
      <c r="NSN52" s="4"/>
      <c r="NSO52" s="4"/>
      <c r="NSP52" s="4"/>
      <c r="NSQ52" s="4"/>
      <c r="NSR52" s="4"/>
      <c r="NSS52" s="4"/>
      <c r="NST52" s="4"/>
      <c r="NSU52" s="4"/>
      <c r="NSV52" s="4"/>
      <c r="NSW52" s="4"/>
      <c r="NSX52" s="4"/>
      <c r="NSY52" s="4"/>
      <c r="NSZ52" s="4"/>
      <c r="NTA52" s="4"/>
      <c r="NTB52" s="4"/>
      <c r="NTC52" s="4"/>
      <c r="NTD52" s="4"/>
      <c r="NTE52" s="4"/>
      <c r="NTF52" s="4"/>
      <c r="NTG52" s="4"/>
      <c r="NTH52" s="4"/>
      <c r="NTI52" s="4"/>
      <c r="NTJ52" s="4"/>
      <c r="NTK52" s="4"/>
      <c r="NTL52" s="4"/>
      <c r="NTM52" s="4"/>
      <c r="NTN52" s="4"/>
      <c r="NTO52" s="4"/>
      <c r="NTP52" s="4"/>
      <c r="NTQ52" s="4"/>
      <c r="NTR52" s="4"/>
      <c r="NTS52" s="4"/>
      <c r="NTT52" s="4"/>
      <c r="NTU52" s="4"/>
      <c r="NTV52" s="4"/>
      <c r="NTW52" s="4"/>
      <c r="NTX52" s="4"/>
      <c r="NTY52" s="4"/>
      <c r="NTZ52" s="4"/>
      <c r="NUA52" s="4"/>
      <c r="NUB52" s="4"/>
      <c r="NUC52" s="4"/>
      <c r="NUD52" s="4"/>
      <c r="NUE52" s="4"/>
      <c r="NUF52" s="4"/>
      <c r="NUG52" s="4"/>
      <c r="NUH52" s="4"/>
      <c r="NUI52" s="4"/>
      <c r="NUJ52" s="4"/>
      <c r="NUK52" s="4"/>
      <c r="NUL52" s="4"/>
      <c r="NUM52" s="4"/>
      <c r="NUN52" s="4"/>
      <c r="NUO52" s="4"/>
      <c r="NUP52" s="4"/>
      <c r="NUQ52" s="4"/>
      <c r="NUR52" s="4"/>
      <c r="NUS52" s="4"/>
      <c r="NUT52" s="4"/>
      <c r="NUU52" s="4"/>
      <c r="NUV52" s="4"/>
      <c r="NUW52" s="4"/>
      <c r="NUX52" s="4"/>
      <c r="NUY52" s="4"/>
      <c r="NUZ52" s="4"/>
      <c r="NVA52" s="4"/>
      <c r="NVB52" s="4"/>
      <c r="NVC52" s="4"/>
      <c r="NVD52" s="4"/>
      <c r="NVE52" s="4"/>
      <c r="NVF52" s="4"/>
      <c r="NVG52" s="4"/>
      <c r="NVH52" s="4"/>
      <c r="NVI52" s="4"/>
      <c r="NVJ52" s="4"/>
      <c r="NVK52" s="4"/>
      <c r="NVL52" s="4"/>
      <c r="NVM52" s="4"/>
      <c r="NVN52" s="4"/>
      <c r="NVO52" s="4"/>
      <c r="NVP52" s="4"/>
      <c r="NVQ52" s="4"/>
      <c r="NVR52" s="4"/>
      <c r="NVS52" s="4"/>
      <c r="NVT52" s="4"/>
      <c r="NVU52" s="4"/>
      <c r="NVV52" s="4"/>
      <c r="NVW52" s="4"/>
      <c r="NVX52" s="4"/>
      <c r="NVY52" s="4"/>
      <c r="NVZ52" s="4"/>
      <c r="NWA52" s="4"/>
      <c r="NWB52" s="4"/>
      <c r="NWC52" s="4"/>
      <c r="NWD52" s="4"/>
      <c r="NWE52" s="4"/>
      <c r="NWF52" s="4"/>
      <c r="NWG52" s="4"/>
      <c r="NWH52" s="4"/>
      <c r="NWI52" s="4"/>
      <c r="NWJ52" s="4"/>
      <c r="NWK52" s="4"/>
      <c r="NWL52" s="4"/>
      <c r="NWM52" s="4"/>
      <c r="NWN52" s="4"/>
      <c r="NWO52" s="4"/>
      <c r="NWP52" s="4"/>
      <c r="NWQ52" s="4"/>
      <c r="NWR52" s="4"/>
      <c r="NWS52" s="4"/>
      <c r="NWT52" s="4"/>
      <c r="NWU52" s="4"/>
      <c r="NWV52" s="4"/>
      <c r="NWW52" s="4"/>
      <c r="NWX52" s="4"/>
      <c r="NWY52" s="4"/>
      <c r="NWZ52" s="4"/>
      <c r="NXA52" s="4"/>
      <c r="NXB52" s="4"/>
      <c r="NXC52" s="4"/>
      <c r="NXD52" s="4"/>
      <c r="NXE52" s="4"/>
      <c r="NXF52" s="4"/>
      <c r="NXG52" s="4"/>
      <c r="NXH52" s="4"/>
      <c r="NXI52" s="4"/>
      <c r="NXJ52" s="4"/>
      <c r="NXK52" s="4"/>
      <c r="NXL52" s="4"/>
      <c r="NXM52" s="4"/>
      <c r="NXN52" s="4"/>
      <c r="NXO52" s="4"/>
      <c r="NXP52" s="4"/>
      <c r="NXQ52" s="4"/>
      <c r="NXR52" s="4"/>
      <c r="NXS52" s="4"/>
      <c r="NXT52" s="4"/>
      <c r="NXU52" s="4"/>
      <c r="NXV52" s="4"/>
      <c r="NXW52" s="4"/>
      <c r="NXX52" s="4"/>
      <c r="NXY52" s="4"/>
      <c r="NXZ52" s="4"/>
      <c r="NYA52" s="4"/>
      <c r="NYB52" s="4"/>
      <c r="NYC52" s="4"/>
      <c r="NYD52" s="4"/>
      <c r="NYE52" s="4"/>
      <c r="NYF52" s="4"/>
      <c r="NYG52" s="4"/>
      <c r="NYH52" s="4"/>
      <c r="NYI52" s="4"/>
      <c r="NYJ52" s="4"/>
      <c r="NYK52" s="4"/>
      <c r="NYL52" s="4"/>
      <c r="NYM52" s="4"/>
      <c r="NYN52" s="4"/>
      <c r="NYO52" s="4"/>
      <c r="NYP52" s="4"/>
      <c r="NYQ52" s="4"/>
      <c r="NYR52" s="4"/>
      <c r="NYS52" s="4"/>
      <c r="NYT52" s="4"/>
      <c r="NYU52" s="4"/>
      <c r="NYV52" s="4"/>
      <c r="NYW52" s="4"/>
      <c r="NYX52" s="4"/>
      <c r="NYY52" s="4"/>
      <c r="NYZ52" s="4"/>
      <c r="NZA52" s="4"/>
      <c r="NZB52" s="4"/>
      <c r="NZC52" s="4"/>
      <c r="NZD52" s="4"/>
      <c r="NZE52" s="4"/>
      <c r="NZF52" s="4"/>
      <c r="NZG52" s="4"/>
      <c r="NZH52" s="4"/>
      <c r="NZI52" s="4"/>
      <c r="NZJ52" s="4"/>
      <c r="NZK52" s="4"/>
      <c r="NZL52" s="4"/>
      <c r="NZM52" s="4"/>
      <c r="NZN52" s="4"/>
      <c r="NZO52" s="4"/>
      <c r="NZP52" s="4"/>
      <c r="NZQ52" s="4"/>
      <c r="NZR52" s="4"/>
      <c r="NZS52" s="4"/>
      <c r="NZT52" s="4"/>
      <c r="NZU52" s="4"/>
      <c r="NZV52" s="4"/>
      <c r="NZW52" s="4"/>
      <c r="NZX52" s="4"/>
      <c r="NZY52" s="4"/>
      <c r="NZZ52" s="4"/>
      <c r="OAA52" s="4"/>
      <c r="OAB52" s="4"/>
      <c r="OAC52" s="4"/>
      <c r="OAD52" s="4"/>
      <c r="OAE52" s="4"/>
      <c r="OAF52" s="4"/>
      <c r="OAG52" s="4"/>
      <c r="OAH52" s="4"/>
      <c r="OAI52" s="4"/>
      <c r="OAJ52" s="4"/>
      <c r="OAK52" s="4"/>
      <c r="OAL52" s="4"/>
      <c r="OAM52" s="4"/>
      <c r="OAN52" s="4"/>
      <c r="OAO52" s="4"/>
      <c r="OAP52" s="4"/>
      <c r="OAQ52" s="4"/>
      <c r="OAR52" s="4"/>
      <c r="OAS52" s="4"/>
      <c r="OAT52" s="4"/>
      <c r="OAU52" s="4"/>
      <c r="OAV52" s="4"/>
      <c r="OAW52" s="4"/>
      <c r="OAX52" s="4"/>
      <c r="OAY52" s="4"/>
      <c r="OAZ52" s="4"/>
      <c r="OBA52" s="4"/>
      <c r="OBB52" s="4"/>
      <c r="OBC52" s="4"/>
      <c r="OBD52" s="4"/>
      <c r="OBE52" s="4"/>
      <c r="OBF52" s="4"/>
      <c r="OBG52" s="4"/>
      <c r="OBH52" s="4"/>
      <c r="OBI52" s="4"/>
      <c r="OBJ52" s="4"/>
      <c r="OBK52" s="4"/>
      <c r="OBL52" s="4"/>
      <c r="OBM52" s="4"/>
      <c r="OBN52" s="4"/>
      <c r="OBO52" s="4"/>
      <c r="OBP52" s="4"/>
      <c r="OBQ52" s="4"/>
      <c r="OBR52" s="4"/>
      <c r="OBS52" s="4"/>
      <c r="OBT52" s="4"/>
      <c r="OBU52" s="4"/>
      <c r="OBV52" s="4"/>
      <c r="OBW52" s="4"/>
      <c r="OBX52" s="4"/>
      <c r="OBY52" s="4"/>
      <c r="OBZ52" s="4"/>
      <c r="OCA52" s="4"/>
      <c r="OCB52" s="4"/>
      <c r="OCC52" s="4"/>
      <c r="OCD52" s="4"/>
      <c r="OCE52" s="4"/>
      <c r="OCF52" s="4"/>
      <c r="OCG52" s="4"/>
      <c r="OCH52" s="4"/>
      <c r="OCI52" s="4"/>
      <c r="OCJ52" s="4"/>
      <c r="OCK52" s="4"/>
      <c r="OCL52" s="4"/>
      <c r="OCM52" s="4"/>
      <c r="OCN52" s="4"/>
      <c r="OCO52" s="4"/>
      <c r="OCP52" s="4"/>
      <c r="OCQ52" s="4"/>
      <c r="OCR52" s="4"/>
      <c r="OCS52" s="4"/>
      <c r="OCT52" s="4"/>
      <c r="OCU52" s="4"/>
      <c r="OCV52" s="4"/>
      <c r="OCW52" s="4"/>
      <c r="OCX52" s="4"/>
      <c r="OCY52" s="4"/>
      <c r="OCZ52" s="4"/>
      <c r="ODA52" s="4"/>
      <c r="ODB52" s="4"/>
      <c r="ODC52" s="4"/>
      <c r="ODD52" s="4"/>
      <c r="ODE52" s="4"/>
      <c r="ODF52" s="4"/>
      <c r="ODG52" s="4"/>
      <c r="ODH52" s="4"/>
      <c r="ODI52" s="4"/>
      <c r="ODJ52" s="4"/>
      <c r="ODK52" s="4"/>
      <c r="ODL52" s="4"/>
      <c r="ODM52" s="4"/>
      <c r="ODN52" s="4"/>
      <c r="ODO52" s="4"/>
      <c r="ODP52" s="4"/>
      <c r="ODQ52" s="4"/>
      <c r="ODR52" s="4"/>
      <c r="ODS52" s="4"/>
      <c r="ODT52" s="4"/>
      <c r="ODU52" s="4"/>
      <c r="ODV52" s="4"/>
      <c r="ODW52" s="4"/>
      <c r="ODX52" s="4"/>
      <c r="ODY52" s="4"/>
      <c r="ODZ52" s="4"/>
      <c r="OEA52" s="4"/>
      <c r="OEB52" s="4"/>
      <c r="OEC52" s="4"/>
      <c r="OED52" s="4"/>
      <c r="OEE52" s="4"/>
      <c r="OEF52" s="4"/>
      <c r="OEG52" s="4"/>
      <c r="OEH52" s="4"/>
      <c r="OEI52" s="4"/>
      <c r="OEJ52" s="4"/>
      <c r="OEK52" s="4"/>
      <c r="OEL52" s="4"/>
      <c r="OEM52" s="4"/>
      <c r="OEN52" s="4"/>
      <c r="OEO52" s="4"/>
      <c r="OEP52" s="4"/>
      <c r="OEQ52" s="4"/>
      <c r="OER52" s="4"/>
      <c r="OES52" s="4"/>
      <c r="OET52" s="4"/>
      <c r="OEU52" s="4"/>
      <c r="OEV52" s="4"/>
      <c r="OEW52" s="4"/>
      <c r="OEX52" s="4"/>
      <c r="OEY52" s="4"/>
      <c r="OEZ52" s="4"/>
      <c r="OFA52" s="4"/>
      <c r="OFB52" s="4"/>
      <c r="OFC52" s="4"/>
      <c r="OFD52" s="4"/>
      <c r="OFE52" s="4"/>
      <c r="OFF52" s="4"/>
      <c r="OFG52" s="4"/>
      <c r="OFH52" s="4"/>
      <c r="OFI52" s="4"/>
      <c r="OFJ52" s="4"/>
      <c r="OFK52" s="4"/>
      <c r="OFL52" s="4"/>
      <c r="OFM52" s="4"/>
      <c r="OFN52" s="4"/>
      <c r="OFO52" s="4"/>
      <c r="OFP52" s="4"/>
      <c r="OFQ52" s="4"/>
      <c r="OFR52" s="4"/>
      <c r="OFS52" s="4"/>
      <c r="OFT52" s="4"/>
      <c r="OFU52" s="4"/>
      <c r="OFV52" s="4"/>
      <c r="OFW52" s="4"/>
      <c r="OFX52" s="4"/>
      <c r="OFY52" s="4"/>
      <c r="OFZ52" s="4"/>
      <c r="OGA52" s="4"/>
      <c r="OGB52" s="4"/>
      <c r="OGC52" s="4"/>
      <c r="OGD52" s="4"/>
      <c r="OGE52" s="4"/>
      <c r="OGF52" s="4"/>
      <c r="OGG52" s="4"/>
      <c r="OGH52" s="4"/>
      <c r="OGI52" s="4"/>
      <c r="OGJ52" s="4"/>
      <c r="OGK52" s="4"/>
      <c r="OGL52" s="4"/>
      <c r="OGM52" s="4"/>
      <c r="OGN52" s="4"/>
      <c r="OGO52" s="4"/>
      <c r="OGP52" s="4"/>
      <c r="OGQ52" s="4"/>
      <c r="OGR52" s="4"/>
      <c r="OGS52" s="4"/>
      <c r="OGT52" s="4"/>
      <c r="OGU52" s="4"/>
      <c r="OGV52" s="4"/>
      <c r="OGW52" s="4"/>
      <c r="OGX52" s="4"/>
      <c r="OGY52" s="4"/>
      <c r="OGZ52" s="4"/>
      <c r="OHA52" s="4"/>
      <c r="OHB52" s="4"/>
      <c r="OHC52" s="4"/>
      <c r="OHD52" s="4"/>
      <c r="OHE52" s="4"/>
      <c r="OHF52" s="4"/>
      <c r="OHG52" s="4"/>
      <c r="OHH52" s="4"/>
      <c r="OHI52" s="4"/>
      <c r="OHJ52" s="4"/>
      <c r="OHK52" s="4"/>
      <c r="OHL52" s="4"/>
      <c r="OHM52" s="4"/>
      <c r="OHN52" s="4"/>
      <c r="OHO52" s="4"/>
      <c r="OHP52" s="4"/>
      <c r="OHQ52" s="4"/>
      <c r="OHR52" s="4"/>
      <c r="OHS52" s="4"/>
      <c r="OHT52" s="4"/>
      <c r="OHU52" s="4"/>
      <c r="OHV52" s="4"/>
      <c r="OHW52" s="4"/>
      <c r="OHX52" s="4"/>
      <c r="OHY52" s="4"/>
      <c r="OHZ52" s="4"/>
      <c r="OIA52" s="4"/>
      <c r="OIB52" s="4"/>
      <c r="OIC52" s="4"/>
      <c r="OID52" s="4"/>
      <c r="OIE52" s="4"/>
      <c r="OIF52" s="4"/>
      <c r="OIG52" s="4"/>
      <c r="OIH52" s="4"/>
      <c r="OII52" s="4"/>
      <c r="OIJ52" s="4"/>
      <c r="OIK52" s="4"/>
      <c r="OIL52" s="4"/>
      <c r="OIM52" s="4"/>
      <c r="OIN52" s="4"/>
      <c r="OIO52" s="4"/>
      <c r="OIP52" s="4"/>
      <c r="OIQ52" s="4"/>
      <c r="OIR52" s="4"/>
      <c r="OIS52" s="4"/>
      <c r="OIT52" s="4"/>
      <c r="OIU52" s="4"/>
      <c r="OIV52" s="4"/>
      <c r="OIW52" s="4"/>
      <c r="OIX52" s="4"/>
      <c r="OIY52" s="4"/>
      <c r="OIZ52" s="4"/>
      <c r="OJA52" s="4"/>
      <c r="OJB52" s="4"/>
      <c r="OJC52" s="4"/>
      <c r="OJD52" s="4"/>
      <c r="OJE52" s="4"/>
      <c r="OJF52" s="4"/>
      <c r="OJG52" s="4"/>
      <c r="OJH52" s="4"/>
      <c r="OJI52" s="4"/>
      <c r="OJJ52" s="4"/>
      <c r="OJK52" s="4"/>
      <c r="OJL52" s="4"/>
      <c r="OJM52" s="4"/>
      <c r="OJN52" s="4"/>
      <c r="OJO52" s="4"/>
      <c r="OJP52" s="4"/>
      <c r="OJQ52" s="4"/>
      <c r="OJR52" s="4"/>
      <c r="OJS52" s="4"/>
      <c r="OJT52" s="4"/>
      <c r="OJU52" s="4"/>
      <c r="OJV52" s="4"/>
      <c r="OJW52" s="4"/>
      <c r="OJX52" s="4"/>
      <c r="OJY52" s="4"/>
      <c r="OJZ52" s="4"/>
      <c r="OKA52" s="4"/>
      <c r="OKB52" s="4"/>
      <c r="OKC52" s="4"/>
      <c r="OKD52" s="4"/>
      <c r="OKE52" s="4"/>
      <c r="OKF52" s="4"/>
      <c r="OKG52" s="4"/>
      <c r="OKH52" s="4"/>
      <c r="OKI52" s="4"/>
      <c r="OKJ52" s="4"/>
      <c r="OKK52" s="4"/>
      <c r="OKL52" s="4"/>
      <c r="OKM52" s="4"/>
      <c r="OKN52" s="4"/>
      <c r="OKO52" s="4"/>
      <c r="OKP52" s="4"/>
      <c r="OKQ52" s="4"/>
      <c r="OKR52" s="4"/>
      <c r="OKS52" s="4"/>
      <c r="OKT52" s="4"/>
      <c r="OKU52" s="4"/>
      <c r="OKV52" s="4"/>
      <c r="OKW52" s="4"/>
      <c r="OKX52" s="4"/>
      <c r="OKY52" s="4"/>
      <c r="OKZ52" s="4"/>
      <c r="OLA52" s="4"/>
      <c r="OLB52" s="4"/>
      <c r="OLC52" s="4"/>
      <c r="OLD52" s="4"/>
      <c r="OLE52" s="4"/>
      <c r="OLF52" s="4"/>
      <c r="OLG52" s="4"/>
      <c r="OLH52" s="4"/>
      <c r="OLI52" s="4"/>
      <c r="OLJ52" s="4"/>
      <c r="OLK52" s="4"/>
      <c r="OLL52" s="4"/>
      <c r="OLM52" s="4"/>
      <c r="OLN52" s="4"/>
      <c r="OLO52" s="4"/>
      <c r="OLP52" s="4"/>
      <c r="OLQ52" s="4"/>
      <c r="OLR52" s="4"/>
      <c r="OLS52" s="4"/>
      <c r="OLT52" s="4"/>
      <c r="OLU52" s="4"/>
      <c r="OLV52" s="4"/>
      <c r="OLW52" s="4"/>
      <c r="OLX52" s="4"/>
      <c r="OLY52" s="4"/>
      <c r="OLZ52" s="4"/>
      <c r="OMA52" s="4"/>
      <c r="OMB52" s="4"/>
      <c r="OMC52" s="4"/>
      <c r="OMD52" s="4"/>
      <c r="OME52" s="4"/>
      <c r="OMF52" s="4"/>
      <c r="OMG52" s="4"/>
      <c r="OMH52" s="4"/>
      <c r="OMI52" s="4"/>
      <c r="OMJ52" s="4"/>
      <c r="OMK52" s="4"/>
      <c r="OML52" s="4"/>
      <c r="OMM52" s="4"/>
      <c r="OMN52" s="4"/>
      <c r="OMO52" s="4"/>
      <c r="OMP52" s="4"/>
      <c r="OMQ52" s="4"/>
      <c r="OMR52" s="4"/>
      <c r="OMS52" s="4"/>
      <c r="OMT52" s="4"/>
      <c r="OMU52" s="4"/>
      <c r="OMV52" s="4"/>
      <c r="OMW52" s="4"/>
      <c r="OMX52" s="4"/>
      <c r="OMY52" s="4"/>
      <c r="OMZ52" s="4"/>
      <c r="ONA52" s="4"/>
      <c r="ONB52" s="4"/>
      <c r="ONC52" s="4"/>
      <c r="OND52" s="4"/>
      <c r="ONE52" s="4"/>
      <c r="ONF52" s="4"/>
      <c r="ONG52" s="4"/>
      <c r="ONH52" s="4"/>
      <c r="ONI52" s="4"/>
      <c r="ONJ52" s="4"/>
      <c r="ONK52" s="4"/>
      <c r="ONL52" s="4"/>
      <c r="ONM52" s="4"/>
      <c r="ONN52" s="4"/>
      <c r="ONO52" s="4"/>
      <c r="ONP52" s="4"/>
      <c r="ONQ52" s="4"/>
      <c r="ONR52" s="4"/>
      <c r="ONS52" s="4"/>
      <c r="ONT52" s="4"/>
      <c r="ONU52" s="4"/>
      <c r="ONV52" s="4"/>
      <c r="ONW52" s="4"/>
      <c r="ONX52" s="4"/>
      <c r="ONY52" s="4"/>
      <c r="ONZ52" s="4"/>
      <c r="OOA52" s="4"/>
      <c r="OOB52" s="4"/>
      <c r="OOC52" s="4"/>
      <c r="OOD52" s="4"/>
      <c r="OOE52" s="4"/>
      <c r="OOF52" s="4"/>
      <c r="OOG52" s="4"/>
      <c r="OOH52" s="4"/>
      <c r="OOI52" s="4"/>
      <c r="OOJ52" s="4"/>
      <c r="OOK52" s="4"/>
      <c r="OOL52" s="4"/>
      <c r="OOM52" s="4"/>
      <c r="OON52" s="4"/>
      <c r="OOO52" s="4"/>
      <c r="OOP52" s="4"/>
      <c r="OOQ52" s="4"/>
      <c r="OOR52" s="4"/>
      <c r="OOS52" s="4"/>
      <c r="OOT52" s="4"/>
      <c r="OOU52" s="4"/>
      <c r="OOV52" s="4"/>
      <c r="OOW52" s="4"/>
      <c r="OOX52" s="4"/>
      <c r="OOY52" s="4"/>
      <c r="OOZ52" s="4"/>
      <c r="OPA52" s="4"/>
      <c r="OPB52" s="4"/>
      <c r="OPC52" s="4"/>
      <c r="OPD52" s="4"/>
      <c r="OPE52" s="4"/>
      <c r="OPF52" s="4"/>
      <c r="OPG52" s="4"/>
      <c r="OPH52" s="4"/>
      <c r="OPI52" s="4"/>
      <c r="OPJ52" s="4"/>
      <c r="OPK52" s="4"/>
      <c r="OPL52" s="4"/>
      <c r="OPM52" s="4"/>
      <c r="OPN52" s="4"/>
      <c r="OPO52" s="4"/>
      <c r="OPP52" s="4"/>
      <c r="OPQ52" s="4"/>
      <c r="OPR52" s="4"/>
      <c r="OPS52" s="4"/>
      <c r="OPT52" s="4"/>
      <c r="OPU52" s="4"/>
      <c r="OPV52" s="4"/>
      <c r="OPW52" s="4"/>
      <c r="OPX52" s="4"/>
      <c r="OPY52" s="4"/>
      <c r="OPZ52" s="4"/>
      <c r="OQA52" s="4"/>
      <c r="OQB52" s="4"/>
      <c r="OQC52" s="4"/>
      <c r="OQD52" s="4"/>
      <c r="OQE52" s="4"/>
      <c r="OQF52" s="4"/>
      <c r="OQG52" s="4"/>
      <c r="OQH52" s="4"/>
      <c r="OQI52" s="4"/>
      <c r="OQJ52" s="4"/>
      <c r="OQK52" s="4"/>
      <c r="OQL52" s="4"/>
      <c r="OQM52" s="4"/>
      <c r="OQN52" s="4"/>
      <c r="OQO52" s="4"/>
      <c r="OQP52" s="4"/>
      <c r="OQQ52" s="4"/>
      <c r="OQR52" s="4"/>
      <c r="OQS52" s="4"/>
      <c r="OQT52" s="4"/>
      <c r="OQU52" s="4"/>
      <c r="OQV52" s="4"/>
      <c r="OQW52" s="4"/>
      <c r="OQX52" s="4"/>
      <c r="OQY52" s="4"/>
      <c r="OQZ52" s="4"/>
      <c r="ORA52" s="4"/>
      <c r="ORB52" s="4"/>
      <c r="ORC52" s="4"/>
      <c r="ORD52" s="4"/>
      <c r="ORE52" s="4"/>
      <c r="ORF52" s="4"/>
      <c r="ORG52" s="4"/>
      <c r="ORH52" s="4"/>
      <c r="ORI52" s="4"/>
      <c r="ORJ52" s="4"/>
      <c r="ORK52" s="4"/>
      <c r="ORL52" s="4"/>
      <c r="ORM52" s="4"/>
      <c r="ORN52" s="4"/>
      <c r="ORO52" s="4"/>
      <c r="ORP52" s="4"/>
      <c r="ORQ52" s="4"/>
      <c r="ORR52" s="4"/>
      <c r="ORS52" s="4"/>
      <c r="ORT52" s="4"/>
      <c r="ORU52" s="4"/>
      <c r="ORV52" s="4"/>
      <c r="ORW52" s="4"/>
      <c r="ORX52" s="4"/>
      <c r="ORY52" s="4"/>
      <c r="ORZ52" s="4"/>
      <c r="OSA52" s="4"/>
      <c r="OSB52" s="4"/>
      <c r="OSC52" s="4"/>
      <c r="OSD52" s="4"/>
      <c r="OSE52" s="4"/>
      <c r="OSF52" s="4"/>
      <c r="OSG52" s="4"/>
      <c r="OSH52" s="4"/>
      <c r="OSI52" s="4"/>
      <c r="OSJ52" s="4"/>
      <c r="OSK52" s="4"/>
      <c r="OSL52" s="4"/>
      <c r="OSM52" s="4"/>
      <c r="OSN52" s="4"/>
      <c r="OSO52" s="4"/>
      <c r="OSP52" s="4"/>
      <c r="OSQ52" s="4"/>
      <c r="OSR52" s="4"/>
      <c r="OSS52" s="4"/>
      <c r="OST52" s="4"/>
      <c r="OSU52" s="4"/>
      <c r="OSV52" s="4"/>
      <c r="OSW52" s="4"/>
      <c r="OSX52" s="4"/>
      <c r="OSY52" s="4"/>
      <c r="OSZ52" s="4"/>
      <c r="OTA52" s="4"/>
      <c r="OTB52" s="4"/>
      <c r="OTC52" s="4"/>
      <c r="OTD52" s="4"/>
      <c r="OTE52" s="4"/>
      <c r="OTF52" s="4"/>
      <c r="OTG52" s="4"/>
      <c r="OTH52" s="4"/>
      <c r="OTI52" s="4"/>
      <c r="OTJ52" s="4"/>
      <c r="OTK52" s="4"/>
      <c r="OTL52" s="4"/>
      <c r="OTM52" s="4"/>
      <c r="OTN52" s="4"/>
      <c r="OTO52" s="4"/>
      <c r="OTP52" s="4"/>
      <c r="OTQ52" s="4"/>
      <c r="OTR52" s="4"/>
      <c r="OTS52" s="4"/>
      <c r="OTT52" s="4"/>
      <c r="OTU52" s="4"/>
      <c r="OTV52" s="4"/>
      <c r="OTW52" s="4"/>
      <c r="OTX52" s="4"/>
      <c r="OTY52" s="4"/>
      <c r="OTZ52" s="4"/>
      <c r="OUA52" s="4"/>
      <c r="OUB52" s="4"/>
      <c r="OUC52" s="4"/>
      <c r="OUD52" s="4"/>
      <c r="OUE52" s="4"/>
      <c r="OUF52" s="4"/>
      <c r="OUG52" s="4"/>
      <c r="OUH52" s="4"/>
      <c r="OUI52" s="4"/>
      <c r="OUJ52" s="4"/>
      <c r="OUK52" s="4"/>
      <c r="OUL52" s="4"/>
      <c r="OUM52" s="4"/>
      <c r="OUN52" s="4"/>
      <c r="OUO52" s="4"/>
      <c r="OUP52" s="4"/>
      <c r="OUQ52" s="4"/>
      <c r="OUR52" s="4"/>
      <c r="OUS52" s="4"/>
      <c r="OUT52" s="4"/>
      <c r="OUU52" s="4"/>
      <c r="OUV52" s="4"/>
      <c r="OUW52" s="4"/>
      <c r="OUX52" s="4"/>
      <c r="OUY52" s="4"/>
      <c r="OUZ52" s="4"/>
      <c r="OVA52" s="4"/>
      <c r="OVB52" s="4"/>
      <c r="OVC52" s="4"/>
      <c r="OVD52" s="4"/>
      <c r="OVE52" s="4"/>
      <c r="OVF52" s="4"/>
      <c r="OVG52" s="4"/>
      <c r="OVH52" s="4"/>
      <c r="OVI52" s="4"/>
      <c r="OVJ52" s="4"/>
      <c r="OVK52" s="4"/>
      <c r="OVL52" s="4"/>
      <c r="OVM52" s="4"/>
      <c r="OVN52" s="4"/>
      <c r="OVO52" s="4"/>
      <c r="OVP52" s="4"/>
      <c r="OVQ52" s="4"/>
      <c r="OVR52" s="4"/>
      <c r="OVS52" s="4"/>
      <c r="OVT52" s="4"/>
      <c r="OVU52" s="4"/>
      <c r="OVV52" s="4"/>
      <c r="OVW52" s="4"/>
      <c r="OVX52" s="4"/>
      <c r="OVY52" s="4"/>
      <c r="OVZ52" s="4"/>
      <c r="OWA52" s="4"/>
      <c r="OWB52" s="4"/>
      <c r="OWC52" s="4"/>
      <c r="OWD52" s="4"/>
      <c r="OWE52" s="4"/>
      <c r="OWF52" s="4"/>
      <c r="OWG52" s="4"/>
      <c r="OWH52" s="4"/>
      <c r="OWI52" s="4"/>
      <c r="OWJ52" s="4"/>
      <c r="OWK52" s="4"/>
      <c r="OWL52" s="4"/>
      <c r="OWM52" s="4"/>
      <c r="OWN52" s="4"/>
      <c r="OWO52" s="4"/>
      <c r="OWP52" s="4"/>
      <c r="OWQ52" s="4"/>
      <c r="OWR52" s="4"/>
      <c r="OWS52" s="4"/>
      <c r="OWT52" s="4"/>
      <c r="OWU52" s="4"/>
      <c r="OWV52" s="4"/>
      <c r="OWW52" s="4"/>
      <c r="OWX52" s="4"/>
      <c r="OWY52" s="4"/>
      <c r="OWZ52" s="4"/>
      <c r="OXA52" s="4"/>
      <c r="OXB52" s="4"/>
      <c r="OXC52" s="4"/>
      <c r="OXD52" s="4"/>
      <c r="OXE52" s="4"/>
      <c r="OXF52" s="4"/>
      <c r="OXG52" s="4"/>
      <c r="OXH52" s="4"/>
      <c r="OXI52" s="4"/>
      <c r="OXJ52" s="4"/>
      <c r="OXK52" s="4"/>
      <c r="OXL52" s="4"/>
      <c r="OXM52" s="4"/>
      <c r="OXN52" s="4"/>
      <c r="OXO52" s="4"/>
      <c r="OXP52" s="4"/>
      <c r="OXQ52" s="4"/>
      <c r="OXR52" s="4"/>
      <c r="OXS52" s="4"/>
      <c r="OXT52" s="4"/>
      <c r="OXU52" s="4"/>
      <c r="OXV52" s="4"/>
      <c r="OXW52" s="4"/>
      <c r="OXX52" s="4"/>
      <c r="OXY52" s="4"/>
      <c r="OXZ52" s="4"/>
      <c r="OYA52" s="4"/>
      <c r="OYB52" s="4"/>
      <c r="OYC52" s="4"/>
      <c r="OYD52" s="4"/>
      <c r="OYE52" s="4"/>
      <c r="OYF52" s="4"/>
      <c r="OYG52" s="4"/>
      <c r="OYH52" s="4"/>
      <c r="OYI52" s="4"/>
      <c r="OYJ52" s="4"/>
      <c r="OYK52" s="4"/>
      <c r="OYL52" s="4"/>
      <c r="OYM52" s="4"/>
      <c r="OYN52" s="4"/>
      <c r="OYO52" s="4"/>
      <c r="OYP52" s="4"/>
      <c r="OYQ52" s="4"/>
      <c r="OYR52" s="4"/>
      <c r="OYS52" s="4"/>
      <c r="OYT52" s="4"/>
      <c r="OYU52" s="4"/>
      <c r="OYV52" s="4"/>
      <c r="OYW52" s="4"/>
      <c r="OYX52" s="4"/>
      <c r="OYY52" s="4"/>
      <c r="OYZ52" s="4"/>
      <c r="OZA52" s="4"/>
      <c r="OZB52" s="4"/>
      <c r="OZC52" s="4"/>
      <c r="OZD52" s="4"/>
      <c r="OZE52" s="4"/>
      <c r="OZF52" s="4"/>
      <c r="OZG52" s="4"/>
      <c r="OZH52" s="4"/>
      <c r="OZI52" s="4"/>
      <c r="OZJ52" s="4"/>
      <c r="OZK52" s="4"/>
      <c r="OZL52" s="4"/>
      <c r="OZM52" s="4"/>
      <c r="OZN52" s="4"/>
      <c r="OZO52" s="4"/>
      <c r="OZP52" s="4"/>
      <c r="OZQ52" s="4"/>
      <c r="OZR52" s="4"/>
      <c r="OZS52" s="4"/>
      <c r="OZT52" s="4"/>
      <c r="OZU52" s="4"/>
      <c r="OZV52" s="4"/>
      <c r="OZW52" s="4"/>
      <c r="OZX52" s="4"/>
      <c r="OZY52" s="4"/>
      <c r="OZZ52" s="4"/>
      <c r="PAA52" s="4"/>
      <c r="PAB52" s="4"/>
      <c r="PAC52" s="4"/>
      <c r="PAD52" s="4"/>
      <c r="PAE52" s="4"/>
      <c r="PAF52" s="4"/>
      <c r="PAG52" s="4"/>
      <c r="PAH52" s="4"/>
      <c r="PAI52" s="4"/>
      <c r="PAJ52" s="4"/>
      <c r="PAK52" s="4"/>
      <c r="PAL52" s="4"/>
      <c r="PAM52" s="4"/>
      <c r="PAN52" s="4"/>
      <c r="PAO52" s="4"/>
      <c r="PAP52" s="4"/>
      <c r="PAQ52" s="4"/>
      <c r="PAR52" s="4"/>
      <c r="PAS52" s="4"/>
      <c r="PAT52" s="4"/>
      <c r="PAU52" s="4"/>
      <c r="PAV52" s="4"/>
      <c r="PAW52" s="4"/>
      <c r="PAX52" s="4"/>
      <c r="PAY52" s="4"/>
      <c r="PAZ52" s="4"/>
      <c r="PBA52" s="4"/>
      <c r="PBB52" s="4"/>
      <c r="PBC52" s="4"/>
      <c r="PBD52" s="4"/>
      <c r="PBE52" s="4"/>
      <c r="PBF52" s="4"/>
      <c r="PBG52" s="4"/>
      <c r="PBH52" s="4"/>
      <c r="PBI52" s="4"/>
      <c r="PBJ52" s="4"/>
      <c r="PBK52" s="4"/>
      <c r="PBL52" s="4"/>
      <c r="PBM52" s="4"/>
      <c r="PBN52" s="4"/>
      <c r="PBO52" s="4"/>
      <c r="PBP52" s="4"/>
      <c r="PBQ52" s="4"/>
      <c r="PBR52" s="4"/>
      <c r="PBS52" s="4"/>
      <c r="PBT52" s="4"/>
      <c r="PBU52" s="4"/>
      <c r="PBV52" s="4"/>
      <c r="PBW52" s="4"/>
      <c r="PBX52" s="4"/>
      <c r="PBY52" s="4"/>
      <c r="PBZ52" s="4"/>
      <c r="PCA52" s="4"/>
      <c r="PCB52" s="4"/>
      <c r="PCC52" s="4"/>
      <c r="PCD52" s="4"/>
      <c r="PCE52" s="4"/>
      <c r="PCF52" s="4"/>
      <c r="PCG52" s="4"/>
      <c r="PCH52" s="4"/>
      <c r="PCI52" s="4"/>
      <c r="PCJ52" s="4"/>
      <c r="PCK52" s="4"/>
      <c r="PCL52" s="4"/>
      <c r="PCM52" s="4"/>
      <c r="PCN52" s="4"/>
      <c r="PCO52" s="4"/>
      <c r="PCP52" s="4"/>
      <c r="PCQ52" s="4"/>
      <c r="PCR52" s="4"/>
      <c r="PCS52" s="4"/>
      <c r="PCT52" s="4"/>
      <c r="PCU52" s="4"/>
      <c r="PCV52" s="4"/>
      <c r="PCW52" s="4"/>
      <c r="PCX52" s="4"/>
      <c r="PCY52" s="4"/>
      <c r="PCZ52" s="4"/>
      <c r="PDA52" s="4"/>
      <c r="PDB52" s="4"/>
      <c r="PDC52" s="4"/>
      <c r="PDD52" s="4"/>
      <c r="PDE52" s="4"/>
      <c r="PDF52" s="4"/>
      <c r="PDG52" s="4"/>
      <c r="PDH52" s="4"/>
      <c r="PDI52" s="4"/>
      <c r="PDJ52" s="4"/>
      <c r="PDK52" s="4"/>
      <c r="PDL52" s="4"/>
      <c r="PDM52" s="4"/>
      <c r="PDN52" s="4"/>
      <c r="PDO52" s="4"/>
      <c r="PDP52" s="4"/>
      <c r="PDQ52" s="4"/>
      <c r="PDR52" s="4"/>
      <c r="PDS52" s="4"/>
      <c r="PDT52" s="4"/>
      <c r="PDU52" s="4"/>
      <c r="PDV52" s="4"/>
      <c r="PDW52" s="4"/>
      <c r="PDX52" s="4"/>
      <c r="PDY52" s="4"/>
      <c r="PDZ52" s="4"/>
      <c r="PEA52" s="4"/>
      <c r="PEB52" s="4"/>
      <c r="PEC52" s="4"/>
      <c r="PED52" s="4"/>
      <c r="PEE52" s="4"/>
      <c r="PEF52" s="4"/>
      <c r="PEG52" s="4"/>
      <c r="PEH52" s="4"/>
      <c r="PEI52" s="4"/>
      <c r="PEJ52" s="4"/>
      <c r="PEK52" s="4"/>
      <c r="PEL52" s="4"/>
      <c r="PEM52" s="4"/>
      <c r="PEN52" s="4"/>
      <c r="PEO52" s="4"/>
      <c r="PEP52" s="4"/>
      <c r="PEQ52" s="4"/>
      <c r="PER52" s="4"/>
      <c r="PES52" s="4"/>
      <c r="PET52" s="4"/>
      <c r="PEU52" s="4"/>
      <c r="PEV52" s="4"/>
      <c r="PEW52" s="4"/>
      <c r="PEX52" s="4"/>
      <c r="PEY52" s="4"/>
      <c r="PEZ52" s="4"/>
      <c r="PFA52" s="4"/>
      <c r="PFB52" s="4"/>
      <c r="PFC52" s="4"/>
      <c r="PFD52" s="4"/>
      <c r="PFE52" s="4"/>
      <c r="PFF52" s="4"/>
      <c r="PFG52" s="4"/>
      <c r="PFH52" s="4"/>
      <c r="PFI52" s="4"/>
      <c r="PFJ52" s="4"/>
      <c r="PFK52" s="4"/>
      <c r="PFL52" s="4"/>
      <c r="PFM52" s="4"/>
      <c r="PFN52" s="4"/>
      <c r="PFO52" s="4"/>
      <c r="PFP52" s="4"/>
      <c r="PFQ52" s="4"/>
      <c r="PFR52" s="4"/>
      <c r="PFS52" s="4"/>
      <c r="PFT52" s="4"/>
      <c r="PFU52" s="4"/>
      <c r="PFV52" s="4"/>
      <c r="PFW52" s="4"/>
      <c r="PFX52" s="4"/>
      <c r="PFY52" s="4"/>
      <c r="PFZ52" s="4"/>
      <c r="PGA52" s="4"/>
      <c r="PGB52" s="4"/>
      <c r="PGC52" s="4"/>
      <c r="PGD52" s="4"/>
      <c r="PGE52" s="4"/>
      <c r="PGF52" s="4"/>
      <c r="PGG52" s="4"/>
      <c r="PGH52" s="4"/>
      <c r="PGI52" s="4"/>
      <c r="PGJ52" s="4"/>
      <c r="PGK52" s="4"/>
      <c r="PGL52" s="4"/>
      <c r="PGM52" s="4"/>
      <c r="PGN52" s="4"/>
      <c r="PGO52" s="4"/>
      <c r="PGP52" s="4"/>
      <c r="PGQ52" s="4"/>
      <c r="PGR52" s="4"/>
      <c r="PGS52" s="4"/>
      <c r="PGT52" s="4"/>
      <c r="PGU52" s="4"/>
      <c r="PGV52" s="4"/>
      <c r="PGW52" s="4"/>
      <c r="PGX52" s="4"/>
      <c r="PGY52" s="4"/>
      <c r="PGZ52" s="4"/>
      <c r="PHA52" s="4"/>
      <c r="PHB52" s="4"/>
      <c r="PHC52" s="4"/>
      <c r="PHD52" s="4"/>
      <c r="PHE52" s="4"/>
      <c r="PHF52" s="4"/>
      <c r="PHG52" s="4"/>
      <c r="PHH52" s="4"/>
      <c r="PHI52" s="4"/>
      <c r="PHJ52" s="4"/>
      <c r="PHK52" s="4"/>
      <c r="PHL52" s="4"/>
      <c r="PHM52" s="4"/>
      <c r="PHN52" s="4"/>
      <c r="PHO52" s="4"/>
      <c r="PHP52" s="4"/>
      <c r="PHQ52" s="4"/>
      <c r="PHR52" s="4"/>
      <c r="PHS52" s="4"/>
      <c r="PHT52" s="4"/>
      <c r="PHU52" s="4"/>
      <c r="PHV52" s="4"/>
      <c r="PHW52" s="4"/>
      <c r="PHX52" s="4"/>
      <c r="PHY52" s="4"/>
      <c r="PHZ52" s="4"/>
      <c r="PIA52" s="4"/>
      <c r="PIB52" s="4"/>
      <c r="PIC52" s="4"/>
      <c r="PID52" s="4"/>
      <c r="PIE52" s="4"/>
      <c r="PIF52" s="4"/>
      <c r="PIG52" s="4"/>
      <c r="PIH52" s="4"/>
      <c r="PII52" s="4"/>
      <c r="PIJ52" s="4"/>
      <c r="PIK52" s="4"/>
      <c r="PIL52" s="4"/>
      <c r="PIM52" s="4"/>
      <c r="PIN52" s="4"/>
      <c r="PIO52" s="4"/>
      <c r="PIP52" s="4"/>
      <c r="PIQ52" s="4"/>
      <c r="PIR52" s="4"/>
      <c r="PIS52" s="4"/>
      <c r="PIT52" s="4"/>
      <c r="PIU52" s="4"/>
      <c r="PIV52" s="4"/>
      <c r="PIW52" s="4"/>
      <c r="PIX52" s="4"/>
      <c r="PIY52" s="4"/>
      <c r="PIZ52" s="4"/>
      <c r="PJA52" s="4"/>
      <c r="PJB52" s="4"/>
      <c r="PJC52" s="4"/>
      <c r="PJD52" s="4"/>
      <c r="PJE52" s="4"/>
      <c r="PJF52" s="4"/>
      <c r="PJG52" s="4"/>
      <c r="PJH52" s="4"/>
      <c r="PJI52" s="4"/>
      <c r="PJJ52" s="4"/>
      <c r="PJK52" s="4"/>
      <c r="PJL52" s="4"/>
      <c r="PJM52" s="4"/>
      <c r="PJN52" s="4"/>
      <c r="PJO52" s="4"/>
      <c r="PJP52" s="4"/>
      <c r="PJQ52" s="4"/>
      <c r="PJR52" s="4"/>
      <c r="PJS52" s="4"/>
      <c r="PJT52" s="4"/>
      <c r="PJU52" s="4"/>
      <c r="PJV52" s="4"/>
      <c r="PJW52" s="4"/>
      <c r="PJX52" s="4"/>
      <c r="PJY52" s="4"/>
      <c r="PJZ52" s="4"/>
      <c r="PKA52" s="4"/>
      <c r="PKB52" s="4"/>
      <c r="PKC52" s="4"/>
      <c r="PKD52" s="4"/>
      <c r="PKE52" s="4"/>
      <c r="PKF52" s="4"/>
      <c r="PKG52" s="4"/>
      <c r="PKH52" s="4"/>
      <c r="PKI52" s="4"/>
      <c r="PKJ52" s="4"/>
      <c r="PKK52" s="4"/>
      <c r="PKL52" s="4"/>
      <c r="PKM52" s="4"/>
      <c r="PKN52" s="4"/>
      <c r="PKO52" s="4"/>
      <c r="PKP52" s="4"/>
      <c r="PKQ52" s="4"/>
      <c r="PKR52" s="4"/>
      <c r="PKS52" s="4"/>
      <c r="PKT52" s="4"/>
      <c r="PKU52" s="4"/>
      <c r="PKV52" s="4"/>
      <c r="PKW52" s="4"/>
      <c r="PKX52" s="4"/>
      <c r="PKY52" s="4"/>
      <c r="PKZ52" s="4"/>
      <c r="PLA52" s="4"/>
      <c r="PLB52" s="4"/>
      <c r="PLC52" s="4"/>
      <c r="PLD52" s="4"/>
      <c r="PLE52" s="4"/>
      <c r="PLF52" s="4"/>
      <c r="PLG52" s="4"/>
      <c r="PLH52" s="4"/>
      <c r="PLI52" s="4"/>
      <c r="PLJ52" s="4"/>
      <c r="PLK52" s="4"/>
      <c r="PLL52" s="4"/>
      <c r="PLM52" s="4"/>
      <c r="PLN52" s="4"/>
      <c r="PLO52" s="4"/>
      <c r="PLP52" s="4"/>
      <c r="PLQ52" s="4"/>
      <c r="PLR52" s="4"/>
      <c r="PLS52" s="4"/>
      <c r="PLT52" s="4"/>
      <c r="PLU52" s="4"/>
      <c r="PLV52" s="4"/>
      <c r="PLW52" s="4"/>
      <c r="PLX52" s="4"/>
      <c r="PLY52" s="4"/>
      <c r="PLZ52" s="4"/>
      <c r="PMA52" s="4"/>
      <c r="PMB52" s="4"/>
      <c r="PMC52" s="4"/>
      <c r="PMD52" s="4"/>
      <c r="PME52" s="4"/>
      <c r="PMF52" s="4"/>
      <c r="PMG52" s="4"/>
      <c r="PMH52" s="4"/>
      <c r="PMI52" s="4"/>
      <c r="PMJ52" s="4"/>
      <c r="PMK52" s="4"/>
      <c r="PML52" s="4"/>
      <c r="PMM52" s="4"/>
      <c r="PMN52" s="4"/>
      <c r="PMO52" s="4"/>
      <c r="PMP52" s="4"/>
      <c r="PMQ52" s="4"/>
      <c r="PMR52" s="4"/>
      <c r="PMS52" s="4"/>
      <c r="PMT52" s="4"/>
      <c r="PMU52" s="4"/>
      <c r="PMV52" s="4"/>
      <c r="PMW52" s="4"/>
      <c r="PMX52" s="4"/>
      <c r="PMY52" s="4"/>
      <c r="PMZ52" s="4"/>
      <c r="PNA52" s="4"/>
      <c r="PNB52" s="4"/>
      <c r="PNC52" s="4"/>
      <c r="PND52" s="4"/>
      <c r="PNE52" s="4"/>
      <c r="PNF52" s="4"/>
      <c r="PNG52" s="4"/>
      <c r="PNH52" s="4"/>
      <c r="PNI52" s="4"/>
      <c r="PNJ52" s="4"/>
      <c r="PNK52" s="4"/>
      <c r="PNL52" s="4"/>
      <c r="PNM52" s="4"/>
      <c r="PNN52" s="4"/>
      <c r="PNO52" s="4"/>
      <c r="PNP52" s="4"/>
      <c r="PNQ52" s="4"/>
      <c r="PNR52" s="4"/>
      <c r="PNS52" s="4"/>
      <c r="PNT52" s="4"/>
      <c r="PNU52" s="4"/>
      <c r="PNV52" s="4"/>
      <c r="PNW52" s="4"/>
      <c r="PNX52" s="4"/>
      <c r="PNY52" s="4"/>
      <c r="PNZ52" s="4"/>
      <c r="POA52" s="4"/>
      <c r="POB52" s="4"/>
      <c r="POC52" s="4"/>
      <c r="POD52" s="4"/>
      <c r="POE52" s="4"/>
      <c r="POF52" s="4"/>
      <c r="POG52" s="4"/>
      <c r="POH52" s="4"/>
      <c r="POI52" s="4"/>
      <c r="POJ52" s="4"/>
      <c r="POK52" s="4"/>
      <c r="POL52" s="4"/>
      <c r="POM52" s="4"/>
      <c r="PON52" s="4"/>
      <c r="POO52" s="4"/>
      <c r="POP52" s="4"/>
      <c r="POQ52" s="4"/>
      <c r="POR52" s="4"/>
      <c r="POS52" s="4"/>
      <c r="POT52" s="4"/>
      <c r="POU52" s="4"/>
      <c r="POV52" s="4"/>
      <c r="POW52" s="4"/>
      <c r="POX52" s="4"/>
      <c r="POY52" s="4"/>
      <c r="POZ52" s="4"/>
      <c r="PPA52" s="4"/>
      <c r="PPB52" s="4"/>
      <c r="PPC52" s="4"/>
      <c r="PPD52" s="4"/>
      <c r="PPE52" s="4"/>
      <c r="PPF52" s="4"/>
      <c r="PPG52" s="4"/>
      <c r="PPH52" s="4"/>
      <c r="PPI52" s="4"/>
      <c r="PPJ52" s="4"/>
      <c r="PPK52" s="4"/>
      <c r="PPL52" s="4"/>
      <c r="PPM52" s="4"/>
      <c r="PPN52" s="4"/>
      <c r="PPO52" s="4"/>
      <c r="PPP52" s="4"/>
      <c r="PPQ52" s="4"/>
      <c r="PPR52" s="4"/>
      <c r="PPS52" s="4"/>
      <c r="PPT52" s="4"/>
      <c r="PPU52" s="4"/>
      <c r="PPV52" s="4"/>
      <c r="PPW52" s="4"/>
      <c r="PPX52" s="4"/>
      <c r="PPY52" s="4"/>
      <c r="PPZ52" s="4"/>
      <c r="PQA52" s="4"/>
      <c r="PQB52" s="4"/>
      <c r="PQC52" s="4"/>
      <c r="PQD52" s="4"/>
      <c r="PQE52" s="4"/>
      <c r="PQF52" s="4"/>
      <c r="PQG52" s="4"/>
      <c r="PQH52" s="4"/>
      <c r="PQI52" s="4"/>
      <c r="PQJ52" s="4"/>
      <c r="PQK52" s="4"/>
      <c r="PQL52" s="4"/>
      <c r="PQM52" s="4"/>
      <c r="PQN52" s="4"/>
      <c r="PQO52" s="4"/>
      <c r="PQP52" s="4"/>
      <c r="PQQ52" s="4"/>
      <c r="PQR52" s="4"/>
      <c r="PQS52" s="4"/>
      <c r="PQT52" s="4"/>
      <c r="PQU52" s="4"/>
      <c r="PQV52" s="4"/>
      <c r="PQW52" s="4"/>
      <c r="PQX52" s="4"/>
      <c r="PQY52" s="4"/>
      <c r="PQZ52" s="4"/>
      <c r="PRA52" s="4"/>
      <c r="PRB52" s="4"/>
      <c r="PRC52" s="4"/>
      <c r="PRD52" s="4"/>
      <c r="PRE52" s="4"/>
      <c r="PRF52" s="4"/>
      <c r="PRG52" s="4"/>
      <c r="PRH52" s="4"/>
      <c r="PRI52" s="4"/>
      <c r="PRJ52" s="4"/>
      <c r="PRK52" s="4"/>
      <c r="PRL52" s="4"/>
      <c r="PRM52" s="4"/>
      <c r="PRN52" s="4"/>
      <c r="PRO52" s="4"/>
      <c r="PRP52" s="4"/>
      <c r="PRQ52" s="4"/>
      <c r="PRR52" s="4"/>
      <c r="PRS52" s="4"/>
      <c r="PRT52" s="4"/>
      <c r="PRU52" s="4"/>
      <c r="PRV52" s="4"/>
      <c r="PRW52" s="4"/>
      <c r="PRX52" s="4"/>
      <c r="PRY52" s="4"/>
      <c r="PRZ52" s="4"/>
      <c r="PSA52" s="4"/>
      <c r="PSB52" s="4"/>
      <c r="PSC52" s="4"/>
      <c r="PSD52" s="4"/>
      <c r="PSE52" s="4"/>
      <c r="PSF52" s="4"/>
      <c r="PSG52" s="4"/>
      <c r="PSH52" s="4"/>
      <c r="PSI52" s="4"/>
      <c r="PSJ52" s="4"/>
      <c r="PSK52" s="4"/>
      <c r="PSL52" s="4"/>
      <c r="PSM52" s="4"/>
      <c r="PSN52" s="4"/>
      <c r="PSO52" s="4"/>
      <c r="PSP52" s="4"/>
      <c r="PSQ52" s="4"/>
      <c r="PSR52" s="4"/>
      <c r="PSS52" s="4"/>
      <c r="PST52" s="4"/>
      <c r="PSU52" s="4"/>
      <c r="PSV52" s="4"/>
      <c r="PSW52" s="4"/>
      <c r="PSX52" s="4"/>
      <c r="PSY52" s="4"/>
      <c r="PSZ52" s="4"/>
      <c r="PTA52" s="4"/>
      <c r="PTB52" s="4"/>
      <c r="PTC52" s="4"/>
      <c r="PTD52" s="4"/>
      <c r="PTE52" s="4"/>
      <c r="PTF52" s="4"/>
      <c r="PTG52" s="4"/>
      <c r="PTH52" s="4"/>
      <c r="PTI52" s="4"/>
      <c r="PTJ52" s="4"/>
      <c r="PTK52" s="4"/>
      <c r="PTL52" s="4"/>
      <c r="PTM52" s="4"/>
      <c r="PTN52" s="4"/>
      <c r="PTO52" s="4"/>
      <c r="PTP52" s="4"/>
      <c r="PTQ52" s="4"/>
      <c r="PTR52" s="4"/>
      <c r="PTS52" s="4"/>
      <c r="PTT52" s="4"/>
      <c r="PTU52" s="4"/>
      <c r="PTV52" s="4"/>
      <c r="PTW52" s="4"/>
      <c r="PTX52" s="4"/>
      <c r="PTY52" s="4"/>
      <c r="PTZ52" s="4"/>
      <c r="PUA52" s="4"/>
      <c r="PUB52" s="4"/>
      <c r="PUC52" s="4"/>
      <c r="PUD52" s="4"/>
      <c r="PUE52" s="4"/>
      <c r="PUF52" s="4"/>
      <c r="PUG52" s="4"/>
      <c r="PUH52" s="4"/>
      <c r="PUI52" s="4"/>
      <c r="PUJ52" s="4"/>
      <c r="PUK52" s="4"/>
      <c r="PUL52" s="4"/>
      <c r="PUM52" s="4"/>
      <c r="PUN52" s="4"/>
      <c r="PUO52" s="4"/>
      <c r="PUP52" s="4"/>
      <c r="PUQ52" s="4"/>
      <c r="PUR52" s="4"/>
      <c r="PUS52" s="4"/>
      <c r="PUT52" s="4"/>
      <c r="PUU52" s="4"/>
      <c r="PUV52" s="4"/>
      <c r="PUW52" s="4"/>
      <c r="PUX52" s="4"/>
      <c r="PUY52" s="4"/>
      <c r="PUZ52" s="4"/>
      <c r="PVA52" s="4"/>
      <c r="PVB52" s="4"/>
      <c r="PVC52" s="4"/>
      <c r="PVD52" s="4"/>
      <c r="PVE52" s="4"/>
      <c r="PVF52" s="4"/>
      <c r="PVG52" s="4"/>
      <c r="PVH52" s="4"/>
      <c r="PVI52" s="4"/>
      <c r="PVJ52" s="4"/>
      <c r="PVK52" s="4"/>
      <c r="PVL52" s="4"/>
      <c r="PVM52" s="4"/>
      <c r="PVN52" s="4"/>
      <c r="PVO52" s="4"/>
      <c r="PVP52" s="4"/>
      <c r="PVQ52" s="4"/>
      <c r="PVR52" s="4"/>
      <c r="PVS52" s="4"/>
      <c r="PVT52" s="4"/>
      <c r="PVU52" s="4"/>
      <c r="PVV52" s="4"/>
      <c r="PVW52" s="4"/>
      <c r="PVX52" s="4"/>
      <c r="PVY52" s="4"/>
      <c r="PVZ52" s="4"/>
      <c r="PWA52" s="4"/>
      <c r="PWB52" s="4"/>
      <c r="PWC52" s="4"/>
      <c r="PWD52" s="4"/>
      <c r="PWE52" s="4"/>
      <c r="PWF52" s="4"/>
      <c r="PWG52" s="4"/>
      <c r="PWH52" s="4"/>
      <c r="PWI52" s="4"/>
      <c r="PWJ52" s="4"/>
      <c r="PWK52" s="4"/>
      <c r="PWL52" s="4"/>
      <c r="PWM52" s="4"/>
      <c r="PWN52" s="4"/>
      <c r="PWO52" s="4"/>
      <c r="PWP52" s="4"/>
      <c r="PWQ52" s="4"/>
      <c r="PWR52" s="4"/>
      <c r="PWS52" s="4"/>
      <c r="PWT52" s="4"/>
      <c r="PWU52" s="4"/>
      <c r="PWV52" s="4"/>
      <c r="PWW52" s="4"/>
      <c r="PWX52" s="4"/>
      <c r="PWY52" s="4"/>
      <c r="PWZ52" s="4"/>
      <c r="PXA52" s="4"/>
      <c r="PXB52" s="4"/>
      <c r="PXC52" s="4"/>
      <c r="PXD52" s="4"/>
      <c r="PXE52" s="4"/>
      <c r="PXF52" s="4"/>
      <c r="PXG52" s="4"/>
      <c r="PXH52" s="4"/>
      <c r="PXI52" s="4"/>
      <c r="PXJ52" s="4"/>
      <c r="PXK52" s="4"/>
      <c r="PXL52" s="4"/>
      <c r="PXM52" s="4"/>
      <c r="PXN52" s="4"/>
      <c r="PXO52" s="4"/>
      <c r="PXP52" s="4"/>
      <c r="PXQ52" s="4"/>
      <c r="PXR52" s="4"/>
      <c r="PXS52" s="4"/>
      <c r="PXT52" s="4"/>
      <c r="PXU52" s="4"/>
      <c r="PXV52" s="4"/>
      <c r="PXW52" s="4"/>
      <c r="PXX52" s="4"/>
      <c r="PXY52" s="4"/>
      <c r="PXZ52" s="4"/>
      <c r="PYA52" s="4"/>
      <c r="PYB52" s="4"/>
      <c r="PYC52" s="4"/>
      <c r="PYD52" s="4"/>
      <c r="PYE52" s="4"/>
      <c r="PYF52" s="4"/>
      <c r="PYG52" s="4"/>
      <c r="PYH52" s="4"/>
      <c r="PYI52" s="4"/>
      <c r="PYJ52" s="4"/>
      <c r="PYK52" s="4"/>
      <c r="PYL52" s="4"/>
      <c r="PYM52" s="4"/>
      <c r="PYN52" s="4"/>
      <c r="PYO52" s="4"/>
      <c r="PYP52" s="4"/>
      <c r="PYQ52" s="4"/>
      <c r="PYR52" s="4"/>
      <c r="PYS52" s="4"/>
      <c r="PYT52" s="4"/>
      <c r="PYU52" s="4"/>
      <c r="PYV52" s="4"/>
      <c r="PYW52" s="4"/>
      <c r="PYX52" s="4"/>
      <c r="PYY52" s="4"/>
      <c r="PYZ52" s="4"/>
      <c r="PZA52" s="4"/>
      <c r="PZB52" s="4"/>
      <c r="PZC52" s="4"/>
      <c r="PZD52" s="4"/>
      <c r="PZE52" s="4"/>
      <c r="PZF52" s="4"/>
      <c r="PZG52" s="4"/>
      <c r="PZH52" s="4"/>
      <c r="PZI52" s="4"/>
      <c r="PZJ52" s="4"/>
      <c r="PZK52" s="4"/>
      <c r="PZL52" s="4"/>
      <c r="PZM52" s="4"/>
      <c r="PZN52" s="4"/>
      <c r="PZO52" s="4"/>
      <c r="PZP52" s="4"/>
      <c r="PZQ52" s="4"/>
      <c r="PZR52" s="4"/>
      <c r="PZS52" s="4"/>
      <c r="PZT52" s="4"/>
      <c r="PZU52" s="4"/>
      <c r="PZV52" s="4"/>
      <c r="PZW52" s="4"/>
      <c r="PZX52" s="4"/>
      <c r="PZY52" s="4"/>
      <c r="PZZ52" s="4"/>
      <c r="QAA52" s="4"/>
      <c r="QAB52" s="4"/>
      <c r="QAC52" s="4"/>
      <c r="QAD52" s="4"/>
      <c r="QAE52" s="4"/>
      <c r="QAF52" s="4"/>
      <c r="QAG52" s="4"/>
      <c r="QAH52" s="4"/>
      <c r="QAI52" s="4"/>
      <c r="QAJ52" s="4"/>
      <c r="QAK52" s="4"/>
      <c r="QAL52" s="4"/>
      <c r="QAM52" s="4"/>
      <c r="QAN52" s="4"/>
      <c r="QAO52" s="4"/>
      <c r="QAP52" s="4"/>
      <c r="QAQ52" s="4"/>
      <c r="QAR52" s="4"/>
      <c r="QAS52" s="4"/>
      <c r="QAT52" s="4"/>
      <c r="QAU52" s="4"/>
      <c r="QAV52" s="4"/>
      <c r="QAW52" s="4"/>
      <c r="QAX52" s="4"/>
      <c r="QAY52" s="4"/>
      <c r="QAZ52" s="4"/>
      <c r="QBA52" s="4"/>
      <c r="QBB52" s="4"/>
      <c r="QBC52" s="4"/>
      <c r="QBD52" s="4"/>
      <c r="QBE52" s="4"/>
      <c r="QBF52" s="4"/>
      <c r="QBG52" s="4"/>
      <c r="QBH52" s="4"/>
      <c r="QBI52" s="4"/>
      <c r="QBJ52" s="4"/>
      <c r="QBK52" s="4"/>
      <c r="QBL52" s="4"/>
      <c r="QBM52" s="4"/>
      <c r="QBN52" s="4"/>
      <c r="QBO52" s="4"/>
      <c r="QBP52" s="4"/>
      <c r="QBQ52" s="4"/>
      <c r="QBR52" s="4"/>
      <c r="QBS52" s="4"/>
      <c r="QBT52" s="4"/>
      <c r="QBU52" s="4"/>
      <c r="QBV52" s="4"/>
      <c r="QBW52" s="4"/>
      <c r="QBX52" s="4"/>
      <c r="QBY52" s="4"/>
      <c r="QBZ52" s="4"/>
      <c r="QCA52" s="4"/>
      <c r="QCB52" s="4"/>
      <c r="QCC52" s="4"/>
      <c r="QCD52" s="4"/>
      <c r="QCE52" s="4"/>
      <c r="QCF52" s="4"/>
      <c r="QCG52" s="4"/>
      <c r="QCH52" s="4"/>
      <c r="QCI52" s="4"/>
      <c r="QCJ52" s="4"/>
      <c r="QCK52" s="4"/>
      <c r="QCL52" s="4"/>
      <c r="QCM52" s="4"/>
      <c r="QCN52" s="4"/>
      <c r="QCO52" s="4"/>
      <c r="QCP52" s="4"/>
      <c r="QCQ52" s="4"/>
      <c r="QCR52" s="4"/>
      <c r="QCS52" s="4"/>
      <c r="QCT52" s="4"/>
      <c r="QCU52" s="4"/>
      <c r="QCV52" s="4"/>
      <c r="QCW52" s="4"/>
      <c r="QCX52" s="4"/>
      <c r="QCY52" s="4"/>
      <c r="QCZ52" s="4"/>
      <c r="QDA52" s="4"/>
      <c r="QDB52" s="4"/>
      <c r="QDC52" s="4"/>
      <c r="QDD52" s="4"/>
      <c r="QDE52" s="4"/>
      <c r="QDF52" s="4"/>
      <c r="QDG52" s="4"/>
      <c r="QDH52" s="4"/>
      <c r="QDI52" s="4"/>
      <c r="QDJ52" s="4"/>
      <c r="QDK52" s="4"/>
      <c r="QDL52" s="4"/>
      <c r="QDM52" s="4"/>
      <c r="QDN52" s="4"/>
      <c r="QDO52" s="4"/>
      <c r="QDP52" s="4"/>
      <c r="QDQ52" s="4"/>
      <c r="QDR52" s="4"/>
      <c r="QDS52" s="4"/>
      <c r="QDT52" s="4"/>
      <c r="QDU52" s="4"/>
      <c r="QDV52" s="4"/>
      <c r="QDW52" s="4"/>
      <c r="QDX52" s="4"/>
      <c r="QDY52" s="4"/>
      <c r="QDZ52" s="4"/>
      <c r="QEA52" s="4"/>
      <c r="QEB52" s="4"/>
      <c r="QEC52" s="4"/>
      <c r="QED52" s="4"/>
      <c r="QEE52" s="4"/>
      <c r="QEF52" s="4"/>
      <c r="QEG52" s="4"/>
      <c r="QEH52" s="4"/>
      <c r="QEI52" s="4"/>
      <c r="QEJ52" s="4"/>
      <c r="QEK52" s="4"/>
      <c r="QEL52" s="4"/>
      <c r="QEM52" s="4"/>
      <c r="QEN52" s="4"/>
      <c r="QEO52" s="4"/>
      <c r="QEP52" s="4"/>
      <c r="QEQ52" s="4"/>
      <c r="QER52" s="4"/>
      <c r="QES52" s="4"/>
      <c r="QET52" s="4"/>
      <c r="QEU52" s="4"/>
      <c r="QEV52" s="4"/>
      <c r="QEW52" s="4"/>
      <c r="QEX52" s="4"/>
      <c r="QEY52" s="4"/>
      <c r="QEZ52" s="4"/>
      <c r="QFA52" s="4"/>
      <c r="QFB52" s="4"/>
      <c r="QFC52" s="4"/>
      <c r="QFD52" s="4"/>
      <c r="QFE52" s="4"/>
      <c r="QFF52" s="4"/>
      <c r="QFG52" s="4"/>
      <c r="QFH52" s="4"/>
      <c r="QFI52" s="4"/>
      <c r="QFJ52" s="4"/>
      <c r="QFK52" s="4"/>
      <c r="QFL52" s="4"/>
      <c r="QFM52" s="4"/>
      <c r="QFN52" s="4"/>
      <c r="QFO52" s="4"/>
      <c r="QFP52" s="4"/>
      <c r="QFQ52" s="4"/>
      <c r="QFR52" s="4"/>
      <c r="QFS52" s="4"/>
      <c r="QFT52" s="4"/>
      <c r="QFU52" s="4"/>
      <c r="QFV52" s="4"/>
      <c r="QFW52" s="4"/>
      <c r="QFX52" s="4"/>
      <c r="QFY52" s="4"/>
      <c r="QFZ52" s="4"/>
      <c r="QGA52" s="4"/>
      <c r="QGB52" s="4"/>
      <c r="QGC52" s="4"/>
      <c r="QGD52" s="4"/>
      <c r="QGE52" s="4"/>
      <c r="QGF52" s="4"/>
      <c r="QGG52" s="4"/>
      <c r="QGH52" s="4"/>
      <c r="QGI52" s="4"/>
      <c r="QGJ52" s="4"/>
      <c r="QGK52" s="4"/>
      <c r="QGL52" s="4"/>
      <c r="QGM52" s="4"/>
      <c r="QGN52" s="4"/>
      <c r="QGO52" s="4"/>
      <c r="QGP52" s="4"/>
      <c r="QGQ52" s="4"/>
      <c r="QGR52" s="4"/>
      <c r="QGS52" s="4"/>
      <c r="QGT52" s="4"/>
      <c r="QGU52" s="4"/>
      <c r="QGV52" s="4"/>
      <c r="QGW52" s="4"/>
      <c r="QGX52" s="4"/>
      <c r="QGY52" s="4"/>
      <c r="QGZ52" s="4"/>
      <c r="QHA52" s="4"/>
      <c r="QHB52" s="4"/>
      <c r="QHC52" s="4"/>
      <c r="QHD52" s="4"/>
      <c r="QHE52" s="4"/>
      <c r="QHF52" s="4"/>
      <c r="QHG52" s="4"/>
      <c r="QHH52" s="4"/>
      <c r="QHI52" s="4"/>
      <c r="QHJ52" s="4"/>
      <c r="QHK52" s="4"/>
      <c r="QHL52" s="4"/>
      <c r="QHM52" s="4"/>
      <c r="QHN52" s="4"/>
      <c r="QHO52" s="4"/>
      <c r="QHP52" s="4"/>
      <c r="QHQ52" s="4"/>
      <c r="QHR52" s="4"/>
      <c r="QHS52" s="4"/>
      <c r="QHT52" s="4"/>
      <c r="QHU52" s="4"/>
      <c r="QHV52" s="4"/>
      <c r="QHW52" s="4"/>
      <c r="QHX52" s="4"/>
      <c r="QHY52" s="4"/>
      <c r="QHZ52" s="4"/>
      <c r="QIA52" s="4"/>
      <c r="QIB52" s="4"/>
      <c r="QIC52" s="4"/>
      <c r="QID52" s="4"/>
      <c r="QIE52" s="4"/>
      <c r="QIF52" s="4"/>
      <c r="QIG52" s="4"/>
      <c r="QIH52" s="4"/>
      <c r="QII52" s="4"/>
      <c r="QIJ52" s="4"/>
      <c r="QIK52" s="4"/>
      <c r="QIL52" s="4"/>
      <c r="QIM52" s="4"/>
      <c r="QIN52" s="4"/>
      <c r="QIO52" s="4"/>
      <c r="QIP52" s="4"/>
      <c r="QIQ52" s="4"/>
      <c r="QIR52" s="4"/>
      <c r="QIS52" s="4"/>
      <c r="QIT52" s="4"/>
      <c r="QIU52" s="4"/>
      <c r="QIV52" s="4"/>
      <c r="QIW52" s="4"/>
      <c r="QIX52" s="4"/>
      <c r="QIY52" s="4"/>
      <c r="QIZ52" s="4"/>
      <c r="QJA52" s="4"/>
      <c r="QJB52" s="4"/>
      <c r="QJC52" s="4"/>
      <c r="QJD52" s="4"/>
      <c r="QJE52" s="4"/>
      <c r="QJF52" s="4"/>
      <c r="QJG52" s="4"/>
      <c r="QJH52" s="4"/>
      <c r="QJI52" s="4"/>
      <c r="QJJ52" s="4"/>
      <c r="QJK52" s="4"/>
      <c r="QJL52" s="4"/>
      <c r="QJM52" s="4"/>
      <c r="QJN52" s="4"/>
      <c r="QJO52" s="4"/>
      <c r="QJP52" s="4"/>
      <c r="QJQ52" s="4"/>
      <c r="QJR52" s="4"/>
      <c r="QJS52" s="4"/>
      <c r="QJT52" s="4"/>
      <c r="QJU52" s="4"/>
      <c r="QJV52" s="4"/>
      <c r="QJW52" s="4"/>
      <c r="QJX52" s="4"/>
      <c r="QJY52" s="4"/>
      <c r="QJZ52" s="4"/>
      <c r="QKA52" s="4"/>
      <c r="QKB52" s="4"/>
      <c r="QKC52" s="4"/>
      <c r="QKD52" s="4"/>
      <c r="QKE52" s="4"/>
      <c r="QKF52" s="4"/>
      <c r="QKG52" s="4"/>
      <c r="QKH52" s="4"/>
      <c r="QKI52" s="4"/>
      <c r="QKJ52" s="4"/>
      <c r="QKK52" s="4"/>
      <c r="QKL52" s="4"/>
      <c r="QKM52" s="4"/>
      <c r="QKN52" s="4"/>
      <c r="QKO52" s="4"/>
      <c r="QKP52" s="4"/>
      <c r="QKQ52" s="4"/>
      <c r="QKR52" s="4"/>
      <c r="QKS52" s="4"/>
      <c r="QKT52" s="4"/>
      <c r="QKU52" s="4"/>
      <c r="QKV52" s="4"/>
      <c r="QKW52" s="4"/>
      <c r="QKX52" s="4"/>
      <c r="QKY52" s="4"/>
      <c r="QKZ52" s="4"/>
      <c r="QLA52" s="4"/>
      <c r="QLB52" s="4"/>
      <c r="QLC52" s="4"/>
      <c r="QLD52" s="4"/>
      <c r="QLE52" s="4"/>
      <c r="QLF52" s="4"/>
      <c r="QLG52" s="4"/>
      <c r="QLH52" s="4"/>
      <c r="QLI52" s="4"/>
      <c r="QLJ52" s="4"/>
      <c r="QLK52" s="4"/>
      <c r="QLL52" s="4"/>
      <c r="QLM52" s="4"/>
      <c r="QLN52" s="4"/>
      <c r="QLO52" s="4"/>
      <c r="QLP52" s="4"/>
      <c r="QLQ52" s="4"/>
      <c r="QLR52" s="4"/>
      <c r="QLS52" s="4"/>
      <c r="QLT52" s="4"/>
      <c r="QLU52" s="4"/>
      <c r="QLV52" s="4"/>
      <c r="QLW52" s="4"/>
      <c r="QLX52" s="4"/>
      <c r="QLY52" s="4"/>
      <c r="QLZ52" s="4"/>
      <c r="QMA52" s="4"/>
      <c r="QMB52" s="4"/>
      <c r="QMC52" s="4"/>
      <c r="QMD52" s="4"/>
      <c r="QME52" s="4"/>
      <c r="QMF52" s="4"/>
      <c r="QMG52" s="4"/>
      <c r="QMH52" s="4"/>
      <c r="QMI52" s="4"/>
      <c r="QMJ52" s="4"/>
      <c r="QMK52" s="4"/>
      <c r="QML52" s="4"/>
      <c r="QMM52" s="4"/>
      <c r="QMN52" s="4"/>
      <c r="QMO52" s="4"/>
      <c r="QMP52" s="4"/>
      <c r="QMQ52" s="4"/>
      <c r="QMR52" s="4"/>
      <c r="QMS52" s="4"/>
      <c r="QMT52" s="4"/>
      <c r="QMU52" s="4"/>
      <c r="QMV52" s="4"/>
      <c r="QMW52" s="4"/>
      <c r="QMX52" s="4"/>
      <c r="QMY52" s="4"/>
      <c r="QMZ52" s="4"/>
      <c r="QNA52" s="4"/>
      <c r="QNB52" s="4"/>
      <c r="QNC52" s="4"/>
      <c r="QND52" s="4"/>
      <c r="QNE52" s="4"/>
      <c r="QNF52" s="4"/>
      <c r="QNG52" s="4"/>
      <c r="QNH52" s="4"/>
      <c r="QNI52" s="4"/>
      <c r="QNJ52" s="4"/>
      <c r="QNK52" s="4"/>
      <c r="QNL52" s="4"/>
      <c r="QNM52" s="4"/>
      <c r="QNN52" s="4"/>
      <c r="QNO52" s="4"/>
      <c r="QNP52" s="4"/>
      <c r="QNQ52" s="4"/>
      <c r="QNR52" s="4"/>
      <c r="QNS52" s="4"/>
      <c r="QNT52" s="4"/>
      <c r="QNU52" s="4"/>
      <c r="QNV52" s="4"/>
      <c r="QNW52" s="4"/>
      <c r="QNX52" s="4"/>
      <c r="QNY52" s="4"/>
      <c r="QNZ52" s="4"/>
      <c r="QOA52" s="4"/>
      <c r="QOB52" s="4"/>
      <c r="QOC52" s="4"/>
      <c r="QOD52" s="4"/>
      <c r="QOE52" s="4"/>
      <c r="QOF52" s="4"/>
      <c r="QOG52" s="4"/>
      <c r="QOH52" s="4"/>
      <c r="QOI52" s="4"/>
      <c r="QOJ52" s="4"/>
      <c r="QOK52" s="4"/>
      <c r="QOL52" s="4"/>
      <c r="QOM52" s="4"/>
      <c r="QON52" s="4"/>
      <c r="QOO52" s="4"/>
      <c r="QOP52" s="4"/>
      <c r="QOQ52" s="4"/>
      <c r="QOR52" s="4"/>
      <c r="QOS52" s="4"/>
      <c r="QOT52" s="4"/>
      <c r="QOU52" s="4"/>
      <c r="QOV52" s="4"/>
      <c r="QOW52" s="4"/>
      <c r="QOX52" s="4"/>
      <c r="QOY52" s="4"/>
      <c r="QOZ52" s="4"/>
      <c r="QPA52" s="4"/>
      <c r="QPB52" s="4"/>
      <c r="QPC52" s="4"/>
      <c r="QPD52" s="4"/>
      <c r="QPE52" s="4"/>
      <c r="QPF52" s="4"/>
      <c r="QPG52" s="4"/>
      <c r="QPH52" s="4"/>
      <c r="QPI52" s="4"/>
      <c r="QPJ52" s="4"/>
      <c r="QPK52" s="4"/>
      <c r="QPL52" s="4"/>
      <c r="QPM52" s="4"/>
      <c r="QPN52" s="4"/>
      <c r="QPO52" s="4"/>
      <c r="QPP52" s="4"/>
      <c r="QPQ52" s="4"/>
      <c r="QPR52" s="4"/>
      <c r="QPS52" s="4"/>
      <c r="QPT52" s="4"/>
      <c r="QPU52" s="4"/>
      <c r="QPV52" s="4"/>
      <c r="QPW52" s="4"/>
      <c r="QPX52" s="4"/>
      <c r="QPY52" s="4"/>
      <c r="QPZ52" s="4"/>
      <c r="QQA52" s="4"/>
      <c r="QQB52" s="4"/>
      <c r="QQC52" s="4"/>
      <c r="QQD52" s="4"/>
      <c r="QQE52" s="4"/>
      <c r="QQF52" s="4"/>
      <c r="QQG52" s="4"/>
      <c r="QQH52" s="4"/>
      <c r="QQI52" s="4"/>
      <c r="QQJ52" s="4"/>
      <c r="QQK52" s="4"/>
      <c r="QQL52" s="4"/>
      <c r="QQM52" s="4"/>
      <c r="QQN52" s="4"/>
      <c r="QQO52" s="4"/>
      <c r="QQP52" s="4"/>
      <c r="QQQ52" s="4"/>
      <c r="QQR52" s="4"/>
      <c r="QQS52" s="4"/>
      <c r="QQT52" s="4"/>
      <c r="QQU52" s="4"/>
      <c r="QQV52" s="4"/>
      <c r="QQW52" s="4"/>
      <c r="QQX52" s="4"/>
      <c r="QQY52" s="4"/>
      <c r="QQZ52" s="4"/>
      <c r="QRA52" s="4"/>
      <c r="QRB52" s="4"/>
      <c r="QRC52" s="4"/>
      <c r="QRD52" s="4"/>
      <c r="QRE52" s="4"/>
      <c r="QRF52" s="4"/>
      <c r="QRG52" s="4"/>
      <c r="QRH52" s="4"/>
      <c r="QRI52" s="4"/>
      <c r="QRJ52" s="4"/>
      <c r="QRK52" s="4"/>
      <c r="QRL52" s="4"/>
      <c r="QRM52" s="4"/>
      <c r="QRN52" s="4"/>
      <c r="QRO52" s="4"/>
      <c r="QRP52" s="4"/>
      <c r="QRQ52" s="4"/>
      <c r="QRR52" s="4"/>
      <c r="QRS52" s="4"/>
      <c r="QRT52" s="4"/>
      <c r="QRU52" s="4"/>
      <c r="QRV52" s="4"/>
      <c r="QRW52" s="4"/>
      <c r="QRX52" s="4"/>
      <c r="QRY52" s="4"/>
      <c r="QRZ52" s="4"/>
      <c r="QSA52" s="4"/>
      <c r="QSB52" s="4"/>
      <c r="QSC52" s="4"/>
      <c r="QSD52" s="4"/>
      <c r="QSE52" s="4"/>
      <c r="QSF52" s="4"/>
      <c r="QSG52" s="4"/>
      <c r="QSH52" s="4"/>
      <c r="QSI52" s="4"/>
      <c r="QSJ52" s="4"/>
      <c r="QSK52" s="4"/>
      <c r="QSL52" s="4"/>
      <c r="QSM52" s="4"/>
      <c r="QSN52" s="4"/>
      <c r="QSO52" s="4"/>
      <c r="QSP52" s="4"/>
      <c r="QSQ52" s="4"/>
      <c r="QSR52" s="4"/>
      <c r="QSS52" s="4"/>
      <c r="QST52" s="4"/>
      <c r="QSU52" s="4"/>
      <c r="QSV52" s="4"/>
      <c r="QSW52" s="4"/>
      <c r="QSX52" s="4"/>
      <c r="QSY52" s="4"/>
      <c r="QSZ52" s="4"/>
      <c r="QTA52" s="4"/>
      <c r="QTB52" s="4"/>
      <c r="QTC52" s="4"/>
      <c r="QTD52" s="4"/>
      <c r="QTE52" s="4"/>
      <c r="QTF52" s="4"/>
      <c r="QTG52" s="4"/>
      <c r="QTH52" s="4"/>
      <c r="QTI52" s="4"/>
      <c r="QTJ52" s="4"/>
      <c r="QTK52" s="4"/>
      <c r="QTL52" s="4"/>
      <c r="QTM52" s="4"/>
      <c r="QTN52" s="4"/>
      <c r="QTO52" s="4"/>
      <c r="QTP52" s="4"/>
      <c r="QTQ52" s="4"/>
      <c r="QTR52" s="4"/>
      <c r="QTS52" s="4"/>
      <c r="QTT52" s="4"/>
      <c r="QTU52" s="4"/>
      <c r="QTV52" s="4"/>
      <c r="QTW52" s="4"/>
      <c r="QTX52" s="4"/>
      <c r="QTY52" s="4"/>
      <c r="QTZ52" s="4"/>
      <c r="QUA52" s="4"/>
      <c r="QUB52" s="4"/>
      <c r="QUC52" s="4"/>
      <c r="QUD52" s="4"/>
      <c r="QUE52" s="4"/>
      <c r="QUF52" s="4"/>
      <c r="QUG52" s="4"/>
      <c r="QUH52" s="4"/>
      <c r="QUI52" s="4"/>
      <c r="QUJ52" s="4"/>
      <c r="QUK52" s="4"/>
      <c r="QUL52" s="4"/>
      <c r="QUM52" s="4"/>
      <c r="QUN52" s="4"/>
      <c r="QUO52" s="4"/>
      <c r="QUP52" s="4"/>
      <c r="QUQ52" s="4"/>
      <c r="QUR52" s="4"/>
      <c r="QUS52" s="4"/>
      <c r="QUT52" s="4"/>
      <c r="QUU52" s="4"/>
      <c r="QUV52" s="4"/>
      <c r="QUW52" s="4"/>
      <c r="QUX52" s="4"/>
      <c r="QUY52" s="4"/>
      <c r="QUZ52" s="4"/>
      <c r="QVA52" s="4"/>
      <c r="QVB52" s="4"/>
      <c r="QVC52" s="4"/>
      <c r="QVD52" s="4"/>
      <c r="QVE52" s="4"/>
      <c r="QVF52" s="4"/>
      <c r="QVG52" s="4"/>
      <c r="QVH52" s="4"/>
      <c r="QVI52" s="4"/>
      <c r="QVJ52" s="4"/>
      <c r="QVK52" s="4"/>
      <c r="QVL52" s="4"/>
      <c r="QVM52" s="4"/>
      <c r="QVN52" s="4"/>
      <c r="QVO52" s="4"/>
      <c r="QVP52" s="4"/>
      <c r="QVQ52" s="4"/>
      <c r="QVR52" s="4"/>
      <c r="QVS52" s="4"/>
      <c r="QVT52" s="4"/>
      <c r="QVU52" s="4"/>
      <c r="QVV52" s="4"/>
      <c r="QVW52" s="4"/>
      <c r="QVX52" s="4"/>
      <c r="QVY52" s="4"/>
      <c r="QVZ52" s="4"/>
      <c r="QWA52" s="4"/>
      <c r="QWB52" s="4"/>
      <c r="QWC52" s="4"/>
      <c r="QWD52" s="4"/>
      <c r="QWE52" s="4"/>
      <c r="QWF52" s="4"/>
      <c r="QWG52" s="4"/>
      <c r="QWH52" s="4"/>
      <c r="QWI52" s="4"/>
      <c r="QWJ52" s="4"/>
      <c r="QWK52" s="4"/>
      <c r="QWL52" s="4"/>
      <c r="QWM52" s="4"/>
      <c r="QWN52" s="4"/>
      <c r="QWO52" s="4"/>
      <c r="QWP52" s="4"/>
      <c r="QWQ52" s="4"/>
      <c r="QWR52" s="4"/>
      <c r="QWS52" s="4"/>
      <c r="QWT52" s="4"/>
      <c r="QWU52" s="4"/>
      <c r="QWV52" s="4"/>
      <c r="QWW52" s="4"/>
      <c r="QWX52" s="4"/>
      <c r="QWY52" s="4"/>
      <c r="QWZ52" s="4"/>
      <c r="QXA52" s="4"/>
      <c r="QXB52" s="4"/>
      <c r="QXC52" s="4"/>
      <c r="QXD52" s="4"/>
      <c r="QXE52" s="4"/>
      <c r="QXF52" s="4"/>
      <c r="QXG52" s="4"/>
      <c r="QXH52" s="4"/>
      <c r="QXI52" s="4"/>
      <c r="QXJ52" s="4"/>
      <c r="QXK52" s="4"/>
      <c r="QXL52" s="4"/>
      <c r="QXM52" s="4"/>
      <c r="QXN52" s="4"/>
      <c r="QXO52" s="4"/>
      <c r="QXP52" s="4"/>
      <c r="QXQ52" s="4"/>
      <c r="QXR52" s="4"/>
      <c r="QXS52" s="4"/>
      <c r="QXT52" s="4"/>
      <c r="QXU52" s="4"/>
      <c r="QXV52" s="4"/>
      <c r="QXW52" s="4"/>
      <c r="QXX52" s="4"/>
      <c r="QXY52" s="4"/>
      <c r="QXZ52" s="4"/>
      <c r="QYA52" s="4"/>
      <c r="QYB52" s="4"/>
      <c r="QYC52" s="4"/>
      <c r="QYD52" s="4"/>
      <c r="QYE52" s="4"/>
      <c r="QYF52" s="4"/>
      <c r="QYG52" s="4"/>
      <c r="QYH52" s="4"/>
      <c r="QYI52" s="4"/>
      <c r="QYJ52" s="4"/>
      <c r="QYK52" s="4"/>
      <c r="QYL52" s="4"/>
      <c r="QYM52" s="4"/>
      <c r="QYN52" s="4"/>
      <c r="QYO52" s="4"/>
      <c r="QYP52" s="4"/>
      <c r="QYQ52" s="4"/>
      <c r="QYR52" s="4"/>
      <c r="QYS52" s="4"/>
      <c r="QYT52" s="4"/>
      <c r="QYU52" s="4"/>
      <c r="QYV52" s="4"/>
      <c r="QYW52" s="4"/>
      <c r="QYX52" s="4"/>
      <c r="QYY52" s="4"/>
      <c r="QYZ52" s="4"/>
      <c r="QZA52" s="4"/>
      <c r="QZB52" s="4"/>
      <c r="QZC52" s="4"/>
      <c r="QZD52" s="4"/>
      <c r="QZE52" s="4"/>
      <c r="QZF52" s="4"/>
      <c r="QZG52" s="4"/>
      <c r="QZH52" s="4"/>
      <c r="QZI52" s="4"/>
      <c r="QZJ52" s="4"/>
      <c r="QZK52" s="4"/>
      <c r="QZL52" s="4"/>
      <c r="QZM52" s="4"/>
      <c r="QZN52" s="4"/>
      <c r="QZO52" s="4"/>
      <c r="QZP52" s="4"/>
      <c r="QZQ52" s="4"/>
      <c r="QZR52" s="4"/>
      <c r="QZS52" s="4"/>
      <c r="QZT52" s="4"/>
      <c r="QZU52" s="4"/>
      <c r="QZV52" s="4"/>
      <c r="QZW52" s="4"/>
      <c r="QZX52" s="4"/>
      <c r="QZY52" s="4"/>
      <c r="QZZ52" s="4"/>
      <c r="RAA52" s="4"/>
      <c r="RAB52" s="4"/>
      <c r="RAC52" s="4"/>
      <c r="RAD52" s="4"/>
      <c r="RAE52" s="4"/>
      <c r="RAF52" s="4"/>
      <c r="RAG52" s="4"/>
      <c r="RAH52" s="4"/>
      <c r="RAI52" s="4"/>
      <c r="RAJ52" s="4"/>
      <c r="RAK52" s="4"/>
      <c r="RAL52" s="4"/>
      <c r="RAM52" s="4"/>
      <c r="RAN52" s="4"/>
      <c r="RAO52" s="4"/>
      <c r="RAP52" s="4"/>
      <c r="RAQ52" s="4"/>
      <c r="RAR52" s="4"/>
      <c r="RAS52" s="4"/>
      <c r="RAT52" s="4"/>
      <c r="RAU52" s="4"/>
      <c r="RAV52" s="4"/>
      <c r="RAW52" s="4"/>
      <c r="RAX52" s="4"/>
      <c r="RAY52" s="4"/>
      <c r="RAZ52" s="4"/>
      <c r="RBA52" s="4"/>
      <c r="RBB52" s="4"/>
      <c r="RBC52" s="4"/>
      <c r="RBD52" s="4"/>
      <c r="RBE52" s="4"/>
      <c r="RBF52" s="4"/>
      <c r="RBG52" s="4"/>
      <c r="RBH52" s="4"/>
      <c r="RBI52" s="4"/>
      <c r="RBJ52" s="4"/>
      <c r="RBK52" s="4"/>
      <c r="RBL52" s="4"/>
      <c r="RBM52" s="4"/>
      <c r="RBN52" s="4"/>
      <c r="RBO52" s="4"/>
      <c r="RBP52" s="4"/>
      <c r="RBQ52" s="4"/>
      <c r="RBR52" s="4"/>
      <c r="RBS52" s="4"/>
      <c r="RBT52" s="4"/>
      <c r="RBU52" s="4"/>
      <c r="RBV52" s="4"/>
      <c r="RBW52" s="4"/>
      <c r="RBX52" s="4"/>
      <c r="RBY52" s="4"/>
      <c r="RBZ52" s="4"/>
      <c r="RCA52" s="4"/>
      <c r="RCB52" s="4"/>
      <c r="RCC52" s="4"/>
      <c r="RCD52" s="4"/>
      <c r="RCE52" s="4"/>
      <c r="RCF52" s="4"/>
      <c r="RCG52" s="4"/>
      <c r="RCH52" s="4"/>
      <c r="RCI52" s="4"/>
      <c r="RCJ52" s="4"/>
      <c r="RCK52" s="4"/>
      <c r="RCL52" s="4"/>
      <c r="RCM52" s="4"/>
      <c r="RCN52" s="4"/>
      <c r="RCO52" s="4"/>
      <c r="RCP52" s="4"/>
      <c r="RCQ52" s="4"/>
      <c r="RCR52" s="4"/>
      <c r="RCS52" s="4"/>
      <c r="RCT52" s="4"/>
      <c r="RCU52" s="4"/>
      <c r="RCV52" s="4"/>
      <c r="RCW52" s="4"/>
      <c r="RCX52" s="4"/>
      <c r="RCY52" s="4"/>
      <c r="RCZ52" s="4"/>
      <c r="RDA52" s="4"/>
      <c r="RDB52" s="4"/>
      <c r="RDC52" s="4"/>
      <c r="RDD52" s="4"/>
      <c r="RDE52" s="4"/>
      <c r="RDF52" s="4"/>
      <c r="RDG52" s="4"/>
      <c r="RDH52" s="4"/>
      <c r="RDI52" s="4"/>
      <c r="RDJ52" s="4"/>
      <c r="RDK52" s="4"/>
      <c r="RDL52" s="4"/>
      <c r="RDM52" s="4"/>
      <c r="RDN52" s="4"/>
      <c r="RDO52" s="4"/>
      <c r="RDP52" s="4"/>
      <c r="RDQ52" s="4"/>
      <c r="RDR52" s="4"/>
      <c r="RDS52" s="4"/>
      <c r="RDT52" s="4"/>
      <c r="RDU52" s="4"/>
      <c r="RDV52" s="4"/>
      <c r="RDW52" s="4"/>
      <c r="RDX52" s="4"/>
      <c r="RDY52" s="4"/>
      <c r="RDZ52" s="4"/>
      <c r="REA52" s="4"/>
      <c r="REB52" s="4"/>
      <c r="REC52" s="4"/>
      <c r="RED52" s="4"/>
      <c r="REE52" s="4"/>
      <c r="REF52" s="4"/>
      <c r="REG52" s="4"/>
      <c r="REH52" s="4"/>
      <c r="REI52" s="4"/>
      <c r="REJ52" s="4"/>
      <c r="REK52" s="4"/>
      <c r="REL52" s="4"/>
      <c r="REM52" s="4"/>
      <c r="REN52" s="4"/>
      <c r="REO52" s="4"/>
      <c r="REP52" s="4"/>
      <c r="REQ52" s="4"/>
      <c r="RER52" s="4"/>
      <c r="RES52" s="4"/>
      <c r="RET52" s="4"/>
      <c r="REU52" s="4"/>
      <c r="REV52" s="4"/>
      <c r="REW52" s="4"/>
      <c r="REX52" s="4"/>
      <c r="REY52" s="4"/>
      <c r="REZ52" s="4"/>
      <c r="RFA52" s="4"/>
      <c r="RFB52" s="4"/>
      <c r="RFC52" s="4"/>
      <c r="RFD52" s="4"/>
      <c r="RFE52" s="4"/>
      <c r="RFF52" s="4"/>
      <c r="RFG52" s="4"/>
      <c r="RFH52" s="4"/>
      <c r="RFI52" s="4"/>
      <c r="RFJ52" s="4"/>
      <c r="RFK52" s="4"/>
      <c r="RFL52" s="4"/>
      <c r="RFM52" s="4"/>
      <c r="RFN52" s="4"/>
      <c r="RFO52" s="4"/>
      <c r="RFP52" s="4"/>
      <c r="RFQ52" s="4"/>
      <c r="RFR52" s="4"/>
      <c r="RFS52" s="4"/>
      <c r="RFT52" s="4"/>
      <c r="RFU52" s="4"/>
      <c r="RFV52" s="4"/>
      <c r="RFW52" s="4"/>
      <c r="RFX52" s="4"/>
      <c r="RFY52" s="4"/>
      <c r="RFZ52" s="4"/>
      <c r="RGA52" s="4"/>
      <c r="RGB52" s="4"/>
      <c r="RGC52" s="4"/>
      <c r="RGD52" s="4"/>
      <c r="RGE52" s="4"/>
      <c r="RGF52" s="4"/>
      <c r="RGG52" s="4"/>
      <c r="RGH52" s="4"/>
      <c r="RGI52" s="4"/>
      <c r="RGJ52" s="4"/>
      <c r="RGK52" s="4"/>
      <c r="RGL52" s="4"/>
      <c r="RGM52" s="4"/>
      <c r="RGN52" s="4"/>
      <c r="RGO52" s="4"/>
      <c r="RGP52" s="4"/>
      <c r="RGQ52" s="4"/>
      <c r="RGR52" s="4"/>
      <c r="RGS52" s="4"/>
      <c r="RGT52" s="4"/>
      <c r="RGU52" s="4"/>
      <c r="RGV52" s="4"/>
      <c r="RGW52" s="4"/>
      <c r="RGX52" s="4"/>
      <c r="RGY52" s="4"/>
      <c r="RGZ52" s="4"/>
      <c r="RHA52" s="4"/>
      <c r="RHB52" s="4"/>
      <c r="RHC52" s="4"/>
      <c r="RHD52" s="4"/>
      <c r="RHE52" s="4"/>
      <c r="RHF52" s="4"/>
      <c r="RHG52" s="4"/>
      <c r="RHH52" s="4"/>
      <c r="RHI52" s="4"/>
      <c r="RHJ52" s="4"/>
      <c r="RHK52" s="4"/>
      <c r="RHL52" s="4"/>
      <c r="RHM52" s="4"/>
      <c r="RHN52" s="4"/>
      <c r="RHO52" s="4"/>
      <c r="RHP52" s="4"/>
      <c r="RHQ52" s="4"/>
      <c r="RHR52" s="4"/>
      <c r="RHS52" s="4"/>
      <c r="RHT52" s="4"/>
      <c r="RHU52" s="4"/>
      <c r="RHV52" s="4"/>
      <c r="RHW52" s="4"/>
      <c r="RHX52" s="4"/>
      <c r="RHY52" s="4"/>
      <c r="RHZ52" s="4"/>
      <c r="RIA52" s="4"/>
      <c r="RIB52" s="4"/>
      <c r="RIC52" s="4"/>
      <c r="RID52" s="4"/>
      <c r="RIE52" s="4"/>
      <c r="RIF52" s="4"/>
      <c r="RIG52" s="4"/>
      <c r="RIH52" s="4"/>
      <c r="RII52" s="4"/>
      <c r="RIJ52" s="4"/>
      <c r="RIK52" s="4"/>
      <c r="RIL52" s="4"/>
      <c r="RIM52" s="4"/>
      <c r="RIN52" s="4"/>
      <c r="RIO52" s="4"/>
      <c r="RIP52" s="4"/>
      <c r="RIQ52" s="4"/>
      <c r="RIR52" s="4"/>
      <c r="RIS52" s="4"/>
      <c r="RIT52" s="4"/>
      <c r="RIU52" s="4"/>
      <c r="RIV52" s="4"/>
      <c r="RIW52" s="4"/>
      <c r="RIX52" s="4"/>
      <c r="RIY52" s="4"/>
      <c r="RIZ52" s="4"/>
      <c r="RJA52" s="4"/>
      <c r="RJB52" s="4"/>
      <c r="RJC52" s="4"/>
      <c r="RJD52" s="4"/>
      <c r="RJE52" s="4"/>
      <c r="RJF52" s="4"/>
      <c r="RJG52" s="4"/>
      <c r="RJH52" s="4"/>
      <c r="RJI52" s="4"/>
      <c r="RJJ52" s="4"/>
      <c r="RJK52" s="4"/>
      <c r="RJL52" s="4"/>
      <c r="RJM52" s="4"/>
      <c r="RJN52" s="4"/>
      <c r="RJO52" s="4"/>
      <c r="RJP52" s="4"/>
      <c r="RJQ52" s="4"/>
      <c r="RJR52" s="4"/>
      <c r="RJS52" s="4"/>
      <c r="RJT52" s="4"/>
      <c r="RJU52" s="4"/>
      <c r="RJV52" s="4"/>
      <c r="RJW52" s="4"/>
      <c r="RJX52" s="4"/>
      <c r="RJY52" s="4"/>
      <c r="RJZ52" s="4"/>
      <c r="RKA52" s="4"/>
      <c r="RKB52" s="4"/>
      <c r="RKC52" s="4"/>
      <c r="RKD52" s="4"/>
      <c r="RKE52" s="4"/>
      <c r="RKF52" s="4"/>
      <c r="RKG52" s="4"/>
      <c r="RKH52" s="4"/>
      <c r="RKI52" s="4"/>
      <c r="RKJ52" s="4"/>
      <c r="RKK52" s="4"/>
      <c r="RKL52" s="4"/>
      <c r="RKM52" s="4"/>
      <c r="RKN52" s="4"/>
      <c r="RKO52" s="4"/>
      <c r="RKP52" s="4"/>
      <c r="RKQ52" s="4"/>
      <c r="RKR52" s="4"/>
      <c r="RKS52" s="4"/>
      <c r="RKT52" s="4"/>
      <c r="RKU52" s="4"/>
      <c r="RKV52" s="4"/>
      <c r="RKW52" s="4"/>
      <c r="RKX52" s="4"/>
      <c r="RKY52" s="4"/>
      <c r="RKZ52" s="4"/>
      <c r="RLA52" s="4"/>
      <c r="RLB52" s="4"/>
      <c r="RLC52" s="4"/>
      <c r="RLD52" s="4"/>
      <c r="RLE52" s="4"/>
      <c r="RLF52" s="4"/>
      <c r="RLG52" s="4"/>
      <c r="RLH52" s="4"/>
      <c r="RLI52" s="4"/>
      <c r="RLJ52" s="4"/>
      <c r="RLK52" s="4"/>
      <c r="RLL52" s="4"/>
      <c r="RLM52" s="4"/>
      <c r="RLN52" s="4"/>
      <c r="RLO52" s="4"/>
      <c r="RLP52" s="4"/>
      <c r="RLQ52" s="4"/>
      <c r="RLR52" s="4"/>
      <c r="RLS52" s="4"/>
      <c r="RLT52" s="4"/>
      <c r="RLU52" s="4"/>
      <c r="RLV52" s="4"/>
      <c r="RLW52" s="4"/>
      <c r="RLX52" s="4"/>
      <c r="RLY52" s="4"/>
      <c r="RLZ52" s="4"/>
      <c r="RMA52" s="4"/>
      <c r="RMB52" s="4"/>
      <c r="RMC52" s="4"/>
      <c r="RMD52" s="4"/>
      <c r="RME52" s="4"/>
      <c r="RMF52" s="4"/>
      <c r="RMG52" s="4"/>
      <c r="RMH52" s="4"/>
      <c r="RMI52" s="4"/>
      <c r="RMJ52" s="4"/>
      <c r="RMK52" s="4"/>
      <c r="RML52" s="4"/>
      <c r="RMM52" s="4"/>
      <c r="RMN52" s="4"/>
      <c r="RMO52" s="4"/>
      <c r="RMP52" s="4"/>
      <c r="RMQ52" s="4"/>
      <c r="RMR52" s="4"/>
      <c r="RMS52" s="4"/>
      <c r="RMT52" s="4"/>
      <c r="RMU52" s="4"/>
      <c r="RMV52" s="4"/>
      <c r="RMW52" s="4"/>
      <c r="RMX52" s="4"/>
      <c r="RMY52" s="4"/>
      <c r="RMZ52" s="4"/>
      <c r="RNA52" s="4"/>
      <c r="RNB52" s="4"/>
      <c r="RNC52" s="4"/>
      <c r="RND52" s="4"/>
      <c r="RNE52" s="4"/>
      <c r="RNF52" s="4"/>
      <c r="RNG52" s="4"/>
      <c r="RNH52" s="4"/>
      <c r="RNI52" s="4"/>
      <c r="RNJ52" s="4"/>
      <c r="RNK52" s="4"/>
      <c r="RNL52" s="4"/>
      <c r="RNM52" s="4"/>
      <c r="RNN52" s="4"/>
      <c r="RNO52" s="4"/>
      <c r="RNP52" s="4"/>
      <c r="RNQ52" s="4"/>
      <c r="RNR52" s="4"/>
      <c r="RNS52" s="4"/>
      <c r="RNT52" s="4"/>
      <c r="RNU52" s="4"/>
      <c r="RNV52" s="4"/>
      <c r="RNW52" s="4"/>
      <c r="RNX52" s="4"/>
      <c r="RNY52" s="4"/>
      <c r="RNZ52" s="4"/>
      <c r="ROA52" s="4"/>
      <c r="ROB52" s="4"/>
      <c r="ROC52" s="4"/>
      <c r="ROD52" s="4"/>
      <c r="ROE52" s="4"/>
      <c r="ROF52" s="4"/>
      <c r="ROG52" s="4"/>
      <c r="ROH52" s="4"/>
      <c r="ROI52" s="4"/>
      <c r="ROJ52" s="4"/>
      <c r="ROK52" s="4"/>
      <c r="ROL52" s="4"/>
      <c r="ROM52" s="4"/>
      <c r="RON52" s="4"/>
      <c r="ROO52" s="4"/>
      <c r="ROP52" s="4"/>
      <c r="ROQ52" s="4"/>
      <c r="ROR52" s="4"/>
      <c r="ROS52" s="4"/>
      <c r="ROT52" s="4"/>
      <c r="ROU52" s="4"/>
      <c r="ROV52" s="4"/>
      <c r="ROW52" s="4"/>
      <c r="ROX52" s="4"/>
      <c r="ROY52" s="4"/>
      <c r="ROZ52" s="4"/>
      <c r="RPA52" s="4"/>
      <c r="RPB52" s="4"/>
      <c r="RPC52" s="4"/>
      <c r="RPD52" s="4"/>
      <c r="RPE52" s="4"/>
      <c r="RPF52" s="4"/>
      <c r="RPG52" s="4"/>
      <c r="RPH52" s="4"/>
      <c r="RPI52" s="4"/>
      <c r="RPJ52" s="4"/>
      <c r="RPK52" s="4"/>
      <c r="RPL52" s="4"/>
      <c r="RPM52" s="4"/>
      <c r="RPN52" s="4"/>
      <c r="RPO52" s="4"/>
      <c r="RPP52" s="4"/>
      <c r="RPQ52" s="4"/>
      <c r="RPR52" s="4"/>
      <c r="RPS52" s="4"/>
      <c r="RPT52" s="4"/>
      <c r="RPU52" s="4"/>
      <c r="RPV52" s="4"/>
      <c r="RPW52" s="4"/>
      <c r="RPX52" s="4"/>
      <c r="RPY52" s="4"/>
      <c r="RPZ52" s="4"/>
      <c r="RQA52" s="4"/>
      <c r="RQB52" s="4"/>
      <c r="RQC52" s="4"/>
      <c r="RQD52" s="4"/>
      <c r="RQE52" s="4"/>
      <c r="RQF52" s="4"/>
      <c r="RQG52" s="4"/>
      <c r="RQH52" s="4"/>
      <c r="RQI52" s="4"/>
      <c r="RQJ52" s="4"/>
      <c r="RQK52" s="4"/>
      <c r="RQL52" s="4"/>
      <c r="RQM52" s="4"/>
      <c r="RQN52" s="4"/>
      <c r="RQO52" s="4"/>
      <c r="RQP52" s="4"/>
      <c r="RQQ52" s="4"/>
      <c r="RQR52" s="4"/>
      <c r="RQS52" s="4"/>
      <c r="RQT52" s="4"/>
      <c r="RQU52" s="4"/>
      <c r="RQV52" s="4"/>
      <c r="RQW52" s="4"/>
      <c r="RQX52" s="4"/>
      <c r="RQY52" s="4"/>
      <c r="RQZ52" s="4"/>
      <c r="RRA52" s="4"/>
      <c r="RRB52" s="4"/>
      <c r="RRC52" s="4"/>
      <c r="RRD52" s="4"/>
      <c r="RRE52" s="4"/>
      <c r="RRF52" s="4"/>
      <c r="RRG52" s="4"/>
      <c r="RRH52" s="4"/>
      <c r="RRI52" s="4"/>
      <c r="RRJ52" s="4"/>
      <c r="RRK52" s="4"/>
      <c r="RRL52" s="4"/>
      <c r="RRM52" s="4"/>
      <c r="RRN52" s="4"/>
      <c r="RRO52" s="4"/>
      <c r="RRP52" s="4"/>
      <c r="RRQ52" s="4"/>
      <c r="RRR52" s="4"/>
      <c r="RRS52" s="4"/>
      <c r="RRT52" s="4"/>
      <c r="RRU52" s="4"/>
      <c r="RRV52" s="4"/>
      <c r="RRW52" s="4"/>
      <c r="RRX52" s="4"/>
      <c r="RRY52" s="4"/>
      <c r="RRZ52" s="4"/>
      <c r="RSA52" s="4"/>
      <c r="RSB52" s="4"/>
      <c r="RSC52" s="4"/>
      <c r="RSD52" s="4"/>
      <c r="RSE52" s="4"/>
      <c r="RSF52" s="4"/>
      <c r="RSG52" s="4"/>
      <c r="RSH52" s="4"/>
      <c r="RSI52" s="4"/>
      <c r="RSJ52" s="4"/>
      <c r="RSK52" s="4"/>
      <c r="RSL52" s="4"/>
      <c r="RSM52" s="4"/>
      <c r="RSN52" s="4"/>
      <c r="RSO52" s="4"/>
      <c r="RSP52" s="4"/>
      <c r="RSQ52" s="4"/>
      <c r="RSR52" s="4"/>
      <c r="RSS52" s="4"/>
      <c r="RST52" s="4"/>
      <c r="RSU52" s="4"/>
      <c r="RSV52" s="4"/>
      <c r="RSW52" s="4"/>
      <c r="RSX52" s="4"/>
      <c r="RSY52" s="4"/>
      <c r="RSZ52" s="4"/>
      <c r="RTA52" s="4"/>
      <c r="RTB52" s="4"/>
      <c r="RTC52" s="4"/>
      <c r="RTD52" s="4"/>
      <c r="RTE52" s="4"/>
      <c r="RTF52" s="4"/>
      <c r="RTG52" s="4"/>
      <c r="RTH52" s="4"/>
      <c r="RTI52" s="4"/>
      <c r="RTJ52" s="4"/>
      <c r="RTK52" s="4"/>
      <c r="RTL52" s="4"/>
      <c r="RTM52" s="4"/>
      <c r="RTN52" s="4"/>
      <c r="RTO52" s="4"/>
      <c r="RTP52" s="4"/>
      <c r="RTQ52" s="4"/>
      <c r="RTR52" s="4"/>
      <c r="RTS52" s="4"/>
      <c r="RTT52" s="4"/>
      <c r="RTU52" s="4"/>
      <c r="RTV52" s="4"/>
      <c r="RTW52" s="4"/>
      <c r="RTX52" s="4"/>
      <c r="RTY52" s="4"/>
      <c r="RTZ52" s="4"/>
      <c r="RUA52" s="4"/>
      <c r="RUB52" s="4"/>
      <c r="RUC52" s="4"/>
      <c r="RUD52" s="4"/>
      <c r="RUE52" s="4"/>
      <c r="RUF52" s="4"/>
      <c r="RUG52" s="4"/>
      <c r="RUH52" s="4"/>
      <c r="RUI52" s="4"/>
      <c r="RUJ52" s="4"/>
      <c r="RUK52" s="4"/>
      <c r="RUL52" s="4"/>
      <c r="RUM52" s="4"/>
      <c r="RUN52" s="4"/>
      <c r="RUO52" s="4"/>
      <c r="RUP52" s="4"/>
      <c r="RUQ52" s="4"/>
      <c r="RUR52" s="4"/>
      <c r="RUS52" s="4"/>
      <c r="RUT52" s="4"/>
      <c r="RUU52" s="4"/>
      <c r="RUV52" s="4"/>
      <c r="RUW52" s="4"/>
      <c r="RUX52" s="4"/>
      <c r="RUY52" s="4"/>
      <c r="RUZ52" s="4"/>
      <c r="RVA52" s="4"/>
      <c r="RVB52" s="4"/>
      <c r="RVC52" s="4"/>
      <c r="RVD52" s="4"/>
      <c r="RVE52" s="4"/>
      <c r="RVF52" s="4"/>
      <c r="RVG52" s="4"/>
      <c r="RVH52" s="4"/>
      <c r="RVI52" s="4"/>
      <c r="RVJ52" s="4"/>
      <c r="RVK52" s="4"/>
      <c r="RVL52" s="4"/>
      <c r="RVM52" s="4"/>
      <c r="RVN52" s="4"/>
      <c r="RVO52" s="4"/>
      <c r="RVP52" s="4"/>
      <c r="RVQ52" s="4"/>
      <c r="RVR52" s="4"/>
      <c r="RVS52" s="4"/>
      <c r="RVT52" s="4"/>
      <c r="RVU52" s="4"/>
      <c r="RVV52" s="4"/>
      <c r="RVW52" s="4"/>
      <c r="RVX52" s="4"/>
      <c r="RVY52" s="4"/>
      <c r="RVZ52" s="4"/>
      <c r="RWA52" s="4"/>
      <c r="RWB52" s="4"/>
      <c r="RWC52" s="4"/>
      <c r="RWD52" s="4"/>
      <c r="RWE52" s="4"/>
      <c r="RWF52" s="4"/>
      <c r="RWG52" s="4"/>
      <c r="RWH52" s="4"/>
      <c r="RWI52" s="4"/>
      <c r="RWJ52" s="4"/>
      <c r="RWK52" s="4"/>
      <c r="RWL52" s="4"/>
      <c r="RWM52" s="4"/>
      <c r="RWN52" s="4"/>
      <c r="RWO52" s="4"/>
      <c r="RWP52" s="4"/>
      <c r="RWQ52" s="4"/>
      <c r="RWR52" s="4"/>
      <c r="RWS52" s="4"/>
      <c r="RWT52" s="4"/>
      <c r="RWU52" s="4"/>
      <c r="RWV52" s="4"/>
      <c r="RWW52" s="4"/>
      <c r="RWX52" s="4"/>
      <c r="RWY52" s="4"/>
      <c r="RWZ52" s="4"/>
      <c r="RXA52" s="4"/>
      <c r="RXB52" s="4"/>
      <c r="RXC52" s="4"/>
      <c r="RXD52" s="4"/>
      <c r="RXE52" s="4"/>
      <c r="RXF52" s="4"/>
      <c r="RXG52" s="4"/>
      <c r="RXH52" s="4"/>
      <c r="RXI52" s="4"/>
      <c r="RXJ52" s="4"/>
      <c r="RXK52" s="4"/>
      <c r="RXL52" s="4"/>
      <c r="RXM52" s="4"/>
      <c r="RXN52" s="4"/>
      <c r="RXO52" s="4"/>
      <c r="RXP52" s="4"/>
      <c r="RXQ52" s="4"/>
      <c r="RXR52" s="4"/>
      <c r="RXS52" s="4"/>
      <c r="RXT52" s="4"/>
      <c r="RXU52" s="4"/>
      <c r="RXV52" s="4"/>
      <c r="RXW52" s="4"/>
      <c r="RXX52" s="4"/>
      <c r="RXY52" s="4"/>
      <c r="RXZ52" s="4"/>
      <c r="RYA52" s="4"/>
      <c r="RYB52" s="4"/>
      <c r="RYC52" s="4"/>
      <c r="RYD52" s="4"/>
      <c r="RYE52" s="4"/>
      <c r="RYF52" s="4"/>
      <c r="RYG52" s="4"/>
      <c r="RYH52" s="4"/>
      <c r="RYI52" s="4"/>
      <c r="RYJ52" s="4"/>
      <c r="RYK52" s="4"/>
      <c r="RYL52" s="4"/>
      <c r="RYM52" s="4"/>
      <c r="RYN52" s="4"/>
      <c r="RYO52" s="4"/>
      <c r="RYP52" s="4"/>
      <c r="RYQ52" s="4"/>
      <c r="RYR52" s="4"/>
      <c r="RYS52" s="4"/>
      <c r="RYT52" s="4"/>
      <c r="RYU52" s="4"/>
      <c r="RYV52" s="4"/>
      <c r="RYW52" s="4"/>
      <c r="RYX52" s="4"/>
      <c r="RYY52" s="4"/>
      <c r="RYZ52" s="4"/>
      <c r="RZA52" s="4"/>
      <c r="RZB52" s="4"/>
      <c r="RZC52" s="4"/>
      <c r="RZD52" s="4"/>
      <c r="RZE52" s="4"/>
      <c r="RZF52" s="4"/>
      <c r="RZG52" s="4"/>
      <c r="RZH52" s="4"/>
      <c r="RZI52" s="4"/>
      <c r="RZJ52" s="4"/>
      <c r="RZK52" s="4"/>
      <c r="RZL52" s="4"/>
      <c r="RZM52" s="4"/>
      <c r="RZN52" s="4"/>
      <c r="RZO52" s="4"/>
      <c r="RZP52" s="4"/>
      <c r="RZQ52" s="4"/>
      <c r="RZR52" s="4"/>
      <c r="RZS52" s="4"/>
      <c r="RZT52" s="4"/>
      <c r="RZU52" s="4"/>
      <c r="RZV52" s="4"/>
      <c r="RZW52" s="4"/>
      <c r="RZX52" s="4"/>
      <c r="RZY52" s="4"/>
      <c r="RZZ52" s="4"/>
      <c r="SAA52" s="4"/>
      <c r="SAB52" s="4"/>
      <c r="SAC52" s="4"/>
      <c r="SAD52" s="4"/>
      <c r="SAE52" s="4"/>
      <c r="SAF52" s="4"/>
      <c r="SAG52" s="4"/>
      <c r="SAH52" s="4"/>
      <c r="SAI52" s="4"/>
      <c r="SAJ52" s="4"/>
      <c r="SAK52" s="4"/>
      <c r="SAL52" s="4"/>
      <c r="SAM52" s="4"/>
      <c r="SAN52" s="4"/>
      <c r="SAO52" s="4"/>
      <c r="SAP52" s="4"/>
      <c r="SAQ52" s="4"/>
      <c r="SAR52" s="4"/>
      <c r="SAS52" s="4"/>
      <c r="SAT52" s="4"/>
      <c r="SAU52" s="4"/>
      <c r="SAV52" s="4"/>
      <c r="SAW52" s="4"/>
      <c r="SAX52" s="4"/>
      <c r="SAY52" s="4"/>
      <c r="SAZ52" s="4"/>
      <c r="SBA52" s="4"/>
      <c r="SBB52" s="4"/>
      <c r="SBC52" s="4"/>
      <c r="SBD52" s="4"/>
      <c r="SBE52" s="4"/>
      <c r="SBF52" s="4"/>
      <c r="SBG52" s="4"/>
      <c r="SBH52" s="4"/>
      <c r="SBI52" s="4"/>
      <c r="SBJ52" s="4"/>
      <c r="SBK52" s="4"/>
      <c r="SBL52" s="4"/>
      <c r="SBM52" s="4"/>
      <c r="SBN52" s="4"/>
      <c r="SBO52" s="4"/>
      <c r="SBP52" s="4"/>
      <c r="SBQ52" s="4"/>
      <c r="SBR52" s="4"/>
      <c r="SBS52" s="4"/>
      <c r="SBT52" s="4"/>
      <c r="SBU52" s="4"/>
      <c r="SBV52" s="4"/>
      <c r="SBW52" s="4"/>
      <c r="SBX52" s="4"/>
      <c r="SBY52" s="4"/>
      <c r="SBZ52" s="4"/>
      <c r="SCA52" s="4"/>
      <c r="SCB52" s="4"/>
      <c r="SCC52" s="4"/>
      <c r="SCD52" s="4"/>
      <c r="SCE52" s="4"/>
      <c r="SCF52" s="4"/>
      <c r="SCG52" s="4"/>
      <c r="SCH52" s="4"/>
      <c r="SCI52" s="4"/>
      <c r="SCJ52" s="4"/>
      <c r="SCK52" s="4"/>
      <c r="SCL52" s="4"/>
      <c r="SCM52" s="4"/>
      <c r="SCN52" s="4"/>
      <c r="SCO52" s="4"/>
      <c r="SCP52" s="4"/>
      <c r="SCQ52" s="4"/>
      <c r="SCR52" s="4"/>
      <c r="SCS52" s="4"/>
      <c r="SCT52" s="4"/>
      <c r="SCU52" s="4"/>
      <c r="SCV52" s="4"/>
      <c r="SCW52" s="4"/>
      <c r="SCX52" s="4"/>
      <c r="SCY52" s="4"/>
      <c r="SCZ52" s="4"/>
      <c r="SDA52" s="4"/>
      <c r="SDB52" s="4"/>
      <c r="SDC52" s="4"/>
      <c r="SDD52" s="4"/>
      <c r="SDE52" s="4"/>
      <c r="SDF52" s="4"/>
      <c r="SDG52" s="4"/>
      <c r="SDH52" s="4"/>
      <c r="SDI52" s="4"/>
      <c r="SDJ52" s="4"/>
      <c r="SDK52" s="4"/>
      <c r="SDL52" s="4"/>
      <c r="SDM52" s="4"/>
      <c r="SDN52" s="4"/>
      <c r="SDO52" s="4"/>
      <c r="SDP52" s="4"/>
      <c r="SDQ52" s="4"/>
      <c r="SDR52" s="4"/>
      <c r="SDS52" s="4"/>
      <c r="SDT52" s="4"/>
      <c r="SDU52" s="4"/>
      <c r="SDV52" s="4"/>
      <c r="SDW52" s="4"/>
      <c r="SDX52" s="4"/>
      <c r="SDY52" s="4"/>
      <c r="SDZ52" s="4"/>
      <c r="SEA52" s="4"/>
      <c r="SEB52" s="4"/>
      <c r="SEC52" s="4"/>
      <c r="SED52" s="4"/>
      <c r="SEE52" s="4"/>
      <c r="SEF52" s="4"/>
      <c r="SEG52" s="4"/>
      <c r="SEH52" s="4"/>
      <c r="SEI52" s="4"/>
      <c r="SEJ52" s="4"/>
      <c r="SEK52" s="4"/>
      <c r="SEL52" s="4"/>
      <c r="SEM52" s="4"/>
      <c r="SEN52" s="4"/>
      <c r="SEO52" s="4"/>
      <c r="SEP52" s="4"/>
      <c r="SEQ52" s="4"/>
      <c r="SER52" s="4"/>
      <c r="SES52" s="4"/>
      <c r="SET52" s="4"/>
      <c r="SEU52" s="4"/>
      <c r="SEV52" s="4"/>
      <c r="SEW52" s="4"/>
      <c r="SEX52" s="4"/>
      <c r="SEY52" s="4"/>
      <c r="SEZ52" s="4"/>
      <c r="SFA52" s="4"/>
      <c r="SFB52" s="4"/>
      <c r="SFC52" s="4"/>
      <c r="SFD52" s="4"/>
      <c r="SFE52" s="4"/>
      <c r="SFF52" s="4"/>
      <c r="SFG52" s="4"/>
      <c r="SFH52" s="4"/>
      <c r="SFI52" s="4"/>
      <c r="SFJ52" s="4"/>
      <c r="SFK52" s="4"/>
      <c r="SFL52" s="4"/>
      <c r="SFM52" s="4"/>
      <c r="SFN52" s="4"/>
      <c r="SFO52" s="4"/>
      <c r="SFP52" s="4"/>
      <c r="SFQ52" s="4"/>
      <c r="SFR52" s="4"/>
      <c r="SFS52" s="4"/>
      <c r="SFT52" s="4"/>
      <c r="SFU52" s="4"/>
      <c r="SFV52" s="4"/>
      <c r="SFW52" s="4"/>
      <c r="SFX52" s="4"/>
      <c r="SFY52" s="4"/>
      <c r="SFZ52" s="4"/>
      <c r="SGA52" s="4"/>
      <c r="SGB52" s="4"/>
      <c r="SGC52" s="4"/>
      <c r="SGD52" s="4"/>
      <c r="SGE52" s="4"/>
      <c r="SGF52" s="4"/>
      <c r="SGG52" s="4"/>
      <c r="SGH52" s="4"/>
      <c r="SGI52" s="4"/>
      <c r="SGJ52" s="4"/>
      <c r="SGK52" s="4"/>
      <c r="SGL52" s="4"/>
      <c r="SGM52" s="4"/>
      <c r="SGN52" s="4"/>
      <c r="SGO52" s="4"/>
      <c r="SGP52" s="4"/>
      <c r="SGQ52" s="4"/>
      <c r="SGR52" s="4"/>
      <c r="SGS52" s="4"/>
      <c r="SGT52" s="4"/>
      <c r="SGU52" s="4"/>
      <c r="SGV52" s="4"/>
      <c r="SGW52" s="4"/>
      <c r="SGX52" s="4"/>
      <c r="SGY52" s="4"/>
      <c r="SGZ52" s="4"/>
      <c r="SHA52" s="4"/>
      <c r="SHB52" s="4"/>
      <c r="SHC52" s="4"/>
      <c r="SHD52" s="4"/>
      <c r="SHE52" s="4"/>
      <c r="SHF52" s="4"/>
      <c r="SHG52" s="4"/>
      <c r="SHH52" s="4"/>
      <c r="SHI52" s="4"/>
      <c r="SHJ52" s="4"/>
      <c r="SHK52" s="4"/>
      <c r="SHL52" s="4"/>
      <c r="SHM52" s="4"/>
      <c r="SHN52" s="4"/>
      <c r="SHO52" s="4"/>
      <c r="SHP52" s="4"/>
      <c r="SHQ52" s="4"/>
      <c r="SHR52" s="4"/>
      <c r="SHS52" s="4"/>
      <c r="SHT52" s="4"/>
      <c r="SHU52" s="4"/>
      <c r="SHV52" s="4"/>
      <c r="SHW52" s="4"/>
      <c r="SHX52" s="4"/>
      <c r="SHY52" s="4"/>
      <c r="SHZ52" s="4"/>
      <c r="SIA52" s="4"/>
      <c r="SIB52" s="4"/>
      <c r="SIC52" s="4"/>
      <c r="SID52" s="4"/>
      <c r="SIE52" s="4"/>
      <c r="SIF52" s="4"/>
      <c r="SIG52" s="4"/>
      <c r="SIH52" s="4"/>
      <c r="SII52" s="4"/>
      <c r="SIJ52" s="4"/>
      <c r="SIK52" s="4"/>
      <c r="SIL52" s="4"/>
      <c r="SIM52" s="4"/>
      <c r="SIN52" s="4"/>
      <c r="SIO52" s="4"/>
      <c r="SIP52" s="4"/>
      <c r="SIQ52" s="4"/>
      <c r="SIR52" s="4"/>
      <c r="SIS52" s="4"/>
      <c r="SIT52" s="4"/>
      <c r="SIU52" s="4"/>
      <c r="SIV52" s="4"/>
      <c r="SIW52" s="4"/>
      <c r="SIX52" s="4"/>
      <c r="SIY52" s="4"/>
      <c r="SIZ52" s="4"/>
      <c r="SJA52" s="4"/>
      <c r="SJB52" s="4"/>
      <c r="SJC52" s="4"/>
      <c r="SJD52" s="4"/>
      <c r="SJE52" s="4"/>
      <c r="SJF52" s="4"/>
      <c r="SJG52" s="4"/>
      <c r="SJH52" s="4"/>
      <c r="SJI52" s="4"/>
      <c r="SJJ52" s="4"/>
      <c r="SJK52" s="4"/>
      <c r="SJL52" s="4"/>
      <c r="SJM52" s="4"/>
      <c r="SJN52" s="4"/>
      <c r="SJO52" s="4"/>
      <c r="SJP52" s="4"/>
      <c r="SJQ52" s="4"/>
      <c r="SJR52" s="4"/>
      <c r="SJS52" s="4"/>
      <c r="SJT52" s="4"/>
      <c r="SJU52" s="4"/>
      <c r="SJV52" s="4"/>
      <c r="SJW52" s="4"/>
      <c r="SJX52" s="4"/>
      <c r="SJY52" s="4"/>
      <c r="SJZ52" s="4"/>
      <c r="SKA52" s="4"/>
      <c r="SKB52" s="4"/>
      <c r="SKC52" s="4"/>
      <c r="SKD52" s="4"/>
      <c r="SKE52" s="4"/>
      <c r="SKF52" s="4"/>
      <c r="SKG52" s="4"/>
      <c r="SKH52" s="4"/>
      <c r="SKI52" s="4"/>
      <c r="SKJ52" s="4"/>
      <c r="SKK52" s="4"/>
      <c r="SKL52" s="4"/>
      <c r="SKM52" s="4"/>
      <c r="SKN52" s="4"/>
      <c r="SKO52" s="4"/>
      <c r="SKP52" s="4"/>
      <c r="SKQ52" s="4"/>
      <c r="SKR52" s="4"/>
      <c r="SKS52" s="4"/>
      <c r="SKT52" s="4"/>
      <c r="SKU52" s="4"/>
      <c r="SKV52" s="4"/>
      <c r="SKW52" s="4"/>
      <c r="SKX52" s="4"/>
      <c r="SKY52" s="4"/>
      <c r="SKZ52" s="4"/>
      <c r="SLA52" s="4"/>
      <c r="SLB52" s="4"/>
      <c r="SLC52" s="4"/>
      <c r="SLD52" s="4"/>
      <c r="SLE52" s="4"/>
      <c r="SLF52" s="4"/>
      <c r="SLG52" s="4"/>
      <c r="SLH52" s="4"/>
      <c r="SLI52" s="4"/>
      <c r="SLJ52" s="4"/>
      <c r="SLK52" s="4"/>
      <c r="SLL52" s="4"/>
      <c r="SLM52" s="4"/>
      <c r="SLN52" s="4"/>
      <c r="SLO52" s="4"/>
      <c r="SLP52" s="4"/>
      <c r="SLQ52" s="4"/>
      <c r="SLR52" s="4"/>
      <c r="SLS52" s="4"/>
      <c r="SLT52" s="4"/>
      <c r="SLU52" s="4"/>
      <c r="SLV52" s="4"/>
      <c r="SLW52" s="4"/>
      <c r="SLX52" s="4"/>
      <c r="SLY52" s="4"/>
      <c r="SLZ52" s="4"/>
      <c r="SMA52" s="4"/>
      <c r="SMB52" s="4"/>
      <c r="SMC52" s="4"/>
      <c r="SMD52" s="4"/>
      <c r="SME52" s="4"/>
      <c r="SMF52" s="4"/>
      <c r="SMG52" s="4"/>
      <c r="SMH52" s="4"/>
      <c r="SMI52" s="4"/>
      <c r="SMJ52" s="4"/>
      <c r="SMK52" s="4"/>
      <c r="SML52" s="4"/>
      <c r="SMM52" s="4"/>
      <c r="SMN52" s="4"/>
      <c r="SMO52" s="4"/>
      <c r="SMP52" s="4"/>
      <c r="SMQ52" s="4"/>
      <c r="SMR52" s="4"/>
      <c r="SMS52" s="4"/>
      <c r="SMT52" s="4"/>
      <c r="SMU52" s="4"/>
      <c r="SMV52" s="4"/>
      <c r="SMW52" s="4"/>
      <c r="SMX52" s="4"/>
      <c r="SMY52" s="4"/>
      <c r="SMZ52" s="4"/>
      <c r="SNA52" s="4"/>
      <c r="SNB52" s="4"/>
      <c r="SNC52" s="4"/>
      <c r="SND52" s="4"/>
      <c r="SNE52" s="4"/>
      <c r="SNF52" s="4"/>
      <c r="SNG52" s="4"/>
      <c r="SNH52" s="4"/>
      <c r="SNI52" s="4"/>
      <c r="SNJ52" s="4"/>
      <c r="SNK52" s="4"/>
      <c r="SNL52" s="4"/>
      <c r="SNM52" s="4"/>
      <c r="SNN52" s="4"/>
      <c r="SNO52" s="4"/>
      <c r="SNP52" s="4"/>
      <c r="SNQ52" s="4"/>
      <c r="SNR52" s="4"/>
      <c r="SNS52" s="4"/>
      <c r="SNT52" s="4"/>
      <c r="SNU52" s="4"/>
      <c r="SNV52" s="4"/>
      <c r="SNW52" s="4"/>
      <c r="SNX52" s="4"/>
      <c r="SNY52" s="4"/>
      <c r="SNZ52" s="4"/>
      <c r="SOA52" s="4"/>
      <c r="SOB52" s="4"/>
      <c r="SOC52" s="4"/>
      <c r="SOD52" s="4"/>
      <c r="SOE52" s="4"/>
      <c r="SOF52" s="4"/>
      <c r="SOG52" s="4"/>
      <c r="SOH52" s="4"/>
      <c r="SOI52" s="4"/>
      <c r="SOJ52" s="4"/>
      <c r="SOK52" s="4"/>
      <c r="SOL52" s="4"/>
      <c r="SOM52" s="4"/>
      <c r="SON52" s="4"/>
      <c r="SOO52" s="4"/>
      <c r="SOP52" s="4"/>
      <c r="SOQ52" s="4"/>
      <c r="SOR52" s="4"/>
      <c r="SOS52" s="4"/>
      <c r="SOT52" s="4"/>
      <c r="SOU52" s="4"/>
      <c r="SOV52" s="4"/>
      <c r="SOW52" s="4"/>
      <c r="SOX52" s="4"/>
      <c r="SOY52" s="4"/>
      <c r="SOZ52" s="4"/>
      <c r="SPA52" s="4"/>
      <c r="SPB52" s="4"/>
      <c r="SPC52" s="4"/>
      <c r="SPD52" s="4"/>
      <c r="SPE52" s="4"/>
      <c r="SPF52" s="4"/>
      <c r="SPG52" s="4"/>
      <c r="SPH52" s="4"/>
      <c r="SPI52" s="4"/>
      <c r="SPJ52" s="4"/>
      <c r="SPK52" s="4"/>
      <c r="SPL52" s="4"/>
      <c r="SPM52" s="4"/>
      <c r="SPN52" s="4"/>
      <c r="SPO52" s="4"/>
      <c r="SPP52" s="4"/>
      <c r="SPQ52" s="4"/>
      <c r="SPR52" s="4"/>
      <c r="SPS52" s="4"/>
      <c r="SPT52" s="4"/>
      <c r="SPU52" s="4"/>
      <c r="SPV52" s="4"/>
      <c r="SPW52" s="4"/>
      <c r="SPX52" s="4"/>
      <c r="SPY52" s="4"/>
      <c r="SPZ52" s="4"/>
      <c r="SQA52" s="4"/>
      <c r="SQB52" s="4"/>
      <c r="SQC52" s="4"/>
      <c r="SQD52" s="4"/>
      <c r="SQE52" s="4"/>
      <c r="SQF52" s="4"/>
      <c r="SQG52" s="4"/>
      <c r="SQH52" s="4"/>
      <c r="SQI52" s="4"/>
      <c r="SQJ52" s="4"/>
      <c r="SQK52" s="4"/>
      <c r="SQL52" s="4"/>
      <c r="SQM52" s="4"/>
      <c r="SQN52" s="4"/>
      <c r="SQO52" s="4"/>
      <c r="SQP52" s="4"/>
      <c r="SQQ52" s="4"/>
      <c r="SQR52" s="4"/>
      <c r="SQS52" s="4"/>
      <c r="SQT52" s="4"/>
      <c r="SQU52" s="4"/>
      <c r="SQV52" s="4"/>
      <c r="SQW52" s="4"/>
      <c r="SQX52" s="4"/>
      <c r="SQY52" s="4"/>
      <c r="SQZ52" s="4"/>
      <c r="SRA52" s="4"/>
      <c r="SRB52" s="4"/>
      <c r="SRC52" s="4"/>
      <c r="SRD52" s="4"/>
      <c r="SRE52" s="4"/>
      <c r="SRF52" s="4"/>
      <c r="SRG52" s="4"/>
      <c r="SRH52" s="4"/>
      <c r="SRI52" s="4"/>
      <c r="SRJ52" s="4"/>
      <c r="SRK52" s="4"/>
      <c r="SRL52" s="4"/>
      <c r="SRM52" s="4"/>
      <c r="SRN52" s="4"/>
      <c r="SRO52" s="4"/>
      <c r="SRP52" s="4"/>
      <c r="SRQ52" s="4"/>
      <c r="SRR52" s="4"/>
      <c r="SRS52" s="4"/>
      <c r="SRT52" s="4"/>
      <c r="SRU52" s="4"/>
      <c r="SRV52" s="4"/>
      <c r="SRW52" s="4"/>
      <c r="SRX52" s="4"/>
      <c r="SRY52" s="4"/>
      <c r="SRZ52" s="4"/>
      <c r="SSA52" s="4"/>
      <c r="SSB52" s="4"/>
      <c r="SSC52" s="4"/>
      <c r="SSD52" s="4"/>
      <c r="SSE52" s="4"/>
      <c r="SSF52" s="4"/>
      <c r="SSG52" s="4"/>
      <c r="SSH52" s="4"/>
      <c r="SSI52" s="4"/>
      <c r="SSJ52" s="4"/>
      <c r="SSK52" s="4"/>
      <c r="SSL52" s="4"/>
      <c r="SSM52" s="4"/>
      <c r="SSN52" s="4"/>
      <c r="SSO52" s="4"/>
      <c r="SSP52" s="4"/>
      <c r="SSQ52" s="4"/>
      <c r="SSR52" s="4"/>
      <c r="SSS52" s="4"/>
      <c r="SST52" s="4"/>
      <c r="SSU52" s="4"/>
      <c r="SSV52" s="4"/>
      <c r="SSW52" s="4"/>
      <c r="SSX52" s="4"/>
      <c r="SSY52" s="4"/>
      <c r="SSZ52" s="4"/>
      <c r="STA52" s="4"/>
      <c r="STB52" s="4"/>
      <c r="STC52" s="4"/>
      <c r="STD52" s="4"/>
      <c r="STE52" s="4"/>
      <c r="STF52" s="4"/>
      <c r="STG52" s="4"/>
      <c r="STH52" s="4"/>
      <c r="STI52" s="4"/>
      <c r="STJ52" s="4"/>
      <c r="STK52" s="4"/>
      <c r="STL52" s="4"/>
      <c r="STM52" s="4"/>
      <c r="STN52" s="4"/>
      <c r="STO52" s="4"/>
      <c r="STP52" s="4"/>
      <c r="STQ52" s="4"/>
      <c r="STR52" s="4"/>
      <c r="STS52" s="4"/>
      <c r="STT52" s="4"/>
      <c r="STU52" s="4"/>
      <c r="STV52" s="4"/>
      <c r="STW52" s="4"/>
      <c r="STX52" s="4"/>
      <c r="STY52" s="4"/>
      <c r="STZ52" s="4"/>
      <c r="SUA52" s="4"/>
      <c r="SUB52" s="4"/>
      <c r="SUC52" s="4"/>
      <c r="SUD52" s="4"/>
      <c r="SUE52" s="4"/>
      <c r="SUF52" s="4"/>
      <c r="SUG52" s="4"/>
      <c r="SUH52" s="4"/>
      <c r="SUI52" s="4"/>
      <c r="SUJ52" s="4"/>
      <c r="SUK52" s="4"/>
      <c r="SUL52" s="4"/>
      <c r="SUM52" s="4"/>
      <c r="SUN52" s="4"/>
      <c r="SUO52" s="4"/>
      <c r="SUP52" s="4"/>
      <c r="SUQ52" s="4"/>
      <c r="SUR52" s="4"/>
      <c r="SUS52" s="4"/>
      <c r="SUT52" s="4"/>
      <c r="SUU52" s="4"/>
      <c r="SUV52" s="4"/>
      <c r="SUW52" s="4"/>
      <c r="SUX52" s="4"/>
      <c r="SUY52" s="4"/>
      <c r="SUZ52" s="4"/>
      <c r="SVA52" s="4"/>
      <c r="SVB52" s="4"/>
      <c r="SVC52" s="4"/>
      <c r="SVD52" s="4"/>
      <c r="SVE52" s="4"/>
      <c r="SVF52" s="4"/>
      <c r="SVG52" s="4"/>
      <c r="SVH52" s="4"/>
      <c r="SVI52" s="4"/>
      <c r="SVJ52" s="4"/>
      <c r="SVK52" s="4"/>
      <c r="SVL52" s="4"/>
      <c r="SVM52" s="4"/>
      <c r="SVN52" s="4"/>
      <c r="SVO52" s="4"/>
      <c r="SVP52" s="4"/>
      <c r="SVQ52" s="4"/>
      <c r="SVR52" s="4"/>
      <c r="SVS52" s="4"/>
      <c r="SVT52" s="4"/>
      <c r="SVU52" s="4"/>
      <c r="SVV52" s="4"/>
      <c r="SVW52" s="4"/>
      <c r="SVX52" s="4"/>
      <c r="SVY52" s="4"/>
      <c r="SVZ52" s="4"/>
      <c r="SWA52" s="4"/>
      <c r="SWB52" s="4"/>
      <c r="SWC52" s="4"/>
      <c r="SWD52" s="4"/>
      <c r="SWE52" s="4"/>
      <c r="SWF52" s="4"/>
      <c r="SWG52" s="4"/>
      <c r="SWH52" s="4"/>
      <c r="SWI52" s="4"/>
      <c r="SWJ52" s="4"/>
      <c r="SWK52" s="4"/>
      <c r="SWL52" s="4"/>
      <c r="SWM52" s="4"/>
      <c r="SWN52" s="4"/>
      <c r="SWO52" s="4"/>
      <c r="SWP52" s="4"/>
      <c r="SWQ52" s="4"/>
      <c r="SWR52" s="4"/>
      <c r="SWS52" s="4"/>
      <c r="SWT52" s="4"/>
      <c r="SWU52" s="4"/>
      <c r="SWV52" s="4"/>
      <c r="SWW52" s="4"/>
      <c r="SWX52" s="4"/>
      <c r="SWY52" s="4"/>
      <c r="SWZ52" s="4"/>
      <c r="SXA52" s="4"/>
      <c r="SXB52" s="4"/>
      <c r="SXC52" s="4"/>
      <c r="SXD52" s="4"/>
      <c r="SXE52" s="4"/>
      <c r="SXF52" s="4"/>
      <c r="SXG52" s="4"/>
      <c r="SXH52" s="4"/>
      <c r="SXI52" s="4"/>
      <c r="SXJ52" s="4"/>
      <c r="SXK52" s="4"/>
      <c r="SXL52" s="4"/>
      <c r="SXM52" s="4"/>
      <c r="SXN52" s="4"/>
      <c r="SXO52" s="4"/>
      <c r="SXP52" s="4"/>
      <c r="SXQ52" s="4"/>
      <c r="SXR52" s="4"/>
      <c r="SXS52" s="4"/>
      <c r="SXT52" s="4"/>
      <c r="SXU52" s="4"/>
      <c r="SXV52" s="4"/>
      <c r="SXW52" s="4"/>
      <c r="SXX52" s="4"/>
      <c r="SXY52" s="4"/>
      <c r="SXZ52" s="4"/>
      <c r="SYA52" s="4"/>
      <c r="SYB52" s="4"/>
      <c r="SYC52" s="4"/>
      <c r="SYD52" s="4"/>
      <c r="SYE52" s="4"/>
      <c r="SYF52" s="4"/>
      <c r="SYG52" s="4"/>
      <c r="SYH52" s="4"/>
      <c r="SYI52" s="4"/>
      <c r="SYJ52" s="4"/>
      <c r="SYK52" s="4"/>
      <c r="SYL52" s="4"/>
      <c r="SYM52" s="4"/>
      <c r="SYN52" s="4"/>
      <c r="SYO52" s="4"/>
      <c r="SYP52" s="4"/>
      <c r="SYQ52" s="4"/>
      <c r="SYR52" s="4"/>
      <c r="SYS52" s="4"/>
      <c r="SYT52" s="4"/>
      <c r="SYU52" s="4"/>
      <c r="SYV52" s="4"/>
      <c r="SYW52" s="4"/>
      <c r="SYX52" s="4"/>
      <c r="SYY52" s="4"/>
      <c r="SYZ52" s="4"/>
      <c r="SZA52" s="4"/>
      <c r="SZB52" s="4"/>
      <c r="SZC52" s="4"/>
      <c r="SZD52" s="4"/>
      <c r="SZE52" s="4"/>
      <c r="SZF52" s="4"/>
      <c r="SZG52" s="4"/>
      <c r="SZH52" s="4"/>
      <c r="SZI52" s="4"/>
      <c r="SZJ52" s="4"/>
      <c r="SZK52" s="4"/>
      <c r="SZL52" s="4"/>
      <c r="SZM52" s="4"/>
      <c r="SZN52" s="4"/>
      <c r="SZO52" s="4"/>
      <c r="SZP52" s="4"/>
      <c r="SZQ52" s="4"/>
      <c r="SZR52" s="4"/>
      <c r="SZS52" s="4"/>
      <c r="SZT52" s="4"/>
      <c r="SZU52" s="4"/>
      <c r="SZV52" s="4"/>
      <c r="SZW52" s="4"/>
      <c r="SZX52" s="4"/>
      <c r="SZY52" s="4"/>
      <c r="SZZ52" s="4"/>
      <c r="TAA52" s="4"/>
      <c r="TAB52" s="4"/>
      <c r="TAC52" s="4"/>
      <c r="TAD52" s="4"/>
      <c r="TAE52" s="4"/>
      <c r="TAF52" s="4"/>
      <c r="TAG52" s="4"/>
      <c r="TAH52" s="4"/>
      <c r="TAI52" s="4"/>
      <c r="TAJ52" s="4"/>
      <c r="TAK52" s="4"/>
      <c r="TAL52" s="4"/>
      <c r="TAM52" s="4"/>
      <c r="TAN52" s="4"/>
      <c r="TAO52" s="4"/>
      <c r="TAP52" s="4"/>
      <c r="TAQ52" s="4"/>
      <c r="TAR52" s="4"/>
      <c r="TAS52" s="4"/>
      <c r="TAT52" s="4"/>
      <c r="TAU52" s="4"/>
      <c r="TAV52" s="4"/>
      <c r="TAW52" s="4"/>
      <c r="TAX52" s="4"/>
      <c r="TAY52" s="4"/>
      <c r="TAZ52" s="4"/>
      <c r="TBA52" s="4"/>
      <c r="TBB52" s="4"/>
      <c r="TBC52" s="4"/>
      <c r="TBD52" s="4"/>
      <c r="TBE52" s="4"/>
      <c r="TBF52" s="4"/>
      <c r="TBG52" s="4"/>
      <c r="TBH52" s="4"/>
      <c r="TBI52" s="4"/>
      <c r="TBJ52" s="4"/>
      <c r="TBK52" s="4"/>
      <c r="TBL52" s="4"/>
      <c r="TBM52" s="4"/>
      <c r="TBN52" s="4"/>
      <c r="TBO52" s="4"/>
      <c r="TBP52" s="4"/>
      <c r="TBQ52" s="4"/>
      <c r="TBR52" s="4"/>
      <c r="TBS52" s="4"/>
      <c r="TBT52" s="4"/>
      <c r="TBU52" s="4"/>
      <c r="TBV52" s="4"/>
      <c r="TBW52" s="4"/>
      <c r="TBX52" s="4"/>
      <c r="TBY52" s="4"/>
      <c r="TBZ52" s="4"/>
      <c r="TCA52" s="4"/>
      <c r="TCB52" s="4"/>
      <c r="TCC52" s="4"/>
      <c r="TCD52" s="4"/>
      <c r="TCE52" s="4"/>
      <c r="TCF52" s="4"/>
      <c r="TCG52" s="4"/>
      <c r="TCH52" s="4"/>
      <c r="TCI52" s="4"/>
      <c r="TCJ52" s="4"/>
      <c r="TCK52" s="4"/>
      <c r="TCL52" s="4"/>
      <c r="TCM52" s="4"/>
      <c r="TCN52" s="4"/>
      <c r="TCO52" s="4"/>
      <c r="TCP52" s="4"/>
      <c r="TCQ52" s="4"/>
      <c r="TCR52" s="4"/>
      <c r="TCS52" s="4"/>
      <c r="TCT52" s="4"/>
      <c r="TCU52" s="4"/>
      <c r="TCV52" s="4"/>
      <c r="TCW52" s="4"/>
      <c r="TCX52" s="4"/>
      <c r="TCY52" s="4"/>
      <c r="TCZ52" s="4"/>
      <c r="TDA52" s="4"/>
      <c r="TDB52" s="4"/>
      <c r="TDC52" s="4"/>
      <c r="TDD52" s="4"/>
      <c r="TDE52" s="4"/>
      <c r="TDF52" s="4"/>
      <c r="TDG52" s="4"/>
      <c r="TDH52" s="4"/>
      <c r="TDI52" s="4"/>
      <c r="TDJ52" s="4"/>
      <c r="TDK52" s="4"/>
      <c r="TDL52" s="4"/>
      <c r="TDM52" s="4"/>
      <c r="TDN52" s="4"/>
      <c r="TDO52" s="4"/>
      <c r="TDP52" s="4"/>
      <c r="TDQ52" s="4"/>
      <c r="TDR52" s="4"/>
      <c r="TDS52" s="4"/>
      <c r="TDT52" s="4"/>
      <c r="TDU52" s="4"/>
      <c r="TDV52" s="4"/>
      <c r="TDW52" s="4"/>
      <c r="TDX52" s="4"/>
      <c r="TDY52" s="4"/>
      <c r="TDZ52" s="4"/>
      <c r="TEA52" s="4"/>
      <c r="TEB52" s="4"/>
      <c r="TEC52" s="4"/>
      <c r="TED52" s="4"/>
      <c r="TEE52" s="4"/>
      <c r="TEF52" s="4"/>
      <c r="TEG52" s="4"/>
      <c r="TEH52" s="4"/>
      <c r="TEI52" s="4"/>
      <c r="TEJ52" s="4"/>
      <c r="TEK52" s="4"/>
      <c r="TEL52" s="4"/>
      <c r="TEM52" s="4"/>
      <c r="TEN52" s="4"/>
      <c r="TEO52" s="4"/>
      <c r="TEP52" s="4"/>
      <c r="TEQ52" s="4"/>
      <c r="TER52" s="4"/>
      <c r="TES52" s="4"/>
      <c r="TET52" s="4"/>
      <c r="TEU52" s="4"/>
      <c r="TEV52" s="4"/>
      <c r="TEW52" s="4"/>
      <c r="TEX52" s="4"/>
      <c r="TEY52" s="4"/>
      <c r="TEZ52" s="4"/>
      <c r="TFA52" s="4"/>
      <c r="TFB52" s="4"/>
      <c r="TFC52" s="4"/>
      <c r="TFD52" s="4"/>
      <c r="TFE52" s="4"/>
      <c r="TFF52" s="4"/>
      <c r="TFG52" s="4"/>
      <c r="TFH52" s="4"/>
      <c r="TFI52" s="4"/>
      <c r="TFJ52" s="4"/>
      <c r="TFK52" s="4"/>
      <c r="TFL52" s="4"/>
      <c r="TFM52" s="4"/>
      <c r="TFN52" s="4"/>
      <c r="TFO52" s="4"/>
      <c r="TFP52" s="4"/>
      <c r="TFQ52" s="4"/>
      <c r="TFR52" s="4"/>
      <c r="TFS52" s="4"/>
      <c r="TFT52" s="4"/>
      <c r="TFU52" s="4"/>
      <c r="TFV52" s="4"/>
      <c r="TFW52" s="4"/>
      <c r="TFX52" s="4"/>
      <c r="TFY52" s="4"/>
      <c r="TFZ52" s="4"/>
      <c r="TGA52" s="4"/>
      <c r="TGB52" s="4"/>
      <c r="TGC52" s="4"/>
      <c r="TGD52" s="4"/>
      <c r="TGE52" s="4"/>
      <c r="TGF52" s="4"/>
      <c r="TGG52" s="4"/>
      <c r="TGH52" s="4"/>
      <c r="TGI52" s="4"/>
      <c r="TGJ52" s="4"/>
      <c r="TGK52" s="4"/>
      <c r="TGL52" s="4"/>
      <c r="TGM52" s="4"/>
      <c r="TGN52" s="4"/>
      <c r="TGO52" s="4"/>
      <c r="TGP52" s="4"/>
      <c r="TGQ52" s="4"/>
      <c r="TGR52" s="4"/>
      <c r="TGS52" s="4"/>
      <c r="TGT52" s="4"/>
      <c r="TGU52" s="4"/>
      <c r="TGV52" s="4"/>
      <c r="TGW52" s="4"/>
      <c r="TGX52" s="4"/>
      <c r="TGY52" s="4"/>
      <c r="TGZ52" s="4"/>
      <c r="THA52" s="4"/>
      <c r="THB52" s="4"/>
      <c r="THC52" s="4"/>
      <c r="THD52" s="4"/>
      <c r="THE52" s="4"/>
      <c r="THF52" s="4"/>
      <c r="THG52" s="4"/>
      <c r="THH52" s="4"/>
      <c r="THI52" s="4"/>
      <c r="THJ52" s="4"/>
      <c r="THK52" s="4"/>
      <c r="THL52" s="4"/>
      <c r="THM52" s="4"/>
      <c r="THN52" s="4"/>
      <c r="THO52" s="4"/>
      <c r="THP52" s="4"/>
      <c r="THQ52" s="4"/>
      <c r="THR52" s="4"/>
      <c r="THS52" s="4"/>
      <c r="THT52" s="4"/>
      <c r="THU52" s="4"/>
      <c r="THV52" s="4"/>
      <c r="THW52" s="4"/>
      <c r="THX52" s="4"/>
      <c r="THY52" s="4"/>
      <c r="THZ52" s="4"/>
      <c r="TIA52" s="4"/>
      <c r="TIB52" s="4"/>
      <c r="TIC52" s="4"/>
      <c r="TID52" s="4"/>
      <c r="TIE52" s="4"/>
      <c r="TIF52" s="4"/>
      <c r="TIG52" s="4"/>
      <c r="TIH52" s="4"/>
      <c r="TII52" s="4"/>
      <c r="TIJ52" s="4"/>
      <c r="TIK52" s="4"/>
      <c r="TIL52" s="4"/>
      <c r="TIM52" s="4"/>
      <c r="TIN52" s="4"/>
      <c r="TIO52" s="4"/>
      <c r="TIP52" s="4"/>
      <c r="TIQ52" s="4"/>
      <c r="TIR52" s="4"/>
      <c r="TIS52" s="4"/>
      <c r="TIT52" s="4"/>
      <c r="TIU52" s="4"/>
      <c r="TIV52" s="4"/>
      <c r="TIW52" s="4"/>
      <c r="TIX52" s="4"/>
      <c r="TIY52" s="4"/>
      <c r="TIZ52" s="4"/>
      <c r="TJA52" s="4"/>
      <c r="TJB52" s="4"/>
      <c r="TJC52" s="4"/>
      <c r="TJD52" s="4"/>
      <c r="TJE52" s="4"/>
      <c r="TJF52" s="4"/>
      <c r="TJG52" s="4"/>
      <c r="TJH52" s="4"/>
      <c r="TJI52" s="4"/>
      <c r="TJJ52" s="4"/>
      <c r="TJK52" s="4"/>
      <c r="TJL52" s="4"/>
      <c r="TJM52" s="4"/>
      <c r="TJN52" s="4"/>
      <c r="TJO52" s="4"/>
      <c r="TJP52" s="4"/>
      <c r="TJQ52" s="4"/>
      <c r="TJR52" s="4"/>
      <c r="TJS52" s="4"/>
      <c r="TJT52" s="4"/>
      <c r="TJU52" s="4"/>
      <c r="TJV52" s="4"/>
      <c r="TJW52" s="4"/>
      <c r="TJX52" s="4"/>
      <c r="TJY52" s="4"/>
      <c r="TJZ52" s="4"/>
      <c r="TKA52" s="4"/>
      <c r="TKB52" s="4"/>
      <c r="TKC52" s="4"/>
      <c r="TKD52" s="4"/>
      <c r="TKE52" s="4"/>
      <c r="TKF52" s="4"/>
      <c r="TKG52" s="4"/>
      <c r="TKH52" s="4"/>
      <c r="TKI52" s="4"/>
      <c r="TKJ52" s="4"/>
      <c r="TKK52" s="4"/>
      <c r="TKL52" s="4"/>
      <c r="TKM52" s="4"/>
      <c r="TKN52" s="4"/>
      <c r="TKO52" s="4"/>
      <c r="TKP52" s="4"/>
      <c r="TKQ52" s="4"/>
      <c r="TKR52" s="4"/>
      <c r="TKS52" s="4"/>
      <c r="TKT52" s="4"/>
      <c r="TKU52" s="4"/>
      <c r="TKV52" s="4"/>
      <c r="TKW52" s="4"/>
      <c r="TKX52" s="4"/>
      <c r="TKY52" s="4"/>
      <c r="TKZ52" s="4"/>
      <c r="TLA52" s="4"/>
      <c r="TLB52" s="4"/>
      <c r="TLC52" s="4"/>
      <c r="TLD52" s="4"/>
      <c r="TLE52" s="4"/>
      <c r="TLF52" s="4"/>
      <c r="TLG52" s="4"/>
      <c r="TLH52" s="4"/>
      <c r="TLI52" s="4"/>
      <c r="TLJ52" s="4"/>
      <c r="TLK52" s="4"/>
      <c r="TLL52" s="4"/>
      <c r="TLM52" s="4"/>
      <c r="TLN52" s="4"/>
      <c r="TLO52" s="4"/>
      <c r="TLP52" s="4"/>
      <c r="TLQ52" s="4"/>
      <c r="TLR52" s="4"/>
      <c r="TLS52" s="4"/>
      <c r="TLT52" s="4"/>
      <c r="TLU52" s="4"/>
      <c r="TLV52" s="4"/>
      <c r="TLW52" s="4"/>
      <c r="TLX52" s="4"/>
      <c r="TLY52" s="4"/>
      <c r="TLZ52" s="4"/>
      <c r="TMA52" s="4"/>
      <c r="TMB52" s="4"/>
      <c r="TMC52" s="4"/>
      <c r="TMD52" s="4"/>
      <c r="TME52" s="4"/>
      <c r="TMF52" s="4"/>
      <c r="TMG52" s="4"/>
      <c r="TMH52" s="4"/>
      <c r="TMI52" s="4"/>
      <c r="TMJ52" s="4"/>
      <c r="TMK52" s="4"/>
      <c r="TML52" s="4"/>
      <c r="TMM52" s="4"/>
      <c r="TMN52" s="4"/>
      <c r="TMO52" s="4"/>
      <c r="TMP52" s="4"/>
      <c r="TMQ52" s="4"/>
      <c r="TMR52" s="4"/>
      <c r="TMS52" s="4"/>
      <c r="TMT52" s="4"/>
      <c r="TMU52" s="4"/>
      <c r="TMV52" s="4"/>
      <c r="TMW52" s="4"/>
      <c r="TMX52" s="4"/>
      <c r="TMY52" s="4"/>
      <c r="TMZ52" s="4"/>
      <c r="TNA52" s="4"/>
      <c r="TNB52" s="4"/>
      <c r="TNC52" s="4"/>
      <c r="TND52" s="4"/>
      <c r="TNE52" s="4"/>
      <c r="TNF52" s="4"/>
      <c r="TNG52" s="4"/>
      <c r="TNH52" s="4"/>
      <c r="TNI52" s="4"/>
      <c r="TNJ52" s="4"/>
      <c r="TNK52" s="4"/>
      <c r="TNL52" s="4"/>
      <c r="TNM52" s="4"/>
      <c r="TNN52" s="4"/>
      <c r="TNO52" s="4"/>
      <c r="TNP52" s="4"/>
      <c r="TNQ52" s="4"/>
      <c r="TNR52" s="4"/>
      <c r="TNS52" s="4"/>
      <c r="TNT52" s="4"/>
      <c r="TNU52" s="4"/>
      <c r="TNV52" s="4"/>
      <c r="TNW52" s="4"/>
      <c r="TNX52" s="4"/>
      <c r="TNY52" s="4"/>
      <c r="TNZ52" s="4"/>
      <c r="TOA52" s="4"/>
      <c r="TOB52" s="4"/>
      <c r="TOC52" s="4"/>
      <c r="TOD52" s="4"/>
      <c r="TOE52" s="4"/>
      <c r="TOF52" s="4"/>
      <c r="TOG52" s="4"/>
      <c r="TOH52" s="4"/>
      <c r="TOI52" s="4"/>
      <c r="TOJ52" s="4"/>
      <c r="TOK52" s="4"/>
      <c r="TOL52" s="4"/>
      <c r="TOM52" s="4"/>
      <c r="TON52" s="4"/>
      <c r="TOO52" s="4"/>
      <c r="TOP52" s="4"/>
      <c r="TOQ52" s="4"/>
      <c r="TOR52" s="4"/>
      <c r="TOS52" s="4"/>
      <c r="TOT52" s="4"/>
      <c r="TOU52" s="4"/>
      <c r="TOV52" s="4"/>
      <c r="TOW52" s="4"/>
      <c r="TOX52" s="4"/>
      <c r="TOY52" s="4"/>
      <c r="TOZ52" s="4"/>
      <c r="TPA52" s="4"/>
      <c r="TPB52" s="4"/>
      <c r="TPC52" s="4"/>
      <c r="TPD52" s="4"/>
      <c r="TPE52" s="4"/>
      <c r="TPF52" s="4"/>
      <c r="TPG52" s="4"/>
      <c r="TPH52" s="4"/>
      <c r="TPI52" s="4"/>
      <c r="TPJ52" s="4"/>
      <c r="TPK52" s="4"/>
      <c r="TPL52" s="4"/>
      <c r="TPM52" s="4"/>
      <c r="TPN52" s="4"/>
      <c r="TPO52" s="4"/>
      <c r="TPP52" s="4"/>
      <c r="TPQ52" s="4"/>
      <c r="TPR52" s="4"/>
      <c r="TPS52" s="4"/>
      <c r="TPT52" s="4"/>
      <c r="TPU52" s="4"/>
      <c r="TPV52" s="4"/>
      <c r="TPW52" s="4"/>
      <c r="TPX52" s="4"/>
      <c r="TPY52" s="4"/>
      <c r="TPZ52" s="4"/>
      <c r="TQA52" s="4"/>
      <c r="TQB52" s="4"/>
      <c r="TQC52" s="4"/>
      <c r="TQD52" s="4"/>
      <c r="TQE52" s="4"/>
      <c r="TQF52" s="4"/>
      <c r="TQG52" s="4"/>
      <c r="TQH52" s="4"/>
      <c r="TQI52" s="4"/>
      <c r="TQJ52" s="4"/>
      <c r="TQK52" s="4"/>
      <c r="TQL52" s="4"/>
      <c r="TQM52" s="4"/>
      <c r="TQN52" s="4"/>
      <c r="TQO52" s="4"/>
      <c r="TQP52" s="4"/>
      <c r="TQQ52" s="4"/>
      <c r="TQR52" s="4"/>
      <c r="TQS52" s="4"/>
      <c r="TQT52" s="4"/>
      <c r="TQU52" s="4"/>
      <c r="TQV52" s="4"/>
      <c r="TQW52" s="4"/>
      <c r="TQX52" s="4"/>
      <c r="TQY52" s="4"/>
      <c r="TQZ52" s="4"/>
      <c r="TRA52" s="4"/>
      <c r="TRB52" s="4"/>
      <c r="TRC52" s="4"/>
      <c r="TRD52" s="4"/>
      <c r="TRE52" s="4"/>
      <c r="TRF52" s="4"/>
      <c r="TRG52" s="4"/>
      <c r="TRH52" s="4"/>
      <c r="TRI52" s="4"/>
      <c r="TRJ52" s="4"/>
      <c r="TRK52" s="4"/>
      <c r="TRL52" s="4"/>
      <c r="TRM52" s="4"/>
      <c r="TRN52" s="4"/>
      <c r="TRO52" s="4"/>
      <c r="TRP52" s="4"/>
      <c r="TRQ52" s="4"/>
      <c r="TRR52" s="4"/>
      <c r="TRS52" s="4"/>
      <c r="TRT52" s="4"/>
      <c r="TRU52" s="4"/>
      <c r="TRV52" s="4"/>
      <c r="TRW52" s="4"/>
      <c r="TRX52" s="4"/>
      <c r="TRY52" s="4"/>
      <c r="TRZ52" s="4"/>
      <c r="TSA52" s="4"/>
      <c r="TSB52" s="4"/>
      <c r="TSC52" s="4"/>
      <c r="TSD52" s="4"/>
      <c r="TSE52" s="4"/>
      <c r="TSF52" s="4"/>
      <c r="TSG52" s="4"/>
      <c r="TSH52" s="4"/>
      <c r="TSI52" s="4"/>
      <c r="TSJ52" s="4"/>
      <c r="TSK52" s="4"/>
      <c r="TSL52" s="4"/>
      <c r="TSM52" s="4"/>
      <c r="TSN52" s="4"/>
      <c r="TSO52" s="4"/>
      <c r="TSP52" s="4"/>
      <c r="TSQ52" s="4"/>
      <c r="TSR52" s="4"/>
      <c r="TSS52" s="4"/>
      <c r="TST52" s="4"/>
      <c r="TSU52" s="4"/>
      <c r="TSV52" s="4"/>
      <c r="TSW52" s="4"/>
      <c r="TSX52" s="4"/>
      <c r="TSY52" s="4"/>
      <c r="TSZ52" s="4"/>
      <c r="TTA52" s="4"/>
      <c r="TTB52" s="4"/>
      <c r="TTC52" s="4"/>
      <c r="TTD52" s="4"/>
      <c r="TTE52" s="4"/>
      <c r="TTF52" s="4"/>
      <c r="TTG52" s="4"/>
      <c r="TTH52" s="4"/>
      <c r="TTI52" s="4"/>
      <c r="TTJ52" s="4"/>
      <c r="TTK52" s="4"/>
      <c r="TTL52" s="4"/>
      <c r="TTM52" s="4"/>
      <c r="TTN52" s="4"/>
      <c r="TTO52" s="4"/>
      <c r="TTP52" s="4"/>
      <c r="TTQ52" s="4"/>
      <c r="TTR52" s="4"/>
      <c r="TTS52" s="4"/>
      <c r="TTT52" s="4"/>
      <c r="TTU52" s="4"/>
      <c r="TTV52" s="4"/>
      <c r="TTW52" s="4"/>
      <c r="TTX52" s="4"/>
      <c r="TTY52" s="4"/>
      <c r="TTZ52" s="4"/>
      <c r="TUA52" s="4"/>
      <c r="TUB52" s="4"/>
      <c r="TUC52" s="4"/>
      <c r="TUD52" s="4"/>
      <c r="TUE52" s="4"/>
      <c r="TUF52" s="4"/>
      <c r="TUG52" s="4"/>
      <c r="TUH52" s="4"/>
      <c r="TUI52" s="4"/>
      <c r="TUJ52" s="4"/>
      <c r="TUK52" s="4"/>
      <c r="TUL52" s="4"/>
      <c r="TUM52" s="4"/>
      <c r="TUN52" s="4"/>
      <c r="TUO52" s="4"/>
      <c r="TUP52" s="4"/>
      <c r="TUQ52" s="4"/>
      <c r="TUR52" s="4"/>
      <c r="TUS52" s="4"/>
      <c r="TUT52" s="4"/>
      <c r="TUU52" s="4"/>
      <c r="TUV52" s="4"/>
      <c r="TUW52" s="4"/>
      <c r="TUX52" s="4"/>
      <c r="TUY52" s="4"/>
      <c r="TUZ52" s="4"/>
      <c r="TVA52" s="4"/>
      <c r="TVB52" s="4"/>
      <c r="TVC52" s="4"/>
      <c r="TVD52" s="4"/>
      <c r="TVE52" s="4"/>
      <c r="TVF52" s="4"/>
      <c r="TVG52" s="4"/>
      <c r="TVH52" s="4"/>
      <c r="TVI52" s="4"/>
      <c r="TVJ52" s="4"/>
      <c r="TVK52" s="4"/>
      <c r="TVL52" s="4"/>
      <c r="TVM52" s="4"/>
      <c r="TVN52" s="4"/>
      <c r="TVO52" s="4"/>
      <c r="TVP52" s="4"/>
      <c r="TVQ52" s="4"/>
      <c r="TVR52" s="4"/>
      <c r="TVS52" s="4"/>
      <c r="TVT52" s="4"/>
      <c r="TVU52" s="4"/>
      <c r="TVV52" s="4"/>
      <c r="TVW52" s="4"/>
      <c r="TVX52" s="4"/>
      <c r="TVY52" s="4"/>
      <c r="TVZ52" s="4"/>
      <c r="TWA52" s="4"/>
      <c r="TWB52" s="4"/>
      <c r="TWC52" s="4"/>
      <c r="TWD52" s="4"/>
      <c r="TWE52" s="4"/>
      <c r="TWF52" s="4"/>
      <c r="TWG52" s="4"/>
      <c r="TWH52" s="4"/>
      <c r="TWI52" s="4"/>
      <c r="TWJ52" s="4"/>
      <c r="TWK52" s="4"/>
      <c r="TWL52" s="4"/>
      <c r="TWM52" s="4"/>
      <c r="TWN52" s="4"/>
      <c r="TWO52" s="4"/>
      <c r="TWP52" s="4"/>
      <c r="TWQ52" s="4"/>
      <c r="TWR52" s="4"/>
      <c r="TWS52" s="4"/>
      <c r="TWT52" s="4"/>
      <c r="TWU52" s="4"/>
      <c r="TWV52" s="4"/>
      <c r="TWW52" s="4"/>
      <c r="TWX52" s="4"/>
      <c r="TWY52" s="4"/>
      <c r="TWZ52" s="4"/>
      <c r="TXA52" s="4"/>
      <c r="TXB52" s="4"/>
      <c r="TXC52" s="4"/>
      <c r="TXD52" s="4"/>
      <c r="TXE52" s="4"/>
      <c r="TXF52" s="4"/>
      <c r="TXG52" s="4"/>
      <c r="TXH52" s="4"/>
      <c r="TXI52" s="4"/>
      <c r="TXJ52" s="4"/>
      <c r="TXK52" s="4"/>
      <c r="TXL52" s="4"/>
      <c r="TXM52" s="4"/>
      <c r="TXN52" s="4"/>
      <c r="TXO52" s="4"/>
      <c r="TXP52" s="4"/>
      <c r="TXQ52" s="4"/>
      <c r="TXR52" s="4"/>
      <c r="TXS52" s="4"/>
      <c r="TXT52" s="4"/>
      <c r="TXU52" s="4"/>
      <c r="TXV52" s="4"/>
      <c r="TXW52" s="4"/>
      <c r="TXX52" s="4"/>
      <c r="TXY52" s="4"/>
      <c r="TXZ52" s="4"/>
      <c r="TYA52" s="4"/>
      <c r="TYB52" s="4"/>
      <c r="TYC52" s="4"/>
      <c r="TYD52" s="4"/>
      <c r="TYE52" s="4"/>
      <c r="TYF52" s="4"/>
      <c r="TYG52" s="4"/>
      <c r="TYH52" s="4"/>
      <c r="TYI52" s="4"/>
      <c r="TYJ52" s="4"/>
      <c r="TYK52" s="4"/>
      <c r="TYL52" s="4"/>
      <c r="TYM52" s="4"/>
      <c r="TYN52" s="4"/>
      <c r="TYO52" s="4"/>
      <c r="TYP52" s="4"/>
      <c r="TYQ52" s="4"/>
      <c r="TYR52" s="4"/>
      <c r="TYS52" s="4"/>
      <c r="TYT52" s="4"/>
      <c r="TYU52" s="4"/>
      <c r="TYV52" s="4"/>
      <c r="TYW52" s="4"/>
      <c r="TYX52" s="4"/>
      <c r="TYY52" s="4"/>
      <c r="TYZ52" s="4"/>
      <c r="TZA52" s="4"/>
      <c r="TZB52" s="4"/>
      <c r="TZC52" s="4"/>
      <c r="TZD52" s="4"/>
      <c r="TZE52" s="4"/>
      <c r="TZF52" s="4"/>
      <c r="TZG52" s="4"/>
      <c r="TZH52" s="4"/>
      <c r="TZI52" s="4"/>
      <c r="TZJ52" s="4"/>
      <c r="TZK52" s="4"/>
      <c r="TZL52" s="4"/>
      <c r="TZM52" s="4"/>
      <c r="TZN52" s="4"/>
      <c r="TZO52" s="4"/>
      <c r="TZP52" s="4"/>
      <c r="TZQ52" s="4"/>
      <c r="TZR52" s="4"/>
      <c r="TZS52" s="4"/>
      <c r="TZT52" s="4"/>
      <c r="TZU52" s="4"/>
      <c r="TZV52" s="4"/>
      <c r="TZW52" s="4"/>
      <c r="TZX52" s="4"/>
      <c r="TZY52" s="4"/>
      <c r="TZZ52" s="4"/>
      <c r="UAA52" s="4"/>
      <c r="UAB52" s="4"/>
      <c r="UAC52" s="4"/>
      <c r="UAD52" s="4"/>
      <c r="UAE52" s="4"/>
      <c r="UAF52" s="4"/>
      <c r="UAG52" s="4"/>
      <c r="UAH52" s="4"/>
      <c r="UAI52" s="4"/>
      <c r="UAJ52" s="4"/>
      <c r="UAK52" s="4"/>
      <c r="UAL52" s="4"/>
      <c r="UAM52" s="4"/>
      <c r="UAN52" s="4"/>
      <c r="UAO52" s="4"/>
      <c r="UAP52" s="4"/>
      <c r="UAQ52" s="4"/>
      <c r="UAR52" s="4"/>
      <c r="UAS52" s="4"/>
      <c r="UAT52" s="4"/>
      <c r="UAU52" s="4"/>
      <c r="UAV52" s="4"/>
      <c r="UAW52" s="4"/>
      <c r="UAX52" s="4"/>
      <c r="UAY52" s="4"/>
      <c r="UAZ52" s="4"/>
      <c r="UBA52" s="4"/>
      <c r="UBB52" s="4"/>
      <c r="UBC52" s="4"/>
      <c r="UBD52" s="4"/>
      <c r="UBE52" s="4"/>
      <c r="UBF52" s="4"/>
      <c r="UBG52" s="4"/>
      <c r="UBH52" s="4"/>
      <c r="UBI52" s="4"/>
      <c r="UBJ52" s="4"/>
      <c r="UBK52" s="4"/>
      <c r="UBL52" s="4"/>
      <c r="UBM52" s="4"/>
      <c r="UBN52" s="4"/>
      <c r="UBO52" s="4"/>
      <c r="UBP52" s="4"/>
      <c r="UBQ52" s="4"/>
      <c r="UBR52" s="4"/>
      <c r="UBS52" s="4"/>
      <c r="UBT52" s="4"/>
      <c r="UBU52" s="4"/>
      <c r="UBV52" s="4"/>
      <c r="UBW52" s="4"/>
      <c r="UBX52" s="4"/>
      <c r="UBY52" s="4"/>
      <c r="UBZ52" s="4"/>
      <c r="UCA52" s="4"/>
      <c r="UCB52" s="4"/>
      <c r="UCC52" s="4"/>
      <c r="UCD52" s="4"/>
      <c r="UCE52" s="4"/>
      <c r="UCF52" s="4"/>
      <c r="UCG52" s="4"/>
      <c r="UCH52" s="4"/>
      <c r="UCI52" s="4"/>
      <c r="UCJ52" s="4"/>
      <c r="UCK52" s="4"/>
      <c r="UCL52" s="4"/>
      <c r="UCM52" s="4"/>
      <c r="UCN52" s="4"/>
      <c r="UCO52" s="4"/>
      <c r="UCP52" s="4"/>
      <c r="UCQ52" s="4"/>
      <c r="UCR52" s="4"/>
      <c r="UCS52" s="4"/>
      <c r="UCT52" s="4"/>
      <c r="UCU52" s="4"/>
      <c r="UCV52" s="4"/>
      <c r="UCW52" s="4"/>
      <c r="UCX52" s="4"/>
      <c r="UCY52" s="4"/>
      <c r="UCZ52" s="4"/>
      <c r="UDA52" s="4"/>
      <c r="UDB52" s="4"/>
      <c r="UDC52" s="4"/>
      <c r="UDD52" s="4"/>
      <c r="UDE52" s="4"/>
      <c r="UDF52" s="4"/>
      <c r="UDG52" s="4"/>
      <c r="UDH52" s="4"/>
      <c r="UDI52" s="4"/>
      <c r="UDJ52" s="4"/>
      <c r="UDK52" s="4"/>
      <c r="UDL52" s="4"/>
      <c r="UDM52" s="4"/>
      <c r="UDN52" s="4"/>
      <c r="UDO52" s="4"/>
      <c r="UDP52" s="4"/>
      <c r="UDQ52" s="4"/>
      <c r="UDR52" s="4"/>
      <c r="UDS52" s="4"/>
      <c r="UDT52" s="4"/>
      <c r="UDU52" s="4"/>
      <c r="UDV52" s="4"/>
      <c r="UDW52" s="4"/>
      <c r="UDX52" s="4"/>
      <c r="UDY52" s="4"/>
      <c r="UDZ52" s="4"/>
      <c r="UEA52" s="4"/>
      <c r="UEB52" s="4"/>
      <c r="UEC52" s="4"/>
      <c r="UED52" s="4"/>
      <c r="UEE52" s="4"/>
      <c r="UEF52" s="4"/>
      <c r="UEG52" s="4"/>
      <c r="UEH52" s="4"/>
      <c r="UEI52" s="4"/>
      <c r="UEJ52" s="4"/>
      <c r="UEK52" s="4"/>
      <c r="UEL52" s="4"/>
      <c r="UEM52" s="4"/>
      <c r="UEN52" s="4"/>
      <c r="UEO52" s="4"/>
      <c r="UEP52" s="4"/>
      <c r="UEQ52" s="4"/>
      <c r="UER52" s="4"/>
      <c r="UES52" s="4"/>
      <c r="UET52" s="4"/>
      <c r="UEU52" s="4"/>
      <c r="UEV52" s="4"/>
      <c r="UEW52" s="4"/>
      <c r="UEX52" s="4"/>
      <c r="UEY52" s="4"/>
      <c r="UEZ52" s="4"/>
      <c r="UFA52" s="4"/>
      <c r="UFB52" s="4"/>
      <c r="UFC52" s="4"/>
      <c r="UFD52" s="4"/>
      <c r="UFE52" s="4"/>
      <c r="UFF52" s="4"/>
      <c r="UFG52" s="4"/>
      <c r="UFH52" s="4"/>
      <c r="UFI52" s="4"/>
      <c r="UFJ52" s="4"/>
      <c r="UFK52" s="4"/>
      <c r="UFL52" s="4"/>
      <c r="UFM52" s="4"/>
      <c r="UFN52" s="4"/>
      <c r="UFO52" s="4"/>
      <c r="UFP52" s="4"/>
      <c r="UFQ52" s="4"/>
      <c r="UFR52" s="4"/>
      <c r="UFS52" s="4"/>
      <c r="UFT52" s="4"/>
      <c r="UFU52" s="4"/>
      <c r="UFV52" s="4"/>
      <c r="UFW52" s="4"/>
      <c r="UFX52" s="4"/>
      <c r="UFY52" s="4"/>
      <c r="UFZ52" s="4"/>
      <c r="UGA52" s="4"/>
      <c r="UGB52" s="4"/>
      <c r="UGC52" s="4"/>
      <c r="UGD52" s="4"/>
      <c r="UGE52" s="4"/>
      <c r="UGF52" s="4"/>
      <c r="UGG52" s="4"/>
      <c r="UGH52" s="4"/>
      <c r="UGI52" s="4"/>
      <c r="UGJ52" s="4"/>
      <c r="UGK52" s="4"/>
      <c r="UGL52" s="4"/>
      <c r="UGM52" s="4"/>
      <c r="UGN52" s="4"/>
      <c r="UGO52" s="4"/>
      <c r="UGP52" s="4"/>
      <c r="UGQ52" s="4"/>
      <c r="UGR52" s="4"/>
      <c r="UGS52" s="4"/>
      <c r="UGT52" s="4"/>
      <c r="UGU52" s="4"/>
      <c r="UGV52" s="4"/>
      <c r="UGW52" s="4"/>
      <c r="UGX52" s="4"/>
      <c r="UGY52" s="4"/>
      <c r="UGZ52" s="4"/>
      <c r="UHA52" s="4"/>
      <c r="UHB52" s="4"/>
      <c r="UHC52" s="4"/>
      <c r="UHD52" s="4"/>
      <c r="UHE52" s="4"/>
      <c r="UHF52" s="4"/>
      <c r="UHG52" s="4"/>
      <c r="UHH52" s="4"/>
      <c r="UHI52" s="4"/>
      <c r="UHJ52" s="4"/>
      <c r="UHK52" s="4"/>
      <c r="UHL52" s="4"/>
      <c r="UHM52" s="4"/>
      <c r="UHN52" s="4"/>
      <c r="UHO52" s="4"/>
      <c r="UHP52" s="4"/>
      <c r="UHQ52" s="4"/>
      <c r="UHR52" s="4"/>
      <c r="UHS52" s="4"/>
      <c r="UHT52" s="4"/>
      <c r="UHU52" s="4"/>
      <c r="UHV52" s="4"/>
      <c r="UHW52" s="4"/>
      <c r="UHX52" s="4"/>
      <c r="UHY52" s="4"/>
      <c r="UHZ52" s="4"/>
      <c r="UIA52" s="4"/>
      <c r="UIB52" s="4"/>
      <c r="UIC52" s="4"/>
      <c r="UID52" s="4"/>
      <c r="UIE52" s="4"/>
      <c r="UIF52" s="4"/>
      <c r="UIG52" s="4"/>
      <c r="UIH52" s="4"/>
      <c r="UII52" s="4"/>
      <c r="UIJ52" s="4"/>
      <c r="UIK52" s="4"/>
      <c r="UIL52" s="4"/>
      <c r="UIM52" s="4"/>
      <c r="UIN52" s="4"/>
      <c r="UIO52" s="4"/>
      <c r="UIP52" s="4"/>
      <c r="UIQ52" s="4"/>
      <c r="UIR52" s="4"/>
      <c r="UIS52" s="4"/>
      <c r="UIT52" s="4"/>
      <c r="UIU52" s="4"/>
      <c r="UIV52" s="4"/>
      <c r="UIW52" s="4"/>
      <c r="UIX52" s="4"/>
      <c r="UIY52" s="4"/>
      <c r="UIZ52" s="4"/>
      <c r="UJA52" s="4"/>
      <c r="UJB52" s="4"/>
      <c r="UJC52" s="4"/>
      <c r="UJD52" s="4"/>
      <c r="UJE52" s="4"/>
      <c r="UJF52" s="4"/>
      <c r="UJG52" s="4"/>
      <c r="UJH52" s="4"/>
      <c r="UJI52" s="4"/>
      <c r="UJJ52" s="4"/>
      <c r="UJK52" s="4"/>
      <c r="UJL52" s="4"/>
      <c r="UJM52" s="4"/>
      <c r="UJN52" s="4"/>
      <c r="UJO52" s="4"/>
      <c r="UJP52" s="4"/>
      <c r="UJQ52" s="4"/>
      <c r="UJR52" s="4"/>
      <c r="UJS52" s="4"/>
      <c r="UJT52" s="4"/>
      <c r="UJU52" s="4"/>
      <c r="UJV52" s="4"/>
      <c r="UJW52" s="4"/>
      <c r="UJX52" s="4"/>
      <c r="UJY52" s="4"/>
      <c r="UJZ52" s="4"/>
      <c r="UKA52" s="4"/>
      <c r="UKB52" s="4"/>
      <c r="UKC52" s="4"/>
      <c r="UKD52" s="4"/>
      <c r="UKE52" s="4"/>
      <c r="UKF52" s="4"/>
      <c r="UKG52" s="4"/>
      <c r="UKH52" s="4"/>
      <c r="UKI52" s="4"/>
      <c r="UKJ52" s="4"/>
      <c r="UKK52" s="4"/>
      <c r="UKL52" s="4"/>
      <c r="UKM52" s="4"/>
      <c r="UKN52" s="4"/>
      <c r="UKO52" s="4"/>
      <c r="UKP52" s="4"/>
      <c r="UKQ52" s="4"/>
      <c r="UKR52" s="4"/>
      <c r="UKS52" s="4"/>
      <c r="UKT52" s="4"/>
      <c r="UKU52" s="4"/>
      <c r="UKV52" s="4"/>
      <c r="UKW52" s="4"/>
      <c r="UKX52" s="4"/>
      <c r="UKY52" s="4"/>
      <c r="UKZ52" s="4"/>
      <c r="ULA52" s="4"/>
      <c r="ULB52" s="4"/>
      <c r="ULC52" s="4"/>
      <c r="ULD52" s="4"/>
      <c r="ULE52" s="4"/>
      <c r="ULF52" s="4"/>
      <c r="ULG52" s="4"/>
      <c r="ULH52" s="4"/>
      <c r="ULI52" s="4"/>
      <c r="ULJ52" s="4"/>
      <c r="ULK52" s="4"/>
      <c r="ULL52" s="4"/>
      <c r="ULM52" s="4"/>
      <c r="ULN52" s="4"/>
      <c r="ULO52" s="4"/>
      <c r="ULP52" s="4"/>
      <c r="ULQ52" s="4"/>
      <c r="ULR52" s="4"/>
      <c r="ULS52" s="4"/>
      <c r="ULT52" s="4"/>
      <c r="ULU52" s="4"/>
      <c r="ULV52" s="4"/>
      <c r="ULW52" s="4"/>
      <c r="ULX52" s="4"/>
      <c r="ULY52" s="4"/>
      <c r="ULZ52" s="4"/>
      <c r="UMA52" s="4"/>
      <c r="UMB52" s="4"/>
      <c r="UMC52" s="4"/>
      <c r="UMD52" s="4"/>
      <c r="UME52" s="4"/>
      <c r="UMF52" s="4"/>
      <c r="UMG52" s="4"/>
      <c r="UMH52" s="4"/>
      <c r="UMI52" s="4"/>
      <c r="UMJ52" s="4"/>
      <c r="UMK52" s="4"/>
      <c r="UML52" s="4"/>
      <c r="UMM52" s="4"/>
      <c r="UMN52" s="4"/>
      <c r="UMO52" s="4"/>
      <c r="UMP52" s="4"/>
      <c r="UMQ52" s="4"/>
      <c r="UMR52" s="4"/>
      <c r="UMS52" s="4"/>
      <c r="UMT52" s="4"/>
      <c r="UMU52" s="4"/>
      <c r="UMV52" s="4"/>
      <c r="UMW52" s="4"/>
      <c r="UMX52" s="4"/>
      <c r="UMY52" s="4"/>
      <c r="UMZ52" s="4"/>
      <c r="UNA52" s="4"/>
      <c r="UNB52" s="4"/>
      <c r="UNC52" s="4"/>
      <c r="UND52" s="4"/>
      <c r="UNE52" s="4"/>
      <c r="UNF52" s="4"/>
      <c r="UNG52" s="4"/>
      <c r="UNH52" s="4"/>
      <c r="UNI52" s="4"/>
      <c r="UNJ52" s="4"/>
      <c r="UNK52" s="4"/>
      <c r="UNL52" s="4"/>
      <c r="UNM52" s="4"/>
      <c r="UNN52" s="4"/>
      <c r="UNO52" s="4"/>
      <c r="UNP52" s="4"/>
      <c r="UNQ52" s="4"/>
      <c r="UNR52" s="4"/>
      <c r="UNS52" s="4"/>
      <c r="UNT52" s="4"/>
      <c r="UNU52" s="4"/>
      <c r="UNV52" s="4"/>
      <c r="UNW52" s="4"/>
      <c r="UNX52" s="4"/>
      <c r="UNY52" s="4"/>
      <c r="UNZ52" s="4"/>
      <c r="UOA52" s="4"/>
      <c r="UOB52" s="4"/>
      <c r="UOC52" s="4"/>
      <c r="UOD52" s="4"/>
      <c r="UOE52" s="4"/>
      <c r="UOF52" s="4"/>
      <c r="UOG52" s="4"/>
      <c r="UOH52" s="4"/>
      <c r="UOI52" s="4"/>
      <c r="UOJ52" s="4"/>
      <c r="UOK52" s="4"/>
      <c r="UOL52" s="4"/>
      <c r="UOM52" s="4"/>
      <c r="UON52" s="4"/>
      <c r="UOO52" s="4"/>
      <c r="UOP52" s="4"/>
      <c r="UOQ52" s="4"/>
      <c r="UOR52" s="4"/>
      <c r="UOS52" s="4"/>
      <c r="UOT52" s="4"/>
      <c r="UOU52" s="4"/>
      <c r="UOV52" s="4"/>
      <c r="UOW52" s="4"/>
      <c r="UOX52" s="4"/>
      <c r="UOY52" s="4"/>
      <c r="UOZ52" s="4"/>
      <c r="UPA52" s="4"/>
      <c r="UPB52" s="4"/>
      <c r="UPC52" s="4"/>
      <c r="UPD52" s="4"/>
      <c r="UPE52" s="4"/>
      <c r="UPF52" s="4"/>
      <c r="UPG52" s="4"/>
      <c r="UPH52" s="4"/>
      <c r="UPI52" s="4"/>
      <c r="UPJ52" s="4"/>
      <c r="UPK52" s="4"/>
      <c r="UPL52" s="4"/>
      <c r="UPM52" s="4"/>
      <c r="UPN52" s="4"/>
      <c r="UPO52" s="4"/>
      <c r="UPP52" s="4"/>
      <c r="UPQ52" s="4"/>
      <c r="UPR52" s="4"/>
      <c r="UPS52" s="4"/>
      <c r="UPT52" s="4"/>
      <c r="UPU52" s="4"/>
      <c r="UPV52" s="4"/>
      <c r="UPW52" s="4"/>
      <c r="UPX52" s="4"/>
      <c r="UPY52" s="4"/>
      <c r="UPZ52" s="4"/>
      <c r="UQA52" s="4"/>
      <c r="UQB52" s="4"/>
      <c r="UQC52" s="4"/>
      <c r="UQD52" s="4"/>
      <c r="UQE52" s="4"/>
      <c r="UQF52" s="4"/>
      <c r="UQG52" s="4"/>
      <c r="UQH52" s="4"/>
      <c r="UQI52" s="4"/>
      <c r="UQJ52" s="4"/>
      <c r="UQK52" s="4"/>
      <c r="UQL52" s="4"/>
      <c r="UQM52" s="4"/>
      <c r="UQN52" s="4"/>
      <c r="UQO52" s="4"/>
      <c r="UQP52" s="4"/>
      <c r="UQQ52" s="4"/>
      <c r="UQR52" s="4"/>
      <c r="UQS52" s="4"/>
      <c r="UQT52" s="4"/>
      <c r="UQU52" s="4"/>
      <c r="UQV52" s="4"/>
      <c r="UQW52" s="4"/>
      <c r="UQX52" s="4"/>
      <c r="UQY52" s="4"/>
      <c r="UQZ52" s="4"/>
      <c r="URA52" s="4"/>
      <c r="URB52" s="4"/>
      <c r="URC52" s="4"/>
      <c r="URD52" s="4"/>
      <c r="URE52" s="4"/>
      <c r="URF52" s="4"/>
      <c r="URG52" s="4"/>
      <c r="URH52" s="4"/>
      <c r="URI52" s="4"/>
      <c r="URJ52" s="4"/>
      <c r="URK52" s="4"/>
      <c r="URL52" s="4"/>
      <c r="URM52" s="4"/>
      <c r="URN52" s="4"/>
      <c r="URO52" s="4"/>
      <c r="URP52" s="4"/>
      <c r="URQ52" s="4"/>
      <c r="URR52" s="4"/>
      <c r="URS52" s="4"/>
      <c r="URT52" s="4"/>
      <c r="URU52" s="4"/>
      <c r="URV52" s="4"/>
      <c r="URW52" s="4"/>
      <c r="URX52" s="4"/>
      <c r="URY52" s="4"/>
      <c r="URZ52" s="4"/>
      <c r="USA52" s="4"/>
      <c r="USB52" s="4"/>
      <c r="USC52" s="4"/>
      <c r="USD52" s="4"/>
      <c r="USE52" s="4"/>
      <c r="USF52" s="4"/>
      <c r="USG52" s="4"/>
      <c r="USH52" s="4"/>
      <c r="USI52" s="4"/>
      <c r="USJ52" s="4"/>
      <c r="USK52" s="4"/>
      <c r="USL52" s="4"/>
      <c r="USM52" s="4"/>
      <c r="USN52" s="4"/>
      <c r="USO52" s="4"/>
      <c r="USP52" s="4"/>
      <c r="USQ52" s="4"/>
      <c r="USR52" s="4"/>
      <c r="USS52" s="4"/>
      <c r="UST52" s="4"/>
      <c r="USU52" s="4"/>
      <c r="USV52" s="4"/>
      <c r="USW52" s="4"/>
      <c r="USX52" s="4"/>
      <c r="USY52" s="4"/>
      <c r="USZ52" s="4"/>
      <c r="UTA52" s="4"/>
      <c r="UTB52" s="4"/>
      <c r="UTC52" s="4"/>
      <c r="UTD52" s="4"/>
      <c r="UTE52" s="4"/>
      <c r="UTF52" s="4"/>
      <c r="UTG52" s="4"/>
      <c r="UTH52" s="4"/>
      <c r="UTI52" s="4"/>
      <c r="UTJ52" s="4"/>
      <c r="UTK52" s="4"/>
      <c r="UTL52" s="4"/>
      <c r="UTM52" s="4"/>
      <c r="UTN52" s="4"/>
      <c r="UTO52" s="4"/>
      <c r="UTP52" s="4"/>
      <c r="UTQ52" s="4"/>
      <c r="UTR52" s="4"/>
      <c r="UTS52" s="4"/>
      <c r="UTT52" s="4"/>
      <c r="UTU52" s="4"/>
      <c r="UTV52" s="4"/>
      <c r="UTW52" s="4"/>
      <c r="UTX52" s="4"/>
      <c r="UTY52" s="4"/>
      <c r="UTZ52" s="4"/>
      <c r="UUA52" s="4"/>
      <c r="UUB52" s="4"/>
      <c r="UUC52" s="4"/>
      <c r="UUD52" s="4"/>
      <c r="UUE52" s="4"/>
      <c r="UUF52" s="4"/>
      <c r="UUG52" s="4"/>
      <c r="UUH52" s="4"/>
      <c r="UUI52" s="4"/>
      <c r="UUJ52" s="4"/>
      <c r="UUK52" s="4"/>
      <c r="UUL52" s="4"/>
      <c r="UUM52" s="4"/>
      <c r="UUN52" s="4"/>
      <c r="UUO52" s="4"/>
      <c r="UUP52" s="4"/>
      <c r="UUQ52" s="4"/>
      <c r="UUR52" s="4"/>
      <c r="UUS52" s="4"/>
      <c r="UUT52" s="4"/>
      <c r="UUU52" s="4"/>
      <c r="UUV52" s="4"/>
      <c r="UUW52" s="4"/>
      <c r="UUX52" s="4"/>
      <c r="UUY52" s="4"/>
      <c r="UUZ52" s="4"/>
      <c r="UVA52" s="4"/>
      <c r="UVB52" s="4"/>
      <c r="UVC52" s="4"/>
      <c r="UVD52" s="4"/>
      <c r="UVE52" s="4"/>
      <c r="UVF52" s="4"/>
      <c r="UVG52" s="4"/>
      <c r="UVH52" s="4"/>
      <c r="UVI52" s="4"/>
      <c r="UVJ52" s="4"/>
      <c r="UVK52" s="4"/>
      <c r="UVL52" s="4"/>
      <c r="UVM52" s="4"/>
      <c r="UVN52" s="4"/>
      <c r="UVO52" s="4"/>
      <c r="UVP52" s="4"/>
      <c r="UVQ52" s="4"/>
      <c r="UVR52" s="4"/>
      <c r="UVS52" s="4"/>
      <c r="UVT52" s="4"/>
      <c r="UVU52" s="4"/>
      <c r="UVV52" s="4"/>
      <c r="UVW52" s="4"/>
      <c r="UVX52" s="4"/>
      <c r="UVY52" s="4"/>
      <c r="UVZ52" s="4"/>
      <c r="UWA52" s="4"/>
      <c r="UWB52" s="4"/>
      <c r="UWC52" s="4"/>
      <c r="UWD52" s="4"/>
      <c r="UWE52" s="4"/>
      <c r="UWF52" s="4"/>
      <c r="UWG52" s="4"/>
      <c r="UWH52" s="4"/>
      <c r="UWI52" s="4"/>
      <c r="UWJ52" s="4"/>
      <c r="UWK52" s="4"/>
      <c r="UWL52" s="4"/>
      <c r="UWM52" s="4"/>
      <c r="UWN52" s="4"/>
      <c r="UWO52" s="4"/>
      <c r="UWP52" s="4"/>
      <c r="UWQ52" s="4"/>
      <c r="UWR52" s="4"/>
      <c r="UWS52" s="4"/>
      <c r="UWT52" s="4"/>
      <c r="UWU52" s="4"/>
      <c r="UWV52" s="4"/>
      <c r="UWW52" s="4"/>
      <c r="UWX52" s="4"/>
      <c r="UWY52" s="4"/>
      <c r="UWZ52" s="4"/>
      <c r="UXA52" s="4"/>
      <c r="UXB52" s="4"/>
      <c r="UXC52" s="4"/>
      <c r="UXD52" s="4"/>
      <c r="UXE52" s="4"/>
      <c r="UXF52" s="4"/>
      <c r="UXG52" s="4"/>
      <c r="UXH52" s="4"/>
      <c r="UXI52" s="4"/>
      <c r="UXJ52" s="4"/>
      <c r="UXK52" s="4"/>
      <c r="UXL52" s="4"/>
      <c r="UXM52" s="4"/>
      <c r="UXN52" s="4"/>
      <c r="UXO52" s="4"/>
      <c r="UXP52" s="4"/>
      <c r="UXQ52" s="4"/>
      <c r="UXR52" s="4"/>
      <c r="UXS52" s="4"/>
      <c r="UXT52" s="4"/>
      <c r="UXU52" s="4"/>
      <c r="UXV52" s="4"/>
      <c r="UXW52" s="4"/>
      <c r="UXX52" s="4"/>
      <c r="UXY52" s="4"/>
      <c r="UXZ52" s="4"/>
      <c r="UYA52" s="4"/>
      <c r="UYB52" s="4"/>
      <c r="UYC52" s="4"/>
      <c r="UYD52" s="4"/>
      <c r="UYE52" s="4"/>
      <c r="UYF52" s="4"/>
      <c r="UYG52" s="4"/>
      <c r="UYH52" s="4"/>
      <c r="UYI52" s="4"/>
      <c r="UYJ52" s="4"/>
      <c r="UYK52" s="4"/>
      <c r="UYL52" s="4"/>
      <c r="UYM52" s="4"/>
      <c r="UYN52" s="4"/>
      <c r="UYO52" s="4"/>
      <c r="UYP52" s="4"/>
      <c r="UYQ52" s="4"/>
      <c r="UYR52" s="4"/>
      <c r="UYS52" s="4"/>
      <c r="UYT52" s="4"/>
      <c r="UYU52" s="4"/>
      <c r="UYV52" s="4"/>
      <c r="UYW52" s="4"/>
      <c r="UYX52" s="4"/>
      <c r="UYY52" s="4"/>
      <c r="UYZ52" s="4"/>
      <c r="UZA52" s="4"/>
      <c r="UZB52" s="4"/>
      <c r="UZC52" s="4"/>
      <c r="UZD52" s="4"/>
      <c r="UZE52" s="4"/>
      <c r="UZF52" s="4"/>
      <c r="UZG52" s="4"/>
      <c r="UZH52" s="4"/>
      <c r="UZI52" s="4"/>
      <c r="UZJ52" s="4"/>
      <c r="UZK52" s="4"/>
      <c r="UZL52" s="4"/>
      <c r="UZM52" s="4"/>
      <c r="UZN52" s="4"/>
      <c r="UZO52" s="4"/>
      <c r="UZP52" s="4"/>
      <c r="UZQ52" s="4"/>
      <c r="UZR52" s="4"/>
      <c r="UZS52" s="4"/>
      <c r="UZT52" s="4"/>
      <c r="UZU52" s="4"/>
      <c r="UZV52" s="4"/>
      <c r="UZW52" s="4"/>
      <c r="UZX52" s="4"/>
      <c r="UZY52" s="4"/>
      <c r="UZZ52" s="4"/>
      <c r="VAA52" s="4"/>
      <c r="VAB52" s="4"/>
      <c r="VAC52" s="4"/>
      <c r="VAD52" s="4"/>
      <c r="VAE52" s="4"/>
      <c r="VAF52" s="4"/>
      <c r="VAG52" s="4"/>
      <c r="VAH52" s="4"/>
      <c r="VAI52" s="4"/>
      <c r="VAJ52" s="4"/>
      <c r="VAK52" s="4"/>
      <c r="VAL52" s="4"/>
      <c r="VAM52" s="4"/>
      <c r="VAN52" s="4"/>
      <c r="VAO52" s="4"/>
      <c r="VAP52" s="4"/>
      <c r="VAQ52" s="4"/>
      <c r="VAR52" s="4"/>
      <c r="VAS52" s="4"/>
      <c r="VAT52" s="4"/>
      <c r="VAU52" s="4"/>
      <c r="VAV52" s="4"/>
      <c r="VAW52" s="4"/>
      <c r="VAX52" s="4"/>
      <c r="VAY52" s="4"/>
      <c r="VAZ52" s="4"/>
      <c r="VBA52" s="4"/>
      <c r="VBB52" s="4"/>
      <c r="VBC52" s="4"/>
      <c r="VBD52" s="4"/>
      <c r="VBE52" s="4"/>
      <c r="VBF52" s="4"/>
      <c r="VBG52" s="4"/>
      <c r="VBH52" s="4"/>
      <c r="VBI52" s="4"/>
      <c r="VBJ52" s="4"/>
      <c r="VBK52" s="4"/>
      <c r="VBL52" s="4"/>
      <c r="VBM52" s="4"/>
      <c r="VBN52" s="4"/>
      <c r="VBO52" s="4"/>
      <c r="VBP52" s="4"/>
      <c r="VBQ52" s="4"/>
      <c r="VBR52" s="4"/>
      <c r="VBS52" s="4"/>
      <c r="VBT52" s="4"/>
      <c r="VBU52" s="4"/>
      <c r="VBV52" s="4"/>
      <c r="VBW52" s="4"/>
      <c r="VBX52" s="4"/>
      <c r="VBY52" s="4"/>
      <c r="VBZ52" s="4"/>
      <c r="VCA52" s="4"/>
      <c r="VCB52" s="4"/>
      <c r="VCC52" s="4"/>
      <c r="VCD52" s="4"/>
      <c r="VCE52" s="4"/>
      <c r="VCF52" s="4"/>
      <c r="VCG52" s="4"/>
      <c r="VCH52" s="4"/>
      <c r="VCI52" s="4"/>
      <c r="VCJ52" s="4"/>
      <c r="VCK52" s="4"/>
      <c r="VCL52" s="4"/>
      <c r="VCM52" s="4"/>
      <c r="VCN52" s="4"/>
      <c r="VCO52" s="4"/>
      <c r="VCP52" s="4"/>
      <c r="VCQ52" s="4"/>
      <c r="VCR52" s="4"/>
      <c r="VCS52" s="4"/>
      <c r="VCT52" s="4"/>
      <c r="VCU52" s="4"/>
      <c r="VCV52" s="4"/>
      <c r="VCW52" s="4"/>
      <c r="VCX52" s="4"/>
      <c r="VCY52" s="4"/>
      <c r="VCZ52" s="4"/>
      <c r="VDA52" s="4"/>
      <c r="VDB52" s="4"/>
      <c r="VDC52" s="4"/>
      <c r="VDD52" s="4"/>
      <c r="VDE52" s="4"/>
      <c r="VDF52" s="4"/>
      <c r="VDG52" s="4"/>
      <c r="VDH52" s="4"/>
      <c r="VDI52" s="4"/>
      <c r="VDJ52" s="4"/>
      <c r="VDK52" s="4"/>
      <c r="VDL52" s="4"/>
      <c r="VDM52" s="4"/>
      <c r="VDN52" s="4"/>
      <c r="VDO52" s="4"/>
      <c r="VDP52" s="4"/>
      <c r="VDQ52" s="4"/>
      <c r="VDR52" s="4"/>
      <c r="VDS52" s="4"/>
      <c r="VDT52" s="4"/>
      <c r="VDU52" s="4"/>
      <c r="VDV52" s="4"/>
      <c r="VDW52" s="4"/>
      <c r="VDX52" s="4"/>
      <c r="VDY52" s="4"/>
      <c r="VDZ52" s="4"/>
      <c r="VEA52" s="4"/>
      <c r="VEB52" s="4"/>
      <c r="VEC52" s="4"/>
      <c r="VED52" s="4"/>
      <c r="VEE52" s="4"/>
      <c r="VEF52" s="4"/>
      <c r="VEG52" s="4"/>
      <c r="VEH52" s="4"/>
      <c r="VEI52" s="4"/>
      <c r="VEJ52" s="4"/>
      <c r="VEK52" s="4"/>
      <c r="VEL52" s="4"/>
      <c r="VEM52" s="4"/>
      <c r="VEN52" s="4"/>
      <c r="VEO52" s="4"/>
      <c r="VEP52" s="4"/>
      <c r="VEQ52" s="4"/>
      <c r="VER52" s="4"/>
      <c r="VES52" s="4"/>
      <c r="VET52" s="4"/>
      <c r="VEU52" s="4"/>
      <c r="VEV52" s="4"/>
      <c r="VEW52" s="4"/>
      <c r="VEX52" s="4"/>
      <c r="VEY52" s="4"/>
      <c r="VEZ52" s="4"/>
      <c r="VFA52" s="4"/>
      <c r="VFB52" s="4"/>
      <c r="VFC52" s="4"/>
      <c r="VFD52" s="4"/>
      <c r="VFE52" s="4"/>
      <c r="VFF52" s="4"/>
      <c r="VFG52" s="4"/>
      <c r="VFH52" s="4"/>
      <c r="VFI52" s="4"/>
      <c r="VFJ52" s="4"/>
      <c r="VFK52" s="4"/>
      <c r="VFL52" s="4"/>
      <c r="VFM52" s="4"/>
      <c r="VFN52" s="4"/>
      <c r="VFO52" s="4"/>
      <c r="VFP52" s="4"/>
      <c r="VFQ52" s="4"/>
      <c r="VFR52" s="4"/>
      <c r="VFS52" s="4"/>
      <c r="VFT52" s="4"/>
      <c r="VFU52" s="4"/>
      <c r="VFV52" s="4"/>
      <c r="VFW52" s="4"/>
      <c r="VFX52" s="4"/>
      <c r="VFY52" s="4"/>
      <c r="VFZ52" s="4"/>
      <c r="VGA52" s="4"/>
      <c r="VGB52" s="4"/>
      <c r="VGC52" s="4"/>
      <c r="VGD52" s="4"/>
      <c r="VGE52" s="4"/>
      <c r="VGF52" s="4"/>
      <c r="VGG52" s="4"/>
      <c r="VGH52" s="4"/>
      <c r="VGI52" s="4"/>
      <c r="VGJ52" s="4"/>
      <c r="VGK52" s="4"/>
      <c r="VGL52" s="4"/>
      <c r="VGM52" s="4"/>
      <c r="VGN52" s="4"/>
      <c r="VGO52" s="4"/>
      <c r="VGP52" s="4"/>
      <c r="VGQ52" s="4"/>
      <c r="VGR52" s="4"/>
      <c r="VGS52" s="4"/>
      <c r="VGT52" s="4"/>
      <c r="VGU52" s="4"/>
      <c r="VGV52" s="4"/>
      <c r="VGW52" s="4"/>
      <c r="VGX52" s="4"/>
      <c r="VGY52" s="4"/>
      <c r="VGZ52" s="4"/>
      <c r="VHA52" s="4"/>
      <c r="VHB52" s="4"/>
      <c r="VHC52" s="4"/>
      <c r="VHD52" s="4"/>
      <c r="VHE52" s="4"/>
      <c r="VHF52" s="4"/>
      <c r="VHG52" s="4"/>
      <c r="VHH52" s="4"/>
      <c r="VHI52" s="4"/>
      <c r="VHJ52" s="4"/>
      <c r="VHK52" s="4"/>
      <c r="VHL52" s="4"/>
      <c r="VHM52" s="4"/>
      <c r="VHN52" s="4"/>
      <c r="VHO52" s="4"/>
      <c r="VHP52" s="4"/>
      <c r="VHQ52" s="4"/>
      <c r="VHR52" s="4"/>
      <c r="VHS52" s="4"/>
      <c r="VHT52" s="4"/>
      <c r="VHU52" s="4"/>
      <c r="VHV52" s="4"/>
      <c r="VHW52" s="4"/>
      <c r="VHX52" s="4"/>
      <c r="VHY52" s="4"/>
      <c r="VHZ52" s="4"/>
      <c r="VIA52" s="4"/>
      <c r="VIB52" s="4"/>
      <c r="VIC52" s="4"/>
      <c r="VID52" s="4"/>
      <c r="VIE52" s="4"/>
      <c r="VIF52" s="4"/>
      <c r="VIG52" s="4"/>
      <c r="VIH52" s="4"/>
      <c r="VII52" s="4"/>
      <c r="VIJ52" s="4"/>
      <c r="VIK52" s="4"/>
      <c r="VIL52" s="4"/>
      <c r="VIM52" s="4"/>
      <c r="VIN52" s="4"/>
      <c r="VIO52" s="4"/>
      <c r="VIP52" s="4"/>
      <c r="VIQ52" s="4"/>
      <c r="VIR52" s="4"/>
      <c r="VIS52" s="4"/>
      <c r="VIT52" s="4"/>
      <c r="VIU52" s="4"/>
      <c r="VIV52" s="4"/>
      <c r="VIW52" s="4"/>
      <c r="VIX52" s="4"/>
      <c r="VIY52" s="4"/>
      <c r="VIZ52" s="4"/>
      <c r="VJA52" s="4"/>
      <c r="VJB52" s="4"/>
      <c r="VJC52" s="4"/>
      <c r="VJD52" s="4"/>
      <c r="VJE52" s="4"/>
      <c r="VJF52" s="4"/>
      <c r="VJG52" s="4"/>
      <c r="VJH52" s="4"/>
      <c r="VJI52" s="4"/>
      <c r="VJJ52" s="4"/>
      <c r="VJK52" s="4"/>
      <c r="VJL52" s="4"/>
      <c r="VJM52" s="4"/>
      <c r="VJN52" s="4"/>
      <c r="VJO52" s="4"/>
      <c r="VJP52" s="4"/>
      <c r="VJQ52" s="4"/>
      <c r="VJR52" s="4"/>
      <c r="VJS52" s="4"/>
      <c r="VJT52" s="4"/>
      <c r="VJU52" s="4"/>
      <c r="VJV52" s="4"/>
      <c r="VJW52" s="4"/>
      <c r="VJX52" s="4"/>
      <c r="VJY52" s="4"/>
      <c r="VJZ52" s="4"/>
      <c r="VKA52" s="4"/>
      <c r="VKB52" s="4"/>
      <c r="VKC52" s="4"/>
      <c r="VKD52" s="4"/>
      <c r="VKE52" s="4"/>
      <c r="VKF52" s="4"/>
      <c r="VKG52" s="4"/>
      <c r="VKH52" s="4"/>
      <c r="VKI52" s="4"/>
      <c r="VKJ52" s="4"/>
      <c r="VKK52" s="4"/>
      <c r="VKL52" s="4"/>
      <c r="VKM52" s="4"/>
      <c r="VKN52" s="4"/>
      <c r="VKO52" s="4"/>
      <c r="VKP52" s="4"/>
      <c r="VKQ52" s="4"/>
      <c r="VKR52" s="4"/>
      <c r="VKS52" s="4"/>
      <c r="VKT52" s="4"/>
      <c r="VKU52" s="4"/>
      <c r="VKV52" s="4"/>
      <c r="VKW52" s="4"/>
      <c r="VKX52" s="4"/>
      <c r="VKY52" s="4"/>
      <c r="VKZ52" s="4"/>
      <c r="VLA52" s="4"/>
      <c r="VLB52" s="4"/>
      <c r="VLC52" s="4"/>
      <c r="VLD52" s="4"/>
      <c r="VLE52" s="4"/>
      <c r="VLF52" s="4"/>
      <c r="VLG52" s="4"/>
      <c r="VLH52" s="4"/>
      <c r="VLI52" s="4"/>
      <c r="VLJ52" s="4"/>
      <c r="VLK52" s="4"/>
      <c r="VLL52" s="4"/>
      <c r="VLM52" s="4"/>
      <c r="VLN52" s="4"/>
      <c r="VLO52" s="4"/>
      <c r="VLP52" s="4"/>
      <c r="VLQ52" s="4"/>
      <c r="VLR52" s="4"/>
      <c r="VLS52" s="4"/>
      <c r="VLT52" s="4"/>
      <c r="VLU52" s="4"/>
      <c r="VLV52" s="4"/>
      <c r="VLW52" s="4"/>
      <c r="VLX52" s="4"/>
      <c r="VLY52" s="4"/>
      <c r="VLZ52" s="4"/>
      <c r="VMA52" s="4"/>
      <c r="VMB52" s="4"/>
      <c r="VMC52" s="4"/>
      <c r="VMD52" s="4"/>
      <c r="VME52" s="4"/>
      <c r="VMF52" s="4"/>
      <c r="VMG52" s="4"/>
      <c r="VMH52" s="4"/>
      <c r="VMI52" s="4"/>
      <c r="VMJ52" s="4"/>
      <c r="VMK52" s="4"/>
      <c r="VML52" s="4"/>
      <c r="VMM52" s="4"/>
      <c r="VMN52" s="4"/>
      <c r="VMO52" s="4"/>
      <c r="VMP52" s="4"/>
      <c r="VMQ52" s="4"/>
      <c r="VMR52" s="4"/>
      <c r="VMS52" s="4"/>
      <c r="VMT52" s="4"/>
      <c r="VMU52" s="4"/>
      <c r="VMV52" s="4"/>
      <c r="VMW52" s="4"/>
      <c r="VMX52" s="4"/>
      <c r="VMY52" s="4"/>
      <c r="VMZ52" s="4"/>
      <c r="VNA52" s="4"/>
      <c r="VNB52" s="4"/>
      <c r="VNC52" s="4"/>
      <c r="VND52" s="4"/>
      <c r="VNE52" s="4"/>
      <c r="VNF52" s="4"/>
      <c r="VNG52" s="4"/>
      <c r="VNH52" s="4"/>
      <c r="VNI52" s="4"/>
      <c r="VNJ52" s="4"/>
      <c r="VNK52" s="4"/>
      <c r="VNL52" s="4"/>
      <c r="VNM52" s="4"/>
      <c r="VNN52" s="4"/>
      <c r="VNO52" s="4"/>
      <c r="VNP52" s="4"/>
      <c r="VNQ52" s="4"/>
      <c r="VNR52" s="4"/>
      <c r="VNS52" s="4"/>
      <c r="VNT52" s="4"/>
      <c r="VNU52" s="4"/>
      <c r="VNV52" s="4"/>
      <c r="VNW52" s="4"/>
      <c r="VNX52" s="4"/>
      <c r="VNY52" s="4"/>
      <c r="VNZ52" s="4"/>
      <c r="VOA52" s="4"/>
      <c r="VOB52" s="4"/>
      <c r="VOC52" s="4"/>
      <c r="VOD52" s="4"/>
      <c r="VOE52" s="4"/>
      <c r="VOF52" s="4"/>
      <c r="VOG52" s="4"/>
      <c r="VOH52" s="4"/>
      <c r="VOI52" s="4"/>
      <c r="VOJ52" s="4"/>
      <c r="VOK52" s="4"/>
      <c r="VOL52" s="4"/>
      <c r="VOM52" s="4"/>
      <c r="VON52" s="4"/>
      <c r="VOO52" s="4"/>
      <c r="VOP52" s="4"/>
      <c r="VOQ52" s="4"/>
      <c r="VOR52" s="4"/>
      <c r="VOS52" s="4"/>
      <c r="VOT52" s="4"/>
      <c r="VOU52" s="4"/>
      <c r="VOV52" s="4"/>
      <c r="VOW52" s="4"/>
      <c r="VOX52" s="4"/>
      <c r="VOY52" s="4"/>
      <c r="VOZ52" s="4"/>
      <c r="VPA52" s="4"/>
      <c r="VPB52" s="4"/>
      <c r="VPC52" s="4"/>
      <c r="VPD52" s="4"/>
      <c r="VPE52" s="4"/>
      <c r="VPF52" s="4"/>
      <c r="VPG52" s="4"/>
      <c r="VPH52" s="4"/>
      <c r="VPI52" s="4"/>
      <c r="VPJ52" s="4"/>
      <c r="VPK52" s="4"/>
      <c r="VPL52" s="4"/>
      <c r="VPM52" s="4"/>
      <c r="VPN52" s="4"/>
      <c r="VPO52" s="4"/>
      <c r="VPP52" s="4"/>
      <c r="VPQ52" s="4"/>
      <c r="VPR52" s="4"/>
      <c r="VPS52" s="4"/>
      <c r="VPT52" s="4"/>
      <c r="VPU52" s="4"/>
      <c r="VPV52" s="4"/>
      <c r="VPW52" s="4"/>
      <c r="VPX52" s="4"/>
    </row>
    <row r="53" spans="1:15312" s="3" customFormat="1">
      <c r="A53" s="313" t="s">
        <v>587</v>
      </c>
      <c r="B53" s="302">
        <v>5</v>
      </c>
      <c r="C53" s="302">
        <v>5</v>
      </c>
      <c r="D53" s="302">
        <v>5</v>
      </c>
      <c r="E53" s="302">
        <v>5</v>
      </c>
      <c r="G53" s="4"/>
      <c r="I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c r="HY53" s="4"/>
      <c r="HZ53" s="4"/>
      <c r="IA53" s="4"/>
      <c r="IB53" s="4"/>
      <c r="IC53" s="4"/>
      <c r="ID53" s="4"/>
      <c r="IE53" s="4"/>
      <c r="IF53" s="4"/>
      <c r="IG53" s="4"/>
      <c r="IH53" s="4"/>
      <c r="II53" s="4"/>
      <c r="IJ53" s="4"/>
      <c r="IK53" s="4"/>
      <c r="IL53" s="4"/>
      <c r="IM53" s="4"/>
      <c r="IN53" s="4"/>
      <c r="IO53" s="4"/>
      <c r="IP53" s="4"/>
      <c r="IQ53" s="4"/>
      <c r="IR53" s="4"/>
      <c r="IS53" s="4"/>
      <c r="IT53" s="4"/>
      <c r="IU53" s="4"/>
      <c r="IV53" s="4"/>
      <c r="IW53" s="4"/>
      <c r="IX53" s="4"/>
      <c r="IY53" s="4"/>
      <c r="IZ53" s="4"/>
      <c r="JA53" s="4"/>
      <c r="JB53" s="4"/>
      <c r="JC53" s="4"/>
      <c r="JD53" s="4"/>
      <c r="JE53" s="4"/>
      <c r="JF53" s="4"/>
      <c r="JG53" s="4"/>
      <c r="JH53" s="4"/>
      <c r="JI53" s="4"/>
      <c r="JJ53" s="4"/>
      <c r="JK53" s="4"/>
      <c r="JL53" s="4"/>
      <c r="JM53" s="4"/>
      <c r="JN53" s="4"/>
      <c r="JO53" s="4"/>
      <c r="JP53" s="4"/>
      <c r="JQ53" s="4"/>
      <c r="JR53" s="4"/>
      <c r="JS53" s="4"/>
      <c r="JT53" s="4"/>
      <c r="JU53" s="4"/>
      <c r="JV53" s="4"/>
      <c r="JW53" s="4"/>
      <c r="JX53" s="4"/>
      <c r="JY53" s="4"/>
      <c r="JZ53" s="4"/>
      <c r="KA53" s="4"/>
      <c r="KB53" s="4"/>
      <c r="KC53" s="4"/>
      <c r="KD53" s="4"/>
      <c r="KE53" s="4"/>
      <c r="KF53" s="4"/>
      <c r="KG53" s="4"/>
      <c r="KH53" s="4"/>
      <c r="KI53" s="4"/>
      <c r="KJ53" s="4"/>
      <c r="KK53" s="4"/>
      <c r="KL53" s="4"/>
      <c r="KM53" s="4"/>
      <c r="KN53" s="4"/>
      <c r="KO53" s="4"/>
      <c r="KP53" s="4"/>
      <c r="KQ53" s="4"/>
      <c r="KR53" s="4"/>
      <c r="KS53" s="4"/>
      <c r="KT53" s="4"/>
      <c r="KU53" s="4"/>
      <c r="KV53" s="4"/>
      <c r="KW53" s="4"/>
      <c r="KX53" s="4"/>
      <c r="KY53" s="4"/>
      <c r="KZ53" s="4"/>
      <c r="LA53" s="4"/>
      <c r="LB53" s="4"/>
      <c r="LC53" s="4"/>
      <c r="LD53" s="4"/>
      <c r="LE53" s="4"/>
      <c r="LF53" s="4"/>
      <c r="LG53" s="4"/>
      <c r="LH53" s="4"/>
      <c r="LI53" s="4"/>
      <c r="LJ53" s="4"/>
      <c r="LK53" s="4"/>
      <c r="LL53" s="4"/>
      <c r="LM53" s="4"/>
      <c r="LN53" s="4"/>
      <c r="LO53" s="4"/>
      <c r="LP53" s="4"/>
      <c r="LQ53" s="4"/>
      <c r="LR53" s="4"/>
      <c r="LS53" s="4"/>
      <c r="LT53" s="4"/>
      <c r="LU53" s="4"/>
      <c r="LV53" s="4"/>
      <c r="LW53" s="4"/>
      <c r="LX53" s="4"/>
      <c r="LY53" s="4"/>
      <c r="LZ53" s="4"/>
      <c r="MA53" s="4"/>
      <c r="MB53" s="4"/>
      <c r="MC53" s="4"/>
      <c r="MD53" s="4"/>
      <c r="ME53" s="4"/>
      <c r="MF53" s="4"/>
      <c r="MG53" s="4"/>
      <c r="MH53" s="4"/>
      <c r="MI53" s="4"/>
      <c r="MJ53" s="4"/>
      <c r="MK53" s="4"/>
      <c r="ML53" s="4"/>
      <c r="MM53" s="4"/>
      <c r="MN53" s="4"/>
      <c r="MO53" s="4"/>
      <c r="MP53" s="4"/>
      <c r="MQ53" s="4"/>
      <c r="MR53" s="4"/>
      <c r="MS53" s="4"/>
      <c r="MT53" s="4"/>
      <c r="MU53" s="4"/>
      <c r="MV53" s="4"/>
      <c r="MW53" s="4"/>
      <c r="MX53" s="4"/>
      <c r="MY53" s="4"/>
      <c r="MZ53" s="4"/>
      <c r="NA53" s="4"/>
      <c r="NB53" s="4"/>
      <c r="NC53" s="4"/>
      <c r="ND53" s="4"/>
      <c r="NE53" s="4"/>
      <c r="NF53" s="4"/>
      <c r="NG53" s="4"/>
      <c r="NH53" s="4"/>
      <c r="NI53" s="4"/>
      <c r="NJ53" s="4"/>
      <c r="NK53" s="4"/>
      <c r="NL53" s="4"/>
      <c r="NM53" s="4"/>
      <c r="NN53" s="4"/>
      <c r="NO53" s="4"/>
      <c r="NP53" s="4"/>
      <c r="NQ53" s="4"/>
      <c r="NR53" s="4"/>
      <c r="NS53" s="4"/>
      <c r="NT53" s="4"/>
      <c r="NU53" s="4"/>
      <c r="NV53" s="4"/>
      <c r="NW53" s="4"/>
      <c r="NX53" s="4"/>
      <c r="NY53" s="4"/>
      <c r="NZ53" s="4"/>
      <c r="OA53" s="4"/>
      <c r="OB53" s="4"/>
      <c r="OC53" s="4"/>
      <c r="OD53" s="4"/>
      <c r="OE53" s="4"/>
      <c r="OF53" s="4"/>
      <c r="OG53" s="4"/>
      <c r="OH53" s="4"/>
      <c r="OI53" s="4"/>
      <c r="OJ53" s="4"/>
      <c r="OK53" s="4"/>
      <c r="OL53" s="4"/>
      <c r="OM53" s="4"/>
      <c r="ON53" s="4"/>
      <c r="OO53" s="4"/>
      <c r="OP53" s="4"/>
      <c r="OQ53" s="4"/>
      <c r="OR53" s="4"/>
      <c r="OS53" s="4"/>
      <c r="OT53" s="4"/>
      <c r="OU53" s="4"/>
      <c r="OV53" s="4"/>
      <c r="OW53" s="4"/>
      <c r="OX53" s="4"/>
      <c r="OY53" s="4"/>
      <c r="OZ53" s="4"/>
      <c r="PA53" s="4"/>
      <c r="PB53" s="4"/>
      <c r="PC53" s="4"/>
      <c r="PD53" s="4"/>
      <c r="PE53" s="4"/>
      <c r="PF53" s="4"/>
      <c r="PG53" s="4"/>
      <c r="PH53" s="4"/>
      <c r="PI53" s="4"/>
      <c r="PJ53" s="4"/>
      <c r="PK53" s="4"/>
      <c r="PL53" s="4"/>
      <c r="PM53" s="4"/>
      <c r="PN53" s="4"/>
      <c r="PO53" s="4"/>
      <c r="PP53" s="4"/>
      <c r="PQ53" s="4"/>
      <c r="PR53" s="4"/>
      <c r="PS53" s="4"/>
      <c r="PT53" s="4"/>
      <c r="PU53" s="4"/>
      <c r="PV53" s="4"/>
      <c r="PW53" s="4"/>
      <c r="PX53" s="4"/>
      <c r="PY53" s="4"/>
      <c r="PZ53" s="4"/>
      <c r="QA53" s="4"/>
      <c r="QB53" s="4"/>
      <c r="QC53" s="4"/>
      <c r="QD53" s="4"/>
      <c r="QE53" s="4"/>
      <c r="QF53" s="4"/>
      <c r="QG53" s="4"/>
      <c r="QH53" s="4"/>
      <c r="QI53" s="4"/>
      <c r="QJ53" s="4"/>
      <c r="QK53" s="4"/>
      <c r="QL53" s="4"/>
      <c r="QM53" s="4"/>
      <c r="QN53" s="4"/>
      <c r="QO53" s="4"/>
      <c r="QP53" s="4"/>
      <c r="QQ53" s="4"/>
      <c r="QR53" s="4"/>
      <c r="QS53" s="4"/>
      <c r="QT53" s="4"/>
      <c r="QU53" s="4"/>
      <c r="QV53" s="4"/>
      <c r="QW53" s="4"/>
      <c r="QX53" s="4"/>
      <c r="QY53" s="4"/>
      <c r="QZ53" s="4"/>
      <c r="RA53" s="4"/>
      <c r="RB53" s="4"/>
      <c r="RC53" s="4"/>
      <c r="RD53" s="4"/>
      <c r="RE53" s="4"/>
      <c r="RF53" s="4"/>
      <c r="RG53" s="4"/>
      <c r="RH53" s="4"/>
      <c r="RI53" s="4"/>
      <c r="RJ53" s="4"/>
      <c r="RK53" s="4"/>
      <c r="RL53" s="4"/>
      <c r="RM53" s="4"/>
      <c r="RN53" s="4"/>
      <c r="RO53" s="4"/>
      <c r="RP53" s="4"/>
      <c r="RQ53" s="4"/>
      <c r="RR53" s="4"/>
      <c r="RS53" s="4"/>
      <c r="RT53" s="4"/>
      <c r="RU53" s="4"/>
      <c r="RV53" s="4"/>
      <c r="RW53" s="4"/>
      <c r="RX53" s="4"/>
      <c r="RY53" s="4"/>
      <c r="RZ53" s="4"/>
      <c r="SA53" s="4"/>
      <c r="SB53" s="4"/>
      <c r="SC53" s="4"/>
      <c r="SD53" s="4"/>
      <c r="SE53" s="4"/>
      <c r="SF53" s="4"/>
      <c r="SG53" s="4"/>
      <c r="SH53" s="4"/>
      <c r="SI53" s="4"/>
      <c r="SJ53" s="4"/>
      <c r="SK53" s="4"/>
      <c r="SL53" s="4"/>
      <c r="SM53" s="4"/>
      <c r="SN53" s="4"/>
      <c r="SO53" s="4"/>
      <c r="SP53" s="4"/>
      <c r="SQ53" s="4"/>
      <c r="SR53" s="4"/>
      <c r="SS53" s="4"/>
      <c r="ST53" s="4"/>
      <c r="SU53" s="4"/>
      <c r="SV53" s="4"/>
      <c r="SW53" s="4"/>
      <c r="SX53" s="4"/>
      <c r="SY53" s="4"/>
      <c r="SZ53" s="4"/>
      <c r="TA53" s="4"/>
      <c r="TB53" s="4"/>
      <c r="TC53" s="4"/>
      <c r="TD53" s="4"/>
      <c r="TE53" s="4"/>
      <c r="TF53" s="4"/>
      <c r="TG53" s="4"/>
      <c r="TH53" s="4"/>
      <c r="TI53" s="4"/>
      <c r="TJ53" s="4"/>
      <c r="TK53" s="4"/>
      <c r="TL53" s="4"/>
      <c r="TM53" s="4"/>
      <c r="TN53" s="4"/>
      <c r="TO53" s="4"/>
      <c r="TP53" s="4"/>
      <c r="TQ53" s="4"/>
      <c r="TR53" s="4"/>
      <c r="TS53" s="4"/>
      <c r="TT53" s="4"/>
      <c r="TU53" s="4"/>
      <c r="TV53" s="4"/>
      <c r="TW53" s="4"/>
      <c r="TX53" s="4"/>
      <c r="TY53" s="4"/>
      <c r="TZ53" s="4"/>
      <c r="UA53" s="4"/>
      <c r="UB53" s="4"/>
      <c r="UC53" s="4"/>
      <c r="UD53" s="4"/>
      <c r="UE53" s="4"/>
      <c r="UF53" s="4"/>
      <c r="UG53" s="4"/>
      <c r="UH53" s="4"/>
      <c r="UI53" s="4"/>
      <c r="UJ53" s="4"/>
      <c r="UK53" s="4"/>
      <c r="UL53" s="4"/>
      <c r="UM53" s="4"/>
      <c r="UN53" s="4"/>
      <c r="UO53" s="4"/>
      <c r="UP53" s="4"/>
      <c r="UQ53" s="4"/>
      <c r="UR53" s="4"/>
      <c r="US53" s="4"/>
      <c r="UT53" s="4"/>
      <c r="UU53" s="4"/>
      <c r="UV53" s="4"/>
      <c r="UW53" s="4"/>
      <c r="UX53" s="4"/>
      <c r="UY53" s="4"/>
      <c r="UZ53" s="4"/>
      <c r="VA53" s="4"/>
      <c r="VB53" s="4"/>
      <c r="VC53" s="4"/>
      <c r="VD53" s="4"/>
      <c r="VE53" s="4"/>
      <c r="VF53" s="4"/>
      <c r="VG53" s="4"/>
      <c r="VH53" s="4"/>
      <c r="VI53" s="4"/>
      <c r="VJ53" s="4"/>
      <c r="VK53" s="4"/>
      <c r="VL53" s="4"/>
      <c r="VM53" s="4"/>
      <c r="VN53" s="4"/>
      <c r="VO53" s="4"/>
      <c r="VP53" s="4"/>
      <c r="VQ53" s="4"/>
      <c r="VR53" s="4"/>
      <c r="VS53" s="4"/>
      <c r="VT53" s="4"/>
      <c r="VU53" s="4"/>
      <c r="VV53" s="4"/>
      <c r="VW53" s="4"/>
      <c r="VX53" s="4"/>
      <c r="VY53" s="4"/>
      <c r="VZ53" s="4"/>
      <c r="WA53" s="4"/>
      <c r="WB53" s="4"/>
      <c r="WC53" s="4"/>
      <c r="WD53" s="4"/>
      <c r="WE53" s="4"/>
      <c r="WF53" s="4"/>
      <c r="WG53" s="4"/>
      <c r="WH53" s="4"/>
      <c r="WI53" s="4"/>
      <c r="WJ53" s="4"/>
      <c r="WK53" s="4"/>
      <c r="WL53" s="4"/>
      <c r="WM53" s="4"/>
      <c r="WN53" s="4"/>
      <c r="WO53" s="4"/>
      <c r="WP53" s="4"/>
      <c r="WQ53" s="4"/>
      <c r="WR53" s="4"/>
      <c r="WS53" s="4"/>
      <c r="WT53" s="4"/>
      <c r="WU53" s="4"/>
      <c r="WV53" s="4"/>
      <c r="WW53" s="4"/>
      <c r="WX53" s="4"/>
      <c r="WY53" s="4"/>
      <c r="WZ53" s="4"/>
      <c r="XA53" s="4"/>
      <c r="XB53" s="4"/>
      <c r="XC53" s="4"/>
      <c r="XD53" s="4"/>
      <c r="XE53" s="4"/>
      <c r="XF53" s="4"/>
      <c r="XG53" s="4"/>
      <c r="XH53" s="4"/>
      <c r="XI53" s="4"/>
      <c r="XJ53" s="4"/>
      <c r="XK53" s="4"/>
      <c r="XL53" s="4"/>
      <c r="XM53" s="4"/>
      <c r="XN53" s="4"/>
      <c r="XO53" s="4"/>
      <c r="XP53" s="4"/>
      <c r="XQ53" s="4"/>
      <c r="XR53" s="4"/>
      <c r="XS53" s="4"/>
      <c r="XT53" s="4"/>
      <c r="XU53" s="4"/>
      <c r="XV53" s="4"/>
      <c r="XW53" s="4"/>
      <c r="XX53" s="4"/>
      <c r="XY53" s="4"/>
      <c r="XZ53" s="4"/>
      <c r="YA53" s="4"/>
      <c r="YB53" s="4"/>
      <c r="YC53" s="4"/>
      <c r="YD53" s="4"/>
      <c r="YE53" s="4"/>
      <c r="YF53" s="4"/>
      <c r="YG53" s="4"/>
      <c r="YH53" s="4"/>
      <c r="YI53" s="4"/>
      <c r="YJ53" s="4"/>
      <c r="YK53" s="4"/>
      <c r="YL53" s="4"/>
      <c r="YM53" s="4"/>
      <c r="YN53" s="4"/>
      <c r="YO53" s="4"/>
      <c r="YP53" s="4"/>
      <c r="YQ53" s="4"/>
      <c r="YR53" s="4"/>
      <c r="YS53" s="4"/>
      <c r="YT53" s="4"/>
      <c r="YU53" s="4"/>
      <c r="YV53" s="4"/>
      <c r="YW53" s="4"/>
      <c r="YX53" s="4"/>
      <c r="YY53" s="4"/>
      <c r="YZ53" s="4"/>
      <c r="ZA53" s="4"/>
      <c r="ZB53" s="4"/>
      <c r="ZC53" s="4"/>
      <c r="ZD53" s="4"/>
      <c r="ZE53" s="4"/>
      <c r="ZF53" s="4"/>
      <c r="ZG53" s="4"/>
      <c r="ZH53" s="4"/>
      <c r="ZI53" s="4"/>
      <c r="ZJ53" s="4"/>
      <c r="ZK53" s="4"/>
      <c r="ZL53" s="4"/>
      <c r="ZM53" s="4"/>
      <c r="ZN53" s="4"/>
      <c r="ZO53" s="4"/>
      <c r="ZP53" s="4"/>
      <c r="ZQ53" s="4"/>
      <c r="ZR53" s="4"/>
      <c r="ZS53" s="4"/>
      <c r="ZT53" s="4"/>
      <c r="ZU53" s="4"/>
      <c r="ZV53" s="4"/>
      <c r="ZW53" s="4"/>
      <c r="ZX53" s="4"/>
      <c r="ZY53" s="4"/>
      <c r="ZZ53" s="4"/>
      <c r="AAA53" s="4"/>
      <c r="AAB53" s="4"/>
      <c r="AAC53" s="4"/>
      <c r="AAD53" s="4"/>
      <c r="AAE53" s="4"/>
      <c r="AAF53" s="4"/>
      <c r="AAG53" s="4"/>
      <c r="AAH53" s="4"/>
      <c r="AAI53" s="4"/>
      <c r="AAJ53" s="4"/>
      <c r="AAK53" s="4"/>
      <c r="AAL53" s="4"/>
      <c r="AAM53" s="4"/>
      <c r="AAN53" s="4"/>
      <c r="AAO53" s="4"/>
      <c r="AAP53" s="4"/>
      <c r="AAQ53" s="4"/>
      <c r="AAR53" s="4"/>
      <c r="AAS53" s="4"/>
      <c r="AAT53" s="4"/>
      <c r="AAU53" s="4"/>
      <c r="AAV53" s="4"/>
      <c r="AAW53" s="4"/>
      <c r="AAX53" s="4"/>
      <c r="AAY53" s="4"/>
      <c r="AAZ53" s="4"/>
      <c r="ABA53" s="4"/>
      <c r="ABB53" s="4"/>
      <c r="ABC53" s="4"/>
      <c r="ABD53" s="4"/>
      <c r="ABE53" s="4"/>
      <c r="ABF53" s="4"/>
      <c r="ABG53" s="4"/>
      <c r="ABH53" s="4"/>
      <c r="ABI53" s="4"/>
      <c r="ABJ53" s="4"/>
      <c r="ABK53" s="4"/>
      <c r="ABL53" s="4"/>
      <c r="ABM53" s="4"/>
      <c r="ABN53" s="4"/>
      <c r="ABO53" s="4"/>
      <c r="ABP53" s="4"/>
      <c r="ABQ53" s="4"/>
      <c r="ABR53" s="4"/>
      <c r="ABS53" s="4"/>
      <c r="ABT53" s="4"/>
      <c r="ABU53" s="4"/>
      <c r="ABV53" s="4"/>
      <c r="ABW53" s="4"/>
      <c r="ABX53" s="4"/>
      <c r="ABY53" s="4"/>
      <c r="ABZ53" s="4"/>
      <c r="ACA53" s="4"/>
      <c r="ACB53" s="4"/>
      <c r="ACC53" s="4"/>
      <c r="ACD53" s="4"/>
      <c r="ACE53" s="4"/>
      <c r="ACF53" s="4"/>
      <c r="ACG53" s="4"/>
      <c r="ACH53" s="4"/>
      <c r="ACI53" s="4"/>
      <c r="ACJ53" s="4"/>
      <c r="ACK53" s="4"/>
      <c r="ACL53" s="4"/>
      <c r="ACM53" s="4"/>
      <c r="ACN53" s="4"/>
      <c r="ACO53" s="4"/>
      <c r="ACP53" s="4"/>
      <c r="ACQ53" s="4"/>
      <c r="ACR53" s="4"/>
      <c r="ACS53" s="4"/>
      <c r="ACT53" s="4"/>
      <c r="ACU53" s="4"/>
      <c r="ACV53" s="4"/>
      <c r="ACW53" s="4"/>
      <c r="ACX53" s="4"/>
      <c r="ACY53" s="4"/>
      <c r="ACZ53" s="4"/>
      <c r="ADA53" s="4"/>
      <c r="ADB53" s="4"/>
      <c r="ADC53" s="4"/>
      <c r="ADD53" s="4"/>
      <c r="ADE53" s="4"/>
      <c r="ADF53" s="4"/>
      <c r="ADG53" s="4"/>
      <c r="ADH53" s="4"/>
      <c r="ADI53" s="4"/>
      <c r="ADJ53" s="4"/>
      <c r="ADK53" s="4"/>
      <c r="ADL53" s="4"/>
      <c r="ADM53" s="4"/>
      <c r="ADN53" s="4"/>
      <c r="ADO53" s="4"/>
      <c r="ADP53" s="4"/>
      <c r="ADQ53" s="4"/>
      <c r="ADR53" s="4"/>
      <c r="ADS53" s="4"/>
      <c r="ADT53" s="4"/>
      <c r="ADU53" s="4"/>
      <c r="ADV53" s="4"/>
      <c r="ADW53" s="4"/>
      <c r="ADX53" s="4"/>
      <c r="ADY53" s="4"/>
      <c r="ADZ53" s="4"/>
      <c r="AEA53" s="4"/>
      <c r="AEB53" s="4"/>
      <c r="AEC53" s="4"/>
      <c r="AED53" s="4"/>
      <c r="AEE53" s="4"/>
      <c r="AEF53" s="4"/>
      <c r="AEG53" s="4"/>
      <c r="AEH53" s="4"/>
      <c r="AEI53" s="4"/>
      <c r="AEJ53" s="4"/>
      <c r="AEK53" s="4"/>
      <c r="AEL53" s="4"/>
      <c r="AEM53" s="4"/>
      <c r="AEN53" s="4"/>
      <c r="AEO53" s="4"/>
      <c r="AEP53" s="4"/>
      <c r="AEQ53" s="4"/>
      <c r="AER53" s="4"/>
      <c r="AES53" s="4"/>
      <c r="AET53" s="4"/>
      <c r="AEU53" s="4"/>
      <c r="AEV53" s="4"/>
      <c r="AEW53" s="4"/>
      <c r="AEX53" s="4"/>
      <c r="AEY53" s="4"/>
      <c r="AEZ53" s="4"/>
      <c r="AFA53" s="4"/>
      <c r="AFB53" s="4"/>
      <c r="AFC53" s="4"/>
      <c r="AFD53" s="4"/>
      <c r="AFE53" s="4"/>
      <c r="AFF53" s="4"/>
      <c r="AFG53" s="4"/>
      <c r="AFH53" s="4"/>
      <c r="AFI53" s="4"/>
      <c r="AFJ53" s="4"/>
      <c r="AFK53" s="4"/>
      <c r="AFL53" s="4"/>
      <c r="AFM53" s="4"/>
      <c r="AFN53" s="4"/>
      <c r="AFO53" s="4"/>
      <c r="AFP53" s="4"/>
      <c r="AFQ53" s="4"/>
      <c r="AFR53" s="4"/>
      <c r="AFS53" s="4"/>
      <c r="AFT53" s="4"/>
      <c r="AFU53" s="4"/>
      <c r="AFV53" s="4"/>
      <c r="AFW53" s="4"/>
      <c r="AFX53" s="4"/>
      <c r="AFY53" s="4"/>
      <c r="AFZ53" s="4"/>
      <c r="AGA53" s="4"/>
      <c r="AGB53" s="4"/>
      <c r="AGC53" s="4"/>
      <c r="AGD53" s="4"/>
      <c r="AGE53" s="4"/>
      <c r="AGF53" s="4"/>
      <c r="AGG53" s="4"/>
      <c r="AGH53" s="4"/>
      <c r="AGI53" s="4"/>
      <c r="AGJ53" s="4"/>
      <c r="AGK53" s="4"/>
      <c r="AGL53" s="4"/>
      <c r="AGM53" s="4"/>
      <c r="AGN53" s="4"/>
      <c r="AGO53" s="4"/>
      <c r="AGP53" s="4"/>
      <c r="AGQ53" s="4"/>
      <c r="AGR53" s="4"/>
      <c r="AGS53" s="4"/>
      <c r="AGT53" s="4"/>
      <c r="AGU53" s="4"/>
      <c r="AGV53" s="4"/>
      <c r="AGW53" s="4"/>
      <c r="AGX53" s="4"/>
      <c r="AGY53" s="4"/>
      <c r="AGZ53" s="4"/>
      <c r="AHA53" s="4"/>
      <c r="AHB53" s="4"/>
      <c r="AHC53" s="4"/>
      <c r="AHD53" s="4"/>
      <c r="AHE53" s="4"/>
      <c r="AHF53" s="4"/>
      <c r="AHG53" s="4"/>
      <c r="AHH53" s="4"/>
      <c r="AHI53" s="4"/>
      <c r="AHJ53" s="4"/>
      <c r="AHK53" s="4"/>
      <c r="AHL53" s="4"/>
      <c r="AHM53" s="4"/>
      <c r="AHN53" s="4"/>
      <c r="AHO53" s="4"/>
      <c r="AHP53" s="4"/>
      <c r="AHQ53" s="4"/>
      <c r="AHR53" s="4"/>
      <c r="AHS53" s="4"/>
      <c r="AHT53" s="4"/>
      <c r="AHU53" s="4"/>
      <c r="AHV53" s="4"/>
      <c r="AHW53" s="4"/>
      <c r="AHX53" s="4"/>
      <c r="AHY53" s="4"/>
      <c r="AHZ53" s="4"/>
      <c r="AIA53" s="4"/>
      <c r="AIB53" s="4"/>
      <c r="AIC53" s="4"/>
      <c r="AID53" s="4"/>
      <c r="AIE53" s="4"/>
      <c r="AIF53" s="4"/>
      <c r="AIG53" s="4"/>
      <c r="AIH53" s="4"/>
      <c r="AII53" s="4"/>
      <c r="AIJ53" s="4"/>
      <c r="AIK53" s="4"/>
      <c r="AIL53" s="4"/>
      <c r="AIM53" s="4"/>
      <c r="AIN53" s="4"/>
      <c r="AIO53" s="4"/>
      <c r="AIP53" s="4"/>
      <c r="AIQ53" s="4"/>
      <c r="AIR53" s="4"/>
      <c r="AIS53" s="4"/>
      <c r="AIT53" s="4"/>
      <c r="AIU53" s="4"/>
      <c r="AIV53" s="4"/>
      <c r="AIW53" s="4"/>
      <c r="AIX53" s="4"/>
      <c r="AIY53" s="4"/>
      <c r="AIZ53" s="4"/>
      <c r="AJA53" s="4"/>
      <c r="AJB53" s="4"/>
      <c r="AJC53" s="4"/>
      <c r="AJD53" s="4"/>
      <c r="AJE53" s="4"/>
      <c r="AJF53" s="4"/>
      <c r="AJG53" s="4"/>
      <c r="AJH53" s="4"/>
      <c r="AJI53" s="4"/>
      <c r="AJJ53" s="4"/>
      <c r="AJK53" s="4"/>
      <c r="AJL53" s="4"/>
      <c r="AJM53" s="4"/>
      <c r="AJN53" s="4"/>
      <c r="AJO53" s="4"/>
      <c r="AJP53" s="4"/>
      <c r="AJQ53" s="4"/>
      <c r="AJR53" s="4"/>
      <c r="AJS53" s="4"/>
      <c r="AJT53" s="4"/>
      <c r="AJU53" s="4"/>
      <c r="AJV53" s="4"/>
      <c r="AJW53" s="4"/>
      <c r="AJX53" s="4"/>
      <c r="AJY53" s="4"/>
      <c r="AJZ53" s="4"/>
      <c r="AKA53" s="4"/>
      <c r="AKB53" s="4"/>
      <c r="AKC53" s="4"/>
      <c r="AKD53" s="4"/>
      <c r="AKE53" s="4"/>
      <c r="AKF53" s="4"/>
      <c r="AKG53" s="4"/>
      <c r="AKH53" s="4"/>
      <c r="AKI53" s="4"/>
      <c r="AKJ53" s="4"/>
      <c r="AKK53" s="4"/>
      <c r="AKL53" s="4"/>
      <c r="AKM53" s="4"/>
      <c r="AKN53" s="4"/>
      <c r="AKO53" s="4"/>
      <c r="AKP53" s="4"/>
      <c r="AKQ53" s="4"/>
      <c r="AKR53" s="4"/>
      <c r="AKS53" s="4"/>
      <c r="AKT53" s="4"/>
      <c r="AKU53" s="4"/>
      <c r="AKV53" s="4"/>
      <c r="AKW53" s="4"/>
      <c r="AKX53" s="4"/>
      <c r="AKY53" s="4"/>
      <c r="AKZ53" s="4"/>
      <c r="ALA53" s="4"/>
      <c r="ALB53" s="4"/>
      <c r="ALC53" s="4"/>
      <c r="ALD53" s="4"/>
      <c r="ALE53" s="4"/>
      <c r="ALF53" s="4"/>
      <c r="ALG53" s="4"/>
      <c r="ALH53" s="4"/>
      <c r="ALI53" s="4"/>
      <c r="ALJ53" s="4"/>
      <c r="ALK53" s="4"/>
      <c r="ALL53" s="4"/>
      <c r="ALM53" s="4"/>
      <c r="ALN53" s="4"/>
      <c r="ALO53" s="4"/>
      <c r="ALP53" s="4"/>
      <c r="ALQ53" s="4"/>
      <c r="ALR53" s="4"/>
      <c r="ALS53" s="4"/>
      <c r="ALT53" s="4"/>
      <c r="ALU53" s="4"/>
      <c r="ALV53" s="4"/>
      <c r="ALW53" s="4"/>
      <c r="ALX53" s="4"/>
      <c r="ALY53" s="4"/>
      <c r="ALZ53" s="4"/>
      <c r="AMA53" s="4"/>
      <c r="AMB53" s="4"/>
      <c r="AMC53" s="4"/>
      <c r="AMD53" s="4"/>
      <c r="AME53" s="4"/>
      <c r="AMF53" s="4"/>
      <c r="AMG53" s="4"/>
      <c r="AMH53" s="4"/>
      <c r="AMI53" s="4"/>
      <c r="AMJ53" s="4"/>
      <c r="AMK53" s="4"/>
      <c r="AML53" s="4"/>
      <c r="AMM53" s="4"/>
      <c r="AMN53" s="4"/>
      <c r="AMO53" s="4"/>
      <c r="AMP53" s="4"/>
      <c r="AMQ53" s="4"/>
      <c r="AMR53" s="4"/>
      <c r="AMS53" s="4"/>
      <c r="AMT53" s="4"/>
      <c r="AMU53" s="4"/>
      <c r="AMV53" s="4"/>
      <c r="AMW53" s="4"/>
      <c r="AMX53" s="4"/>
      <c r="AMY53" s="4"/>
      <c r="AMZ53" s="4"/>
      <c r="ANA53" s="4"/>
      <c r="ANB53" s="4"/>
      <c r="ANC53" s="4"/>
      <c r="AND53" s="4"/>
      <c r="ANE53" s="4"/>
      <c r="ANF53" s="4"/>
      <c r="ANG53" s="4"/>
      <c r="ANH53" s="4"/>
      <c r="ANI53" s="4"/>
      <c r="ANJ53" s="4"/>
      <c r="ANK53" s="4"/>
      <c r="ANL53" s="4"/>
      <c r="ANM53" s="4"/>
      <c r="ANN53" s="4"/>
      <c r="ANO53" s="4"/>
      <c r="ANP53" s="4"/>
      <c r="ANQ53" s="4"/>
      <c r="ANR53" s="4"/>
      <c r="ANS53" s="4"/>
      <c r="ANT53" s="4"/>
      <c r="ANU53" s="4"/>
      <c r="ANV53" s="4"/>
      <c r="ANW53" s="4"/>
      <c r="ANX53" s="4"/>
      <c r="ANY53" s="4"/>
      <c r="ANZ53" s="4"/>
      <c r="AOA53" s="4"/>
      <c r="AOB53" s="4"/>
      <c r="AOC53" s="4"/>
      <c r="AOD53" s="4"/>
      <c r="AOE53" s="4"/>
      <c r="AOF53" s="4"/>
      <c r="AOG53" s="4"/>
      <c r="AOH53" s="4"/>
      <c r="AOI53" s="4"/>
      <c r="AOJ53" s="4"/>
      <c r="AOK53" s="4"/>
      <c r="AOL53" s="4"/>
      <c r="AOM53" s="4"/>
      <c r="AON53" s="4"/>
      <c r="AOO53" s="4"/>
      <c r="AOP53" s="4"/>
      <c r="AOQ53" s="4"/>
      <c r="AOR53" s="4"/>
      <c r="AOS53" s="4"/>
      <c r="AOT53" s="4"/>
      <c r="AOU53" s="4"/>
      <c r="AOV53" s="4"/>
      <c r="AOW53" s="4"/>
      <c r="AOX53" s="4"/>
      <c r="AOY53" s="4"/>
      <c r="AOZ53" s="4"/>
      <c r="APA53" s="4"/>
      <c r="APB53" s="4"/>
      <c r="APC53" s="4"/>
      <c r="APD53" s="4"/>
      <c r="APE53" s="4"/>
      <c r="APF53" s="4"/>
      <c r="APG53" s="4"/>
      <c r="APH53" s="4"/>
      <c r="API53" s="4"/>
      <c r="APJ53" s="4"/>
      <c r="APK53" s="4"/>
      <c r="APL53" s="4"/>
      <c r="APM53" s="4"/>
      <c r="APN53" s="4"/>
      <c r="APO53" s="4"/>
      <c r="APP53" s="4"/>
      <c r="APQ53" s="4"/>
      <c r="APR53" s="4"/>
      <c r="APS53" s="4"/>
      <c r="APT53" s="4"/>
      <c r="APU53" s="4"/>
      <c r="APV53" s="4"/>
      <c r="APW53" s="4"/>
      <c r="APX53" s="4"/>
      <c r="APY53" s="4"/>
      <c r="APZ53" s="4"/>
      <c r="AQA53" s="4"/>
      <c r="AQB53" s="4"/>
      <c r="AQC53" s="4"/>
      <c r="AQD53" s="4"/>
      <c r="AQE53" s="4"/>
      <c r="AQF53" s="4"/>
      <c r="AQG53" s="4"/>
      <c r="AQH53" s="4"/>
      <c r="AQI53" s="4"/>
      <c r="AQJ53" s="4"/>
      <c r="AQK53" s="4"/>
      <c r="AQL53" s="4"/>
      <c r="AQM53" s="4"/>
      <c r="AQN53" s="4"/>
      <c r="AQO53" s="4"/>
      <c r="AQP53" s="4"/>
      <c r="AQQ53" s="4"/>
      <c r="AQR53" s="4"/>
      <c r="AQS53" s="4"/>
      <c r="AQT53" s="4"/>
      <c r="AQU53" s="4"/>
      <c r="AQV53" s="4"/>
      <c r="AQW53" s="4"/>
      <c r="AQX53" s="4"/>
      <c r="AQY53" s="4"/>
      <c r="AQZ53" s="4"/>
      <c r="ARA53" s="4"/>
      <c r="ARB53" s="4"/>
      <c r="ARC53" s="4"/>
      <c r="ARD53" s="4"/>
      <c r="ARE53" s="4"/>
      <c r="ARF53" s="4"/>
      <c r="ARG53" s="4"/>
      <c r="ARH53" s="4"/>
      <c r="ARI53" s="4"/>
      <c r="ARJ53" s="4"/>
      <c r="ARK53" s="4"/>
      <c r="ARL53" s="4"/>
      <c r="ARM53" s="4"/>
      <c r="ARN53" s="4"/>
      <c r="ARO53" s="4"/>
      <c r="ARP53" s="4"/>
      <c r="ARQ53" s="4"/>
      <c r="ARR53" s="4"/>
      <c r="ARS53" s="4"/>
      <c r="ART53" s="4"/>
      <c r="ARU53" s="4"/>
      <c r="ARV53" s="4"/>
      <c r="ARW53" s="4"/>
      <c r="ARX53" s="4"/>
      <c r="ARY53" s="4"/>
      <c r="ARZ53" s="4"/>
      <c r="ASA53" s="4"/>
      <c r="ASB53" s="4"/>
      <c r="ASC53" s="4"/>
      <c r="ASD53" s="4"/>
      <c r="ASE53" s="4"/>
      <c r="ASF53" s="4"/>
      <c r="ASG53" s="4"/>
      <c r="ASH53" s="4"/>
      <c r="ASI53" s="4"/>
      <c r="ASJ53" s="4"/>
      <c r="ASK53" s="4"/>
      <c r="ASL53" s="4"/>
      <c r="ASM53" s="4"/>
      <c r="ASN53" s="4"/>
      <c r="ASO53" s="4"/>
      <c r="ASP53" s="4"/>
      <c r="ASQ53" s="4"/>
      <c r="ASR53" s="4"/>
      <c r="ASS53" s="4"/>
      <c r="AST53" s="4"/>
      <c r="ASU53" s="4"/>
      <c r="ASV53" s="4"/>
      <c r="ASW53" s="4"/>
      <c r="ASX53" s="4"/>
      <c r="ASY53" s="4"/>
      <c r="ASZ53" s="4"/>
      <c r="ATA53" s="4"/>
      <c r="ATB53" s="4"/>
      <c r="ATC53" s="4"/>
      <c r="ATD53" s="4"/>
      <c r="ATE53" s="4"/>
      <c r="ATF53" s="4"/>
      <c r="ATG53" s="4"/>
      <c r="ATH53" s="4"/>
      <c r="ATI53" s="4"/>
      <c r="ATJ53" s="4"/>
      <c r="ATK53" s="4"/>
      <c r="ATL53" s="4"/>
      <c r="ATM53" s="4"/>
      <c r="ATN53" s="4"/>
      <c r="ATO53" s="4"/>
      <c r="ATP53" s="4"/>
      <c r="ATQ53" s="4"/>
      <c r="ATR53" s="4"/>
      <c r="ATS53" s="4"/>
      <c r="ATT53" s="4"/>
      <c r="ATU53" s="4"/>
      <c r="ATV53" s="4"/>
      <c r="ATW53" s="4"/>
      <c r="ATX53" s="4"/>
      <c r="ATY53" s="4"/>
      <c r="ATZ53" s="4"/>
      <c r="AUA53" s="4"/>
      <c r="AUB53" s="4"/>
      <c r="AUC53" s="4"/>
      <c r="AUD53" s="4"/>
      <c r="AUE53" s="4"/>
      <c r="AUF53" s="4"/>
      <c r="AUG53" s="4"/>
      <c r="AUH53" s="4"/>
      <c r="AUI53" s="4"/>
      <c r="AUJ53" s="4"/>
      <c r="AUK53" s="4"/>
      <c r="AUL53" s="4"/>
      <c r="AUM53" s="4"/>
      <c r="AUN53" s="4"/>
      <c r="AUO53" s="4"/>
      <c r="AUP53" s="4"/>
      <c r="AUQ53" s="4"/>
      <c r="AUR53" s="4"/>
      <c r="AUS53" s="4"/>
      <c r="AUT53" s="4"/>
      <c r="AUU53" s="4"/>
      <c r="AUV53" s="4"/>
      <c r="AUW53" s="4"/>
      <c r="AUX53" s="4"/>
      <c r="AUY53" s="4"/>
      <c r="AUZ53" s="4"/>
      <c r="AVA53" s="4"/>
      <c r="AVB53" s="4"/>
      <c r="AVC53" s="4"/>
      <c r="AVD53" s="4"/>
      <c r="AVE53" s="4"/>
      <c r="AVF53" s="4"/>
      <c r="AVG53" s="4"/>
      <c r="AVH53" s="4"/>
      <c r="AVI53" s="4"/>
      <c r="AVJ53" s="4"/>
      <c r="AVK53" s="4"/>
      <c r="AVL53" s="4"/>
      <c r="AVM53" s="4"/>
      <c r="AVN53" s="4"/>
      <c r="AVO53" s="4"/>
      <c r="AVP53" s="4"/>
      <c r="AVQ53" s="4"/>
      <c r="AVR53" s="4"/>
      <c r="AVS53" s="4"/>
      <c r="AVT53" s="4"/>
      <c r="AVU53" s="4"/>
      <c r="AVV53" s="4"/>
      <c r="AVW53" s="4"/>
      <c r="AVX53" s="4"/>
      <c r="AVY53" s="4"/>
      <c r="AVZ53" s="4"/>
      <c r="AWA53" s="4"/>
      <c r="AWB53" s="4"/>
      <c r="AWC53" s="4"/>
      <c r="AWD53" s="4"/>
      <c r="AWE53" s="4"/>
      <c r="AWF53" s="4"/>
      <c r="AWG53" s="4"/>
      <c r="AWH53" s="4"/>
      <c r="AWI53" s="4"/>
      <c r="AWJ53" s="4"/>
      <c r="AWK53" s="4"/>
      <c r="AWL53" s="4"/>
      <c r="AWM53" s="4"/>
      <c r="AWN53" s="4"/>
      <c r="AWO53" s="4"/>
      <c r="AWP53" s="4"/>
      <c r="AWQ53" s="4"/>
      <c r="AWR53" s="4"/>
      <c r="AWS53" s="4"/>
      <c r="AWT53" s="4"/>
      <c r="AWU53" s="4"/>
      <c r="AWV53" s="4"/>
      <c r="AWW53" s="4"/>
      <c r="AWX53" s="4"/>
      <c r="AWY53" s="4"/>
      <c r="AWZ53" s="4"/>
      <c r="AXA53" s="4"/>
      <c r="AXB53" s="4"/>
      <c r="AXC53" s="4"/>
      <c r="AXD53" s="4"/>
      <c r="AXE53" s="4"/>
      <c r="AXF53" s="4"/>
      <c r="AXG53" s="4"/>
      <c r="AXH53" s="4"/>
      <c r="AXI53" s="4"/>
      <c r="AXJ53" s="4"/>
      <c r="AXK53" s="4"/>
      <c r="AXL53" s="4"/>
      <c r="AXM53" s="4"/>
      <c r="AXN53" s="4"/>
      <c r="AXO53" s="4"/>
      <c r="AXP53" s="4"/>
      <c r="AXQ53" s="4"/>
      <c r="AXR53" s="4"/>
      <c r="AXS53" s="4"/>
      <c r="AXT53" s="4"/>
      <c r="AXU53" s="4"/>
      <c r="AXV53" s="4"/>
      <c r="AXW53" s="4"/>
      <c r="AXX53" s="4"/>
      <c r="AXY53" s="4"/>
      <c r="AXZ53" s="4"/>
      <c r="AYA53" s="4"/>
      <c r="AYB53" s="4"/>
      <c r="AYC53" s="4"/>
      <c r="AYD53" s="4"/>
      <c r="AYE53" s="4"/>
      <c r="AYF53" s="4"/>
      <c r="AYG53" s="4"/>
      <c r="AYH53" s="4"/>
      <c r="AYI53" s="4"/>
      <c r="AYJ53" s="4"/>
      <c r="AYK53" s="4"/>
      <c r="AYL53" s="4"/>
      <c r="AYM53" s="4"/>
      <c r="AYN53" s="4"/>
      <c r="AYO53" s="4"/>
      <c r="AYP53" s="4"/>
      <c r="AYQ53" s="4"/>
      <c r="AYR53" s="4"/>
      <c r="AYS53" s="4"/>
      <c r="AYT53" s="4"/>
      <c r="AYU53" s="4"/>
      <c r="AYV53" s="4"/>
      <c r="AYW53" s="4"/>
      <c r="AYX53" s="4"/>
      <c r="AYY53" s="4"/>
      <c r="AYZ53" s="4"/>
      <c r="AZA53" s="4"/>
      <c r="AZB53" s="4"/>
      <c r="AZC53" s="4"/>
      <c r="AZD53" s="4"/>
      <c r="AZE53" s="4"/>
      <c r="AZF53" s="4"/>
      <c r="AZG53" s="4"/>
      <c r="AZH53" s="4"/>
      <c r="AZI53" s="4"/>
      <c r="AZJ53" s="4"/>
      <c r="AZK53" s="4"/>
      <c r="AZL53" s="4"/>
      <c r="AZM53" s="4"/>
      <c r="AZN53" s="4"/>
      <c r="AZO53" s="4"/>
      <c r="AZP53" s="4"/>
      <c r="AZQ53" s="4"/>
      <c r="AZR53" s="4"/>
      <c r="AZS53" s="4"/>
      <c r="AZT53" s="4"/>
      <c r="AZU53" s="4"/>
      <c r="AZV53" s="4"/>
      <c r="AZW53" s="4"/>
      <c r="AZX53" s="4"/>
      <c r="AZY53" s="4"/>
      <c r="AZZ53" s="4"/>
      <c r="BAA53" s="4"/>
      <c r="BAB53" s="4"/>
      <c r="BAC53" s="4"/>
      <c r="BAD53" s="4"/>
      <c r="BAE53" s="4"/>
      <c r="BAF53" s="4"/>
      <c r="BAG53" s="4"/>
      <c r="BAH53" s="4"/>
      <c r="BAI53" s="4"/>
      <c r="BAJ53" s="4"/>
      <c r="BAK53" s="4"/>
      <c r="BAL53" s="4"/>
      <c r="BAM53" s="4"/>
      <c r="BAN53" s="4"/>
      <c r="BAO53" s="4"/>
      <c r="BAP53" s="4"/>
      <c r="BAQ53" s="4"/>
      <c r="BAR53" s="4"/>
      <c r="BAS53" s="4"/>
      <c r="BAT53" s="4"/>
      <c r="BAU53" s="4"/>
      <c r="BAV53" s="4"/>
      <c r="BAW53" s="4"/>
      <c r="BAX53" s="4"/>
      <c r="BAY53" s="4"/>
      <c r="BAZ53" s="4"/>
      <c r="BBA53" s="4"/>
      <c r="BBB53" s="4"/>
      <c r="BBC53" s="4"/>
      <c r="BBD53" s="4"/>
      <c r="BBE53" s="4"/>
      <c r="BBF53" s="4"/>
      <c r="BBG53" s="4"/>
      <c r="BBH53" s="4"/>
      <c r="BBI53" s="4"/>
      <c r="BBJ53" s="4"/>
      <c r="BBK53" s="4"/>
      <c r="BBL53" s="4"/>
      <c r="BBM53" s="4"/>
      <c r="BBN53" s="4"/>
      <c r="BBO53" s="4"/>
      <c r="BBP53" s="4"/>
      <c r="BBQ53" s="4"/>
      <c r="BBR53" s="4"/>
      <c r="BBS53" s="4"/>
      <c r="BBT53" s="4"/>
      <c r="BBU53" s="4"/>
      <c r="BBV53" s="4"/>
      <c r="BBW53" s="4"/>
      <c r="BBX53" s="4"/>
      <c r="BBY53" s="4"/>
      <c r="BBZ53" s="4"/>
      <c r="BCA53" s="4"/>
      <c r="BCB53" s="4"/>
      <c r="BCC53" s="4"/>
      <c r="BCD53" s="4"/>
      <c r="BCE53" s="4"/>
      <c r="BCF53" s="4"/>
      <c r="BCG53" s="4"/>
      <c r="BCH53" s="4"/>
      <c r="BCI53" s="4"/>
      <c r="BCJ53" s="4"/>
      <c r="BCK53" s="4"/>
      <c r="BCL53" s="4"/>
      <c r="BCM53" s="4"/>
      <c r="BCN53" s="4"/>
      <c r="BCO53" s="4"/>
      <c r="BCP53" s="4"/>
      <c r="BCQ53" s="4"/>
      <c r="BCR53" s="4"/>
      <c r="BCS53" s="4"/>
      <c r="BCT53" s="4"/>
      <c r="BCU53" s="4"/>
      <c r="BCV53" s="4"/>
      <c r="BCW53" s="4"/>
      <c r="BCX53" s="4"/>
      <c r="BCY53" s="4"/>
      <c r="BCZ53" s="4"/>
      <c r="BDA53" s="4"/>
      <c r="BDB53" s="4"/>
      <c r="BDC53" s="4"/>
      <c r="BDD53" s="4"/>
      <c r="BDE53" s="4"/>
      <c r="BDF53" s="4"/>
      <c r="BDG53" s="4"/>
      <c r="BDH53" s="4"/>
      <c r="BDI53" s="4"/>
      <c r="BDJ53" s="4"/>
      <c r="BDK53" s="4"/>
      <c r="BDL53" s="4"/>
      <c r="BDM53" s="4"/>
      <c r="BDN53" s="4"/>
      <c r="BDO53" s="4"/>
      <c r="BDP53" s="4"/>
      <c r="BDQ53" s="4"/>
      <c r="BDR53" s="4"/>
      <c r="BDS53" s="4"/>
      <c r="BDT53" s="4"/>
      <c r="BDU53" s="4"/>
      <c r="BDV53" s="4"/>
      <c r="BDW53" s="4"/>
      <c r="BDX53" s="4"/>
      <c r="BDY53" s="4"/>
      <c r="BDZ53" s="4"/>
      <c r="BEA53" s="4"/>
      <c r="BEB53" s="4"/>
      <c r="BEC53" s="4"/>
      <c r="BED53" s="4"/>
      <c r="BEE53" s="4"/>
      <c r="BEF53" s="4"/>
      <c r="BEG53" s="4"/>
      <c r="BEH53" s="4"/>
      <c r="BEI53" s="4"/>
      <c r="BEJ53" s="4"/>
      <c r="BEK53" s="4"/>
      <c r="BEL53" s="4"/>
      <c r="BEM53" s="4"/>
      <c r="BEN53" s="4"/>
      <c r="BEO53" s="4"/>
      <c r="BEP53" s="4"/>
      <c r="BEQ53" s="4"/>
      <c r="BER53" s="4"/>
      <c r="BES53" s="4"/>
      <c r="BET53" s="4"/>
      <c r="BEU53" s="4"/>
      <c r="BEV53" s="4"/>
      <c r="BEW53" s="4"/>
      <c r="BEX53" s="4"/>
      <c r="BEY53" s="4"/>
      <c r="BEZ53" s="4"/>
      <c r="BFA53" s="4"/>
      <c r="BFB53" s="4"/>
      <c r="BFC53" s="4"/>
      <c r="BFD53" s="4"/>
      <c r="BFE53" s="4"/>
      <c r="BFF53" s="4"/>
      <c r="BFG53" s="4"/>
      <c r="BFH53" s="4"/>
      <c r="BFI53" s="4"/>
      <c r="BFJ53" s="4"/>
      <c r="BFK53" s="4"/>
      <c r="BFL53" s="4"/>
      <c r="BFM53" s="4"/>
      <c r="BFN53" s="4"/>
      <c r="BFO53" s="4"/>
      <c r="BFP53" s="4"/>
      <c r="BFQ53" s="4"/>
      <c r="BFR53" s="4"/>
      <c r="BFS53" s="4"/>
      <c r="BFT53" s="4"/>
      <c r="BFU53" s="4"/>
      <c r="BFV53" s="4"/>
      <c r="BFW53" s="4"/>
      <c r="BFX53" s="4"/>
      <c r="BFY53" s="4"/>
      <c r="BFZ53" s="4"/>
      <c r="BGA53" s="4"/>
      <c r="BGB53" s="4"/>
      <c r="BGC53" s="4"/>
      <c r="BGD53" s="4"/>
      <c r="BGE53" s="4"/>
      <c r="BGF53" s="4"/>
      <c r="BGG53" s="4"/>
      <c r="BGH53" s="4"/>
      <c r="BGI53" s="4"/>
      <c r="BGJ53" s="4"/>
      <c r="BGK53" s="4"/>
      <c r="BGL53" s="4"/>
      <c r="BGM53" s="4"/>
      <c r="BGN53" s="4"/>
      <c r="BGO53" s="4"/>
      <c r="BGP53" s="4"/>
      <c r="BGQ53" s="4"/>
      <c r="BGR53" s="4"/>
      <c r="BGS53" s="4"/>
      <c r="BGT53" s="4"/>
      <c r="BGU53" s="4"/>
      <c r="BGV53" s="4"/>
      <c r="BGW53" s="4"/>
      <c r="BGX53" s="4"/>
      <c r="BGY53" s="4"/>
      <c r="BGZ53" s="4"/>
      <c r="BHA53" s="4"/>
      <c r="BHB53" s="4"/>
      <c r="BHC53" s="4"/>
      <c r="BHD53" s="4"/>
      <c r="BHE53" s="4"/>
      <c r="BHF53" s="4"/>
      <c r="BHG53" s="4"/>
      <c r="BHH53" s="4"/>
      <c r="BHI53" s="4"/>
      <c r="BHJ53" s="4"/>
      <c r="BHK53" s="4"/>
      <c r="BHL53" s="4"/>
      <c r="BHM53" s="4"/>
      <c r="BHN53" s="4"/>
      <c r="BHO53" s="4"/>
      <c r="BHP53" s="4"/>
      <c r="BHQ53" s="4"/>
      <c r="BHR53" s="4"/>
      <c r="BHS53" s="4"/>
      <c r="BHT53" s="4"/>
      <c r="BHU53" s="4"/>
      <c r="BHV53" s="4"/>
      <c r="BHW53" s="4"/>
      <c r="BHX53" s="4"/>
      <c r="BHY53" s="4"/>
      <c r="BHZ53" s="4"/>
      <c r="BIA53" s="4"/>
      <c r="BIB53" s="4"/>
      <c r="BIC53" s="4"/>
      <c r="BID53" s="4"/>
      <c r="BIE53" s="4"/>
      <c r="BIF53" s="4"/>
      <c r="BIG53" s="4"/>
      <c r="BIH53" s="4"/>
      <c r="BII53" s="4"/>
      <c r="BIJ53" s="4"/>
      <c r="BIK53" s="4"/>
      <c r="BIL53" s="4"/>
      <c r="BIM53" s="4"/>
      <c r="BIN53" s="4"/>
      <c r="BIO53" s="4"/>
      <c r="BIP53" s="4"/>
      <c r="BIQ53" s="4"/>
      <c r="BIR53" s="4"/>
      <c r="BIS53" s="4"/>
      <c r="BIT53" s="4"/>
      <c r="BIU53" s="4"/>
      <c r="BIV53" s="4"/>
      <c r="BIW53" s="4"/>
      <c r="BIX53" s="4"/>
      <c r="BIY53" s="4"/>
      <c r="BIZ53" s="4"/>
      <c r="BJA53" s="4"/>
      <c r="BJB53" s="4"/>
      <c r="BJC53" s="4"/>
      <c r="BJD53" s="4"/>
      <c r="BJE53" s="4"/>
      <c r="BJF53" s="4"/>
      <c r="BJG53" s="4"/>
      <c r="BJH53" s="4"/>
      <c r="BJI53" s="4"/>
      <c r="BJJ53" s="4"/>
      <c r="BJK53" s="4"/>
      <c r="BJL53" s="4"/>
      <c r="BJM53" s="4"/>
      <c r="BJN53" s="4"/>
      <c r="BJO53" s="4"/>
      <c r="BJP53" s="4"/>
      <c r="BJQ53" s="4"/>
      <c r="BJR53" s="4"/>
      <c r="BJS53" s="4"/>
      <c r="BJT53" s="4"/>
      <c r="BJU53" s="4"/>
      <c r="BJV53" s="4"/>
      <c r="BJW53" s="4"/>
      <c r="BJX53" s="4"/>
      <c r="BJY53" s="4"/>
      <c r="BJZ53" s="4"/>
      <c r="BKA53" s="4"/>
      <c r="BKB53" s="4"/>
      <c r="BKC53" s="4"/>
      <c r="BKD53" s="4"/>
      <c r="BKE53" s="4"/>
      <c r="BKF53" s="4"/>
      <c r="BKG53" s="4"/>
      <c r="BKH53" s="4"/>
      <c r="BKI53" s="4"/>
      <c r="BKJ53" s="4"/>
      <c r="BKK53" s="4"/>
      <c r="BKL53" s="4"/>
      <c r="BKM53" s="4"/>
      <c r="BKN53" s="4"/>
      <c r="BKO53" s="4"/>
      <c r="BKP53" s="4"/>
      <c r="BKQ53" s="4"/>
      <c r="BKR53" s="4"/>
      <c r="BKS53" s="4"/>
      <c r="BKT53" s="4"/>
      <c r="BKU53" s="4"/>
      <c r="BKV53" s="4"/>
      <c r="BKW53" s="4"/>
      <c r="BKX53" s="4"/>
      <c r="BKY53" s="4"/>
      <c r="BKZ53" s="4"/>
      <c r="BLA53" s="4"/>
      <c r="BLB53" s="4"/>
      <c r="BLC53" s="4"/>
      <c r="BLD53" s="4"/>
      <c r="BLE53" s="4"/>
      <c r="BLF53" s="4"/>
      <c r="BLG53" s="4"/>
      <c r="BLH53" s="4"/>
      <c r="BLI53" s="4"/>
      <c r="BLJ53" s="4"/>
      <c r="BLK53" s="4"/>
      <c r="BLL53" s="4"/>
      <c r="BLM53" s="4"/>
      <c r="BLN53" s="4"/>
      <c r="BLO53" s="4"/>
      <c r="BLP53" s="4"/>
      <c r="BLQ53" s="4"/>
      <c r="BLR53" s="4"/>
      <c r="BLS53" s="4"/>
      <c r="BLT53" s="4"/>
      <c r="BLU53" s="4"/>
      <c r="BLV53" s="4"/>
      <c r="BLW53" s="4"/>
      <c r="BLX53" s="4"/>
      <c r="BLY53" s="4"/>
      <c r="BLZ53" s="4"/>
      <c r="BMA53" s="4"/>
      <c r="BMB53" s="4"/>
      <c r="BMC53" s="4"/>
      <c r="BMD53" s="4"/>
      <c r="BME53" s="4"/>
      <c r="BMF53" s="4"/>
      <c r="BMG53" s="4"/>
      <c r="BMH53" s="4"/>
      <c r="BMI53" s="4"/>
      <c r="BMJ53" s="4"/>
      <c r="BMK53" s="4"/>
      <c r="BML53" s="4"/>
      <c r="BMM53" s="4"/>
      <c r="BMN53" s="4"/>
      <c r="BMO53" s="4"/>
      <c r="BMP53" s="4"/>
      <c r="BMQ53" s="4"/>
      <c r="BMR53" s="4"/>
      <c r="BMS53" s="4"/>
      <c r="BMT53" s="4"/>
      <c r="BMU53" s="4"/>
      <c r="BMV53" s="4"/>
      <c r="BMW53" s="4"/>
      <c r="BMX53" s="4"/>
      <c r="BMY53" s="4"/>
      <c r="BMZ53" s="4"/>
      <c r="BNA53" s="4"/>
      <c r="BNB53" s="4"/>
      <c r="BNC53" s="4"/>
      <c r="BND53" s="4"/>
      <c r="BNE53" s="4"/>
      <c r="BNF53" s="4"/>
      <c r="BNG53" s="4"/>
      <c r="BNH53" s="4"/>
      <c r="BNI53" s="4"/>
      <c r="BNJ53" s="4"/>
      <c r="BNK53" s="4"/>
      <c r="BNL53" s="4"/>
      <c r="BNM53" s="4"/>
      <c r="BNN53" s="4"/>
      <c r="BNO53" s="4"/>
      <c r="BNP53" s="4"/>
      <c r="BNQ53" s="4"/>
      <c r="BNR53" s="4"/>
      <c r="BNS53" s="4"/>
      <c r="BNT53" s="4"/>
      <c r="BNU53" s="4"/>
      <c r="BNV53" s="4"/>
      <c r="BNW53" s="4"/>
      <c r="BNX53" s="4"/>
      <c r="BNY53" s="4"/>
      <c r="BNZ53" s="4"/>
      <c r="BOA53" s="4"/>
      <c r="BOB53" s="4"/>
      <c r="BOC53" s="4"/>
      <c r="BOD53" s="4"/>
      <c r="BOE53" s="4"/>
      <c r="BOF53" s="4"/>
      <c r="BOG53" s="4"/>
      <c r="BOH53" s="4"/>
      <c r="BOI53" s="4"/>
      <c r="BOJ53" s="4"/>
      <c r="BOK53" s="4"/>
      <c r="BOL53" s="4"/>
      <c r="BOM53" s="4"/>
      <c r="BON53" s="4"/>
      <c r="BOO53" s="4"/>
      <c r="BOP53" s="4"/>
      <c r="BOQ53" s="4"/>
      <c r="BOR53" s="4"/>
      <c r="BOS53" s="4"/>
      <c r="BOT53" s="4"/>
      <c r="BOU53" s="4"/>
      <c r="BOV53" s="4"/>
      <c r="BOW53" s="4"/>
      <c r="BOX53" s="4"/>
      <c r="BOY53" s="4"/>
      <c r="BOZ53" s="4"/>
      <c r="BPA53" s="4"/>
      <c r="BPB53" s="4"/>
      <c r="BPC53" s="4"/>
      <c r="BPD53" s="4"/>
      <c r="BPE53" s="4"/>
      <c r="BPF53" s="4"/>
      <c r="BPG53" s="4"/>
      <c r="BPH53" s="4"/>
      <c r="BPI53" s="4"/>
      <c r="BPJ53" s="4"/>
      <c r="BPK53" s="4"/>
      <c r="BPL53" s="4"/>
      <c r="BPM53" s="4"/>
      <c r="BPN53" s="4"/>
      <c r="BPO53" s="4"/>
      <c r="BPP53" s="4"/>
      <c r="BPQ53" s="4"/>
      <c r="BPR53" s="4"/>
      <c r="BPS53" s="4"/>
      <c r="BPT53" s="4"/>
      <c r="BPU53" s="4"/>
      <c r="BPV53" s="4"/>
      <c r="BPW53" s="4"/>
      <c r="BPX53" s="4"/>
      <c r="BPY53" s="4"/>
      <c r="BPZ53" s="4"/>
      <c r="BQA53" s="4"/>
      <c r="BQB53" s="4"/>
      <c r="BQC53" s="4"/>
      <c r="BQD53" s="4"/>
      <c r="BQE53" s="4"/>
      <c r="BQF53" s="4"/>
      <c r="BQG53" s="4"/>
      <c r="BQH53" s="4"/>
      <c r="BQI53" s="4"/>
      <c r="BQJ53" s="4"/>
      <c r="BQK53" s="4"/>
      <c r="BQL53" s="4"/>
      <c r="BQM53" s="4"/>
      <c r="BQN53" s="4"/>
      <c r="BQO53" s="4"/>
      <c r="BQP53" s="4"/>
      <c r="BQQ53" s="4"/>
      <c r="BQR53" s="4"/>
      <c r="BQS53" s="4"/>
      <c r="BQT53" s="4"/>
      <c r="BQU53" s="4"/>
      <c r="BQV53" s="4"/>
      <c r="BQW53" s="4"/>
      <c r="BQX53" s="4"/>
      <c r="BQY53" s="4"/>
      <c r="BQZ53" s="4"/>
      <c r="BRA53" s="4"/>
      <c r="BRB53" s="4"/>
      <c r="BRC53" s="4"/>
      <c r="BRD53" s="4"/>
      <c r="BRE53" s="4"/>
      <c r="BRF53" s="4"/>
      <c r="BRG53" s="4"/>
      <c r="BRH53" s="4"/>
      <c r="BRI53" s="4"/>
      <c r="BRJ53" s="4"/>
      <c r="BRK53" s="4"/>
      <c r="BRL53" s="4"/>
      <c r="BRM53" s="4"/>
      <c r="BRN53" s="4"/>
      <c r="BRO53" s="4"/>
      <c r="BRP53" s="4"/>
      <c r="BRQ53" s="4"/>
      <c r="BRR53" s="4"/>
      <c r="BRS53" s="4"/>
      <c r="BRT53" s="4"/>
      <c r="BRU53" s="4"/>
      <c r="BRV53" s="4"/>
      <c r="BRW53" s="4"/>
      <c r="BRX53" s="4"/>
      <c r="BRY53" s="4"/>
      <c r="BRZ53" s="4"/>
      <c r="BSA53" s="4"/>
      <c r="BSB53" s="4"/>
      <c r="BSC53" s="4"/>
      <c r="BSD53" s="4"/>
      <c r="BSE53" s="4"/>
      <c r="BSF53" s="4"/>
      <c r="BSG53" s="4"/>
      <c r="BSH53" s="4"/>
      <c r="BSI53" s="4"/>
      <c r="BSJ53" s="4"/>
      <c r="BSK53" s="4"/>
      <c r="BSL53" s="4"/>
      <c r="BSM53" s="4"/>
      <c r="BSN53" s="4"/>
      <c r="BSO53" s="4"/>
      <c r="BSP53" s="4"/>
      <c r="BSQ53" s="4"/>
      <c r="BSR53" s="4"/>
      <c r="BSS53" s="4"/>
      <c r="BST53" s="4"/>
      <c r="BSU53" s="4"/>
      <c r="BSV53" s="4"/>
      <c r="BSW53" s="4"/>
      <c r="BSX53" s="4"/>
      <c r="BSY53" s="4"/>
      <c r="BSZ53" s="4"/>
      <c r="BTA53" s="4"/>
      <c r="BTB53" s="4"/>
      <c r="BTC53" s="4"/>
      <c r="BTD53" s="4"/>
      <c r="BTE53" s="4"/>
      <c r="BTF53" s="4"/>
      <c r="BTG53" s="4"/>
      <c r="BTH53" s="4"/>
      <c r="BTI53" s="4"/>
      <c r="BTJ53" s="4"/>
      <c r="BTK53" s="4"/>
      <c r="BTL53" s="4"/>
      <c r="BTM53" s="4"/>
      <c r="BTN53" s="4"/>
      <c r="BTO53" s="4"/>
      <c r="BTP53" s="4"/>
      <c r="BTQ53" s="4"/>
      <c r="BTR53" s="4"/>
      <c r="BTS53" s="4"/>
      <c r="BTT53" s="4"/>
      <c r="BTU53" s="4"/>
      <c r="BTV53" s="4"/>
      <c r="BTW53" s="4"/>
      <c r="BTX53" s="4"/>
      <c r="BTY53" s="4"/>
      <c r="BTZ53" s="4"/>
      <c r="BUA53" s="4"/>
      <c r="BUB53" s="4"/>
      <c r="BUC53" s="4"/>
      <c r="BUD53" s="4"/>
      <c r="BUE53" s="4"/>
      <c r="BUF53" s="4"/>
      <c r="BUG53" s="4"/>
      <c r="BUH53" s="4"/>
      <c r="BUI53" s="4"/>
      <c r="BUJ53" s="4"/>
      <c r="BUK53" s="4"/>
      <c r="BUL53" s="4"/>
      <c r="BUM53" s="4"/>
      <c r="BUN53" s="4"/>
      <c r="BUO53" s="4"/>
      <c r="BUP53" s="4"/>
      <c r="BUQ53" s="4"/>
      <c r="BUR53" s="4"/>
      <c r="BUS53" s="4"/>
      <c r="BUT53" s="4"/>
      <c r="BUU53" s="4"/>
      <c r="BUV53" s="4"/>
      <c r="BUW53" s="4"/>
      <c r="BUX53" s="4"/>
      <c r="BUY53" s="4"/>
      <c r="BUZ53" s="4"/>
      <c r="BVA53" s="4"/>
      <c r="BVB53" s="4"/>
      <c r="BVC53" s="4"/>
      <c r="BVD53" s="4"/>
      <c r="BVE53" s="4"/>
      <c r="BVF53" s="4"/>
      <c r="BVG53" s="4"/>
      <c r="BVH53" s="4"/>
      <c r="BVI53" s="4"/>
      <c r="BVJ53" s="4"/>
      <c r="BVK53" s="4"/>
      <c r="BVL53" s="4"/>
      <c r="BVM53" s="4"/>
      <c r="BVN53" s="4"/>
      <c r="BVO53" s="4"/>
      <c r="BVP53" s="4"/>
      <c r="BVQ53" s="4"/>
      <c r="BVR53" s="4"/>
      <c r="BVS53" s="4"/>
      <c r="BVT53" s="4"/>
      <c r="BVU53" s="4"/>
      <c r="BVV53" s="4"/>
      <c r="BVW53" s="4"/>
      <c r="BVX53" s="4"/>
      <c r="BVY53" s="4"/>
      <c r="BVZ53" s="4"/>
      <c r="BWA53" s="4"/>
      <c r="BWB53" s="4"/>
      <c r="BWC53" s="4"/>
      <c r="BWD53" s="4"/>
      <c r="BWE53" s="4"/>
      <c r="BWF53" s="4"/>
      <c r="BWG53" s="4"/>
      <c r="BWH53" s="4"/>
      <c r="BWI53" s="4"/>
      <c r="BWJ53" s="4"/>
      <c r="BWK53" s="4"/>
      <c r="BWL53" s="4"/>
      <c r="BWM53" s="4"/>
      <c r="BWN53" s="4"/>
      <c r="BWO53" s="4"/>
      <c r="BWP53" s="4"/>
      <c r="BWQ53" s="4"/>
      <c r="BWR53" s="4"/>
      <c r="BWS53" s="4"/>
      <c r="BWT53" s="4"/>
      <c r="BWU53" s="4"/>
      <c r="BWV53" s="4"/>
      <c r="BWW53" s="4"/>
      <c r="BWX53" s="4"/>
      <c r="BWY53" s="4"/>
      <c r="BWZ53" s="4"/>
      <c r="BXA53" s="4"/>
      <c r="BXB53" s="4"/>
      <c r="BXC53" s="4"/>
      <c r="BXD53" s="4"/>
      <c r="BXE53" s="4"/>
      <c r="BXF53" s="4"/>
      <c r="BXG53" s="4"/>
      <c r="BXH53" s="4"/>
      <c r="BXI53" s="4"/>
      <c r="BXJ53" s="4"/>
      <c r="BXK53" s="4"/>
      <c r="BXL53" s="4"/>
      <c r="BXM53" s="4"/>
      <c r="BXN53" s="4"/>
      <c r="BXO53" s="4"/>
      <c r="BXP53" s="4"/>
      <c r="BXQ53" s="4"/>
      <c r="BXR53" s="4"/>
      <c r="BXS53" s="4"/>
      <c r="BXT53" s="4"/>
      <c r="BXU53" s="4"/>
      <c r="BXV53" s="4"/>
      <c r="BXW53" s="4"/>
      <c r="BXX53" s="4"/>
      <c r="BXY53" s="4"/>
      <c r="BXZ53" s="4"/>
      <c r="BYA53" s="4"/>
      <c r="BYB53" s="4"/>
      <c r="BYC53" s="4"/>
      <c r="BYD53" s="4"/>
      <c r="BYE53" s="4"/>
      <c r="BYF53" s="4"/>
      <c r="BYG53" s="4"/>
      <c r="BYH53" s="4"/>
      <c r="BYI53" s="4"/>
      <c r="BYJ53" s="4"/>
      <c r="BYK53" s="4"/>
      <c r="BYL53" s="4"/>
      <c r="BYM53" s="4"/>
      <c r="BYN53" s="4"/>
      <c r="BYO53" s="4"/>
      <c r="BYP53" s="4"/>
      <c r="BYQ53" s="4"/>
      <c r="BYR53" s="4"/>
      <c r="BYS53" s="4"/>
      <c r="BYT53" s="4"/>
      <c r="BYU53" s="4"/>
      <c r="BYV53" s="4"/>
      <c r="BYW53" s="4"/>
      <c r="BYX53" s="4"/>
      <c r="BYY53" s="4"/>
      <c r="BYZ53" s="4"/>
      <c r="BZA53" s="4"/>
      <c r="BZB53" s="4"/>
      <c r="BZC53" s="4"/>
      <c r="BZD53" s="4"/>
      <c r="BZE53" s="4"/>
      <c r="BZF53" s="4"/>
      <c r="BZG53" s="4"/>
      <c r="BZH53" s="4"/>
      <c r="BZI53" s="4"/>
      <c r="BZJ53" s="4"/>
      <c r="BZK53" s="4"/>
      <c r="BZL53" s="4"/>
      <c r="BZM53" s="4"/>
      <c r="BZN53" s="4"/>
      <c r="BZO53" s="4"/>
      <c r="BZP53" s="4"/>
      <c r="BZQ53" s="4"/>
      <c r="BZR53" s="4"/>
      <c r="BZS53" s="4"/>
      <c r="BZT53" s="4"/>
      <c r="BZU53" s="4"/>
      <c r="BZV53" s="4"/>
      <c r="BZW53" s="4"/>
      <c r="BZX53" s="4"/>
      <c r="BZY53" s="4"/>
      <c r="BZZ53" s="4"/>
      <c r="CAA53" s="4"/>
      <c r="CAB53" s="4"/>
      <c r="CAC53" s="4"/>
      <c r="CAD53" s="4"/>
      <c r="CAE53" s="4"/>
      <c r="CAF53" s="4"/>
      <c r="CAG53" s="4"/>
      <c r="CAH53" s="4"/>
      <c r="CAI53" s="4"/>
      <c r="CAJ53" s="4"/>
      <c r="CAK53" s="4"/>
      <c r="CAL53" s="4"/>
      <c r="CAM53" s="4"/>
      <c r="CAN53" s="4"/>
      <c r="CAO53" s="4"/>
      <c r="CAP53" s="4"/>
      <c r="CAQ53" s="4"/>
      <c r="CAR53" s="4"/>
      <c r="CAS53" s="4"/>
      <c r="CAT53" s="4"/>
      <c r="CAU53" s="4"/>
      <c r="CAV53" s="4"/>
      <c r="CAW53" s="4"/>
      <c r="CAX53" s="4"/>
      <c r="CAY53" s="4"/>
      <c r="CAZ53" s="4"/>
      <c r="CBA53" s="4"/>
      <c r="CBB53" s="4"/>
      <c r="CBC53" s="4"/>
      <c r="CBD53" s="4"/>
      <c r="CBE53" s="4"/>
      <c r="CBF53" s="4"/>
      <c r="CBG53" s="4"/>
      <c r="CBH53" s="4"/>
      <c r="CBI53" s="4"/>
      <c r="CBJ53" s="4"/>
      <c r="CBK53" s="4"/>
      <c r="CBL53" s="4"/>
      <c r="CBM53" s="4"/>
      <c r="CBN53" s="4"/>
      <c r="CBO53" s="4"/>
      <c r="CBP53" s="4"/>
      <c r="CBQ53" s="4"/>
      <c r="CBR53" s="4"/>
      <c r="CBS53" s="4"/>
      <c r="CBT53" s="4"/>
      <c r="CBU53" s="4"/>
      <c r="CBV53" s="4"/>
      <c r="CBW53" s="4"/>
      <c r="CBX53" s="4"/>
      <c r="CBY53" s="4"/>
      <c r="CBZ53" s="4"/>
      <c r="CCA53" s="4"/>
      <c r="CCB53" s="4"/>
      <c r="CCC53" s="4"/>
      <c r="CCD53" s="4"/>
      <c r="CCE53" s="4"/>
      <c r="CCF53" s="4"/>
      <c r="CCG53" s="4"/>
      <c r="CCH53" s="4"/>
      <c r="CCI53" s="4"/>
      <c r="CCJ53" s="4"/>
      <c r="CCK53" s="4"/>
      <c r="CCL53" s="4"/>
      <c r="CCM53" s="4"/>
      <c r="CCN53" s="4"/>
      <c r="CCO53" s="4"/>
      <c r="CCP53" s="4"/>
      <c r="CCQ53" s="4"/>
      <c r="CCR53" s="4"/>
      <c r="CCS53" s="4"/>
      <c r="CCT53" s="4"/>
      <c r="CCU53" s="4"/>
      <c r="CCV53" s="4"/>
      <c r="CCW53" s="4"/>
      <c r="CCX53" s="4"/>
      <c r="CCY53" s="4"/>
      <c r="CCZ53" s="4"/>
      <c r="CDA53" s="4"/>
      <c r="CDB53" s="4"/>
      <c r="CDC53" s="4"/>
      <c r="CDD53" s="4"/>
      <c r="CDE53" s="4"/>
      <c r="CDF53" s="4"/>
      <c r="CDG53" s="4"/>
      <c r="CDH53" s="4"/>
      <c r="CDI53" s="4"/>
      <c r="CDJ53" s="4"/>
      <c r="CDK53" s="4"/>
      <c r="CDL53" s="4"/>
      <c r="CDM53" s="4"/>
      <c r="CDN53" s="4"/>
      <c r="CDO53" s="4"/>
      <c r="CDP53" s="4"/>
      <c r="CDQ53" s="4"/>
      <c r="CDR53" s="4"/>
      <c r="CDS53" s="4"/>
      <c r="CDT53" s="4"/>
      <c r="CDU53" s="4"/>
      <c r="CDV53" s="4"/>
      <c r="CDW53" s="4"/>
      <c r="CDX53" s="4"/>
      <c r="CDY53" s="4"/>
      <c r="CDZ53" s="4"/>
      <c r="CEA53" s="4"/>
      <c r="CEB53" s="4"/>
      <c r="CEC53" s="4"/>
      <c r="CED53" s="4"/>
      <c r="CEE53" s="4"/>
      <c r="CEF53" s="4"/>
      <c r="CEG53" s="4"/>
      <c r="CEH53" s="4"/>
      <c r="CEI53" s="4"/>
      <c r="CEJ53" s="4"/>
      <c r="CEK53" s="4"/>
      <c r="CEL53" s="4"/>
      <c r="CEM53" s="4"/>
      <c r="CEN53" s="4"/>
      <c r="CEO53" s="4"/>
      <c r="CEP53" s="4"/>
      <c r="CEQ53" s="4"/>
      <c r="CER53" s="4"/>
      <c r="CES53" s="4"/>
      <c r="CET53" s="4"/>
      <c r="CEU53" s="4"/>
      <c r="CEV53" s="4"/>
      <c r="CEW53" s="4"/>
      <c r="CEX53" s="4"/>
      <c r="CEY53" s="4"/>
      <c r="CEZ53" s="4"/>
      <c r="CFA53" s="4"/>
      <c r="CFB53" s="4"/>
      <c r="CFC53" s="4"/>
      <c r="CFD53" s="4"/>
      <c r="CFE53" s="4"/>
      <c r="CFF53" s="4"/>
      <c r="CFG53" s="4"/>
      <c r="CFH53" s="4"/>
      <c r="CFI53" s="4"/>
      <c r="CFJ53" s="4"/>
      <c r="CFK53" s="4"/>
      <c r="CFL53" s="4"/>
      <c r="CFM53" s="4"/>
      <c r="CFN53" s="4"/>
      <c r="CFO53" s="4"/>
      <c r="CFP53" s="4"/>
      <c r="CFQ53" s="4"/>
      <c r="CFR53" s="4"/>
      <c r="CFS53" s="4"/>
      <c r="CFT53" s="4"/>
      <c r="CFU53" s="4"/>
      <c r="CFV53" s="4"/>
      <c r="CFW53" s="4"/>
      <c r="CFX53" s="4"/>
      <c r="CFY53" s="4"/>
      <c r="CFZ53" s="4"/>
      <c r="CGA53" s="4"/>
      <c r="CGB53" s="4"/>
      <c r="CGC53" s="4"/>
      <c r="CGD53" s="4"/>
      <c r="CGE53" s="4"/>
      <c r="CGF53" s="4"/>
      <c r="CGG53" s="4"/>
      <c r="CGH53" s="4"/>
      <c r="CGI53" s="4"/>
      <c r="CGJ53" s="4"/>
      <c r="CGK53" s="4"/>
      <c r="CGL53" s="4"/>
      <c r="CGM53" s="4"/>
      <c r="CGN53" s="4"/>
      <c r="CGO53" s="4"/>
      <c r="CGP53" s="4"/>
      <c r="CGQ53" s="4"/>
      <c r="CGR53" s="4"/>
      <c r="CGS53" s="4"/>
      <c r="CGT53" s="4"/>
      <c r="CGU53" s="4"/>
      <c r="CGV53" s="4"/>
      <c r="CGW53" s="4"/>
      <c r="CGX53" s="4"/>
      <c r="CGY53" s="4"/>
      <c r="CGZ53" s="4"/>
      <c r="CHA53" s="4"/>
      <c r="CHB53" s="4"/>
      <c r="CHC53" s="4"/>
      <c r="CHD53" s="4"/>
      <c r="CHE53" s="4"/>
      <c r="CHF53" s="4"/>
      <c r="CHG53" s="4"/>
      <c r="CHH53" s="4"/>
      <c r="CHI53" s="4"/>
      <c r="CHJ53" s="4"/>
      <c r="CHK53" s="4"/>
      <c r="CHL53" s="4"/>
      <c r="CHM53" s="4"/>
      <c r="CHN53" s="4"/>
      <c r="CHO53" s="4"/>
      <c r="CHP53" s="4"/>
      <c r="CHQ53" s="4"/>
      <c r="CHR53" s="4"/>
      <c r="CHS53" s="4"/>
      <c r="CHT53" s="4"/>
      <c r="CHU53" s="4"/>
      <c r="CHV53" s="4"/>
      <c r="CHW53" s="4"/>
      <c r="CHX53" s="4"/>
      <c r="CHY53" s="4"/>
      <c r="CHZ53" s="4"/>
      <c r="CIA53" s="4"/>
      <c r="CIB53" s="4"/>
      <c r="CIC53" s="4"/>
      <c r="CID53" s="4"/>
      <c r="CIE53" s="4"/>
      <c r="CIF53" s="4"/>
      <c r="CIG53" s="4"/>
      <c r="CIH53" s="4"/>
      <c r="CII53" s="4"/>
      <c r="CIJ53" s="4"/>
      <c r="CIK53" s="4"/>
      <c r="CIL53" s="4"/>
      <c r="CIM53" s="4"/>
      <c r="CIN53" s="4"/>
      <c r="CIO53" s="4"/>
      <c r="CIP53" s="4"/>
      <c r="CIQ53" s="4"/>
      <c r="CIR53" s="4"/>
      <c r="CIS53" s="4"/>
      <c r="CIT53" s="4"/>
      <c r="CIU53" s="4"/>
      <c r="CIV53" s="4"/>
      <c r="CIW53" s="4"/>
      <c r="CIX53" s="4"/>
      <c r="CIY53" s="4"/>
      <c r="CIZ53" s="4"/>
      <c r="CJA53" s="4"/>
      <c r="CJB53" s="4"/>
      <c r="CJC53" s="4"/>
      <c r="CJD53" s="4"/>
      <c r="CJE53" s="4"/>
      <c r="CJF53" s="4"/>
      <c r="CJG53" s="4"/>
      <c r="CJH53" s="4"/>
      <c r="CJI53" s="4"/>
      <c r="CJJ53" s="4"/>
      <c r="CJK53" s="4"/>
      <c r="CJL53" s="4"/>
      <c r="CJM53" s="4"/>
      <c r="CJN53" s="4"/>
      <c r="CJO53" s="4"/>
      <c r="CJP53" s="4"/>
      <c r="CJQ53" s="4"/>
      <c r="CJR53" s="4"/>
      <c r="CJS53" s="4"/>
      <c r="CJT53" s="4"/>
      <c r="CJU53" s="4"/>
      <c r="CJV53" s="4"/>
      <c r="CJW53" s="4"/>
      <c r="CJX53" s="4"/>
      <c r="CJY53" s="4"/>
      <c r="CJZ53" s="4"/>
      <c r="CKA53" s="4"/>
      <c r="CKB53" s="4"/>
      <c r="CKC53" s="4"/>
      <c r="CKD53" s="4"/>
      <c r="CKE53" s="4"/>
      <c r="CKF53" s="4"/>
      <c r="CKG53" s="4"/>
      <c r="CKH53" s="4"/>
      <c r="CKI53" s="4"/>
      <c r="CKJ53" s="4"/>
      <c r="CKK53" s="4"/>
      <c r="CKL53" s="4"/>
      <c r="CKM53" s="4"/>
      <c r="CKN53" s="4"/>
      <c r="CKO53" s="4"/>
      <c r="CKP53" s="4"/>
      <c r="CKQ53" s="4"/>
      <c r="CKR53" s="4"/>
      <c r="CKS53" s="4"/>
      <c r="CKT53" s="4"/>
      <c r="CKU53" s="4"/>
      <c r="CKV53" s="4"/>
      <c r="CKW53" s="4"/>
      <c r="CKX53" s="4"/>
      <c r="CKY53" s="4"/>
      <c r="CKZ53" s="4"/>
      <c r="CLA53" s="4"/>
      <c r="CLB53" s="4"/>
      <c r="CLC53" s="4"/>
      <c r="CLD53" s="4"/>
      <c r="CLE53" s="4"/>
      <c r="CLF53" s="4"/>
      <c r="CLG53" s="4"/>
      <c r="CLH53" s="4"/>
      <c r="CLI53" s="4"/>
      <c r="CLJ53" s="4"/>
      <c r="CLK53" s="4"/>
      <c r="CLL53" s="4"/>
      <c r="CLM53" s="4"/>
      <c r="CLN53" s="4"/>
      <c r="CLO53" s="4"/>
      <c r="CLP53" s="4"/>
      <c r="CLQ53" s="4"/>
      <c r="CLR53" s="4"/>
      <c r="CLS53" s="4"/>
      <c r="CLT53" s="4"/>
      <c r="CLU53" s="4"/>
      <c r="CLV53" s="4"/>
      <c r="CLW53" s="4"/>
      <c r="CLX53" s="4"/>
      <c r="CLY53" s="4"/>
      <c r="CLZ53" s="4"/>
      <c r="CMA53" s="4"/>
      <c r="CMB53" s="4"/>
      <c r="CMC53" s="4"/>
      <c r="CMD53" s="4"/>
      <c r="CME53" s="4"/>
      <c r="CMF53" s="4"/>
      <c r="CMG53" s="4"/>
      <c r="CMH53" s="4"/>
      <c r="CMI53" s="4"/>
      <c r="CMJ53" s="4"/>
      <c r="CMK53" s="4"/>
      <c r="CML53" s="4"/>
      <c r="CMM53" s="4"/>
      <c r="CMN53" s="4"/>
      <c r="CMO53" s="4"/>
      <c r="CMP53" s="4"/>
      <c r="CMQ53" s="4"/>
      <c r="CMR53" s="4"/>
      <c r="CMS53" s="4"/>
      <c r="CMT53" s="4"/>
      <c r="CMU53" s="4"/>
      <c r="CMV53" s="4"/>
      <c r="CMW53" s="4"/>
      <c r="CMX53" s="4"/>
      <c r="CMY53" s="4"/>
      <c r="CMZ53" s="4"/>
      <c r="CNA53" s="4"/>
      <c r="CNB53" s="4"/>
      <c r="CNC53" s="4"/>
      <c r="CND53" s="4"/>
      <c r="CNE53" s="4"/>
      <c r="CNF53" s="4"/>
      <c r="CNG53" s="4"/>
      <c r="CNH53" s="4"/>
      <c r="CNI53" s="4"/>
      <c r="CNJ53" s="4"/>
      <c r="CNK53" s="4"/>
      <c r="CNL53" s="4"/>
      <c r="CNM53" s="4"/>
      <c r="CNN53" s="4"/>
      <c r="CNO53" s="4"/>
      <c r="CNP53" s="4"/>
      <c r="CNQ53" s="4"/>
      <c r="CNR53" s="4"/>
      <c r="CNS53" s="4"/>
      <c r="CNT53" s="4"/>
      <c r="CNU53" s="4"/>
      <c r="CNV53" s="4"/>
      <c r="CNW53" s="4"/>
      <c r="CNX53" s="4"/>
      <c r="CNY53" s="4"/>
      <c r="CNZ53" s="4"/>
      <c r="COA53" s="4"/>
      <c r="COB53" s="4"/>
      <c r="COC53" s="4"/>
      <c r="COD53" s="4"/>
      <c r="COE53" s="4"/>
      <c r="COF53" s="4"/>
      <c r="COG53" s="4"/>
      <c r="COH53" s="4"/>
      <c r="COI53" s="4"/>
      <c r="COJ53" s="4"/>
      <c r="COK53" s="4"/>
      <c r="COL53" s="4"/>
      <c r="COM53" s="4"/>
      <c r="CON53" s="4"/>
      <c r="COO53" s="4"/>
      <c r="COP53" s="4"/>
      <c r="COQ53" s="4"/>
      <c r="COR53" s="4"/>
      <c r="COS53" s="4"/>
      <c r="COT53" s="4"/>
      <c r="COU53" s="4"/>
      <c r="COV53" s="4"/>
      <c r="COW53" s="4"/>
      <c r="COX53" s="4"/>
      <c r="COY53" s="4"/>
      <c r="COZ53" s="4"/>
      <c r="CPA53" s="4"/>
      <c r="CPB53" s="4"/>
      <c r="CPC53" s="4"/>
      <c r="CPD53" s="4"/>
      <c r="CPE53" s="4"/>
      <c r="CPF53" s="4"/>
      <c r="CPG53" s="4"/>
      <c r="CPH53" s="4"/>
      <c r="CPI53" s="4"/>
      <c r="CPJ53" s="4"/>
      <c r="CPK53" s="4"/>
      <c r="CPL53" s="4"/>
      <c r="CPM53" s="4"/>
      <c r="CPN53" s="4"/>
      <c r="CPO53" s="4"/>
      <c r="CPP53" s="4"/>
      <c r="CPQ53" s="4"/>
      <c r="CPR53" s="4"/>
      <c r="CPS53" s="4"/>
      <c r="CPT53" s="4"/>
      <c r="CPU53" s="4"/>
      <c r="CPV53" s="4"/>
      <c r="CPW53" s="4"/>
      <c r="CPX53" s="4"/>
      <c r="CPY53" s="4"/>
      <c r="CPZ53" s="4"/>
      <c r="CQA53" s="4"/>
      <c r="CQB53" s="4"/>
      <c r="CQC53" s="4"/>
      <c r="CQD53" s="4"/>
      <c r="CQE53" s="4"/>
      <c r="CQF53" s="4"/>
      <c r="CQG53" s="4"/>
      <c r="CQH53" s="4"/>
      <c r="CQI53" s="4"/>
      <c r="CQJ53" s="4"/>
      <c r="CQK53" s="4"/>
      <c r="CQL53" s="4"/>
      <c r="CQM53" s="4"/>
      <c r="CQN53" s="4"/>
      <c r="CQO53" s="4"/>
      <c r="CQP53" s="4"/>
      <c r="CQQ53" s="4"/>
      <c r="CQR53" s="4"/>
      <c r="CQS53" s="4"/>
      <c r="CQT53" s="4"/>
      <c r="CQU53" s="4"/>
      <c r="CQV53" s="4"/>
      <c r="CQW53" s="4"/>
      <c r="CQX53" s="4"/>
      <c r="CQY53" s="4"/>
      <c r="CQZ53" s="4"/>
      <c r="CRA53" s="4"/>
      <c r="CRB53" s="4"/>
      <c r="CRC53" s="4"/>
      <c r="CRD53" s="4"/>
      <c r="CRE53" s="4"/>
      <c r="CRF53" s="4"/>
      <c r="CRG53" s="4"/>
      <c r="CRH53" s="4"/>
      <c r="CRI53" s="4"/>
      <c r="CRJ53" s="4"/>
      <c r="CRK53" s="4"/>
      <c r="CRL53" s="4"/>
      <c r="CRM53" s="4"/>
      <c r="CRN53" s="4"/>
      <c r="CRO53" s="4"/>
      <c r="CRP53" s="4"/>
      <c r="CRQ53" s="4"/>
      <c r="CRR53" s="4"/>
      <c r="CRS53" s="4"/>
      <c r="CRT53" s="4"/>
      <c r="CRU53" s="4"/>
      <c r="CRV53" s="4"/>
      <c r="CRW53" s="4"/>
      <c r="CRX53" s="4"/>
      <c r="CRY53" s="4"/>
      <c r="CRZ53" s="4"/>
      <c r="CSA53" s="4"/>
      <c r="CSB53" s="4"/>
      <c r="CSC53" s="4"/>
      <c r="CSD53" s="4"/>
      <c r="CSE53" s="4"/>
      <c r="CSF53" s="4"/>
      <c r="CSG53" s="4"/>
      <c r="CSH53" s="4"/>
      <c r="CSI53" s="4"/>
      <c r="CSJ53" s="4"/>
      <c r="CSK53" s="4"/>
      <c r="CSL53" s="4"/>
      <c r="CSM53" s="4"/>
      <c r="CSN53" s="4"/>
      <c r="CSO53" s="4"/>
      <c r="CSP53" s="4"/>
      <c r="CSQ53" s="4"/>
      <c r="CSR53" s="4"/>
      <c r="CSS53" s="4"/>
      <c r="CST53" s="4"/>
      <c r="CSU53" s="4"/>
      <c r="CSV53" s="4"/>
      <c r="CSW53" s="4"/>
      <c r="CSX53" s="4"/>
      <c r="CSY53" s="4"/>
      <c r="CSZ53" s="4"/>
      <c r="CTA53" s="4"/>
      <c r="CTB53" s="4"/>
      <c r="CTC53" s="4"/>
      <c r="CTD53" s="4"/>
      <c r="CTE53" s="4"/>
      <c r="CTF53" s="4"/>
      <c r="CTG53" s="4"/>
      <c r="CTH53" s="4"/>
      <c r="CTI53" s="4"/>
      <c r="CTJ53" s="4"/>
      <c r="CTK53" s="4"/>
      <c r="CTL53" s="4"/>
      <c r="CTM53" s="4"/>
      <c r="CTN53" s="4"/>
      <c r="CTO53" s="4"/>
      <c r="CTP53" s="4"/>
      <c r="CTQ53" s="4"/>
      <c r="CTR53" s="4"/>
      <c r="CTS53" s="4"/>
      <c r="CTT53" s="4"/>
      <c r="CTU53" s="4"/>
      <c r="CTV53" s="4"/>
      <c r="CTW53" s="4"/>
      <c r="CTX53" s="4"/>
      <c r="CTY53" s="4"/>
      <c r="CTZ53" s="4"/>
      <c r="CUA53" s="4"/>
      <c r="CUB53" s="4"/>
      <c r="CUC53" s="4"/>
      <c r="CUD53" s="4"/>
      <c r="CUE53" s="4"/>
      <c r="CUF53" s="4"/>
      <c r="CUG53" s="4"/>
      <c r="CUH53" s="4"/>
      <c r="CUI53" s="4"/>
      <c r="CUJ53" s="4"/>
      <c r="CUK53" s="4"/>
      <c r="CUL53" s="4"/>
      <c r="CUM53" s="4"/>
      <c r="CUN53" s="4"/>
      <c r="CUO53" s="4"/>
      <c r="CUP53" s="4"/>
      <c r="CUQ53" s="4"/>
      <c r="CUR53" s="4"/>
      <c r="CUS53" s="4"/>
      <c r="CUT53" s="4"/>
      <c r="CUU53" s="4"/>
      <c r="CUV53" s="4"/>
      <c r="CUW53" s="4"/>
      <c r="CUX53" s="4"/>
      <c r="CUY53" s="4"/>
      <c r="CUZ53" s="4"/>
      <c r="CVA53" s="4"/>
      <c r="CVB53" s="4"/>
      <c r="CVC53" s="4"/>
      <c r="CVD53" s="4"/>
      <c r="CVE53" s="4"/>
      <c r="CVF53" s="4"/>
      <c r="CVG53" s="4"/>
      <c r="CVH53" s="4"/>
      <c r="CVI53" s="4"/>
      <c r="CVJ53" s="4"/>
      <c r="CVK53" s="4"/>
      <c r="CVL53" s="4"/>
      <c r="CVM53" s="4"/>
      <c r="CVN53" s="4"/>
      <c r="CVO53" s="4"/>
      <c r="CVP53" s="4"/>
      <c r="CVQ53" s="4"/>
      <c r="CVR53" s="4"/>
      <c r="CVS53" s="4"/>
      <c r="CVT53" s="4"/>
      <c r="CVU53" s="4"/>
      <c r="CVV53" s="4"/>
      <c r="CVW53" s="4"/>
      <c r="CVX53" s="4"/>
      <c r="CVY53" s="4"/>
      <c r="CVZ53" s="4"/>
      <c r="CWA53" s="4"/>
      <c r="CWB53" s="4"/>
      <c r="CWC53" s="4"/>
      <c r="CWD53" s="4"/>
      <c r="CWE53" s="4"/>
      <c r="CWF53" s="4"/>
      <c r="CWG53" s="4"/>
      <c r="CWH53" s="4"/>
      <c r="CWI53" s="4"/>
      <c r="CWJ53" s="4"/>
      <c r="CWK53" s="4"/>
      <c r="CWL53" s="4"/>
      <c r="CWM53" s="4"/>
      <c r="CWN53" s="4"/>
      <c r="CWO53" s="4"/>
      <c r="CWP53" s="4"/>
      <c r="CWQ53" s="4"/>
      <c r="CWR53" s="4"/>
      <c r="CWS53" s="4"/>
      <c r="CWT53" s="4"/>
      <c r="CWU53" s="4"/>
      <c r="CWV53" s="4"/>
      <c r="CWW53" s="4"/>
      <c r="CWX53" s="4"/>
      <c r="CWY53" s="4"/>
      <c r="CWZ53" s="4"/>
      <c r="CXA53" s="4"/>
      <c r="CXB53" s="4"/>
      <c r="CXC53" s="4"/>
      <c r="CXD53" s="4"/>
      <c r="CXE53" s="4"/>
      <c r="CXF53" s="4"/>
      <c r="CXG53" s="4"/>
      <c r="CXH53" s="4"/>
      <c r="CXI53" s="4"/>
      <c r="CXJ53" s="4"/>
      <c r="CXK53" s="4"/>
      <c r="CXL53" s="4"/>
      <c r="CXM53" s="4"/>
      <c r="CXN53" s="4"/>
      <c r="CXO53" s="4"/>
      <c r="CXP53" s="4"/>
      <c r="CXQ53" s="4"/>
      <c r="CXR53" s="4"/>
      <c r="CXS53" s="4"/>
      <c r="CXT53" s="4"/>
      <c r="CXU53" s="4"/>
      <c r="CXV53" s="4"/>
      <c r="CXW53" s="4"/>
      <c r="CXX53" s="4"/>
      <c r="CXY53" s="4"/>
      <c r="CXZ53" s="4"/>
      <c r="CYA53" s="4"/>
      <c r="CYB53" s="4"/>
      <c r="CYC53" s="4"/>
      <c r="CYD53" s="4"/>
      <c r="CYE53" s="4"/>
      <c r="CYF53" s="4"/>
      <c r="CYG53" s="4"/>
      <c r="CYH53" s="4"/>
      <c r="CYI53" s="4"/>
      <c r="CYJ53" s="4"/>
      <c r="CYK53" s="4"/>
      <c r="CYL53" s="4"/>
      <c r="CYM53" s="4"/>
      <c r="CYN53" s="4"/>
      <c r="CYO53" s="4"/>
      <c r="CYP53" s="4"/>
      <c r="CYQ53" s="4"/>
      <c r="CYR53" s="4"/>
      <c r="CYS53" s="4"/>
      <c r="CYT53" s="4"/>
      <c r="CYU53" s="4"/>
      <c r="CYV53" s="4"/>
      <c r="CYW53" s="4"/>
      <c r="CYX53" s="4"/>
      <c r="CYY53" s="4"/>
      <c r="CYZ53" s="4"/>
      <c r="CZA53" s="4"/>
      <c r="CZB53" s="4"/>
      <c r="CZC53" s="4"/>
      <c r="CZD53" s="4"/>
      <c r="CZE53" s="4"/>
      <c r="CZF53" s="4"/>
      <c r="CZG53" s="4"/>
      <c r="CZH53" s="4"/>
      <c r="CZI53" s="4"/>
      <c r="CZJ53" s="4"/>
      <c r="CZK53" s="4"/>
      <c r="CZL53" s="4"/>
      <c r="CZM53" s="4"/>
      <c r="CZN53" s="4"/>
      <c r="CZO53" s="4"/>
      <c r="CZP53" s="4"/>
      <c r="CZQ53" s="4"/>
      <c r="CZR53" s="4"/>
      <c r="CZS53" s="4"/>
      <c r="CZT53" s="4"/>
      <c r="CZU53" s="4"/>
      <c r="CZV53" s="4"/>
      <c r="CZW53" s="4"/>
      <c r="CZX53" s="4"/>
      <c r="CZY53" s="4"/>
      <c r="CZZ53" s="4"/>
      <c r="DAA53" s="4"/>
      <c r="DAB53" s="4"/>
      <c r="DAC53" s="4"/>
      <c r="DAD53" s="4"/>
      <c r="DAE53" s="4"/>
      <c r="DAF53" s="4"/>
      <c r="DAG53" s="4"/>
      <c r="DAH53" s="4"/>
      <c r="DAI53" s="4"/>
      <c r="DAJ53" s="4"/>
      <c r="DAK53" s="4"/>
      <c r="DAL53" s="4"/>
      <c r="DAM53" s="4"/>
      <c r="DAN53" s="4"/>
      <c r="DAO53" s="4"/>
      <c r="DAP53" s="4"/>
      <c r="DAQ53" s="4"/>
      <c r="DAR53" s="4"/>
      <c r="DAS53" s="4"/>
      <c r="DAT53" s="4"/>
      <c r="DAU53" s="4"/>
      <c r="DAV53" s="4"/>
      <c r="DAW53" s="4"/>
      <c r="DAX53" s="4"/>
      <c r="DAY53" s="4"/>
      <c r="DAZ53" s="4"/>
      <c r="DBA53" s="4"/>
      <c r="DBB53" s="4"/>
      <c r="DBC53" s="4"/>
      <c r="DBD53" s="4"/>
      <c r="DBE53" s="4"/>
      <c r="DBF53" s="4"/>
      <c r="DBG53" s="4"/>
      <c r="DBH53" s="4"/>
      <c r="DBI53" s="4"/>
      <c r="DBJ53" s="4"/>
      <c r="DBK53" s="4"/>
      <c r="DBL53" s="4"/>
      <c r="DBM53" s="4"/>
      <c r="DBN53" s="4"/>
      <c r="DBO53" s="4"/>
      <c r="DBP53" s="4"/>
      <c r="DBQ53" s="4"/>
      <c r="DBR53" s="4"/>
      <c r="DBS53" s="4"/>
      <c r="DBT53" s="4"/>
      <c r="DBU53" s="4"/>
      <c r="DBV53" s="4"/>
      <c r="DBW53" s="4"/>
      <c r="DBX53" s="4"/>
      <c r="DBY53" s="4"/>
      <c r="DBZ53" s="4"/>
      <c r="DCA53" s="4"/>
      <c r="DCB53" s="4"/>
      <c r="DCC53" s="4"/>
      <c r="DCD53" s="4"/>
      <c r="DCE53" s="4"/>
      <c r="DCF53" s="4"/>
      <c r="DCG53" s="4"/>
      <c r="DCH53" s="4"/>
      <c r="DCI53" s="4"/>
      <c r="DCJ53" s="4"/>
      <c r="DCK53" s="4"/>
      <c r="DCL53" s="4"/>
      <c r="DCM53" s="4"/>
      <c r="DCN53" s="4"/>
      <c r="DCO53" s="4"/>
      <c r="DCP53" s="4"/>
      <c r="DCQ53" s="4"/>
      <c r="DCR53" s="4"/>
      <c r="DCS53" s="4"/>
      <c r="DCT53" s="4"/>
      <c r="DCU53" s="4"/>
      <c r="DCV53" s="4"/>
      <c r="DCW53" s="4"/>
      <c r="DCX53" s="4"/>
      <c r="DCY53" s="4"/>
      <c r="DCZ53" s="4"/>
      <c r="DDA53" s="4"/>
      <c r="DDB53" s="4"/>
      <c r="DDC53" s="4"/>
      <c r="DDD53" s="4"/>
      <c r="DDE53" s="4"/>
      <c r="DDF53" s="4"/>
      <c r="DDG53" s="4"/>
      <c r="DDH53" s="4"/>
      <c r="DDI53" s="4"/>
      <c r="DDJ53" s="4"/>
      <c r="DDK53" s="4"/>
      <c r="DDL53" s="4"/>
      <c r="DDM53" s="4"/>
      <c r="DDN53" s="4"/>
      <c r="DDO53" s="4"/>
      <c r="DDP53" s="4"/>
      <c r="DDQ53" s="4"/>
      <c r="DDR53" s="4"/>
      <c r="DDS53" s="4"/>
      <c r="DDT53" s="4"/>
      <c r="DDU53" s="4"/>
      <c r="DDV53" s="4"/>
      <c r="DDW53" s="4"/>
      <c r="DDX53" s="4"/>
      <c r="DDY53" s="4"/>
      <c r="DDZ53" s="4"/>
      <c r="DEA53" s="4"/>
      <c r="DEB53" s="4"/>
      <c r="DEC53" s="4"/>
      <c r="DED53" s="4"/>
      <c r="DEE53" s="4"/>
      <c r="DEF53" s="4"/>
      <c r="DEG53" s="4"/>
      <c r="DEH53" s="4"/>
      <c r="DEI53" s="4"/>
      <c r="DEJ53" s="4"/>
      <c r="DEK53" s="4"/>
      <c r="DEL53" s="4"/>
      <c r="DEM53" s="4"/>
      <c r="DEN53" s="4"/>
      <c r="DEO53" s="4"/>
      <c r="DEP53" s="4"/>
      <c r="DEQ53" s="4"/>
      <c r="DER53" s="4"/>
      <c r="DES53" s="4"/>
      <c r="DET53" s="4"/>
      <c r="DEU53" s="4"/>
      <c r="DEV53" s="4"/>
      <c r="DEW53" s="4"/>
      <c r="DEX53" s="4"/>
      <c r="DEY53" s="4"/>
      <c r="DEZ53" s="4"/>
      <c r="DFA53" s="4"/>
      <c r="DFB53" s="4"/>
      <c r="DFC53" s="4"/>
      <c r="DFD53" s="4"/>
      <c r="DFE53" s="4"/>
      <c r="DFF53" s="4"/>
      <c r="DFG53" s="4"/>
      <c r="DFH53" s="4"/>
      <c r="DFI53" s="4"/>
      <c r="DFJ53" s="4"/>
      <c r="DFK53" s="4"/>
      <c r="DFL53" s="4"/>
      <c r="DFM53" s="4"/>
      <c r="DFN53" s="4"/>
      <c r="DFO53" s="4"/>
      <c r="DFP53" s="4"/>
      <c r="DFQ53" s="4"/>
      <c r="DFR53" s="4"/>
      <c r="DFS53" s="4"/>
      <c r="DFT53" s="4"/>
      <c r="DFU53" s="4"/>
      <c r="DFV53" s="4"/>
      <c r="DFW53" s="4"/>
      <c r="DFX53" s="4"/>
      <c r="DFY53" s="4"/>
      <c r="DFZ53" s="4"/>
      <c r="DGA53" s="4"/>
      <c r="DGB53" s="4"/>
      <c r="DGC53" s="4"/>
      <c r="DGD53" s="4"/>
      <c r="DGE53" s="4"/>
      <c r="DGF53" s="4"/>
      <c r="DGG53" s="4"/>
      <c r="DGH53" s="4"/>
      <c r="DGI53" s="4"/>
      <c r="DGJ53" s="4"/>
      <c r="DGK53" s="4"/>
      <c r="DGL53" s="4"/>
      <c r="DGM53" s="4"/>
      <c r="DGN53" s="4"/>
      <c r="DGO53" s="4"/>
      <c r="DGP53" s="4"/>
      <c r="DGQ53" s="4"/>
      <c r="DGR53" s="4"/>
      <c r="DGS53" s="4"/>
      <c r="DGT53" s="4"/>
      <c r="DGU53" s="4"/>
      <c r="DGV53" s="4"/>
      <c r="DGW53" s="4"/>
      <c r="DGX53" s="4"/>
      <c r="DGY53" s="4"/>
      <c r="DGZ53" s="4"/>
      <c r="DHA53" s="4"/>
      <c r="DHB53" s="4"/>
      <c r="DHC53" s="4"/>
      <c r="DHD53" s="4"/>
      <c r="DHE53" s="4"/>
      <c r="DHF53" s="4"/>
      <c r="DHG53" s="4"/>
      <c r="DHH53" s="4"/>
      <c r="DHI53" s="4"/>
      <c r="DHJ53" s="4"/>
      <c r="DHK53" s="4"/>
      <c r="DHL53" s="4"/>
      <c r="DHM53" s="4"/>
      <c r="DHN53" s="4"/>
      <c r="DHO53" s="4"/>
      <c r="DHP53" s="4"/>
      <c r="DHQ53" s="4"/>
      <c r="DHR53" s="4"/>
      <c r="DHS53" s="4"/>
      <c r="DHT53" s="4"/>
      <c r="DHU53" s="4"/>
      <c r="DHV53" s="4"/>
      <c r="DHW53" s="4"/>
      <c r="DHX53" s="4"/>
      <c r="DHY53" s="4"/>
      <c r="DHZ53" s="4"/>
      <c r="DIA53" s="4"/>
      <c r="DIB53" s="4"/>
      <c r="DIC53" s="4"/>
      <c r="DID53" s="4"/>
      <c r="DIE53" s="4"/>
      <c r="DIF53" s="4"/>
      <c r="DIG53" s="4"/>
      <c r="DIH53" s="4"/>
      <c r="DII53" s="4"/>
      <c r="DIJ53" s="4"/>
      <c r="DIK53" s="4"/>
      <c r="DIL53" s="4"/>
      <c r="DIM53" s="4"/>
      <c r="DIN53" s="4"/>
      <c r="DIO53" s="4"/>
      <c r="DIP53" s="4"/>
      <c r="DIQ53" s="4"/>
      <c r="DIR53" s="4"/>
      <c r="DIS53" s="4"/>
      <c r="DIT53" s="4"/>
      <c r="DIU53" s="4"/>
      <c r="DIV53" s="4"/>
      <c r="DIW53" s="4"/>
      <c r="DIX53" s="4"/>
      <c r="DIY53" s="4"/>
      <c r="DIZ53" s="4"/>
      <c r="DJA53" s="4"/>
      <c r="DJB53" s="4"/>
      <c r="DJC53" s="4"/>
      <c r="DJD53" s="4"/>
      <c r="DJE53" s="4"/>
      <c r="DJF53" s="4"/>
      <c r="DJG53" s="4"/>
      <c r="DJH53" s="4"/>
      <c r="DJI53" s="4"/>
      <c r="DJJ53" s="4"/>
      <c r="DJK53" s="4"/>
      <c r="DJL53" s="4"/>
      <c r="DJM53" s="4"/>
      <c r="DJN53" s="4"/>
      <c r="DJO53" s="4"/>
      <c r="DJP53" s="4"/>
      <c r="DJQ53" s="4"/>
      <c r="DJR53" s="4"/>
      <c r="DJS53" s="4"/>
      <c r="DJT53" s="4"/>
      <c r="DJU53" s="4"/>
      <c r="DJV53" s="4"/>
      <c r="DJW53" s="4"/>
      <c r="DJX53" s="4"/>
      <c r="DJY53" s="4"/>
      <c r="DJZ53" s="4"/>
      <c r="DKA53" s="4"/>
      <c r="DKB53" s="4"/>
      <c r="DKC53" s="4"/>
      <c r="DKD53" s="4"/>
      <c r="DKE53" s="4"/>
      <c r="DKF53" s="4"/>
      <c r="DKG53" s="4"/>
      <c r="DKH53" s="4"/>
      <c r="DKI53" s="4"/>
      <c r="DKJ53" s="4"/>
      <c r="DKK53" s="4"/>
      <c r="DKL53" s="4"/>
      <c r="DKM53" s="4"/>
      <c r="DKN53" s="4"/>
      <c r="DKO53" s="4"/>
      <c r="DKP53" s="4"/>
      <c r="DKQ53" s="4"/>
      <c r="DKR53" s="4"/>
      <c r="DKS53" s="4"/>
      <c r="DKT53" s="4"/>
      <c r="DKU53" s="4"/>
      <c r="DKV53" s="4"/>
      <c r="DKW53" s="4"/>
      <c r="DKX53" s="4"/>
      <c r="DKY53" s="4"/>
      <c r="DKZ53" s="4"/>
      <c r="DLA53" s="4"/>
      <c r="DLB53" s="4"/>
      <c r="DLC53" s="4"/>
      <c r="DLD53" s="4"/>
      <c r="DLE53" s="4"/>
      <c r="DLF53" s="4"/>
      <c r="DLG53" s="4"/>
      <c r="DLH53" s="4"/>
      <c r="DLI53" s="4"/>
      <c r="DLJ53" s="4"/>
      <c r="DLK53" s="4"/>
      <c r="DLL53" s="4"/>
      <c r="DLM53" s="4"/>
      <c r="DLN53" s="4"/>
      <c r="DLO53" s="4"/>
      <c r="DLP53" s="4"/>
      <c r="DLQ53" s="4"/>
      <c r="DLR53" s="4"/>
      <c r="DLS53" s="4"/>
      <c r="DLT53" s="4"/>
      <c r="DLU53" s="4"/>
      <c r="DLV53" s="4"/>
      <c r="DLW53" s="4"/>
      <c r="DLX53" s="4"/>
      <c r="DLY53" s="4"/>
      <c r="DLZ53" s="4"/>
      <c r="DMA53" s="4"/>
      <c r="DMB53" s="4"/>
      <c r="DMC53" s="4"/>
      <c r="DMD53" s="4"/>
      <c r="DME53" s="4"/>
      <c r="DMF53" s="4"/>
      <c r="DMG53" s="4"/>
      <c r="DMH53" s="4"/>
      <c r="DMI53" s="4"/>
      <c r="DMJ53" s="4"/>
      <c r="DMK53" s="4"/>
      <c r="DML53" s="4"/>
      <c r="DMM53" s="4"/>
      <c r="DMN53" s="4"/>
      <c r="DMO53" s="4"/>
      <c r="DMP53" s="4"/>
      <c r="DMQ53" s="4"/>
      <c r="DMR53" s="4"/>
      <c r="DMS53" s="4"/>
      <c r="DMT53" s="4"/>
      <c r="DMU53" s="4"/>
      <c r="DMV53" s="4"/>
      <c r="DMW53" s="4"/>
      <c r="DMX53" s="4"/>
      <c r="DMY53" s="4"/>
      <c r="DMZ53" s="4"/>
      <c r="DNA53" s="4"/>
      <c r="DNB53" s="4"/>
      <c r="DNC53" s="4"/>
      <c r="DND53" s="4"/>
      <c r="DNE53" s="4"/>
      <c r="DNF53" s="4"/>
      <c r="DNG53" s="4"/>
      <c r="DNH53" s="4"/>
      <c r="DNI53" s="4"/>
      <c r="DNJ53" s="4"/>
      <c r="DNK53" s="4"/>
      <c r="DNL53" s="4"/>
      <c r="DNM53" s="4"/>
      <c r="DNN53" s="4"/>
      <c r="DNO53" s="4"/>
      <c r="DNP53" s="4"/>
      <c r="DNQ53" s="4"/>
      <c r="DNR53" s="4"/>
      <c r="DNS53" s="4"/>
      <c r="DNT53" s="4"/>
      <c r="DNU53" s="4"/>
      <c r="DNV53" s="4"/>
      <c r="DNW53" s="4"/>
      <c r="DNX53" s="4"/>
      <c r="DNY53" s="4"/>
      <c r="DNZ53" s="4"/>
      <c r="DOA53" s="4"/>
      <c r="DOB53" s="4"/>
      <c r="DOC53" s="4"/>
      <c r="DOD53" s="4"/>
      <c r="DOE53" s="4"/>
      <c r="DOF53" s="4"/>
      <c r="DOG53" s="4"/>
      <c r="DOH53" s="4"/>
      <c r="DOI53" s="4"/>
      <c r="DOJ53" s="4"/>
      <c r="DOK53" s="4"/>
      <c r="DOL53" s="4"/>
      <c r="DOM53" s="4"/>
      <c r="DON53" s="4"/>
      <c r="DOO53" s="4"/>
      <c r="DOP53" s="4"/>
      <c r="DOQ53" s="4"/>
      <c r="DOR53" s="4"/>
      <c r="DOS53" s="4"/>
      <c r="DOT53" s="4"/>
      <c r="DOU53" s="4"/>
      <c r="DOV53" s="4"/>
      <c r="DOW53" s="4"/>
      <c r="DOX53" s="4"/>
      <c r="DOY53" s="4"/>
      <c r="DOZ53" s="4"/>
      <c r="DPA53" s="4"/>
      <c r="DPB53" s="4"/>
      <c r="DPC53" s="4"/>
      <c r="DPD53" s="4"/>
      <c r="DPE53" s="4"/>
      <c r="DPF53" s="4"/>
      <c r="DPG53" s="4"/>
      <c r="DPH53" s="4"/>
      <c r="DPI53" s="4"/>
      <c r="DPJ53" s="4"/>
      <c r="DPK53" s="4"/>
      <c r="DPL53" s="4"/>
      <c r="DPM53" s="4"/>
      <c r="DPN53" s="4"/>
      <c r="DPO53" s="4"/>
      <c r="DPP53" s="4"/>
      <c r="DPQ53" s="4"/>
      <c r="DPR53" s="4"/>
      <c r="DPS53" s="4"/>
      <c r="DPT53" s="4"/>
      <c r="DPU53" s="4"/>
      <c r="DPV53" s="4"/>
      <c r="DPW53" s="4"/>
      <c r="DPX53" s="4"/>
      <c r="DPY53" s="4"/>
      <c r="DPZ53" s="4"/>
      <c r="DQA53" s="4"/>
      <c r="DQB53" s="4"/>
      <c r="DQC53" s="4"/>
      <c r="DQD53" s="4"/>
      <c r="DQE53" s="4"/>
      <c r="DQF53" s="4"/>
      <c r="DQG53" s="4"/>
      <c r="DQH53" s="4"/>
      <c r="DQI53" s="4"/>
      <c r="DQJ53" s="4"/>
      <c r="DQK53" s="4"/>
      <c r="DQL53" s="4"/>
      <c r="DQM53" s="4"/>
      <c r="DQN53" s="4"/>
      <c r="DQO53" s="4"/>
      <c r="DQP53" s="4"/>
      <c r="DQQ53" s="4"/>
      <c r="DQR53" s="4"/>
      <c r="DQS53" s="4"/>
      <c r="DQT53" s="4"/>
      <c r="DQU53" s="4"/>
      <c r="DQV53" s="4"/>
      <c r="DQW53" s="4"/>
      <c r="DQX53" s="4"/>
      <c r="DQY53" s="4"/>
      <c r="DQZ53" s="4"/>
      <c r="DRA53" s="4"/>
      <c r="DRB53" s="4"/>
      <c r="DRC53" s="4"/>
      <c r="DRD53" s="4"/>
      <c r="DRE53" s="4"/>
      <c r="DRF53" s="4"/>
      <c r="DRG53" s="4"/>
      <c r="DRH53" s="4"/>
      <c r="DRI53" s="4"/>
      <c r="DRJ53" s="4"/>
      <c r="DRK53" s="4"/>
      <c r="DRL53" s="4"/>
      <c r="DRM53" s="4"/>
      <c r="DRN53" s="4"/>
      <c r="DRO53" s="4"/>
      <c r="DRP53" s="4"/>
      <c r="DRQ53" s="4"/>
      <c r="DRR53" s="4"/>
      <c r="DRS53" s="4"/>
      <c r="DRT53" s="4"/>
      <c r="DRU53" s="4"/>
      <c r="DRV53" s="4"/>
      <c r="DRW53" s="4"/>
      <c r="DRX53" s="4"/>
      <c r="DRY53" s="4"/>
      <c r="DRZ53" s="4"/>
      <c r="DSA53" s="4"/>
      <c r="DSB53" s="4"/>
      <c r="DSC53" s="4"/>
      <c r="DSD53" s="4"/>
      <c r="DSE53" s="4"/>
      <c r="DSF53" s="4"/>
      <c r="DSG53" s="4"/>
      <c r="DSH53" s="4"/>
      <c r="DSI53" s="4"/>
      <c r="DSJ53" s="4"/>
      <c r="DSK53" s="4"/>
      <c r="DSL53" s="4"/>
      <c r="DSM53" s="4"/>
      <c r="DSN53" s="4"/>
      <c r="DSO53" s="4"/>
      <c r="DSP53" s="4"/>
      <c r="DSQ53" s="4"/>
      <c r="DSR53" s="4"/>
      <c r="DSS53" s="4"/>
      <c r="DST53" s="4"/>
      <c r="DSU53" s="4"/>
      <c r="DSV53" s="4"/>
      <c r="DSW53" s="4"/>
      <c r="DSX53" s="4"/>
      <c r="DSY53" s="4"/>
      <c r="DSZ53" s="4"/>
      <c r="DTA53" s="4"/>
      <c r="DTB53" s="4"/>
      <c r="DTC53" s="4"/>
      <c r="DTD53" s="4"/>
      <c r="DTE53" s="4"/>
      <c r="DTF53" s="4"/>
      <c r="DTG53" s="4"/>
      <c r="DTH53" s="4"/>
      <c r="DTI53" s="4"/>
      <c r="DTJ53" s="4"/>
      <c r="DTK53" s="4"/>
      <c r="DTL53" s="4"/>
      <c r="DTM53" s="4"/>
      <c r="DTN53" s="4"/>
      <c r="DTO53" s="4"/>
      <c r="DTP53" s="4"/>
      <c r="DTQ53" s="4"/>
      <c r="DTR53" s="4"/>
      <c r="DTS53" s="4"/>
      <c r="DTT53" s="4"/>
      <c r="DTU53" s="4"/>
      <c r="DTV53" s="4"/>
      <c r="DTW53" s="4"/>
      <c r="DTX53" s="4"/>
      <c r="DTY53" s="4"/>
      <c r="DTZ53" s="4"/>
      <c r="DUA53" s="4"/>
      <c r="DUB53" s="4"/>
      <c r="DUC53" s="4"/>
      <c r="DUD53" s="4"/>
      <c r="DUE53" s="4"/>
      <c r="DUF53" s="4"/>
      <c r="DUG53" s="4"/>
      <c r="DUH53" s="4"/>
      <c r="DUI53" s="4"/>
      <c r="DUJ53" s="4"/>
      <c r="DUK53" s="4"/>
      <c r="DUL53" s="4"/>
      <c r="DUM53" s="4"/>
      <c r="DUN53" s="4"/>
      <c r="DUO53" s="4"/>
      <c r="DUP53" s="4"/>
      <c r="DUQ53" s="4"/>
      <c r="DUR53" s="4"/>
      <c r="DUS53" s="4"/>
      <c r="DUT53" s="4"/>
      <c r="DUU53" s="4"/>
      <c r="DUV53" s="4"/>
      <c r="DUW53" s="4"/>
      <c r="DUX53" s="4"/>
      <c r="DUY53" s="4"/>
      <c r="DUZ53" s="4"/>
      <c r="DVA53" s="4"/>
      <c r="DVB53" s="4"/>
      <c r="DVC53" s="4"/>
      <c r="DVD53" s="4"/>
      <c r="DVE53" s="4"/>
      <c r="DVF53" s="4"/>
      <c r="DVG53" s="4"/>
      <c r="DVH53" s="4"/>
      <c r="DVI53" s="4"/>
      <c r="DVJ53" s="4"/>
      <c r="DVK53" s="4"/>
      <c r="DVL53" s="4"/>
      <c r="DVM53" s="4"/>
      <c r="DVN53" s="4"/>
      <c r="DVO53" s="4"/>
      <c r="DVP53" s="4"/>
      <c r="DVQ53" s="4"/>
      <c r="DVR53" s="4"/>
      <c r="DVS53" s="4"/>
      <c r="DVT53" s="4"/>
      <c r="DVU53" s="4"/>
      <c r="DVV53" s="4"/>
      <c r="DVW53" s="4"/>
      <c r="DVX53" s="4"/>
      <c r="DVY53" s="4"/>
      <c r="DVZ53" s="4"/>
      <c r="DWA53" s="4"/>
      <c r="DWB53" s="4"/>
      <c r="DWC53" s="4"/>
      <c r="DWD53" s="4"/>
      <c r="DWE53" s="4"/>
      <c r="DWF53" s="4"/>
      <c r="DWG53" s="4"/>
      <c r="DWH53" s="4"/>
      <c r="DWI53" s="4"/>
      <c r="DWJ53" s="4"/>
      <c r="DWK53" s="4"/>
      <c r="DWL53" s="4"/>
      <c r="DWM53" s="4"/>
      <c r="DWN53" s="4"/>
      <c r="DWO53" s="4"/>
      <c r="DWP53" s="4"/>
      <c r="DWQ53" s="4"/>
      <c r="DWR53" s="4"/>
      <c r="DWS53" s="4"/>
      <c r="DWT53" s="4"/>
      <c r="DWU53" s="4"/>
      <c r="DWV53" s="4"/>
      <c r="DWW53" s="4"/>
      <c r="DWX53" s="4"/>
      <c r="DWY53" s="4"/>
      <c r="DWZ53" s="4"/>
      <c r="DXA53" s="4"/>
      <c r="DXB53" s="4"/>
      <c r="DXC53" s="4"/>
      <c r="DXD53" s="4"/>
      <c r="DXE53" s="4"/>
      <c r="DXF53" s="4"/>
      <c r="DXG53" s="4"/>
      <c r="DXH53" s="4"/>
      <c r="DXI53" s="4"/>
      <c r="DXJ53" s="4"/>
      <c r="DXK53" s="4"/>
      <c r="DXL53" s="4"/>
      <c r="DXM53" s="4"/>
      <c r="DXN53" s="4"/>
      <c r="DXO53" s="4"/>
      <c r="DXP53" s="4"/>
      <c r="DXQ53" s="4"/>
      <c r="DXR53" s="4"/>
      <c r="DXS53" s="4"/>
      <c r="DXT53" s="4"/>
      <c r="DXU53" s="4"/>
      <c r="DXV53" s="4"/>
      <c r="DXW53" s="4"/>
      <c r="DXX53" s="4"/>
      <c r="DXY53" s="4"/>
      <c r="DXZ53" s="4"/>
      <c r="DYA53" s="4"/>
      <c r="DYB53" s="4"/>
      <c r="DYC53" s="4"/>
      <c r="DYD53" s="4"/>
      <c r="DYE53" s="4"/>
      <c r="DYF53" s="4"/>
      <c r="DYG53" s="4"/>
      <c r="DYH53" s="4"/>
      <c r="DYI53" s="4"/>
      <c r="DYJ53" s="4"/>
      <c r="DYK53" s="4"/>
      <c r="DYL53" s="4"/>
      <c r="DYM53" s="4"/>
      <c r="DYN53" s="4"/>
      <c r="DYO53" s="4"/>
      <c r="DYP53" s="4"/>
      <c r="DYQ53" s="4"/>
      <c r="DYR53" s="4"/>
      <c r="DYS53" s="4"/>
      <c r="DYT53" s="4"/>
      <c r="DYU53" s="4"/>
      <c r="DYV53" s="4"/>
      <c r="DYW53" s="4"/>
      <c r="DYX53" s="4"/>
      <c r="DYY53" s="4"/>
      <c r="DYZ53" s="4"/>
      <c r="DZA53" s="4"/>
      <c r="DZB53" s="4"/>
      <c r="DZC53" s="4"/>
      <c r="DZD53" s="4"/>
      <c r="DZE53" s="4"/>
      <c r="DZF53" s="4"/>
      <c r="DZG53" s="4"/>
      <c r="DZH53" s="4"/>
      <c r="DZI53" s="4"/>
      <c r="DZJ53" s="4"/>
      <c r="DZK53" s="4"/>
      <c r="DZL53" s="4"/>
      <c r="DZM53" s="4"/>
      <c r="DZN53" s="4"/>
      <c r="DZO53" s="4"/>
      <c r="DZP53" s="4"/>
      <c r="DZQ53" s="4"/>
      <c r="DZR53" s="4"/>
      <c r="DZS53" s="4"/>
      <c r="DZT53" s="4"/>
      <c r="DZU53" s="4"/>
      <c r="DZV53" s="4"/>
      <c r="DZW53" s="4"/>
      <c r="DZX53" s="4"/>
      <c r="DZY53" s="4"/>
      <c r="DZZ53" s="4"/>
      <c r="EAA53" s="4"/>
      <c r="EAB53" s="4"/>
      <c r="EAC53" s="4"/>
      <c r="EAD53" s="4"/>
      <c r="EAE53" s="4"/>
      <c r="EAF53" s="4"/>
      <c r="EAG53" s="4"/>
      <c r="EAH53" s="4"/>
      <c r="EAI53" s="4"/>
      <c r="EAJ53" s="4"/>
      <c r="EAK53" s="4"/>
      <c r="EAL53" s="4"/>
      <c r="EAM53" s="4"/>
      <c r="EAN53" s="4"/>
      <c r="EAO53" s="4"/>
      <c r="EAP53" s="4"/>
      <c r="EAQ53" s="4"/>
      <c r="EAR53" s="4"/>
      <c r="EAS53" s="4"/>
      <c r="EAT53" s="4"/>
      <c r="EAU53" s="4"/>
      <c r="EAV53" s="4"/>
      <c r="EAW53" s="4"/>
      <c r="EAX53" s="4"/>
      <c r="EAY53" s="4"/>
      <c r="EAZ53" s="4"/>
      <c r="EBA53" s="4"/>
      <c r="EBB53" s="4"/>
      <c r="EBC53" s="4"/>
      <c r="EBD53" s="4"/>
      <c r="EBE53" s="4"/>
      <c r="EBF53" s="4"/>
      <c r="EBG53" s="4"/>
      <c r="EBH53" s="4"/>
      <c r="EBI53" s="4"/>
      <c r="EBJ53" s="4"/>
      <c r="EBK53" s="4"/>
      <c r="EBL53" s="4"/>
      <c r="EBM53" s="4"/>
      <c r="EBN53" s="4"/>
      <c r="EBO53" s="4"/>
      <c r="EBP53" s="4"/>
      <c r="EBQ53" s="4"/>
      <c r="EBR53" s="4"/>
      <c r="EBS53" s="4"/>
      <c r="EBT53" s="4"/>
      <c r="EBU53" s="4"/>
      <c r="EBV53" s="4"/>
      <c r="EBW53" s="4"/>
      <c r="EBX53" s="4"/>
      <c r="EBY53" s="4"/>
      <c r="EBZ53" s="4"/>
      <c r="ECA53" s="4"/>
      <c r="ECB53" s="4"/>
      <c r="ECC53" s="4"/>
      <c r="ECD53" s="4"/>
      <c r="ECE53" s="4"/>
      <c r="ECF53" s="4"/>
      <c r="ECG53" s="4"/>
      <c r="ECH53" s="4"/>
      <c r="ECI53" s="4"/>
      <c r="ECJ53" s="4"/>
      <c r="ECK53" s="4"/>
      <c r="ECL53" s="4"/>
      <c r="ECM53" s="4"/>
      <c r="ECN53" s="4"/>
      <c r="ECO53" s="4"/>
      <c r="ECP53" s="4"/>
      <c r="ECQ53" s="4"/>
      <c r="ECR53" s="4"/>
      <c r="ECS53" s="4"/>
      <c r="ECT53" s="4"/>
      <c r="ECU53" s="4"/>
      <c r="ECV53" s="4"/>
      <c r="ECW53" s="4"/>
      <c r="ECX53" s="4"/>
      <c r="ECY53" s="4"/>
      <c r="ECZ53" s="4"/>
      <c r="EDA53" s="4"/>
      <c r="EDB53" s="4"/>
      <c r="EDC53" s="4"/>
      <c r="EDD53" s="4"/>
      <c r="EDE53" s="4"/>
      <c r="EDF53" s="4"/>
      <c r="EDG53" s="4"/>
      <c r="EDH53" s="4"/>
      <c r="EDI53" s="4"/>
      <c r="EDJ53" s="4"/>
      <c r="EDK53" s="4"/>
      <c r="EDL53" s="4"/>
      <c r="EDM53" s="4"/>
      <c r="EDN53" s="4"/>
      <c r="EDO53" s="4"/>
      <c r="EDP53" s="4"/>
      <c r="EDQ53" s="4"/>
      <c r="EDR53" s="4"/>
      <c r="EDS53" s="4"/>
      <c r="EDT53" s="4"/>
      <c r="EDU53" s="4"/>
      <c r="EDV53" s="4"/>
      <c r="EDW53" s="4"/>
      <c r="EDX53" s="4"/>
      <c r="EDY53" s="4"/>
      <c r="EDZ53" s="4"/>
      <c r="EEA53" s="4"/>
      <c r="EEB53" s="4"/>
      <c r="EEC53" s="4"/>
      <c r="EED53" s="4"/>
      <c r="EEE53" s="4"/>
      <c r="EEF53" s="4"/>
      <c r="EEG53" s="4"/>
      <c r="EEH53" s="4"/>
      <c r="EEI53" s="4"/>
      <c r="EEJ53" s="4"/>
      <c r="EEK53" s="4"/>
      <c r="EEL53" s="4"/>
      <c r="EEM53" s="4"/>
      <c r="EEN53" s="4"/>
      <c r="EEO53" s="4"/>
      <c r="EEP53" s="4"/>
      <c r="EEQ53" s="4"/>
      <c r="EER53" s="4"/>
      <c r="EES53" s="4"/>
      <c r="EET53" s="4"/>
      <c r="EEU53" s="4"/>
      <c r="EEV53" s="4"/>
      <c r="EEW53" s="4"/>
      <c r="EEX53" s="4"/>
      <c r="EEY53" s="4"/>
      <c r="EEZ53" s="4"/>
      <c r="EFA53" s="4"/>
      <c r="EFB53" s="4"/>
      <c r="EFC53" s="4"/>
      <c r="EFD53" s="4"/>
      <c r="EFE53" s="4"/>
      <c r="EFF53" s="4"/>
      <c r="EFG53" s="4"/>
      <c r="EFH53" s="4"/>
      <c r="EFI53" s="4"/>
      <c r="EFJ53" s="4"/>
      <c r="EFK53" s="4"/>
      <c r="EFL53" s="4"/>
      <c r="EFM53" s="4"/>
      <c r="EFN53" s="4"/>
      <c r="EFO53" s="4"/>
      <c r="EFP53" s="4"/>
      <c r="EFQ53" s="4"/>
      <c r="EFR53" s="4"/>
      <c r="EFS53" s="4"/>
      <c r="EFT53" s="4"/>
      <c r="EFU53" s="4"/>
      <c r="EFV53" s="4"/>
      <c r="EFW53" s="4"/>
      <c r="EFX53" s="4"/>
      <c r="EFY53" s="4"/>
      <c r="EFZ53" s="4"/>
      <c r="EGA53" s="4"/>
      <c r="EGB53" s="4"/>
      <c r="EGC53" s="4"/>
      <c r="EGD53" s="4"/>
      <c r="EGE53" s="4"/>
      <c r="EGF53" s="4"/>
      <c r="EGG53" s="4"/>
      <c r="EGH53" s="4"/>
      <c r="EGI53" s="4"/>
      <c r="EGJ53" s="4"/>
      <c r="EGK53" s="4"/>
      <c r="EGL53" s="4"/>
      <c r="EGM53" s="4"/>
      <c r="EGN53" s="4"/>
      <c r="EGO53" s="4"/>
      <c r="EGP53" s="4"/>
      <c r="EGQ53" s="4"/>
      <c r="EGR53" s="4"/>
      <c r="EGS53" s="4"/>
      <c r="EGT53" s="4"/>
      <c r="EGU53" s="4"/>
      <c r="EGV53" s="4"/>
      <c r="EGW53" s="4"/>
      <c r="EGX53" s="4"/>
      <c r="EGY53" s="4"/>
      <c r="EGZ53" s="4"/>
      <c r="EHA53" s="4"/>
      <c r="EHB53" s="4"/>
      <c r="EHC53" s="4"/>
      <c r="EHD53" s="4"/>
      <c r="EHE53" s="4"/>
      <c r="EHF53" s="4"/>
      <c r="EHG53" s="4"/>
      <c r="EHH53" s="4"/>
      <c r="EHI53" s="4"/>
      <c r="EHJ53" s="4"/>
      <c r="EHK53" s="4"/>
      <c r="EHL53" s="4"/>
      <c r="EHM53" s="4"/>
      <c r="EHN53" s="4"/>
      <c r="EHO53" s="4"/>
      <c r="EHP53" s="4"/>
      <c r="EHQ53" s="4"/>
      <c r="EHR53" s="4"/>
      <c r="EHS53" s="4"/>
      <c r="EHT53" s="4"/>
      <c r="EHU53" s="4"/>
      <c r="EHV53" s="4"/>
      <c r="EHW53" s="4"/>
      <c r="EHX53" s="4"/>
      <c r="EHY53" s="4"/>
      <c r="EHZ53" s="4"/>
      <c r="EIA53" s="4"/>
      <c r="EIB53" s="4"/>
      <c r="EIC53" s="4"/>
      <c r="EID53" s="4"/>
      <c r="EIE53" s="4"/>
      <c r="EIF53" s="4"/>
      <c r="EIG53" s="4"/>
      <c r="EIH53" s="4"/>
      <c r="EII53" s="4"/>
      <c r="EIJ53" s="4"/>
      <c r="EIK53" s="4"/>
      <c r="EIL53" s="4"/>
      <c r="EIM53" s="4"/>
      <c r="EIN53" s="4"/>
      <c r="EIO53" s="4"/>
      <c r="EIP53" s="4"/>
      <c r="EIQ53" s="4"/>
      <c r="EIR53" s="4"/>
      <c r="EIS53" s="4"/>
      <c r="EIT53" s="4"/>
      <c r="EIU53" s="4"/>
      <c r="EIV53" s="4"/>
      <c r="EIW53" s="4"/>
      <c r="EIX53" s="4"/>
      <c r="EIY53" s="4"/>
      <c r="EIZ53" s="4"/>
      <c r="EJA53" s="4"/>
      <c r="EJB53" s="4"/>
      <c r="EJC53" s="4"/>
      <c r="EJD53" s="4"/>
      <c r="EJE53" s="4"/>
      <c r="EJF53" s="4"/>
      <c r="EJG53" s="4"/>
      <c r="EJH53" s="4"/>
      <c r="EJI53" s="4"/>
      <c r="EJJ53" s="4"/>
      <c r="EJK53" s="4"/>
      <c r="EJL53" s="4"/>
      <c r="EJM53" s="4"/>
      <c r="EJN53" s="4"/>
      <c r="EJO53" s="4"/>
      <c r="EJP53" s="4"/>
      <c r="EJQ53" s="4"/>
      <c r="EJR53" s="4"/>
      <c r="EJS53" s="4"/>
      <c r="EJT53" s="4"/>
      <c r="EJU53" s="4"/>
      <c r="EJV53" s="4"/>
      <c r="EJW53" s="4"/>
      <c r="EJX53" s="4"/>
      <c r="EJY53" s="4"/>
      <c r="EJZ53" s="4"/>
      <c r="EKA53" s="4"/>
      <c r="EKB53" s="4"/>
      <c r="EKC53" s="4"/>
      <c r="EKD53" s="4"/>
      <c r="EKE53" s="4"/>
      <c r="EKF53" s="4"/>
      <c r="EKG53" s="4"/>
      <c r="EKH53" s="4"/>
      <c r="EKI53" s="4"/>
      <c r="EKJ53" s="4"/>
      <c r="EKK53" s="4"/>
      <c r="EKL53" s="4"/>
      <c r="EKM53" s="4"/>
      <c r="EKN53" s="4"/>
      <c r="EKO53" s="4"/>
      <c r="EKP53" s="4"/>
      <c r="EKQ53" s="4"/>
      <c r="EKR53" s="4"/>
      <c r="EKS53" s="4"/>
      <c r="EKT53" s="4"/>
      <c r="EKU53" s="4"/>
      <c r="EKV53" s="4"/>
      <c r="EKW53" s="4"/>
      <c r="EKX53" s="4"/>
      <c r="EKY53" s="4"/>
      <c r="EKZ53" s="4"/>
      <c r="ELA53" s="4"/>
      <c r="ELB53" s="4"/>
      <c r="ELC53" s="4"/>
      <c r="ELD53" s="4"/>
      <c r="ELE53" s="4"/>
      <c r="ELF53" s="4"/>
      <c r="ELG53" s="4"/>
      <c r="ELH53" s="4"/>
      <c r="ELI53" s="4"/>
      <c r="ELJ53" s="4"/>
      <c r="ELK53" s="4"/>
      <c r="ELL53" s="4"/>
      <c r="ELM53" s="4"/>
      <c r="ELN53" s="4"/>
      <c r="ELO53" s="4"/>
      <c r="ELP53" s="4"/>
      <c r="ELQ53" s="4"/>
      <c r="ELR53" s="4"/>
      <c r="ELS53" s="4"/>
      <c r="ELT53" s="4"/>
      <c r="ELU53" s="4"/>
      <c r="ELV53" s="4"/>
      <c r="ELW53" s="4"/>
      <c r="ELX53" s="4"/>
      <c r="ELY53" s="4"/>
      <c r="ELZ53" s="4"/>
      <c r="EMA53" s="4"/>
      <c r="EMB53" s="4"/>
      <c r="EMC53" s="4"/>
      <c r="EMD53" s="4"/>
      <c r="EME53" s="4"/>
      <c r="EMF53" s="4"/>
      <c r="EMG53" s="4"/>
      <c r="EMH53" s="4"/>
      <c r="EMI53" s="4"/>
      <c r="EMJ53" s="4"/>
      <c r="EMK53" s="4"/>
      <c r="EML53" s="4"/>
      <c r="EMM53" s="4"/>
      <c r="EMN53" s="4"/>
      <c r="EMO53" s="4"/>
      <c r="EMP53" s="4"/>
      <c r="EMQ53" s="4"/>
      <c r="EMR53" s="4"/>
      <c r="EMS53" s="4"/>
      <c r="EMT53" s="4"/>
      <c r="EMU53" s="4"/>
      <c r="EMV53" s="4"/>
      <c r="EMW53" s="4"/>
      <c r="EMX53" s="4"/>
      <c r="EMY53" s="4"/>
      <c r="EMZ53" s="4"/>
      <c r="ENA53" s="4"/>
      <c r="ENB53" s="4"/>
      <c r="ENC53" s="4"/>
      <c r="END53" s="4"/>
      <c r="ENE53" s="4"/>
      <c r="ENF53" s="4"/>
      <c r="ENG53" s="4"/>
      <c r="ENH53" s="4"/>
      <c r="ENI53" s="4"/>
      <c r="ENJ53" s="4"/>
      <c r="ENK53" s="4"/>
      <c r="ENL53" s="4"/>
      <c r="ENM53" s="4"/>
      <c r="ENN53" s="4"/>
      <c r="ENO53" s="4"/>
      <c r="ENP53" s="4"/>
      <c r="ENQ53" s="4"/>
      <c r="ENR53" s="4"/>
      <c r="ENS53" s="4"/>
      <c r="ENT53" s="4"/>
      <c r="ENU53" s="4"/>
      <c r="ENV53" s="4"/>
      <c r="ENW53" s="4"/>
      <c r="ENX53" s="4"/>
      <c r="ENY53" s="4"/>
      <c r="ENZ53" s="4"/>
      <c r="EOA53" s="4"/>
      <c r="EOB53" s="4"/>
      <c r="EOC53" s="4"/>
      <c r="EOD53" s="4"/>
      <c r="EOE53" s="4"/>
      <c r="EOF53" s="4"/>
      <c r="EOG53" s="4"/>
      <c r="EOH53" s="4"/>
      <c r="EOI53" s="4"/>
      <c r="EOJ53" s="4"/>
      <c r="EOK53" s="4"/>
      <c r="EOL53" s="4"/>
      <c r="EOM53" s="4"/>
      <c r="EON53" s="4"/>
      <c r="EOO53" s="4"/>
      <c r="EOP53" s="4"/>
      <c r="EOQ53" s="4"/>
      <c r="EOR53" s="4"/>
      <c r="EOS53" s="4"/>
      <c r="EOT53" s="4"/>
      <c r="EOU53" s="4"/>
      <c r="EOV53" s="4"/>
      <c r="EOW53" s="4"/>
      <c r="EOX53" s="4"/>
      <c r="EOY53" s="4"/>
      <c r="EOZ53" s="4"/>
      <c r="EPA53" s="4"/>
      <c r="EPB53" s="4"/>
      <c r="EPC53" s="4"/>
      <c r="EPD53" s="4"/>
      <c r="EPE53" s="4"/>
      <c r="EPF53" s="4"/>
      <c r="EPG53" s="4"/>
      <c r="EPH53" s="4"/>
      <c r="EPI53" s="4"/>
      <c r="EPJ53" s="4"/>
      <c r="EPK53" s="4"/>
      <c r="EPL53" s="4"/>
      <c r="EPM53" s="4"/>
      <c r="EPN53" s="4"/>
      <c r="EPO53" s="4"/>
      <c r="EPP53" s="4"/>
      <c r="EPQ53" s="4"/>
      <c r="EPR53" s="4"/>
      <c r="EPS53" s="4"/>
      <c r="EPT53" s="4"/>
      <c r="EPU53" s="4"/>
      <c r="EPV53" s="4"/>
      <c r="EPW53" s="4"/>
      <c r="EPX53" s="4"/>
      <c r="EPY53" s="4"/>
      <c r="EPZ53" s="4"/>
      <c r="EQA53" s="4"/>
      <c r="EQB53" s="4"/>
      <c r="EQC53" s="4"/>
      <c r="EQD53" s="4"/>
      <c r="EQE53" s="4"/>
      <c r="EQF53" s="4"/>
      <c r="EQG53" s="4"/>
      <c r="EQH53" s="4"/>
      <c r="EQI53" s="4"/>
      <c r="EQJ53" s="4"/>
      <c r="EQK53" s="4"/>
      <c r="EQL53" s="4"/>
      <c r="EQM53" s="4"/>
      <c r="EQN53" s="4"/>
      <c r="EQO53" s="4"/>
      <c r="EQP53" s="4"/>
      <c r="EQQ53" s="4"/>
      <c r="EQR53" s="4"/>
      <c r="EQS53" s="4"/>
      <c r="EQT53" s="4"/>
      <c r="EQU53" s="4"/>
      <c r="EQV53" s="4"/>
      <c r="EQW53" s="4"/>
      <c r="EQX53" s="4"/>
      <c r="EQY53" s="4"/>
      <c r="EQZ53" s="4"/>
      <c r="ERA53" s="4"/>
      <c r="ERB53" s="4"/>
      <c r="ERC53" s="4"/>
      <c r="ERD53" s="4"/>
      <c r="ERE53" s="4"/>
      <c r="ERF53" s="4"/>
      <c r="ERG53" s="4"/>
      <c r="ERH53" s="4"/>
      <c r="ERI53" s="4"/>
      <c r="ERJ53" s="4"/>
      <c r="ERK53" s="4"/>
      <c r="ERL53" s="4"/>
      <c r="ERM53" s="4"/>
      <c r="ERN53" s="4"/>
      <c r="ERO53" s="4"/>
      <c r="ERP53" s="4"/>
      <c r="ERQ53" s="4"/>
      <c r="ERR53" s="4"/>
      <c r="ERS53" s="4"/>
      <c r="ERT53" s="4"/>
      <c r="ERU53" s="4"/>
      <c r="ERV53" s="4"/>
      <c r="ERW53" s="4"/>
      <c r="ERX53" s="4"/>
      <c r="ERY53" s="4"/>
      <c r="ERZ53" s="4"/>
      <c r="ESA53" s="4"/>
      <c r="ESB53" s="4"/>
      <c r="ESC53" s="4"/>
      <c r="ESD53" s="4"/>
      <c r="ESE53" s="4"/>
      <c r="ESF53" s="4"/>
      <c r="ESG53" s="4"/>
      <c r="ESH53" s="4"/>
      <c r="ESI53" s="4"/>
      <c r="ESJ53" s="4"/>
      <c r="ESK53" s="4"/>
      <c r="ESL53" s="4"/>
      <c r="ESM53" s="4"/>
      <c r="ESN53" s="4"/>
      <c r="ESO53" s="4"/>
      <c r="ESP53" s="4"/>
      <c r="ESQ53" s="4"/>
      <c r="ESR53" s="4"/>
      <c r="ESS53" s="4"/>
      <c r="EST53" s="4"/>
      <c r="ESU53" s="4"/>
      <c r="ESV53" s="4"/>
      <c r="ESW53" s="4"/>
      <c r="ESX53" s="4"/>
      <c r="ESY53" s="4"/>
      <c r="ESZ53" s="4"/>
      <c r="ETA53" s="4"/>
      <c r="ETB53" s="4"/>
      <c r="ETC53" s="4"/>
      <c r="ETD53" s="4"/>
      <c r="ETE53" s="4"/>
      <c r="ETF53" s="4"/>
      <c r="ETG53" s="4"/>
      <c r="ETH53" s="4"/>
      <c r="ETI53" s="4"/>
      <c r="ETJ53" s="4"/>
      <c r="ETK53" s="4"/>
      <c r="ETL53" s="4"/>
      <c r="ETM53" s="4"/>
      <c r="ETN53" s="4"/>
      <c r="ETO53" s="4"/>
      <c r="ETP53" s="4"/>
      <c r="ETQ53" s="4"/>
      <c r="ETR53" s="4"/>
      <c r="ETS53" s="4"/>
      <c r="ETT53" s="4"/>
      <c r="ETU53" s="4"/>
      <c r="ETV53" s="4"/>
      <c r="ETW53" s="4"/>
      <c r="ETX53" s="4"/>
      <c r="ETY53" s="4"/>
      <c r="ETZ53" s="4"/>
      <c r="EUA53" s="4"/>
      <c r="EUB53" s="4"/>
      <c r="EUC53" s="4"/>
      <c r="EUD53" s="4"/>
      <c r="EUE53" s="4"/>
      <c r="EUF53" s="4"/>
      <c r="EUG53" s="4"/>
      <c r="EUH53" s="4"/>
      <c r="EUI53" s="4"/>
      <c r="EUJ53" s="4"/>
      <c r="EUK53" s="4"/>
      <c r="EUL53" s="4"/>
      <c r="EUM53" s="4"/>
      <c r="EUN53" s="4"/>
      <c r="EUO53" s="4"/>
      <c r="EUP53" s="4"/>
      <c r="EUQ53" s="4"/>
      <c r="EUR53" s="4"/>
      <c r="EUS53" s="4"/>
      <c r="EUT53" s="4"/>
      <c r="EUU53" s="4"/>
      <c r="EUV53" s="4"/>
      <c r="EUW53" s="4"/>
      <c r="EUX53" s="4"/>
      <c r="EUY53" s="4"/>
      <c r="EUZ53" s="4"/>
      <c r="EVA53" s="4"/>
      <c r="EVB53" s="4"/>
      <c r="EVC53" s="4"/>
      <c r="EVD53" s="4"/>
      <c r="EVE53" s="4"/>
      <c r="EVF53" s="4"/>
      <c r="EVG53" s="4"/>
      <c r="EVH53" s="4"/>
      <c r="EVI53" s="4"/>
      <c r="EVJ53" s="4"/>
      <c r="EVK53" s="4"/>
      <c r="EVL53" s="4"/>
      <c r="EVM53" s="4"/>
      <c r="EVN53" s="4"/>
      <c r="EVO53" s="4"/>
      <c r="EVP53" s="4"/>
      <c r="EVQ53" s="4"/>
      <c r="EVR53" s="4"/>
      <c r="EVS53" s="4"/>
      <c r="EVT53" s="4"/>
      <c r="EVU53" s="4"/>
      <c r="EVV53" s="4"/>
      <c r="EVW53" s="4"/>
      <c r="EVX53" s="4"/>
      <c r="EVY53" s="4"/>
      <c r="EVZ53" s="4"/>
      <c r="EWA53" s="4"/>
      <c r="EWB53" s="4"/>
      <c r="EWC53" s="4"/>
      <c r="EWD53" s="4"/>
      <c r="EWE53" s="4"/>
      <c r="EWF53" s="4"/>
      <c r="EWG53" s="4"/>
      <c r="EWH53" s="4"/>
      <c r="EWI53" s="4"/>
      <c r="EWJ53" s="4"/>
      <c r="EWK53" s="4"/>
      <c r="EWL53" s="4"/>
      <c r="EWM53" s="4"/>
      <c r="EWN53" s="4"/>
      <c r="EWO53" s="4"/>
      <c r="EWP53" s="4"/>
      <c r="EWQ53" s="4"/>
      <c r="EWR53" s="4"/>
      <c r="EWS53" s="4"/>
      <c r="EWT53" s="4"/>
      <c r="EWU53" s="4"/>
      <c r="EWV53" s="4"/>
      <c r="EWW53" s="4"/>
      <c r="EWX53" s="4"/>
      <c r="EWY53" s="4"/>
      <c r="EWZ53" s="4"/>
      <c r="EXA53" s="4"/>
      <c r="EXB53" s="4"/>
      <c r="EXC53" s="4"/>
      <c r="EXD53" s="4"/>
      <c r="EXE53" s="4"/>
      <c r="EXF53" s="4"/>
      <c r="EXG53" s="4"/>
      <c r="EXH53" s="4"/>
      <c r="EXI53" s="4"/>
      <c r="EXJ53" s="4"/>
      <c r="EXK53" s="4"/>
      <c r="EXL53" s="4"/>
      <c r="EXM53" s="4"/>
      <c r="EXN53" s="4"/>
      <c r="EXO53" s="4"/>
      <c r="EXP53" s="4"/>
      <c r="EXQ53" s="4"/>
      <c r="EXR53" s="4"/>
      <c r="EXS53" s="4"/>
      <c r="EXT53" s="4"/>
      <c r="EXU53" s="4"/>
      <c r="EXV53" s="4"/>
      <c r="EXW53" s="4"/>
      <c r="EXX53" s="4"/>
      <c r="EXY53" s="4"/>
      <c r="EXZ53" s="4"/>
      <c r="EYA53" s="4"/>
      <c r="EYB53" s="4"/>
      <c r="EYC53" s="4"/>
      <c r="EYD53" s="4"/>
      <c r="EYE53" s="4"/>
      <c r="EYF53" s="4"/>
      <c r="EYG53" s="4"/>
      <c r="EYH53" s="4"/>
      <c r="EYI53" s="4"/>
      <c r="EYJ53" s="4"/>
      <c r="EYK53" s="4"/>
      <c r="EYL53" s="4"/>
      <c r="EYM53" s="4"/>
      <c r="EYN53" s="4"/>
      <c r="EYO53" s="4"/>
      <c r="EYP53" s="4"/>
      <c r="EYQ53" s="4"/>
      <c r="EYR53" s="4"/>
      <c r="EYS53" s="4"/>
      <c r="EYT53" s="4"/>
      <c r="EYU53" s="4"/>
      <c r="EYV53" s="4"/>
      <c r="EYW53" s="4"/>
      <c r="EYX53" s="4"/>
      <c r="EYY53" s="4"/>
      <c r="EYZ53" s="4"/>
      <c r="EZA53" s="4"/>
      <c r="EZB53" s="4"/>
      <c r="EZC53" s="4"/>
      <c r="EZD53" s="4"/>
      <c r="EZE53" s="4"/>
      <c r="EZF53" s="4"/>
      <c r="EZG53" s="4"/>
      <c r="EZH53" s="4"/>
      <c r="EZI53" s="4"/>
      <c r="EZJ53" s="4"/>
      <c r="EZK53" s="4"/>
      <c r="EZL53" s="4"/>
      <c r="EZM53" s="4"/>
      <c r="EZN53" s="4"/>
      <c r="EZO53" s="4"/>
      <c r="EZP53" s="4"/>
      <c r="EZQ53" s="4"/>
      <c r="EZR53" s="4"/>
      <c r="EZS53" s="4"/>
      <c r="EZT53" s="4"/>
      <c r="EZU53" s="4"/>
      <c r="EZV53" s="4"/>
      <c r="EZW53" s="4"/>
      <c r="EZX53" s="4"/>
      <c r="EZY53" s="4"/>
      <c r="EZZ53" s="4"/>
      <c r="FAA53" s="4"/>
      <c r="FAB53" s="4"/>
      <c r="FAC53" s="4"/>
      <c r="FAD53" s="4"/>
      <c r="FAE53" s="4"/>
      <c r="FAF53" s="4"/>
      <c r="FAG53" s="4"/>
      <c r="FAH53" s="4"/>
      <c r="FAI53" s="4"/>
      <c r="FAJ53" s="4"/>
      <c r="FAK53" s="4"/>
      <c r="FAL53" s="4"/>
      <c r="FAM53" s="4"/>
      <c r="FAN53" s="4"/>
      <c r="FAO53" s="4"/>
      <c r="FAP53" s="4"/>
      <c r="FAQ53" s="4"/>
      <c r="FAR53" s="4"/>
      <c r="FAS53" s="4"/>
      <c r="FAT53" s="4"/>
      <c r="FAU53" s="4"/>
      <c r="FAV53" s="4"/>
      <c r="FAW53" s="4"/>
      <c r="FAX53" s="4"/>
      <c r="FAY53" s="4"/>
      <c r="FAZ53" s="4"/>
      <c r="FBA53" s="4"/>
      <c r="FBB53" s="4"/>
      <c r="FBC53" s="4"/>
      <c r="FBD53" s="4"/>
      <c r="FBE53" s="4"/>
      <c r="FBF53" s="4"/>
      <c r="FBG53" s="4"/>
      <c r="FBH53" s="4"/>
      <c r="FBI53" s="4"/>
      <c r="FBJ53" s="4"/>
      <c r="FBK53" s="4"/>
      <c r="FBL53" s="4"/>
      <c r="FBM53" s="4"/>
      <c r="FBN53" s="4"/>
      <c r="FBO53" s="4"/>
      <c r="FBP53" s="4"/>
      <c r="FBQ53" s="4"/>
      <c r="FBR53" s="4"/>
      <c r="FBS53" s="4"/>
      <c r="FBT53" s="4"/>
      <c r="FBU53" s="4"/>
      <c r="FBV53" s="4"/>
      <c r="FBW53" s="4"/>
      <c r="FBX53" s="4"/>
      <c r="FBY53" s="4"/>
      <c r="FBZ53" s="4"/>
      <c r="FCA53" s="4"/>
      <c r="FCB53" s="4"/>
      <c r="FCC53" s="4"/>
      <c r="FCD53" s="4"/>
      <c r="FCE53" s="4"/>
      <c r="FCF53" s="4"/>
      <c r="FCG53" s="4"/>
      <c r="FCH53" s="4"/>
      <c r="FCI53" s="4"/>
      <c r="FCJ53" s="4"/>
      <c r="FCK53" s="4"/>
      <c r="FCL53" s="4"/>
      <c r="FCM53" s="4"/>
      <c r="FCN53" s="4"/>
      <c r="FCO53" s="4"/>
      <c r="FCP53" s="4"/>
      <c r="FCQ53" s="4"/>
      <c r="FCR53" s="4"/>
      <c r="FCS53" s="4"/>
      <c r="FCT53" s="4"/>
      <c r="FCU53" s="4"/>
      <c r="FCV53" s="4"/>
      <c r="FCW53" s="4"/>
      <c r="FCX53" s="4"/>
      <c r="FCY53" s="4"/>
      <c r="FCZ53" s="4"/>
      <c r="FDA53" s="4"/>
      <c r="FDB53" s="4"/>
      <c r="FDC53" s="4"/>
      <c r="FDD53" s="4"/>
      <c r="FDE53" s="4"/>
      <c r="FDF53" s="4"/>
      <c r="FDG53" s="4"/>
      <c r="FDH53" s="4"/>
      <c r="FDI53" s="4"/>
      <c r="FDJ53" s="4"/>
      <c r="FDK53" s="4"/>
      <c r="FDL53" s="4"/>
      <c r="FDM53" s="4"/>
      <c r="FDN53" s="4"/>
      <c r="FDO53" s="4"/>
      <c r="FDP53" s="4"/>
      <c r="FDQ53" s="4"/>
      <c r="FDR53" s="4"/>
      <c r="FDS53" s="4"/>
      <c r="FDT53" s="4"/>
      <c r="FDU53" s="4"/>
      <c r="FDV53" s="4"/>
      <c r="FDW53" s="4"/>
      <c r="FDX53" s="4"/>
      <c r="FDY53" s="4"/>
      <c r="FDZ53" s="4"/>
      <c r="FEA53" s="4"/>
      <c r="FEB53" s="4"/>
      <c r="FEC53" s="4"/>
      <c r="FED53" s="4"/>
      <c r="FEE53" s="4"/>
      <c r="FEF53" s="4"/>
      <c r="FEG53" s="4"/>
      <c r="FEH53" s="4"/>
      <c r="FEI53" s="4"/>
      <c r="FEJ53" s="4"/>
      <c r="FEK53" s="4"/>
      <c r="FEL53" s="4"/>
      <c r="FEM53" s="4"/>
      <c r="FEN53" s="4"/>
      <c r="FEO53" s="4"/>
      <c r="FEP53" s="4"/>
      <c r="FEQ53" s="4"/>
      <c r="FER53" s="4"/>
      <c r="FES53" s="4"/>
      <c r="FET53" s="4"/>
      <c r="FEU53" s="4"/>
      <c r="FEV53" s="4"/>
      <c r="FEW53" s="4"/>
      <c r="FEX53" s="4"/>
      <c r="FEY53" s="4"/>
      <c r="FEZ53" s="4"/>
      <c r="FFA53" s="4"/>
      <c r="FFB53" s="4"/>
      <c r="FFC53" s="4"/>
      <c r="FFD53" s="4"/>
      <c r="FFE53" s="4"/>
      <c r="FFF53" s="4"/>
      <c r="FFG53" s="4"/>
      <c r="FFH53" s="4"/>
      <c r="FFI53" s="4"/>
      <c r="FFJ53" s="4"/>
      <c r="FFK53" s="4"/>
      <c r="FFL53" s="4"/>
      <c r="FFM53" s="4"/>
      <c r="FFN53" s="4"/>
      <c r="FFO53" s="4"/>
      <c r="FFP53" s="4"/>
      <c r="FFQ53" s="4"/>
      <c r="FFR53" s="4"/>
      <c r="FFS53" s="4"/>
      <c r="FFT53" s="4"/>
      <c r="FFU53" s="4"/>
      <c r="FFV53" s="4"/>
      <c r="FFW53" s="4"/>
      <c r="FFX53" s="4"/>
      <c r="FFY53" s="4"/>
      <c r="FFZ53" s="4"/>
      <c r="FGA53" s="4"/>
      <c r="FGB53" s="4"/>
      <c r="FGC53" s="4"/>
      <c r="FGD53" s="4"/>
      <c r="FGE53" s="4"/>
      <c r="FGF53" s="4"/>
      <c r="FGG53" s="4"/>
      <c r="FGH53" s="4"/>
      <c r="FGI53" s="4"/>
      <c r="FGJ53" s="4"/>
      <c r="FGK53" s="4"/>
      <c r="FGL53" s="4"/>
      <c r="FGM53" s="4"/>
      <c r="FGN53" s="4"/>
      <c r="FGO53" s="4"/>
      <c r="FGP53" s="4"/>
      <c r="FGQ53" s="4"/>
      <c r="FGR53" s="4"/>
      <c r="FGS53" s="4"/>
      <c r="FGT53" s="4"/>
      <c r="FGU53" s="4"/>
      <c r="FGV53" s="4"/>
      <c r="FGW53" s="4"/>
      <c r="FGX53" s="4"/>
      <c r="FGY53" s="4"/>
      <c r="FGZ53" s="4"/>
      <c r="FHA53" s="4"/>
      <c r="FHB53" s="4"/>
      <c r="FHC53" s="4"/>
      <c r="FHD53" s="4"/>
      <c r="FHE53" s="4"/>
      <c r="FHF53" s="4"/>
      <c r="FHG53" s="4"/>
      <c r="FHH53" s="4"/>
      <c r="FHI53" s="4"/>
      <c r="FHJ53" s="4"/>
      <c r="FHK53" s="4"/>
      <c r="FHL53" s="4"/>
      <c r="FHM53" s="4"/>
      <c r="FHN53" s="4"/>
      <c r="FHO53" s="4"/>
      <c r="FHP53" s="4"/>
      <c r="FHQ53" s="4"/>
      <c r="FHR53" s="4"/>
      <c r="FHS53" s="4"/>
      <c r="FHT53" s="4"/>
      <c r="FHU53" s="4"/>
      <c r="FHV53" s="4"/>
      <c r="FHW53" s="4"/>
      <c r="FHX53" s="4"/>
      <c r="FHY53" s="4"/>
      <c r="FHZ53" s="4"/>
      <c r="FIA53" s="4"/>
      <c r="FIB53" s="4"/>
      <c r="FIC53" s="4"/>
      <c r="FID53" s="4"/>
      <c r="FIE53" s="4"/>
      <c r="FIF53" s="4"/>
      <c r="FIG53" s="4"/>
      <c r="FIH53" s="4"/>
      <c r="FII53" s="4"/>
      <c r="FIJ53" s="4"/>
      <c r="FIK53" s="4"/>
      <c r="FIL53" s="4"/>
      <c r="FIM53" s="4"/>
      <c r="FIN53" s="4"/>
      <c r="FIO53" s="4"/>
      <c r="FIP53" s="4"/>
      <c r="FIQ53" s="4"/>
      <c r="FIR53" s="4"/>
      <c r="FIS53" s="4"/>
      <c r="FIT53" s="4"/>
      <c r="FIU53" s="4"/>
      <c r="FIV53" s="4"/>
      <c r="FIW53" s="4"/>
      <c r="FIX53" s="4"/>
      <c r="FIY53" s="4"/>
      <c r="FIZ53" s="4"/>
      <c r="FJA53" s="4"/>
      <c r="FJB53" s="4"/>
      <c r="FJC53" s="4"/>
      <c r="FJD53" s="4"/>
      <c r="FJE53" s="4"/>
      <c r="FJF53" s="4"/>
      <c r="FJG53" s="4"/>
      <c r="FJH53" s="4"/>
      <c r="FJI53" s="4"/>
      <c r="FJJ53" s="4"/>
      <c r="FJK53" s="4"/>
      <c r="FJL53" s="4"/>
      <c r="FJM53" s="4"/>
      <c r="FJN53" s="4"/>
      <c r="FJO53" s="4"/>
      <c r="FJP53" s="4"/>
      <c r="FJQ53" s="4"/>
      <c r="FJR53" s="4"/>
      <c r="FJS53" s="4"/>
      <c r="FJT53" s="4"/>
      <c r="FJU53" s="4"/>
      <c r="FJV53" s="4"/>
      <c r="FJW53" s="4"/>
      <c r="FJX53" s="4"/>
      <c r="FJY53" s="4"/>
      <c r="FJZ53" s="4"/>
      <c r="FKA53" s="4"/>
      <c r="FKB53" s="4"/>
      <c r="FKC53" s="4"/>
      <c r="FKD53" s="4"/>
      <c r="FKE53" s="4"/>
      <c r="FKF53" s="4"/>
      <c r="FKG53" s="4"/>
      <c r="FKH53" s="4"/>
      <c r="FKI53" s="4"/>
      <c r="FKJ53" s="4"/>
      <c r="FKK53" s="4"/>
      <c r="FKL53" s="4"/>
      <c r="FKM53" s="4"/>
      <c r="FKN53" s="4"/>
      <c r="FKO53" s="4"/>
      <c r="FKP53" s="4"/>
      <c r="FKQ53" s="4"/>
      <c r="FKR53" s="4"/>
      <c r="FKS53" s="4"/>
      <c r="FKT53" s="4"/>
      <c r="FKU53" s="4"/>
      <c r="FKV53" s="4"/>
      <c r="FKW53" s="4"/>
      <c r="FKX53" s="4"/>
      <c r="FKY53" s="4"/>
      <c r="FKZ53" s="4"/>
      <c r="FLA53" s="4"/>
      <c r="FLB53" s="4"/>
      <c r="FLC53" s="4"/>
      <c r="FLD53" s="4"/>
      <c r="FLE53" s="4"/>
      <c r="FLF53" s="4"/>
      <c r="FLG53" s="4"/>
      <c r="FLH53" s="4"/>
      <c r="FLI53" s="4"/>
      <c r="FLJ53" s="4"/>
      <c r="FLK53" s="4"/>
      <c r="FLL53" s="4"/>
      <c r="FLM53" s="4"/>
      <c r="FLN53" s="4"/>
      <c r="FLO53" s="4"/>
      <c r="FLP53" s="4"/>
      <c r="FLQ53" s="4"/>
      <c r="FLR53" s="4"/>
      <c r="FLS53" s="4"/>
      <c r="FLT53" s="4"/>
      <c r="FLU53" s="4"/>
      <c r="FLV53" s="4"/>
      <c r="FLW53" s="4"/>
      <c r="FLX53" s="4"/>
      <c r="FLY53" s="4"/>
      <c r="FLZ53" s="4"/>
      <c r="FMA53" s="4"/>
      <c r="FMB53" s="4"/>
      <c r="FMC53" s="4"/>
      <c r="FMD53" s="4"/>
      <c r="FME53" s="4"/>
      <c r="FMF53" s="4"/>
      <c r="FMG53" s="4"/>
      <c r="FMH53" s="4"/>
      <c r="FMI53" s="4"/>
      <c r="FMJ53" s="4"/>
      <c r="FMK53" s="4"/>
      <c r="FML53" s="4"/>
      <c r="FMM53" s="4"/>
      <c r="FMN53" s="4"/>
      <c r="FMO53" s="4"/>
      <c r="FMP53" s="4"/>
      <c r="FMQ53" s="4"/>
      <c r="FMR53" s="4"/>
      <c r="FMS53" s="4"/>
      <c r="FMT53" s="4"/>
      <c r="FMU53" s="4"/>
      <c r="FMV53" s="4"/>
      <c r="FMW53" s="4"/>
      <c r="FMX53" s="4"/>
      <c r="FMY53" s="4"/>
      <c r="FMZ53" s="4"/>
      <c r="FNA53" s="4"/>
      <c r="FNB53" s="4"/>
      <c r="FNC53" s="4"/>
      <c r="FND53" s="4"/>
      <c r="FNE53" s="4"/>
      <c r="FNF53" s="4"/>
      <c r="FNG53" s="4"/>
      <c r="FNH53" s="4"/>
      <c r="FNI53" s="4"/>
      <c r="FNJ53" s="4"/>
      <c r="FNK53" s="4"/>
      <c r="FNL53" s="4"/>
      <c r="FNM53" s="4"/>
      <c r="FNN53" s="4"/>
      <c r="FNO53" s="4"/>
      <c r="FNP53" s="4"/>
      <c r="FNQ53" s="4"/>
      <c r="FNR53" s="4"/>
      <c r="FNS53" s="4"/>
      <c r="FNT53" s="4"/>
      <c r="FNU53" s="4"/>
      <c r="FNV53" s="4"/>
      <c r="FNW53" s="4"/>
      <c r="FNX53" s="4"/>
      <c r="FNY53" s="4"/>
      <c r="FNZ53" s="4"/>
      <c r="FOA53" s="4"/>
      <c r="FOB53" s="4"/>
      <c r="FOC53" s="4"/>
      <c r="FOD53" s="4"/>
      <c r="FOE53" s="4"/>
      <c r="FOF53" s="4"/>
      <c r="FOG53" s="4"/>
      <c r="FOH53" s="4"/>
      <c r="FOI53" s="4"/>
      <c r="FOJ53" s="4"/>
      <c r="FOK53" s="4"/>
      <c r="FOL53" s="4"/>
      <c r="FOM53" s="4"/>
      <c r="FON53" s="4"/>
      <c r="FOO53" s="4"/>
      <c r="FOP53" s="4"/>
      <c r="FOQ53" s="4"/>
      <c r="FOR53" s="4"/>
      <c r="FOS53" s="4"/>
      <c r="FOT53" s="4"/>
      <c r="FOU53" s="4"/>
      <c r="FOV53" s="4"/>
      <c r="FOW53" s="4"/>
      <c r="FOX53" s="4"/>
      <c r="FOY53" s="4"/>
      <c r="FOZ53" s="4"/>
      <c r="FPA53" s="4"/>
      <c r="FPB53" s="4"/>
      <c r="FPC53" s="4"/>
      <c r="FPD53" s="4"/>
      <c r="FPE53" s="4"/>
      <c r="FPF53" s="4"/>
      <c r="FPG53" s="4"/>
      <c r="FPH53" s="4"/>
      <c r="FPI53" s="4"/>
      <c r="FPJ53" s="4"/>
      <c r="FPK53" s="4"/>
      <c r="FPL53" s="4"/>
      <c r="FPM53" s="4"/>
      <c r="FPN53" s="4"/>
      <c r="FPO53" s="4"/>
      <c r="FPP53" s="4"/>
      <c r="FPQ53" s="4"/>
      <c r="FPR53" s="4"/>
      <c r="FPS53" s="4"/>
      <c r="FPT53" s="4"/>
      <c r="FPU53" s="4"/>
      <c r="FPV53" s="4"/>
      <c r="FPW53" s="4"/>
      <c r="FPX53" s="4"/>
      <c r="FPY53" s="4"/>
      <c r="FPZ53" s="4"/>
      <c r="FQA53" s="4"/>
      <c r="FQB53" s="4"/>
      <c r="FQC53" s="4"/>
      <c r="FQD53" s="4"/>
      <c r="FQE53" s="4"/>
      <c r="FQF53" s="4"/>
      <c r="FQG53" s="4"/>
      <c r="FQH53" s="4"/>
      <c r="FQI53" s="4"/>
      <c r="FQJ53" s="4"/>
      <c r="FQK53" s="4"/>
      <c r="FQL53" s="4"/>
      <c r="FQM53" s="4"/>
      <c r="FQN53" s="4"/>
      <c r="FQO53" s="4"/>
      <c r="FQP53" s="4"/>
      <c r="FQQ53" s="4"/>
      <c r="FQR53" s="4"/>
      <c r="FQS53" s="4"/>
      <c r="FQT53" s="4"/>
      <c r="FQU53" s="4"/>
      <c r="FQV53" s="4"/>
      <c r="FQW53" s="4"/>
      <c r="FQX53" s="4"/>
      <c r="FQY53" s="4"/>
      <c r="FQZ53" s="4"/>
      <c r="FRA53" s="4"/>
      <c r="FRB53" s="4"/>
      <c r="FRC53" s="4"/>
      <c r="FRD53" s="4"/>
      <c r="FRE53" s="4"/>
      <c r="FRF53" s="4"/>
      <c r="FRG53" s="4"/>
      <c r="FRH53" s="4"/>
      <c r="FRI53" s="4"/>
      <c r="FRJ53" s="4"/>
      <c r="FRK53" s="4"/>
      <c r="FRL53" s="4"/>
      <c r="FRM53" s="4"/>
      <c r="FRN53" s="4"/>
      <c r="FRO53" s="4"/>
      <c r="FRP53" s="4"/>
      <c r="FRQ53" s="4"/>
      <c r="FRR53" s="4"/>
      <c r="FRS53" s="4"/>
      <c r="FRT53" s="4"/>
      <c r="FRU53" s="4"/>
      <c r="FRV53" s="4"/>
      <c r="FRW53" s="4"/>
      <c r="FRX53" s="4"/>
      <c r="FRY53" s="4"/>
      <c r="FRZ53" s="4"/>
      <c r="FSA53" s="4"/>
      <c r="FSB53" s="4"/>
      <c r="FSC53" s="4"/>
      <c r="FSD53" s="4"/>
      <c r="FSE53" s="4"/>
      <c r="FSF53" s="4"/>
      <c r="FSG53" s="4"/>
      <c r="FSH53" s="4"/>
      <c r="FSI53" s="4"/>
      <c r="FSJ53" s="4"/>
      <c r="FSK53" s="4"/>
      <c r="FSL53" s="4"/>
      <c r="FSM53" s="4"/>
      <c r="FSN53" s="4"/>
      <c r="FSO53" s="4"/>
      <c r="FSP53" s="4"/>
      <c r="FSQ53" s="4"/>
      <c r="FSR53" s="4"/>
      <c r="FSS53" s="4"/>
      <c r="FST53" s="4"/>
      <c r="FSU53" s="4"/>
      <c r="FSV53" s="4"/>
      <c r="FSW53" s="4"/>
      <c r="FSX53" s="4"/>
      <c r="FSY53" s="4"/>
      <c r="FSZ53" s="4"/>
      <c r="FTA53" s="4"/>
      <c r="FTB53" s="4"/>
      <c r="FTC53" s="4"/>
      <c r="FTD53" s="4"/>
      <c r="FTE53" s="4"/>
      <c r="FTF53" s="4"/>
      <c r="FTG53" s="4"/>
      <c r="FTH53" s="4"/>
      <c r="FTI53" s="4"/>
      <c r="FTJ53" s="4"/>
      <c r="FTK53" s="4"/>
      <c r="FTL53" s="4"/>
      <c r="FTM53" s="4"/>
      <c r="FTN53" s="4"/>
      <c r="FTO53" s="4"/>
      <c r="FTP53" s="4"/>
      <c r="FTQ53" s="4"/>
      <c r="FTR53" s="4"/>
      <c r="FTS53" s="4"/>
      <c r="FTT53" s="4"/>
      <c r="FTU53" s="4"/>
      <c r="FTV53" s="4"/>
      <c r="FTW53" s="4"/>
      <c r="FTX53" s="4"/>
      <c r="FTY53" s="4"/>
      <c r="FTZ53" s="4"/>
      <c r="FUA53" s="4"/>
      <c r="FUB53" s="4"/>
      <c r="FUC53" s="4"/>
      <c r="FUD53" s="4"/>
      <c r="FUE53" s="4"/>
      <c r="FUF53" s="4"/>
      <c r="FUG53" s="4"/>
      <c r="FUH53" s="4"/>
      <c r="FUI53" s="4"/>
      <c r="FUJ53" s="4"/>
      <c r="FUK53" s="4"/>
      <c r="FUL53" s="4"/>
      <c r="FUM53" s="4"/>
      <c r="FUN53" s="4"/>
      <c r="FUO53" s="4"/>
      <c r="FUP53" s="4"/>
      <c r="FUQ53" s="4"/>
      <c r="FUR53" s="4"/>
      <c r="FUS53" s="4"/>
      <c r="FUT53" s="4"/>
      <c r="FUU53" s="4"/>
      <c r="FUV53" s="4"/>
      <c r="FUW53" s="4"/>
      <c r="FUX53" s="4"/>
      <c r="FUY53" s="4"/>
      <c r="FUZ53" s="4"/>
      <c r="FVA53" s="4"/>
      <c r="FVB53" s="4"/>
      <c r="FVC53" s="4"/>
      <c r="FVD53" s="4"/>
      <c r="FVE53" s="4"/>
      <c r="FVF53" s="4"/>
      <c r="FVG53" s="4"/>
      <c r="FVH53" s="4"/>
      <c r="FVI53" s="4"/>
      <c r="FVJ53" s="4"/>
      <c r="FVK53" s="4"/>
      <c r="FVL53" s="4"/>
      <c r="FVM53" s="4"/>
      <c r="FVN53" s="4"/>
      <c r="FVO53" s="4"/>
      <c r="FVP53" s="4"/>
      <c r="FVQ53" s="4"/>
      <c r="FVR53" s="4"/>
      <c r="FVS53" s="4"/>
      <c r="FVT53" s="4"/>
      <c r="FVU53" s="4"/>
      <c r="FVV53" s="4"/>
      <c r="FVW53" s="4"/>
      <c r="FVX53" s="4"/>
      <c r="FVY53" s="4"/>
      <c r="FVZ53" s="4"/>
      <c r="FWA53" s="4"/>
      <c r="FWB53" s="4"/>
      <c r="FWC53" s="4"/>
      <c r="FWD53" s="4"/>
      <c r="FWE53" s="4"/>
      <c r="FWF53" s="4"/>
      <c r="FWG53" s="4"/>
      <c r="FWH53" s="4"/>
      <c r="FWI53" s="4"/>
      <c r="FWJ53" s="4"/>
      <c r="FWK53" s="4"/>
      <c r="FWL53" s="4"/>
      <c r="FWM53" s="4"/>
      <c r="FWN53" s="4"/>
      <c r="FWO53" s="4"/>
      <c r="FWP53" s="4"/>
      <c r="FWQ53" s="4"/>
      <c r="FWR53" s="4"/>
      <c r="FWS53" s="4"/>
      <c r="FWT53" s="4"/>
      <c r="FWU53" s="4"/>
      <c r="FWV53" s="4"/>
      <c r="FWW53" s="4"/>
      <c r="FWX53" s="4"/>
      <c r="FWY53" s="4"/>
      <c r="FWZ53" s="4"/>
      <c r="FXA53" s="4"/>
      <c r="FXB53" s="4"/>
      <c r="FXC53" s="4"/>
      <c r="FXD53" s="4"/>
      <c r="FXE53" s="4"/>
      <c r="FXF53" s="4"/>
      <c r="FXG53" s="4"/>
      <c r="FXH53" s="4"/>
      <c r="FXI53" s="4"/>
      <c r="FXJ53" s="4"/>
      <c r="FXK53" s="4"/>
      <c r="FXL53" s="4"/>
      <c r="FXM53" s="4"/>
      <c r="FXN53" s="4"/>
      <c r="FXO53" s="4"/>
      <c r="FXP53" s="4"/>
      <c r="FXQ53" s="4"/>
      <c r="FXR53" s="4"/>
      <c r="FXS53" s="4"/>
      <c r="FXT53" s="4"/>
      <c r="FXU53" s="4"/>
      <c r="FXV53" s="4"/>
      <c r="FXW53" s="4"/>
      <c r="FXX53" s="4"/>
      <c r="FXY53" s="4"/>
      <c r="FXZ53" s="4"/>
      <c r="FYA53" s="4"/>
      <c r="FYB53" s="4"/>
      <c r="FYC53" s="4"/>
      <c r="FYD53" s="4"/>
      <c r="FYE53" s="4"/>
      <c r="FYF53" s="4"/>
      <c r="FYG53" s="4"/>
      <c r="FYH53" s="4"/>
      <c r="FYI53" s="4"/>
      <c r="FYJ53" s="4"/>
      <c r="FYK53" s="4"/>
      <c r="FYL53" s="4"/>
      <c r="FYM53" s="4"/>
      <c r="FYN53" s="4"/>
      <c r="FYO53" s="4"/>
      <c r="FYP53" s="4"/>
      <c r="FYQ53" s="4"/>
      <c r="FYR53" s="4"/>
      <c r="FYS53" s="4"/>
      <c r="FYT53" s="4"/>
      <c r="FYU53" s="4"/>
      <c r="FYV53" s="4"/>
      <c r="FYW53" s="4"/>
      <c r="FYX53" s="4"/>
      <c r="FYY53" s="4"/>
      <c r="FYZ53" s="4"/>
      <c r="FZA53" s="4"/>
      <c r="FZB53" s="4"/>
      <c r="FZC53" s="4"/>
      <c r="FZD53" s="4"/>
      <c r="FZE53" s="4"/>
      <c r="FZF53" s="4"/>
      <c r="FZG53" s="4"/>
      <c r="FZH53" s="4"/>
      <c r="FZI53" s="4"/>
      <c r="FZJ53" s="4"/>
      <c r="FZK53" s="4"/>
      <c r="FZL53" s="4"/>
      <c r="FZM53" s="4"/>
      <c r="FZN53" s="4"/>
      <c r="FZO53" s="4"/>
      <c r="FZP53" s="4"/>
      <c r="FZQ53" s="4"/>
      <c r="FZR53" s="4"/>
      <c r="FZS53" s="4"/>
      <c r="FZT53" s="4"/>
      <c r="FZU53" s="4"/>
      <c r="FZV53" s="4"/>
      <c r="FZW53" s="4"/>
      <c r="FZX53" s="4"/>
      <c r="FZY53" s="4"/>
      <c r="FZZ53" s="4"/>
      <c r="GAA53" s="4"/>
      <c r="GAB53" s="4"/>
      <c r="GAC53" s="4"/>
      <c r="GAD53" s="4"/>
      <c r="GAE53" s="4"/>
      <c r="GAF53" s="4"/>
      <c r="GAG53" s="4"/>
      <c r="GAH53" s="4"/>
      <c r="GAI53" s="4"/>
      <c r="GAJ53" s="4"/>
      <c r="GAK53" s="4"/>
      <c r="GAL53" s="4"/>
      <c r="GAM53" s="4"/>
      <c r="GAN53" s="4"/>
      <c r="GAO53" s="4"/>
      <c r="GAP53" s="4"/>
      <c r="GAQ53" s="4"/>
      <c r="GAR53" s="4"/>
      <c r="GAS53" s="4"/>
      <c r="GAT53" s="4"/>
      <c r="GAU53" s="4"/>
      <c r="GAV53" s="4"/>
      <c r="GAW53" s="4"/>
      <c r="GAX53" s="4"/>
      <c r="GAY53" s="4"/>
      <c r="GAZ53" s="4"/>
      <c r="GBA53" s="4"/>
      <c r="GBB53" s="4"/>
      <c r="GBC53" s="4"/>
      <c r="GBD53" s="4"/>
      <c r="GBE53" s="4"/>
      <c r="GBF53" s="4"/>
      <c r="GBG53" s="4"/>
      <c r="GBH53" s="4"/>
      <c r="GBI53" s="4"/>
      <c r="GBJ53" s="4"/>
      <c r="GBK53" s="4"/>
      <c r="GBL53" s="4"/>
      <c r="GBM53" s="4"/>
      <c r="GBN53" s="4"/>
      <c r="GBO53" s="4"/>
      <c r="GBP53" s="4"/>
      <c r="GBQ53" s="4"/>
      <c r="GBR53" s="4"/>
      <c r="GBS53" s="4"/>
      <c r="GBT53" s="4"/>
      <c r="GBU53" s="4"/>
      <c r="GBV53" s="4"/>
      <c r="GBW53" s="4"/>
      <c r="GBX53" s="4"/>
      <c r="GBY53" s="4"/>
      <c r="GBZ53" s="4"/>
      <c r="GCA53" s="4"/>
      <c r="GCB53" s="4"/>
      <c r="GCC53" s="4"/>
      <c r="GCD53" s="4"/>
      <c r="GCE53" s="4"/>
      <c r="GCF53" s="4"/>
      <c r="GCG53" s="4"/>
      <c r="GCH53" s="4"/>
      <c r="GCI53" s="4"/>
      <c r="GCJ53" s="4"/>
      <c r="GCK53" s="4"/>
      <c r="GCL53" s="4"/>
      <c r="GCM53" s="4"/>
      <c r="GCN53" s="4"/>
      <c r="GCO53" s="4"/>
      <c r="GCP53" s="4"/>
      <c r="GCQ53" s="4"/>
      <c r="GCR53" s="4"/>
      <c r="GCS53" s="4"/>
      <c r="GCT53" s="4"/>
      <c r="GCU53" s="4"/>
      <c r="GCV53" s="4"/>
      <c r="GCW53" s="4"/>
      <c r="GCX53" s="4"/>
      <c r="GCY53" s="4"/>
      <c r="GCZ53" s="4"/>
      <c r="GDA53" s="4"/>
      <c r="GDB53" s="4"/>
      <c r="GDC53" s="4"/>
      <c r="GDD53" s="4"/>
      <c r="GDE53" s="4"/>
      <c r="GDF53" s="4"/>
      <c r="GDG53" s="4"/>
      <c r="GDH53" s="4"/>
      <c r="GDI53" s="4"/>
      <c r="GDJ53" s="4"/>
      <c r="GDK53" s="4"/>
      <c r="GDL53" s="4"/>
      <c r="GDM53" s="4"/>
      <c r="GDN53" s="4"/>
      <c r="GDO53" s="4"/>
      <c r="GDP53" s="4"/>
      <c r="GDQ53" s="4"/>
      <c r="GDR53" s="4"/>
      <c r="GDS53" s="4"/>
      <c r="GDT53" s="4"/>
      <c r="GDU53" s="4"/>
      <c r="GDV53" s="4"/>
      <c r="GDW53" s="4"/>
      <c r="GDX53" s="4"/>
      <c r="GDY53" s="4"/>
      <c r="GDZ53" s="4"/>
      <c r="GEA53" s="4"/>
      <c r="GEB53" s="4"/>
      <c r="GEC53" s="4"/>
      <c r="GED53" s="4"/>
      <c r="GEE53" s="4"/>
      <c r="GEF53" s="4"/>
      <c r="GEG53" s="4"/>
      <c r="GEH53" s="4"/>
      <c r="GEI53" s="4"/>
      <c r="GEJ53" s="4"/>
      <c r="GEK53" s="4"/>
      <c r="GEL53" s="4"/>
      <c r="GEM53" s="4"/>
      <c r="GEN53" s="4"/>
      <c r="GEO53" s="4"/>
      <c r="GEP53" s="4"/>
      <c r="GEQ53" s="4"/>
      <c r="GER53" s="4"/>
      <c r="GES53" s="4"/>
      <c r="GET53" s="4"/>
      <c r="GEU53" s="4"/>
      <c r="GEV53" s="4"/>
      <c r="GEW53" s="4"/>
      <c r="GEX53" s="4"/>
      <c r="GEY53" s="4"/>
      <c r="GEZ53" s="4"/>
      <c r="GFA53" s="4"/>
      <c r="GFB53" s="4"/>
      <c r="GFC53" s="4"/>
      <c r="GFD53" s="4"/>
      <c r="GFE53" s="4"/>
      <c r="GFF53" s="4"/>
      <c r="GFG53" s="4"/>
      <c r="GFH53" s="4"/>
      <c r="GFI53" s="4"/>
      <c r="GFJ53" s="4"/>
      <c r="GFK53" s="4"/>
      <c r="GFL53" s="4"/>
      <c r="GFM53" s="4"/>
      <c r="GFN53" s="4"/>
      <c r="GFO53" s="4"/>
      <c r="GFP53" s="4"/>
      <c r="GFQ53" s="4"/>
      <c r="GFR53" s="4"/>
      <c r="GFS53" s="4"/>
      <c r="GFT53" s="4"/>
      <c r="GFU53" s="4"/>
      <c r="GFV53" s="4"/>
      <c r="GFW53" s="4"/>
      <c r="GFX53" s="4"/>
      <c r="GFY53" s="4"/>
      <c r="GFZ53" s="4"/>
      <c r="GGA53" s="4"/>
      <c r="GGB53" s="4"/>
      <c r="GGC53" s="4"/>
      <c r="GGD53" s="4"/>
      <c r="GGE53" s="4"/>
      <c r="GGF53" s="4"/>
      <c r="GGG53" s="4"/>
      <c r="GGH53" s="4"/>
      <c r="GGI53" s="4"/>
      <c r="GGJ53" s="4"/>
      <c r="GGK53" s="4"/>
      <c r="GGL53" s="4"/>
      <c r="GGM53" s="4"/>
      <c r="GGN53" s="4"/>
      <c r="GGO53" s="4"/>
      <c r="GGP53" s="4"/>
      <c r="GGQ53" s="4"/>
      <c r="GGR53" s="4"/>
      <c r="GGS53" s="4"/>
      <c r="GGT53" s="4"/>
      <c r="GGU53" s="4"/>
      <c r="GGV53" s="4"/>
      <c r="GGW53" s="4"/>
      <c r="GGX53" s="4"/>
      <c r="GGY53" s="4"/>
      <c r="GGZ53" s="4"/>
      <c r="GHA53" s="4"/>
      <c r="GHB53" s="4"/>
      <c r="GHC53" s="4"/>
      <c r="GHD53" s="4"/>
      <c r="GHE53" s="4"/>
      <c r="GHF53" s="4"/>
      <c r="GHG53" s="4"/>
      <c r="GHH53" s="4"/>
      <c r="GHI53" s="4"/>
      <c r="GHJ53" s="4"/>
      <c r="GHK53" s="4"/>
      <c r="GHL53" s="4"/>
      <c r="GHM53" s="4"/>
      <c r="GHN53" s="4"/>
      <c r="GHO53" s="4"/>
      <c r="GHP53" s="4"/>
      <c r="GHQ53" s="4"/>
      <c r="GHR53" s="4"/>
      <c r="GHS53" s="4"/>
      <c r="GHT53" s="4"/>
      <c r="GHU53" s="4"/>
      <c r="GHV53" s="4"/>
      <c r="GHW53" s="4"/>
      <c r="GHX53" s="4"/>
      <c r="GHY53" s="4"/>
      <c r="GHZ53" s="4"/>
      <c r="GIA53" s="4"/>
      <c r="GIB53" s="4"/>
      <c r="GIC53" s="4"/>
      <c r="GID53" s="4"/>
      <c r="GIE53" s="4"/>
      <c r="GIF53" s="4"/>
      <c r="GIG53" s="4"/>
      <c r="GIH53" s="4"/>
      <c r="GII53" s="4"/>
      <c r="GIJ53" s="4"/>
      <c r="GIK53" s="4"/>
      <c r="GIL53" s="4"/>
      <c r="GIM53" s="4"/>
      <c r="GIN53" s="4"/>
      <c r="GIO53" s="4"/>
      <c r="GIP53" s="4"/>
      <c r="GIQ53" s="4"/>
      <c r="GIR53" s="4"/>
      <c r="GIS53" s="4"/>
      <c r="GIT53" s="4"/>
      <c r="GIU53" s="4"/>
      <c r="GIV53" s="4"/>
      <c r="GIW53" s="4"/>
      <c r="GIX53" s="4"/>
      <c r="GIY53" s="4"/>
      <c r="GIZ53" s="4"/>
      <c r="GJA53" s="4"/>
      <c r="GJB53" s="4"/>
      <c r="GJC53" s="4"/>
      <c r="GJD53" s="4"/>
      <c r="GJE53" s="4"/>
      <c r="GJF53" s="4"/>
      <c r="GJG53" s="4"/>
      <c r="GJH53" s="4"/>
      <c r="GJI53" s="4"/>
      <c r="GJJ53" s="4"/>
      <c r="GJK53" s="4"/>
      <c r="GJL53" s="4"/>
      <c r="GJM53" s="4"/>
      <c r="GJN53" s="4"/>
      <c r="GJO53" s="4"/>
      <c r="GJP53" s="4"/>
      <c r="GJQ53" s="4"/>
      <c r="GJR53" s="4"/>
      <c r="GJS53" s="4"/>
      <c r="GJT53" s="4"/>
      <c r="GJU53" s="4"/>
      <c r="GJV53" s="4"/>
      <c r="GJW53" s="4"/>
      <c r="GJX53" s="4"/>
      <c r="GJY53" s="4"/>
      <c r="GJZ53" s="4"/>
      <c r="GKA53" s="4"/>
      <c r="GKB53" s="4"/>
      <c r="GKC53" s="4"/>
      <c r="GKD53" s="4"/>
      <c r="GKE53" s="4"/>
      <c r="GKF53" s="4"/>
      <c r="GKG53" s="4"/>
      <c r="GKH53" s="4"/>
      <c r="GKI53" s="4"/>
      <c r="GKJ53" s="4"/>
      <c r="GKK53" s="4"/>
      <c r="GKL53" s="4"/>
      <c r="GKM53" s="4"/>
      <c r="GKN53" s="4"/>
      <c r="GKO53" s="4"/>
      <c r="GKP53" s="4"/>
      <c r="GKQ53" s="4"/>
      <c r="GKR53" s="4"/>
      <c r="GKS53" s="4"/>
      <c r="GKT53" s="4"/>
      <c r="GKU53" s="4"/>
      <c r="GKV53" s="4"/>
      <c r="GKW53" s="4"/>
      <c r="GKX53" s="4"/>
      <c r="GKY53" s="4"/>
      <c r="GKZ53" s="4"/>
      <c r="GLA53" s="4"/>
      <c r="GLB53" s="4"/>
      <c r="GLC53" s="4"/>
      <c r="GLD53" s="4"/>
      <c r="GLE53" s="4"/>
      <c r="GLF53" s="4"/>
      <c r="GLG53" s="4"/>
      <c r="GLH53" s="4"/>
      <c r="GLI53" s="4"/>
      <c r="GLJ53" s="4"/>
      <c r="GLK53" s="4"/>
      <c r="GLL53" s="4"/>
      <c r="GLM53" s="4"/>
      <c r="GLN53" s="4"/>
      <c r="GLO53" s="4"/>
      <c r="GLP53" s="4"/>
      <c r="GLQ53" s="4"/>
      <c r="GLR53" s="4"/>
      <c r="GLS53" s="4"/>
      <c r="GLT53" s="4"/>
      <c r="GLU53" s="4"/>
      <c r="GLV53" s="4"/>
      <c r="GLW53" s="4"/>
      <c r="GLX53" s="4"/>
      <c r="GLY53" s="4"/>
      <c r="GLZ53" s="4"/>
      <c r="GMA53" s="4"/>
      <c r="GMB53" s="4"/>
      <c r="GMC53" s="4"/>
      <c r="GMD53" s="4"/>
      <c r="GME53" s="4"/>
      <c r="GMF53" s="4"/>
      <c r="GMG53" s="4"/>
      <c r="GMH53" s="4"/>
      <c r="GMI53" s="4"/>
      <c r="GMJ53" s="4"/>
      <c r="GMK53" s="4"/>
      <c r="GML53" s="4"/>
      <c r="GMM53" s="4"/>
      <c r="GMN53" s="4"/>
      <c r="GMO53" s="4"/>
      <c r="GMP53" s="4"/>
      <c r="GMQ53" s="4"/>
      <c r="GMR53" s="4"/>
      <c r="GMS53" s="4"/>
      <c r="GMT53" s="4"/>
      <c r="GMU53" s="4"/>
      <c r="GMV53" s="4"/>
      <c r="GMW53" s="4"/>
      <c r="GMX53" s="4"/>
      <c r="GMY53" s="4"/>
      <c r="GMZ53" s="4"/>
      <c r="GNA53" s="4"/>
      <c r="GNB53" s="4"/>
      <c r="GNC53" s="4"/>
      <c r="GND53" s="4"/>
      <c r="GNE53" s="4"/>
      <c r="GNF53" s="4"/>
      <c r="GNG53" s="4"/>
      <c r="GNH53" s="4"/>
      <c r="GNI53" s="4"/>
      <c r="GNJ53" s="4"/>
      <c r="GNK53" s="4"/>
      <c r="GNL53" s="4"/>
      <c r="GNM53" s="4"/>
      <c r="GNN53" s="4"/>
      <c r="GNO53" s="4"/>
      <c r="GNP53" s="4"/>
      <c r="GNQ53" s="4"/>
      <c r="GNR53" s="4"/>
      <c r="GNS53" s="4"/>
      <c r="GNT53" s="4"/>
      <c r="GNU53" s="4"/>
      <c r="GNV53" s="4"/>
      <c r="GNW53" s="4"/>
      <c r="GNX53" s="4"/>
      <c r="GNY53" s="4"/>
      <c r="GNZ53" s="4"/>
      <c r="GOA53" s="4"/>
      <c r="GOB53" s="4"/>
      <c r="GOC53" s="4"/>
      <c r="GOD53" s="4"/>
      <c r="GOE53" s="4"/>
      <c r="GOF53" s="4"/>
      <c r="GOG53" s="4"/>
      <c r="GOH53" s="4"/>
      <c r="GOI53" s="4"/>
      <c r="GOJ53" s="4"/>
      <c r="GOK53" s="4"/>
      <c r="GOL53" s="4"/>
      <c r="GOM53" s="4"/>
      <c r="GON53" s="4"/>
      <c r="GOO53" s="4"/>
      <c r="GOP53" s="4"/>
      <c r="GOQ53" s="4"/>
      <c r="GOR53" s="4"/>
      <c r="GOS53" s="4"/>
      <c r="GOT53" s="4"/>
      <c r="GOU53" s="4"/>
      <c r="GOV53" s="4"/>
      <c r="GOW53" s="4"/>
      <c r="GOX53" s="4"/>
      <c r="GOY53" s="4"/>
      <c r="GOZ53" s="4"/>
      <c r="GPA53" s="4"/>
      <c r="GPB53" s="4"/>
      <c r="GPC53" s="4"/>
      <c r="GPD53" s="4"/>
      <c r="GPE53" s="4"/>
      <c r="GPF53" s="4"/>
      <c r="GPG53" s="4"/>
      <c r="GPH53" s="4"/>
      <c r="GPI53" s="4"/>
      <c r="GPJ53" s="4"/>
      <c r="GPK53" s="4"/>
      <c r="GPL53" s="4"/>
      <c r="GPM53" s="4"/>
      <c r="GPN53" s="4"/>
      <c r="GPO53" s="4"/>
      <c r="GPP53" s="4"/>
      <c r="GPQ53" s="4"/>
      <c r="GPR53" s="4"/>
      <c r="GPS53" s="4"/>
      <c r="GPT53" s="4"/>
      <c r="GPU53" s="4"/>
      <c r="GPV53" s="4"/>
      <c r="GPW53" s="4"/>
      <c r="GPX53" s="4"/>
      <c r="GPY53" s="4"/>
      <c r="GPZ53" s="4"/>
      <c r="GQA53" s="4"/>
      <c r="GQB53" s="4"/>
      <c r="GQC53" s="4"/>
      <c r="GQD53" s="4"/>
      <c r="GQE53" s="4"/>
      <c r="GQF53" s="4"/>
      <c r="GQG53" s="4"/>
      <c r="GQH53" s="4"/>
      <c r="GQI53" s="4"/>
      <c r="GQJ53" s="4"/>
      <c r="GQK53" s="4"/>
      <c r="GQL53" s="4"/>
      <c r="GQM53" s="4"/>
      <c r="GQN53" s="4"/>
      <c r="GQO53" s="4"/>
      <c r="GQP53" s="4"/>
      <c r="GQQ53" s="4"/>
      <c r="GQR53" s="4"/>
      <c r="GQS53" s="4"/>
      <c r="GQT53" s="4"/>
      <c r="GQU53" s="4"/>
      <c r="GQV53" s="4"/>
      <c r="GQW53" s="4"/>
      <c r="GQX53" s="4"/>
      <c r="GQY53" s="4"/>
      <c r="GQZ53" s="4"/>
      <c r="GRA53" s="4"/>
      <c r="GRB53" s="4"/>
      <c r="GRC53" s="4"/>
      <c r="GRD53" s="4"/>
      <c r="GRE53" s="4"/>
      <c r="GRF53" s="4"/>
      <c r="GRG53" s="4"/>
      <c r="GRH53" s="4"/>
      <c r="GRI53" s="4"/>
      <c r="GRJ53" s="4"/>
      <c r="GRK53" s="4"/>
      <c r="GRL53" s="4"/>
      <c r="GRM53" s="4"/>
      <c r="GRN53" s="4"/>
      <c r="GRO53" s="4"/>
      <c r="GRP53" s="4"/>
      <c r="GRQ53" s="4"/>
      <c r="GRR53" s="4"/>
      <c r="GRS53" s="4"/>
      <c r="GRT53" s="4"/>
      <c r="GRU53" s="4"/>
      <c r="GRV53" s="4"/>
      <c r="GRW53" s="4"/>
      <c r="GRX53" s="4"/>
      <c r="GRY53" s="4"/>
      <c r="GRZ53" s="4"/>
      <c r="GSA53" s="4"/>
      <c r="GSB53" s="4"/>
      <c r="GSC53" s="4"/>
      <c r="GSD53" s="4"/>
      <c r="GSE53" s="4"/>
      <c r="GSF53" s="4"/>
      <c r="GSG53" s="4"/>
      <c r="GSH53" s="4"/>
      <c r="GSI53" s="4"/>
      <c r="GSJ53" s="4"/>
      <c r="GSK53" s="4"/>
      <c r="GSL53" s="4"/>
      <c r="GSM53" s="4"/>
      <c r="GSN53" s="4"/>
      <c r="GSO53" s="4"/>
      <c r="GSP53" s="4"/>
      <c r="GSQ53" s="4"/>
      <c r="GSR53" s="4"/>
      <c r="GSS53" s="4"/>
      <c r="GST53" s="4"/>
      <c r="GSU53" s="4"/>
      <c r="GSV53" s="4"/>
      <c r="GSW53" s="4"/>
      <c r="GSX53" s="4"/>
      <c r="GSY53" s="4"/>
      <c r="GSZ53" s="4"/>
      <c r="GTA53" s="4"/>
      <c r="GTB53" s="4"/>
      <c r="GTC53" s="4"/>
      <c r="GTD53" s="4"/>
      <c r="GTE53" s="4"/>
      <c r="GTF53" s="4"/>
      <c r="GTG53" s="4"/>
      <c r="GTH53" s="4"/>
      <c r="GTI53" s="4"/>
      <c r="GTJ53" s="4"/>
      <c r="GTK53" s="4"/>
      <c r="GTL53" s="4"/>
      <c r="GTM53" s="4"/>
      <c r="GTN53" s="4"/>
      <c r="GTO53" s="4"/>
      <c r="GTP53" s="4"/>
      <c r="GTQ53" s="4"/>
      <c r="GTR53" s="4"/>
      <c r="GTS53" s="4"/>
      <c r="GTT53" s="4"/>
      <c r="GTU53" s="4"/>
      <c r="GTV53" s="4"/>
      <c r="GTW53" s="4"/>
      <c r="GTX53" s="4"/>
      <c r="GTY53" s="4"/>
      <c r="GTZ53" s="4"/>
      <c r="GUA53" s="4"/>
      <c r="GUB53" s="4"/>
      <c r="GUC53" s="4"/>
      <c r="GUD53" s="4"/>
      <c r="GUE53" s="4"/>
      <c r="GUF53" s="4"/>
      <c r="GUG53" s="4"/>
      <c r="GUH53" s="4"/>
      <c r="GUI53" s="4"/>
      <c r="GUJ53" s="4"/>
      <c r="GUK53" s="4"/>
      <c r="GUL53" s="4"/>
      <c r="GUM53" s="4"/>
      <c r="GUN53" s="4"/>
      <c r="GUO53" s="4"/>
      <c r="GUP53" s="4"/>
      <c r="GUQ53" s="4"/>
      <c r="GUR53" s="4"/>
      <c r="GUS53" s="4"/>
      <c r="GUT53" s="4"/>
      <c r="GUU53" s="4"/>
      <c r="GUV53" s="4"/>
      <c r="GUW53" s="4"/>
      <c r="GUX53" s="4"/>
      <c r="GUY53" s="4"/>
      <c r="GUZ53" s="4"/>
      <c r="GVA53" s="4"/>
      <c r="GVB53" s="4"/>
      <c r="GVC53" s="4"/>
      <c r="GVD53" s="4"/>
      <c r="GVE53" s="4"/>
      <c r="GVF53" s="4"/>
      <c r="GVG53" s="4"/>
      <c r="GVH53" s="4"/>
      <c r="GVI53" s="4"/>
      <c r="GVJ53" s="4"/>
      <c r="GVK53" s="4"/>
      <c r="GVL53" s="4"/>
      <c r="GVM53" s="4"/>
      <c r="GVN53" s="4"/>
      <c r="GVO53" s="4"/>
      <c r="GVP53" s="4"/>
      <c r="GVQ53" s="4"/>
      <c r="GVR53" s="4"/>
      <c r="GVS53" s="4"/>
      <c r="GVT53" s="4"/>
      <c r="GVU53" s="4"/>
      <c r="GVV53" s="4"/>
      <c r="GVW53" s="4"/>
      <c r="GVX53" s="4"/>
      <c r="GVY53" s="4"/>
      <c r="GVZ53" s="4"/>
      <c r="GWA53" s="4"/>
      <c r="GWB53" s="4"/>
      <c r="GWC53" s="4"/>
      <c r="GWD53" s="4"/>
      <c r="GWE53" s="4"/>
      <c r="GWF53" s="4"/>
      <c r="GWG53" s="4"/>
      <c r="GWH53" s="4"/>
      <c r="GWI53" s="4"/>
      <c r="GWJ53" s="4"/>
      <c r="GWK53" s="4"/>
      <c r="GWL53" s="4"/>
      <c r="GWM53" s="4"/>
      <c r="GWN53" s="4"/>
      <c r="GWO53" s="4"/>
      <c r="GWP53" s="4"/>
      <c r="GWQ53" s="4"/>
      <c r="GWR53" s="4"/>
      <c r="GWS53" s="4"/>
      <c r="GWT53" s="4"/>
      <c r="GWU53" s="4"/>
      <c r="GWV53" s="4"/>
      <c r="GWW53" s="4"/>
      <c r="GWX53" s="4"/>
      <c r="GWY53" s="4"/>
      <c r="GWZ53" s="4"/>
      <c r="GXA53" s="4"/>
      <c r="GXB53" s="4"/>
      <c r="GXC53" s="4"/>
      <c r="GXD53" s="4"/>
      <c r="GXE53" s="4"/>
      <c r="GXF53" s="4"/>
      <c r="GXG53" s="4"/>
      <c r="GXH53" s="4"/>
      <c r="GXI53" s="4"/>
      <c r="GXJ53" s="4"/>
      <c r="GXK53" s="4"/>
      <c r="GXL53" s="4"/>
      <c r="GXM53" s="4"/>
      <c r="GXN53" s="4"/>
      <c r="GXO53" s="4"/>
      <c r="GXP53" s="4"/>
      <c r="GXQ53" s="4"/>
      <c r="GXR53" s="4"/>
      <c r="GXS53" s="4"/>
      <c r="GXT53" s="4"/>
      <c r="GXU53" s="4"/>
      <c r="GXV53" s="4"/>
      <c r="GXW53" s="4"/>
      <c r="GXX53" s="4"/>
      <c r="GXY53" s="4"/>
      <c r="GXZ53" s="4"/>
      <c r="GYA53" s="4"/>
      <c r="GYB53" s="4"/>
      <c r="GYC53" s="4"/>
      <c r="GYD53" s="4"/>
      <c r="GYE53" s="4"/>
      <c r="GYF53" s="4"/>
      <c r="GYG53" s="4"/>
      <c r="GYH53" s="4"/>
      <c r="GYI53" s="4"/>
      <c r="GYJ53" s="4"/>
      <c r="GYK53" s="4"/>
      <c r="GYL53" s="4"/>
      <c r="GYM53" s="4"/>
      <c r="GYN53" s="4"/>
      <c r="GYO53" s="4"/>
      <c r="GYP53" s="4"/>
      <c r="GYQ53" s="4"/>
      <c r="GYR53" s="4"/>
      <c r="GYS53" s="4"/>
      <c r="GYT53" s="4"/>
      <c r="GYU53" s="4"/>
      <c r="GYV53" s="4"/>
      <c r="GYW53" s="4"/>
      <c r="GYX53" s="4"/>
      <c r="GYY53" s="4"/>
      <c r="GYZ53" s="4"/>
      <c r="GZA53" s="4"/>
      <c r="GZB53" s="4"/>
      <c r="GZC53" s="4"/>
      <c r="GZD53" s="4"/>
      <c r="GZE53" s="4"/>
      <c r="GZF53" s="4"/>
      <c r="GZG53" s="4"/>
      <c r="GZH53" s="4"/>
      <c r="GZI53" s="4"/>
      <c r="GZJ53" s="4"/>
      <c r="GZK53" s="4"/>
      <c r="GZL53" s="4"/>
      <c r="GZM53" s="4"/>
      <c r="GZN53" s="4"/>
      <c r="GZO53" s="4"/>
      <c r="GZP53" s="4"/>
      <c r="GZQ53" s="4"/>
      <c r="GZR53" s="4"/>
      <c r="GZS53" s="4"/>
      <c r="GZT53" s="4"/>
      <c r="GZU53" s="4"/>
      <c r="GZV53" s="4"/>
      <c r="GZW53" s="4"/>
      <c r="GZX53" s="4"/>
      <c r="GZY53" s="4"/>
      <c r="GZZ53" s="4"/>
      <c r="HAA53" s="4"/>
      <c r="HAB53" s="4"/>
      <c r="HAC53" s="4"/>
      <c r="HAD53" s="4"/>
      <c r="HAE53" s="4"/>
      <c r="HAF53" s="4"/>
      <c r="HAG53" s="4"/>
      <c r="HAH53" s="4"/>
      <c r="HAI53" s="4"/>
      <c r="HAJ53" s="4"/>
      <c r="HAK53" s="4"/>
      <c r="HAL53" s="4"/>
      <c r="HAM53" s="4"/>
      <c r="HAN53" s="4"/>
      <c r="HAO53" s="4"/>
      <c r="HAP53" s="4"/>
      <c r="HAQ53" s="4"/>
      <c r="HAR53" s="4"/>
      <c r="HAS53" s="4"/>
      <c r="HAT53" s="4"/>
      <c r="HAU53" s="4"/>
      <c r="HAV53" s="4"/>
      <c r="HAW53" s="4"/>
      <c r="HAX53" s="4"/>
      <c r="HAY53" s="4"/>
      <c r="HAZ53" s="4"/>
      <c r="HBA53" s="4"/>
      <c r="HBB53" s="4"/>
      <c r="HBC53" s="4"/>
      <c r="HBD53" s="4"/>
      <c r="HBE53" s="4"/>
      <c r="HBF53" s="4"/>
      <c r="HBG53" s="4"/>
      <c r="HBH53" s="4"/>
      <c r="HBI53" s="4"/>
      <c r="HBJ53" s="4"/>
      <c r="HBK53" s="4"/>
      <c r="HBL53" s="4"/>
      <c r="HBM53" s="4"/>
      <c r="HBN53" s="4"/>
      <c r="HBO53" s="4"/>
      <c r="HBP53" s="4"/>
      <c r="HBQ53" s="4"/>
      <c r="HBR53" s="4"/>
      <c r="HBS53" s="4"/>
      <c r="HBT53" s="4"/>
      <c r="HBU53" s="4"/>
      <c r="HBV53" s="4"/>
      <c r="HBW53" s="4"/>
      <c r="HBX53" s="4"/>
      <c r="HBY53" s="4"/>
      <c r="HBZ53" s="4"/>
      <c r="HCA53" s="4"/>
      <c r="HCB53" s="4"/>
      <c r="HCC53" s="4"/>
      <c r="HCD53" s="4"/>
      <c r="HCE53" s="4"/>
      <c r="HCF53" s="4"/>
      <c r="HCG53" s="4"/>
      <c r="HCH53" s="4"/>
      <c r="HCI53" s="4"/>
      <c r="HCJ53" s="4"/>
      <c r="HCK53" s="4"/>
      <c r="HCL53" s="4"/>
      <c r="HCM53" s="4"/>
      <c r="HCN53" s="4"/>
      <c r="HCO53" s="4"/>
      <c r="HCP53" s="4"/>
      <c r="HCQ53" s="4"/>
      <c r="HCR53" s="4"/>
      <c r="HCS53" s="4"/>
      <c r="HCT53" s="4"/>
      <c r="HCU53" s="4"/>
      <c r="HCV53" s="4"/>
      <c r="HCW53" s="4"/>
      <c r="HCX53" s="4"/>
      <c r="HCY53" s="4"/>
      <c r="HCZ53" s="4"/>
      <c r="HDA53" s="4"/>
      <c r="HDB53" s="4"/>
      <c r="HDC53" s="4"/>
      <c r="HDD53" s="4"/>
      <c r="HDE53" s="4"/>
      <c r="HDF53" s="4"/>
      <c r="HDG53" s="4"/>
      <c r="HDH53" s="4"/>
      <c r="HDI53" s="4"/>
      <c r="HDJ53" s="4"/>
      <c r="HDK53" s="4"/>
      <c r="HDL53" s="4"/>
      <c r="HDM53" s="4"/>
      <c r="HDN53" s="4"/>
      <c r="HDO53" s="4"/>
      <c r="HDP53" s="4"/>
      <c r="HDQ53" s="4"/>
      <c r="HDR53" s="4"/>
      <c r="HDS53" s="4"/>
      <c r="HDT53" s="4"/>
      <c r="HDU53" s="4"/>
      <c r="HDV53" s="4"/>
      <c r="HDW53" s="4"/>
      <c r="HDX53" s="4"/>
      <c r="HDY53" s="4"/>
      <c r="HDZ53" s="4"/>
      <c r="HEA53" s="4"/>
      <c r="HEB53" s="4"/>
      <c r="HEC53" s="4"/>
      <c r="HED53" s="4"/>
      <c r="HEE53" s="4"/>
      <c r="HEF53" s="4"/>
      <c r="HEG53" s="4"/>
      <c r="HEH53" s="4"/>
      <c r="HEI53" s="4"/>
      <c r="HEJ53" s="4"/>
      <c r="HEK53" s="4"/>
      <c r="HEL53" s="4"/>
      <c r="HEM53" s="4"/>
      <c r="HEN53" s="4"/>
      <c r="HEO53" s="4"/>
      <c r="HEP53" s="4"/>
      <c r="HEQ53" s="4"/>
      <c r="HER53" s="4"/>
      <c r="HES53" s="4"/>
      <c r="HET53" s="4"/>
      <c r="HEU53" s="4"/>
      <c r="HEV53" s="4"/>
      <c r="HEW53" s="4"/>
      <c r="HEX53" s="4"/>
      <c r="HEY53" s="4"/>
      <c r="HEZ53" s="4"/>
      <c r="HFA53" s="4"/>
      <c r="HFB53" s="4"/>
      <c r="HFC53" s="4"/>
      <c r="HFD53" s="4"/>
      <c r="HFE53" s="4"/>
      <c r="HFF53" s="4"/>
      <c r="HFG53" s="4"/>
      <c r="HFH53" s="4"/>
      <c r="HFI53" s="4"/>
      <c r="HFJ53" s="4"/>
      <c r="HFK53" s="4"/>
      <c r="HFL53" s="4"/>
      <c r="HFM53" s="4"/>
      <c r="HFN53" s="4"/>
      <c r="HFO53" s="4"/>
      <c r="HFP53" s="4"/>
      <c r="HFQ53" s="4"/>
      <c r="HFR53" s="4"/>
      <c r="HFS53" s="4"/>
      <c r="HFT53" s="4"/>
      <c r="HFU53" s="4"/>
      <c r="HFV53" s="4"/>
      <c r="HFW53" s="4"/>
      <c r="HFX53" s="4"/>
      <c r="HFY53" s="4"/>
      <c r="HFZ53" s="4"/>
      <c r="HGA53" s="4"/>
      <c r="HGB53" s="4"/>
      <c r="HGC53" s="4"/>
      <c r="HGD53" s="4"/>
      <c r="HGE53" s="4"/>
      <c r="HGF53" s="4"/>
      <c r="HGG53" s="4"/>
      <c r="HGH53" s="4"/>
      <c r="HGI53" s="4"/>
      <c r="HGJ53" s="4"/>
      <c r="HGK53" s="4"/>
      <c r="HGL53" s="4"/>
      <c r="HGM53" s="4"/>
      <c r="HGN53" s="4"/>
      <c r="HGO53" s="4"/>
      <c r="HGP53" s="4"/>
      <c r="HGQ53" s="4"/>
      <c r="HGR53" s="4"/>
      <c r="HGS53" s="4"/>
      <c r="HGT53" s="4"/>
      <c r="HGU53" s="4"/>
      <c r="HGV53" s="4"/>
      <c r="HGW53" s="4"/>
      <c r="HGX53" s="4"/>
      <c r="HGY53" s="4"/>
      <c r="HGZ53" s="4"/>
      <c r="HHA53" s="4"/>
      <c r="HHB53" s="4"/>
      <c r="HHC53" s="4"/>
      <c r="HHD53" s="4"/>
      <c r="HHE53" s="4"/>
      <c r="HHF53" s="4"/>
      <c r="HHG53" s="4"/>
      <c r="HHH53" s="4"/>
      <c r="HHI53" s="4"/>
      <c r="HHJ53" s="4"/>
      <c r="HHK53" s="4"/>
      <c r="HHL53" s="4"/>
      <c r="HHM53" s="4"/>
      <c r="HHN53" s="4"/>
      <c r="HHO53" s="4"/>
      <c r="HHP53" s="4"/>
      <c r="HHQ53" s="4"/>
      <c r="HHR53" s="4"/>
      <c r="HHS53" s="4"/>
      <c r="HHT53" s="4"/>
      <c r="HHU53" s="4"/>
      <c r="HHV53" s="4"/>
      <c r="HHW53" s="4"/>
      <c r="HHX53" s="4"/>
      <c r="HHY53" s="4"/>
      <c r="HHZ53" s="4"/>
      <c r="HIA53" s="4"/>
      <c r="HIB53" s="4"/>
      <c r="HIC53" s="4"/>
      <c r="HID53" s="4"/>
      <c r="HIE53" s="4"/>
      <c r="HIF53" s="4"/>
      <c r="HIG53" s="4"/>
      <c r="HIH53" s="4"/>
      <c r="HII53" s="4"/>
      <c r="HIJ53" s="4"/>
      <c r="HIK53" s="4"/>
      <c r="HIL53" s="4"/>
      <c r="HIM53" s="4"/>
      <c r="HIN53" s="4"/>
      <c r="HIO53" s="4"/>
      <c r="HIP53" s="4"/>
      <c r="HIQ53" s="4"/>
      <c r="HIR53" s="4"/>
      <c r="HIS53" s="4"/>
      <c r="HIT53" s="4"/>
      <c r="HIU53" s="4"/>
      <c r="HIV53" s="4"/>
      <c r="HIW53" s="4"/>
      <c r="HIX53" s="4"/>
      <c r="HIY53" s="4"/>
      <c r="HIZ53" s="4"/>
      <c r="HJA53" s="4"/>
      <c r="HJB53" s="4"/>
      <c r="HJC53" s="4"/>
      <c r="HJD53" s="4"/>
      <c r="HJE53" s="4"/>
      <c r="HJF53" s="4"/>
      <c r="HJG53" s="4"/>
      <c r="HJH53" s="4"/>
      <c r="HJI53" s="4"/>
      <c r="HJJ53" s="4"/>
      <c r="HJK53" s="4"/>
      <c r="HJL53" s="4"/>
      <c r="HJM53" s="4"/>
      <c r="HJN53" s="4"/>
      <c r="HJO53" s="4"/>
      <c r="HJP53" s="4"/>
      <c r="HJQ53" s="4"/>
      <c r="HJR53" s="4"/>
      <c r="HJS53" s="4"/>
      <c r="HJT53" s="4"/>
      <c r="HJU53" s="4"/>
      <c r="HJV53" s="4"/>
      <c r="HJW53" s="4"/>
      <c r="HJX53" s="4"/>
      <c r="HJY53" s="4"/>
      <c r="HJZ53" s="4"/>
      <c r="HKA53" s="4"/>
      <c r="HKB53" s="4"/>
      <c r="HKC53" s="4"/>
      <c r="HKD53" s="4"/>
      <c r="HKE53" s="4"/>
      <c r="HKF53" s="4"/>
      <c r="HKG53" s="4"/>
      <c r="HKH53" s="4"/>
      <c r="HKI53" s="4"/>
      <c r="HKJ53" s="4"/>
      <c r="HKK53" s="4"/>
      <c r="HKL53" s="4"/>
      <c r="HKM53" s="4"/>
      <c r="HKN53" s="4"/>
      <c r="HKO53" s="4"/>
      <c r="HKP53" s="4"/>
      <c r="HKQ53" s="4"/>
      <c r="HKR53" s="4"/>
      <c r="HKS53" s="4"/>
      <c r="HKT53" s="4"/>
      <c r="HKU53" s="4"/>
      <c r="HKV53" s="4"/>
      <c r="HKW53" s="4"/>
      <c r="HKX53" s="4"/>
      <c r="HKY53" s="4"/>
      <c r="HKZ53" s="4"/>
      <c r="HLA53" s="4"/>
      <c r="HLB53" s="4"/>
      <c r="HLC53" s="4"/>
      <c r="HLD53" s="4"/>
      <c r="HLE53" s="4"/>
      <c r="HLF53" s="4"/>
      <c r="HLG53" s="4"/>
      <c r="HLH53" s="4"/>
      <c r="HLI53" s="4"/>
      <c r="HLJ53" s="4"/>
      <c r="HLK53" s="4"/>
      <c r="HLL53" s="4"/>
      <c r="HLM53" s="4"/>
      <c r="HLN53" s="4"/>
      <c r="HLO53" s="4"/>
      <c r="HLP53" s="4"/>
      <c r="HLQ53" s="4"/>
      <c r="HLR53" s="4"/>
      <c r="HLS53" s="4"/>
      <c r="HLT53" s="4"/>
      <c r="HLU53" s="4"/>
      <c r="HLV53" s="4"/>
      <c r="HLW53" s="4"/>
      <c r="HLX53" s="4"/>
      <c r="HLY53" s="4"/>
      <c r="HLZ53" s="4"/>
      <c r="HMA53" s="4"/>
      <c r="HMB53" s="4"/>
      <c r="HMC53" s="4"/>
      <c r="HMD53" s="4"/>
      <c r="HME53" s="4"/>
      <c r="HMF53" s="4"/>
      <c r="HMG53" s="4"/>
      <c r="HMH53" s="4"/>
      <c r="HMI53" s="4"/>
      <c r="HMJ53" s="4"/>
      <c r="HMK53" s="4"/>
      <c r="HML53" s="4"/>
      <c r="HMM53" s="4"/>
      <c r="HMN53" s="4"/>
      <c r="HMO53" s="4"/>
      <c r="HMP53" s="4"/>
      <c r="HMQ53" s="4"/>
      <c r="HMR53" s="4"/>
      <c r="HMS53" s="4"/>
      <c r="HMT53" s="4"/>
      <c r="HMU53" s="4"/>
      <c r="HMV53" s="4"/>
      <c r="HMW53" s="4"/>
      <c r="HMX53" s="4"/>
      <c r="HMY53" s="4"/>
      <c r="HMZ53" s="4"/>
      <c r="HNA53" s="4"/>
      <c r="HNB53" s="4"/>
      <c r="HNC53" s="4"/>
      <c r="HND53" s="4"/>
      <c r="HNE53" s="4"/>
      <c r="HNF53" s="4"/>
      <c r="HNG53" s="4"/>
      <c r="HNH53" s="4"/>
      <c r="HNI53" s="4"/>
      <c r="HNJ53" s="4"/>
      <c r="HNK53" s="4"/>
      <c r="HNL53" s="4"/>
      <c r="HNM53" s="4"/>
      <c r="HNN53" s="4"/>
      <c r="HNO53" s="4"/>
      <c r="HNP53" s="4"/>
      <c r="HNQ53" s="4"/>
      <c r="HNR53" s="4"/>
      <c r="HNS53" s="4"/>
      <c r="HNT53" s="4"/>
      <c r="HNU53" s="4"/>
      <c r="HNV53" s="4"/>
      <c r="HNW53" s="4"/>
      <c r="HNX53" s="4"/>
      <c r="HNY53" s="4"/>
      <c r="HNZ53" s="4"/>
      <c r="HOA53" s="4"/>
      <c r="HOB53" s="4"/>
      <c r="HOC53" s="4"/>
      <c r="HOD53" s="4"/>
      <c r="HOE53" s="4"/>
      <c r="HOF53" s="4"/>
      <c r="HOG53" s="4"/>
      <c r="HOH53" s="4"/>
      <c r="HOI53" s="4"/>
      <c r="HOJ53" s="4"/>
      <c r="HOK53" s="4"/>
      <c r="HOL53" s="4"/>
      <c r="HOM53" s="4"/>
      <c r="HON53" s="4"/>
      <c r="HOO53" s="4"/>
      <c r="HOP53" s="4"/>
      <c r="HOQ53" s="4"/>
      <c r="HOR53" s="4"/>
      <c r="HOS53" s="4"/>
      <c r="HOT53" s="4"/>
      <c r="HOU53" s="4"/>
      <c r="HOV53" s="4"/>
      <c r="HOW53" s="4"/>
      <c r="HOX53" s="4"/>
      <c r="HOY53" s="4"/>
      <c r="HOZ53" s="4"/>
      <c r="HPA53" s="4"/>
      <c r="HPB53" s="4"/>
      <c r="HPC53" s="4"/>
      <c r="HPD53" s="4"/>
      <c r="HPE53" s="4"/>
      <c r="HPF53" s="4"/>
      <c r="HPG53" s="4"/>
      <c r="HPH53" s="4"/>
      <c r="HPI53" s="4"/>
      <c r="HPJ53" s="4"/>
      <c r="HPK53" s="4"/>
      <c r="HPL53" s="4"/>
      <c r="HPM53" s="4"/>
      <c r="HPN53" s="4"/>
      <c r="HPO53" s="4"/>
      <c r="HPP53" s="4"/>
      <c r="HPQ53" s="4"/>
      <c r="HPR53" s="4"/>
      <c r="HPS53" s="4"/>
      <c r="HPT53" s="4"/>
      <c r="HPU53" s="4"/>
      <c r="HPV53" s="4"/>
      <c r="HPW53" s="4"/>
      <c r="HPX53" s="4"/>
      <c r="HPY53" s="4"/>
      <c r="HPZ53" s="4"/>
      <c r="HQA53" s="4"/>
      <c r="HQB53" s="4"/>
      <c r="HQC53" s="4"/>
      <c r="HQD53" s="4"/>
      <c r="HQE53" s="4"/>
      <c r="HQF53" s="4"/>
      <c r="HQG53" s="4"/>
      <c r="HQH53" s="4"/>
      <c r="HQI53" s="4"/>
      <c r="HQJ53" s="4"/>
      <c r="HQK53" s="4"/>
      <c r="HQL53" s="4"/>
      <c r="HQM53" s="4"/>
      <c r="HQN53" s="4"/>
      <c r="HQO53" s="4"/>
      <c r="HQP53" s="4"/>
      <c r="HQQ53" s="4"/>
      <c r="HQR53" s="4"/>
      <c r="HQS53" s="4"/>
      <c r="HQT53" s="4"/>
      <c r="HQU53" s="4"/>
      <c r="HQV53" s="4"/>
      <c r="HQW53" s="4"/>
      <c r="HQX53" s="4"/>
      <c r="HQY53" s="4"/>
      <c r="HQZ53" s="4"/>
      <c r="HRA53" s="4"/>
      <c r="HRB53" s="4"/>
      <c r="HRC53" s="4"/>
      <c r="HRD53" s="4"/>
      <c r="HRE53" s="4"/>
      <c r="HRF53" s="4"/>
      <c r="HRG53" s="4"/>
      <c r="HRH53" s="4"/>
      <c r="HRI53" s="4"/>
      <c r="HRJ53" s="4"/>
      <c r="HRK53" s="4"/>
      <c r="HRL53" s="4"/>
      <c r="HRM53" s="4"/>
      <c r="HRN53" s="4"/>
      <c r="HRO53" s="4"/>
      <c r="HRP53" s="4"/>
      <c r="HRQ53" s="4"/>
      <c r="HRR53" s="4"/>
      <c r="HRS53" s="4"/>
      <c r="HRT53" s="4"/>
      <c r="HRU53" s="4"/>
      <c r="HRV53" s="4"/>
      <c r="HRW53" s="4"/>
      <c r="HRX53" s="4"/>
      <c r="HRY53" s="4"/>
      <c r="HRZ53" s="4"/>
      <c r="HSA53" s="4"/>
      <c r="HSB53" s="4"/>
      <c r="HSC53" s="4"/>
      <c r="HSD53" s="4"/>
      <c r="HSE53" s="4"/>
      <c r="HSF53" s="4"/>
      <c r="HSG53" s="4"/>
      <c r="HSH53" s="4"/>
      <c r="HSI53" s="4"/>
      <c r="HSJ53" s="4"/>
      <c r="HSK53" s="4"/>
      <c r="HSL53" s="4"/>
      <c r="HSM53" s="4"/>
      <c r="HSN53" s="4"/>
      <c r="HSO53" s="4"/>
      <c r="HSP53" s="4"/>
      <c r="HSQ53" s="4"/>
      <c r="HSR53" s="4"/>
      <c r="HSS53" s="4"/>
      <c r="HST53" s="4"/>
      <c r="HSU53" s="4"/>
      <c r="HSV53" s="4"/>
      <c r="HSW53" s="4"/>
      <c r="HSX53" s="4"/>
      <c r="HSY53" s="4"/>
      <c r="HSZ53" s="4"/>
      <c r="HTA53" s="4"/>
      <c r="HTB53" s="4"/>
      <c r="HTC53" s="4"/>
      <c r="HTD53" s="4"/>
      <c r="HTE53" s="4"/>
      <c r="HTF53" s="4"/>
      <c r="HTG53" s="4"/>
      <c r="HTH53" s="4"/>
      <c r="HTI53" s="4"/>
      <c r="HTJ53" s="4"/>
      <c r="HTK53" s="4"/>
      <c r="HTL53" s="4"/>
      <c r="HTM53" s="4"/>
      <c r="HTN53" s="4"/>
      <c r="HTO53" s="4"/>
      <c r="HTP53" s="4"/>
      <c r="HTQ53" s="4"/>
      <c r="HTR53" s="4"/>
      <c r="HTS53" s="4"/>
      <c r="HTT53" s="4"/>
      <c r="HTU53" s="4"/>
      <c r="HTV53" s="4"/>
      <c r="HTW53" s="4"/>
      <c r="HTX53" s="4"/>
      <c r="HTY53" s="4"/>
      <c r="HTZ53" s="4"/>
      <c r="HUA53" s="4"/>
      <c r="HUB53" s="4"/>
      <c r="HUC53" s="4"/>
      <c r="HUD53" s="4"/>
      <c r="HUE53" s="4"/>
      <c r="HUF53" s="4"/>
      <c r="HUG53" s="4"/>
      <c r="HUH53" s="4"/>
      <c r="HUI53" s="4"/>
      <c r="HUJ53" s="4"/>
      <c r="HUK53" s="4"/>
      <c r="HUL53" s="4"/>
      <c r="HUM53" s="4"/>
      <c r="HUN53" s="4"/>
      <c r="HUO53" s="4"/>
      <c r="HUP53" s="4"/>
      <c r="HUQ53" s="4"/>
      <c r="HUR53" s="4"/>
      <c r="HUS53" s="4"/>
      <c r="HUT53" s="4"/>
      <c r="HUU53" s="4"/>
      <c r="HUV53" s="4"/>
      <c r="HUW53" s="4"/>
      <c r="HUX53" s="4"/>
      <c r="HUY53" s="4"/>
      <c r="HUZ53" s="4"/>
      <c r="HVA53" s="4"/>
      <c r="HVB53" s="4"/>
      <c r="HVC53" s="4"/>
      <c r="HVD53" s="4"/>
      <c r="HVE53" s="4"/>
      <c r="HVF53" s="4"/>
      <c r="HVG53" s="4"/>
      <c r="HVH53" s="4"/>
      <c r="HVI53" s="4"/>
      <c r="HVJ53" s="4"/>
      <c r="HVK53" s="4"/>
      <c r="HVL53" s="4"/>
      <c r="HVM53" s="4"/>
      <c r="HVN53" s="4"/>
      <c r="HVO53" s="4"/>
      <c r="HVP53" s="4"/>
      <c r="HVQ53" s="4"/>
      <c r="HVR53" s="4"/>
      <c r="HVS53" s="4"/>
      <c r="HVT53" s="4"/>
      <c r="HVU53" s="4"/>
      <c r="HVV53" s="4"/>
      <c r="HVW53" s="4"/>
      <c r="HVX53" s="4"/>
      <c r="HVY53" s="4"/>
      <c r="HVZ53" s="4"/>
      <c r="HWA53" s="4"/>
      <c r="HWB53" s="4"/>
      <c r="HWC53" s="4"/>
      <c r="HWD53" s="4"/>
      <c r="HWE53" s="4"/>
      <c r="HWF53" s="4"/>
      <c r="HWG53" s="4"/>
      <c r="HWH53" s="4"/>
      <c r="HWI53" s="4"/>
      <c r="HWJ53" s="4"/>
      <c r="HWK53" s="4"/>
      <c r="HWL53" s="4"/>
      <c r="HWM53" s="4"/>
      <c r="HWN53" s="4"/>
      <c r="HWO53" s="4"/>
      <c r="HWP53" s="4"/>
      <c r="HWQ53" s="4"/>
      <c r="HWR53" s="4"/>
      <c r="HWS53" s="4"/>
      <c r="HWT53" s="4"/>
      <c r="HWU53" s="4"/>
      <c r="HWV53" s="4"/>
      <c r="HWW53" s="4"/>
      <c r="HWX53" s="4"/>
      <c r="HWY53" s="4"/>
      <c r="HWZ53" s="4"/>
      <c r="HXA53" s="4"/>
      <c r="HXB53" s="4"/>
      <c r="HXC53" s="4"/>
      <c r="HXD53" s="4"/>
      <c r="HXE53" s="4"/>
      <c r="HXF53" s="4"/>
      <c r="HXG53" s="4"/>
      <c r="HXH53" s="4"/>
      <c r="HXI53" s="4"/>
      <c r="HXJ53" s="4"/>
      <c r="HXK53" s="4"/>
      <c r="HXL53" s="4"/>
      <c r="HXM53" s="4"/>
      <c r="HXN53" s="4"/>
      <c r="HXO53" s="4"/>
      <c r="HXP53" s="4"/>
      <c r="HXQ53" s="4"/>
      <c r="HXR53" s="4"/>
      <c r="HXS53" s="4"/>
      <c r="HXT53" s="4"/>
      <c r="HXU53" s="4"/>
      <c r="HXV53" s="4"/>
      <c r="HXW53" s="4"/>
      <c r="HXX53" s="4"/>
      <c r="HXY53" s="4"/>
      <c r="HXZ53" s="4"/>
      <c r="HYA53" s="4"/>
      <c r="HYB53" s="4"/>
      <c r="HYC53" s="4"/>
      <c r="HYD53" s="4"/>
      <c r="HYE53" s="4"/>
      <c r="HYF53" s="4"/>
      <c r="HYG53" s="4"/>
      <c r="HYH53" s="4"/>
      <c r="HYI53" s="4"/>
      <c r="HYJ53" s="4"/>
      <c r="HYK53" s="4"/>
      <c r="HYL53" s="4"/>
      <c r="HYM53" s="4"/>
      <c r="HYN53" s="4"/>
      <c r="HYO53" s="4"/>
      <c r="HYP53" s="4"/>
      <c r="HYQ53" s="4"/>
      <c r="HYR53" s="4"/>
      <c r="HYS53" s="4"/>
      <c r="HYT53" s="4"/>
      <c r="HYU53" s="4"/>
      <c r="HYV53" s="4"/>
      <c r="HYW53" s="4"/>
      <c r="HYX53" s="4"/>
      <c r="HYY53" s="4"/>
      <c r="HYZ53" s="4"/>
      <c r="HZA53" s="4"/>
      <c r="HZB53" s="4"/>
      <c r="HZC53" s="4"/>
      <c r="HZD53" s="4"/>
      <c r="HZE53" s="4"/>
      <c r="HZF53" s="4"/>
      <c r="HZG53" s="4"/>
      <c r="HZH53" s="4"/>
      <c r="HZI53" s="4"/>
      <c r="HZJ53" s="4"/>
      <c r="HZK53" s="4"/>
      <c r="HZL53" s="4"/>
      <c r="HZM53" s="4"/>
      <c r="HZN53" s="4"/>
      <c r="HZO53" s="4"/>
      <c r="HZP53" s="4"/>
      <c r="HZQ53" s="4"/>
      <c r="HZR53" s="4"/>
      <c r="HZS53" s="4"/>
      <c r="HZT53" s="4"/>
      <c r="HZU53" s="4"/>
      <c r="HZV53" s="4"/>
      <c r="HZW53" s="4"/>
      <c r="HZX53" s="4"/>
      <c r="HZY53" s="4"/>
      <c r="HZZ53" s="4"/>
      <c r="IAA53" s="4"/>
      <c r="IAB53" s="4"/>
      <c r="IAC53" s="4"/>
      <c r="IAD53" s="4"/>
      <c r="IAE53" s="4"/>
      <c r="IAF53" s="4"/>
      <c r="IAG53" s="4"/>
      <c r="IAH53" s="4"/>
      <c r="IAI53" s="4"/>
      <c r="IAJ53" s="4"/>
      <c r="IAK53" s="4"/>
      <c r="IAL53" s="4"/>
      <c r="IAM53" s="4"/>
      <c r="IAN53" s="4"/>
      <c r="IAO53" s="4"/>
      <c r="IAP53" s="4"/>
      <c r="IAQ53" s="4"/>
      <c r="IAR53" s="4"/>
      <c r="IAS53" s="4"/>
      <c r="IAT53" s="4"/>
      <c r="IAU53" s="4"/>
      <c r="IAV53" s="4"/>
      <c r="IAW53" s="4"/>
      <c r="IAX53" s="4"/>
      <c r="IAY53" s="4"/>
      <c r="IAZ53" s="4"/>
      <c r="IBA53" s="4"/>
      <c r="IBB53" s="4"/>
      <c r="IBC53" s="4"/>
      <c r="IBD53" s="4"/>
      <c r="IBE53" s="4"/>
      <c r="IBF53" s="4"/>
      <c r="IBG53" s="4"/>
      <c r="IBH53" s="4"/>
      <c r="IBI53" s="4"/>
      <c r="IBJ53" s="4"/>
      <c r="IBK53" s="4"/>
      <c r="IBL53" s="4"/>
      <c r="IBM53" s="4"/>
      <c r="IBN53" s="4"/>
      <c r="IBO53" s="4"/>
      <c r="IBP53" s="4"/>
      <c r="IBQ53" s="4"/>
      <c r="IBR53" s="4"/>
      <c r="IBS53" s="4"/>
      <c r="IBT53" s="4"/>
      <c r="IBU53" s="4"/>
      <c r="IBV53" s="4"/>
      <c r="IBW53" s="4"/>
      <c r="IBX53" s="4"/>
      <c r="IBY53" s="4"/>
      <c r="IBZ53" s="4"/>
      <c r="ICA53" s="4"/>
      <c r="ICB53" s="4"/>
      <c r="ICC53" s="4"/>
      <c r="ICD53" s="4"/>
      <c r="ICE53" s="4"/>
      <c r="ICF53" s="4"/>
      <c r="ICG53" s="4"/>
      <c r="ICH53" s="4"/>
      <c r="ICI53" s="4"/>
      <c r="ICJ53" s="4"/>
      <c r="ICK53" s="4"/>
      <c r="ICL53" s="4"/>
      <c r="ICM53" s="4"/>
      <c r="ICN53" s="4"/>
      <c r="ICO53" s="4"/>
      <c r="ICP53" s="4"/>
      <c r="ICQ53" s="4"/>
      <c r="ICR53" s="4"/>
      <c r="ICS53" s="4"/>
      <c r="ICT53" s="4"/>
      <c r="ICU53" s="4"/>
      <c r="ICV53" s="4"/>
      <c r="ICW53" s="4"/>
      <c r="ICX53" s="4"/>
      <c r="ICY53" s="4"/>
      <c r="ICZ53" s="4"/>
      <c r="IDA53" s="4"/>
      <c r="IDB53" s="4"/>
      <c r="IDC53" s="4"/>
      <c r="IDD53" s="4"/>
      <c r="IDE53" s="4"/>
      <c r="IDF53" s="4"/>
      <c r="IDG53" s="4"/>
      <c r="IDH53" s="4"/>
      <c r="IDI53" s="4"/>
      <c r="IDJ53" s="4"/>
      <c r="IDK53" s="4"/>
      <c r="IDL53" s="4"/>
      <c r="IDM53" s="4"/>
      <c r="IDN53" s="4"/>
      <c r="IDO53" s="4"/>
      <c r="IDP53" s="4"/>
      <c r="IDQ53" s="4"/>
      <c r="IDR53" s="4"/>
      <c r="IDS53" s="4"/>
      <c r="IDT53" s="4"/>
      <c r="IDU53" s="4"/>
      <c r="IDV53" s="4"/>
      <c r="IDW53" s="4"/>
      <c r="IDX53" s="4"/>
      <c r="IDY53" s="4"/>
      <c r="IDZ53" s="4"/>
      <c r="IEA53" s="4"/>
      <c r="IEB53" s="4"/>
      <c r="IEC53" s="4"/>
      <c r="IED53" s="4"/>
      <c r="IEE53" s="4"/>
      <c r="IEF53" s="4"/>
      <c r="IEG53" s="4"/>
      <c r="IEH53" s="4"/>
      <c r="IEI53" s="4"/>
      <c r="IEJ53" s="4"/>
      <c r="IEK53" s="4"/>
      <c r="IEL53" s="4"/>
      <c r="IEM53" s="4"/>
      <c r="IEN53" s="4"/>
      <c r="IEO53" s="4"/>
      <c r="IEP53" s="4"/>
      <c r="IEQ53" s="4"/>
      <c r="IER53" s="4"/>
      <c r="IES53" s="4"/>
      <c r="IET53" s="4"/>
      <c r="IEU53" s="4"/>
      <c r="IEV53" s="4"/>
      <c r="IEW53" s="4"/>
      <c r="IEX53" s="4"/>
      <c r="IEY53" s="4"/>
      <c r="IEZ53" s="4"/>
      <c r="IFA53" s="4"/>
      <c r="IFB53" s="4"/>
      <c r="IFC53" s="4"/>
      <c r="IFD53" s="4"/>
      <c r="IFE53" s="4"/>
      <c r="IFF53" s="4"/>
      <c r="IFG53" s="4"/>
      <c r="IFH53" s="4"/>
      <c r="IFI53" s="4"/>
      <c r="IFJ53" s="4"/>
      <c r="IFK53" s="4"/>
      <c r="IFL53" s="4"/>
      <c r="IFM53" s="4"/>
      <c r="IFN53" s="4"/>
      <c r="IFO53" s="4"/>
      <c r="IFP53" s="4"/>
      <c r="IFQ53" s="4"/>
      <c r="IFR53" s="4"/>
      <c r="IFS53" s="4"/>
      <c r="IFT53" s="4"/>
      <c r="IFU53" s="4"/>
      <c r="IFV53" s="4"/>
      <c r="IFW53" s="4"/>
      <c r="IFX53" s="4"/>
      <c r="IFY53" s="4"/>
      <c r="IFZ53" s="4"/>
      <c r="IGA53" s="4"/>
      <c r="IGB53" s="4"/>
      <c r="IGC53" s="4"/>
      <c r="IGD53" s="4"/>
      <c r="IGE53" s="4"/>
      <c r="IGF53" s="4"/>
      <c r="IGG53" s="4"/>
      <c r="IGH53" s="4"/>
      <c r="IGI53" s="4"/>
      <c r="IGJ53" s="4"/>
      <c r="IGK53" s="4"/>
      <c r="IGL53" s="4"/>
      <c r="IGM53" s="4"/>
      <c r="IGN53" s="4"/>
      <c r="IGO53" s="4"/>
      <c r="IGP53" s="4"/>
      <c r="IGQ53" s="4"/>
      <c r="IGR53" s="4"/>
      <c r="IGS53" s="4"/>
      <c r="IGT53" s="4"/>
      <c r="IGU53" s="4"/>
      <c r="IGV53" s="4"/>
      <c r="IGW53" s="4"/>
      <c r="IGX53" s="4"/>
      <c r="IGY53" s="4"/>
      <c r="IGZ53" s="4"/>
      <c r="IHA53" s="4"/>
      <c r="IHB53" s="4"/>
      <c r="IHC53" s="4"/>
      <c r="IHD53" s="4"/>
      <c r="IHE53" s="4"/>
      <c r="IHF53" s="4"/>
      <c r="IHG53" s="4"/>
      <c r="IHH53" s="4"/>
      <c r="IHI53" s="4"/>
      <c r="IHJ53" s="4"/>
      <c r="IHK53" s="4"/>
      <c r="IHL53" s="4"/>
      <c r="IHM53" s="4"/>
      <c r="IHN53" s="4"/>
      <c r="IHO53" s="4"/>
      <c r="IHP53" s="4"/>
      <c r="IHQ53" s="4"/>
      <c r="IHR53" s="4"/>
      <c r="IHS53" s="4"/>
      <c r="IHT53" s="4"/>
      <c r="IHU53" s="4"/>
      <c r="IHV53" s="4"/>
      <c r="IHW53" s="4"/>
      <c r="IHX53" s="4"/>
      <c r="IHY53" s="4"/>
      <c r="IHZ53" s="4"/>
      <c r="IIA53" s="4"/>
      <c r="IIB53" s="4"/>
      <c r="IIC53" s="4"/>
      <c r="IID53" s="4"/>
      <c r="IIE53" s="4"/>
      <c r="IIF53" s="4"/>
      <c r="IIG53" s="4"/>
      <c r="IIH53" s="4"/>
      <c r="III53" s="4"/>
      <c r="IIJ53" s="4"/>
      <c r="IIK53" s="4"/>
      <c r="IIL53" s="4"/>
      <c r="IIM53" s="4"/>
      <c r="IIN53" s="4"/>
      <c r="IIO53" s="4"/>
      <c r="IIP53" s="4"/>
      <c r="IIQ53" s="4"/>
      <c r="IIR53" s="4"/>
      <c r="IIS53" s="4"/>
      <c r="IIT53" s="4"/>
      <c r="IIU53" s="4"/>
      <c r="IIV53" s="4"/>
      <c r="IIW53" s="4"/>
      <c r="IIX53" s="4"/>
      <c r="IIY53" s="4"/>
      <c r="IIZ53" s="4"/>
      <c r="IJA53" s="4"/>
      <c r="IJB53" s="4"/>
      <c r="IJC53" s="4"/>
      <c r="IJD53" s="4"/>
      <c r="IJE53" s="4"/>
      <c r="IJF53" s="4"/>
      <c r="IJG53" s="4"/>
      <c r="IJH53" s="4"/>
      <c r="IJI53" s="4"/>
      <c r="IJJ53" s="4"/>
      <c r="IJK53" s="4"/>
      <c r="IJL53" s="4"/>
      <c r="IJM53" s="4"/>
      <c r="IJN53" s="4"/>
      <c r="IJO53" s="4"/>
      <c r="IJP53" s="4"/>
      <c r="IJQ53" s="4"/>
      <c r="IJR53" s="4"/>
      <c r="IJS53" s="4"/>
      <c r="IJT53" s="4"/>
      <c r="IJU53" s="4"/>
      <c r="IJV53" s="4"/>
      <c r="IJW53" s="4"/>
      <c r="IJX53" s="4"/>
      <c r="IJY53" s="4"/>
      <c r="IJZ53" s="4"/>
      <c r="IKA53" s="4"/>
      <c r="IKB53" s="4"/>
      <c r="IKC53" s="4"/>
      <c r="IKD53" s="4"/>
      <c r="IKE53" s="4"/>
      <c r="IKF53" s="4"/>
      <c r="IKG53" s="4"/>
      <c r="IKH53" s="4"/>
      <c r="IKI53" s="4"/>
      <c r="IKJ53" s="4"/>
      <c r="IKK53" s="4"/>
      <c r="IKL53" s="4"/>
      <c r="IKM53" s="4"/>
      <c r="IKN53" s="4"/>
      <c r="IKO53" s="4"/>
      <c r="IKP53" s="4"/>
      <c r="IKQ53" s="4"/>
      <c r="IKR53" s="4"/>
      <c r="IKS53" s="4"/>
      <c r="IKT53" s="4"/>
      <c r="IKU53" s="4"/>
      <c r="IKV53" s="4"/>
      <c r="IKW53" s="4"/>
      <c r="IKX53" s="4"/>
      <c r="IKY53" s="4"/>
      <c r="IKZ53" s="4"/>
      <c r="ILA53" s="4"/>
      <c r="ILB53" s="4"/>
      <c r="ILC53" s="4"/>
      <c r="ILD53" s="4"/>
      <c r="ILE53" s="4"/>
      <c r="ILF53" s="4"/>
      <c r="ILG53" s="4"/>
      <c r="ILH53" s="4"/>
      <c r="ILI53" s="4"/>
      <c r="ILJ53" s="4"/>
      <c r="ILK53" s="4"/>
      <c r="ILL53" s="4"/>
      <c r="ILM53" s="4"/>
      <c r="ILN53" s="4"/>
      <c r="ILO53" s="4"/>
      <c r="ILP53" s="4"/>
      <c r="ILQ53" s="4"/>
      <c r="ILR53" s="4"/>
      <c r="ILS53" s="4"/>
      <c r="ILT53" s="4"/>
      <c r="ILU53" s="4"/>
      <c r="ILV53" s="4"/>
      <c r="ILW53" s="4"/>
      <c r="ILX53" s="4"/>
      <c r="ILY53" s="4"/>
      <c r="ILZ53" s="4"/>
      <c r="IMA53" s="4"/>
      <c r="IMB53" s="4"/>
      <c r="IMC53" s="4"/>
      <c r="IMD53" s="4"/>
      <c r="IME53" s="4"/>
      <c r="IMF53" s="4"/>
      <c r="IMG53" s="4"/>
      <c r="IMH53" s="4"/>
      <c r="IMI53" s="4"/>
      <c r="IMJ53" s="4"/>
      <c r="IMK53" s="4"/>
      <c r="IML53" s="4"/>
      <c r="IMM53" s="4"/>
      <c r="IMN53" s="4"/>
      <c r="IMO53" s="4"/>
      <c r="IMP53" s="4"/>
      <c r="IMQ53" s="4"/>
      <c r="IMR53" s="4"/>
      <c r="IMS53" s="4"/>
      <c r="IMT53" s="4"/>
      <c r="IMU53" s="4"/>
      <c r="IMV53" s="4"/>
      <c r="IMW53" s="4"/>
      <c r="IMX53" s="4"/>
      <c r="IMY53" s="4"/>
      <c r="IMZ53" s="4"/>
      <c r="INA53" s="4"/>
      <c r="INB53" s="4"/>
      <c r="INC53" s="4"/>
      <c r="IND53" s="4"/>
      <c r="INE53" s="4"/>
      <c r="INF53" s="4"/>
      <c r="ING53" s="4"/>
      <c r="INH53" s="4"/>
      <c r="INI53" s="4"/>
      <c r="INJ53" s="4"/>
      <c r="INK53" s="4"/>
      <c r="INL53" s="4"/>
      <c r="INM53" s="4"/>
      <c r="INN53" s="4"/>
      <c r="INO53" s="4"/>
      <c r="INP53" s="4"/>
      <c r="INQ53" s="4"/>
      <c r="INR53" s="4"/>
      <c r="INS53" s="4"/>
      <c r="INT53" s="4"/>
      <c r="INU53" s="4"/>
      <c r="INV53" s="4"/>
      <c r="INW53" s="4"/>
      <c r="INX53" s="4"/>
      <c r="INY53" s="4"/>
      <c r="INZ53" s="4"/>
      <c r="IOA53" s="4"/>
      <c r="IOB53" s="4"/>
      <c r="IOC53" s="4"/>
      <c r="IOD53" s="4"/>
      <c r="IOE53" s="4"/>
      <c r="IOF53" s="4"/>
      <c r="IOG53" s="4"/>
      <c r="IOH53" s="4"/>
      <c r="IOI53" s="4"/>
      <c r="IOJ53" s="4"/>
      <c r="IOK53" s="4"/>
      <c r="IOL53" s="4"/>
      <c r="IOM53" s="4"/>
      <c r="ION53" s="4"/>
      <c r="IOO53" s="4"/>
      <c r="IOP53" s="4"/>
      <c r="IOQ53" s="4"/>
      <c r="IOR53" s="4"/>
      <c r="IOS53" s="4"/>
      <c r="IOT53" s="4"/>
      <c r="IOU53" s="4"/>
      <c r="IOV53" s="4"/>
      <c r="IOW53" s="4"/>
      <c r="IOX53" s="4"/>
      <c r="IOY53" s="4"/>
      <c r="IOZ53" s="4"/>
      <c r="IPA53" s="4"/>
      <c r="IPB53" s="4"/>
      <c r="IPC53" s="4"/>
      <c r="IPD53" s="4"/>
      <c r="IPE53" s="4"/>
      <c r="IPF53" s="4"/>
      <c r="IPG53" s="4"/>
      <c r="IPH53" s="4"/>
      <c r="IPI53" s="4"/>
      <c r="IPJ53" s="4"/>
      <c r="IPK53" s="4"/>
      <c r="IPL53" s="4"/>
      <c r="IPM53" s="4"/>
      <c r="IPN53" s="4"/>
      <c r="IPO53" s="4"/>
      <c r="IPP53" s="4"/>
      <c r="IPQ53" s="4"/>
      <c r="IPR53" s="4"/>
      <c r="IPS53" s="4"/>
      <c r="IPT53" s="4"/>
      <c r="IPU53" s="4"/>
      <c r="IPV53" s="4"/>
      <c r="IPW53" s="4"/>
      <c r="IPX53" s="4"/>
      <c r="IPY53" s="4"/>
      <c r="IPZ53" s="4"/>
      <c r="IQA53" s="4"/>
      <c r="IQB53" s="4"/>
      <c r="IQC53" s="4"/>
      <c r="IQD53" s="4"/>
      <c r="IQE53" s="4"/>
      <c r="IQF53" s="4"/>
      <c r="IQG53" s="4"/>
      <c r="IQH53" s="4"/>
      <c r="IQI53" s="4"/>
      <c r="IQJ53" s="4"/>
      <c r="IQK53" s="4"/>
      <c r="IQL53" s="4"/>
      <c r="IQM53" s="4"/>
      <c r="IQN53" s="4"/>
      <c r="IQO53" s="4"/>
      <c r="IQP53" s="4"/>
      <c r="IQQ53" s="4"/>
      <c r="IQR53" s="4"/>
      <c r="IQS53" s="4"/>
      <c r="IQT53" s="4"/>
      <c r="IQU53" s="4"/>
      <c r="IQV53" s="4"/>
      <c r="IQW53" s="4"/>
      <c r="IQX53" s="4"/>
      <c r="IQY53" s="4"/>
      <c r="IQZ53" s="4"/>
      <c r="IRA53" s="4"/>
      <c r="IRB53" s="4"/>
      <c r="IRC53" s="4"/>
      <c r="IRD53" s="4"/>
      <c r="IRE53" s="4"/>
      <c r="IRF53" s="4"/>
      <c r="IRG53" s="4"/>
      <c r="IRH53" s="4"/>
      <c r="IRI53" s="4"/>
      <c r="IRJ53" s="4"/>
      <c r="IRK53" s="4"/>
      <c r="IRL53" s="4"/>
      <c r="IRM53" s="4"/>
      <c r="IRN53" s="4"/>
      <c r="IRO53" s="4"/>
      <c r="IRP53" s="4"/>
      <c r="IRQ53" s="4"/>
      <c r="IRR53" s="4"/>
      <c r="IRS53" s="4"/>
      <c r="IRT53" s="4"/>
      <c r="IRU53" s="4"/>
      <c r="IRV53" s="4"/>
      <c r="IRW53" s="4"/>
      <c r="IRX53" s="4"/>
      <c r="IRY53" s="4"/>
      <c r="IRZ53" s="4"/>
      <c r="ISA53" s="4"/>
      <c r="ISB53" s="4"/>
      <c r="ISC53" s="4"/>
      <c r="ISD53" s="4"/>
      <c r="ISE53" s="4"/>
      <c r="ISF53" s="4"/>
      <c r="ISG53" s="4"/>
      <c r="ISH53" s="4"/>
      <c r="ISI53" s="4"/>
      <c r="ISJ53" s="4"/>
      <c r="ISK53" s="4"/>
      <c r="ISL53" s="4"/>
      <c r="ISM53" s="4"/>
      <c r="ISN53" s="4"/>
      <c r="ISO53" s="4"/>
      <c r="ISP53" s="4"/>
      <c r="ISQ53" s="4"/>
      <c r="ISR53" s="4"/>
      <c r="ISS53" s="4"/>
      <c r="IST53" s="4"/>
      <c r="ISU53" s="4"/>
      <c r="ISV53" s="4"/>
      <c r="ISW53" s="4"/>
      <c r="ISX53" s="4"/>
      <c r="ISY53" s="4"/>
      <c r="ISZ53" s="4"/>
      <c r="ITA53" s="4"/>
      <c r="ITB53" s="4"/>
      <c r="ITC53" s="4"/>
      <c r="ITD53" s="4"/>
      <c r="ITE53" s="4"/>
      <c r="ITF53" s="4"/>
      <c r="ITG53" s="4"/>
      <c r="ITH53" s="4"/>
      <c r="ITI53" s="4"/>
      <c r="ITJ53" s="4"/>
      <c r="ITK53" s="4"/>
      <c r="ITL53" s="4"/>
      <c r="ITM53" s="4"/>
      <c r="ITN53" s="4"/>
      <c r="ITO53" s="4"/>
      <c r="ITP53" s="4"/>
      <c r="ITQ53" s="4"/>
      <c r="ITR53" s="4"/>
      <c r="ITS53" s="4"/>
      <c r="ITT53" s="4"/>
      <c r="ITU53" s="4"/>
      <c r="ITV53" s="4"/>
      <c r="ITW53" s="4"/>
      <c r="ITX53" s="4"/>
      <c r="ITY53" s="4"/>
      <c r="ITZ53" s="4"/>
      <c r="IUA53" s="4"/>
      <c r="IUB53" s="4"/>
      <c r="IUC53" s="4"/>
      <c r="IUD53" s="4"/>
      <c r="IUE53" s="4"/>
      <c r="IUF53" s="4"/>
      <c r="IUG53" s="4"/>
      <c r="IUH53" s="4"/>
      <c r="IUI53" s="4"/>
      <c r="IUJ53" s="4"/>
      <c r="IUK53" s="4"/>
      <c r="IUL53" s="4"/>
      <c r="IUM53" s="4"/>
      <c r="IUN53" s="4"/>
      <c r="IUO53" s="4"/>
      <c r="IUP53" s="4"/>
      <c r="IUQ53" s="4"/>
      <c r="IUR53" s="4"/>
      <c r="IUS53" s="4"/>
      <c r="IUT53" s="4"/>
      <c r="IUU53" s="4"/>
      <c r="IUV53" s="4"/>
      <c r="IUW53" s="4"/>
      <c r="IUX53" s="4"/>
      <c r="IUY53" s="4"/>
      <c r="IUZ53" s="4"/>
      <c r="IVA53" s="4"/>
      <c r="IVB53" s="4"/>
      <c r="IVC53" s="4"/>
      <c r="IVD53" s="4"/>
      <c r="IVE53" s="4"/>
      <c r="IVF53" s="4"/>
      <c r="IVG53" s="4"/>
      <c r="IVH53" s="4"/>
      <c r="IVI53" s="4"/>
      <c r="IVJ53" s="4"/>
      <c r="IVK53" s="4"/>
      <c r="IVL53" s="4"/>
      <c r="IVM53" s="4"/>
      <c r="IVN53" s="4"/>
      <c r="IVO53" s="4"/>
      <c r="IVP53" s="4"/>
      <c r="IVQ53" s="4"/>
      <c r="IVR53" s="4"/>
      <c r="IVS53" s="4"/>
      <c r="IVT53" s="4"/>
      <c r="IVU53" s="4"/>
      <c r="IVV53" s="4"/>
      <c r="IVW53" s="4"/>
      <c r="IVX53" s="4"/>
      <c r="IVY53" s="4"/>
      <c r="IVZ53" s="4"/>
      <c r="IWA53" s="4"/>
      <c r="IWB53" s="4"/>
      <c r="IWC53" s="4"/>
      <c r="IWD53" s="4"/>
      <c r="IWE53" s="4"/>
      <c r="IWF53" s="4"/>
      <c r="IWG53" s="4"/>
      <c r="IWH53" s="4"/>
      <c r="IWI53" s="4"/>
      <c r="IWJ53" s="4"/>
      <c r="IWK53" s="4"/>
      <c r="IWL53" s="4"/>
      <c r="IWM53" s="4"/>
      <c r="IWN53" s="4"/>
      <c r="IWO53" s="4"/>
      <c r="IWP53" s="4"/>
      <c r="IWQ53" s="4"/>
      <c r="IWR53" s="4"/>
      <c r="IWS53" s="4"/>
      <c r="IWT53" s="4"/>
      <c r="IWU53" s="4"/>
      <c r="IWV53" s="4"/>
      <c r="IWW53" s="4"/>
      <c r="IWX53" s="4"/>
      <c r="IWY53" s="4"/>
      <c r="IWZ53" s="4"/>
      <c r="IXA53" s="4"/>
      <c r="IXB53" s="4"/>
      <c r="IXC53" s="4"/>
      <c r="IXD53" s="4"/>
      <c r="IXE53" s="4"/>
      <c r="IXF53" s="4"/>
      <c r="IXG53" s="4"/>
      <c r="IXH53" s="4"/>
      <c r="IXI53" s="4"/>
      <c r="IXJ53" s="4"/>
      <c r="IXK53" s="4"/>
      <c r="IXL53" s="4"/>
      <c r="IXM53" s="4"/>
      <c r="IXN53" s="4"/>
      <c r="IXO53" s="4"/>
      <c r="IXP53" s="4"/>
      <c r="IXQ53" s="4"/>
      <c r="IXR53" s="4"/>
      <c r="IXS53" s="4"/>
      <c r="IXT53" s="4"/>
      <c r="IXU53" s="4"/>
      <c r="IXV53" s="4"/>
      <c r="IXW53" s="4"/>
      <c r="IXX53" s="4"/>
      <c r="IXY53" s="4"/>
      <c r="IXZ53" s="4"/>
      <c r="IYA53" s="4"/>
      <c r="IYB53" s="4"/>
      <c r="IYC53" s="4"/>
      <c r="IYD53" s="4"/>
      <c r="IYE53" s="4"/>
      <c r="IYF53" s="4"/>
      <c r="IYG53" s="4"/>
      <c r="IYH53" s="4"/>
      <c r="IYI53" s="4"/>
      <c r="IYJ53" s="4"/>
      <c r="IYK53" s="4"/>
      <c r="IYL53" s="4"/>
      <c r="IYM53" s="4"/>
      <c r="IYN53" s="4"/>
      <c r="IYO53" s="4"/>
      <c r="IYP53" s="4"/>
      <c r="IYQ53" s="4"/>
      <c r="IYR53" s="4"/>
      <c r="IYS53" s="4"/>
      <c r="IYT53" s="4"/>
      <c r="IYU53" s="4"/>
      <c r="IYV53" s="4"/>
      <c r="IYW53" s="4"/>
      <c r="IYX53" s="4"/>
      <c r="IYY53" s="4"/>
      <c r="IYZ53" s="4"/>
      <c r="IZA53" s="4"/>
      <c r="IZB53" s="4"/>
      <c r="IZC53" s="4"/>
      <c r="IZD53" s="4"/>
      <c r="IZE53" s="4"/>
      <c r="IZF53" s="4"/>
      <c r="IZG53" s="4"/>
      <c r="IZH53" s="4"/>
      <c r="IZI53" s="4"/>
      <c r="IZJ53" s="4"/>
      <c r="IZK53" s="4"/>
      <c r="IZL53" s="4"/>
      <c r="IZM53" s="4"/>
      <c r="IZN53" s="4"/>
      <c r="IZO53" s="4"/>
      <c r="IZP53" s="4"/>
      <c r="IZQ53" s="4"/>
      <c r="IZR53" s="4"/>
      <c r="IZS53" s="4"/>
      <c r="IZT53" s="4"/>
      <c r="IZU53" s="4"/>
      <c r="IZV53" s="4"/>
      <c r="IZW53" s="4"/>
      <c r="IZX53" s="4"/>
      <c r="IZY53" s="4"/>
      <c r="IZZ53" s="4"/>
      <c r="JAA53" s="4"/>
      <c r="JAB53" s="4"/>
      <c r="JAC53" s="4"/>
      <c r="JAD53" s="4"/>
      <c r="JAE53" s="4"/>
      <c r="JAF53" s="4"/>
      <c r="JAG53" s="4"/>
      <c r="JAH53" s="4"/>
      <c r="JAI53" s="4"/>
      <c r="JAJ53" s="4"/>
      <c r="JAK53" s="4"/>
      <c r="JAL53" s="4"/>
      <c r="JAM53" s="4"/>
      <c r="JAN53" s="4"/>
      <c r="JAO53" s="4"/>
      <c r="JAP53" s="4"/>
      <c r="JAQ53" s="4"/>
      <c r="JAR53" s="4"/>
      <c r="JAS53" s="4"/>
      <c r="JAT53" s="4"/>
      <c r="JAU53" s="4"/>
      <c r="JAV53" s="4"/>
      <c r="JAW53" s="4"/>
      <c r="JAX53" s="4"/>
      <c r="JAY53" s="4"/>
      <c r="JAZ53" s="4"/>
      <c r="JBA53" s="4"/>
      <c r="JBB53" s="4"/>
      <c r="JBC53" s="4"/>
      <c r="JBD53" s="4"/>
      <c r="JBE53" s="4"/>
      <c r="JBF53" s="4"/>
      <c r="JBG53" s="4"/>
      <c r="JBH53" s="4"/>
      <c r="JBI53" s="4"/>
      <c r="JBJ53" s="4"/>
      <c r="JBK53" s="4"/>
      <c r="JBL53" s="4"/>
      <c r="JBM53" s="4"/>
      <c r="JBN53" s="4"/>
      <c r="JBO53" s="4"/>
      <c r="JBP53" s="4"/>
      <c r="JBQ53" s="4"/>
      <c r="JBR53" s="4"/>
      <c r="JBS53" s="4"/>
      <c r="JBT53" s="4"/>
      <c r="JBU53" s="4"/>
      <c r="JBV53" s="4"/>
      <c r="JBW53" s="4"/>
      <c r="JBX53" s="4"/>
      <c r="JBY53" s="4"/>
      <c r="JBZ53" s="4"/>
      <c r="JCA53" s="4"/>
      <c r="JCB53" s="4"/>
      <c r="JCC53" s="4"/>
      <c r="JCD53" s="4"/>
      <c r="JCE53" s="4"/>
      <c r="JCF53" s="4"/>
      <c r="JCG53" s="4"/>
      <c r="JCH53" s="4"/>
      <c r="JCI53" s="4"/>
      <c r="JCJ53" s="4"/>
      <c r="JCK53" s="4"/>
      <c r="JCL53" s="4"/>
      <c r="JCM53" s="4"/>
      <c r="JCN53" s="4"/>
      <c r="JCO53" s="4"/>
      <c r="JCP53" s="4"/>
      <c r="JCQ53" s="4"/>
      <c r="JCR53" s="4"/>
      <c r="JCS53" s="4"/>
      <c r="JCT53" s="4"/>
      <c r="JCU53" s="4"/>
      <c r="JCV53" s="4"/>
      <c r="JCW53" s="4"/>
      <c r="JCX53" s="4"/>
      <c r="JCY53" s="4"/>
      <c r="JCZ53" s="4"/>
      <c r="JDA53" s="4"/>
      <c r="JDB53" s="4"/>
      <c r="JDC53" s="4"/>
      <c r="JDD53" s="4"/>
      <c r="JDE53" s="4"/>
      <c r="JDF53" s="4"/>
      <c r="JDG53" s="4"/>
      <c r="JDH53" s="4"/>
      <c r="JDI53" s="4"/>
      <c r="JDJ53" s="4"/>
      <c r="JDK53" s="4"/>
      <c r="JDL53" s="4"/>
      <c r="JDM53" s="4"/>
      <c r="JDN53" s="4"/>
      <c r="JDO53" s="4"/>
      <c r="JDP53" s="4"/>
      <c r="JDQ53" s="4"/>
      <c r="JDR53" s="4"/>
      <c r="JDS53" s="4"/>
      <c r="JDT53" s="4"/>
      <c r="JDU53" s="4"/>
      <c r="JDV53" s="4"/>
      <c r="JDW53" s="4"/>
      <c r="JDX53" s="4"/>
      <c r="JDY53" s="4"/>
      <c r="JDZ53" s="4"/>
      <c r="JEA53" s="4"/>
      <c r="JEB53" s="4"/>
      <c r="JEC53" s="4"/>
      <c r="JED53" s="4"/>
      <c r="JEE53" s="4"/>
      <c r="JEF53" s="4"/>
      <c r="JEG53" s="4"/>
      <c r="JEH53" s="4"/>
      <c r="JEI53" s="4"/>
      <c r="JEJ53" s="4"/>
      <c r="JEK53" s="4"/>
      <c r="JEL53" s="4"/>
      <c r="JEM53" s="4"/>
      <c r="JEN53" s="4"/>
      <c r="JEO53" s="4"/>
      <c r="JEP53" s="4"/>
      <c r="JEQ53" s="4"/>
      <c r="JER53" s="4"/>
      <c r="JES53" s="4"/>
      <c r="JET53" s="4"/>
      <c r="JEU53" s="4"/>
      <c r="JEV53" s="4"/>
      <c r="JEW53" s="4"/>
      <c r="JEX53" s="4"/>
      <c r="JEY53" s="4"/>
      <c r="JEZ53" s="4"/>
      <c r="JFA53" s="4"/>
      <c r="JFB53" s="4"/>
      <c r="JFC53" s="4"/>
      <c r="JFD53" s="4"/>
      <c r="JFE53" s="4"/>
      <c r="JFF53" s="4"/>
      <c r="JFG53" s="4"/>
      <c r="JFH53" s="4"/>
      <c r="JFI53" s="4"/>
      <c r="JFJ53" s="4"/>
      <c r="JFK53" s="4"/>
      <c r="JFL53" s="4"/>
      <c r="JFM53" s="4"/>
      <c r="JFN53" s="4"/>
      <c r="JFO53" s="4"/>
      <c r="JFP53" s="4"/>
      <c r="JFQ53" s="4"/>
      <c r="JFR53" s="4"/>
      <c r="JFS53" s="4"/>
      <c r="JFT53" s="4"/>
      <c r="JFU53" s="4"/>
      <c r="JFV53" s="4"/>
      <c r="JFW53" s="4"/>
      <c r="JFX53" s="4"/>
      <c r="JFY53" s="4"/>
      <c r="JFZ53" s="4"/>
      <c r="JGA53" s="4"/>
      <c r="JGB53" s="4"/>
      <c r="JGC53" s="4"/>
      <c r="JGD53" s="4"/>
      <c r="JGE53" s="4"/>
      <c r="JGF53" s="4"/>
      <c r="JGG53" s="4"/>
      <c r="JGH53" s="4"/>
      <c r="JGI53" s="4"/>
      <c r="JGJ53" s="4"/>
      <c r="JGK53" s="4"/>
      <c r="JGL53" s="4"/>
      <c r="JGM53" s="4"/>
      <c r="JGN53" s="4"/>
      <c r="JGO53" s="4"/>
      <c r="JGP53" s="4"/>
      <c r="JGQ53" s="4"/>
      <c r="JGR53" s="4"/>
      <c r="JGS53" s="4"/>
      <c r="JGT53" s="4"/>
      <c r="JGU53" s="4"/>
      <c r="JGV53" s="4"/>
      <c r="JGW53" s="4"/>
      <c r="JGX53" s="4"/>
      <c r="JGY53" s="4"/>
      <c r="JGZ53" s="4"/>
      <c r="JHA53" s="4"/>
      <c r="JHB53" s="4"/>
      <c r="JHC53" s="4"/>
      <c r="JHD53" s="4"/>
      <c r="JHE53" s="4"/>
      <c r="JHF53" s="4"/>
      <c r="JHG53" s="4"/>
      <c r="JHH53" s="4"/>
      <c r="JHI53" s="4"/>
      <c r="JHJ53" s="4"/>
      <c r="JHK53" s="4"/>
      <c r="JHL53" s="4"/>
      <c r="JHM53" s="4"/>
      <c r="JHN53" s="4"/>
      <c r="JHO53" s="4"/>
      <c r="JHP53" s="4"/>
      <c r="JHQ53" s="4"/>
      <c r="JHR53" s="4"/>
      <c r="JHS53" s="4"/>
      <c r="JHT53" s="4"/>
      <c r="JHU53" s="4"/>
      <c r="JHV53" s="4"/>
      <c r="JHW53" s="4"/>
      <c r="JHX53" s="4"/>
      <c r="JHY53" s="4"/>
      <c r="JHZ53" s="4"/>
      <c r="JIA53" s="4"/>
      <c r="JIB53" s="4"/>
      <c r="JIC53" s="4"/>
      <c r="JID53" s="4"/>
      <c r="JIE53" s="4"/>
      <c r="JIF53" s="4"/>
      <c r="JIG53" s="4"/>
      <c r="JIH53" s="4"/>
      <c r="JII53" s="4"/>
      <c r="JIJ53" s="4"/>
      <c r="JIK53" s="4"/>
      <c r="JIL53" s="4"/>
      <c r="JIM53" s="4"/>
      <c r="JIN53" s="4"/>
      <c r="JIO53" s="4"/>
      <c r="JIP53" s="4"/>
      <c r="JIQ53" s="4"/>
      <c r="JIR53" s="4"/>
      <c r="JIS53" s="4"/>
      <c r="JIT53" s="4"/>
      <c r="JIU53" s="4"/>
      <c r="JIV53" s="4"/>
      <c r="JIW53" s="4"/>
      <c r="JIX53" s="4"/>
      <c r="JIY53" s="4"/>
      <c r="JIZ53" s="4"/>
      <c r="JJA53" s="4"/>
      <c r="JJB53" s="4"/>
      <c r="JJC53" s="4"/>
      <c r="JJD53" s="4"/>
      <c r="JJE53" s="4"/>
      <c r="JJF53" s="4"/>
      <c r="JJG53" s="4"/>
      <c r="JJH53" s="4"/>
      <c r="JJI53" s="4"/>
      <c r="JJJ53" s="4"/>
      <c r="JJK53" s="4"/>
      <c r="JJL53" s="4"/>
      <c r="JJM53" s="4"/>
      <c r="JJN53" s="4"/>
      <c r="JJO53" s="4"/>
      <c r="JJP53" s="4"/>
      <c r="JJQ53" s="4"/>
      <c r="JJR53" s="4"/>
      <c r="JJS53" s="4"/>
      <c r="JJT53" s="4"/>
      <c r="JJU53" s="4"/>
      <c r="JJV53" s="4"/>
      <c r="JJW53" s="4"/>
      <c r="JJX53" s="4"/>
      <c r="JJY53" s="4"/>
      <c r="JJZ53" s="4"/>
      <c r="JKA53" s="4"/>
      <c r="JKB53" s="4"/>
      <c r="JKC53" s="4"/>
      <c r="JKD53" s="4"/>
      <c r="JKE53" s="4"/>
      <c r="JKF53" s="4"/>
      <c r="JKG53" s="4"/>
      <c r="JKH53" s="4"/>
      <c r="JKI53" s="4"/>
      <c r="JKJ53" s="4"/>
      <c r="JKK53" s="4"/>
      <c r="JKL53" s="4"/>
      <c r="JKM53" s="4"/>
      <c r="JKN53" s="4"/>
      <c r="JKO53" s="4"/>
      <c r="JKP53" s="4"/>
      <c r="JKQ53" s="4"/>
      <c r="JKR53" s="4"/>
      <c r="JKS53" s="4"/>
      <c r="JKT53" s="4"/>
      <c r="JKU53" s="4"/>
      <c r="JKV53" s="4"/>
      <c r="JKW53" s="4"/>
      <c r="JKX53" s="4"/>
      <c r="JKY53" s="4"/>
      <c r="JKZ53" s="4"/>
      <c r="JLA53" s="4"/>
      <c r="JLB53" s="4"/>
      <c r="JLC53" s="4"/>
      <c r="JLD53" s="4"/>
      <c r="JLE53" s="4"/>
      <c r="JLF53" s="4"/>
      <c r="JLG53" s="4"/>
      <c r="JLH53" s="4"/>
      <c r="JLI53" s="4"/>
      <c r="JLJ53" s="4"/>
      <c r="JLK53" s="4"/>
      <c r="JLL53" s="4"/>
      <c r="JLM53" s="4"/>
      <c r="JLN53" s="4"/>
      <c r="JLO53" s="4"/>
      <c r="JLP53" s="4"/>
      <c r="JLQ53" s="4"/>
      <c r="JLR53" s="4"/>
      <c r="JLS53" s="4"/>
      <c r="JLT53" s="4"/>
      <c r="JLU53" s="4"/>
      <c r="JLV53" s="4"/>
      <c r="JLW53" s="4"/>
      <c r="JLX53" s="4"/>
      <c r="JLY53" s="4"/>
      <c r="JLZ53" s="4"/>
      <c r="JMA53" s="4"/>
      <c r="JMB53" s="4"/>
      <c r="JMC53" s="4"/>
      <c r="JMD53" s="4"/>
      <c r="JME53" s="4"/>
      <c r="JMF53" s="4"/>
      <c r="JMG53" s="4"/>
      <c r="JMH53" s="4"/>
      <c r="JMI53" s="4"/>
      <c r="JMJ53" s="4"/>
      <c r="JMK53" s="4"/>
      <c r="JML53" s="4"/>
      <c r="JMM53" s="4"/>
      <c r="JMN53" s="4"/>
      <c r="JMO53" s="4"/>
      <c r="JMP53" s="4"/>
      <c r="JMQ53" s="4"/>
      <c r="JMR53" s="4"/>
      <c r="JMS53" s="4"/>
      <c r="JMT53" s="4"/>
      <c r="JMU53" s="4"/>
      <c r="JMV53" s="4"/>
      <c r="JMW53" s="4"/>
      <c r="JMX53" s="4"/>
      <c r="JMY53" s="4"/>
      <c r="JMZ53" s="4"/>
      <c r="JNA53" s="4"/>
      <c r="JNB53" s="4"/>
      <c r="JNC53" s="4"/>
      <c r="JND53" s="4"/>
      <c r="JNE53" s="4"/>
      <c r="JNF53" s="4"/>
      <c r="JNG53" s="4"/>
      <c r="JNH53" s="4"/>
      <c r="JNI53" s="4"/>
      <c r="JNJ53" s="4"/>
      <c r="JNK53" s="4"/>
      <c r="JNL53" s="4"/>
      <c r="JNM53" s="4"/>
      <c r="JNN53" s="4"/>
      <c r="JNO53" s="4"/>
      <c r="JNP53" s="4"/>
      <c r="JNQ53" s="4"/>
      <c r="JNR53" s="4"/>
      <c r="JNS53" s="4"/>
      <c r="JNT53" s="4"/>
      <c r="JNU53" s="4"/>
      <c r="JNV53" s="4"/>
      <c r="JNW53" s="4"/>
      <c r="JNX53" s="4"/>
      <c r="JNY53" s="4"/>
      <c r="JNZ53" s="4"/>
      <c r="JOA53" s="4"/>
      <c r="JOB53" s="4"/>
      <c r="JOC53" s="4"/>
      <c r="JOD53" s="4"/>
      <c r="JOE53" s="4"/>
      <c r="JOF53" s="4"/>
      <c r="JOG53" s="4"/>
      <c r="JOH53" s="4"/>
      <c r="JOI53" s="4"/>
      <c r="JOJ53" s="4"/>
      <c r="JOK53" s="4"/>
      <c r="JOL53" s="4"/>
      <c r="JOM53" s="4"/>
      <c r="JON53" s="4"/>
      <c r="JOO53" s="4"/>
      <c r="JOP53" s="4"/>
      <c r="JOQ53" s="4"/>
      <c r="JOR53" s="4"/>
      <c r="JOS53" s="4"/>
      <c r="JOT53" s="4"/>
      <c r="JOU53" s="4"/>
      <c r="JOV53" s="4"/>
      <c r="JOW53" s="4"/>
      <c r="JOX53" s="4"/>
      <c r="JOY53" s="4"/>
      <c r="JOZ53" s="4"/>
      <c r="JPA53" s="4"/>
      <c r="JPB53" s="4"/>
      <c r="JPC53" s="4"/>
      <c r="JPD53" s="4"/>
      <c r="JPE53" s="4"/>
      <c r="JPF53" s="4"/>
      <c r="JPG53" s="4"/>
      <c r="JPH53" s="4"/>
      <c r="JPI53" s="4"/>
      <c r="JPJ53" s="4"/>
      <c r="JPK53" s="4"/>
      <c r="JPL53" s="4"/>
      <c r="JPM53" s="4"/>
      <c r="JPN53" s="4"/>
      <c r="JPO53" s="4"/>
      <c r="JPP53" s="4"/>
      <c r="JPQ53" s="4"/>
      <c r="JPR53" s="4"/>
      <c r="JPS53" s="4"/>
      <c r="JPT53" s="4"/>
      <c r="JPU53" s="4"/>
      <c r="JPV53" s="4"/>
      <c r="JPW53" s="4"/>
      <c r="JPX53" s="4"/>
      <c r="JPY53" s="4"/>
      <c r="JPZ53" s="4"/>
      <c r="JQA53" s="4"/>
      <c r="JQB53" s="4"/>
      <c r="JQC53" s="4"/>
      <c r="JQD53" s="4"/>
      <c r="JQE53" s="4"/>
      <c r="JQF53" s="4"/>
      <c r="JQG53" s="4"/>
      <c r="JQH53" s="4"/>
      <c r="JQI53" s="4"/>
      <c r="JQJ53" s="4"/>
      <c r="JQK53" s="4"/>
      <c r="JQL53" s="4"/>
      <c r="JQM53" s="4"/>
      <c r="JQN53" s="4"/>
      <c r="JQO53" s="4"/>
      <c r="JQP53" s="4"/>
      <c r="JQQ53" s="4"/>
      <c r="JQR53" s="4"/>
      <c r="JQS53" s="4"/>
      <c r="JQT53" s="4"/>
      <c r="JQU53" s="4"/>
      <c r="JQV53" s="4"/>
      <c r="JQW53" s="4"/>
      <c r="JQX53" s="4"/>
      <c r="JQY53" s="4"/>
      <c r="JQZ53" s="4"/>
      <c r="JRA53" s="4"/>
      <c r="JRB53" s="4"/>
      <c r="JRC53" s="4"/>
      <c r="JRD53" s="4"/>
      <c r="JRE53" s="4"/>
      <c r="JRF53" s="4"/>
      <c r="JRG53" s="4"/>
      <c r="JRH53" s="4"/>
      <c r="JRI53" s="4"/>
      <c r="JRJ53" s="4"/>
      <c r="JRK53" s="4"/>
      <c r="JRL53" s="4"/>
      <c r="JRM53" s="4"/>
      <c r="JRN53" s="4"/>
      <c r="JRO53" s="4"/>
      <c r="JRP53" s="4"/>
      <c r="JRQ53" s="4"/>
      <c r="JRR53" s="4"/>
      <c r="JRS53" s="4"/>
      <c r="JRT53" s="4"/>
      <c r="JRU53" s="4"/>
      <c r="JRV53" s="4"/>
      <c r="JRW53" s="4"/>
      <c r="JRX53" s="4"/>
      <c r="JRY53" s="4"/>
      <c r="JRZ53" s="4"/>
      <c r="JSA53" s="4"/>
      <c r="JSB53" s="4"/>
      <c r="JSC53" s="4"/>
      <c r="JSD53" s="4"/>
      <c r="JSE53" s="4"/>
      <c r="JSF53" s="4"/>
      <c r="JSG53" s="4"/>
      <c r="JSH53" s="4"/>
      <c r="JSI53" s="4"/>
      <c r="JSJ53" s="4"/>
      <c r="JSK53" s="4"/>
      <c r="JSL53" s="4"/>
      <c r="JSM53" s="4"/>
      <c r="JSN53" s="4"/>
      <c r="JSO53" s="4"/>
      <c r="JSP53" s="4"/>
      <c r="JSQ53" s="4"/>
      <c r="JSR53" s="4"/>
      <c r="JSS53" s="4"/>
      <c r="JST53" s="4"/>
      <c r="JSU53" s="4"/>
      <c r="JSV53" s="4"/>
      <c r="JSW53" s="4"/>
      <c r="JSX53" s="4"/>
      <c r="JSY53" s="4"/>
      <c r="JSZ53" s="4"/>
      <c r="JTA53" s="4"/>
      <c r="JTB53" s="4"/>
      <c r="JTC53" s="4"/>
      <c r="JTD53" s="4"/>
      <c r="JTE53" s="4"/>
      <c r="JTF53" s="4"/>
      <c r="JTG53" s="4"/>
      <c r="JTH53" s="4"/>
      <c r="JTI53" s="4"/>
      <c r="JTJ53" s="4"/>
      <c r="JTK53" s="4"/>
      <c r="JTL53" s="4"/>
      <c r="JTM53" s="4"/>
      <c r="JTN53" s="4"/>
      <c r="JTO53" s="4"/>
      <c r="JTP53" s="4"/>
      <c r="JTQ53" s="4"/>
      <c r="JTR53" s="4"/>
      <c r="JTS53" s="4"/>
      <c r="JTT53" s="4"/>
      <c r="JTU53" s="4"/>
      <c r="JTV53" s="4"/>
      <c r="JTW53" s="4"/>
      <c r="JTX53" s="4"/>
      <c r="JTY53" s="4"/>
      <c r="JTZ53" s="4"/>
      <c r="JUA53" s="4"/>
      <c r="JUB53" s="4"/>
      <c r="JUC53" s="4"/>
      <c r="JUD53" s="4"/>
      <c r="JUE53" s="4"/>
      <c r="JUF53" s="4"/>
      <c r="JUG53" s="4"/>
      <c r="JUH53" s="4"/>
      <c r="JUI53" s="4"/>
      <c r="JUJ53" s="4"/>
      <c r="JUK53" s="4"/>
      <c r="JUL53" s="4"/>
      <c r="JUM53" s="4"/>
      <c r="JUN53" s="4"/>
      <c r="JUO53" s="4"/>
      <c r="JUP53" s="4"/>
      <c r="JUQ53" s="4"/>
      <c r="JUR53" s="4"/>
      <c r="JUS53" s="4"/>
      <c r="JUT53" s="4"/>
      <c r="JUU53" s="4"/>
      <c r="JUV53" s="4"/>
      <c r="JUW53" s="4"/>
      <c r="JUX53" s="4"/>
      <c r="JUY53" s="4"/>
      <c r="JUZ53" s="4"/>
      <c r="JVA53" s="4"/>
      <c r="JVB53" s="4"/>
      <c r="JVC53" s="4"/>
      <c r="JVD53" s="4"/>
      <c r="JVE53" s="4"/>
      <c r="JVF53" s="4"/>
      <c r="JVG53" s="4"/>
      <c r="JVH53" s="4"/>
      <c r="JVI53" s="4"/>
      <c r="JVJ53" s="4"/>
      <c r="JVK53" s="4"/>
      <c r="JVL53" s="4"/>
      <c r="JVM53" s="4"/>
      <c r="JVN53" s="4"/>
      <c r="JVO53" s="4"/>
      <c r="JVP53" s="4"/>
      <c r="JVQ53" s="4"/>
      <c r="JVR53" s="4"/>
      <c r="JVS53" s="4"/>
      <c r="JVT53" s="4"/>
      <c r="JVU53" s="4"/>
      <c r="JVV53" s="4"/>
      <c r="JVW53" s="4"/>
      <c r="JVX53" s="4"/>
      <c r="JVY53" s="4"/>
      <c r="JVZ53" s="4"/>
      <c r="JWA53" s="4"/>
      <c r="JWB53" s="4"/>
      <c r="JWC53" s="4"/>
      <c r="JWD53" s="4"/>
      <c r="JWE53" s="4"/>
      <c r="JWF53" s="4"/>
      <c r="JWG53" s="4"/>
      <c r="JWH53" s="4"/>
      <c r="JWI53" s="4"/>
      <c r="JWJ53" s="4"/>
      <c r="JWK53" s="4"/>
      <c r="JWL53" s="4"/>
      <c r="JWM53" s="4"/>
      <c r="JWN53" s="4"/>
      <c r="JWO53" s="4"/>
      <c r="JWP53" s="4"/>
      <c r="JWQ53" s="4"/>
      <c r="JWR53" s="4"/>
      <c r="JWS53" s="4"/>
      <c r="JWT53" s="4"/>
      <c r="JWU53" s="4"/>
      <c r="JWV53" s="4"/>
      <c r="JWW53" s="4"/>
      <c r="JWX53" s="4"/>
      <c r="JWY53" s="4"/>
      <c r="JWZ53" s="4"/>
      <c r="JXA53" s="4"/>
      <c r="JXB53" s="4"/>
      <c r="JXC53" s="4"/>
      <c r="JXD53" s="4"/>
      <c r="JXE53" s="4"/>
      <c r="JXF53" s="4"/>
      <c r="JXG53" s="4"/>
      <c r="JXH53" s="4"/>
      <c r="JXI53" s="4"/>
      <c r="JXJ53" s="4"/>
      <c r="JXK53" s="4"/>
      <c r="JXL53" s="4"/>
      <c r="JXM53" s="4"/>
      <c r="JXN53" s="4"/>
      <c r="JXO53" s="4"/>
      <c r="JXP53" s="4"/>
      <c r="JXQ53" s="4"/>
      <c r="JXR53" s="4"/>
      <c r="JXS53" s="4"/>
      <c r="JXT53" s="4"/>
      <c r="JXU53" s="4"/>
      <c r="JXV53" s="4"/>
      <c r="JXW53" s="4"/>
      <c r="JXX53" s="4"/>
      <c r="JXY53" s="4"/>
      <c r="JXZ53" s="4"/>
      <c r="JYA53" s="4"/>
      <c r="JYB53" s="4"/>
      <c r="JYC53" s="4"/>
      <c r="JYD53" s="4"/>
      <c r="JYE53" s="4"/>
      <c r="JYF53" s="4"/>
      <c r="JYG53" s="4"/>
      <c r="JYH53" s="4"/>
      <c r="JYI53" s="4"/>
      <c r="JYJ53" s="4"/>
      <c r="JYK53" s="4"/>
      <c r="JYL53" s="4"/>
      <c r="JYM53" s="4"/>
      <c r="JYN53" s="4"/>
      <c r="JYO53" s="4"/>
      <c r="JYP53" s="4"/>
      <c r="JYQ53" s="4"/>
      <c r="JYR53" s="4"/>
      <c r="JYS53" s="4"/>
      <c r="JYT53" s="4"/>
      <c r="JYU53" s="4"/>
      <c r="JYV53" s="4"/>
      <c r="JYW53" s="4"/>
      <c r="JYX53" s="4"/>
      <c r="JYY53" s="4"/>
      <c r="JYZ53" s="4"/>
      <c r="JZA53" s="4"/>
      <c r="JZB53" s="4"/>
      <c r="JZC53" s="4"/>
      <c r="JZD53" s="4"/>
      <c r="JZE53" s="4"/>
      <c r="JZF53" s="4"/>
      <c r="JZG53" s="4"/>
      <c r="JZH53" s="4"/>
      <c r="JZI53" s="4"/>
      <c r="JZJ53" s="4"/>
      <c r="JZK53" s="4"/>
      <c r="JZL53" s="4"/>
      <c r="JZM53" s="4"/>
      <c r="JZN53" s="4"/>
      <c r="JZO53" s="4"/>
      <c r="JZP53" s="4"/>
      <c r="JZQ53" s="4"/>
      <c r="JZR53" s="4"/>
      <c r="JZS53" s="4"/>
      <c r="JZT53" s="4"/>
      <c r="JZU53" s="4"/>
      <c r="JZV53" s="4"/>
      <c r="JZW53" s="4"/>
      <c r="JZX53" s="4"/>
      <c r="JZY53" s="4"/>
      <c r="JZZ53" s="4"/>
      <c r="KAA53" s="4"/>
      <c r="KAB53" s="4"/>
      <c r="KAC53" s="4"/>
      <c r="KAD53" s="4"/>
      <c r="KAE53" s="4"/>
      <c r="KAF53" s="4"/>
      <c r="KAG53" s="4"/>
      <c r="KAH53" s="4"/>
      <c r="KAI53" s="4"/>
      <c r="KAJ53" s="4"/>
      <c r="KAK53" s="4"/>
      <c r="KAL53" s="4"/>
      <c r="KAM53" s="4"/>
      <c r="KAN53" s="4"/>
      <c r="KAO53" s="4"/>
      <c r="KAP53" s="4"/>
      <c r="KAQ53" s="4"/>
      <c r="KAR53" s="4"/>
      <c r="KAS53" s="4"/>
      <c r="KAT53" s="4"/>
      <c r="KAU53" s="4"/>
      <c r="KAV53" s="4"/>
      <c r="KAW53" s="4"/>
      <c r="KAX53" s="4"/>
      <c r="KAY53" s="4"/>
      <c r="KAZ53" s="4"/>
      <c r="KBA53" s="4"/>
      <c r="KBB53" s="4"/>
      <c r="KBC53" s="4"/>
      <c r="KBD53" s="4"/>
      <c r="KBE53" s="4"/>
      <c r="KBF53" s="4"/>
      <c r="KBG53" s="4"/>
      <c r="KBH53" s="4"/>
      <c r="KBI53" s="4"/>
      <c r="KBJ53" s="4"/>
      <c r="KBK53" s="4"/>
      <c r="KBL53" s="4"/>
      <c r="KBM53" s="4"/>
      <c r="KBN53" s="4"/>
      <c r="KBO53" s="4"/>
      <c r="KBP53" s="4"/>
      <c r="KBQ53" s="4"/>
      <c r="KBR53" s="4"/>
      <c r="KBS53" s="4"/>
      <c r="KBT53" s="4"/>
      <c r="KBU53" s="4"/>
      <c r="KBV53" s="4"/>
      <c r="KBW53" s="4"/>
      <c r="KBX53" s="4"/>
      <c r="KBY53" s="4"/>
      <c r="KBZ53" s="4"/>
      <c r="KCA53" s="4"/>
      <c r="KCB53" s="4"/>
      <c r="KCC53" s="4"/>
      <c r="KCD53" s="4"/>
      <c r="KCE53" s="4"/>
      <c r="KCF53" s="4"/>
      <c r="KCG53" s="4"/>
      <c r="KCH53" s="4"/>
      <c r="KCI53" s="4"/>
      <c r="KCJ53" s="4"/>
      <c r="KCK53" s="4"/>
      <c r="KCL53" s="4"/>
      <c r="KCM53" s="4"/>
      <c r="KCN53" s="4"/>
      <c r="KCO53" s="4"/>
      <c r="KCP53" s="4"/>
      <c r="KCQ53" s="4"/>
      <c r="KCR53" s="4"/>
      <c r="KCS53" s="4"/>
      <c r="KCT53" s="4"/>
      <c r="KCU53" s="4"/>
      <c r="KCV53" s="4"/>
      <c r="KCW53" s="4"/>
      <c r="KCX53" s="4"/>
      <c r="KCY53" s="4"/>
      <c r="KCZ53" s="4"/>
      <c r="KDA53" s="4"/>
      <c r="KDB53" s="4"/>
      <c r="KDC53" s="4"/>
      <c r="KDD53" s="4"/>
      <c r="KDE53" s="4"/>
      <c r="KDF53" s="4"/>
      <c r="KDG53" s="4"/>
      <c r="KDH53" s="4"/>
      <c r="KDI53" s="4"/>
      <c r="KDJ53" s="4"/>
      <c r="KDK53" s="4"/>
      <c r="KDL53" s="4"/>
      <c r="KDM53" s="4"/>
      <c r="KDN53" s="4"/>
      <c r="KDO53" s="4"/>
      <c r="KDP53" s="4"/>
      <c r="KDQ53" s="4"/>
      <c r="KDR53" s="4"/>
      <c r="KDS53" s="4"/>
      <c r="KDT53" s="4"/>
      <c r="KDU53" s="4"/>
      <c r="KDV53" s="4"/>
      <c r="KDW53" s="4"/>
      <c r="KDX53" s="4"/>
      <c r="KDY53" s="4"/>
      <c r="KDZ53" s="4"/>
      <c r="KEA53" s="4"/>
      <c r="KEB53" s="4"/>
      <c r="KEC53" s="4"/>
      <c r="KED53" s="4"/>
      <c r="KEE53" s="4"/>
      <c r="KEF53" s="4"/>
      <c r="KEG53" s="4"/>
      <c r="KEH53" s="4"/>
      <c r="KEI53" s="4"/>
      <c r="KEJ53" s="4"/>
      <c r="KEK53" s="4"/>
      <c r="KEL53" s="4"/>
      <c r="KEM53" s="4"/>
      <c r="KEN53" s="4"/>
      <c r="KEO53" s="4"/>
      <c r="KEP53" s="4"/>
      <c r="KEQ53" s="4"/>
      <c r="KER53" s="4"/>
      <c r="KES53" s="4"/>
      <c r="KET53" s="4"/>
      <c r="KEU53" s="4"/>
      <c r="KEV53" s="4"/>
      <c r="KEW53" s="4"/>
      <c r="KEX53" s="4"/>
      <c r="KEY53" s="4"/>
      <c r="KEZ53" s="4"/>
      <c r="KFA53" s="4"/>
      <c r="KFB53" s="4"/>
      <c r="KFC53" s="4"/>
      <c r="KFD53" s="4"/>
      <c r="KFE53" s="4"/>
      <c r="KFF53" s="4"/>
      <c r="KFG53" s="4"/>
      <c r="KFH53" s="4"/>
      <c r="KFI53" s="4"/>
      <c r="KFJ53" s="4"/>
      <c r="KFK53" s="4"/>
      <c r="KFL53" s="4"/>
      <c r="KFM53" s="4"/>
      <c r="KFN53" s="4"/>
      <c r="KFO53" s="4"/>
      <c r="KFP53" s="4"/>
      <c r="KFQ53" s="4"/>
      <c r="KFR53" s="4"/>
      <c r="KFS53" s="4"/>
      <c r="KFT53" s="4"/>
      <c r="KFU53" s="4"/>
      <c r="KFV53" s="4"/>
      <c r="KFW53" s="4"/>
      <c r="KFX53" s="4"/>
      <c r="KFY53" s="4"/>
      <c r="KFZ53" s="4"/>
      <c r="KGA53" s="4"/>
      <c r="KGB53" s="4"/>
      <c r="KGC53" s="4"/>
      <c r="KGD53" s="4"/>
      <c r="KGE53" s="4"/>
      <c r="KGF53" s="4"/>
      <c r="KGG53" s="4"/>
      <c r="KGH53" s="4"/>
      <c r="KGI53" s="4"/>
      <c r="KGJ53" s="4"/>
      <c r="KGK53" s="4"/>
      <c r="KGL53" s="4"/>
      <c r="KGM53" s="4"/>
      <c r="KGN53" s="4"/>
      <c r="KGO53" s="4"/>
      <c r="KGP53" s="4"/>
      <c r="KGQ53" s="4"/>
      <c r="KGR53" s="4"/>
      <c r="KGS53" s="4"/>
      <c r="KGT53" s="4"/>
      <c r="KGU53" s="4"/>
      <c r="KGV53" s="4"/>
      <c r="KGW53" s="4"/>
      <c r="KGX53" s="4"/>
      <c r="KGY53" s="4"/>
      <c r="KGZ53" s="4"/>
      <c r="KHA53" s="4"/>
      <c r="KHB53" s="4"/>
      <c r="KHC53" s="4"/>
      <c r="KHD53" s="4"/>
      <c r="KHE53" s="4"/>
      <c r="KHF53" s="4"/>
      <c r="KHG53" s="4"/>
      <c r="KHH53" s="4"/>
      <c r="KHI53" s="4"/>
      <c r="KHJ53" s="4"/>
      <c r="KHK53" s="4"/>
      <c r="KHL53" s="4"/>
      <c r="KHM53" s="4"/>
      <c r="KHN53" s="4"/>
      <c r="KHO53" s="4"/>
      <c r="KHP53" s="4"/>
      <c r="KHQ53" s="4"/>
      <c r="KHR53" s="4"/>
      <c r="KHS53" s="4"/>
      <c r="KHT53" s="4"/>
      <c r="KHU53" s="4"/>
      <c r="KHV53" s="4"/>
      <c r="KHW53" s="4"/>
      <c r="KHX53" s="4"/>
      <c r="KHY53" s="4"/>
      <c r="KHZ53" s="4"/>
      <c r="KIA53" s="4"/>
      <c r="KIB53" s="4"/>
      <c r="KIC53" s="4"/>
      <c r="KID53" s="4"/>
      <c r="KIE53" s="4"/>
      <c r="KIF53" s="4"/>
      <c r="KIG53" s="4"/>
      <c r="KIH53" s="4"/>
      <c r="KII53" s="4"/>
      <c r="KIJ53" s="4"/>
      <c r="KIK53" s="4"/>
      <c r="KIL53" s="4"/>
      <c r="KIM53" s="4"/>
      <c r="KIN53" s="4"/>
      <c r="KIO53" s="4"/>
      <c r="KIP53" s="4"/>
      <c r="KIQ53" s="4"/>
      <c r="KIR53" s="4"/>
      <c r="KIS53" s="4"/>
      <c r="KIT53" s="4"/>
      <c r="KIU53" s="4"/>
      <c r="KIV53" s="4"/>
      <c r="KIW53" s="4"/>
      <c r="KIX53" s="4"/>
      <c r="KIY53" s="4"/>
      <c r="KIZ53" s="4"/>
      <c r="KJA53" s="4"/>
      <c r="KJB53" s="4"/>
      <c r="KJC53" s="4"/>
      <c r="KJD53" s="4"/>
      <c r="KJE53" s="4"/>
      <c r="KJF53" s="4"/>
      <c r="KJG53" s="4"/>
      <c r="KJH53" s="4"/>
      <c r="KJI53" s="4"/>
      <c r="KJJ53" s="4"/>
      <c r="KJK53" s="4"/>
      <c r="KJL53" s="4"/>
      <c r="KJM53" s="4"/>
      <c r="KJN53" s="4"/>
      <c r="KJO53" s="4"/>
      <c r="KJP53" s="4"/>
      <c r="KJQ53" s="4"/>
      <c r="KJR53" s="4"/>
      <c r="KJS53" s="4"/>
      <c r="KJT53" s="4"/>
      <c r="KJU53" s="4"/>
      <c r="KJV53" s="4"/>
      <c r="KJW53" s="4"/>
      <c r="KJX53" s="4"/>
      <c r="KJY53" s="4"/>
      <c r="KJZ53" s="4"/>
      <c r="KKA53" s="4"/>
      <c r="KKB53" s="4"/>
      <c r="KKC53" s="4"/>
      <c r="KKD53" s="4"/>
      <c r="KKE53" s="4"/>
      <c r="KKF53" s="4"/>
      <c r="KKG53" s="4"/>
      <c r="KKH53" s="4"/>
      <c r="KKI53" s="4"/>
      <c r="KKJ53" s="4"/>
      <c r="KKK53" s="4"/>
      <c r="KKL53" s="4"/>
      <c r="KKM53" s="4"/>
      <c r="KKN53" s="4"/>
      <c r="KKO53" s="4"/>
      <c r="KKP53" s="4"/>
      <c r="KKQ53" s="4"/>
      <c r="KKR53" s="4"/>
      <c r="KKS53" s="4"/>
      <c r="KKT53" s="4"/>
      <c r="KKU53" s="4"/>
      <c r="KKV53" s="4"/>
      <c r="KKW53" s="4"/>
      <c r="KKX53" s="4"/>
      <c r="KKY53" s="4"/>
      <c r="KKZ53" s="4"/>
      <c r="KLA53" s="4"/>
      <c r="KLB53" s="4"/>
      <c r="KLC53" s="4"/>
      <c r="KLD53" s="4"/>
      <c r="KLE53" s="4"/>
      <c r="KLF53" s="4"/>
      <c r="KLG53" s="4"/>
      <c r="KLH53" s="4"/>
      <c r="KLI53" s="4"/>
      <c r="KLJ53" s="4"/>
      <c r="KLK53" s="4"/>
      <c r="KLL53" s="4"/>
      <c r="KLM53" s="4"/>
      <c r="KLN53" s="4"/>
      <c r="KLO53" s="4"/>
      <c r="KLP53" s="4"/>
      <c r="KLQ53" s="4"/>
      <c r="KLR53" s="4"/>
      <c r="KLS53" s="4"/>
      <c r="KLT53" s="4"/>
      <c r="KLU53" s="4"/>
      <c r="KLV53" s="4"/>
      <c r="KLW53" s="4"/>
      <c r="KLX53" s="4"/>
      <c r="KLY53" s="4"/>
      <c r="KLZ53" s="4"/>
      <c r="KMA53" s="4"/>
      <c r="KMB53" s="4"/>
      <c r="KMC53" s="4"/>
      <c r="KMD53" s="4"/>
      <c r="KME53" s="4"/>
      <c r="KMF53" s="4"/>
      <c r="KMG53" s="4"/>
      <c r="KMH53" s="4"/>
      <c r="KMI53" s="4"/>
      <c r="KMJ53" s="4"/>
      <c r="KMK53" s="4"/>
      <c r="KML53" s="4"/>
      <c r="KMM53" s="4"/>
      <c r="KMN53" s="4"/>
      <c r="KMO53" s="4"/>
      <c r="KMP53" s="4"/>
      <c r="KMQ53" s="4"/>
      <c r="KMR53" s="4"/>
      <c r="KMS53" s="4"/>
      <c r="KMT53" s="4"/>
      <c r="KMU53" s="4"/>
      <c r="KMV53" s="4"/>
      <c r="KMW53" s="4"/>
      <c r="KMX53" s="4"/>
      <c r="KMY53" s="4"/>
      <c r="KMZ53" s="4"/>
      <c r="KNA53" s="4"/>
      <c r="KNB53" s="4"/>
      <c r="KNC53" s="4"/>
      <c r="KND53" s="4"/>
      <c r="KNE53" s="4"/>
      <c r="KNF53" s="4"/>
      <c r="KNG53" s="4"/>
      <c r="KNH53" s="4"/>
      <c r="KNI53" s="4"/>
      <c r="KNJ53" s="4"/>
      <c r="KNK53" s="4"/>
      <c r="KNL53" s="4"/>
      <c r="KNM53" s="4"/>
      <c r="KNN53" s="4"/>
      <c r="KNO53" s="4"/>
      <c r="KNP53" s="4"/>
      <c r="KNQ53" s="4"/>
      <c r="KNR53" s="4"/>
      <c r="KNS53" s="4"/>
      <c r="KNT53" s="4"/>
      <c r="KNU53" s="4"/>
      <c r="KNV53" s="4"/>
      <c r="KNW53" s="4"/>
      <c r="KNX53" s="4"/>
      <c r="KNY53" s="4"/>
      <c r="KNZ53" s="4"/>
      <c r="KOA53" s="4"/>
      <c r="KOB53" s="4"/>
      <c r="KOC53" s="4"/>
      <c r="KOD53" s="4"/>
      <c r="KOE53" s="4"/>
      <c r="KOF53" s="4"/>
      <c r="KOG53" s="4"/>
      <c r="KOH53" s="4"/>
      <c r="KOI53" s="4"/>
      <c r="KOJ53" s="4"/>
      <c r="KOK53" s="4"/>
      <c r="KOL53" s="4"/>
      <c r="KOM53" s="4"/>
      <c r="KON53" s="4"/>
      <c r="KOO53" s="4"/>
      <c r="KOP53" s="4"/>
      <c r="KOQ53" s="4"/>
      <c r="KOR53" s="4"/>
      <c r="KOS53" s="4"/>
      <c r="KOT53" s="4"/>
      <c r="KOU53" s="4"/>
      <c r="KOV53" s="4"/>
      <c r="KOW53" s="4"/>
      <c r="KOX53" s="4"/>
      <c r="KOY53" s="4"/>
      <c r="KOZ53" s="4"/>
      <c r="KPA53" s="4"/>
      <c r="KPB53" s="4"/>
      <c r="KPC53" s="4"/>
      <c r="KPD53" s="4"/>
      <c r="KPE53" s="4"/>
      <c r="KPF53" s="4"/>
      <c r="KPG53" s="4"/>
      <c r="KPH53" s="4"/>
      <c r="KPI53" s="4"/>
      <c r="KPJ53" s="4"/>
      <c r="KPK53" s="4"/>
      <c r="KPL53" s="4"/>
      <c r="KPM53" s="4"/>
      <c r="KPN53" s="4"/>
      <c r="KPO53" s="4"/>
      <c r="KPP53" s="4"/>
      <c r="KPQ53" s="4"/>
      <c r="KPR53" s="4"/>
      <c r="KPS53" s="4"/>
      <c r="KPT53" s="4"/>
      <c r="KPU53" s="4"/>
      <c r="KPV53" s="4"/>
      <c r="KPW53" s="4"/>
      <c r="KPX53" s="4"/>
      <c r="KPY53" s="4"/>
      <c r="KPZ53" s="4"/>
      <c r="KQA53" s="4"/>
      <c r="KQB53" s="4"/>
      <c r="KQC53" s="4"/>
      <c r="KQD53" s="4"/>
      <c r="KQE53" s="4"/>
      <c r="KQF53" s="4"/>
      <c r="KQG53" s="4"/>
      <c r="KQH53" s="4"/>
      <c r="KQI53" s="4"/>
      <c r="KQJ53" s="4"/>
      <c r="KQK53" s="4"/>
      <c r="KQL53" s="4"/>
      <c r="KQM53" s="4"/>
      <c r="KQN53" s="4"/>
      <c r="KQO53" s="4"/>
      <c r="KQP53" s="4"/>
      <c r="KQQ53" s="4"/>
      <c r="KQR53" s="4"/>
      <c r="KQS53" s="4"/>
      <c r="KQT53" s="4"/>
      <c r="KQU53" s="4"/>
      <c r="KQV53" s="4"/>
      <c r="KQW53" s="4"/>
      <c r="KQX53" s="4"/>
      <c r="KQY53" s="4"/>
      <c r="KQZ53" s="4"/>
      <c r="KRA53" s="4"/>
      <c r="KRB53" s="4"/>
      <c r="KRC53" s="4"/>
      <c r="KRD53" s="4"/>
      <c r="KRE53" s="4"/>
      <c r="KRF53" s="4"/>
      <c r="KRG53" s="4"/>
      <c r="KRH53" s="4"/>
      <c r="KRI53" s="4"/>
      <c r="KRJ53" s="4"/>
      <c r="KRK53" s="4"/>
      <c r="KRL53" s="4"/>
      <c r="KRM53" s="4"/>
      <c r="KRN53" s="4"/>
      <c r="KRO53" s="4"/>
      <c r="KRP53" s="4"/>
      <c r="KRQ53" s="4"/>
      <c r="KRR53" s="4"/>
      <c r="KRS53" s="4"/>
      <c r="KRT53" s="4"/>
      <c r="KRU53" s="4"/>
      <c r="KRV53" s="4"/>
      <c r="KRW53" s="4"/>
      <c r="KRX53" s="4"/>
      <c r="KRY53" s="4"/>
      <c r="KRZ53" s="4"/>
      <c r="KSA53" s="4"/>
      <c r="KSB53" s="4"/>
      <c r="KSC53" s="4"/>
      <c r="KSD53" s="4"/>
      <c r="KSE53" s="4"/>
      <c r="KSF53" s="4"/>
      <c r="KSG53" s="4"/>
      <c r="KSH53" s="4"/>
      <c r="KSI53" s="4"/>
      <c r="KSJ53" s="4"/>
      <c r="KSK53" s="4"/>
      <c r="KSL53" s="4"/>
      <c r="KSM53" s="4"/>
      <c r="KSN53" s="4"/>
      <c r="KSO53" s="4"/>
      <c r="KSP53" s="4"/>
      <c r="KSQ53" s="4"/>
      <c r="KSR53" s="4"/>
      <c r="KSS53" s="4"/>
      <c r="KST53" s="4"/>
      <c r="KSU53" s="4"/>
      <c r="KSV53" s="4"/>
      <c r="KSW53" s="4"/>
      <c r="KSX53" s="4"/>
      <c r="KSY53" s="4"/>
      <c r="KSZ53" s="4"/>
      <c r="KTA53" s="4"/>
      <c r="KTB53" s="4"/>
      <c r="KTC53" s="4"/>
      <c r="KTD53" s="4"/>
      <c r="KTE53" s="4"/>
      <c r="KTF53" s="4"/>
      <c r="KTG53" s="4"/>
      <c r="KTH53" s="4"/>
      <c r="KTI53" s="4"/>
      <c r="KTJ53" s="4"/>
      <c r="KTK53" s="4"/>
      <c r="KTL53" s="4"/>
      <c r="KTM53" s="4"/>
      <c r="KTN53" s="4"/>
      <c r="KTO53" s="4"/>
      <c r="KTP53" s="4"/>
      <c r="KTQ53" s="4"/>
      <c r="KTR53" s="4"/>
      <c r="KTS53" s="4"/>
      <c r="KTT53" s="4"/>
      <c r="KTU53" s="4"/>
      <c r="KTV53" s="4"/>
      <c r="KTW53" s="4"/>
      <c r="KTX53" s="4"/>
      <c r="KTY53" s="4"/>
      <c r="KTZ53" s="4"/>
      <c r="KUA53" s="4"/>
      <c r="KUB53" s="4"/>
      <c r="KUC53" s="4"/>
      <c r="KUD53" s="4"/>
      <c r="KUE53" s="4"/>
      <c r="KUF53" s="4"/>
      <c r="KUG53" s="4"/>
      <c r="KUH53" s="4"/>
      <c r="KUI53" s="4"/>
      <c r="KUJ53" s="4"/>
      <c r="KUK53" s="4"/>
      <c r="KUL53" s="4"/>
      <c r="KUM53" s="4"/>
      <c r="KUN53" s="4"/>
      <c r="KUO53" s="4"/>
      <c r="KUP53" s="4"/>
      <c r="KUQ53" s="4"/>
      <c r="KUR53" s="4"/>
      <c r="KUS53" s="4"/>
      <c r="KUT53" s="4"/>
      <c r="KUU53" s="4"/>
      <c r="KUV53" s="4"/>
      <c r="KUW53" s="4"/>
      <c r="KUX53" s="4"/>
      <c r="KUY53" s="4"/>
      <c r="KUZ53" s="4"/>
      <c r="KVA53" s="4"/>
      <c r="KVB53" s="4"/>
      <c r="KVC53" s="4"/>
      <c r="KVD53" s="4"/>
      <c r="KVE53" s="4"/>
      <c r="KVF53" s="4"/>
      <c r="KVG53" s="4"/>
      <c r="KVH53" s="4"/>
      <c r="KVI53" s="4"/>
      <c r="KVJ53" s="4"/>
      <c r="KVK53" s="4"/>
      <c r="KVL53" s="4"/>
      <c r="KVM53" s="4"/>
      <c r="KVN53" s="4"/>
      <c r="KVO53" s="4"/>
      <c r="KVP53" s="4"/>
      <c r="KVQ53" s="4"/>
      <c r="KVR53" s="4"/>
      <c r="KVS53" s="4"/>
      <c r="KVT53" s="4"/>
      <c r="KVU53" s="4"/>
      <c r="KVV53" s="4"/>
      <c r="KVW53" s="4"/>
      <c r="KVX53" s="4"/>
      <c r="KVY53" s="4"/>
      <c r="KVZ53" s="4"/>
      <c r="KWA53" s="4"/>
      <c r="KWB53" s="4"/>
      <c r="KWC53" s="4"/>
      <c r="KWD53" s="4"/>
      <c r="KWE53" s="4"/>
      <c r="KWF53" s="4"/>
      <c r="KWG53" s="4"/>
      <c r="KWH53" s="4"/>
      <c r="KWI53" s="4"/>
      <c r="KWJ53" s="4"/>
      <c r="KWK53" s="4"/>
      <c r="KWL53" s="4"/>
      <c r="KWM53" s="4"/>
      <c r="KWN53" s="4"/>
      <c r="KWO53" s="4"/>
      <c r="KWP53" s="4"/>
      <c r="KWQ53" s="4"/>
      <c r="KWR53" s="4"/>
      <c r="KWS53" s="4"/>
      <c r="KWT53" s="4"/>
      <c r="KWU53" s="4"/>
      <c r="KWV53" s="4"/>
      <c r="KWW53" s="4"/>
      <c r="KWX53" s="4"/>
      <c r="KWY53" s="4"/>
      <c r="KWZ53" s="4"/>
      <c r="KXA53" s="4"/>
      <c r="KXB53" s="4"/>
      <c r="KXC53" s="4"/>
      <c r="KXD53" s="4"/>
      <c r="KXE53" s="4"/>
      <c r="KXF53" s="4"/>
      <c r="KXG53" s="4"/>
      <c r="KXH53" s="4"/>
      <c r="KXI53" s="4"/>
      <c r="KXJ53" s="4"/>
      <c r="KXK53" s="4"/>
      <c r="KXL53" s="4"/>
      <c r="KXM53" s="4"/>
      <c r="KXN53" s="4"/>
      <c r="KXO53" s="4"/>
      <c r="KXP53" s="4"/>
      <c r="KXQ53" s="4"/>
      <c r="KXR53" s="4"/>
      <c r="KXS53" s="4"/>
      <c r="KXT53" s="4"/>
      <c r="KXU53" s="4"/>
      <c r="KXV53" s="4"/>
      <c r="KXW53" s="4"/>
      <c r="KXX53" s="4"/>
      <c r="KXY53" s="4"/>
      <c r="KXZ53" s="4"/>
      <c r="KYA53" s="4"/>
      <c r="KYB53" s="4"/>
      <c r="KYC53" s="4"/>
      <c r="KYD53" s="4"/>
      <c r="KYE53" s="4"/>
      <c r="KYF53" s="4"/>
      <c r="KYG53" s="4"/>
      <c r="KYH53" s="4"/>
      <c r="KYI53" s="4"/>
      <c r="KYJ53" s="4"/>
      <c r="KYK53" s="4"/>
      <c r="KYL53" s="4"/>
      <c r="KYM53" s="4"/>
      <c r="KYN53" s="4"/>
      <c r="KYO53" s="4"/>
      <c r="KYP53" s="4"/>
      <c r="KYQ53" s="4"/>
      <c r="KYR53" s="4"/>
      <c r="KYS53" s="4"/>
      <c r="KYT53" s="4"/>
      <c r="KYU53" s="4"/>
      <c r="KYV53" s="4"/>
      <c r="KYW53" s="4"/>
      <c r="KYX53" s="4"/>
      <c r="KYY53" s="4"/>
      <c r="KYZ53" s="4"/>
      <c r="KZA53" s="4"/>
      <c r="KZB53" s="4"/>
      <c r="KZC53" s="4"/>
      <c r="KZD53" s="4"/>
      <c r="KZE53" s="4"/>
      <c r="KZF53" s="4"/>
      <c r="KZG53" s="4"/>
      <c r="KZH53" s="4"/>
      <c r="KZI53" s="4"/>
      <c r="KZJ53" s="4"/>
      <c r="KZK53" s="4"/>
      <c r="KZL53" s="4"/>
      <c r="KZM53" s="4"/>
      <c r="KZN53" s="4"/>
      <c r="KZO53" s="4"/>
      <c r="KZP53" s="4"/>
      <c r="KZQ53" s="4"/>
      <c r="KZR53" s="4"/>
      <c r="KZS53" s="4"/>
      <c r="KZT53" s="4"/>
      <c r="KZU53" s="4"/>
      <c r="KZV53" s="4"/>
      <c r="KZW53" s="4"/>
      <c r="KZX53" s="4"/>
      <c r="KZY53" s="4"/>
      <c r="KZZ53" s="4"/>
      <c r="LAA53" s="4"/>
      <c r="LAB53" s="4"/>
      <c r="LAC53" s="4"/>
      <c r="LAD53" s="4"/>
      <c r="LAE53" s="4"/>
      <c r="LAF53" s="4"/>
      <c r="LAG53" s="4"/>
      <c r="LAH53" s="4"/>
      <c r="LAI53" s="4"/>
      <c r="LAJ53" s="4"/>
      <c r="LAK53" s="4"/>
      <c r="LAL53" s="4"/>
      <c r="LAM53" s="4"/>
      <c r="LAN53" s="4"/>
      <c r="LAO53" s="4"/>
      <c r="LAP53" s="4"/>
      <c r="LAQ53" s="4"/>
      <c r="LAR53" s="4"/>
      <c r="LAS53" s="4"/>
      <c r="LAT53" s="4"/>
      <c r="LAU53" s="4"/>
      <c r="LAV53" s="4"/>
      <c r="LAW53" s="4"/>
      <c r="LAX53" s="4"/>
      <c r="LAY53" s="4"/>
      <c r="LAZ53" s="4"/>
      <c r="LBA53" s="4"/>
      <c r="LBB53" s="4"/>
      <c r="LBC53" s="4"/>
      <c r="LBD53" s="4"/>
      <c r="LBE53" s="4"/>
      <c r="LBF53" s="4"/>
      <c r="LBG53" s="4"/>
      <c r="LBH53" s="4"/>
      <c r="LBI53" s="4"/>
      <c r="LBJ53" s="4"/>
      <c r="LBK53" s="4"/>
      <c r="LBL53" s="4"/>
      <c r="LBM53" s="4"/>
      <c r="LBN53" s="4"/>
      <c r="LBO53" s="4"/>
      <c r="LBP53" s="4"/>
      <c r="LBQ53" s="4"/>
      <c r="LBR53" s="4"/>
      <c r="LBS53" s="4"/>
      <c r="LBT53" s="4"/>
      <c r="LBU53" s="4"/>
      <c r="LBV53" s="4"/>
      <c r="LBW53" s="4"/>
      <c r="LBX53" s="4"/>
      <c r="LBY53" s="4"/>
      <c r="LBZ53" s="4"/>
      <c r="LCA53" s="4"/>
      <c r="LCB53" s="4"/>
      <c r="LCC53" s="4"/>
      <c r="LCD53" s="4"/>
      <c r="LCE53" s="4"/>
      <c r="LCF53" s="4"/>
      <c r="LCG53" s="4"/>
      <c r="LCH53" s="4"/>
      <c r="LCI53" s="4"/>
      <c r="LCJ53" s="4"/>
      <c r="LCK53" s="4"/>
      <c r="LCL53" s="4"/>
      <c r="LCM53" s="4"/>
      <c r="LCN53" s="4"/>
      <c r="LCO53" s="4"/>
      <c r="LCP53" s="4"/>
      <c r="LCQ53" s="4"/>
      <c r="LCR53" s="4"/>
      <c r="LCS53" s="4"/>
      <c r="LCT53" s="4"/>
      <c r="LCU53" s="4"/>
      <c r="LCV53" s="4"/>
      <c r="LCW53" s="4"/>
      <c r="LCX53" s="4"/>
      <c r="LCY53" s="4"/>
      <c r="LCZ53" s="4"/>
      <c r="LDA53" s="4"/>
      <c r="LDB53" s="4"/>
      <c r="LDC53" s="4"/>
      <c r="LDD53" s="4"/>
      <c r="LDE53" s="4"/>
      <c r="LDF53" s="4"/>
      <c r="LDG53" s="4"/>
      <c r="LDH53" s="4"/>
      <c r="LDI53" s="4"/>
      <c r="LDJ53" s="4"/>
      <c r="LDK53" s="4"/>
      <c r="LDL53" s="4"/>
      <c r="LDM53" s="4"/>
      <c r="LDN53" s="4"/>
      <c r="LDO53" s="4"/>
      <c r="LDP53" s="4"/>
      <c r="LDQ53" s="4"/>
      <c r="LDR53" s="4"/>
      <c r="LDS53" s="4"/>
      <c r="LDT53" s="4"/>
      <c r="LDU53" s="4"/>
      <c r="LDV53" s="4"/>
      <c r="LDW53" s="4"/>
      <c r="LDX53" s="4"/>
      <c r="LDY53" s="4"/>
      <c r="LDZ53" s="4"/>
      <c r="LEA53" s="4"/>
      <c r="LEB53" s="4"/>
      <c r="LEC53" s="4"/>
      <c r="LED53" s="4"/>
      <c r="LEE53" s="4"/>
      <c r="LEF53" s="4"/>
      <c r="LEG53" s="4"/>
      <c r="LEH53" s="4"/>
      <c r="LEI53" s="4"/>
      <c r="LEJ53" s="4"/>
      <c r="LEK53" s="4"/>
      <c r="LEL53" s="4"/>
      <c r="LEM53" s="4"/>
      <c r="LEN53" s="4"/>
      <c r="LEO53" s="4"/>
      <c r="LEP53" s="4"/>
      <c r="LEQ53" s="4"/>
      <c r="LER53" s="4"/>
      <c r="LES53" s="4"/>
      <c r="LET53" s="4"/>
      <c r="LEU53" s="4"/>
      <c r="LEV53" s="4"/>
      <c r="LEW53" s="4"/>
      <c r="LEX53" s="4"/>
      <c r="LEY53" s="4"/>
      <c r="LEZ53" s="4"/>
      <c r="LFA53" s="4"/>
      <c r="LFB53" s="4"/>
      <c r="LFC53" s="4"/>
      <c r="LFD53" s="4"/>
      <c r="LFE53" s="4"/>
      <c r="LFF53" s="4"/>
      <c r="LFG53" s="4"/>
      <c r="LFH53" s="4"/>
      <c r="LFI53" s="4"/>
      <c r="LFJ53" s="4"/>
      <c r="LFK53" s="4"/>
      <c r="LFL53" s="4"/>
      <c r="LFM53" s="4"/>
      <c r="LFN53" s="4"/>
      <c r="LFO53" s="4"/>
      <c r="LFP53" s="4"/>
      <c r="LFQ53" s="4"/>
      <c r="LFR53" s="4"/>
      <c r="LFS53" s="4"/>
      <c r="LFT53" s="4"/>
      <c r="LFU53" s="4"/>
      <c r="LFV53" s="4"/>
      <c r="LFW53" s="4"/>
      <c r="LFX53" s="4"/>
      <c r="LFY53" s="4"/>
      <c r="LFZ53" s="4"/>
      <c r="LGA53" s="4"/>
      <c r="LGB53" s="4"/>
      <c r="LGC53" s="4"/>
      <c r="LGD53" s="4"/>
      <c r="LGE53" s="4"/>
      <c r="LGF53" s="4"/>
      <c r="LGG53" s="4"/>
      <c r="LGH53" s="4"/>
      <c r="LGI53" s="4"/>
      <c r="LGJ53" s="4"/>
      <c r="LGK53" s="4"/>
      <c r="LGL53" s="4"/>
      <c r="LGM53" s="4"/>
      <c r="LGN53" s="4"/>
      <c r="LGO53" s="4"/>
      <c r="LGP53" s="4"/>
      <c r="LGQ53" s="4"/>
      <c r="LGR53" s="4"/>
      <c r="LGS53" s="4"/>
      <c r="LGT53" s="4"/>
      <c r="LGU53" s="4"/>
      <c r="LGV53" s="4"/>
      <c r="LGW53" s="4"/>
      <c r="LGX53" s="4"/>
      <c r="LGY53" s="4"/>
      <c r="LGZ53" s="4"/>
      <c r="LHA53" s="4"/>
      <c r="LHB53" s="4"/>
      <c r="LHC53" s="4"/>
      <c r="LHD53" s="4"/>
      <c r="LHE53" s="4"/>
      <c r="LHF53" s="4"/>
      <c r="LHG53" s="4"/>
      <c r="LHH53" s="4"/>
      <c r="LHI53" s="4"/>
      <c r="LHJ53" s="4"/>
      <c r="LHK53" s="4"/>
      <c r="LHL53" s="4"/>
      <c r="LHM53" s="4"/>
      <c r="LHN53" s="4"/>
      <c r="LHO53" s="4"/>
      <c r="LHP53" s="4"/>
      <c r="LHQ53" s="4"/>
      <c r="LHR53" s="4"/>
      <c r="LHS53" s="4"/>
      <c r="LHT53" s="4"/>
      <c r="LHU53" s="4"/>
      <c r="LHV53" s="4"/>
      <c r="LHW53" s="4"/>
      <c r="LHX53" s="4"/>
      <c r="LHY53" s="4"/>
      <c r="LHZ53" s="4"/>
      <c r="LIA53" s="4"/>
      <c r="LIB53" s="4"/>
      <c r="LIC53" s="4"/>
      <c r="LID53" s="4"/>
      <c r="LIE53" s="4"/>
      <c r="LIF53" s="4"/>
      <c r="LIG53" s="4"/>
      <c r="LIH53" s="4"/>
      <c r="LII53" s="4"/>
      <c r="LIJ53" s="4"/>
      <c r="LIK53" s="4"/>
      <c r="LIL53" s="4"/>
      <c r="LIM53" s="4"/>
      <c r="LIN53" s="4"/>
      <c r="LIO53" s="4"/>
      <c r="LIP53" s="4"/>
      <c r="LIQ53" s="4"/>
      <c r="LIR53" s="4"/>
      <c r="LIS53" s="4"/>
      <c r="LIT53" s="4"/>
      <c r="LIU53" s="4"/>
      <c r="LIV53" s="4"/>
      <c r="LIW53" s="4"/>
      <c r="LIX53" s="4"/>
      <c r="LIY53" s="4"/>
      <c r="LIZ53" s="4"/>
      <c r="LJA53" s="4"/>
      <c r="LJB53" s="4"/>
      <c r="LJC53" s="4"/>
      <c r="LJD53" s="4"/>
      <c r="LJE53" s="4"/>
      <c r="LJF53" s="4"/>
      <c r="LJG53" s="4"/>
      <c r="LJH53" s="4"/>
      <c r="LJI53" s="4"/>
      <c r="LJJ53" s="4"/>
      <c r="LJK53" s="4"/>
      <c r="LJL53" s="4"/>
      <c r="LJM53" s="4"/>
      <c r="LJN53" s="4"/>
      <c r="LJO53" s="4"/>
      <c r="LJP53" s="4"/>
      <c r="LJQ53" s="4"/>
      <c r="LJR53" s="4"/>
      <c r="LJS53" s="4"/>
      <c r="LJT53" s="4"/>
      <c r="LJU53" s="4"/>
      <c r="LJV53" s="4"/>
      <c r="LJW53" s="4"/>
      <c r="LJX53" s="4"/>
      <c r="LJY53" s="4"/>
      <c r="LJZ53" s="4"/>
      <c r="LKA53" s="4"/>
      <c r="LKB53" s="4"/>
      <c r="LKC53" s="4"/>
      <c r="LKD53" s="4"/>
      <c r="LKE53" s="4"/>
      <c r="LKF53" s="4"/>
      <c r="LKG53" s="4"/>
      <c r="LKH53" s="4"/>
      <c r="LKI53" s="4"/>
      <c r="LKJ53" s="4"/>
      <c r="LKK53" s="4"/>
      <c r="LKL53" s="4"/>
      <c r="LKM53" s="4"/>
      <c r="LKN53" s="4"/>
      <c r="LKO53" s="4"/>
      <c r="LKP53" s="4"/>
      <c r="LKQ53" s="4"/>
      <c r="LKR53" s="4"/>
      <c r="LKS53" s="4"/>
      <c r="LKT53" s="4"/>
      <c r="LKU53" s="4"/>
      <c r="LKV53" s="4"/>
      <c r="LKW53" s="4"/>
      <c r="LKX53" s="4"/>
      <c r="LKY53" s="4"/>
      <c r="LKZ53" s="4"/>
      <c r="LLA53" s="4"/>
      <c r="LLB53" s="4"/>
      <c r="LLC53" s="4"/>
      <c r="LLD53" s="4"/>
      <c r="LLE53" s="4"/>
      <c r="LLF53" s="4"/>
      <c r="LLG53" s="4"/>
      <c r="LLH53" s="4"/>
      <c r="LLI53" s="4"/>
      <c r="LLJ53" s="4"/>
      <c r="LLK53" s="4"/>
      <c r="LLL53" s="4"/>
      <c r="LLM53" s="4"/>
      <c r="LLN53" s="4"/>
      <c r="LLO53" s="4"/>
      <c r="LLP53" s="4"/>
      <c r="LLQ53" s="4"/>
      <c r="LLR53" s="4"/>
      <c r="LLS53" s="4"/>
      <c r="LLT53" s="4"/>
      <c r="LLU53" s="4"/>
      <c r="LLV53" s="4"/>
      <c r="LLW53" s="4"/>
      <c r="LLX53" s="4"/>
      <c r="LLY53" s="4"/>
      <c r="LLZ53" s="4"/>
      <c r="LMA53" s="4"/>
      <c r="LMB53" s="4"/>
      <c r="LMC53" s="4"/>
      <c r="LMD53" s="4"/>
      <c r="LME53" s="4"/>
      <c r="LMF53" s="4"/>
      <c r="LMG53" s="4"/>
      <c r="LMH53" s="4"/>
      <c r="LMI53" s="4"/>
      <c r="LMJ53" s="4"/>
      <c r="LMK53" s="4"/>
      <c r="LML53" s="4"/>
      <c r="LMM53" s="4"/>
      <c r="LMN53" s="4"/>
      <c r="LMO53" s="4"/>
      <c r="LMP53" s="4"/>
      <c r="LMQ53" s="4"/>
      <c r="LMR53" s="4"/>
      <c r="LMS53" s="4"/>
      <c r="LMT53" s="4"/>
      <c r="LMU53" s="4"/>
      <c r="LMV53" s="4"/>
      <c r="LMW53" s="4"/>
      <c r="LMX53" s="4"/>
      <c r="LMY53" s="4"/>
      <c r="LMZ53" s="4"/>
      <c r="LNA53" s="4"/>
      <c r="LNB53" s="4"/>
      <c r="LNC53" s="4"/>
      <c r="LND53" s="4"/>
      <c r="LNE53" s="4"/>
      <c r="LNF53" s="4"/>
      <c r="LNG53" s="4"/>
      <c r="LNH53" s="4"/>
      <c r="LNI53" s="4"/>
      <c r="LNJ53" s="4"/>
      <c r="LNK53" s="4"/>
      <c r="LNL53" s="4"/>
      <c r="LNM53" s="4"/>
      <c r="LNN53" s="4"/>
      <c r="LNO53" s="4"/>
      <c r="LNP53" s="4"/>
      <c r="LNQ53" s="4"/>
      <c r="LNR53" s="4"/>
      <c r="LNS53" s="4"/>
      <c r="LNT53" s="4"/>
      <c r="LNU53" s="4"/>
      <c r="LNV53" s="4"/>
      <c r="LNW53" s="4"/>
      <c r="LNX53" s="4"/>
      <c r="LNY53" s="4"/>
      <c r="LNZ53" s="4"/>
      <c r="LOA53" s="4"/>
      <c r="LOB53" s="4"/>
      <c r="LOC53" s="4"/>
      <c r="LOD53" s="4"/>
      <c r="LOE53" s="4"/>
      <c r="LOF53" s="4"/>
      <c r="LOG53" s="4"/>
      <c r="LOH53" s="4"/>
      <c r="LOI53" s="4"/>
      <c r="LOJ53" s="4"/>
      <c r="LOK53" s="4"/>
      <c r="LOL53" s="4"/>
      <c r="LOM53" s="4"/>
      <c r="LON53" s="4"/>
      <c r="LOO53" s="4"/>
      <c r="LOP53" s="4"/>
      <c r="LOQ53" s="4"/>
      <c r="LOR53" s="4"/>
      <c r="LOS53" s="4"/>
      <c r="LOT53" s="4"/>
      <c r="LOU53" s="4"/>
      <c r="LOV53" s="4"/>
      <c r="LOW53" s="4"/>
      <c r="LOX53" s="4"/>
      <c r="LOY53" s="4"/>
      <c r="LOZ53" s="4"/>
      <c r="LPA53" s="4"/>
      <c r="LPB53" s="4"/>
      <c r="LPC53" s="4"/>
      <c r="LPD53" s="4"/>
      <c r="LPE53" s="4"/>
      <c r="LPF53" s="4"/>
      <c r="LPG53" s="4"/>
      <c r="LPH53" s="4"/>
      <c r="LPI53" s="4"/>
      <c r="LPJ53" s="4"/>
      <c r="LPK53" s="4"/>
      <c r="LPL53" s="4"/>
      <c r="LPM53" s="4"/>
      <c r="LPN53" s="4"/>
      <c r="LPO53" s="4"/>
      <c r="LPP53" s="4"/>
      <c r="LPQ53" s="4"/>
      <c r="LPR53" s="4"/>
      <c r="LPS53" s="4"/>
      <c r="LPT53" s="4"/>
      <c r="LPU53" s="4"/>
      <c r="LPV53" s="4"/>
      <c r="LPW53" s="4"/>
      <c r="LPX53" s="4"/>
      <c r="LPY53" s="4"/>
      <c r="LPZ53" s="4"/>
      <c r="LQA53" s="4"/>
      <c r="LQB53" s="4"/>
      <c r="LQC53" s="4"/>
      <c r="LQD53" s="4"/>
      <c r="LQE53" s="4"/>
      <c r="LQF53" s="4"/>
      <c r="LQG53" s="4"/>
      <c r="LQH53" s="4"/>
      <c r="LQI53" s="4"/>
      <c r="LQJ53" s="4"/>
      <c r="LQK53" s="4"/>
      <c r="LQL53" s="4"/>
      <c r="LQM53" s="4"/>
      <c r="LQN53" s="4"/>
      <c r="LQO53" s="4"/>
      <c r="LQP53" s="4"/>
      <c r="LQQ53" s="4"/>
      <c r="LQR53" s="4"/>
      <c r="LQS53" s="4"/>
      <c r="LQT53" s="4"/>
      <c r="LQU53" s="4"/>
      <c r="LQV53" s="4"/>
      <c r="LQW53" s="4"/>
      <c r="LQX53" s="4"/>
      <c r="LQY53" s="4"/>
      <c r="LQZ53" s="4"/>
      <c r="LRA53" s="4"/>
      <c r="LRB53" s="4"/>
      <c r="LRC53" s="4"/>
      <c r="LRD53" s="4"/>
      <c r="LRE53" s="4"/>
      <c r="LRF53" s="4"/>
      <c r="LRG53" s="4"/>
      <c r="LRH53" s="4"/>
      <c r="LRI53" s="4"/>
      <c r="LRJ53" s="4"/>
      <c r="LRK53" s="4"/>
      <c r="LRL53" s="4"/>
      <c r="LRM53" s="4"/>
      <c r="LRN53" s="4"/>
      <c r="LRO53" s="4"/>
      <c r="LRP53" s="4"/>
      <c r="LRQ53" s="4"/>
      <c r="LRR53" s="4"/>
      <c r="LRS53" s="4"/>
      <c r="LRT53" s="4"/>
      <c r="LRU53" s="4"/>
      <c r="LRV53" s="4"/>
      <c r="LRW53" s="4"/>
      <c r="LRX53" s="4"/>
      <c r="LRY53" s="4"/>
      <c r="LRZ53" s="4"/>
      <c r="LSA53" s="4"/>
      <c r="LSB53" s="4"/>
      <c r="LSC53" s="4"/>
      <c r="LSD53" s="4"/>
      <c r="LSE53" s="4"/>
      <c r="LSF53" s="4"/>
      <c r="LSG53" s="4"/>
      <c r="LSH53" s="4"/>
      <c r="LSI53" s="4"/>
      <c r="LSJ53" s="4"/>
      <c r="LSK53" s="4"/>
      <c r="LSL53" s="4"/>
      <c r="LSM53" s="4"/>
      <c r="LSN53" s="4"/>
      <c r="LSO53" s="4"/>
      <c r="LSP53" s="4"/>
      <c r="LSQ53" s="4"/>
      <c r="LSR53" s="4"/>
      <c r="LSS53" s="4"/>
      <c r="LST53" s="4"/>
      <c r="LSU53" s="4"/>
      <c r="LSV53" s="4"/>
      <c r="LSW53" s="4"/>
      <c r="LSX53" s="4"/>
      <c r="LSY53" s="4"/>
      <c r="LSZ53" s="4"/>
      <c r="LTA53" s="4"/>
      <c r="LTB53" s="4"/>
      <c r="LTC53" s="4"/>
      <c r="LTD53" s="4"/>
      <c r="LTE53" s="4"/>
      <c r="LTF53" s="4"/>
      <c r="LTG53" s="4"/>
      <c r="LTH53" s="4"/>
      <c r="LTI53" s="4"/>
      <c r="LTJ53" s="4"/>
      <c r="LTK53" s="4"/>
      <c r="LTL53" s="4"/>
      <c r="LTM53" s="4"/>
      <c r="LTN53" s="4"/>
      <c r="LTO53" s="4"/>
      <c r="LTP53" s="4"/>
      <c r="LTQ53" s="4"/>
      <c r="LTR53" s="4"/>
      <c r="LTS53" s="4"/>
      <c r="LTT53" s="4"/>
      <c r="LTU53" s="4"/>
      <c r="LTV53" s="4"/>
      <c r="LTW53" s="4"/>
      <c r="LTX53" s="4"/>
      <c r="LTY53" s="4"/>
      <c r="LTZ53" s="4"/>
      <c r="LUA53" s="4"/>
      <c r="LUB53" s="4"/>
      <c r="LUC53" s="4"/>
      <c r="LUD53" s="4"/>
      <c r="LUE53" s="4"/>
      <c r="LUF53" s="4"/>
      <c r="LUG53" s="4"/>
      <c r="LUH53" s="4"/>
      <c r="LUI53" s="4"/>
      <c r="LUJ53" s="4"/>
      <c r="LUK53" s="4"/>
      <c r="LUL53" s="4"/>
      <c r="LUM53" s="4"/>
      <c r="LUN53" s="4"/>
      <c r="LUO53" s="4"/>
      <c r="LUP53" s="4"/>
      <c r="LUQ53" s="4"/>
      <c r="LUR53" s="4"/>
      <c r="LUS53" s="4"/>
      <c r="LUT53" s="4"/>
      <c r="LUU53" s="4"/>
      <c r="LUV53" s="4"/>
      <c r="LUW53" s="4"/>
      <c r="LUX53" s="4"/>
      <c r="LUY53" s="4"/>
      <c r="LUZ53" s="4"/>
      <c r="LVA53" s="4"/>
      <c r="LVB53" s="4"/>
      <c r="LVC53" s="4"/>
      <c r="LVD53" s="4"/>
      <c r="LVE53" s="4"/>
      <c r="LVF53" s="4"/>
      <c r="LVG53" s="4"/>
      <c r="LVH53" s="4"/>
      <c r="LVI53" s="4"/>
      <c r="LVJ53" s="4"/>
      <c r="LVK53" s="4"/>
      <c r="LVL53" s="4"/>
      <c r="LVM53" s="4"/>
      <c r="LVN53" s="4"/>
      <c r="LVO53" s="4"/>
      <c r="LVP53" s="4"/>
      <c r="LVQ53" s="4"/>
      <c r="LVR53" s="4"/>
      <c r="LVS53" s="4"/>
      <c r="LVT53" s="4"/>
      <c r="LVU53" s="4"/>
      <c r="LVV53" s="4"/>
      <c r="LVW53" s="4"/>
      <c r="LVX53" s="4"/>
      <c r="LVY53" s="4"/>
      <c r="LVZ53" s="4"/>
      <c r="LWA53" s="4"/>
      <c r="LWB53" s="4"/>
      <c r="LWC53" s="4"/>
      <c r="LWD53" s="4"/>
      <c r="LWE53" s="4"/>
      <c r="LWF53" s="4"/>
      <c r="LWG53" s="4"/>
      <c r="LWH53" s="4"/>
      <c r="LWI53" s="4"/>
      <c r="LWJ53" s="4"/>
      <c r="LWK53" s="4"/>
      <c r="LWL53" s="4"/>
      <c r="LWM53" s="4"/>
      <c r="LWN53" s="4"/>
      <c r="LWO53" s="4"/>
      <c r="LWP53" s="4"/>
      <c r="LWQ53" s="4"/>
      <c r="LWR53" s="4"/>
      <c r="LWS53" s="4"/>
      <c r="LWT53" s="4"/>
      <c r="LWU53" s="4"/>
      <c r="LWV53" s="4"/>
      <c r="LWW53" s="4"/>
      <c r="LWX53" s="4"/>
      <c r="LWY53" s="4"/>
      <c r="LWZ53" s="4"/>
      <c r="LXA53" s="4"/>
      <c r="LXB53" s="4"/>
      <c r="LXC53" s="4"/>
      <c r="LXD53" s="4"/>
      <c r="LXE53" s="4"/>
      <c r="LXF53" s="4"/>
      <c r="LXG53" s="4"/>
      <c r="LXH53" s="4"/>
      <c r="LXI53" s="4"/>
      <c r="LXJ53" s="4"/>
      <c r="LXK53" s="4"/>
      <c r="LXL53" s="4"/>
      <c r="LXM53" s="4"/>
      <c r="LXN53" s="4"/>
      <c r="LXO53" s="4"/>
      <c r="LXP53" s="4"/>
      <c r="LXQ53" s="4"/>
      <c r="LXR53" s="4"/>
      <c r="LXS53" s="4"/>
      <c r="LXT53" s="4"/>
      <c r="LXU53" s="4"/>
      <c r="LXV53" s="4"/>
      <c r="LXW53" s="4"/>
      <c r="LXX53" s="4"/>
      <c r="LXY53" s="4"/>
      <c r="LXZ53" s="4"/>
      <c r="LYA53" s="4"/>
      <c r="LYB53" s="4"/>
      <c r="LYC53" s="4"/>
      <c r="LYD53" s="4"/>
      <c r="LYE53" s="4"/>
      <c r="LYF53" s="4"/>
      <c r="LYG53" s="4"/>
      <c r="LYH53" s="4"/>
      <c r="LYI53" s="4"/>
      <c r="LYJ53" s="4"/>
      <c r="LYK53" s="4"/>
      <c r="LYL53" s="4"/>
      <c r="LYM53" s="4"/>
      <c r="LYN53" s="4"/>
      <c r="LYO53" s="4"/>
      <c r="LYP53" s="4"/>
      <c r="LYQ53" s="4"/>
      <c r="LYR53" s="4"/>
      <c r="LYS53" s="4"/>
      <c r="LYT53" s="4"/>
      <c r="LYU53" s="4"/>
      <c r="LYV53" s="4"/>
      <c r="LYW53" s="4"/>
      <c r="LYX53" s="4"/>
      <c r="LYY53" s="4"/>
      <c r="LYZ53" s="4"/>
      <c r="LZA53" s="4"/>
      <c r="LZB53" s="4"/>
      <c r="LZC53" s="4"/>
      <c r="LZD53" s="4"/>
      <c r="LZE53" s="4"/>
      <c r="LZF53" s="4"/>
      <c r="LZG53" s="4"/>
      <c r="LZH53" s="4"/>
      <c r="LZI53" s="4"/>
      <c r="LZJ53" s="4"/>
      <c r="LZK53" s="4"/>
      <c r="LZL53" s="4"/>
      <c r="LZM53" s="4"/>
      <c r="LZN53" s="4"/>
      <c r="LZO53" s="4"/>
      <c r="LZP53" s="4"/>
      <c r="LZQ53" s="4"/>
      <c r="LZR53" s="4"/>
      <c r="LZS53" s="4"/>
      <c r="LZT53" s="4"/>
      <c r="LZU53" s="4"/>
      <c r="LZV53" s="4"/>
      <c r="LZW53" s="4"/>
      <c r="LZX53" s="4"/>
      <c r="LZY53" s="4"/>
      <c r="LZZ53" s="4"/>
      <c r="MAA53" s="4"/>
      <c r="MAB53" s="4"/>
      <c r="MAC53" s="4"/>
      <c r="MAD53" s="4"/>
      <c r="MAE53" s="4"/>
      <c r="MAF53" s="4"/>
      <c r="MAG53" s="4"/>
      <c r="MAH53" s="4"/>
      <c r="MAI53" s="4"/>
      <c r="MAJ53" s="4"/>
      <c r="MAK53" s="4"/>
      <c r="MAL53" s="4"/>
      <c r="MAM53" s="4"/>
      <c r="MAN53" s="4"/>
      <c r="MAO53" s="4"/>
      <c r="MAP53" s="4"/>
      <c r="MAQ53" s="4"/>
      <c r="MAR53" s="4"/>
      <c r="MAS53" s="4"/>
      <c r="MAT53" s="4"/>
      <c r="MAU53" s="4"/>
      <c r="MAV53" s="4"/>
      <c r="MAW53" s="4"/>
      <c r="MAX53" s="4"/>
      <c r="MAY53" s="4"/>
      <c r="MAZ53" s="4"/>
      <c r="MBA53" s="4"/>
      <c r="MBB53" s="4"/>
      <c r="MBC53" s="4"/>
      <c r="MBD53" s="4"/>
      <c r="MBE53" s="4"/>
      <c r="MBF53" s="4"/>
      <c r="MBG53" s="4"/>
      <c r="MBH53" s="4"/>
      <c r="MBI53" s="4"/>
      <c r="MBJ53" s="4"/>
      <c r="MBK53" s="4"/>
      <c r="MBL53" s="4"/>
      <c r="MBM53" s="4"/>
      <c r="MBN53" s="4"/>
      <c r="MBO53" s="4"/>
      <c r="MBP53" s="4"/>
      <c r="MBQ53" s="4"/>
      <c r="MBR53" s="4"/>
      <c r="MBS53" s="4"/>
      <c r="MBT53" s="4"/>
      <c r="MBU53" s="4"/>
      <c r="MBV53" s="4"/>
      <c r="MBW53" s="4"/>
      <c r="MBX53" s="4"/>
      <c r="MBY53" s="4"/>
      <c r="MBZ53" s="4"/>
      <c r="MCA53" s="4"/>
      <c r="MCB53" s="4"/>
      <c r="MCC53" s="4"/>
      <c r="MCD53" s="4"/>
      <c r="MCE53" s="4"/>
      <c r="MCF53" s="4"/>
      <c r="MCG53" s="4"/>
      <c r="MCH53" s="4"/>
      <c r="MCI53" s="4"/>
      <c r="MCJ53" s="4"/>
      <c r="MCK53" s="4"/>
      <c r="MCL53" s="4"/>
      <c r="MCM53" s="4"/>
      <c r="MCN53" s="4"/>
      <c r="MCO53" s="4"/>
      <c r="MCP53" s="4"/>
      <c r="MCQ53" s="4"/>
      <c r="MCR53" s="4"/>
      <c r="MCS53" s="4"/>
      <c r="MCT53" s="4"/>
      <c r="MCU53" s="4"/>
      <c r="MCV53" s="4"/>
      <c r="MCW53" s="4"/>
      <c r="MCX53" s="4"/>
      <c r="MCY53" s="4"/>
      <c r="MCZ53" s="4"/>
      <c r="MDA53" s="4"/>
      <c r="MDB53" s="4"/>
      <c r="MDC53" s="4"/>
      <c r="MDD53" s="4"/>
      <c r="MDE53" s="4"/>
      <c r="MDF53" s="4"/>
      <c r="MDG53" s="4"/>
      <c r="MDH53" s="4"/>
      <c r="MDI53" s="4"/>
      <c r="MDJ53" s="4"/>
      <c r="MDK53" s="4"/>
      <c r="MDL53" s="4"/>
      <c r="MDM53" s="4"/>
      <c r="MDN53" s="4"/>
      <c r="MDO53" s="4"/>
      <c r="MDP53" s="4"/>
      <c r="MDQ53" s="4"/>
      <c r="MDR53" s="4"/>
      <c r="MDS53" s="4"/>
      <c r="MDT53" s="4"/>
      <c r="MDU53" s="4"/>
      <c r="MDV53" s="4"/>
      <c r="MDW53" s="4"/>
      <c r="MDX53" s="4"/>
      <c r="MDY53" s="4"/>
      <c r="MDZ53" s="4"/>
      <c r="MEA53" s="4"/>
      <c r="MEB53" s="4"/>
      <c r="MEC53" s="4"/>
      <c r="MED53" s="4"/>
      <c r="MEE53" s="4"/>
      <c r="MEF53" s="4"/>
      <c r="MEG53" s="4"/>
      <c r="MEH53" s="4"/>
      <c r="MEI53" s="4"/>
      <c r="MEJ53" s="4"/>
      <c r="MEK53" s="4"/>
      <c r="MEL53" s="4"/>
      <c r="MEM53" s="4"/>
      <c r="MEN53" s="4"/>
      <c r="MEO53" s="4"/>
      <c r="MEP53" s="4"/>
      <c r="MEQ53" s="4"/>
      <c r="MER53" s="4"/>
      <c r="MES53" s="4"/>
      <c r="MET53" s="4"/>
      <c r="MEU53" s="4"/>
      <c r="MEV53" s="4"/>
      <c r="MEW53" s="4"/>
      <c r="MEX53" s="4"/>
      <c r="MEY53" s="4"/>
      <c r="MEZ53" s="4"/>
      <c r="MFA53" s="4"/>
      <c r="MFB53" s="4"/>
      <c r="MFC53" s="4"/>
      <c r="MFD53" s="4"/>
      <c r="MFE53" s="4"/>
      <c r="MFF53" s="4"/>
      <c r="MFG53" s="4"/>
      <c r="MFH53" s="4"/>
      <c r="MFI53" s="4"/>
      <c r="MFJ53" s="4"/>
      <c r="MFK53" s="4"/>
      <c r="MFL53" s="4"/>
      <c r="MFM53" s="4"/>
      <c r="MFN53" s="4"/>
      <c r="MFO53" s="4"/>
      <c r="MFP53" s="4"/>
      <c r="MFQ53" s="4"/>
      <c r="MFR53" s="4"/>
      <c r="MFS53" s="4"/>
      <c r="MFT53" s="4"/>
      <c r="MFU53" s="4"/>
      <c r="MFV53" s="4"/>
      <c r="MFW53" s="4"/>
      <c r="MFX53" s="4"/>
      <c r="MFY53" s="4"/>
      <c r="MFZ53" s="4"/>
      <c r="MGA53" s="4"/>
      <c r="MGB53" s="4"/>
      <c r="MGC53" s="4"/>
      <c r="MGD53" s="4"/>
      <c r="MGE53" s="4"/>
      <c r="MGF53" s="4"/>
      <c r="MGG53" s="4"/>
      <c r="MGH53" s="4"/>
      <c r="MGI53" s="4"/>
      <c r="MGJ53" s="4"/>
      <c r="MGK53" s="4"/>
      <c r="MGL53" s="4"/>
      <c r="MGM53" s="4"/>
      <c r="MGN53" s="4"/>
      <c r="MGO53" s="4"/>
      <c r="MGP53" s="4"/>
      <c r="MGQ53" s="4"/>
      <c r="MGR53" s="4"/>
      <c r="MGS53" s="4"/>
      <c r="MGT53" s="4"/>
      <c r="MGU53" s="4"/>
      <c r="MGV53" s="4"/>
      <c r="MGW53" s="4"/>
      <c r="MGX53" s="4"/>
      <c r="MGY53" s="4"/>
      <c r="MGZ53" s="4"/>
      <c r="MHA53" s="4"/>
      <c r="MHB53" s="4"/>
      <c r="MHC53" s="4"/>
      <c r="MHD53" s="4"/>
      <c r="MHE53" s="4"/>
      <c r="MHF53" s="4"/>
      <c r="MHG53" s="4"/>
      <c r="MHH53" s="4"/>
      <c r="MHI53" s="4"/>
      <c r="MHJ53" s="4"/>
      <c r="MHK53" s="4"/>
      <c r="MHL53" s="4"/>
      <c r="MHM53" s="4"/>
      <c r="MHN53" s="4"/>
      <c r="MHO53" s="4"/>
      <c r="MHP53" s="4"/>
      <c r="MHQ53" s="4"/>
      <c r="MHR53" s="4"/>
      <c r="MHS53" s="4"/>
      <c r="MHT53" s="4"/>
      <c r="MHU53" s="4"/>
      <c r="MHV53" s="4"/>
      <c r="MHW53" s="4"/>
      <c r="MHX53" s="4"/>
      <c r="MHY53" s="4"/>
      <c r="MHZ53" s="4"/>
      <c r="MIA53" s="4"/>
      <c r="MIB53" s="4"/>
      <c r="MIC53" s="4"/>
      <c r="MID53" s="4"/>
      <c r="MIE53" s="4"/>
      <c r="MIF53" s="4"/>
      <c r="MIG53" s="4"/>
      <c r="MIH53" s="4"/>
      <c r="MII53" s="4"/>
      <c r="MIJ53" s="4"/>
      <c r="MIK53" s="4"/>
      <c r="MIL53" s="4"/>
      <c r="MIM53" s="4"/>
      <c r="MIN53" s="4"/>
      <c r="MIO53" s="4"/>
      <c r="MIP53" s="4"/>
      <c r="MIQ53" s="4"/>
      <c r="MIR53" s="4"/>
      <c r="MIS53" s="4"/>
      <c r="MIT53" s="4"/>
      <c r="MIU53" s="4"/>
      <c r="MIV53" s="4"/>
      <c r="MIW53" s="4"/>
      <c r="MIX53" s="4"/>
      <c r="MIY53" s="4"/>
      <c r="MIZ53" s="4"/>
      <c r="MJA53" s="4"/>
      <c r="MJB53" s="4"/>
      <c r="MJC53" s="4"/>
      <c r="MJD53" s="4"/>
      <c r="MJE53" s="4"/>
      <c r="MJF53" s="4"/>
      <c r="MJG53" s="4"/>
      <c r="MJH53" s="4"/>
      <c r="MJI53" s="4"/>
      <c r="MJJ53" s="4"/>
      <c r="MJK53" s="4"/>
      <c r="MJL53" s="4"/>
      <c r="MJM53" s="4"/>
      <c r="MJN53" s="4"/>
      <c r="MJO53" s="4"/>
      <c r="MJP53" s="4"/>
      <c r="MJQ53" s="4"/>
      <c r="MJR53" s="4"/>
      <c r="MJS53" s="4"/>
      <c r="MJT53" s="4"/>
      <c r="MJU53" s="4"/>
      <c r="MJV53" s="4"/>
      <c r="MJW53" s="4"/>
      <c r="MJX53" s="4"/>
      <c r="MJY53" s="4"/>
      <c r="MJZ53" s="4"/>
      <c r="MKA53" s="4"/>
      <c r="MKB53" s="4"/>
      <c r="MKC53" s="4"/>
      <c r="MKD53" s="4"/>
      <c r="MKE53" s="4"/>
      <c r="MKF53" s="4"/>
      <c r="MKG53" s="4"/>
      <c r="MKH53" s="4"/>
      <c r="MKI53" s="4"/>
      <c r="MKJ53" s="4"/>
      <c r="MKK53" s="4"/>
      <c r="MKL53" s="4"/>
      <c r="MKM53" s="4"/>
      <c r="MKN53" s="4"/>
      <c r="MKO53" s="4"/>
      <c r="MKP53" s="4"/>
      <c r="MKQ53" s="4"/>
      <c r="MKR53" s="4"/>
      <c r="MKS53" s="4"/>
      <c r="MKT53" s="4"/>
      <c r="MKU53" s="4"/>
      <c r="MKV53" s="4"/>
      <c r="MKW53" s="4"/>
      <c r="MKX53" s="4"/>
      <c r="MKY53" s="4"/>
      <c r="MKZ53" s="4"/>
      <c r="MLA53" s="4"/>
      <c r="MLB53" s="4"/>
      <c r="MLC53" s="4"/>
      <c r="MLD53" s="4"/>
      <c r="MLE53" s="4"/>
      <c r="MLF53" s="4"/>
      <c r="MLG53" s="4"/>
      <c r="MLH53" s="4"/>
      <c r="MLI53" s="4"/>
      <c r="MLJ53" s="4"/>
      <c r="MLK53" s="4"/>
      <c r="MLL53" s="4"/>
      <c r="MLM53" s="4"/>
      <c r="MLN53" s="4"/>
      <c r="MLO53" s="4"/>
      <c r="MLP53" s="4"/>
      <c r="MLQ53" s="4"/>
      <c r="MLR53" s="4"/>
      <c r="MLS53" s="4"/>
      <c r="MLT53" s="4"/>
      <c r="MLU53" s="4"/>
      <c r="MLV53" s="4"/>
      <c r="MLW53" s="4"/>
      <c r="MLX53" s="4"/>
      <c r="MLY53" s="4"/>
      <c r="MLZ53" s="4"/>
      <c r="MMA53" s="4"/>
      <c r="MMB53" s="4"/>
      <c r="MMC53" s="4"/>
      <c r="MMD53" s="4"/>
      <c r="MME53" s="4"/>
      <c r="MMF53" s="4"/>
      <c r="MMG53" s="4"/>
      <c r="MMH53" s="4"/>
      <c r="MMI53" s="4"/>
      <c r="MMJ53" s="4"/>
      <c r="MMK53" s="4"/>
      <c r="MML53" s="4"/>
      <c r="MMM53" s="4"/>
      <c r="MMN53" s="4"/>
      <c r="MMO53" s="4"/>
      <c r="MMP53" s="4"/>
      <c r="MMQ53" s="4"/>
      <c r="MMR53" s="4"/>
      <c r="MMS53" s="4"/>
      <c r="MMT53" s="4"/>
      <c r="MMU53" s="4"/>
      <c r="MMV53" s="4"/>
      <c r="MMW53" s="4"/>
      <c r="MMX53" s="4"/>
      <c r="MMY53" s="4"/>
      <c r="MMZ53" s="4"/>
      <c r="MNA53" s="4"/>
      <c r="MNB53" s="4"/>
      <c r="MNC53" s="4"/>
      <c r="MND53" s="4"/>
      <c r="MNE53" s="4"/>
      <c r="MNF53" s="4"/>
      <c r="MNG53" s="4"/>
      <c r="MNH53" s="4"/>
      <c r="MNI53" s="4"/>
      <c r="MNJ53" s="4"/>
      <c r="MNK53" s="4"/>
      <c r="MNL53" s="4"/>
      <c r="MNM53" s="4"/>
      <c r="MNN53" s="4"/>
      <c r="MNO53" s="4"/>
      <c r="MNP53" s="4"/>
      <c r="MNQ53" s="4"/>
      <c r="MNR53" s="4"/>
      <c r="MNS53" s="4"/>
      <c r="MNT53" s="4"/>
      <c r="MNU53" s="4"/>
      <c r="MNV53" s="4"/>
      <c r="MNW53" s="4"/>
      <c r="MNX53" s="4"/>
      <c r="MNY53" s="4"/>
      <c r="MNZ53" s="4"/>
      <c r="MOA53" s="4"/>
      <c r="MOB53" s="4"/>
      <c r="MOC53" s="4"/>
      <c r="MOD53" s="4"/>
      <c r="MOE53" s="4"/>
      <c r="MOF53" s="4"/>
      <c r="MOG53" s="4"/>
      <c r="MOH53" s="4"/>
      <c r="MOI53" s="4"/>
      <c r="MOJ53" s="4"/>
      <c r="MOK53" s="4"/>
      <c r="MOL53" s="4"/>
      <c r="MOM53" s="4"/>
      <c r="MON53" s="4"/>
      <c r="MOO53" s="4"/>
      <c r="MOP53" s="4"/>
      <c r="MOQ53" s="4"/>
      <c r="MOR53" s="4"/>
      <c r="MOS53" s="4"/>
      <c r="MOT53" s="4"/>
      <c r="MOU53" s="4"/>
      <c r="MOV53" s="4"/>
      <c r="MOW53" s="4"/>
      <c r="MOX53" s="4"/>
      <c r="MOY53" s="4"/>
      <c r="MOZ53" s="4"/>
      <c r="MPA53" s="4"/>
      <c r="MPB53" s="4"/>
      <c r="MPC53" s="4"/>
      <c r="MPD53" s="4"/>
      <c r="MPE53" s="4"/>
      <c r="MPF53" s="4"/>
      <c r="MPG53" s="4"/>
      <c r="MPH53" s="4"/>
      <c r="MPI53" s="4"/>
      <c r="MPJ53" s="4"/>
      <c r="MPK53" s="4"/>
      <c r="MPL53" s="4"/>
      <c r="MPM53" s="4"/>
      <c r="MPN53" s="4"/>
      <c r="MPO53" s="4"/>
      <c r="MPP53" s="4"/>
      <c r="MPQ53" s="4"/>
      <c r="MPR53" s="4"/>
      <c r="MPS53" s="4"/>
      <c r="MPT53" s="4"/>
      <c r="MPU53" s="4"/>
      <c r="MPV53" s="4"/>
      <c r="MPW53" s="4"/>
      <c r="MPX53" s="4"/>
      <c r="MPY53" s="4"/>
      <c r="MPZ53" s="4"/>
      <c r="MQA53" s="4"/>
      <c r="MQB53" s="4"/>
      <c r="MQC53" s="4"/>
      <c r="MQD53" s="4"/>
      <c r="MQE53" s="4"/>
      <c r="MQF53" s="4"/>
      <c r="MQG53" s="4"/>
      <c r="MQH53" s="4"/>
      <c r="MQI53" s="4"/>
      <c r="MQJ53" s="4"/>
      <c r="MQK53" s="4"/>
      <c r="MQL53" s="4"/>
      <c r="MQM53" s="4"/>
      <c r="MQN53" s="4"/>
      <c r="MQO53" s="4"/>
      <c r="MQP53" s="4"/>
      <c r="MQQ53" s="4"/>
      <c r="MQR53" s="4"/>
      <c r="MQS53" s="4"/>
      <c r="MQT53" s="4"/>
      <c r="MQU53" s="4"/>
      <c r="MQV53" s="4"/>
      <c r="MQW53" s="4"/>
      <c r="MQX53" s="4"/>
      <c r="MQY53" s="4"/>
      <c r="MQZ53" s="4"/>
      <c r="MRA53" s="4"/>
      <c r="MRB53" s="4"/>
      <c r="MRC53" s="4"/>
      <c r="MRD53" s="4"/>
      <c r="MRE53" s="4"/>
      <c r="MRF53" s="4"/>
      <c r="MRG53" s="4"/>
      <c r="MRH53" s="4"/>
      <c r="MRI53" s="4"/>
      <c r="MRJ53" s="4"/>
      <c r="MRK53" s="4"/>
      <c r="MRL53" s="4"/>
      <c r="MRM53" s="4"/>
      <c r="MRN53" s="4"/>
      <c r="MRO53" s="4"/>
      <c r="MRP53" s="4"/>
      <c r="MRQ53" s="4"/>
      <c r="MRR53" s="4"/>
      <c r="MRS53" s="4"/>
      <c r="MRT53" s="4"/>
      <c r="MRU53" s="4"/>
      <c r="MRV53" s="4"/>
      <c r="MRW53" s="4"/>
      <c r="MRX53" s="4"/>
      <c r="MRY53" s="4"/>
      <c r="MRZ53" s="4"/>
      <c r="MSA53" s="4"/>
      <c r="MSB53" s="4"/>
      <c r="MSC53" s="4"/>
      <c r="MSD53" s="4"/>
      <c r="MSE53" s="4"/>
      <c r="MSF53" s="4"/>
      <c r="MSG53" s="4"/>
      <c r="MSH53" s="4"/>
      <c r="MSI53" s="4"/>
      <c r="MSJ53" s="4"/>
      <c r="MSK53" s="4"/>
      <c r="MSL53" s="4"/>
      <c r="MSM53" s="4"/>
      <c r="MSN53" s="4"/>
      <c r="MSO53" s="4"/>
      <c r="MSP53" s="4"/>
      <c r="MSQ53" s="4"/>
      <c r="MSR53" s="4"/>
      <c r="MSS53" s="4"/>
      <c r="MST53" s="4"/>
      <c r="MSU53" s="4"/>
      <c r="MSV53" s="4"/>
      <c r="MSW53" s="4"/>
      <c r="MSX53" s="4"/>
      <c r="MSY53" s="4"/>
      <c r="MSZ53" s="4"/>
      <c r="MTA53" s="4"/>
      <c r="MTB53" s="4"/>
      <c r="MTC53" s="4"/>
      <c r="MTD53" s="4"/>
      <c r="MTE53" s="4"/>
      <c r="MTF53" s="4"/>
      <c r="MTG53" s="4"/>
      <c r="MTH53" s="4"/>
      <c r="MTI53" s="4"/>
      <c r="MTJ53" s="4"/>
      <c r="MTK53" s="4"/>
      <c r="MTL53" s="4"/>
      <c r="MTM53" s="4"/>
      <c r="MTN53" s="4"/>
      <c r="MTO53" s="4"/>
      <c r="MTP53" s="4"/>
      <c r="MTQ53" s="4"/>
      <c r="MTR53" s="4"/>
      <c r="MTS53" s="4"/>
      <c r="MTT53" s="4"/>
      <c r="MTU53" s="4"/>
      <c r="MTV53" s="4"/>
      <c r="MTW53" s="4"/>
      <c r="MTX53" s="4"/>
      <c r="MTY53" s="4"/>
      <c r="MTZ53" s="4"/>
      <c r="MUA53" s="4"/>
      <c r="MUB53" s="4"/>
      <c r="MUC53" s="4"/>
      <c r="MUD53" s="4"/>
      <c r="MUE53" s="4"/>
      <c r="MUF53" s="4"/>
      <c r="MUG53" s="4"/>
      <c r="MUH53" s="4"/>
      <c r="MUI53" s="4"/>
      <c r="MUJ53" s="4"/>
      <c r="MUK53" s="4"/>
      <c r="MUL53" s="4"/>
      <c r="MUM53" s="4"/>
      <c r="MUN53" s="4"/>
      <c r="MUO53" s="4"/>
      <c r="MUP53" s="4"/>
      <c r="MUQ53" s="4"/>
      <c r="MUR53" s="4"/>
      <c r="MUS53" s="4"/>
      <c r="MUT53" s="4"/>
      <c r="MUU53" s="4"/>
      <c r="MUV53" s="4"/>
      <c r="MUW53" s="4"/>
      <c r="MUX53" s="4"/>
      <c r="MUY53" s="4"/>
      <c r="MUZ53" s="4"/>
      <c r="MVA53" s="4"/>
      <c r="MVB53" s="4"/>
      <c r="MVC53" s="4"/>
      <c r="MVD53" s="4"/>
      <c r="MVE53" s="4"/>
      <c r="MVF53" s="4"/>
      <c r="MVG53" s="4"/>
      <c r="MVH53" s="4"/>
      <c r="MVI53" s="4"/>
      <c r="MVJ53" s="4"/>
      <c r="MVK53" s="4"/>
      <c r="MVL53" s="4"/>
      <c r="MVM53" s="4"/>
      <c r="MVN53" s="4"/>
      <c r="MVO53" s="4"/>
      <c r="MVP53" s="4"/>
      <c r="MVQ53" s="4"/>
      <c r="MVR53" s="4"/>
      <c r="MVS53" s="4"/>
      <c r="MVT53" s="4"/>
      <c r="MVU53" s="4"/>
      <c r="MVV53" s="4"/>
      <c r="MVW53" s="4"/>
      <c r="MVX53" s="4"/>
      <c r="MVY53" s="4"/>
      <c r="MVZ53" s="4"/>
      <c r="MWA53" s="4"/>
      <c r="MWB53" s="4"/>
      <c r="MWC53" s="4"/>
      <c r="MWD53" s="4"/>
      <c r="MWE53" s="4"/>
      <c r="MWF53" s="4"/>
      <c r="MWG53" s="4"/>
      <c r="MWH53" s="4"/>
      <c r="MWI53" s="4"/>
      <c r="MWJ53" s="4"/>
      <c r="MWK53" s="4"/>
      <c r="MWL53" s="4"/>
      <c r="MWM53" s="4"/>
      <c r="MWN53" s="4"/>
      <c r="MWO53" s="4"/>
      <c r="MWP53" s="4"/>
      <c r="MWQ53" s="4"/>
      <c r="MWR53" s="4"/>
      <c r="MWS53" s="4"/>
      <c r="MWT53" s="4"/>
      <c r="MWU53" s="4"/>
      <c r="MWV53" s="4"/>
      <c r="MWW53" s="4"/>
      <c r="MWX53" s="4"/>
      <c r="MWY53" s="4"/>
      <c r="MWZ53" s="4"/>
      <c r="MXA53" s="4"/>
      <c r="MXB53" s="4"/>
      <c r="MXC53" s="4"/>
      <c r="MXD53" s="4"/>
      <c r="MXE53" s="4"/>
      <c r="MXF53" s="4"/>
      <c r="MXG53" s="4"/>
      <c r="MXH53" s="4"/>
      <c r="MXI53" s="4"/>
      <c r="MXJ53" s="4"/>
      <c r="MXK53" s="4"/>
      <c r="MXL53" s="4"/>
      <c r="MXM53" s="4"/>
      <c r="MXN53" s="4"/>
      <c r="MXO53" s="4"/>
      <c r="MXP53" s="4"/>
      <c r="MXQ53" s="4"/>
      <c r="MXR53" s="4"/>
      <c r="MXS53" s="4"/>
      <c r="MXT53" s="4"/>
      <c r="MXU53" s="4"/>
      <c r="MXV53" s="4"/>
      <c r="MXW53" s="4"/>
      <c r="MXX53" s="4"/>
      <c r="MXY53" s="4"/>
      <c r="MXZ53" s="4"/>
      <c r="MYA53" s="4"/>
      <c r="MYB53" s="4"/>
      <c r="MYC53" s="4"/>
      <c r="MYD53" s="4"/>
      <c r="MYE53" s="4"/>
      <c r="MYF53" s="4"/>
      <c r="MYG53" s="4"/>
      <c r="MYH53" s="4"/>
      <c r="MYI53" s="4"/>
      <c r="MYJ53" s="4"/>
      <c r="MYK53" s="4"/>
      <c r="MYL53" s="4"/>
      <c r="MYM53" s="4"/>
      <c r="MYN53" s="4"/>
      <c r="MYO53" s="4"/>
      <c r="MYP53" s="4"/>
      <c r="MYQ53" s="4"/>
      <c r="MYR53" s="4"/>
      <c r="MYS53" s="4"/>
      <c r="MYT53" s="4"/>
      <c r="MYU53" s="4"/>
      <c r="MYV53" s="4"/>
      <c r="MYW53" s="4"/>
      <c r="MYX53" s="4"/>
      <c r="MYY53" s="4"/>
      <c r="MYZ53" s="4"/>
      <c r="MZA53" s="4"/>
      <c r="MZB53" s="4"/>
      <c r="MZC53" s="4"/>
      <c r="MZD53" s="4"/>
      <c r="MZE53" s="4"/>
      <c r="MZF53" s="4"/>
      <c r="MZG53" s="4"/>
      <c r="MZH53" s="4"/>
      <c r="MZI53" s="4"/>
      <c r="MZJ53" s="4"/>
      <c r="MZK53" s="4"/>
      <c r="MZL53" s="4"/>
      <c r="MZM53" s="4"/>
      <c r="MZN53" s="4"/>
      <c r="MZO53" s="4"/>
      <c r="MZP53" s="4"/>
      <c r="MZQ53" s="4"/>
      <c r="MZR53" s="4"/>
      <c r="MZS53" s="4"/>
      <c r="MZT53" s="4"/>
      <c r="MZU53" s="4"/>
      <c r="MZV53" s="4"/>
      <c r="MZW53" s="4"/>
      <c r="MZX53" s="4"/>
      <c r="MZY53" s="4"/>
      <c r="MZZ53" s="4"/>
      <c r="NAA53" s="4"/>
      <c r="NAB53" s="4"/>
      <c r="NAC53" s="4"/>
      <c r="NAD53" s="4"/>
      <c r="NAE53" s="4"/>
      <c r="NAF53" s="4"/>
      <c r="NAG53" s="4"/>
      <c r="NAH53" s="4"/>
      <c r="NAI53" s="4"/>
      <c r="NAJ53" s="4"/>
      <c r="NAK53" s="4"/>
      <c r="NAL53" s="4"/>
      <c r="NAM53" s="4"/>
      <c r="NAN53" s="4"/>
      <c r="NAO53" s="4"/>
      <c r="NAP53" s="4"/>
      <c r="NAQ53" s="4"/>
      <c r="NAR53" s="4"/>
      <c r="NAS53" s="4"/>
      <c r="NAT53" s="4"/>
      <c r="NAU53" s="4"/>
      <c r="NAV53" s="4"/>
      <c r="NAW53" s="4"/>
      <c r="NAX53" s="4"/>
      <c r="NAY53" s="4"/>
      <c r="NAZ53" s="4"/>
      <c r="NBA53" s="4"/>
      <c r="NBB53" s="4"/>
      <c r="NBC53" s="4"/>
      <c r="NBD53" s="4"/>
      <c r="NBE53" s="4"/>
      <c r="NBF53" s="4"/>
      <c r="NBG53" s="4"/>
      <c r="NBH53" s="4"/>
      <c r="NBI53" s="4"/>
      <c r="NBJ53" s="4"/>
      <c r="NBK53" s="4"/>
      <c r="NBL53" s="4"/>
      <c r="NBM53" s="4"/>
      <c r="NBN53" s="4"/>
      <c r="NBO53" s="4"/>
      <c r="NBP53" s="4"/>
      <c r="NBQ53" s="4"/>
      <c r="NBR53" s="4"/>
      <c r="NBS53" s="4"/>
      <c r="NBT53" s="4"/>
      <c r="NBU53" s="4"/>
      <c r="NBV53" s="4"/>
      <c r="NBW53" s="4"/>
      <c r="NBX53" s="4"/>
      <c r="NBY53" s="4"/>
      <c r="NBZ53" s="4"/>
      <c r="NCA53" s="4"/>
      <c r="NCB53" s="4"/>
      <c r="NCC53" s="4"/>
      <c r="NCD53" s="4"/>
      <c r="NCE53" s="4"/>
      <c r="NCF53" s="4"/>
      <c r="NCG53" s="4"/>
      <c r="NCH53" s="4"/>
      <c r="NCI53" s="4"/>
      <c r="NCJ53" s="4"/>
      <c r="NCK53" s="4"/>
      <c r="NCL53" s="4"/>
      <c r="NCM53" s="4"/>
      <c r="NCN53" s="4"/>
      <c r="NCO53" s="4"/>
      <c r="NCP53" s="4"/>
      <c r="NCQ53" s="4"/>
      <c r="NCR53" s="4"/>
      <c r="NCS53" s="4"/>
      <c r="NCT53" s="4"/>
      <c r="NCU53" s="4"/>
      <c r="NCV53" s="4"/>
      <c r="NCW53" s="4"/>
      <c r="NCX53" s="4"/>
      <c r="NCY53" s="4"/>
      <c r="NCZ53" s="4"/>
      <c r="NDA53" s="4"/>
      <c r="NDB53" s="4"/>
      <c r="NDC53" s="4"/>
      <c r="NDD53" s="4"/>
      <c r="NDE53" s="4"/>
      <c r="NDF53" s="4"/>
      <c r="NDG53" s="4"/>
      <c r="NDH53" s="4"/>
      <c r="NDI53" s="4"/>
      <c r="NDJ53" s="4"/>
      <c r="NDK53" s="4"/>
      <c r="NDL53" s="4"/>
      <c r="NDM53" s="4"/>
      <c r="NDN53" s="4"/>
      <c r="NDO53" s="4"/>
      <c r="NDP53" s="4"/>
      <c r="NDQ53" s="4"/>
      <c r="NDR53" s="4"/>
      <c r="NDS53" s="4"/>
      <c r="NDT53" s="4"/>
      <c r="NDU53" s="4"/>
      <c r="NDV53" s="4"/>
      <c r="NDW53" s="4"/>
      <c r="NDX53" s="4"/>
      <c r="NDY53" s="4"/>
      <c r="NDZ53" s="4"/>
      <c r="NEA53" s="4"/>
      <c r="NEB53" s="4"/>
      <c r="NEC53" s="4"/>
      <c r="NED53" s="4"/>
      <c r="NEE53" s="4"/>
      <c r="NEF53" s="4"/>
      <c r="NEG53" s="4"/>
      <c r="NEH53" s="4"/>
      <c r="NEI53" s="4"/>
      <c r="NEJ53" s="4"/>
      <c r="NEK53" s="4"/>
      <c r="NEL53" s="4"/>
      <c r="NEM53" s="4"/>
      <c r="NEN53" s="4"/>
      <c r="NEO53" s="4"/>
      <c r="NEP53" s="4"/>
      <c r="NEQ53" s="4"/>
      <c r="NER53" s="4"/>
      <c r="NES53" s="4"/>
      <c r="NET53" s="4"/>
      <c r="NEU53" s="4"/>
      <c r="NEV53" s="4"/>
      <c r="NEW53" s="4"/>
      <c r="NEX53" s="4"/>
      <c r="NEY53" s="4"/>
      <c r="NEZ53" s="4"/>
      <c r="NFA53" s="4"/>
      <c r="NFB53" s="4"/>
      <c r="NFC53" s="4"/>
      <c r="NFD53" s="4"/>
      <c r="NFE53" s="4"/>
      <c r="NFF53" s="4"/>
      <c r="NFG53" s="4"/>
      <c r="NFH53" s="4"/>
      <c r="NFI53" s="4"/>
      <c r="NFJ53" s="4"/>
      <c r="NFK53" s="4"/>
      <c r="NFL53" s="4"/>
      <c r="NFM53" s="4"/>
      <c r="NFN53" s="4"/>
      <c r="NFO53" s="4"/>
      <c r="NFP53" s="4"/>
      <c r="NFQ53" s="4"/>
      <c r="NFR53" s="4"/>
      <c r="NFS53" s="4"/>
      <c r="NFT53" s="4"/>
      <c r="NFU53" s="4"/>
      <c r="NFV53" s="4"/>
      <c r="NFW53" s="4"/>
      <c r="NFX53" s="4"/>
      <c r="NFY53" s="4"/>
      <c r="NFZ53" s="4"/>
      <c r="NGA53" s="4"/>
      <c r="NGB53" s="4"/>
      <c r="NGC53" s="4"/>
      <c r="NGD53" s="4"/>
      <c r="NGE53" s="4"/>
      <c r="NGF53" s="4"/>
      <c r="NGG53" s="4"/>
      <c r="NGH53" s="4"/>
      <c r="NGI53" s="4"/>
      <c r="NGJ53" s="4"/>
      <c r="NGK53" s="4"/>
      <c r="NGL53" s="4"/>
      <c r="NGM53" s="4"/>
      <c r="NGN53" s="4"/>
      <c r="NGO53" s="4"/>
      <c r="NGP53" s="4"/>
      <c r="NGQ53" s="4"/>
      <c r="NGR53" s="4"/>
      <c r="NGS53" s="4"/>
      <c r="NGT53" s="4"/>
      <c r="NGU53" s="4"/>
      <c r="NGV53" s="4"/>
      <c r="NGW53" s="4"/>
      <c r="NGX53" s="4"/>
      <c r="NGY53" s="4"/>
      <c r="NGZ53" s="4"/>
      <c r="NHA53" s="4"/>
      <c r="NHB53" s="4"/>
      <c r="NHC53" s="4"/>
      <c r="NHD53" s="4"/>
      <c r="NHE53" s="4"/>
      <c r="NHF53" s="4"/>
      <c r="NHG53" s="4"/>
      <c r="NHH53" s="4"/>
      <c r="NHI53" s="4"/>
      <c r="NHJ53" s="4"/>
      <c r="NHK53" s="4"/>
      <c r="NHL53" s="4"/>
      <c r="NHM53" s="4"/>
      <c r="NHN53" s="4"/>
      <c r="NHO53" s="4"/>
      <c r="NHP53" s="4"/>
      <c r="NHQ53" s="4"/>
      <c r="NHR53" s="4"/>
      <c r="NHS53" s="4"/>
      <c r="NHT53" s="4"/>
      <c r="NHU53" s="4"/>
      <c r="NHV53" s="4"/>
      <c r="NHW53" s="4"/>
      <c r="NHX53" s="4"/>
      <c r="NHY53" s="4"/>
      <c r="NHZ53" s="4"/>
      <c r="NIA53" s="4"/>
      <c r="NIB53" s="4"/>
      <c r="NIC53" s="4"/>
      <c r="NID53" s="4"/>
      <c r="NIE53" s="4"/>
      <c r="NIF53" s="4"/>
      <c r="NIG53" s="4"/>
      <c r="NIH53" s="4"/>
      <c r="NII53" s="4"/>
      <c r="NIJ53" s="4"/>
      <c r="NIK53" s="4"/>
      <c r="NIL53" s="4"/>
      <c r="NIM53" s="4"/>
      <c r="NIN53" s="4"/>
      <c r="NIO53" s="4"/>
      <c r="NIP53" s="4"/>
      <c r="NIQ53" s="4"/>
      <c r="NIR53" s="4"/>
      <c r="NIS53" s="4"/>
      <c r="NIT53" s="4"/>
      <c r="NIU53" s="4"/>
      <c r="NIV53" s="4"/>
      <c r="NIW53" s="4"/>
      <c r="NIX53" s="4"/>
      <c r="NIY53" s="4"/>
      <c r="NIZ53" s="4"/>
      <c r="NJA53" s="4"/>
      <c r="NJB53" s="4"/>
      <c r="NJC53" s="4"/>
      <c r="NJD53" s="4"/>
      <c r="NJE53" s="4"/>
      <c r="NJF53" s="4"/>
      <c r="NJG53" s="4"/>
      <c r="NJH53" s="4"/>
      <c r="NJI53" s="4"/>
      <c r="NJJ53" s="4"/>
      <c r="NJK53" s="4"/>
      <c r="NJL53" s="4"/>
      <c r="NJM53" s="4"/>
      <c r="NJN53" s="4"/>
      <c r="NJO53" s="4"/>
      <c r="NJP53" s="4"/>
      <c r="NJQ53" s="4"/>
      <c r="NJR53" s="4"/>
      <c r="NJS53" s="4"/>
      <c r="NJT53" s="4"/>
      <c r="NJU53" s="4"/>
      <c r="NJV53" s="4"/>
      <c r="NJW53" s="4"/>
      <c r="NJX53" s="4"/>
      <c r="NJY53" s="4"/>
      <c r="NJZ53" s="4"/>
      <c r="NKA53" s="4"/>
      <c r="NKB53" s="4"/>
      <c r="NKC53" s="4"/>
      <c r="NKD53" s="4"/>
      <c r="NKE53" s="4"/>
      <c r="NKF53" s="4"/>
      <c r="NKG53" s="4"/>
      <c r="NKH53" s="4"/>
      <c r="NKI53" s="4"/>
      <c r="NKJ53" s="4"/>
      <c r="NKK53" s="4"/>
      <c r="NKL53" s="4"/>
      <c r="NKM53" s="4"/>
      <c r="NKN53" s="4"/>
      <c r="NKO53" s="4"/>
      <c r="NKP53" s="4"/>
      <c r="NKQ53" s="4"/>
      <c r="NKR53" s="4"/>
      <c r="NKS53" s="4"/>
      <c r="NKT53" s="4"/>
      <c r="NKU53" s="4"/>
      <c r="NKV53" s="4"/>
      <c r="NKW53" s="4"/>
      <c r="NKX53" s="4"/>
      <c r="NKY53" s="4"/>
      <c r="NKZ53" s="4"/>
      <c r="NLA53" s="4"/>
      <c r="NLB53" s="4"/>
      <c r="NLC53" s="4"/>
      <c r="NLD53" s="4"/>
      <c r="NLE53" s="4"/>
      <c r="NLF53" s="4"/>
      <c r="NLG53" s="4"/>
      <c r="NLH53" s="4"/>
      <c r="NLI53" s="4"/>
      <c r="NLJ53" s="4"/>
      <c r="NLK53" s="4"/>
      <c r="NLL53" s="4"/>
      <c r="NLM53" s="4"/>
      <c r="NLN53" s="4"/>
      <c r="NLO53" s="4"/>
      <c r="NLP53" s="4"/>
      <c r="NLQ53" s="4"/>
      <c r="NLR53" s="4"/>
      <c r="NLS53" s="4"/>
      <c r="NLT53" s="4"/>
      <c r="NLU53" s="4"/>
      <c r="NLV53" s="4"/>
      <c r="NLW53" s="4"/>
      <c r="NLX53" s="4"/>
      <c r="NLY53" s="4"/>
      <c r="NLZ53" s="4"/>
      <c r="NMA53" s="4"/>
      <c r="NMB53" s="4"/>
      <c r="NMC53" s="4"/>
      <c r="NMD53" s="4"/>
      <c r="NME53" s="4"/>
      <c r="NMF53" s="4"/>
      <c r="NMG53" s="4"/>
      <c r="NMH53" s="4"/>
      <c r="NMI53" s="4"/>
      <c r="NMJ53" s="4"/>
      <c r="NMK53" s="4"/>
      <c r="NML53" s="4"/>
      <c r="NMM53" s="4"/>
      <c r="NMN53" s="4"/>
      <c r="NMO53" s="4"/>
      <c r="NMP53" s="4"/>
      <c r="NMQ53" s="4"/>
      <c r="NMR53" s="4"/>
      <c r="NMS53" s="4"/>
      <c r="NMT53" s="4"/>
      <c r="NMU53" s="4"/>
      <c r="NMV53" s="4"/>
      <c r="NMW53" s="4"/>
      <c r="NMX53" s="4"/>
      <c r="NMY53" s="4"/>
      <c r="NMZ53" s="4"/>
      <c r="NNA53" s="4"/>
      <c r="NNB53" s="4"/>
      <c r="NNC53" s="4"/>
      <c r="NND53" s="4"/>
      <c r="NNE53" s="4"/>
      <c r="NNF53" s="4"/>
      <c r="NNG53" s="4"/>
      <c r="NNH53" s="4"/>
      <c r="NNI53" s="4"/>
      <c r="NNJ53" s="4"/>
      <c r="NNK53" s="4"/>
      <c r="NNL53" s="4"/>
      <c r="NNM53" s="4"/>
      <c r="NNN53" s="4"/>
      <c r="NNO53" s="4"/>
      <c r="NNP53" s="4"/>
      <c r="NNQ53" s="4"/>
      <c r="NNR53" s="4"/>
      <c r="NNS53" s="4"/>
      <c r="NNT53" s="4"/>
      <c r="NNU53" s="4"/>
      <c r="NNV53" s="4"/>
      <c r="NNW53" s="4"/>
      <c r="NNX53" s="4"/>
      <c r="NNY53" s="4"/>
      <c r="NNZ53" s="4"/>
      <c r="NOA53" s="4"/>
      <c r="NOB53" s="4"/>
      <c r="NOC53" s="4"/>
      <c r="NOD53" s="4"/>
      <c r="NOE53" s="4"/>
      <c r="NOF53" s="4"/>
      <c r="NOG53" s="4"/>
      <c r="NOH53" s="4"/>
      <c r="NOI53" s="4"/>
      <c r="NOJ53" s="4"/>
      <c r="NOK53" s="4"/>
      <c r="NOL53" s="4"/>
      <c r="NOM53" s="4"/>
      <c r="NON53" s="4"/>
      <c r="NOO53" s="4"/>
      <c r="NOP53" s="4"/>
      <c r="NOQ53" s="4"/>
      <c r="NOR53" s="4"/>
      <c r="NOS53" s="4"/>
      <c r="NOT53" s="4"/>
      <c r="NOU53" s="4"/>
      <c r="NOV53" s="4"/>
      <c r="NOW53" s="4"/>
      <c r="NOX53" s="4"/>
      <c r="NOY53" s="4"/>
      <c r="NOZ53" s="4"/>
      <c r="NPA53" s="4"/>
      <c r="NPB53" s="4"/>
      <c r="NPC53" s="4"/>
      <c r="NPD53" s="4"/>
      <c r="NPE53" s="4"/>
      <c r="NPF53" s="4"/>
      <c r="NPG53" s="4"/>
      <c r="NPH53" s="4"/>
      <c r="NPI53" s="4"/>
      <c r="NPJ53" s="4"/>
      <c r="NPK53" s="4"/>
      <c r="NPL53" s="4"/>
      <c r="NPM53" s="4"/>
      <c r="NPN53" s="4"/>
      <c r="NPO53" s="4"/>
      <c r="NPP53" s="4"/>
      <c r="NPQ53" s="4"/>
      <c r="NPR53" s="4"/>
      <c r="NPS53" s="4"/>
      <c r="NPT53" s="4"/>
      <c r="NPU53" s="4"/>
      <c r="NPV53" s="4"/>
      <c r="NPW53" s="4"/>
      <c r="NPX53" s="4"/>
      <c r="NPY53" s="4"/>
      <c r="NPZ53" s="4"/>
      <c r="NQA53" s="4"/>
      <c r="NQB53" s="4"/>
      <c r="NQC53" s="4"/>
      <c r="NQD53" s="4"/>
      <c r="NQE53" s="4"/>
      <c r="NQF53" s="4"/>
      <c r="NQG53" s="4"/>
      <c r="NQH53" s="4"/>
      <c r="NQI53" s="4"/>
      <c r="NQJ53" s="4"/>
      <c r="NQK53" s="4"/>
      <c r="NQL53" s="4"/>
      <c r="NQM53" s="4"/>
      <c r="NQN53" s="4"/>
      <c r="NQO53" s="4"/>
      <c r="NQP53" s="4"/>
      <c r="NQQ53" s="4"/>
      <c r="NQR53" s="4"/>
      <c r="NQS53" s="4"/>
      <c r="NQT53" s="4"/>
      <c r="NQU53" s="4"/>
      <c r="NQV53" s="4"/>
      <c r="NQW53" s="4"/>
      <c r="NQX53" s="4"/>
      <c r="NQY53" s="4"/>
      <c r="NQZ53" s="4"/>
      <c r="NRA53" s="4"/>
      <c r="NRB53" s="4"/>
      <c r="NRC53" s="4"/>
      <c r="NRD53" s="4"/>
      <c r="NRE53" s="4"/>
      <c r="NRF53" s="4"/>
      <c r="NRG53" s="4"/>
      <c r="NRH53" s="4"/>
      <c r="NRI53" s="4"/>
      <c r="NRJ53" s="4"/>
      <c r="NRK53" s="4"/>
      <c r="NRL53" s="4"/>
      <c r="NRM53" s="4"/>
      <c r="NRN53" s="4"/>
      <c r="NRO53" s="4"/>
      <c r="NRP53" s="4"/>
      <c r="NRQ53" s="4"/>
      <c r="NRR53" s="4"/>
      <c r="NRS53" s="4"/>
      <c r="NRT53" s="4"/>
      <c r="NRU53" s="4"/>
      <c r="NRV53" s="4"/>
      <c r="NRW53" s="4"/>
      <c r="NRX53" s="4"/>
      <c r="NRY53" s="4"/>
      <c r="NRZ53" s="4"/>
      <c r="NSA53" s="4"/>
      <c r="NSB53" s="4"/>
      <c r="NSC53" s="4"/>
      <c r="NSD53" s="4"/>
      <c r="NSE53" s="4"/>
      <c r="NSF53" s="4"/>
      <c r="NSG53" s="4"/>
      <c r="NSH53" s="4"/>
      <c r="NSI53" s="4"/>
      <c r="NSJ53" s="4"/>
      <c r="NSK53" s="4"/>
      <c r="NSL53" s="4"/>
      <c r="NSM53" s="4"/>
      <c r="NSN53" s="4"/>
      <c r="NSO53" s="4"/>
      <c r="NSP53" s="4"/>
      <c r="NSQ53" s="4"/>
      <c r="NSR53" s="4"/>
      <c r="NSS53" s="4"/>
      <c r="NST53" s="4"/>
      <c r="NSU53" s="4"/>
      <c r="NSV53" s="4"/>
      <c r="NSW53" s="4"/>
      <c r="NSX53" s="4"/>
      <c r="NSY53" s="4"/>
      <c r="NSZ53" s="4"/>
      <c r="NTA53" s="4"/>
      <c r="NTB53" s="4"/>
      <c r="NTC53" s="4"/>
      <c r="NTD53" s="4"/>
      <c r="NTE53" s="4"/>
      <c r="NTF53" s="4"/>
      <c r="NTG53" s="4"/>
      <c r="NTH53" s="4"/>
      <c r="NTI53" s="4"/>
      <c r="NTJ53" s="4"/>
      <c r="NTK53" s="4"/>
      <c r="NTL53" s="4"/>
      <c r="NTM53" s="4"/>
      <c r="NTN53" s="4"/>
      <c r="NTO53" s="4"/>
      <c r="NTP53" s="4"/>
      <c r="NTQ53" s="4"/>
      <c r="NTR53" s="4"/>
      <c r="NTS53" s="4"/>
      <c r="NTT53" s="4"/>
      <c r="NTU53" s="4"/>
      <c r="NTV53" s="4"/>
      <c r="NTW53" s="4"/>
      <c r="NTX53" s="4"/>
      <c r="NTY53" s="4"/>
      <c r="NTZ53" s="4"/>
      <c r="NUA53" s="4"/>
      <c r="NUB53" s="4"/>
      <c r="NUC53" s="4"/>
      <c r="NUD53" s="4"/>
      <c r="NUE53" s="4"/>
      <c r="NUF53" s="4"/>
      <c r="NUG53" s="4"/>
      <c r="NUH53" s="4"/>
      <c r="NUI53" s="4"/>
      <c r="NUJ53" s="4"/>
      <c r="NUK53" s="4"/>
      <c r="NUL53" s="4"/>
      <c r="NUM53" s="4"/>
      <c r="NUN53" s="4"/>
      <c r="NUO53" s="4"/>
      <c r="NUP53" s="4"/>
      <c r="NUQ53" s="4"/>
      <c r="NUR53" s="4"/>
      <c r="NUS53" s="4"/>
      <c r="NUT53" s="4"/>
      <c r="NUU53" s="4"/>
      <c r="NUV53" s="4"/>
      <c r="NUW53" s="4"/>
      <c r="NUX53" s="4"/>
      <c r="NUY53" s="4"/>
      <c r="NUZ53" s="4"/>
      <c r="NVA53" s="4"/>
      <c r="NVB53" s="4"/>
      <c r="NVC53" s="4"/>
      <c r="NVD53" s="4"/>
      <c r="NVE53" s="4"/>
      <c r="NVF53" s="4"/>
      <c r="NVG53" s="4"/>
      <c r="NVH53" s="4"/>
      <c r="NVI53" s="4"/>
      <c r="NVJ53" s="4"/>
      <c r="NVK53" s="4"/>
      <c r="NVL53" s="4"/>
      <c r="NVM53" s="4"/>
      <c r="NVN53" s="4"/>
      <c r="NVO53" s="4"/>
      <c r="NVP53" s="4"/>
      <c r="NVQ53" s="4"/>
      <c r="NVR53" s="4"/>
      <c r="NVS53" s="4"/>
      <c r="NVT53" s="4"/>
      <c r="NVU53" s="4"/>
      <c r="NVV53" s="4"/>
      <c r="NVW53" s="4"/>
      <c r="NVX53" s="4"/>
      <c r="NVY53" s="4"/>
      <c r="NVZ53" s="4"/>
      <c r="NWA53" s="4"/>
      <c r="NWB53" s="4"/>
      <c r="NWC53" s="4"/>
      <c r="NWD53" s="4"/>
      <c r="NWE53" s="4"/>
      <c r="NWF53" s="4"/>
      <c r="NWG53" s="4"/>
      <c r="NWH53" s="4"/>
      <c r="NWI53" s="4"/>
      <c r="NWJ53" s="4"/>
      <c r="NWK53" s="4"/>
      <c r="NWL53" s="4"/>
      <c r="NWM53" s="4"/>
      <c r="NWN53" s="4"/>
      <c r="NWO53" s="4"/>
      <c r="NWP53" s="4"/>
      <c r="NWQ53" s="4"/>
      <c r="NWR53" s="4"/>
      <c r="NWS53" s="4"/>
      <c r="NWT53" s="4"/>
      <c r="NWU53" s="4"/>
      <c r="NWV53" s="4"/>
      <c r="NWW53" s="4"/>
      <c r="NWX53" s="4"/>
      <c r="NWY53" s="4"/>
      <c r="NWZ53" s="4"/>
      <c r="NXA53" s="4"/>
      <c r="NXB53" s="4"/>
      <c r="NXC53" s="4"/>
      <c r="NXD53" s="4"/>
      <c r="NXE53" s="4"/>
      <c r="NXF53" s="4"/>
      <c r="NXG53" s="4"/>
      <c r="NXH53" s="4"/>
      <c r="NXI53" s="4"/>
      <c r="NXJ53" s="4"/>
      <c r="NXK53" s="4"/>
      <c r="NXL53" s="4"/>
      <c r="NXM53" s="4"/>
      <c r="NXN53" s="4"/>
      <c r="NXO53" s="4"/>
      <c r="NXP53" s="4"/>
      <c r="NXQ53" s="4"/>
      <c r="NXR53" s="4"/>
      <c r="NXS53" s="4"/>
      <c r="NXT53" s="4"/>
      <c r="NXU53" s="4"/>
      <c r="NXV53" s="4"/>
      <c r="NXW53" s="4"/>
      <c r="NXX53" s="4"/>
      <c r="NXY53" s="4"/>
      <c r="NXZ53" s="4"/>
      <c r="NYA53" s="4"/>
      <c r="NYB53" s="4"/>
      <c r="NYC53" s="4"/>
      <c r="NYD53" s="4"/>
      <c r="NYE53" s="4"/>
      <c r="NYF53" s="4"/>
      <c r="NYG53" s="4"/>
      <c r="NYH53" s="4"/>
      <c r="NYI53" s="4"/>
      <c r="NYJ53" s="4"/>
      <c r="NYK53" s="4"/>
      <c r="NYL53" s="4"/>
      <c r="NYM53" s="4"/>
      <c r="NYN53" s="4"/>
      <c r="NYO53" s="4"/>
      <c r="NYP53" s="4"/>
      <c r="NYQ53" s="4"/>
      <c r="NYR53" s="4"/>
      <c r="NYS53" s="4"/>
      <c r="NYT53" s="4"/>
      <c r="NYU53" s="4"/>
      <c r="NYV53" s="4"/>
      <c r="NYW53" s="4"/>
      <c r="NYX53" s="4"/>
      <c r="NYY53" s="4"/>
      <c r="NYZ53" s="4"/>
      <c r="NZA53" s="4"/>
      <c r="NZB53" s="4"/>
      <c r="NZC53" s="4"/>
      <c r="NZD53" s="4"/>
      <c r="NZE53" s="4"/>
      <c r="NZF53" s="4"/>
      <c r="NZG53" s="4"/>
      <c r="NZH53" s="4"/>
      <c r="NZI53" s="4"/>
      <c r="NZJ53" s="4"/>
      <c r="NZK53" s="4"/>
      <c r="NZL53" s="4"/>
      <c r="NZM53" s="4"/>
      <c r="NZN53" s="4"/>
      <c r="NZO53" s="4"/>
      <c r="NZP53" s="4"/>
      <c r="NZQ53" s="4"/>
      <c r="NZR53" s="4"/>
      <c r="NZS53" s="4"/>
      <c r="NZT53" s="4"/>
      <c r="NZU53" s="4"/>
      <c r="NZV53" s="4"/>
      <c r="NZW53" s="4"/>
      <c r="NZX53" s="4"/>
      <c r="NZY53" s="4"/>
      <c r="NZZ53" s="4"/>
      <c r="OAA53" s="4"/>
      <c r="OAB53" s="4"/>
      <c r="OAC53" s="4"/>
      <c r="OAD53" s="4"/>
      <c r="OAE53" s="4"/>
      <c r="OAF53" s="4"/>
      <c r="OAG53" s="4"/>
      <c r="OAH53" s="4"/>
      <c r="OAI53" s="4"/>
      <c r="OAJ53" s="4"/>
      <c r="OAK53" s="4"/>
      <c r="OAL53" s="4"/>
      <c r="OAM53" s="4"/>
      <c r="OAN53" s="4"/>
      <c r="OAO53" s="4"/>
      <c r="OAP53" s="4"/>
      <c r="OAQ53" s="4"/>
      <c r="OAR53" s="4"/>
      <c r="OAS53" s="4"/>
      <c r="OAT53" s="4"/>
      <c r="OAU53" s="4"/>
      <c r="OAV53" s="4"/>
      <c r="OAW53" s="4"/>
      <c r="OAX53" s="4"/>
      <c r="OAY53" s="4"/>
      <c r="OAZ53" s="4"/>
      <c r="OBA53" s="4"/>
      <c r="OBB53" s="4"/>
      <c r="OBC53" s="4"/>
      <c r="OBD53" s="4"/>
      <c r="OBE53" s="4"/>
      <c r="OBF53" s="4"/>
      <c r="OBG53" s="4"/>
      <c r="OBH53" s="4"/>
      <c r="OBI53" s="4"/>
      <c r="OBJ53" s="4"/>
      <c r="OBK53" s="4"/>
      <c r="OBL53" s="4"/>
      <c r="OBM53" s="4"/>
      <c r="OBN53" s="4"/>
      <c r="OBO53" s="4"/>
      <c r="OBP53" s="4"/>
      <c r="OBQ53" s="4"/>
      <c r="OBR53" s="4"/>
      <c r="OBS53" s="4"/>
      <c r="OBT53" s="4"/>
      <c r="OBU53" s="4"/>
      <c r="OBV53" s="4"/>
      <c r="OBW53" s="4"/>
      <c r="OBX53" s="4"/>
      <c r="OBY53" s="4"/>
      <c r="OBZ53" s="4"/>
      <c r="OCA53" s="4"/>
      <c r="OCB53" s="4"/>
      <c r="OCC53" s="4"/>
      <c r="OCD53" s="4"/>
      <c r="OCE53" s="4"/>
      <c r="OCF53" s="4"/>
      <c r="OCG53" s="4"/>
      <c r="OCH53" s="4"/>
      <c r="OCI53" s="4"/>
      <c r="OCJ53" s="4"/>
      <c r="OCK53" s="4"/>
      <c r="OCL53" s="4"/>
      <c r="OCM53" s="4"/>
      <c r="OCN53" s="4"/>
      <c r="OCO53" s="4"/>
      <c r="OCP53" s="4"/>
      <c r="OCQ53" s="4"/>
      <c r="OCR53" s="4"/>
      <c r="OCS53" s="4"/>
      <c r="OCT53" s="4"/>
      <c r="OCU53" s="4"/>
      <c r="OCV53" s="4"/>
      <c r="OCW53" s="4"/>
      <c r="OCX53" s="4"/>
      <c r="OCY53" s="4"/>
      <c r="OCZ53" s="4"/>
      <c r="ODA53" s="4"/>
      <c r="ODB53" s="4"/>
      <c r="ODC53" s="4"/>
      <c r="ODD53" s="4"/>
      <c r="ODE53" s="4"/>
      <c r="ODF53" s="4"/>
      <c r="ODG53" s="4"/>
      <c r="ODH53" s="4"/>
      <c r="ODI53" s="4"/>
      <c r="ODJ53" s="4"/>
      <c r="ODK53" s="4"/>
      <c r="ODL53" s="4"/>
      <c r="ODM53" s="4"/>
      <c r="ODN53" s="4"/>
      <c r="ODO53" s="4"/>
      <c r="ODP53" s="4"/>
      <c r="ODQ53" s="4"/>
      <c r="ODR53" s="4"/>
      <c r="ODS53" s="4"/>
      <c r="ODT53" s="4"/>
      <c r="ODU53" s="4"/>
      <c r="ODV53" s="4"/>
      <c r="ODW53" s="4"/>
      <c r="ODX53" s="4"/>
      <c r="ODY53" s="4"/>
      <c r="ODZ53" s="4"/>
      <c r="OEA53" s="4"/>
      <c r="OEB53" s="4"/>
      <c r="OEC53" s="4"/>
      <c r="OED53" s="4"/>
      <c r="OEE53" s="4"/>
      <c r="OEF53" s="4"/>
      <c r="OEG53" s="4"/>
      <c r="OEH53" s="4"/>
      <c r="OEI53" s="4"/>
      <c r="OEJ53" s="4"/>
      <c r="OEK53" s="4"/>
      <c r="OEL53" s="4"/>
      <c r="OEM53" s="4"/>
      <c r="OEN53" s="4"/>
      <c r="OEO53" s="4"/>
      <c r="OEP53" s="4"/>
      <c r="OEQ53" s="4"/>
      <c r="OER53" s="4"/>
      <c r="OES53" s="4"/>
      <c r="OET53" s="4"/>
      <c r="OEU53" s="4"/>
      <c r="OEV53" s="4"/>
      <c r="OEW53" s="4"/>
      <c r="OEX53" s="4"/>
      <c r="OEY53" s="4"/>
      <c r="OEZ53" s="4"/>
      <c r="OFA53" s="4"/>
      <c r="OFB53" s="4"/>
      <c r="OFC53" s="4"/>
      <c r="OFD53" s="4"/>
      <c r="OFE53" s="4"/>
      <c r="OFF53" s="4"/>
      <c r="OFG53" s="4"/>
      <c r="OFH53" s="4"/>
      <c r="OFI53" s="4"/>
      <c r="OFJ53" s="4"/>
      <c r="OFK53" s="4"/>
      <c r="OFL53" s="4"/>
      <c r="OFM53" s="4"/>
      <c r="OFN53" s="4"/>
      <c r="OFO53" s="4"/>
      <c r="OFP53" s="4"/>
      <c r="OFQ53" s="4"/>
      <c r="OFR53" s="4"/>
      <c r="OFS53" s="4"/>
      <c r="OFT53" s="4"/>
      <c r="OFU53" s="4"/>
      <c r="OFV53" s="4"/>
      <c r="OFW53" s="4"/>
      <c r="OFX53" s="4"/>
      <c r="OFY53" s="4"/>
      <c r="OFZ53" s="4"/>
      <c r="OGA53" s="4"/>
      <c r="OGB53" s="4"/>
      <c r="OGC53" s="4"/>
      <c r="OGD53" s="4"/>
      <c r="OGE53" s="4"/>
      <c r="OGF53" s="4"/>
      <c r="OGG53" s="4"/>
      <c r="OGH53" s="4"/>
      <c r="OGI53" s="4"/>
      <c r="OGJ53" s="4"/>
      <c r="OGK53" s="4"/>
      <c r="OGL53" s="4"/>
      <c r="OGM53" s="4"/>
      <c r="OGN53" s="4"/>
      <c r="OGO53" s="4"/>
      <c r="OGP53" s="4"/>
      <c r="OGQ53" s="4"/>
      <c r="OGR53" s="4"/>
      <c r="OGS53" s="4"/>
      <c r="OGT53" s="4"/>
      <c r="OGU53" s="4"/>
      <c r="OGV53" s="4"/>
      <c r="OGW53" s="4"/>
      <c r="OGX53" s="4"/>
      <c r="OGY53" s="4"/>
      <c r="OGZ53" s="4"/>
      <c r="OHA53" s="4"/>
      <c r="OHB53" s="4"/>
      <c r="OHC53" s="4"/>
      <c r="OHD53" s="4"/>
      <c r="OHE53" s="4"/>
      <c r="OHF53" s="4"/>
      <c r="OHG53" s="4"/>
      <c r="OHH53" s="4"/>
      <c r="OHI53" s="4"/>
      <c r="OHJ53" s="4"/>
      <c r="OHK53" s="4"/>
      <c r="OHL53" s="4"/>
      <c r="OHM53" s="4"/>
      <c r="OHN53" s="4"/>
      <c r="OHO53" s="4"/>
      <c r="OHP53" s="4"/>
      <c r="OHQ53" s="4"/>
      <c r="OHR53" s="4"/>
      <c r="OHS53" s="4"/>
      <c r="OHT53" s="4"/>
      <c r="OHU53" s="4"/>
      <c r="OHV53" s="4"/>
      <c r="OHW53" s="4"/>
      <c r="OHX53" s="4"/>
      <c r="OHY53" s="4"/>
      <c r="OHZ53" s="4"/>
      <c r="OIA53" s="4"/>
      <c r="OIB53" s="4"/>
      <c r="OIC53" s="4"/>
      <c r="OID53" s="4"/>
      <c r="OIE53" s="4"/>
      <c r="OIF53" s="4"/>
      <c r="OIG53" s="4"/>
      <c r="OIH53" s="4"/>
      <c r="OII53" s="4"/>
      <c r="OIJ53" s="4"/>
      <c r="OIK53" s="4"/>
      <c r="OIL53" s="4"/>
      <c r="OIM53" s="4"/>
      <c r="OIN53" s="4"/>
      <c r="OIO53" s="4"/>
      <c r="OIP53" s="4"/>
      <c r="OIQ53" s="4"/>
      <c r="OIR53" s="4"/>
      <c r="OIS53" s="4"/>
      <c r="OIT53" s="4"/>
      <c r="OIU53" s="4"/>
      <c r="OIV53" s="4"/>
      <c r="OIW53" s="4"/>
      <c r="OIX53" s="4"/>
      <c r="OIY53" s="4"/>
      <c r="OIZ53" s="4"/>
      <c r="OJA53" s="4"/>
      <c r="OJB53" s="4"/>
      <c r="OJC53" s="4"/>
      <c r="OJD53" s="4"/>
      <c r="OJE53" s="4"/>
      <c r="OJF53" s="4"/>
      <c r="OJG53" s="4"/>
      <c r="OJH53" s="4"/>
      <c r="OJI53" s="4"/>
      <c r="OJJ53" s="4"/>
      <c r="OJK53" s="4"/>
      <c r="OJL53" s="4"/>
      <c r="OJM53" s="4"/>
      <c r="OJN53" s="4"/>
      <c r="OJO53" s="4"/>
      <c r="OJP53" s="4"/>
      <c r="OJQ53" s="4"/>
      <c r="OJR53" s="4"/>
      <c r="OJS53" s="4"/>
      <c r="OJT53" s="4"/>
      <c r="OJU53" s="4"/>
      <c r="OJV53" s="4"/>
      <c r="OJW53" s="4"/>
      <c r="OJX53" s="4"/>
      <c r="OJY53" s="4"/>
      <c r="OJZ53" s="4"/>
      <c r="OKA53" s="4"/>
      <c r="OKB53" s="4"/>
      <c r="OKC53" s="4"/>
      <c r="OKD53" s="4"/>
      <c r="OKE53" s="4"/>
      <c r="OKF53" s="4"/>
      <c r="OKG53" s="4"/>
      <c r="OKH53" s="4"/>
      <c r="OKI53" s="4"/>
      <c r="OKJ53" s="4"/>
      <c r="OKK53" s="4"/>
      <c r="OKL53" s="4"/>
      <c r="OKM53" s="4"/>
      <c r="OKN53" s="4"/>
      <c r="OKO53" s="4"/>
      <c r="OKP53" s="4"/>
      <c r="OKQ53" s="4"/>
      <c r="OKR53" s="4"/>
      <c r="OKS53" s="4"/>
      <c r="OKT53" s="4"/>
      <c r="OKU53" s="4"/>
      <c r="OKV53" s="4"/>
      <c r="OKW53" s="4"/>
      <c r="OKX53" s="4"/>
      <c r="OKY53" s="4"/>
      <c r="OKZ53" s="4"/>
      <c r="OLA53" s="4"/>
      <c r="OLB53" s="4"/>
      <c r="OLC53" s="4"/>
      <c r="OLD53" s="4"/>
      <c r="OLE53" s="4"/>
      <c r="OLF53" s="4"/>
      <c r="OLG53" s="4"/>
      <c r="OLH53" s="4"/>
      <c r="OLI53" s="4"/>
      <c r="OLJ53" s="4"/>
      <c r="OLK53" s="4"/>
      <c r="OLL53" s="4"/>
      <c r="OLM53" s="4"/>
      <c r="OLN53" s="4"/>
      <c r="OLO53" s="4"/>
      <c r="OLP53" s="4"/>
      <c r="OLQ53" s="4"/>
      <c r="OLR53" s="4"/>
      <c r="OLS53" s="4"/>
      <c r="OLT53" s="4"/>
      <c r="OLU53" s="4"/>
      <c r="OLV53" s="4"/>
      <c r="OLW53" s="4"/>
      <c r="OLX53" s="4"/>
      <c r="OLY53" s="4"/>
      <c r="OLZ53" s="4"/>
      <c r="OMA53" s="4"/>
      <c r="OMB53" s="4"/>
      <c r="OMC53" s="4"/>
      <c r="OMD53" s="4"/>
      <c r="OME53" s="4"/>
      <c r="OMF53" s="4"/>
      <c r="OMG53" s="4"/>
      <c r="OMH53" s="4"/>
      <c r="OMI53" s="4"/>
      <c r="OMJ53" s="4"/>
      <c r="OMK53" s="4"/>
      <c r="OML53" s="4"/>
      <c r="OMM53" s="4"/>
      <c r="OMN53" s="4"/>
      <c r="OMO53" s="4"/>
      <c r="OMP53" s="4"/>
      <c r="OMQ53" s="4"/>
      <c r="OMR53" s="4"/>
      <c r="OMS53" s="4"/>
      <c r="OMT53" s="4"/>
      <c r="OMU53" s="4"/>
      <c r="OMV53" s="4"/>
      <c r="OMW53" s="4"/>
      <c r="OMX53" s="4"/>
      <c r="OMY53" s="4"/>
      <c r="OMZ53" s="4"/>
      <c r="ONA53" s="4"/>
      <c r="ONB53" s="4"/>
      <c r="ONC53" s="4"/>
      <c r="OND53" s="4"/>
      <c r="ONE53" s="4"/>
      <c r="ONF53" s="4"/>
      <c r="ONG53" s="4"/>
      <c r="ONH53" s="4"/>
      <c r="ONI53" s="4"/>
      <c r="ONJ53" s="4"/>
      <c r="ONK53" s="4"/>
      <c r="ONL53" s="4"/>
      <c r="ONM53" s="4"/>
      <c r="ONN53" s="4"/>
      <c r="ONO53" s="4"/>
      <c r="ONP53" s="4"/>
      <c r="ONQ53" s="4"/>
      <c r="ONR53" s="4"/>
      <c r="ONS53" s="4"/>
      <c r="ONT53" s="4"/>
      <c r="ONU53" s="4"/>
      <c r="ONV53" s="4"/>
      <c r="ONW53" s="4"/>
      <c r="ONX53" s="4"/>
      <c r="ONY53" s="4"/>
      <c r="ONZ53" s="4"/>
      <c r="OOA53" s="4"/>
      <c r="OOB53" s="4"/>
      <c r="OOC53" s="4"/>
      <c r="OOD53" s="4"/>
      <c r="OOE53" s="4"/>
      <c r="OOF53" s="4"/>
      <c r="OOG53" s="4"/>
      <c r="OOH53" s="4"/>
      <c r="OOI53" s="4"/>
      <c r="OOJ53" s="4"/>
      <c r="OOK53" s="4"/>
      <c r="OOL53" s="4"/>
      <c r="OOM53" s="4"/>
      <c r="OON53" s="4"/>
      <c r="OOO53" s="4"/>
      <c r="OOP53" s="4"/>
      <c r="OOQ53" s="4"/>
      <c r="OOR53" s="4"/>
      <c r="OOS53" s="4"/>
      <c r="OOT53" s="4"/>
      <c r="OOU53" s="4"/>
      <c r="OOV53" s="4"/>
      <c r="OOW53" s="4"/>
      <c r="OOX53" s="4"/>
      <c r="OOY53" s="4"/>
      <c r="OOZ53" s="4"/>
      <c r="OPA53" s="4"/>
      <c r="OPB53" s="4"/>
      <c r="OPC53" s="4"/>
      <c r="OPD53" s="4"/>
      <c r="OPE53" s="4"/>
      <c r="OPF53" s="4"/>
      <c r="OPG53" s="4"/>
      <c r="OPH53" s="4"/>
      <c r="OPI53" s="4"/>
      <c r="OPJ53" s="4"/>
      <c r="OPK53" s="4"/>
      <c r="OPL53" s="4"/>
      <c r="OPM53" s="4"/>
      <c r="OPN53" s="4"/>
      <c r="OPO53" s="4"/>
      <c r="OPP53" s="4"/>
      <c r="OPQ53" s="4"/>
      <c r="OPR53" s="4"/>
      <c r="OPS53" s="4"/>
      <c r="OPT53" s="4"/>
      <c r="OPU53" s="4"/>
      <c r="OPV53" s="4"/>
      <c r="OPW53" s="4"/>
      <c r="OPX53" s="4"/>
      <c r="OPY53" s="4"/>
      <c r="OPZ53" s="4"/>
      <c r="OQA53" s="4"/>
      <c r="OQB53" s="4"/>
      <c r="OQC53" s="4"/>
      <c r="OQD53" s="4"/>
      <c r="OQE53" s="4"/>
      <c r="OQF53" s="4"/>
      <c r="OQG53" s="4"/>
      <c r="OQH53" s="4"/>
      <c r="OQI53" s="4"/>
      <c r="OQJ53" s="4"/>
      <c r="OQK53" s="4"/>
      <c r="OQL53" s="4"/>
      <c r="OQM53" s="4"/>
      <c r="OQN53" s="4"/>
      <c r="OQO53" s="4"/>
      <c r="OQP53" s="4"/>
      <c r="OQQ53" s="4"/>
      <c r="OQR53" s="4"/>
      <c r="OQS53" s="4"/>
      <c r="OQT53" s="4"/>
      <c r="OQU53" s="4"/>
      <c r="OQV53" s="4"/>
      <c r="OQW53" s="4"/>
      <c r="OQX53" s="4"/>
      <c r="OQY53" s="4"/>
      <c r="OQZ53" s="4"/>
      <c r="ORA53" s="4"/>
      <c r="ORB53" s="4"/>
      <c r="ORC53" s="4"/>
      <c r="ORD53" s="4"/>
      <c r="ORE53" s="4"/>
      <c r="ORF53" s="4"/>
      <c r="ORG53" s="4"/>
      <c r="ORH53" s="4"/>
      <c r="ORI53" s="4"/>
      <c r="ORJ53" s="4"/>
      <c r="ORK53" s="4"/>
      <c r="ORL53" s="4"/>
      <c r="ORM53" s="4"/>
      <c r="ORN53" s="4"/>
      <c r="ORO53" s="4"/>
      <c r="ORP53" s="4"/>
      <c r="ORQ53" s="4"/>
      <c r="ORR53" s="4"/>
      <c r="ORS53" s="4"/>
      <c r="ORT53" s="4"/>
      <c r="ORU53" s="4"/>
      <c r="ORV53" s="4"/>
      <c r="ORW53" s="4"/>
      <c r="ORX53" s="4"/>
      <c r="ORY53" s="4"/>
      <c r="ORZ53" s="4"/>
      <c r="OSA53" s="4"/>
      <c r="OSB53" s="4"/>
      <c r="OSC53" s="4"/>
      <c r="OSD53" s="4"/>
      <c r="OSE53" s="4"/>
      <c r="OSF53" s="4"/>
      <c r="OSG53" s="4"/>
      <c r="OSH53" s="4"/>
      <c r="OSI53" s="4"/>
      <c r="OSJ53" s="4"/>
      <c r="OSK53" s="4"/>
      <c r="OSL53" s="4"/>
      <c r="OSM53" s="4"/>
      <c r="OSN53" s="4"/>
      <c r="OSO53" s="4"/>
      <c r="OSP53" s="4"/>
      <c r="OSQ53" s="4"/>
      <c r="OSR53" s="4"/>
      <c r="OSS53" s="4"/>
      <c r="OST53" s="4"/>
      <c r="OSU53" s="4"/>
      <c r="OSV53" s="4"/>
      <c r="OSW53" s="4"/>
      <c r="OSX53" s="4"/>
      <c r="OSY53" s="4"/>
      <c r="OSZ53" s="4"/>
      <c r="OTA53" s="4"/>
      <c r="OTB53" s="4"/>
      <c r="OTC53" s="4"/>
      <c r="OTD53" s="4"/>
      <c r="OTE53" s="4"/>
      <c r="OTF53" s="4"/>
      <c r="OTG53" s="4"/>
      <c r="OTH53" s="4"/>
      <c r="OTI53" s="4"/>
      <c r="OTJ53" s="4"/>
      <c r="OTK53" s="4"/>
      <c r="OTL53" s="4"/>
      <c r="OTM53" s="4"/>
      <c r="OTN53" s="4"/>
      <c r="OTO53" s="4"/>
      <c r="OTP53" s="4"/>
      <c r="OTQ53" s="4"/>
      <c r="OTR53" s="4"/>
      <c r="OTS53" s="4"/>
      <c r="OTT53" s="4"/>
      <c r="OTU53" s="4"/>
      <c r="OTV53" s="4"/>
      <c r="OTW53" s="4"/>
      <c r="OTX53" s="4"/>
      <c r="OTY53" s="4"/>
      <c r="OTZ53" s="4"/>
      <c r="OUA53" s="4"/>
      <c r="OUB53" s="4"/>
      <c r="OUC53" s="4"/>
      <c r="OUD53" s="4"/>
      <c r="OUE53" s="4"/>
      <c r="OUF53" s="4"/>
      <c r="OUG53" s="4"/>
      <c r="OUH53" s="4"/>
      <c r="OUI53" s="4"/>
      <c r="OUJ53" s="4"/>
      <c r="OUK53" s="4"/>
      <c r="OUL53" s="4"/>
      <c r="OUM53" s="4"/>
      <c r="OUN53" s="4"/>
      <c r="OUO53" s="4"/>
      <c r="OUP53" s="4"/>
      <c r="OUQ53" s="4"/>
      <c r="OUR53" s="4"/>
      <c r="OUS53" s="4"/>
      <c r="OUT53" s="4"/>
      <c r="OUU53" s="4"/>
      <c r="OUV53" s="4"/>
      <c r="OUW53" s="4"/>
      <c r="OUX53" s="4"/>
      <c r="OUY53" s="4"/>
      <c r="OUZ53" s="4"/>
      <c r="OVA53" s="4"/>
      <c r="OVB53" s="4"/>
      <c r="OVC53" s="4"/>
      <c r="OVD53" s="4"/>
      <c r="OVE53" s="4"/>
      <c r="OVF53" s="4"/>
      <c r="OVG53" s="4"/>
      <c r="OVH53" s="4"/>
      <c r="OVI53" s="4"/>
      <c r="OVJ53" s="4"/>
      <c r="OVK53" s="4"/>
      <c r="OVL53" s="4"/>
      <c r="OVM53" s="4"/>
      <c r="OVN53" s="4"/>
      <c r="OVO53" s="4"/>
      <c r="OVP53" s="4"/>
      <c r="OVQ53" s="4"/>
      <c r="OVR53" s="4"/>
      <c r="OVS53" s="4"/>
      <c r="OVT53" s="4"/>
      <c r="OVU53" s="4"/>
      <c r="OVV53" s="4"/>
      <c r="OVW53" s="4"/>
      <c r="OVX53" s="4"/>
      <c r="OVY53" s="4"/>
      <c r="OVZ53" s="4"/>
      <c r="OWA53" s="4"/>
      <c r="OWB53" s="4"/>
      <c r="OWC53" s="4"/>
      <c r="OWD53" s="4"/>
      <c r="OWE53" s="4"/>
      <c r="OWF53" s="4"/>
      <c r="OWG53" s="4"/>
      <c r="OWH53" s="4"/>
      <c r="OWI53" s="4"/>
      <c r="OWJ53" s="4"/>
      <c r="OWK53" s="4"/>
      <c r="OWL53" s="4"/>
      <c r="OWM53" s="4"/>
      <c r="OWN53" s="4"/>
      <c r="OWO53" s="4"/>
      <c r="OWP53" s="4"/>
      <c r="OWQ53" s="4"/>
      <c r="OWR53" s="4"/>
      <c r="OWS53" s="4"/>
      <c r="OWT53" s="4"/>
      <c r="OWU53" s="4"/>
      <c r="OWV53" s="4"/>
      <c r="OWW53" s="4"/>
      <c r="OWX53" s="4"/>
      <c r="OWY53" s="4"/>
      <c r="OWZ53" s="4"/>
      <c r="OXA53" s="4"/>
      <c r="OXB53" s="4"/>
      <c r="OXC53" s="4"/>
      <c r="OXD53" s="4"/>
      <c r="OXE53" s="4"/>
      <c r="OXF53" s="4"/>
      <c r="OXG53" s="4"/>
      <c r="OXH53" s="4"/>
      <c r="OXI53" s="4"/>
      <c r="OXJ53" s="4"/>
      <c r="OXK53" s="4"/>
      <c r="OXL53" s="4"/>
      <c r="OXM53" s="4"/>
      <c r="OXN53" s="4"/>
      <c r="OXO53" s="4"/>
      <c r="OXP53" s="4"/>
      <c r="OXQ53" s="4"/>
      <c r="OXR53" s="4"/>
      <c r="OXS53" s="4"/>
      <c r="OXT53" s="4"/>
      <c r="OXU53" s="4"/>
      <c r="OXV53" s="4"/>
      <c r="OXW53" s="4"/>
      <c r="OXX53" s="4"/>
      <c r="OXY53" s="4"/>
      <c r="OXZ53" s="4"/>
      <c r="OYA53" s="4"/>
      <c r="OYB53" s="4"/>
      <c r="OYC53" s="4"/>
      <c r="OYD53" s="4"/>
      <c r="OYE53" s="4"/>
      <c r="OYF53" s="4"/>
      <c r="OYG53" s="4"/>
      <c r="OYH53" s="4"/>
      <c r="OYI53" s="4"/>
      <c r="OYJ53" s="4"/>
      <c r="OYK53" s="4"/>
      <c r="OYL53" s="4"/>
      <c r="OYM53" s="4"/>
      <c r="OYN53" s="4"/>
      <c r="OYO53" s="4"/>
      <c r="OYP53" s="4"/>
      <c r="OYQ53" s="4"/>
      <c r="OYR53" s="4"/>
      <c r="OYS53" s="4"/>
      <c r="OYT53" s="4"/>
      <c r="OYU53" s="4"/>
      <c r="OYV53" s="4"/>
      <c r="OYW53" s="4"/>
      <c r="OYX53" s="4"/>
      <c r="OYY53" s="4"/>
      <c r="OYZ53" s="4"/>
      <c r="OZA53" s="4"/>
      <c r="OZB53" s="4"/>
      <c r="OZC53" s="4"/>
      <c r="OZD53" s="4"/>
      <c r="OZE53" s="4"/>
      <c r="OZF53" s="4"/>
      <c r="OZG53" s="4"/>
      <c r="OZH53" s="4"/>
      <c r="OZI53" s="4"/>
      <c r="OZJ53" s="4"/>
      <c r="OZK53" s="4"/>
      <c r="OZL53" s="4"/>
      <c r="OZM53" s="4"/>
      <c r="OZN53" s="4"/>
      <c r="OZO53" s="4"/>
      <c r="OZP53" s="4"/>
      <c r="OZQ53" s="4"/>
      <c r="OZR53" s="4"/>
      <c r="OZS53" s="4"/>
      <c r="OZT53" s="4"/>
      <c r="OZU53" s="4"/>
      <c r="OZV53" s="4"/>
      <c r="OZW53" s="4"/>
      <c r="OZX53" s="4"/>
      <c r="OZY53" s="4"/>
      <c r="OZZ53" s="4"/>
      <c r="PAA53" s="4"/>
      <c r="PAB53" s="4"/>
      <c r="PAC53" s="4"/>
      <c r="PAD53" s="4"/>
      <c r="PAE53" s="4"/>
      <c r="PAF53" s="4"/>
      <c r="PAG53" s="4"/>
      <c r="PAH53" s="4"/>
      <c r="PAI53" s="4"/>
      <c r="PAJ53" s="4"/>
      <c r="PAK53" s="4"/>
      <c r="PAL53" s="4"/>
      <c r="PAM53" s="4"/>
      <c r="PAN53" s="4"/>
      <c r="PAO53" s="4"/>
      <c r="PAP53" s="4"/>
      <c r="PAQ53" s="4"/>
      <c r="PAR53" s="4"/>
      <c r="PAS53" s="4"/>
      <c r="PAT53" s="4"/>
      <c r="PAU53" s="4"/>
      <c r="PAV53" s="4"/>
      <c r="PAW53" s="4"/>
      <c r="PAX53" s="4"/>
      <c r="PAY53" s="4"/>
      <c r="PAZ53" s="4"/>
      <c r="PBA53" s="4"/>
      <c r="PBB53" s="4"/>
      <c r="PBC53" s="4"/>
      <c r="PBD53" s="4"/>
      <c r="PBE53" s="4"/>
      <c r="PBF53" s="4"/>
      <c r="PBG53" s="4"/>
      <c r="PBH53" s="4"/>
      <c r="PBI53" s="4"/>
      <c r="PBJ53" s="4"/>
      <c r="PBK53" s="4"/>
      <c r="PBL53" s="4"/>
      <c r="PBM53" s="4"/>
      <c r="PBN53" s="4"/>
      <c r="PBO53" s="4"/>
      <c r="PBP53" s="4"/>
      <c r="PBQ53" s="4"/>
      <c r="PBR53" s="4"/>
      <c r="PBS53" s="4"/>
      <c r="PBT53" s="4"/>
      <c r="PBU53" s="4"/>
      <c r="PBV53" s="4"/>
      <c r="PBW53" s="4"/>
      <c r="PBX53" s="4"/>
      <c r="PBY53" s="4"/>
      <c r="PBZ53" s="4"/>
      <c r="PCA53" s="4"/>
      <c r="PCB53" s="4"/>
      <c r="PCC53" s="4"/>
      <c r="PCD53" s="4"/>
      <c r="PCE53" s="4"/>
      <c r="PCF53" s="4"/>
      <c r="PCG53" s="4"/>
      <c r="PCH53" s="4"/>
      <c r="PCI53" s="4"/>
      <c r="PCJ53" s="4"/>
      <c r="PCK53" s="4"/>
      <c r="PCL53" s="4"/>
      <c r="PCM53" s="4"/>
      <c r="PCN53" s="4"/>
      <c r="PCO53" s="4"/>
      <c r="PCP53" s="4"/>
      <c r="PCQ53" s="4"/>
      <c r="PCR53" s="4"/>
      <c r="PCS53" s="4"/>
      <c r="PCT53" s="4"/>
      <c r="PCU53" s="4"/>
      <c r="PCV53" s="4"/>
      <c r="PCW53" s="4"/>
      <c r="PCX53" s="4"/>
      <c r="PCY53" s="4"/>
      <c r="PCZ53" s="4"/>
      <c r="PDA53" s="4"/>
      <c r="PDB53" s="4"/>
      <c r="PDC53" s="4"/>
      <c r="PDD53" s="4"/>
      <c r="PDE53" s="4"/>
      <c r="PDF53" s="4"/>
      <c r="PDG53" s="4"/>
      <c r="PDH53" s="4"/>
      <c r="PDI53" s="4"/>
      <c r="PDJ53" s="4"/>
      <c r="PDK53" s="4"/>
      <c r="PDL53" s="4"/>
      <c r="PDM53" s="4"/>
      <c r="PDN53" s="4"/>
      <c r="PDO53" s="4"/>
      <c r="PDP53" s="4"/>
      <c r="PDQ53" s="4"/>
      <c r="PDR53" s="4"/>
      <c r="PDS53" s="4"/>
      <c r="PDT53" s="4"/>
      <c r="PDU53" s="4"/>
      <c r="PDV53" s="4"/>
      <c r="PDW53" s="4"/>
      <c r="PDX53" s="4"/>
      <c r="PDY53" s="4"/>
      <c r="PDZ53" s="4"/>
      <c r="PEA53" s="4"/>
      <c r="PEB53" s="4"/>
      <c r="PEC53" s="4"/>
      <c r="PED53" s="4"/>
      <c r="PEE53" s="4"/>
      <c r="PEF53" s="4"/>
      <c r="PEG53" s="4"/>
      <c r="PEH53" s="4"/>
      <c r="PEI53" s="4"/>
      <c r="PEJ53" s="4"/>
      <c r="PEK53" s="4"/>
      <c r="PEL53" s="4"/>
      <c r="PEM53" s="4"/>
      <c r="PEN53" s="4"/>
      <c r="PEO53" s="4"/>
      <c r="PEP53" s="4"/>
      <c r="PEQ53" s="4"/>
      <c r="PER53" s="4"/>
      <c r="PES53" s="4"/>
      <c r="PET53" s="4"/>
      <c r="PEU53" s="4"/>
      <c r="PEV53" s="4"/>
      <c r="PEW53" s="4"/>
      <c r="PEX53" s="4"/>
      <c r="PEY53" s="4"/>
      <c r="PEZ53" s="4"/>
      <c r="PFA53" s="4"/>
      <c r="PFB53" s="4"/>
      <c r="PFC53" s="4"/>
      <c r="PFD53" s="4"/>
      <c r="PFE53" s="4"/>
      <c r="PFF53" s="4"/>
      <c r="PFG53" s="4"/>
      <c r="PFH53" s="4"/>
      <c r="PFI53" s="4"/>
      <c r="PFJ53" s="4"/>
      <c r="PFK53" s="4"/>
      <c r="PFL53" s="4"/>
      <c r="PFM53" s="4"/>
      <c r="PFN53" s="4"/>
      <c r="PFO53" s="4"/>
      <c r="PFP53" s="4"/>
      <c r="PFQ53" s="4"/>
      <c r="PFR53" s="4"/>
      <c r="PFS53" s="4"/>
      <c r="PFT53" s="4"/>
      <c r="PFU53" s="4"/>
      <c r="PFV53" s="4"/>
      <c r="PFW53" s="4"/>
      <c r="PFX53" s="4"/>
      <c r="PFY53" s="4"/>
      <c r="PFZ53" s="4"/>
      <c r="PGA53" s="4"/>
      <c r="PGB53" s="4"/>
      <c r="PGC53" s="4"/>
      <c r="PGD53" s="4"/>
      <c r="PGE53" s="4"/>
      <c r="PGF53" s="4"/>
      <c r="PGG53" s="4"/>
      <c r="PGH53" s="4"/>
      <c r="PGI53" s="4"/>
      <c r="PGJ53" s="4"/>
      <c r="PGK53" s="4"/>
      <c r="PGL53" s="4"/>
      <c r="PGM53" s="4"/>
      <c r="PGN53" s="4"/>
      <c r="PGO53" s="4"/>
      <c r="PGP53" s="4"/>
      <c r="PGQ53" s="4"/>
      <c r="PGR53" s="4"/>
      <c r="PGS53" s="4"/>
      <c r="PGT53" s="4"/>
      <c r="PGU53" s="4"/>
      <c r="PGV53" s="4"/>
      <c r="PGW53" s="4"/>
      <c r="PGX53" s="4"/>
      <c r="PGY53" s="4"/>
      <c r="PGZ53" s="4"/>
      <c r="PHA53" s="4"/>
      <c r="PHB53" s="4"/>
      <c r="PHC53" s="4"/>
      <c r="PHD53" s="4"/>
      <c r="PHE53" s="4"/>
      <c r="PHF53" s="4"/>
      <c r="PHG53" s="4"/>
      <c r="PHH53" s="4"/>
      <c r="PHI53" s="4"/>
      <c r="PHJ53" s="4"/>
      <c r="PHK53" s="4"/>
      <c r="PHL53" s="4"/>
      <c r="PHM53" s="4"/>
      <c r="PHN53" s="4"/>
      <c r="PHO53" s="4"/>
      <c r="PHP53" s="4"/>
      <c r="PHQ53" s="4"/>
      <c r="PHR53" s="4"/>
      <c r="PHS53" s="4"/>
      <c r="PHT53" s="4"/>
      <c r="PHU53" s="4"/>
      <c r="PHV53" s="4"/>
      <c r="PHW53" s="4"/>
      <c r="PHX53" s="4"/>
      <c r="PHY53" s="4"/>
      <c r="PHZ53" s="4"/>
      <c r="PIA53" s="4"/>
      <c r="PIB53" s="4"/>
      <c r="PIC53" s="4"/>
      <c r="PID53" s="4"/>
      <c r="PIE53" s="4"/>
      <c r="PIF53" s="4"/>
      <c r="PIG53" s="4"/>
      <c r="PIH53" s="4"/>
      <c r="PII53" s="4"/>
      <c r="PIJ53" s="4"/>
      <c r="PIK53" s="4"/>
      <c r="PIL53" s="4"/>
      <c r="PIM53" s="4"/>
      <c r="PIN53" s="4"/>
      <c r="PIO53" s="4"/>
      <c r="PIP53" s="4"/>
      <c r="PIQ53" s="4"/>
      <c r="PIR53" s="4"/>
      <c r="PIS53" s="4"/>
      <c r="PIT53" s="4"/>
      <c r="PIU53" s="4"/>
      <c r="PIV53" s="4"/>
      <c r="PIW53" s="4"/>
      <c r="PIX53" s="4"/>
      <c r="PIY53" s="4"/>
      <c r="PIZ53" s="4"/>
      <c r="PJA53" s="4"/>
      <c r="PJB53" s="4"/>
      <c r="PJC53" s="4"/>
      <c r="PJD53" s="4"/>
      <c r="PJE53" s="4"/>
      <c r="PJF53" s="4"/>
      <c r="PJG53" s="4"/>
      <c r="PJH53" s="4"/>
      <c r="PJI53" s="4"/>
      <c r="PJJ53" s="4"/>
      <c r="PJK53" s="4"/>
      <c r="PJL53" s="4"/>
      <c r="PJM53" s="4"/>
      <c r="PJN53" s="4"/>
      <c r="PJO53" s="4"/>
      <c r="PJP53" s="4"/>
      <c r="PJQ53" s="4"/>
      <c r="PJR53" s="4"/>
      <c r="PJS53" s="4"/>
      <c r="PJT53" s="4"/>
      <c r="PJU53" s="4"/>
      <c r="PJV53" s="4"/>
      <c r="PJW53" s="4"/>
      <c r="PJX53" s="4"/>
      <c r="PJY53" s="4"/>
      <c r="PJZ53" s="4"/>
      <c r="PKA53" s="4"/>
      <c r="PKB53" s="4"/>
      <c r="PKC53" s="4"/>
      <c r="PKD53" s="4"/>
      <c r="PKE53" s="4"/>
      <c r="PKF53" s="4"/>
      <c r="PKG53" s="4"/>
      <c r="PKH53" s="4"/>
      <c r="PKI53" s="4"/>
      <c r="PKJ53" s="4"/>
      <c r="PKK53" s="4"/>
      <c r="PKL53" s="4"/>
      <c r="PKM53" s="4"/>
      <c r="PKN53" s="4"/>
      <c r="PKO53" s="4"/>
      <c r="PKP53" s="4"/>
      <c r="PKQ53" s="4"/>
      <c r="PKR53" s="4"/>
      <c r="PKS53" s="4"/>
      <c r="PKT53" s="4"/>
      <c r="PKU53" s="4"/>
      <c r="PKV53" s="4"/>
      <c r="PKW53" s="4"/>
      <c r="PKX53" s="4"/>
      <c r="PKY53" s="4"/>
      <c r="PKZ53" s="4"/>
      <c r="PLA53" s="4"/>
      <c r="PLB53" s="4"/>
      <c r="PLC53" s="4"/>
      <c r="PLD53" s="4"/>
      <c r="PLE53" s="4"/>
      <c r="PLF53" s="4"/>
      <c r="PLG53" s="4"/>
      <c r="PLH53" s="4"/>
      <c r="PLI53" s="4"/>
      <c r="PLJ53" s="4"/>
      <c r="PLK53" s="4"/>
      <c r="PLL53" s="4"/>
      <c r="PLM53" s="4"/>
      <c r="PLN53" s="4"/>
      <c r="PLO53" s="4"/>
      <c r="PLP53" s="4"/>
      <c r="PLQ53" s="4"/>
      <c r="PLR53" s="4"/>
      <c r="PLS53" s="4"/>
      <c r="PLT53" s="4"/>
      <c r="PLU53" s="4"/>
      <c r="PLV53" s="4"/>
      <c r="PLW53" s="4"/>
      <c r="PLX53" s="4"/>
      <c r="PLY53" s="4"/>
      <c r="PLZ53" s="4"/>
      <c r="PMA53" s="4"/>
      <c r="PMB53" s="4"/>
      <c r="PMC53" s="4"/>
      <c r="PMD53" s="4"/>
      <c r="PME53" s="4"/>
      <c r="PMF53" s="4"/>
      <c r="PMG53" s="4"/>
      <c r="PMH53" s="4"/>
      <c r="PMI53" s="4"/>
      <c r="PMJ53" s="4"/>
      <c r="PMK53" s="4"/>
      <c r="PML53" s="4"/>
      <c r="PMM53" s="4"/>
      <c r="PMN53" s="4"/>
      <c r="PMO53" s="4"/>
      <c r="PMP53" s="4"/>
      <c r="PMQ53" s="4"/>
      <c r="PMR53" s="4"/>
      <c r="PMS53" s="4"/>
      <c r="PMT53" s="4"/>
      <c r="PMU53" s="4"/>
      <c r="PMV53" s="4"/>
      <c r="PMW53" s="4"/>
      <c r="PMX53" s="4"/>
      <c r="PMY53" s="4"/>
      <c r="PMZ53" s="4"/>
      <c r="PNA53" s="4"/>
      <c r="PNB53" s="4"/>
      <c r="PNC53" s="4"/>
      <c r="PND53" s="4"/>
      <c r="PNE53" s="4"/>
      <c r="PNF53" s="4"/>
      <c r="PNG53" s="4"/>
      <c r="PNH53" s="4"/>
      <c r="PNI53" s="4"/>
      <c r="PNJ53" s="4"/>
      <c r="PNK53" s="4"/>
      <c r="PNL53" s="4"/>
      <c r="PNM53" s="4"/>
      <c r="PNN53" s="4"/>
      <c r="PNO53" s="4"/>
      <c r="PNP53" s="4"/>
      <c r="PNQ53" s="4"/>
      <c r="PNR53" s="4"/>
      <c r="PNS53" s="4"/>
      <c r="PNT53" s="4"/>
      <c r="PNU53" s="4"/>
      <c r="PNV53" s="4"/>
      <c r="PNW53" s="4"/>
      <c r="PNX53" s="4"/>
      <c r="PNY53" s="4"/>
      <c r="PNZ53" s="4"/>
      <c r="POA53" s="4"/>
      <c r="POB53" s="4"/>
      <c r="POC53" s="4"/>
      <c r="POD53" s="4"/>
      <c r="POE53" s="4"/>
      <c r="POF53" s="4"/>
      <c r="POG53" s="4"/>
      <c r="POH53" s="4"/>
      <c r="POI53" s="4"/>
      <c r="POJ53" s="4"/>
      <c r="POK53" s="4"/>
      <c r="POL53" s="4"/>
      <c r="POM53" s="4"/>
      <c r="PON53" s="4"/>
      <c r="POO53" s="4"/>
      <c r="POP53" s="4"/>
      <c r="POQ53" s="4"/>
      <c r="POR53" s="4"/>
      <c r="POS53" s="4"/>
      <c r="POT53" s="4"/>
      <c r="POU53" s="4"/>
      <c r="POV53" s="4"/>
      <c r="POW53" s="4"/>
      <c r="POX53" s="4"/>
      <c r="POY53" s="4"/>
      <c r="POZ53" s="4"/>
      <c r="PPA53" s="4"/>
      <c r="PPB53" s="4"/>
      <c r="PPC53" s="4"/>
      <c r="PPD53" s="4"/>
      <c r="PPE53" s="4"/>
      <c r="PPF53" s="4"/>
      <c r="PPG53" s="4"/>
      <c r="PPH53" s="4"/>
      <c r="PPI53" s="4"/>
      <c r="PPJ53" s="4"/>
      <c r="PPK53" s="4"/>
      <c r="PPL53" s="4"/>
      <c r="PPM53" s="4"/>
      <c r="PPN53" s="4"/>
      <c r="PPO53" s="4"/>
      <c r="PPP53" s="4"/>
      <c r="PPQ53" s="4"/>
      <c r="PPR53" s="4"/>
      <c r="PPS53" s="4"/>
      <c r="PPT53" s="4"/>
      <c r="PPU53" s="4"/>
      <c r="PPV53" s="4"/>
      <c r="PPW53" s="4"/>
      <c r="PPX53" s="4"/>
      <c r="PPY53" s="4"/>
      <c r="PPZ53" s="4"/>
      <c r="PQA53" s="4"/>
      <c r="PQB53" s="4"/>
      <c r="PQC53" s="4"/>
      <c r="PQD53" s="4"/>
      <c r="PQE53" s="4"/>
      <c r="PQF53" s="4"/>
      <c r="PQG53" s="4"/>
      <c r="PQH53" s="4"/>
      <c r="PQI53" s="4"/>
      <c r="PQJ53" s="4"/>
      <c r="PQK53" s="4"/>
      <c r="PQL53" s="4"/>
      <c r="PQM53" s="4"/>
      <c r="PQN53" s="4"/>
      <c r="PQO53" s="4"/>
      <c r="PQP53" s="4"/>
      <c r="PQQ53" s="4"/>
      <c r="PQR53" s="4"/>
      <c r="PQS53" s="4"/>
      <c r="PQT53" s="4"/>
      <c r="PQU53" s="4"/>
      <c r="PQV53" s="4"/>
      <c r="PQW53" s="4"/>
      <c r="PQX53" s="4"/>
      <c r="PQY53" s="4"/>
      <c r="PQZ53" s="4"/>
      <c r="PRA53" s="4"/>
      <c r="PRB53" s="4"/>
      <c r="PRC53" s="4"/>
      <c r="PRD53" s="4"/>
      <c r="PRE53" s="4"/>
      <c r="PRF53" s="4"/>
      <c r="PRG53" s="4"/>
      <c r="PRH53" s="4"/>
      <c r="PRI53" s="4"/>
      <c r="PRJ53" s="4"/>
      <c r="PRK53" s="4"/>
      <c r="PRL53" s="4"/>
      <c r="PRM53" s="4"/>
      <c r="PRN53" s="4"/>
      <c r="PRO53" s="4"/>
      <c r="PRP53" s="4"/>
      <c r="PRQ53" s="4"/>
      <c r="PRR53" s="4"/>
      <c r="PRS53" s="4"/>
      <c r="PRT53" s="4"/>
      <c r="PRU53" s="4"/>
      <c r="PRV53" s="4"/>
      <c r="PRW53" s="4"/>
      <c r="PRX53" s="4"/>
      <c r="PRY53" s="4"/>
      <c r="PRZ53" s="4"/>
      <c r="PSA53" s="4"/>
      <c r="PSB53" s="4"/>
      <c r="PSC53" s="4"/>
      <c r="PSD53" s="4"/>
      <c r="PSE53" s="4"/>
      <c r="PSF53" s="4"/>
      <c r="PSG53" s="4"/>
      <c r="PSH53" s="4"/>
      <c r="PSI53" s="4"/>
      <c r="PSJ53" s="4"/>
      <c r="PSK53" s="4"/>
      <c r="PSL53" s="4"/>
      <c r="PSM53" s="4"/>
      <c r="PSN53" s="4"/>
      <c r="PSO53" s="4"/>
      <c r="PSP53" s="4"/>
      <c r="PSQ53" s="4"/>
      <c r="PSR53" s="4"/>
      <c r="PSS53" s="4"/>
      <c r="PST53" s="4"/>
      <c r="PSU53" s="4"/>
      <c r="PSV53" s="4"/>
      <c r="PSW53" s="4"/>
      <c r="PSX53" s="4"/>
      <c r="PSY53" s="4"/>
      <c r="PSZ53" s="4"/>
      <c r="PTA53" s="4"/>
      <c r="PTB53" s="4"/>
      <c r="PTC53" s="4"/>
      <c r="PTD53" s="4"/>
      <c r="PTE53" s="4"/>
      <c r="PTF53" s="4"/>
      <c r="PTG53" s="4"/>
      <c r="PTH53" s="4"/>
      <c r="PTI53" s="4"/>
      <c r="PTJ53" s="4"/>
      <c r="PTK53" s="4"/>
      <c r="PTL53" s="4"/>
      <c r="PTM53" s="4"/>
      <c r="PTN53" s="4"/>
      <c r="PTO53" s="4"/>
      <c r="PTP53" s="4"/>
      <c r="PTQ53" s="4"/>
      <c r="PTR53" s="4"/>
      <c r="PTS53" s="4"/>
      <c r="PTT53" s="4"/>
      <c r="PTU53" s="4"/>
      <c r="PTV53" s="4"/>
      <c r="PTW53" s="4"/>
      <c r="PTX53" s="4"/>
      <c r="PTY53" s="4"/>
      <c r="PTZ53" s="4"/>
      <c r="PUA53" s="4"/>
      <c r="PUB53" s="4"/>
      <c r="PUC53" s="4"/>
      <c r="PUD53" s="4"/>
      <c r="PUE53" s="4"/>
      <c r="PUF53" s="4"/>
      <c r="PUG53" s="4"/>
      <c r="PUH53" s="4"/>
      <c r="PUI53" s="4"/>
      <c r="PUJ53" s="4"/>
      <c r="PUK53" s="4"/>
      <c r="PUL53" s="4"/>
      <c r="PUM53" s="4"/>
      <c r="PUN53" s="4"/>
      <c r="PUO53" s="4"/>
      <c r="PUP53" s="4"/>
      <c r="PUQ53" s="4"/>
      <c r="PUR53" s="4"/>
      <c r="PUS53" s="4"/>
      <c r="PUT53" s="4"/>
      <c r="PUU53" s="4"/>
      <c r="PUV53" s="4"/>
      <c r="PUW53" s="4"/>
      <c r="PUX53" s="4"/>
      <c r="PUY53" s="4"/>
      <c r="PUZ53" s="4"/>
      <c r="PVA53" s="4"/>
      <c r="PVB53" s="4"/>
      <c r="PVC53" s="4"/>
      <c r="PVD53" s="4"/>
      <c r="PVE53" s="4"/>
      <c r="PVF53" s="4"/>
      <c r="PVG53" s="4"/>
      <c r="PVH53" s="4"/>
      <c r="PVI53" s="4"/>
      <c r="PVJ53" s="4"/>
      <c r="PVK53" s="4"/>
      <c r="PVL53" s="4"/>
      <c r="PVM53" s="4"/>
      <c r="PVN53" s="4"/>
      <c r="PVO53" s="4"/>
      <c r="PVP53" s="4"/>
      <c r="PVQ53" s="4"/>
      <c r="PVR53" s="4"/>
      <c r="PVS53" s="4"/>
      <c r="PVT53" s="4"/>
      <c r="PVU53" s="4"/>
      <c r="PVV53" s="4"/>
      <c r="PVW53" s="4"/>
      <c r="PVX53" s="4"/>
      <c r="PVY53" s="4"/>
      <c r="PVZ53" s="4"/>
      <c r="PWA53" s="4"/>
      <c r="PWB53" s="4"/>
      <c r="PWC53" s="4"/>
      <c r="PWD53" s="4"/>
      <c r="PWE53" s="4"/>
      <c r="PWF53" s="4"/>
      <c r="PWG53" s="4"/>
      <c r="PWH53" s="4"/>
      <c r="PWI53" s="4"/>
      <c r="PWJ53" s="4"/>
      <c r="PWK53" s="4"/>
      <c r="PWL53" s="4"/>
      <c r="PWM53" s="4"/>
      <c r="PWN53" s="4"/>
      <c r="PWO53" s="4"/>
      <c r="PWP53" s="4"/>
      <c r="PWQ53" s="4"/>
      <c r="PWR53" s="4"/>
      <c r="PWS53" s="4"/>
      <c r="PWT53" s="4"/>
      <c r="PWU53" s="4"/>
      <c r="PWV53" s="4"/>
      <c r="PWW53" s="4"/>
      <c r="PWX53" s="4"/>
      <c r="PWY53" s="4"/>
      <c r="PWZ53" s="4"/>
      <c r="PXA53" s="4"/>
      <c r="PXB53" s="4"/>
      <c r="PXC53" s="4"/>
      <c r="PXD53" s="4"/>
      <c r="PXE53" s="4"/>
      <c r="PXF53" s="4"/>
      <c r="PXG53" s="4"/>
      <c r="PXH53" s="4"/>
      <c r="PXI53" s="4"/>
      <c r="PXJ53" s="4"/>
      <c r="PXK53" s="4"/>
      <c r="PXL53" s="4"/>
      <c r="PXM53" s="4"/>
      <c r="PXN53" s="4"/>
      <c r="PXO53" s="4"/>
      <c r="PXP53" s="4"/>
      <c r="PXQ53" s="4"/>
      <c r="PXR53" s="4"/>
      <c r="PXS53" s="4"/>
      <c r="PXT53" s="4"/>
      <c r="PXU53" s="4"/>
      <c r="PXV53" s="4"/>
      <c r="PXW53" s="4"/>
      <c r="PXX53" s="4"/>
      <c r="PXY53" s="4"/>
      <c r="PXZ53" s="4"/>
      <c r="PYA53" s="4"/>
      <c r="PYB53" s="4"/>
      <c r="PYC53" s="4"/>
      <c r="PYD53" s="4"/>
      <c r="PYE53" s="4"/>
      <c r="PYF53" s="4"/>
      <c r="PYG53" s="4"/>
      <c r="PYH53" s="4"/>
      <c r="PYI53" s="4"/>
      <c r="PYJ53" s="4"/>
      <c r="PYK53" s="4"/>
      <c r="PYL53" s="4"/>
      <c r="PYM53" s="4"/>
      <c r="PYN53" s="4"/>
      <c r="PYO53" s="4"/>
      <c r="PYP53" s="4"/>
      <c r="PYQ53" s="4"/>
      <c r="PYR53" s="4"/>
      <c r="PYS53" s="4"/>
      <c r="PYT53" s="4"/>
      <c r="PYU53" s="4"/>
      <c r="PYV53" s="4"/>
      <c r="PYW53" s="4"/>
      <c r="PYX53" s="4"/>
      <c r="PYY53" s="4"/>
      <c r="PYZ53" s="4"/>
      <c r="PZA53" s="4"/>
      <c r="PZB53" s="4"/>
      <c r="PZC53" s="4"/>
      <c r="PZD53" s="4"/>
      <c r="PZE53" s="4"/>
      <c r="PZF53" s="4"/>
      <c r="PZG53" s="4"/>
      <c r="PZH53" s="4"/>
      <c r="PZI53" s="4"/>
      <c r="PZJ53" s="4"/>
      <c r="PZK53" s="4"/>
      <c r="PZL53" s="4"/>
      <c r="PZM53" s="4"/>
      <c r="PZN53" s="4"/>
      <c r="PZO53" s="4"/>
      <c r="PZP53" s="4"/>
      <c r="PZQ53" s="4"/>
      <c r="PZR53" s="4"/>
      <c r="PZS53" s="4"/>
      <c r="PZT53" s="4"/>
      <c r="PZU53" s="4"/>
      <c r="PZV53" s="4"/>
      <c r="PZW53" s="4"/>
      <c r="PZX53" s="4"/>
      <c r="PZY53" s="4"/>
      <c r="PZZ53" s="4"/>
      <c r="QAA53" s="4"/>
      <c r="QAB53" s="4"/>
      <c r="QAC53" s="4"/>
      <c r="QAD53" s="4"/>
      <c r="QAE53" s="4"/>
      <c r="QAF53" s="4"/>
      <c r="QAG53" s="4"/>
      <c r="QAH53" s="4"/>
      <c r="QAI53" s="4"/>
      <c r="QAJ53" s="4"/>
      <c r="QAK53" s="4"/>
      <c r="QAL53" s="4"/>
      <c r="QAM53" s="4"/>
      <c r="QAN53" s="4"/>
      <c r="QAO53" s="4"/>
      <c r="QAP53" s="4"/>
      <c r="QAQ53" s="4"/>
      <c r="QAR53" s="4"/>
      <c r="QAS53" s="4"/>
      <c r="QAT53" s="4"/>
      <c r="QAU53" s="4"/>
      <c r="QAV53" s="4"/>
      <c r="QAW53" s="4"/>
      <c r="QAX53" s="4"/>
      <c r="QAY53" s="4"/>
      <c r="QAZ53" s="4"/>
      <c r="QBA53" s="4"/>
      <c r="QBB53" s="4"/>
      <c r="QBC53" s="4"/>
      <c r="QBD53" s="4"/>
      <c r="QBE53" s="4"/>
      <c r="QBF53" s="4"/>
      <c r="QBG53" s="4"/>
      <c r="QBH53" s="4"/>
      <c r="QBI53" s="4"/>
      <c r="QBJ53" s="4"/>
      <c r="QBK53" s="4"/>
      <c r="QBL53" s="4"/>
      <c r="QBM53" s="4"/>
      <c r="QBN53" s="4"/>
      <c r="QBO53" s="4"/>
      <c r="QBP53" s="4"/>
      <c r="QBQ53" s="4"/>
      <c r="QBR53" s="4"/>
      <c r="QBS53" s="4"/>
      <c r="QBT53" s="4"/>
      <c r="QBU53" s="4"/>
      <c r="QBV53" s="4"/>
      <c r="QBW53" s="4"/>
      <c r="QBX53" s="4"/>
      <c r="QBY53" s="4"/>
      <c r="QBZ53" s="4"/>
      <c r="QCA53" s="4"/>
      <c r="QCB53" s="4"/>
      <c r="QCC53" s="4"/>
      <c r="QCD53" s="4"/>
      <c r="QCE53" s="4"/>
      <c r="QCF53" s="4"/>
      <c r="QCG53" s="4"/>
      <c r="QCH53" s="4"/>
      <c r="QCI53" s="4"/>
      <c r="QCJ53" s="4"/>
      <c r="QCK53" s="4"/>
      <c r="QCL53" s="4"/>
      <c r="QCM53" s="4"/>
      <c r="QCN53" s="4"/>
      <c r="QCO53" s="4"/>
      <c r="QCP53" s="4"/>
      <c r="QCQ53" s="4"/>
      <c r="QCR53" s="4"/>
      <c r="QCS53" s="4"/>
      <c r="QCT53" s="4"/>
      <c r="QCU53" s="4"/>
      <c r="QCV53" s="4"/>
      <c r="QCW53" s="4"/>
      <c r="QCX53" s="4"/>
      <c r="QCY53" s="4"/>
      <c r="QCZ53" s="4"/>
      <c r="QDA53" s="4"/>
      <c r="QDB53" s="4"/>
      <c r="QDC53" s="4"/>
      <c r="QDD53" s="4"/>
      <c r="QDE53" s="4"/>
      <c r="QDF53" s="4"/>
      <c r="QDG53" s="4"/>
      <c r="QDH53" s="4"/>
      <c r="QDI53" s="4"/>
      <c r="QDJ53" s="4"/>
      <c r="QDK53" s="4"/>
      <c r="QDL53" s="4"/>
      <c r="QDM53" s="4"/>
      <c r="QDN53" s="4"/>
      <c r="QDO53" s="4"/>
      <c r="QDP53" s="4"/>
      <c r="QDQ53" s="4"/>
      <c r="QDR53" s="4"/>
      <c r="QDS53" s="4"/>
      <c r="QDT53" s="4"/>
      <c r="QDU53" s="4"/>
      <c r="QDV53" s="4"/>
      <c r="QDW53" s="4"/>
      <c r="QDX53" s="4"/>
      <c r="QDY53" s="4"/>
      <c r="QDZ53" s="4"/>
      <c r="QEA53" s="4"/>
      <c r="QEB53" s="4"/>
      <c r="QEC53" s="4"/>
      <c r="QED53" s="4"/>
      <c r="QEE53" s="4"/>
      <c r="QEF53" s="4"/>
      <c r="QEG53" s="4"/>
      <c r="QEH53" s="4"/>
      <c r="QEI53" s="4"/>
      <c r="QEJ53" s="4"/>
      <c r="QEK53" s="4"/>
      <c r="QEL53" s="4"/>
      <c r="QEM53" s="4"/>
      <c r="QEN53" s="4"/>
      <c r="QEO53" s="4"/>
      <c r="QEP53" s="4"/>
      <c r="QEQ53" s="4"/>
      <c r="QER53" s="4"/>
      <c r="QES53" s="4"/>
      <c r="QET53" s="4"/>
      <c r="QEU53" s="4"/>
      <c r="QEV53" s="4"/>
      <c r="QEW53" s="4"/>
      <c r="QEX53" s="4"/>
      <c r="QEY53" s="4"/>
      <c r="QEZ53" s="4"/>
      <c r="QFA53" s="4"/>
      <c r="QFB53" s="4"/>
      <c r="QFC53" s="4"/>
      <c r="QFD53" s="4"/>
      <c r="QFE53" s="4"/>
      <c r="QFF53" s="4"/>
      <c r="QFG53" s="4"/>
      <c r="QFH53" s="4"/>
      <c r="QFI53" s="4"/>
      <c r="QFJ53" s="4"/>
      <c r="QFK53" s="4"/>
      <c r="QFL53" s="4"/>
      <c r="QFM53" s="4"/>
      <c r="QFN53" s="4"/>
      <c r="QFO53" s="4"/>
      <c r="QFP53" s="4"/>
      <c r="QFQ53" s="4"/>
      <c r="QFR53" s="4"/>
      <c r="QFS53" s="4"/>
      <c r="QFT53" s="4"/>
      <c r="QFU53" s="4"/>
      <c r="QFV53" s="4"/>
      <c r="QFW53" s="4"/>
      <c r="QFX53" s="4"/>
      <c r="QFY53" s="4"/>
      <c r="QFZ53" s="4"/>
      <c r="QGA53" s="4"/>
      <c r="QGB53" s="4"/>
      <c r="QGC53" s="4"/>
      <c r="QGD53" s="4"/>
      <c r="QGE53" s="4"/>
      <c r="QGF53" s="4"/>
      <c r="QGG53" s="4"/>
      <c r="QGH53" s="4"/>
      <c r="QGI53" s="4"/>
      <c r="QGJ53" s="4"/>
      <c r="QGK53" s="4"/>
      <c r="QGL53" s="4"/>
      <c r="QGM53" s="4"/>
      <c r="QGN53" s="4"/>
      <c r="QGO53" s="4"/>
      <c r="QGP53" s="4"/>
      <c r="QGQ53" s="4"/>
      <c r="QGR53" s="4"/>
      <c r="QGS53" s="4"/>
      <c r="QGT53" s="4"/>
      <c r="QGU53" s="4"/>
      <c r="QGV53" s="4"/>
      <c r="QGW53" s="4"/>
      <c r="QGX53" s="4"/>
      <c r="QGY53" s="4"/>
      <c r="QGZ53" s="4"/>
      <c r="QHA53" s="4"/>
      <c r="QHB53" s="4"/>
      <c r="QHC53" s="4"/>
      <c r="QHD53" s="4"/>
      <c r="QHE53" s="4"/>
      <c r="QHF53" s="4"/>
      <c r="QHG53" s="4"/>
      <c r="QHH53" s="4"/>
      <c r="QHI53" s="4"/>
      <c r="QHJ53" s="4"/>
      <c r="QHK53" s="4"/>
      <c r="QHL53" s="4"/>
      <c r="QHM53" s="4"/>
      <c r="QHN53" s="4"/>
      <c r="QHO53" s="4"/>
      <c r="QHP53" s="4"/>
      <c r="QHQ53" s="4"/>
      <c r="QHR53" s="4"/>
      <c r="QHS53" s="4"/>
      <c r="QHT53" s="4"/>
      <c r="QHU53" s="4"/>
      <c r="QHV53" s="4"/>
      <c r="QHW53" s="4"/>
      <c r="QHX53" s="4"/>
      <c r="QHY53" s="4"/>
      <c r="QHZ53" s="4"/>
      <c r="QIA53" s="4"/>
      <c r="QIB53" s="4"/>
      <c r="QIC53" s="4"/>
      <c r="QID53" s="4"/>
      <c r="QIE53" s="4"/>
      <c r="QIF53" s="4"/>
      <c r="QIG53" s="4"/>
      <c r="QIH53" s="4"/>
      <c r="QII53" s="4"/>
      <c r="QIJ53" s="4"/>
      <c r="QIK53" s="4"/>
      <c r="QIL53" s="4"/>
      <c r="QIM53" s="4"/>
      <c r="QIN53" s="4"/>
      <c r="QIO53" s="4"/>
      <c r="QIP53" s="4"/>
      <c r="QIQ53" s="4"/>
      <c r="QIR53" s="4"/>
      <c r="QIS53" s="4"/>
      <c r="QIT53" s="4"/>
      <c r="QIU53" s="4"/>
      <c r="QIV53" s="4"/>
      <c r="QIW53" s="4"/>
      <c r="QIX53" s="4"/>
      <c r="QIY53" s="4"/>
      <c r="QIZ53" s="4"/>
      <c r="QJA53" s="4"/>
      <c r="QJB53" s="4"/>
      <c r="QJC53" s="4"/>
      <c r="QJD53" s="4"/>
      <c r="QJE53" s="4"/>
      <c r="QJF53" s="4"/>
      <c r="QJG53" s="4"/>
      <c r="QJH53" s="4"/>
      <c r="QJI53" s="4"/>
      <c r="QJJ53" s="4"/>
      <c r="QJK53" s="4"/>
      <c r="QJL53" s="4"/>
      <c r="QJM53" s="4"/>
      <c r="QJN53" s="4"/>
      <c r="QJO53" s="4"/>
      <c r="QJP53" s="4"/>
      <c r="QJQ53" s="4"/>
      <c r="QJR53" s="4"/>
      <c r="QJS53" s="4"/>
      <c r="QJT53" s="4"/>
      <c r="QJU53" s="4"/>
      <c r="QJV53" s="4"/>
      <c r="QJW53" s="4"/>
      <c r="QJX53" s="4"/>
      <c r="QJY53" s="4"/>
      <c r="QJZ53" s="4"/>
      <c r="QKA53" s="4"/>
      <c r="QKB53" s="4"/>
      <c r="QKC53" s="4"/>
      <c r="QKD53" s="4"/>
      <c r="QKE53" s="4"/>
      <c r="QKF53" s="4"/>
      <c r="QKG53" s="4"/>
      <c r="QKH53" s="4"/>
      <c r="QKI53" s="4"/>
      <c r="QKJ53" s="4"/>
      <c r="QKK53" s="4"/>
      <c r="QKL53" s="4"/>
      <c r="QKM53" s="4"/>
      <c r="QKN53" s="4"/>
      <c r="QKO53" s="4"/>
      <c r="QKP53" s="4"/>
      <c r="QKQ53" s="4"/>
      <c r="QKR53" s="4"/>
      <c r="QKS53" s="4"/>
      <c r="QKT53" s="4"/>
      <c r="QKU53" s="4"/>
      <c r="QKV53" s="4"/>
      <c r="QKW53" s="4"/>
      <c r="QKX53" s="4"/>
      <c r="QKY53" s="4"/>
      <c r="QKZ53" s="4"/>
      <c r="QLA53" s="4"/>
      <c r="QLB53" s="4"/>
      <c r="QLC53" s="4"/>
      <c r="QLD53" s="4"/>
      <c r="QLE53" s="4"/>
      <c r="QLF53" s="4"/>
      <c r="QLG53" s="4"/>
      <c r="QLH53" s="4"/>
      <c r="QLI53" s="4"/>
      <c r="QLJ53" s="4"/>
      <c r="QLK53" s="4"/>
      <c r="QLL53" s="4"/>
      <c r="QLM53" s="4"/>
      <c r="QLN53" s="4"/>
      <c r="QLO53" s="4"/>
      <c r="QLP53" s="4"/>
      <c r="QLQ53" s="4"/>
      <c r="QLR53" s="4"/>
      <c r="QLS53" s="4"/>
      <c r="QLT53" s="4"/>
      <c r="QLU53" s="4"/>
      <c r="QLV53" s="4"/>
      <c r="QLW53" s="4"/>
      <c r="QLX53" s="4"/>
      <c r="QLY53" s="4"/>
      <c r="QLZ53" s="4"/>
      <c r="QMA53" s="4"/>
      <c r="QMB53" s="4"/>
      <c r="QMC53" s="4"/>
      <c r="QMD53" s="4"/>
      <c r="QME53" s="4"/>
      <c r="QMF53" s="4"/>
      <c r="QMG53" s="4"/>
      <c r="QMH53" s="4"/>
      <c r="QMI53" s="4"/>
      <c r="QMJ53" s="4"/>
      <c r="QMK53" s="4"/>
      <c r="QML53" s="4"/>
      <c r="QMM53" s="4"/>
      <c r="QMN53" s="4"/>
      <c r="QMO53" s="4"/>
      <c r="QMP53" s="4"/>
      <c r="QMQ53" s="4"/>
      <c r="QMR53" s="4"/>
      <c r="QMS53" s="4"/>
      <c r="QMT53" s="4"/>
      <c r="QMU53" s="4"/>
      <c r="QMV53" s="4"/>
      <c r="QMW53" s="4"/>
      <c r="QMX53" s="4"/>
      <c r="QMY53" s="4"/>
      <c r="QMZ53" s="4"/>
      <c r="QNA53" s="4"/>
      <c r="QNB53" s="4"/>
      <c r="QNC53" s="4"/>
      <c r="QND53" s="4"/>
      <c r="QNE53" s="4"/>
      <c r="QNF53" s="4"/>
      <c r="QNG53" s="4"/>
      <c r="QNH53" s="4"/>
      <c r="QNI53" s="4"/>
      <c r="QNJ53" s="4"/>
      <c r="QNK53" s="4"/>
      <c r="QNL53" s="4"/>
      <c r="QNM53" s="4"/>
      <c r="QNN53" s="4"/>
      <c r="QNO53" s="4"/>
      <c r="QNP53" s="4"/>
      <c r="QNQ53" s="4"/>
      <c r="QNR53" s="4"/>
      <c r="QNS53" s="4"/>
      <c r="QNT53" s="4"/>
      <c r="QNU53" s="4"/>
      <c r="QNV53" s="4"/>
      <c r="QNW53" s="4"/>
      <c r="QNX53" s="4"/>
      <c r="QNY53" s="4"/>
      <c r="QNZ53" s="4"/>
      <c r="QOA53" s="4"/>
      <c r="QOB53" s="4"/>
      <c r="QOC53" s="4"/>
      <c r="QOD53" s="4"/>
      <c r="QOE53" s="4"/>
      <c r="QOF53" s="4"/>
      <c r="QOG53" s="4"/>
      <c r="QOH53" s="4"/>
      <c r="QOI53" s="4"/>
      <c r="QOJ53" s="4"/>
      <c r="QOK53" s="4"/>
      <c r="QOL53" s="4"/>
      <c r="QOM53" s="4"/>
      <c r="QON53" s="4"/>
      <c r="QOO53" s="4"/>
      <c r="QOP53" s="4"/>
      <c r="QOQ53" s="4"/>
      <c r="QOR53" s="4"/>
      <c r="QOS53" s="4"/>
      <c r="QOT53" s="4"/>
      <c r="QOU53" s="4"/>
      <c r="QOV53" s="4"/>
      <c r="QOW53" s="4"/>
      <c r="QOX53" s="4"/>
      <c r="QOY53" s="4"/>
      <c r="QOZ53" s="4"/>
      <c r="QPA53" s="4"/>
      <c r="QPB53" s="4"/>
      <c r="QPC53" s="4"/>
      <c r="QPD53" s="4"/>
      <c r="QPE53" s="4"/>
      <c r="QPF53" s="4"/>
      <c r="QPG53" s="4"/>
      <c r="QPH53" s="4"/>
      <c r="QPI53" s="4"/>
      <c r="QPJ53" s="4"/>
      <c r="QPK53" s="4"/>
      <c r="QPL53" s="4"/>
      <c r="QPM53" s="4"/>
      <c r="QPN53" s="4"/>
      <c r="QPO53" s="4"/>
      <c r="QPP53" s="4"/>
      <c r="QPQ53" s="4"/>
      <c r="QPR53" s="4"/>
      <c r="QPS53" s="4"/>
      <c r="QPT53" s="4"/>
      <c r="QPU53" s="4"/>
      <c r="QPV53" s="4"/>
      <c r="QPW53" s="4"/>
      <c r="QPX53" s="4"/>
      <c r="QPY53" s="4"/>
      <c r="QPZ53" s="4"/>
      <c r="QQA53" s="4"/>
      <c r="QQB53" s="4"/>
      <c r="QQC53" s="4"/>
      <c r="QQD53" s="4"/>
      <c r="QQE53" s="4"/>
      <c r="QQF53" s="4"/>
      <c r="QQG53" s="4"/>
      <c r="QQH53" s="4"/>
      <c r="QQI53" s="4"/>
      <c r="QQJ53" s="4"/>
      <c r="QQK53" s="4"/>
      <c r="QQL53" s="4"/>
      <c r="QQM53" s="4"/>
      <c r="QQN53" s="4"/>
      <c r="QQO53" s="4"/>
      <c r="QQP53" s="4"/>
      <c r="QQQ53" s="4"/>
      <c r="QQR53" s="4"/>
      <c r="QQS53" s="4"/>
      <c r="QQT53" s="4"/>
      <c r="QQU53" s="4"/>
      <c r="QQV53" s="4"/>
      <c r="QQW53" s="4"/>
      <c r="QQX53" s="4"/>
      <c r="QQY53" s="4"/>
      <c r="QQZ53" s="4"/>
      <c r="QRA53" s="4"/>
      <c r="QRB53" s="4"/>
      <c r="QRC53" s="4"/>
      <c r="QRD53" s="4"/>
      <c r="QRE53" s="4"/>
      <c r="QRF53" s="4"/>
      <c r="QRG53" s="4"/>
      <c r="QRH53" s="4"/>
      <c r="QRI53" s="4"/>
      <c r="QRJ53" s="4"/>
      <c r="QRK53" s="4"/>
      <c r="QRL53" s="4"/>
      <c r="QRM53" s="4"/>
      <c r="QRN53" s="4"/>
      <c r="QRO53" s="4"/>
      <c r="QRP53" s="4"/>
      <c r="QRQ53" s="4"/>
      <c r="QRR53" s="4"/>
      <c r="QRS53" s="4"/>
      <c r="QRT53" s="4"/>
      <c r="QRU53" s="4"/>
      <c r="QRV53" s="4"/>
      <c r="QRW53" s="4"/>
      <c r="QRX53" s="4"/>
      <c r="QRY53" s="4"/>
      <c r="QRZ53" s="4"/>
      <c r="QSA53" s="4"/>
      <c r="QSB53" s="4"/>
      <c r="QSC53" s="4"/>
      <c r="QSD53" s="4"/>
      <c r="QSE53" s="4"/>
      <c r="QSF53" s="4"/>
      <c r="QSG53" s="4"/>
      <c r="QSH53" s="4"/>
      <c r="QSI53" s="4"/>
      <c r="QSJ53" s="4"/>
      <c r="QSK53" s="4"/>
      <c r="QSL53" s="4"/>
      <c r="QSM53" s="4"/>
      <c r="QSN53" s="4"/>
      <c r="QSO53" s="4"/>
      <c r="QSP53" s="4"/>
      <c r="QSQ53" s="4"/>
      <c r="QSR53" s="4"/>
      <c r="QSS53" s="4"/>
      <c r="QST53" s="4"/>
      <c r="QSU53" s="4"/>
      <c r="QSV53" s="4"/>
      <c r="QSW53" s="4"/>
      <c r="QSX53" s="4"/>
      <c r="QSY53" s="4"/>
      <c r="QSZ53" s="4"/>
      <c r="QTA53" s="4"/>
      <c r="QTB53" s="4"/>
      <c r="QTC53" s="4"/>
      <c r="QTD53" s="4"/>
      <c r="QTE53" s="4"/>
      <c r="QTF53" s="4"/>
      <c r="QTG53" s="4"/>
      <c r="QTH53" s="4"/>
      <c r="QTI53" s="4"/>
      <c r="QTJ53" s="4"/>
      <c r="QTK53" s="4"/>
      <c r="QTL53" s="4"/>
      <c r="QTM53" s="4"/>
      <c r="QTN53" s="4"/>
      <c r="QTO53" s="4"/>
      <c r="QTP53" s="4"/>
      <c r="QTQ53" s="4"/>
      <c r="QTR53" s="4"/>
      <c r="QTS53" s="4"/>
      <c r="QTT53" s="4"/>
      <c r="QTU53" s="4"/>
      <c r="QTV53" s="4"/>
      <c r="QTW53" s="4"/>
      <c r="QTX53" s="4"/>
      <c r="QTY53" s="4"/>
      <c r="QTZ53" s="4"/>
      <c r="QUA53" s="4"/>
      <c r="QUB53" s="4"/>
      <c r="QUC53" s="4"/>
      <c r="QUD53" s="4"/>
      <c r="QUE53" s="4"/>
      <c r="QUF53" s="4"/>
      <c r="QUG53" s="4"/>
      <c r="QUH53" s="4"/>
      <c r="QUI53" s="4"/>
      <c r="QUJ53" s="4"/>
      <c r="QUK53" s="4"/>
      <c r="QUL53" s="4"/>
      <c r="QUM53" s="4"/>
      <c r="QUN53" s="4"/>
      <c r="QUO53" s="4"/>
      <c r="QUP53" s="4"/>
      <c r="QUQ53" s="4"/>
      <c r="QUR53" s="4"/>
      <c r="QUS53" s="4"/>
      <c r="QUT53" s="4"/>
      <c r="QUU53" s="4"/>
      <c r="QUV53" s="4"/>
      <c r="QUW53" s="4"/>
      <c r="QUX53" s="4"/>
      <c r="QUY53" s="4"/>
      <c r="QUZ53" s="4"/>
      <c r="QVA53" s="4"/>
      <c r="QVB53" s="4"/>
      <c r="QVC53" s="4"/>
      <c r="QVD53" s="4"/>
      <c r="QVE53" s="4"/>
      <c r="QVF53" s="4"/>
      <c r="QVG53" s="4"/>
      <c r="QVH53" s="4"/>
      <c r="QVI53" s="4"/>
      <c r="QVJ53" s="4"/>
      <c r="QVK53" s="4"/>
      <c r="QVL53" s="4"/>
      <c r="QVM53" s="4"/>
      <c r="QVN53" s="4"/>
      <c r="QVO53" s="4"/>
      <c r="QVP53" s="4"/>
      <c r="QVQ53" s="4"/>
      <c r="QVR53" s="4"/>
      <c r="QVS53" s="4"/>
      <c r="QVT53" s="4"/>
      <c r="QVU53" s="4"/>
      <c r="QVV53" s="4"/>
      <c r="QVW53" s="4"/>
      <c r="QVX53" s="4"/>
      <c r="QVY53" s="4"/>
      <c r="QVZ53" s="4"/>
      <c r="QWA53" s="4"/>
      <c r="QWB53" s="4"/>
      <c r="QWC53" s="4"/>
      <c r="QWD53" s="4"/>
      <c r="QWE53" s="4"/>
      <c r="QWF53" s="4"/>
      <c r="QWG53" s="4"/>
      <c r="QWH53" s="4"/>
      <c r="QWI53" s="4"/>
      <c r="QWJ53" s="4"/>
      <c r="QWK53" s="4"/>
      <c r="QWL53" s="4"/>
      <c r="QWM53" s="4"/>
      <c r="QWN53" s="4"/>
      <c r="QWO53" s="4"/>
      <c r="QWP53" s="4"/>
      <c r="QWQ53" s="4"/>
      <c r="QWR53" s="4"/>
      <c r="QWS53" s="4"/>
      <c r="QWT53" s="4"/>
      <c r="QWU53" s="4"/>
      <c r="QWV53" s="4"/>
      <c r="QWW53" s="4"/>
      <c r="QWX53" s="4"/>
      <c r="QWY53" s="4"/>
      <c r="QWZ53" s="4"/>
      <c r="QXA53" s="4"/>
      <c r="QXB53" s="4"/>
      <c r="QXC53" s="4"/>
      <c r="QXD53" s="4"/>
      <c r="QXE53" s="4"/>
      <c r="QXF53" s="4"/>
      <c r="QXG53" s="4"/>
      <c r="QXH53" s="4"/>
      <c r="QXI53" s="4"/>
      <c r="QXJ53" s="4"/>
      <c r="QXK53" s="4"/>
      <c r="QXL53" s="4"/>
      <c r="QXM53" s="4"/>
      <c r="QXN53" s="4"/>
      <c r="QXO53" s="4"/>
      <c r="QXP53" s="4"/>
      <c r="QXQ53" s="4"/>
      <c r="QXR53" s="4"/>
      <c r="QXS53" s="4"/>
      <c r="QXT53" s="4"/>
      <c r="QXU53" s="4"/>
      <c r="QXV53" s="4"/>
      <c r="QXW53" s="4"/>
      <c r="QXX53" s="4"/>
      <c r="QXY53" s="4"/>
      <c r="QXZ53" s="4"/>
      <c r="QYA53" s="4"/>
      <c r="QYB53" s="4"/>
      <c r="QYC53" s="4"/>
      <c r="QYD53" s="4"/>
      <c r="QYE53" s="4"/>
      <c r="QYF53" s="4"/>
      <c r="QYG53" s="4"/>
      <c r="QYH53" s="4"/>
      <c r="QYI53" s="4"/>
      <c r="QYJ53" s="4"/>
      <c r="QYK53" s="4"/>
      <c r="QYL53" s="4"/>
      <c r="QYM53" s="4"/>
      <c r="QYN53" s="4"/>
      <c r="QYO53" s="4"/>
      <c r="QYP53" s="4"/>
      <c r="QYQ53" s="4"/>
      <c r="QYR53" s="4"/>
      <c r="QYS53" s="4"/>
      <c r="QYT53" s="4"/>
      <c r="QYU53" s="4"/>
      <c r="QYV53" s="4"/>
      <c r="QYW53" s="4"/>
      <c r="QYX53" s="4"/>
      <c r="QYY53" s="4"/>
      <c r="QYZ53" s="4"/>
      <c r="QZA53" s="4"/>
      <c r="QZB53" s="4"/>
      <c r="QZC53" s="4"/>
      <c r="QZD53" s="4"/>
      <c r="QZE53" s="4"/>
      <c r="QZF53" s="4"/>
      <c r="QZG53" s="4"/>
      <c r="QZH53" s="4"/>
      <c r="QZI53" s="4"/>
      <c r="QZJ53" s="4"/>
      <c r="QZK53" s="4"/>
      <c r="QZL53" s="4"/>
      <c r="QZM53" s="4"/>
      <c r="QZN53" s="4"/>
      <c r="QZO53" s="4"/>
      <c r="QZP53" s="4"/>
      <c r="QZQ53" s="4"/>
      <c r="QZR53" s="4"/>
      <c r="QZS53" s="4"/>
      <c r="QZT53" s="4"/>
      <c r="QZU53" s="4"/>
      <c r="QZV53" s="4"/>
      <c r="QZW53" s="4"/>
      <c r="QZX53" s="4"/>
      <c r="QZY53" s="4"/>
      <c r="QZZ53" s="4"/>
      <c r="RAA53" s="4"/>
      <c r="RAB53" s="4"/>
      <c r="RAC53" s="4"/>
      <c r="RAD53" s="4"/>
      <c r="RAE53" s="4"/>
      <c r="RAF53" s="4"/>
      <c r="RAG53" s="4"/>
      <c r="RAH53" s="4"/>
      <c r="RAI53" s="4"/>
      <c r="RAJ53" s="4"/>
      <c r="RAK53" s="4"/>
      <c r="RAL53" s="4"/>
      <c r="RAM53" s="4"/>
      <c r="RAN53" s="4"/>
      <c r="RAO53" s="4"/>
      <c r="RAP53" s="4"/>
      <c r="RAQ53" s="4"/>
      <c r="RAR53" s="4"/>
      <c r="RAS53" s="4"/>
      <c r="RAT53" s="4"/>
      <c r="RAU53" s="4"/>
      <c r="RAV53" s="4"/>
      <c r="RAW53" s="4"/>
      <c r="RAX53" s="4"/>
      <c r="RAY53" s="4"/>
      <c r="RAZ53" s="4"/>
      <c r="RBA53" s="4"/>
      <c r="RBB53" s="4"/>
      <c r="RBC53" s="4"/>
      <c r="RBD53" s="4"/>
      <c r="RBE53" s="4"/>
      <c r="RBF53" s="4"/>
      <c r="RBG53" s="4"/>
      <c r="RBH53" s="4"/>
      <c r="RBI53" s="4"/>
      <c r="RBJ53" s="4"/>
      <c r="RBK53" s="4"/>
      <c r="RBL53" s="4"/>
      <c r="RBM53" s="4"/>
      <c r="RBN53" s="4"/>
      <c r="RBO53" s="4"/>
      <c r="RBP53" s="4"/>
      <c r="RBQ53" s="4"/>
      <c r="RBR53" s="4"/>
      <c r="RBS53" s="4"/>
      <c r="RBT53" s="4"/>
      <c r="RBU53" s="4"/>
      <c r="RBV53" s="4"/>
      <c r="RBW53" s="4"/>
      <c r="RBX53" s="4"/>
      <c r="RBY53" s="4"/>
      <c r="RBZ53" s="4"/>
      <c r="RCA53" s="4"/>
      <c r="RCB53" s="4"/>
      <c r="RCC53" s="4"/>
      <c r="RCD53" s="4"/>
      <c r="RCE53" s="4"/>
      <c r="RCF53" s="4"/>
      <c r="RCG53" s="4"/>
      <c r="RCH53" s="4"/>
      <c r="RCI53" s="4"/>
      <c r="RCJ53" s="4"/>
      <c r="RCK53" s="4"/>
      <c r="RCL53" s="4"/>
      <c r="RCM53" s="4"/>
      <c r="RCN53" s="4"/>
      <c r="RCO53" s="4"/>
      <c r="RCP53" s="4"/>
      <c r="RCQ53" s="4"/>
      <c r="RCR53" s="4"/>
      <c r="RCS53" s="4"/>
      <c r="RCT53" s="4"/>
      <c r="RCU53" s="4"/>
      <c r="RCV53" s="4"/>
      <c r="RCW53" s="4"/>
      <c r="RCX53" s="4"/>
      <c r="RCY53" s="4"/>
      <c r="RCZ53" s="4"/>
      <c r="RDA53" s="4"/>
      <c r="RDB53" s="4"/>
      <c r="RDC53" s="4"/>
      <c r="RDD53" s="4"/>
      <c r="RDE53" s="4"/>
      <c r="RDF53" s="4"/>
      <c r="RDG53" s="4"/>
      <c r="RDH53" s="4"/>
      <c r="RDI53" s="4"/>
      <c r="RDJ53" s="4"/>
      <c r="RDK53" s="4"/>
      <c r="RDL53" s="4"/>
      <c r="RDM53" s="4"/>
      <c r="RDN53" s="4"/>
      <c r="RDO53" s="4"/>
      <c r="RDP53" s="4"/>
      <c r="RDQ53" s="4"/>
      <c r="RDR53" s="4"/>
      <c r="RDS53" s="4"/>
      <c r="RDT53" s="4"/>
      <c r="RDU53" s="4"/>
      <c r="RDV53" s="4"/>
      <c r="RDW53" s="4"/>
      <c r="RDX53" s="4"/>
      <c r="RDY53" s="4"/>
      <c r="RDZ53" s="4"/>
      <c r="REA53" s="4"/>
      <c r="REB53" s="4"/>
      <c r="REC53" s="4"/>
      <c r="RED53" s="4"/>
      <c r="REE53" s="4"/>
      <c r="REF53" s="4"/>
      <c r="REG53" s="4"/>
      <c r="REH53" s="4"/>
      <c r="REI53" s="4"/>
      <c r="REJ53" s="4"/>
      <c r="REK53" s="4"/>
      <c r="REL53" s="4"/>
      <c r="REM53" s="4"/>
      <c r="REN53" s="4"/>
      <c r="REO53" s="4"/>
      <c r="REP53" s="4"/>
      <c r="REQ53" s="4"/>
      <c r="RER53" s="4"/>
      <c r="RES53" s="4"/>
      <c r="RET53" s="4"/>
      <c r="REU53" s="4"/>
      <c r="REV53" s="4"/>
      <c r="REW53" s="4"/>
      <c r="REX53" s="4"/>
      <c r="REY53" s="4"/>
      <c r="REZ53" s="4"/>
      <c r="RFA53" s="4"/>
      <c r="RFB53" s="4"/>
      <c r="RFC53" s="4"/>
      <c r="RFD53" s="4"/>
      <c r="RFE53" s="4"/>
      <c r="RFF53" s="4"/>
      <c r="RFG53" s="4"/>
      <c r="RFH53" s="4"/>
      <c r="RFI53" s="4"/>
      <c r="RFJ53" s="4"/>
      <c r="RFK53" s="4"/>
      <c r="RFL53" s="4"/>
      <c r="RFM53" s="4"/>
      <c r="RFN53" s="4"/>
      <c r="RFO53" s="4"/>
      <c r="RFP53" s="4"/>
      <c r="RFQ53" s="4"/>
      <c r="RFR53" s="4"/>
      <c r="RFS53" s="4"/>
      <c r="RFT53" s="4"/>
      <c r="RFU53" s="4"/>
      <c r="RFV53" s="4"/>
      <c r="RFW53" s="4"/>
      <c r="RFX53" s="4"/>
      <c r="RFY53" s="4"/>
      <c r="RFZ53" s="4"/>
      <c r="RGA53" s="4"/>
      <c r="RGB53" s="4"/>
      <c r="RGC53" s="4"/>
      <c r="RGD53" s="4"/>
      <c r="RGE53" s="4"/>
      <c r="RGF53" s="4"/>
      <c r="RGG53" s="4"/>
      <c r="RGH53" s="4"/>
      <c r="RGI53" s="4"/>
      <c r="RGJ53" s="4"/>
      <c r="RGK53" s="4"/>
      <c r="RGL53" s="4"/>
      <c r="RGM53" s="4"/>
      <c r="RGN53" s="4"/>
      <c r="RGO53" s="4"/>
      <c r="RGP53" s="4"/>
      <c r="RGQ53" s="4"/>
      <c r="RGR53" s="4"/>
      <c r="RGS53" s="4"/>
      <c r="RGT53" s="4"/>
      <c r="RGU53" s="4"/>
      <c r="RGV53" s="4"/>
      <c r="RGW53" s="4"/>
      <c r="RGX53" s="4"/>
      <c r="RGY53" s="4"/>
      <c r="RGZ53" s="4"/>
      <c r="RHA53" s="4"/>
      <c r="RHB53" s="4"/>
      <c r="RHC53" s="4"/>
      <c r="RHD53" s="4"/>
      <c r="RHE53" s="4"/>
      <c r="RHF53" s="4"/>
      <c r="RHG53" s="4"/>
      <c r="RHH53" s="4"/>
      <c r="RHI53" s="4"/>
      <c r="RHJ53" s="4"/>
      <c r="RHK53" s="4"/>
      <c r="RHL53" s="4"/>
      <c r="RHM53" s="4"/>
      <c r="RHN53" s="4"/>
      <c r="RHO53" s="4"/>
      <c r="RHP53" s="4"/>
      <c r="RHQ53" s="4"/>
      <c r="RHR53" s="4"/>
      <c r="RHS53" s="4"/>
      <c r="RHT53" s="4"/>
      <c r="RHU53" s="4"/>
      <c r="RHV53" s="4"/>
      <c r="RHW53" s="4"/>
      <c r="RHX53" s="4"/>
      <c r="RHY53" s="4"/>
      <c r="RHZ53" s="4"/>
      <c r="RIA53" s="4"/>
      <c r="RIB53" s="4"/>
      <c r="RIC53" s="4"/>
      <c r="RID53" s="4"/>
      <c r="RIE53" s="4"/>
      <c r="RIF53" s="4"/>
      <c r="RIG53" s="4"/>
      <c r="RIH53" s="4"/>
      <c r="RII53" s="4"/>
      <c r="RIJ53" s="4"/>
      <c r="RIK53" s="4"/>
      <c r="RIL53" s="4"/>
      <c r="RIM53" s="4"/>
      <c r="RIN53" s="4"/>
      <c r="RIO53" s="4"/>
      <c r="RIP53" s="4"/>
      <c r="RIQ53" s="4"/>
      <c r="RIR53" s="4"/>
      <c r="RIS53" s="4"/>
      <c r="RIT53" s="4"/>
      <c r="RIU53" s="4"/>
      <c r="RIV53" s="4"/>
      <c r="RIW53" s="4"/>
      <c r="RIX53" s="4"/>
      <c r="RIY53" s="4"/>
      <c r="RIZ53" s="4"/>
      <c r="RJA53" s="4"/>
      <c r="RJB53" s="4"/>
      <c r="RJC53" s="4"/>
      <c r="RJD53" s="4"/>
      <c r="RJE53" s="4"/>
      <c r="RJF53" s="4"/>
      <c r="RJG53" s="4"/>
      <c r="RJH53" s="4"/>
      <c r="RJI53" s="4"/>
      <c r="RJJ53" s="4"/>
      <c r="RJK53" s="4"/>
      <c r="RJL53" s="4"/>
      <c r="RJM53" s="4"/>
      <c r="RJN53" s="4"/>
      <c r="RJO53" s="4"/>
      <c r="RJP53" s="4"/>
      <c r="RJQ53" s="4"/>
      <c r="RJR53" s="4"/>
      <c r="RJS53" s="4"/>
      <c r="RJT53" s="4"/>
      <c r="RJU53" s="4"/>
      <c r="RJV53" s="4"/>
      <c r="RJW53" s="4"/>
      <c r="RJX53" s="4"/>
      <c r="RJY53" s="4"/>
      <c r="RJZ53" s="4"/>
      <c r="RKA53" s="4"/>
      <c r="RKB53" s="4"/>
      <c r="RKC53" s="4"/>
      <c r="RKD53" s="4"/>
      <c r="RKE53" s="4"/>
      <c r="RKF53" s="4"/>
      <c r="RKG53" s="4"/>
      <c r="RKH53" s="4"/>
      <c r="RKI53" s="4"/>
      <c r="RKJ53" s="4"/>
      <c r="RKK53" s="4"/>
      <c r="RKL53" s="4"/>
      <c r="RKM53" s="4"/>
      <c r="RKN53" s="4"/>
      <c r="RKO53" s="4"/>
      <c r="RKP53" s="4"/>
      <c r="RKQ53" s="4"/>
      <c r="RKR53" s="4"/>
      <c r="RKS53" s="4"/>
      <c r="RKT53" s="4"/>
      <c r="RKU53" s="4"/>
      <c r="RKV53" s="4"/>
      <c r="RKW53" s="4"/>
      <c r="RKX53" s="4"/>
      <c r="RKY53" s="4"/>
      <c r="RKZ53" s="4"/>
      <c r="RLA53" s="4"/>
      <c r="RLB53" s="4"/>
      <c r="RLC53" s="4"/>
      <c r="RLD53" s="4"/>
      <c r="RLE53" s="4"/>
      <c r="RLF53" s="4"/>
      <c r="RLG53" s="4"/>
      <c r="RLH53" s="4"/>
      <c r="RLI53" s="4"/>
      <c r="RLJ53" s="4"/>
      <c r="RLK53" s="4"/>
      <c r="RLL53" s="4"/>
      <c r="RLM53" s="4"/>
      <c r="RLN53" s="4"/>
      <c r="RLO53" s="4"/>
      <c r="RLP53" s="4"/>
      <c r="RLQ53" s="4"/>
      <c r="RLR53" s="4"/>
      <c r="RLS53" s="4"/>
      <c r="RLT53" s="4"/>
      <c r="RLU53" s="4"/>
      <c r="RLV53" s="4"/>
      <c r="RLW53" s="4"/>
      <c r="RLX53" s="4"/>
      <c r="RLY53" s="4"/>
      <c r="RLZ53" s="4"/>
      <c r="RMA53" s="4"/>
      <c r="RMB53" s="4"/>
      <c r="RMC53" s="4"/>
      <c r="RMD53" s="4"/>
      <c r="RME53" s="4"/>
      <c r="RMF53" s="4"/>
      <c r="RMG53" s="4"/>
      <c r="RMH53" s="4"/>
      <c r="RMI53" s="4"/>
      <c r="RMJ53" s="4"/>
      <c r="RMK53" s="4"/>
      <c r="RML53" s="4"/>
      <c r="RMM53" s="4"/>
      <c r="RMN53" s="4"/>
      <c r="RMO53" s="4"/>
      <c r="RMP53" s="4"/>
      <c r="RMQ53" s="4"/>
      <c r="RMR53" s="4"/>
      <c r="RMS53" s="4"/>
      <c r="RMT53" s="4"/>
      <c r="RMU53" s="4"/>
      <c r="RMV53" s="4"/>
      <c r="RMW53" s="4"/>
      <c r="RMX53" s="4"/>
      <c r="RMY53" s="4"/>
      <c r="RMZ53" s="4"/>
      <c r="RNA53" s="4"/>
      <c r="RNB53" s="4"/>
      <c r="RNC53" s="4"/>
      <c r="RND53" s="4"/>
      <c r="RNE53" s="4"/>
      <c r="RNF53" s="4"/>
      <c r="RNG53" s="4"/>
      <c r="RNH53" s="4"/>
      <c r="RNI53" s="4"/>
      <c r="RNJ53" s="4"/>
      <c r="RNK53" s="4"/>
      <c r="RNL53" s="4"/>
      <c r="RNM53" s="4"/>
      <c r="RNN53" s="4"/>
      <c r="RNO53" s="4"/>
      <c r="RNP53" s="4"/>
      <c r="RNQ53" s="4"/>
      <c r="RNR53" s="4"/>
      <c r="RNS53" s="4"/>
      <c r="RNT53" s="4"/>
      <c r="RNU53" s="4"/>
      <c r="RNV53" s="4"/>
      <c r="RNW53" s="4"/>
      <c r="RNX53" s="4"/>
      <c r="RNY53" s="4"/>
      <c r="RNZ53" s="4"/>
      <c r="ROA53" s="4"/>
      <c r="ROB53" s="4"/>
      <c r="ROC53" s="4"/>
      <c r="ROD53" s="4"/>
      <c r="ROE53" s="4"/>
      <c r="ROF53" s="4"/>
      <c r="ROG53" s="4"/>
      <c r="ROH53" s="4"/>
      <c r="ROI53" s="4"/>
      <c r="ROJ53" s="4"/>
      <c r="ROK53" s="4"/>
      <c r="ROL53" s="4"/>
      <c r="ROM53" s="4"/>
      <c r="RON53" s="4"/>
      <c r="ROO53" s="4"/>
      <c r="ROP53" s="4"/>
      <c r="ROQ53" s="4"/>
      <c r="ROR53" s="4"/>
      <c r="ROS53" s="4"/>
      <c r="ROT53" s="4"/>
      <c r="ROU53" s="4"/>
      <c r="ROV53" s="4"/>
      <c r="ROW53" s="4"/>
      <c r="ROX53" s="4"/>
      <c r="ROY53" s="4"/>
      <c r="ROZ53" s="4"/>
      <c r="RPA53" s="4"/>
      <c r="RPB53" s="4"/>
      <c r="RPC53" s="4"/>
      <c r="RPD53" s="4"/>
      <c r="RPE53" s="4"/>
      <c r="RPF53" s="4"/>
      <c r="RPG53" s="4"/>
      <c r="RPH53" s="4"/>
      <c r="RPI53" s="4"/>
      <c r="RPJ53" s="4"/>
      <c r="RPK53" s="4"/>
      <c r="RPL53" s="4"/>
      <c r="RPM53" s="4"/>
      <c r="RPN53" s="4"/>
      <c r="RPO53" s="4"/>
      <c r="RPP53" s="4"/>
      <c r="RPQ53" s="4"/>
      <c r="RPR53" s="4"/>
      <c r="RPS53" s="4"/>
      <c r="RPT53" s="4"/>
      <c r="RPU53" s="4"/>
      <c r="RPV53" s="4"/>
      <c r="RPW53" s="4"/>
      <c r="RPX53" s="4"/>
      <c r="RPY53" s="4"/>
      <c r="RPZ53" s="4"/>
      <c r="RQA53" s="4"/>
      <c r="RQB53" s="4"/>
      <c r="RQC53" s="4"/>
      <c r="RQD53" s="4"/>
      <c r="RQE53" s="4"/>
      <c r="RQF53" s="4"/>
      <c r="RQG53" s="4"/>
      <c r="RQH53" s="4"/>
      <c r="RQI53" s="4"/>
      <c r="RQJ53" s="4"/>
      <c r="RQK53" s="4"/>
      <c r="RQL53" s="4"/>
      <c r="RQM53" s="4"/>
      <c r="RQN53" s="4"/>
      <c r="RQO53" s="4"/>
      <c r="RQP53" s="4"/>
      <c r="RQQ53" s="4"/>
      <c r="RQR53" s="4"/>
      <c r="RQS53" s="4"/>
      <c r="RQT53" s="4"/>
      <c r="RQU53" s="4"/>
      <c r="RQV53" s="4"/>
      <c r="RQW53" s="4"/>
      <c r="RQX53" s="4"/>
      <c r="RQY53" s="4"/>
      <c r="RQZ53" s="4"/>
      <c r="RRA53" s="4"/>
      <c r="RRB53" s="4"/>
      <c r="RRC53" s="4"/>
      <c r="RRD53" s="4"/>
      <c r="RRE53" s="4"/>
      <c r="RRF53" s="4"/>
      <c r="RRG53" s="4"/>
      <c r="RRH53" s="4"/>
      <c r="RRI53" s="4"/>
      <c r="RRJ53" s="4"/>
      <c r="RRK53" s="4"/>
      <c r="RRL53" s="4"/>
      <c r="RRM53" s="4"/>
      <c r="RRN53" s="4"/>
      <c r="RRO53" s="4"/>
      <c r="RRP53" s="4"/>
      <c r="RRQ53" s="4"/>
      <c r="RRR53" s="4"/>
      <c r="RRS53" s="4"/>
      <c r="RRT53" s="4"/>
      <c r="RRU53" s="4"/>
      <c r="RRV53" s="4"/>
      <c r="RRW53" s="4"/>
      <c r="RRX53" s="4"/>
      <c r="RRY53" s="4"/>
      <c r="RRZ53" s="4"/>
      <c r="RSA53" s="4"/>
      <c r="RSB53" s="4"/>
      <c r="RSC53" s="4"/>
      <c r="RSD53" s="4"/>
      <c r="RSE53" s="4"/>
      <c r="RSF53" s="4"/>
      <c r="RSG53" s="4"/>
      <c r="RSH53" s="4"/>
      <c r="RSI53" s="4"/>
      <c r="RSJ53" s="4"/>
      <c r="RSK53" s="4"/>
      <c r="RSL53" s="4"/>
      <c r="RSM53" s="4"/>
      <c r="RSN53" s="4"/>
      <c r="RSO53" s="4"/>
      <c r="RSP53" s="4"/>
      <c r="RSQ53" s="4"/>
      <c r="RSR53" s="4"/>
      <c r="RSS53" s="4"/>
      <c r="RST53" s="4"/>
      <c r="RSU53" s="4"/>
      <c r="RSV53" s="4"/>
      <c r="RSW53" s="4"/>
      <c r="RSX53" s="4"/>
      <c r="RSY53" s="4"/>
      <c r="RSZ53" s="4"/>
      <c r="RTA53" s="4"/>
      <c r="RTB53" s="4"/>
      <c r="RTC53" s="4"/>
      <c r="RTD53" s="4"/>
      <c r="RTE53" s="4"/>
      <c r="RTF53" s="4"/>
      <c r="RTG53" s="4"/>
      <c r="RTH53" s="4"/>
      <c r="RTI53" s="4"/>
      <c r="RTJ53" s="4"/>
      <c r="RTK53" s="4"/>
      <c r="RTL53" s="4"/>
      <c r="RTM53" s="4"/>
      <c r="RTN53" s="4"/>
      <c r="RTO53" s="4"/>
      <c r="RTP53" s="4"/>
      <c r="RTQ53" s="4"/>
      <c r="RTR53" s="4"/>
      <c r="RTS53" s="4"/>
      <c r="RTT53" s="4"/>
      <c r="RTU53" s="4"/>
      <c r="RTV53" s="4"/>
      <c r="RTW53" s="4"/>
      <c r="RTX53" s="4"/>
      <c r="RTY53" s="4"/>
      <c r="RTZ53" s="4"/>
      <c r="RUA53" s="4"/>
      <c r="RUB53" s="4"/>
      <c r="RUC53" s="4"/>
      <c r="RUD53" s="4"/>
      <c r="RUE53" s="4"/>
      <c r="RUF53" s="4"/>
      <c r="RUG53" s="4"/>
      <c r="RUH53" s="4"/>
      <c r="RUI53" s="4"/>
      <c r="RUJ53" s="4"/>
      <c r="RUK53" s="4"/>
      <c r="RUL53" s="4"/>
      <c r="RUM53" s="4"/>
      <c r="RUN53" s="4"/>
      <c r="RUO53" s="4"/>
      <c r="RUP53" s="4"/>
      <c r="RUQ53" s="4"/>
      <c r="RUR53" s="4"/>
      <c r="RUS53" s="4"/>
      <c r="RUT53" s="4"/>
      <c r="RUU53" s="4"/>
      <c r="RUV53" s="4"/>
      <c r="RUW53" s="4"/>
      <c r="RUX53" s="4"/>
      <c r="RUY53" s="4"/>
      <c r="RUZ53" s="4"/>
      <c r="RVA53" s="4"/>
      <c r="RVB53" s="4"/>
      <c r="RVC53" s="4"/>
      <c r="RVD53" s="4"/>
      <c r="RVE53" s="4"/>
      <c r="RVF53" s="4"/>
      <c r="RVG53" s="4"/>
      <c r="RVH53" s="4"/>
      <c r="RVI53" s="4"/>
      <c r="RVJ53" s="4"/>
      <c r="RVK53" s="4"/>
      <c r="RVL53" s="4"/>
      <c r="RVM53" s="4"/>
      <c r="RVN53" s="4"/>
      <c r="RVO53" s="4"/>
      <c r="RVP53" s="4"/>
      <c r="RVQ53" s="4"/>
      <c r="RVR53" s="4"/>
      <c r="RVS53" s="4"/>
      <c r="RVT53" s="4"/>
      <c r="RVU53" s="4"/>
      <c r="RVV53" s="4"/>
      <c r="RVW53" s="4"/>
      <c r="RVX53" s="4"/>
      <c r="RVY53" s="4"/>
      <c r="RVZ53" s="4"/>
      <c r="RWA53" s="4"/>
      <c r="RWB53" s="4"/>
      <c r="RWC53" s="4"/>
      <c r="RWD53" s="4"/>
      <c r="RWE53" s="4"/>
      <c r="RWF53" s="4"/>
      <c r="RWG53" s="4"/>
      <c r="RWH53" s="4"/>
      <c r="RWI53" s="4"/>
      <c r="RWJ53" s="4"/>
      <c r="RWK53" s="4"/>
      <c r="RWL53" s="4"/>
      <c r="RWM53" s="4"/>
      <c r="RWN53" s="4"/>
      <c r="RWO53" s="4"/>
      <c r="RWP53" s="4"/>
      <c r="RWQ53" s="4"/>
      <c r="RWR53" s="4"/>
      <c r="RWS53" s="4"/>
      <c r="RWT53" s="4"/>
      <c r="RWU53" s="4"/>
      <c r="RWV53" s="4"/>
      <c r="RWW53" s="4"/>
      <c r="RWX53" s="4"/>
      <c r="RWY53" s="4"/>
      <c r="RWZ53" s="4"/>
      <c r="RXA53" s="4"/>
      <c r="RXB53" s="4"/>
      <c r="RXC53" s="4"/>
      <c r="RXD53" s="4"/>
      <c r="RXE53" s="4"/>
      <c r="RXF53" s="4"/>
      <c r="RXG53" s="4"/>
      <c r="RXH53" s="4"/>
      <c r="RXI53" s="4"/>
      <c r="RXJ53" s="4"/>
      <c r="RXK53" s="4"/>
      <c r="RXL53" s="4"/>
      <c r="RXM53" s="4"/>
      <c r="RXN53" s="4"/>
      <c r="RXO53" s="4"/>
      <c r="RXP53" s="4"/>
      <c r="RXQ53" s="4"/>
      <c r="RXR53" s="4"/>
      <c r="RXS53" s="4"/>
      <c r="RXT53" s="4"/>
      <c r="RXU53" s="4"/>
      <c r="RXV53" s="4"/>
      <c r="RXW53" s="4"/>
      <c r="RXX53" s="4"/>
      <c r="RXY53" s="4"/>
      <c r="RXZ53" s="4"/>
      <c r="RYA53" s="4"/>
      <c r="RYB53" s="4"/>
      <c r="RYC53" s="4"/>
      <c r="RYD53" s="4"/>
      <c r="RYE53" s="4"/>
      <c r="RYF53" s="4"/>
      <c r="RYG53" s="4"/>
      <c r="RYH53" s="4"/>
      <c r="RYI53" s="4"/>
      <c r="RYJ53" s="4"/>
      <c r="RYK53" s="4"/>
      <c r="RYL53" s="4"/>
      <c r="RYM53" s="4"/>
      <c r="RYN53" s="4"/>
      <c r="RYO53" s="4"/>
      <c r="RYP53" s="4"/>
      <c r="RYQ53" s="4"/>
      <c r="RYR53" s="4"/>
      <c r="RYS53" s="4"/>
      <c r="RYT53" s="4"/>
      <c r="RYU53" s="4"/>
      <c r="RYV53" s="4"/>
      <c r="RYW53" s="4"/>
      <c r="RYX53" s="4"/>
      <c r="RYY53" s="4"/>
      <c r="RYZ53" s="4"/>
      <c r="RZA53" s="4"/>
      <c r="RZB53" s="4"/>
      <c r="RZC53" s="4"/>
      <c r="RZD53" s="4"/>
      <c r="RZE53" s="4"/>
      <c r="RZF53" s="4"/>
      <c r="RZG53" s="4"/>
      <c r="RZH53" s="4"/>
      <c r="RZI53" s="4"/>
      <c r="RZJ53" s="4"/>
      <c r="RZK53" s="4"/>
      <c r="RZL53" s="4"/>
      <c r="RZM53" s="4"/>
      <c r="RZN53" s="4"/>
      <c r="RZO53" s="4"/>
      <c r="RZP53" s="4"/>
      <c r="RZQ53" s="4"/>
      <c r="RZR53" s="4"/>
      <c r="RZS53" s="4"/>
      <c r="RZT53" s="4"/>
      <c r="RZU53" s="4"/>
      <c r="RZV53" s="4"/>
      <c r="RZW53" s="4"/>
      <c r="RZX53" s="4"/>
      <c r="RZY53" s="4"/>
      <c r="RZZ53" s="4"/>
      <c r="SAA53" s="4"/>
      <c r="SAB53" s="4"/>
      <c r="SAC53" s="4"/>
      <c r="SAD53" s="4"/>
      <c r="SAE53" s="4"/>
      <c r="SAF53" s="4"/>
      <c r="SAG53" s="4"/>
      <c r="SAH53" s="4"/>
      <c r="SAI53" s="4"/>
      <c r="SAJ53" s="4"/>
      <c r="SAK53" s="4"/>
      <c r="SAL53" s="4"/>
      <c r="SAM53" s="4"/>
      <c r="SAN53" s="4"/>
      <c r="SAO53" s="4"/>
      <c r="SAP53" s="4"/>
      <c r="SAQ53" s="4"/>
      <c r="SAR53" s="4"/>
      <c r="SAS53" s="4"/>
      <c r="SAT53" s="4"/>
      <c r="SAU53" s="4"/>
      <c r="SAV53" s="4"/>
      <c r="SAW53" s="4"/>
      <c r="SAX53" s="4"/>
      <c r="SAY53" s="4"/>
      <c r="SAZ53" s="4"/>
      <c r="SBA53" s="4"/>
      <c r="SBB53" s="4"/>
      <c r="SBC53" s="4"/>
      <c r="SBD53" s="4"/>
      <c r="SBE53" s="4"/>
      <c r="SBF53" s="4"/>
      <c r="SBG53" s="4"/>
      <c r="SBH53" s="4"/>
      <c r="SBI53" s="4"/>
      <c r="SBJ53" s="4"/>
      <c r="SBK53" s="4"/>
      <c r="SBL53" s="4"/>
      <c r="SBM53" s="4"/>
      <c r="SBN53" s="4"/>
      <c r="SBO53" s="4"/>
      <c r="SBP53" s="4"/>
      <c r="SBQ53" s="4"/>
      <c r="SBR53" s="4"/>
      <c r="SBS53" s="4"/>
      <c r="SBT53" s="4"/>
      <c r="SBU53" s="4"/>
      <c r="SBV53" s="4"/>
      <c r="SBW53" s="4"/>
      <c r="SBX53" s="4"/>
      <c r="SBY53" s="4"/>
      <c r="SBZ53" s="4"/>
      <c r="SCA53" s="4"/>
      <c r="SCB53" s="4"/>
      <c r="SCC53" s="4"/>
      <c r="SCD53" s="4"/>
      <c r="SCE53" s="4"/>
      <c r="SCF53" s="4"/>
      <c r="SCG53" s="4"/>
      <c r="SCH53" s="4"/>
      <c r="SCI53" s="4"/>
      <c r="SCJ53" s="4"/>
      <c r="SCK53" s="4"/>
      <c r="SCL53" s="4"/>
      <c r="SCM53" s="4"/>
      <c r="SCN53" s="4"/>
      <c r="SCO53" s="4"/>
      <c r="SCP53" s="4"/>
      <c r="SCQ53" s="4"/>
      <c r="SCR53" s="4"/>
      <c r="SCS53" s="4"/>
      <c r="SCT53" s="4"/>
      <c r="SCU53" s="4"/>
      <c r="SCV53" s="4"/>
      <c r="SCW53" s="4"/>
      <c r="SCX53" s="4"/>
      <c r="SCY53" s="4"/>
      <c r="SCZ53" s="4"/>
      <c r="SDA53" s="4"/>
      <c r="SDB53" s="4"/>
      <c r="SDC53" s="4"/>
      <c r="SDD53" s="4"/>
      <c r="SDE53" s="4"/>
      <c r="SDF53" s="4"/>
      <c r="SDG53" s="4"/>
      <c r="SDH53" s="4"/>
      <c r="SDI53" s="4"/>
      <c r="SDJ53" s="4"/>
      <c r="SDK53" s="4"/>
      <c r="SDL53" s="4"/>
      <c r="SDM53" s="4"/>
      <c r="SDN53" s="4"/>
      <c r="SDO53" s="4"/>
      <c r="SDP53" s="4"/>
      <c r="SDQ53" s="4"/>
      <c r="SDR53" s="4"/>
      <c r="SDS53" s="4"/>
      <c r="SDT53" s="4"/>
      <c r="SDU53" s="4"/>
      <c r="SDV53" s="4"/>
      <c r="SDW53" s="4"/>
      <c r="SDX53" s="4"/>
      <c r="SDY53" s="4"/>
      <c r="SDZ53" s="4"/>
      <c r="SEA53" s="4"/>
      <c r="SEB53" s="4"/>
      <c r="SEC53" s="4"/>
      <c r="SED53" s="4"/>
      <c r="SEE53" s="4"/>
      <c r="SEF53" s="4"/>
      <c r="SEG53" s="4"/>
      <c r="SEH53" s="4"/>
      <c r="SEI53" s="4"/>
      <c r="SEJ53" s="4"/>
      <c r="SEK53" s="4"/>
      <c r="SEL53" s="4"/>
      <c r="SEM53" s="4"/>
      <c r="SEN53" s="4"/>
      <c r="SEO53" s="4"/>
      <c r="SEP53" s="4"/>
      <c r="SEQ53" s="4"/>
      <c r="SER53" s="4"/>
      <c r="SES53" s="4"/>
      <c r="SET53" s="4"/>
      <c r="SEU53" s="4"/>
      <c r="SEV53" s="4"/>
      <c r="SEW53" s="4"/>
      <c r="SEX53" s="4"/>
      <c r="SEY53" s="4"/>
      <c r="SEZ53" s="4"/>
      <c r="SFA53" s="4"/>
      <c r="SFB53" s="4"/>
      <c r="SFC53" s="4"/>
      <c r="SFD53" s="4"/>
      <c r="SFE53" s="4"/>
      <c r="SFF53" s="4"/>
      <c r="SFG53" s="4"/>
      <c r="SFH53" s="4"/>
      <c r="SFI53" s="4"/>
      <c r="SFJ53" s="4"/>
      <c r="SFK53" s="4"/>
      <c r="SFL53" s="4"/>
      <c r="SFM53" s="4"/>
      <c r="SFN53" s="4"/>
      <c r="SFO53" s="4"/>
      <c r="SFP53" s="4"/>
      <c r="SFQ53" s="4"/>
      <c r="SFR53" s="4"/>
      <c r="SFS53" s="4"/>
      <c r="SFT53" s="4"/>
      <c r="SFU53" s="4"/>
      <c r="SFV53" s="4"/>
      <c r="SFW53" s="4"/>
      <c r="SFX53" s="4"/>
      <c r="SFY53" s="4"/>
      <c r="SFZ53" s="4"/>
      <c r="SGA53" s="4"/>
      <c r="SGB53" s="4"/>
      <c r="SGC53" s="4"/>
      <c r="SGD53" s="4"/>
      <c r="SGE53" s="4"/>
      <c r="SGF53" s="4"/>
      <c r="SGG53" s="4"/>
      <c r="SGH53" s="4"/>
      <c r="SGI53" s="4"/>
      <c r="SGJ53" s="4"/>
      <c r="SGK53" s="4"/>
      <c r="SGL53" s="4"/>
      <c r="SGM53" s="4"/>
      <c r="SGN53" s="4"/>
      <c r="SGO53" s="4"/>
      <c r="SGP53" s="4"/>
      <c r="SGQ53" s="4"/>
      <c r="SGR53" s="4"/>
      <c r="SGS53" s="4"/>
      <c r="SGT53" s="4"/>
      <c r="SGU53" s="4"/>
      <c r="SGV53" s="4"/>
      <c r="SGW53" s="4"/>
      <c r="SGX53" s="4"/>
      <c r="SGY53" s="4"/>
      <c r="SGZ53" s="4"/>
      <c r="SHA53" s="4"/>
      <c r="SHB53" s="4"/>
      <c r="SHC53" s="4"/>
      <c r="SHD53" s="4"/>
      <c r="SHE53" s="4"/>
      <c r="SHF53" s="4"/>
      <c r="SHG53" s="4"/>
      <c r="SHH53" s="4"/>
      <c r="SHI53" s="4"/>
      <c r="SHJ53" s="4"/>
      <c r="SHK53" s="4"/>
      <c r="SHL53" s="4"/>
      <c r="SHM53" s="4"/>
      <c r="SHN53" s="4"/>
      <c r="SHO53" s="4"/>
      <c r="SHP53" s="4"/>
      <c r="SHQ53" s="4"/>
      <c r="SHR53" s="4"/>
      <c r="SHS53" s="4"/>
      <c r="SHT53" s="4"/>
      <c r="SHU53" s="4"/>
      <c r="SHV53" s="4"/>
      <c r="SHW53" s="4"/>
      <c r="SHX53" s="4"/>
      <c r="SHY53" s="4"/>
      <c r="SHZ53" s="4"/>
      <c r="SIA53" s="4"/>
      <c r="SIB53" s="4"/>
      <c r="SIC53" s="4"/>
      <c r="SID53" s="4"/>
      <c r="SIE53" s="4"/>
      <c r="SIF53" s="4"/>
      <c r="SIG53" s="4"/>
      <c r="SIH53" s="4"/>
      <c r="SII53" s="4"/>
      <c r="SIJ53" s="4"/>
      <c r="SIK53" s="4"/>
      <c r="SIL53" s="4"/>
      <c r="SIM53" s="4"/>
      <c r="SIN53" s="4"/>
      <c r="SIO53" s="4"/>
      <c r="SIP53" s="4"/>
      <c r="SIQ53" s="4"/>
      <c r="SIR53" s="4"/>
      <c r="SIS53" s="4"/>
      <c r="SIT53" s="4"/>
      <c r="SIU53" s="4"/>
      <c r="SIV53" s="4"/>
      <c r="SIW53" s="4"/>
      <c r="SIX53" s="4"/>
      <c r="SIY53" s="4"/>
      <c r="SIZ53" s="4"/>
      <c r="SJA53" s="4"/>
      <c r="SJB53" s="4"/>
      <c r="SJC53" s="4"/>
      <c r="SJD53" s="4"/>
      <c r="SJE53" s="4"/>
      <c r="SJF53" s="4"/>
      <c r="SJG53" s="4"/>
      <c r="SJH53" s="4"/>
      <c r="SJI53" s="4"/>
      <c r="SJJ53" s="4"/>
      <c r="SJK53" s="4"/>
      <c r="SJL53" s="4"/>
      <c r="SJM53" s="4"/>
      <c r="SJN53" s="4"/>
      <c r="SJO53" s="4"/>
      <c r="SJP53" s="4"/>
      <c r="SJQ53" s="4"/>
      <c r="SJR53" s="4"/>
      <c r="SJS53" s="4"/>
      <c r="SJT53" s="4"/>
      <c r="SJU53" s="4"/>
      <c r="SJV53" s="4"/>
      <c r="SJW53" s="4"/>
      <c r="SJX53" s="4"/>
      <c r="SJY53" s="4"/>
      <c r="SJZ53" s="4"/>
      <c r="SKA53" s="4"/>
      <c r="SKB53" s="4"/>
      <c r="SKC53" s="4"/>
      <c r="SKD53" s="4"/>
      <c r="SKE53" s="4"/>
      <c r="SKF53" s="4"/>
      <c r="SKG53" s="4"/>
      <c r="SKH53" s="4"/>
      <c r="SKI53" s="4"/>
      <c r="SKJ53" s="4"/>
      <c r="SKK53" s="4"/>
      <c r="SKL53" s="4"/>
      <c r="SKM53" s="4"/>
      <c r="SKN53" s="4"/>
      <c r="SKO53" s="4"/>
      <c r="SKP53" s="4"/>
      <c r="SKQ53" s="4"/>
      <c r="SKR53" s="4"/>
      <c r="SKS53" s="4"/>
      <c r="SKT53" s="4"/>
      <c r="SKU53" s="4"/>
      <c r="SKV53" s="4"/>
      <c r="SKW53" s="4"/>
      <c r="SKX53" s="4"/>
      <c r="SKY53" s="4"/>
      <c r="SKZ53" s="4"/>
      <c r="SLA53" s="4"/>
      <c r="SLB53" s="4"/>
      <c r="SLC53" s="4"/>
      <c r="SLD53" s="4"/>
      <c r="SLE53" s="4"/>
      <c r="SLF53" s="4"/>
      <c r="SLG53" s="4"/>
      <c r="SLH53" s="4"/>
      <c r="SLI53" s="4"/>
      <c r="SLJ53" s="4"/>
      <c r="SLK53" s="4"/>
      <c r="SLL53" s="4"/>
      <c r="SLM53" s="4"/>
      <c r="SLN53" s="4"/>
      <c r="SLO53" s="4"/>
      <c r="SLP53" s="4"/>
      <c r="SLQ53" s="4"/>
      <c r="SLR53" s="4"/>
      <c r="SLS53" s="4"/>
      <c r="SLT53" s="4"/>
      <c r="SLU53" s="4"/>
      <c r="SLV53" s="4"/>
      <c r="SLW53" s="4"/>
      <c r="SLX53" s="4"/>
      <c r="SLY53" s="4"/>
      <c r="SLZ53" s="4"/>
      <c r="SMA53" s="4"/>
      <c r="SMB53" s="4"/>
      <c r="SMC53" s="4"/>
      <c r="SMD53" s="4"/>
      <c r="SME53" s="4"/>
      <c r="SMF53" s="4"/>
      <c r="SMG53" s="4"/>
      <c r="SMH53" s="4"/>
      <c r="SMI53" s="4"/>
      <c r="SMJ53" s="4"/>
      <c r="SMK53" s="4"/>
      <c r="SML53" s="4"/>
      <c r="SMM53" s="4"/>
      <c r="SMN53" s="4"/>
      <c r="SMO53" s="4"/>
      <c r="SMP53" s="4"/>
      <c r="SMQ53" s="4"/>
      <c r="SMR53" s="4"/>
      <c r="SMS53" s="4"/>
      <c r="SMT53" s="4"/>
      <c r="SMU53" s="4"/>
      <c r="SMV53" s="4"/>
      <c r="SMW53" s="4"/>
      <c r="SMX53" s="4"/>
      <c r="SMY53" s="4"/>
      <c r="SMZ53" s="4"/>
      <c r="SNA53" s="4"/>
      <c r="SNB53" s="4"/>
      <c r="SNC53" s="4"/>
      <c r="SND53" s="4"/>
      <c r="SNE53" s="4"/>
      <c r="SNF53" s="4"/>
      <c r="SNG53" s="4"/>
      <c r="SNH53" s="4"/>
      <c r="SNI53" s="4"/>
      <c r="SNJ53" s="4"/>
      <c r="SNK53" s="4"/>
      <c r="SNL53" s="4"/>
      <c r="SNM53" s="4"/>
      <c r="SNN53" s="4"/>
      <c r="SNO53" s="4"/>
      <c r="SNP53" s="4"/>
      <c r="SNQ53" s="4"/>
      <c r="SNR53" s="4"/>
      <c r="SNS53" s="4"/>
      <c r="SNT53" s="4"/>
      <c r="SNU53" s="4"/>
      <c r="SNV53" s="4"/>
      <c r="SNW53" s="4"/>
      <c r="SNX53" s="4"/>
      <c r="SNY53" s="4"/>
      <c r="SNZ53" s="4"/>
      <c r="SOA53" s="4"/>
      <c r="SOB53" s="4"/>
      <c r="SOC53" s="4"/>
      <c r="SOD53" s="4"/>
      <c r="SOE53" s="4"/>
      <c r="SOF53" s="4"/>
      <c r="SOG53" s="4"/>
      <c r="SOH53" s="4"/>
      <c r="SOI53" s="4"/>
      <c r="SOJ53" s="4"/>
      <c r="SOK53" s="4"/>
      <c r="SOL53" s="4"/>
      <c r="SOM53" s="4"/>
      <c r="SON53" s="4"/>
      <c r="SOO53" s="4"/>
      <c r="SOP53" s="4"/>
      <c r="SOQ53" s="4"/>
      <c r="SOR53" s="4"/>
      <c r="SOS53" s="4"/>
      <c r="SOT53" s="4"/>
      <c r="SOU53" s="4"/>
      <c r="SOV53" s="4"/>
      <c r="SOW53" s="4"/>
      <c r="SOX53" s="4"/>
      <c r="SOY53" s="4"/>
      <c r="SOZ53" s="4"/>
      <c r="SPA53" s="4"/>
      <c r="SPB53" s="4"/>
      <c r="SPC53" s="4"/>
      <c r="SPD53" s="4"/>
      <c r="SPE53" s="4"/>
      <c r="SPF53" s="4"/>
      <c r="SPG53" s="4"/>
      <c r="SPH53" s="4"/>
      <c r="SPI53" s="4"/>
      <c r="SPJ53" s="4"/>
      <c r="SPK53" s="4"/>
      <c r="SPL53" s="4"/>
      <c r="SPM53" s="4"/>
      <c r="SPN53" s="4"/>
      <c r="SPO53" s="4"/>
      <c r="SPP53" s="4"/>
      <c r="SPQ53" s="4"/>
      <c r="SPR53" s="4"/>
      <c r="SPS53" s="4"/>
      <c r="SPT53" s="4"/>
      <c r="SPU53" s="4"/>
      <c r="SPV53" s="4"/>
      <c r="SPW53" s="4"/>
      <c r="SPX53" s="4"/>
      <c r="SPY53" s="4"/>
      <c r="SPZ53" s="4"/>
      <c r="SQA53" s="4"/>
      <c r="SQB53" s="4"/>
      <c r="SQC53" s="4"/>
      <c r="SQD53" s="4"/>
      <c r="SQE53" s="4"/>
      <c r="SQF53" s="4"/>
      <c r="SQG53" s="4"/>
      <c r="SQH53" s="4"/>
      <c r="SQI53" s="4"/>
      <c r="SQJ53" s="4"/>
      <c r="SQK53" s="4"/>
      <c r="SQL53" s="4"/>
      <c r="SQM53" s="4"/>
      <c r="SQN53" s="4"/>
      <c r="SQO53" s="4"/>
      <c r="SQP53" s="4"/>
      <c r="SQQ53" s="4"/>
      <c r="SQR53" s="4"/>
      <c r="SQS53" s="4"/>
      <c r="SQT53" s="4"/>
      <c r="SQU53" s="4"/>
      <c r="SQV53" s="4"/>
      <c r="SQW53" s="4"/>
      <c r="SQX53" s="4"/>
      <c r="SQY53" s="4"/>
      <c r="SQZ53" s="4"/>
      <c r="SRA53" s="4"/>
      <c r="SRB53" s="4"/>
      <c r="SRC53" s="4"/>
      <c r="SRD53" s="4"/>
      <c r="SRE53" s="4"/>
      <c r="SRF53" s="4"/>
      <c r="SRG53" s="4"/>
      <c r="SRH53" s="4"/>
      <c r="SRI53" s="4"/>
      <c r="SRJ53" s="4"/>
      <c r="SRK53" s="4"/>
      <c r="SRL53" s="4"/>
      <c r="SRM53" s="4"/>
      <c r="SRN53" s="4"/>
      <c r="SRO53" s="4"/>
      <c r="SRP53" s="4"/>
      <c r="SRQ53" s="4"/>
      <c r="SRR53" s="4"/>
      <c r="SRS53" s="4"/>
      <c r="SRT53" s="4"/>
      <c r="SRU53" s="4"/>
      <c r="SRV53" s="4"/>
      <c r="SRW53" s="4"/>
      <c r="SRX53" s="4"/>
      <c r="SRY53" s="4"/>
      <c r="SRZ53" s="4"/>
      <c r="SSA53" s="4"/>
      <c r="SSB53" s="4"/>
      <c r="SSC53" s="4"/>
      <c r="SSD53" s="4"/>
      <c r="SSE53" s="4"/>
      <c r="SSF53" s="4"/>
      <c r="SSG53" s="4"/>
      <c r="SSH53" s="4"/>
      <c r="SSI53" s="4"/>
      <c r="SSJ53" s="4"/>
      <c r="SSK53" s="4"/>
      <c r="SSL53" s="4"/>
      <c r="SSM53" s="4"/>
      <c r="SSN53" s="4"/>
      <c r="SSO53" s="4"/>
      <c r="SSP53" s="4"/>
      <c r="SSQ53" s="4"/>
      <c r="SSR53" s="4"/>
      <c r="SSS53" s="4"/>
      <c r="SST53" s="4"/>
      <c r="SSU53" s="4"/>
      <c r="SSV53" s="4"/>
      <c r="SSW53" s="4"/>
      <c r="SSX53" s="4"/>
      <c r="SSY53" s="4"/>
      <c r="SSZ53" s="4"/>
      <c r="STA53" s="4"/>
      <c r="STB53" s="4"/>
      <c r="STC53" s="4"/>
      <c r="STD53" s="4"/>
      <c r="STE53" s="4"/>
      <c r="STF53" s="4"/>
      <c r="STG53" s="4"/>
      <c r="STH53" s="4"/>
      <c r="STI53" s="4"/>
      <c r="STJ53" s="4"/>
      <c r="STK53" s="4"/>
      <c r="STL53" s="4"/>
      <c r="STM53" s="4"/>
      <c r="STN53" s="4"/>
      <c r="STO53" s="4"/>
      <c r="STP53" s="4"/>
      <c r="STQ53" s="4"/>
      <c r="STR53" s="4"/>
      <c r="STS53" s="4"/>
      <c r="STT53" s="4"/>
      <c r="STU53" s="4"/>
      <c r="STV53" s="4"/>
      <c r="STW53" s="4"/>
      <c r="STX53" s="4"/>
      <c r="STY53" s="4"/>
      <c r="STZ53" s="4"/>
      <c r="SUA53" s="4"/>
      <c r="SUB53" s="4"/>
      <c r="SUC53" s="4"/>
      <c r="SUD53" s="4"/>
      <c r="SUE53" s="4"/>
      <c r="SUF53" s="4"/>
      <c r="SUG53" s="4"/>
      <c r="SUH53" s="4"/>
      <c r="SUI53" s="4"/>
      <c r="SUJ53" s="4"/>
      <c r="SUK53" s="4"/>
      <c r="SUL53" s="4"/>
      <c r="SUM53" s="4"/>
      <c r="SUN53" s="4"/>
      <c r="SUO53" s="4"/>
      <c r="SUP53" s="4"/>
      <c r="SUQ53" s="4"/>
      <c r="SUR53" s="4"/>
      <c r="SUS53" s="4"/>
      <c r="SUT53" s="4"/>
      <c r="SUU53" s="4"/>
      <c r="SUV53" s="4"/>
      <c r="SUW53" s="4"/>
      <c r="SUX53" s="4"/>
      <c r="SUY53" s="4"/>
      <c r="SUZ53" s="4"/>
      <c r="SVA53" s="4"/>
      <c r="SVB53" s="4"/>
      <c r="SVC53" s="4"/>
      <c r="SVD53" s="4"/>
      <c r="SVE53" s="4"/>
      <c r="SVF53" s="4"/>
      <c r="SVG53" s="4"/>
      <c r="SVH53" s="4"/>
      <c r="SVI53" s="4"/>
      <c r="SVJ53" s="4"/>
      <c r="SVK53" s="4"/>
      <c r="SVL53" s="4"/>
      <c r="SVM53" s="4"/>
      <c r="SVN53" s="4"/>
      <c r="SVO53" s="4"/>
      <c r="SVP53" s="4"/>
      <c r="SVQ53" s="4"/>
      <c r="SVR53" s="4"/>
      <c r="SVS53" s="4"/>
      <c r="SVT53" s="4"/>
      <c r="SVU53" s="4"/>
      <c r="SVV53" s="4"/>
      <c r="SVW53" s="4"/>
      <c r="SVX53" s="4"/>
      <c r="SVY53" s="4"/>
      <c r="SVZ53" s="4"/>
      <c r="SWA53" s="4"/>
      <c r="SWB53" s="4"/>
      <c r="SWC53" s="4"/>
      <c r="SWD53" s="4"/>
      <c r="SWE53" s="4"/>
      <c r="SWF53" s="4"/>
      <c r="SWG53" s="4"/>
      <c r="SWH53" s="4"/>
      <c r="SWI53" s="4"/>
      <c r="SWJ53" s="4"/>
      <c r="SWK53" s="4"/>
      <c r="SWL53" s="4"/>
      <c r="SWM53" s="4"/>
      <c r="SWN53" s="4"/>
      <c r="SWO53" s="4"/>
      <c r="SWP53" s="4"/>
      <c r="SWQ53" s="4"/>
      <c r="SWR53" s="4"/>
      <c r="SWS53" s="4"/>
      <c r="SWT53" s="4"/>
      <c r="SWU53" s="4"/>
      <c r="SWV53" s="4"/>
      <c r="SWW53" s="4"/>
      <c r="SWX53" s="4"/>
      <c r="SWY53" s="4"/>
      <c r="SWZ53" s="4"/>
      <c r="SXA53" s="4"/>
      <c r="SXB53" s="4"/>
      <c r="SXC53" s="4"/>
      <c r="SXD53" s="4"/>
      <c r="SXE53" s="4"/>
      <c r="SXF53" s="4"/>
      <c r="SXG53" s="4"/>
      <c r="SXH53" s="4"/>
      <c r="SXI53" s="4"/>
      <c r="SXJ53" s="4"/>
      <c r="SXK53" s="4"/>
      <c r="SXL53" s="4"/>
      <c r="SXM53" s="4"/>
      <c r="SXN53" s="4"/>
      <c r="SXO53" s="4"/>
      <c r="SXP53" s="4"/>
      <c r="SXQ53" s="4"/>
      <c r="SXR53" s="4"/>
      <c r="SXS53" s="4"/>
      <c r="SXT53" s="4"/>
      <c r="SXU53" s="4"/>
      <c r="SXV53" s="4"/>
      <c r="SXW53" s="4"/>
      <c r="SXX53" s="4"/>
      <c r="SXY53" s="4"/>
      <c r="SXZ53" s="4"/>
      <c r="SYA53" s="4"/>
      <c r="SYB53" s="4"/>
      <c r="SYC53" s="4"/>
      <c r="SYD53" s="4"/>
      <c r="SYE53" s="4"/>
      <c r="SYF53" s="4"/>
      <c r="SYG53" s="4"/>
      <c r="SYH53" s="4"/>
      <c r="SYI53" s="4"/>
      <c r="SYJ53" s="4"/>
      <c r="SYK53" s="4"/>
      <c r="SYL53" s="4"/>
      <c r="SYM53" s="4"/>
      <c r="SYN53" s="4"/>
      <c r="SYO53" s="4"/>
      <c r="SYP53" s="4"/>
      <c r="SYQ53" s="4"/>
      <c r="SYR53" s="4"/>
      <c r="SYS53" s="4"/>
      <c r="SYT53" s="4"/>
      <c r="SYU53" s="4"/>
      <c r="SYV53" s="4"/>
      <c r="SYW53" s="4"/>
      <c r="SYX53" s="4"/>
      <c r="SYY53" s="4"/>
      <c r="SYZ53" s="4"/>
      <c r="SZA53" s="4"/>
      <c r="SZB53" s="4"/>
      <c r="SZC53" s="4"/>
      <c r="SZD53" s="4"/>
      <c r="SZE53" s="4"/>
      <c r="SZF53" s="4"/>
      <c r="SZG53" s="4"/>
      <c r="SZH53" s="4"/>
      <c r="SZI53" s="4"/>
      <c r="SZJ53" s="4"/>
      <c r="SZK53" s="4"/>
      <c r="SZL53" s="4"/>
      <c r="SZM53" s="4"/>
      <c r="SZN53" s="4"/>
      <c r="SZO53" s="4"/>
      <c r="SZP53" s="4"/>
      <c r="SZQ53" s="4"/>
      <c r="SZR53" s="4"/>
      <c r="SZS53" s="4"/>
      <c r="SZT53" s="4"/>
      <c r="SZU53" s="4"/>
      <c r="SZV53" s="4"/>
      <c r="SZW53" s="4"/>
      <c r="SZX53" s="4"/>
      <c r="SZY53" s="4"/>
      <c r="SZZ53" s="4"/>
      <c r="TAA53" s="4"/>
      <c r="TAB53" s="4"/>
      <c r="TAC53" s="4"/>
      <c r="TAD53" s="4"/>
      <c r="TAE53" s="4"/>
      <c r="TAF53" s="4"/>
      <c r="TAG53" s="4"/>
      <c r="TAH53" s="4"/>
      <c r="TAI53" s="4"/>
      <c r="TAJ53" s="4"/>
      <c r="TAK53" s="4"/>
      <c r="TAL53" s="4"/>
      <c r="TAM53" s="4"/>
      <c r="TAN53" s="4"/>
      <c r="TAO53" s="4"/>
      <c r="TAP53" s="4"/>
      <c r="TAQ53" s="4"/>
      <c r="TAR53" s="4"/>
      <c r="TAS53" s="4"/>
      <c r="TAT53" s="4"/>
      <c r="TAU53" s="4"/>
      <c r="TAV53" s="4"/>
      <c r="TAW53" s="4"/>
      <c r="TAX53" s="4"/>
      <c r="TAY53" s="4"/>
      <c r="TAZ53" s="4"/>
      <c r="TBA53" s="4"/>
      <c r="TBB53" s="4"/>
      <c r="TBC53" s="4"/>
      <c r="TBD53" s="4"/>
      <c r="TBE53" s="4"/>
      <c r="TBF53" s="4"/>
      <c r="TBG53" s="4"/>
      <c r="TBH53" s="4"/>
      <c r="TBI53" s="4"/>
      <c r="TBJ53" s="4"/>
      <c r="TBK53" s="4"/>
      <c r="TBL53" s="4"/>
      <c r="TBM53" s="4"/>
      <c r="TBN53" s="4"/>
      <c r="TBO53" s="4"/>
      <c r="TBP53" s="4"/>
      <c r="TBQ53" s="4"/>
      <c r="TBR53" s="4"/>
      <c r="TBS53" s="4"/>
      <c r="TBT53" s="4"/>
      <c r="TBU53" s="4"/>
      <c r="TBV53" s="4"/>
      <c r="TBW53" s="4"/>
      <c r="TBX53" s="4"/>
      <c r="TBY53" s="4"/>
      <c r="TBZ53" s="4"/>
      <c r="TCA53" s="4"/>
      <c r="TCB53" s="4"/>
      <c r="TCC53" s="4"/>
      <c r="TCD53" s="4"/>
      <c r="TCE53" s="4"/>
      <c r="TCF53" s="4"/>
      <c r="TCG53" s="4"/>
      <c r="TCH53" s="4"/>
      <c r="TCI53" s="4"/>
      <c r="TCJ53" s="4"/>
      <c r="TCK53" s="4"/>
      <c r="TCL53" s="4"/>
      <c r="TCM53" s="4"/>
      <c r="TCN53" s="4"/>
      <c r="TCO53" s="4"/>
      <c r="TCP53" s="4"/>
      <c r="TCQ53" s="4"/>
      <c r="TCR53" s="4"/>
      <c r="TCS53" s="4"/>
      <c r="TCT53" s="4"/>
      <c r="TCU53" s="4"/>
      <c r="TCV53" s="4"/>
      <c r="TCW53" s="4"/>
      <c r="TCX53" s="4"/>
      <c r="TCY53" s="4"/>
      <c r="TCZ53" s="4"/>
      <c r="TDA53" s="4"/>
      <c r="TDB53" s="4"/>
      <c r="TDC53" s="4"/>
      <c r="TDD53" s="4"/>
      <c r="TDE53" s="4"/>
      <c r="TDF53" s="4"/>
      <c r="TDG53" s="4"/>
      <c r="TDH53" s="4"/>
      <c r="TDI53" s="4"/>
      <c r="TDJ53" s="4"/>
      <c r="TDK53" s="4"/>
      <c r="TDL53" s="4"/>
      <c r="TDM53" s="4"/>
      <c r="TDN53" s="4"/>
      <c r="TDO53" s="4"/>
      <c r="TDP53" s="4"/>
      <c r="TDQ53" s="4"/>
      <c r="TDR53" s="4"/>
      <c r="TDS53" s="4"/>
      <c r="TDT53" s="4"/>
      <c r="TDU53" s="4"/>
      <c r="TDV53" s="4"/>
      <c r="TDW53" s="4"/>
      <c r="TDX53" s="4"/>
      <c r="TDY53" s="4"/>
      <c r="TDZ53" s="4"/>
      <c r="TEA53" s="4"/>
      <c r="TEB53" s="4"/>
      <c r="TEC53" s="4"/>
      <c r="TED53" s="4"/>
      <c r="TEE53" s="4"/>
      <c r="TEF53" s="4"/>
      <c r="TEG53" s="4"/>
      <c r="TEH53" s="4"/>
      <c r="TEI53" s="4"/>
      <c r="TEJ53" s="4"/>
      <c r="TEK53" s="4"/>
      <c r="TEL53" s="4"/>
      <c r="TEM53" s="4"/>
      <c r="TEN53" s="4"/>
      <c r="TEO53" s="4"/>
      <c r="TEP53" s="4"/>
      <c r="TEQ53" s="4"/>
      <c r="TER53" s="4"/>
      <c r="TES53" s="4"/>
      <c r="TET53" s="4"/>
      <c r="TEU53" s="4"/>
      <c r="TEV53" s="4"/>
      <c r="TEW53" s="4"/>
      <c r="TEX53" s="4"/>
      <c r="TEY53" s="4"/>
      <c r="TEZ53" s="4"/>
      <c r="TFA53" s="4"/>
      <c r="TFB53" s="4"/>
      <c r="TFC53" s="4"/>
      <c r="TFD53" s="4"/>
      <c r="TFE53" s="4"/>
      <c r="TFF53" s="4"/>
      <c r="TFG53" s="4"/>
      <c r="TFH53" s="4"/>
      <c r="TFI53" s="4"/>
      <c r="TFJ53" s="4"/>
      <c r="TFK53" s="4"/>
      <c r="TFL53" s="4"/>
      <c r="TFM53" s="4"/>
      <c r="TFN53" s="4"/>
      <c r="TFO53" s="4"/>
      <c r="TFP53" s="4"/>
      <c r="TFQ53" s="4"/>
      <c r="TFR53" s="4"/>
      <c r="TFS53" s="4"/>
      <c r="TFT53" s="4"/>
      <c r="TFU53" s="4"/>
      <c r="TFV53" s="4"/>
      <c r="TFW53" s="4"/>
      <c r="TFX53" s="4"/>
      <c r="TFY53" s="4"/>
      <c r="TFZ53" s="4"/>
      <c r="TGA53" s="4"/>
      <c r="TGB53" s="4"/>
      <c r="TGC53" s="4"/>
      <c r="TGD53" s="4"/>
      <c r="TGE53" s="4"/>
      <c r="TGF53" s="4"/>
      <c r="TGG53" s="4"/>
      <c r="TGH53" s="4"/>
      <c r="TGI53" s="4"/>
      <c r="TGJ53" s="4"/>
      <c r="TGK53" s="4"/>
      <c r="TGL53" s="4"/>
      <c r="TGM53" s="4"/>
      <c r="TGN53" s="4"/>
      <c r="TGO53" s="4"/>
      <c r="TGP53" s="4"/>
      <c r="TGQ53" s="4"/>
      <c r="TGR53" s="4"/>
      <c r="TGS53" s="4"/>
      <c r="TGT53" s="4"/>
      <c r="TGU53" s="4"/>
      <c r="TGV53" s="4"/>
      <c r="TGW53" s="4"/>
      <c r="TGX53" s="4"/>
      <c r="TGY53" s="4"/>
      <c r="TGZ53" s="4"/>
      <c r="THA53" s="4"/>
      <c r="THB53" s="4"/>
      <c r="THC53" s="4"/>
      <c r="THD53" s="4"/>
      <c r="THE53" s="4"/>
      <c r="THF53" s="4"/>
      <c r="THG53" s="4"/>
      <c r="THH53" s="4"/>
      <c r="THI53" s="4"/>
      <c r="THJ53" s="4"/>
      <c r="THK53" s="4"/>
      <c r="THL53" s="4"/>
      <c r="THM53" s="4"/>
      <c r="THN53" s="4"/>
      <c r="THO53" s="4"/>
      <c r="THP53" s="4"/>
      <c r="THQ53" s="4"/>
      <c r="THR53" s="4"/>
      <c r="THS53" s="4"/>
      <c r="THT53" s="4"/>
      <c r="THU53" s="4"/>
      <c r="THV53" s="4"/>
      <c r="THW53" s="4"/>
      <c r="THX53" s="4"/>
      <c r="THY53" s="4"/>
      <c r="THZ53" s="4"/>
      <c r="TIA53" s="4"/>
      <c r="TIB53" s="4"/>
      <c r="TIC53" s="4"/>
      <c r="TID53" s="4"/>
      <c r="TIE53" s="4"/>
      <c r="TIF53" s="4"/>
      <c r="TIG53" s="4"/>
      <c r="TIH53" s="4"/>
      <c r="TII53" s="4"/>
      <c r="TIJ53" s="4"/>
      <c r="TIK53" s="4"/>
      <c r="TIL53" s="4"/>
      <c r="TIM53" s="4"/>
      <c r="TIN53" s="4"/>
      <c r="TIO53" s="4"/>
      <c r="TIP53" s="4"/>
      <c r="TIQ53" s="4"/>
      <c r="TIR53" s="4"/>
      <c r="TIS53" s="4"/>
      <c r="TIT53" s="4"/>
      <c r="TIU53" s="4"/>
      <c r="TIV53" s="4"/>
      <c r="TIW53" s="4"/>
      <c r="TIX53" s="4"/>
      <c r="TIY53" s="4"/>
      <c r="TIZ53" s="4"/>
      <c r="TJA53" s="4"/>
      <c r="TJB53" s="4"/>
      <c r="TJC53" s="4"/>
      <c r="TJD53" s="4"/>
      <c r="TJE53" s="4"/>
      <c r="TJF53" s="4"/>
      <c r="TJG53" s="4"/>
      <c r="TJH53" s="4"/>
      <c r="TJI53" s="4"/>
      <c r="TJJ53" s="4"/>
      <c r="TJK53" s="4"/>
      <c r="TJL53" s="4"/>
      <c r="TJM53" s="4"/>
      <c r="TJN53" s="4"/>
      <c r="TJO53" s="4"/>
      <c r="TJP53" s="4"/>
      <c r="TJQ53" s="4"/>
      <c r="TJR53" s="4"/>
      <c r="TJS53" s="4"/>
      <c r="TJT53" s="4"/>
      <c r="TJU53" s="4"/>
      <c r="TJV53" s="4"/>
      <c r="TJW53" s="4"/>
      <c r="TJX53" s="4"/>
      <c r="TJY53" s="4"/>
      <c r="TJZ53" s="4"/>
      <c r="TKA53" s="4"/>
      <c r="TKB53" s="4"/>
      <c r="TKC53" s="4"/>
      <c r="TKD53" s="4"/>
      <c r="TKE53" s="4"/>
      <c r="TKF53" s="4"/>
      <c r="TKG53" s="4"/>
      <c r="TKH53" s="4"/>
      <c r="TKI53" s="4"/>
      <c r="TKJ53" s="4"/>
      <c r="TKK53" s="4"/>
      <c r="TKL53" s="4"/>
      <c r="TKM53" s="4"/>
      <c r="TKN53" s="4"/>
      <c r="TKO53" s="4"/>
      <c r="TKP53" s="4"/>
      <c r="TKQ53" s="4"/>
      <c r="TKR53" s="4"/>
      <c r="TKS53" s="4"/>
      <c r="TKT53" s="4"/>
      <c r="TKU53" s="4"/>
      <c r="TKV53" s="4"/>
      <c r="TKW53" s="4"/>
      <c r="TKX53" s="4"/>
      <c r="TKY53" s="4"/>
      <c r="TKZ53" s="4"/>
      <c r="TLA53" s="4"/>
      <c r="TLB53" s="4"/>
      <c r="TLC53" s="4"/>
      <c r="TLD53" s="4"/>
      <c r="TLE53" s="4"/>
      <c r="TLF53" s="4"/>
      <c r="TLG53" s="4"/>
      <c r="TLH53" s="4"/>
      <c r="TLI53" s="4"/>
      <c r="TLJ53" s="4"/>
      <c r="TLK53" s="4"/>
      <c r="TLL53" s="4"/>
      <c r="TLM53" s="4"/>
      <c r="TLN53" s="4"/>
      <c r="TLO53" s="4"/>
      <c r="TLP53" s="4"/>
      <c r="TLQ53" s="4"/>
      <c r="TLR53" s="4"/>
      <c r="TLS53" s="4"/>
      <c r="TLT53" s="4"/>
      <c r="TLU53" s="4"/>
      <c r="TLV53" s="4"/>
      <c r="TLW53" s="4"/>
      <c r="TLX53" s="4"/>
      <c r="TLY53" s="4"/>
      <c r="TLZ53" s="4"/>
      <c r="TMA53" s="4"/>
      <c r="TMB53" s="4"/>
      <c r="TMC53" s="4"/>
      <c r="TMD53" s="4"/>
      <c r="TME53" s="4"/>
      <c r="TMF53" s="4"/>
      <c r="TMG53" s="4"/>
      <c r="TMH53" s="4"/>
      <c r="TMI53" s="4"/>
      <c r="TMJ53" s="4"/>
      <c r="TMK53" s="4"/>
      <c r="TML53" s="4"/>
      <c r="TMM53" s="4"/>
      <c r="TMN53" s="4"/>
      <c r="TMO53" s="4"/>
      <c r="TMP53" s="4"/>
      <c r="TMQ53" s="4"/>
      <c r="TMR53" s="4"/>
      <c r="TMS53" s="4"/>
      <c r="TMT53" s="4"/>
      <c r="TMU53" s="4"/>
      <c r="TMV53" s="4"/>
      <c r="TMW53" s="4"/>
      <c r="TMX53" s="4"/>
      <c r="TMY53" s="4"/>
      <c r="TMZ53" s="4"/>
      <c r="TNA53" s="4"/>
      <c r="TNB53" s="4"/>
      <c r="TNC53" s="4"/>
      <c r="TND53" s="4"/>
      <c r="TNE53" s="4"/>
      <c r="TNF53" s="4"/>
      <c r="TNG53" s="4"/>
      <c r="TNH53" s="4"/>
      <c r="TNI53" s="4"/>
      <c r="TNJ53" s="4"/>
      <c r="TNK53" s="4"/>
      <c r="TNL53" s="4"/>
      <c r="TNM53" s="4"/>
      <c r="TNN53" s="4"/>
      <c r="TNO53" s="4"/>
      <c r="TNP53" s="4"/>
      <c r="TNQ53" s="4"/>
      <c r="TNR53" s="4"/>
      <c r="TNS53" s="4"/>
      <c r="TNT53" s="4"/>
      <c r="TNU53" s="4"/>
      <c r="TNV53" s="4"/>
      <c r="TNW53" s="4"/>
      <c r="TNX53" s="4"/>
      <c r="TNY53" s="4"/>
      <c r="TNZ53" s="4"/>
      <c r="TOA53" s="4"/>
      <c r="TOB53" s="4"/>
      <c r="TOC53" s="4"/>
      <c r="TOD53" s="4"/>
      <c r="TOE53" s="4"/>
      <c r="TOF53" s="4"/>
      <c r="TOG53" s="4"/>
      <c r="TOH53" s="4"/>
      <c r="TOI53" s="4"/>
      <c r="TOJ53" s="4"/>
      <c r="TOK53" s="4"/>
      <c r="TOL53" s="4"/>
      <c r="TOM53" s="4"/>
      <c r="TON53" s="4"/>
      <c r="TOO53" s="4"/>
      <c r="TOP53" s="4"/>
      <c r="TOQ53" s="4"/>
      <c r="TOR53" s="4"/>
      <c r="TOS53" s="4"/>
      <c r="TOT53" s="4"/>
      <c r="TOU53" s="4"/>
      <c r="TOV53" s="4"/>
      <c r="TOW53" s="4"/>
      <c r="TOX53" s="4"/>
      <c r="TOY53" s="4"/>
      <c r="TOZ53" s="4"/>
      <c r="TPA53" s="4"/>
      <c r="TPB53" s="4"/>
      <c r="TPC53" s="4"/>
      <c r="TPD53" s="4"/>
      <c r="TPE53" s="4"/>
      <c r="TPF53" s="4"/>
      <c r="TPG53" s="4"/>
      <c r="TPH53" s="4"/>
      <c r="TPI53" s="4"/>
      <c r="TPJ53" s="4"/>
      <c r="TPK53" s="4"/>
      <c r="TPL53" s="4"/>
      <c r="TPM53" s="4"/>
      <c r="TPN53" s="4"/>
      <c r="TPO53" s="4"/>
      <c r="TPP53" s="4"/>
      <c r="TPQ53" s="4"/>
      <c r="TPR53" s="4"/>
      <c r="TPS53" s="4"/>
      <c r="TPT53" s="4"/>
      <c r="TPU53" s="4"/>
      <c r="TPV53" s="4"/>
      <c r="TPW53" s="4"/>
      <c r="TPX53" s="4"/>
      <c r="TPY53" s="4"/>
      <c r="TPZ53" s="4"/>
      <c r="TQA53" s="4"/>
      <c r="TQB53" s="4"/>
      <c r="TQC53" s="4"/>
      <c r="TQD53" s="4"/>
      <c r="TQE53" s="4"/>
      <c r="TQF53" s="4"/>
      <c r="TQG53" s="4"/>
      <c r="TQH53" s="4"/>
      <c r="TQI53" s="4"/>
      <c r="TQJ53" s="4"/>
      <c r="TQK53" s="4"/>
      <c r="TQL53" s="4"/>
      <c r="TQM53" s="4"/>
      <c r="TQN53" s="4"/>
      <c r="TQO53" s="4"/>
      <c r="TQP53" s="4"/>
      <c r="TQQ53" s="4"/>
      <c r="TQR53" s="4"/>
      <c r="TQS53" s="4"/>
      <c r="TQT53" s="4"/>
      <c r="TQU53" s="4"/>
      <c r="TQV53" s="4"/>
      <c r="TQW53" s="4"/>
      <c r="TQX53" s="4"/>
      <c r="TQY53" s="4"/>
      <c r="TQZ53" s="4"/>
      <c r="TRA53" s="4"/>
      <c r="TRB53" s="4"/>
      <c r="TRC53" s="4"/>
      <c r="TRD53" s="4"/>
      <c r="TRE53" s="4"/>
      <c r="TRF53" s="4"/>
      <c r="TRG53" s="4"/>
      <c r="TRH53" s="4"/>
      <c r="TRI53" s="4"/>
      <c r="TRJ53" s="4"/>
      <c r="TRK53" s="4"/>
      <c r="TRL53" s="4"/>
      <c r="TRM53" s="4"/>
      <c r="TRN53" s="4"/>
      <c r="TRO53" s="4"/>
      <c r="TRP53" s="4"/>
      <c r="TRQ53" s="4"/>
      <c r="TRR53" s="4"/>
      <c r="TRS53" s="4"/>
      <c r="TRT53" s="4"/>
      <c r="TRU53" s="4"/>
      <c r="TRV53" s="4"/>
      <c r="TRW53" s="4"/>
      <c r="TRX53" s="4"/>
      <c r="TRY53" s="4"/>
      <c r="TRZ53" s="4"/>
      <c r="TSA53" s="4"/>
      <c r="TSB53" s="4"/>
      <c r="TSC53" s="4"/>
      <c r="TSD53" s="4"/>
      <c r="TSE53" s="4"/>
      <c r="TSF53" s="4"/>
      <c r="TSG53" s="4"/>
      <c r="TSH53" s="4"/>
      <c r="TSI53" s="4"/>
      <c r="TSJ53" s="4"/>
      <c r="TSK53" s="4"/>
      <c r="TSL53" s="4"/>
      <c r="TSM53" s="4"/>
      <c r="TSN53" s="4"/>
      <c r="TSO53" s="4"/>
      <c r="TSP53" s="4"/>
      <c r="TSQ53" s="4"/>
      <c r="TSR53" s="4"/>
      <c r="TSS53" s="4"/>
      <c r="TST53" s="4"/>
      <c r="TSU53" s="4"/>
      <c r="TSV53" s="4"/>
      <c r="TSW53" s="4"/>
      <c r="TSX53" s="4"/>
      <c r="TSY53" s="4"/>
      <c r="TSZ53" s="4"/>
      <c r="TTA53" s="4"/>
      <c r="TTB53" s="4"/>
      <c r="TTC53" s="4"/>
      <c r="TTD53" s="4"/>
      <c r="TTE53" s="4"/>
      <c r="TTF53" s="4"/>
      <c r="TTG53" s="4"/>
      <c r="TTH53" s="4"/>
      <c r="TTI53" s="4"/>
      <c r="TTJ53" s="4"/>
      <c r="TTK53" s="4"/>
      <c r="TTL53" s="4"/>
      <c r="TTM53" s="4"/>
      <c r="TTN53" s="4"/>
      <c r="TTO53" s="4"/>
      <c r="TTP53" s="4"/>
      <c r="TTQ53" s="4"/>
      <c r="TTR53" s="4"/>
      <c r="TTS53" s="4"/>
      <c r="TTT53" s="4"/>
      <c r="TTU53" s="4"/>
      <c r="TTV53" s="4"/>
      <c r="TTW53" s="4"/>
      <c r="TTX53" s="4"/>
      <c r="TTY53" s="4"/>
      <c r="TTZ53" s="4"/>
      <c r="TUA53" s="4"/>
      <c r="TUB53" s="4"/>
      <c r="TUC53" s="4"/>
      <c r="TUD53" s="4"/>
      <c r="TUE53" s="4"/>
      <c r="TUF53" s="4"/>
      <c r="TUG53" s="4"/>
      <c r="TUH53" s="4"/>
      <c r="TUI53" s="4"/>
      <c r="TUJ53" s="4"/>
      <c r="TUK53" s="4"/>
      <c r="TUL53" s="4"/>
      <c r="TUM53" s="4"/>
      <c r="TUN53" s="4"/>
      <c r="TUO53" s="4"/>
      <c r="TUP53" s="4"/>
      <c r="TUQ53" s="4"/>
      <c r="TUR53" s="4"/>
      <c r="TUS53" s="4"/>
      <c r="TUT53" s="4"/>
      <c r="TUU53" s="4"/>
      <c r="TUV53" s="4"/>
      <c r="TUW53" s="4"/>
      <c r="TUX53" s="4"/>
      <c r="TUY53" s="4"/>
      <c r="TUZ53" s="4"/>
      <c r="TVA53" s="4"/>
      <c r="TVB53" s="4"/>
      <c r="TVC53" s="4"/>
      <c r="TVD53" s="4"/>
      <c r="TVE53" s="4"/>
      <c r="TVF53" s="4"/>
      <c r="TVG53" s="4"/>
      <c r="TVH53" s="4"/>
      <c r="TVI53" s="4"/>
      <c r="TVJ53" s="4"/>
      <c r="TVK53" s="4"/>
      <c r="TVL53" s="4"/>
      <c r="TVM53" s="4"/>
      <c r="TVN53" s="4"/>
      <c r="TVO53" s="4"/>
      <c r="TVP53" s="4"/>
      <c r="TVQ53" s="4"/>
      <c r="TVR53" s="4"/>
      <c r="TVS53" s="4"/>
      <c r="TVT53" s="4"/>
      <c r="TVU53" s="4"/>
      <c r="TVV53" s="4"/>
      <c r="TVW53" s="4"/>
      <c r="TVX53" s="4"/>
      <c r="TVY53" s="4"/>
      <c r="TVZ53" s="4"/>
      <c r="TWA53" s="4"/>
      <c r="TWB53" s="4"/>
      <c r="TWC53" s="4"/>
      <c r="TWD53" s="4"/>
      <c r="TWE53" s="4"/>
      <c r="TWF53" s="4"/>
      <c r="TWG53" s="4"/>
      <c r="TWH53" s="4"/>
      <c r="TWI53" s="4"/>
      <c r="TWJ53" s="4"/>
      <c r="TWK53" s="4"/>
      <c r="TWL53" s="4"/>
      <c r="TWM53" s="4"/>
      <c r="TWN53" s="4"/>
      <c r="TWO53" s="4"/>
      <c r="TWP53" s="4"/>
      <c r="TWQ53" s="4"/>
      <c r="TWR53" s="4"/>
      <c r="TWS53" s="4"/>
      <c r="TWT53" s="4"/>
      <c r="TWU53" s="4"/>
      <c r="TWV53" s="4"/>
      <c r="TWW53" s="4"/>
      <c r="TWX53" s="4"/>
      <c r="TWY53" s="4"/>
      <c r="TWZ53" s="4"/>
      <c r="TXA53" s="4"/>
      <c r="TXB53" s="4"/>
      <c r="TXC53" s="4"/>
      <c r="TXD53" s="4"/>
      <c r="TXE53" s="4"/>
      <c r="TXF53" s="4"/>
      <c r="TXG53" s="4"/>
      <c r="TXH53" s="4"/>
      <c r="TXI53" s="4"/>
      <c r="TXJ53" s="4"/>
      <c r="TXK53" s="4"/>
      <c r="TXL53" s="4"/>
      <c r="TXM53" s="4"/>
      <c r="TXN53" s="4"/>
      <c r="TXO53" s="4"/>
      <c r="TXP53" s="4"/>
      <c r="TXQ53" s="4"/>
      <c r="TXR53" s="4"/>
      <c r="TXS53" s="4"/>
      <c r="TXT53" s="4"/>
      <c r="TXU53" s="4"/>
      <c r="TXV53" s="4"/>
      <c r="TXW53" s="4"/>
      <c r="TXX53" s="4"/>
      <c r="TXY53" s="4"/>
      <c r="TXZ53" s="4"/>
      <c r="TYA53" s="4"/>
      <c r="TYB53" s="4"/>
      <c r="TYC53" s="4"/>
      <c r="TYD53" s="4"/>
      <c r="TYE53" s="4"/>
      <c r="TYF53" s="4"/>
      <c r="TYG53" s="4"/>
      <c r="TYH53" s="4"/>
      <c r="TYI53" s="4"/>
      <c r="TYJ53" s="4"/>
      <c r="TYK53" s="4"/>
      <c r="TYL53" s="4"/>
      <c r="TYM53" s="4"/>
      <c r="TYN53" s="4"/>
      <c r="TYO53" s="4"/>
      <c r="TYP53" s="4"/>
      <c r="TYQ53" s="4"/>
      <c r="TYR53" s="4"/>
      <c r="TYS53" s="4"/>
      <c r="TYT53" s="4"/>
      <c r="TYU53" s="4"/>
      <c r="TYV53" s="4"/>
      <c r="TYW53" s="4"/>
      <c r="TYX53" s="4"/>
      <c r="TYY53" s="4"/>
      <c r="TYZ53" s="4"/>
      <c r="TZA53" s="4"/>
      <c r="TZB53" s="4"/>
      <c r="TZC53" s="4"/>
      <c r="TZD53" s="4"/>
      <c r="TZE53" s="4"/>
      <c r="TZF53" s="4"/>
      <c r="TZG53" s="4"/>
      <c r="TZH53" s="4"/>
      <c r="TZI53" s="4"/>
      <c r="TZJ53" s="4"/>
      <c r="TZK53" s="4"/>
      <c r="TZL53" s="4"/>
      <c r="TZM53" s="4"/>
      <c r="TZN53" s="4"/>
      <c r="TZO53" s="4"/>
      <c r="TZP53" s="4"/>
      <c r="TZQ53" s="4"/>
      <c r="TZR53" s="4"/>
      <c r="TZS53" s="4"/>
      <c r="TZT53" s="4"/>
      <c r="TZU53" s="4"/>
      <c r="TZV53" s="4"/>
      <c r="TZW53" s="4"/>
      <c r="TZX53" s="4"/>
      <c r="TZY53" s="4"/>
      <c r="TZZ53" s="4"/>
      <c r="UAA53" s="4"/>
      <c r="UAB53" s="4"/>
      <c r="UAC53" s="4"/>
      <c r="UAD53" s="4"/>
      <c r="UAE53" s="4"/>
      <c r="UAF53" s="4"/>
      <c r="UAG53" s="4"/>
      <c r="UAH53" s="4"/>
      <c r="UAI53" s="4"/>
      <c r="UAJ53" s="4"/>
      <c r="UAK53" s="4"/>
      <c r="UAL53" s="4"/>
      <c r="UAM53" s="4"/>
      <c r="UAN53" s="4"/>
      <c r="UAO53" s="4"/>
      <c r="UAP53" s="4"/>
      <c r="UAQ53" s="4"/>
      <c r="UAR53" s="4"/>
      <c r="UAS53" s="4"/>
      <c r="UAT53" s="4"/>
      <c r="UAU53" s="4"/>
      <c r="UAV53" s="4"/>
      <c r="UAW53" s="4"/>
      <c r="UAX53" s="4"/>
      <c r="UAY53" s="4"/>
      <c r="UAZ53" s="4"/>
      <c r="UBA53" s="4"/>
      <c r="UBB53" s="4"/>
      <c r="UBC53" s="4"/>
      <c r="UBD53" s="4"/>
      <c r="UBE53" s="4"/>
      <c r="UBF53" s="4"/>
      <c r="UBG53" s="4"/>
      <c r="UBH53" s="4"/>
      <c r="UBI53" s="4"/>
      <c r="UBJ53" s="4"/>
      <c r="UBK53" s="4"/>
      <c r="UBL53" s="4"/>
      <c r="UBM53" s="4"/>
      <c r="UBN53" s="4"/>
      <c r="UBO53" s="4"/>
      <c r="UBP53" s="4"/>
      <c r="UBQ53" s="4"/>
      <c r="UBR53" s="4"/>
      <c r="UBS53" s="4"/>
      <c r="UBT53" s="4"/>
      <c r="UBU53" s="4"/>
      <c r="UBV53" s="4"/>
      <c r="UBW53" s="4"/>
      <c r="UBX53" s="4"/>
      <c r="UBY53" s="4"/>
      <c r="UBZ53" s="4"/>
      <c r="UCA53" s="4"/>
      <c r="UCB53" s="4"/>
      <c r="UCC53" s="4"/>
      <c r="UCD53" s="4"/>
      <c r="UCE53" s="4"/>
      <c r="UCF53" s="4"/>
      <c r="UCG53" s="4"/>
      <c r="UCH53" s="4"/>
      <c r="UCI53" s="4"/>
      <c r="UCJ53" s="4"/>
      <c r="UCK53" s="4"/>
      <c r="UCL53" s="4"/>
      <c r="UCM53" s="4"/>
      <c r="UCN53" s="4"/>
      <c r="UCO53" s="4"/>
      <c r="UCP53" s="4"/>
      <c r="UCQ53" s="4"/>
      <c r="UCR53" s="4"/>
      <c r="UCS53" s="4"/>
      <c r="UCT53" s="4"/>
      <c r="UCU53" s="4"/>
      <c r="UCV53" s="4"/>
      <c r="UCW53" s="4"/>
      <c r="UCX53" s="4"/>
      <c r="UCY53" s="4"/>
      <c r="UCZ53" s="4"/>
      <c r="UDA53" s="4"/>
      <c r="UDB53" s="4"/>
      <c r="UDC53" s="4"/>
      <c r="UDD53" s="4"/>
      <c r="UDE53" s="4"/>
      <c r="UDF53" s="4"/>
      <c r="UDG53" s="4"/>
      <c r="UDH53" s="4"/>
      <c r="UDI53" s="4"/>
      <c r="UDJ53" s="4"/>
      <c r="UDK53" s="4"/>
      <c r="UDL53" s="4"/>
      <c r="UDM53" s="4"/>
      <c r="UDN53" s="4"/>
      <c r="UDO53" s="4"/>
      <c r="UDP53" s="4"/>
      <c r="UDQ53" s="4"/>
      <c r="UDR53" s="4"/>
      <c r="UDS53" s="4"/>
      <c r="UDT53" s="4"/>
      <c r="UDU53" s="4"/>
      <c r="UDV53" s="4"/>
      <c r="UDW53" s="4"/>
      <c r="UDX53" s="4"/>
      <c r="UDY53" s="4"/>
      <c r="UDZ53" s="4"/>
      <c r="UEA53" s="4"/>
      <c r="UEB53" s="4"/>
      <c r="UEC53" s="4"/>
      <c r="UED53" s="4"/>
      <c r="UEE53" s="4"/>
      <c r="UEF53" s="4"/>
      <c r="UEG53" s="4"/>
      <c r="UEH53" s="4"/>
      <c r="UEI53" s="4"/>
      <c r="UEJ53" s="4"/>
      <c r="UEK53" s="4"/>
      <c r="UEL53" s="4"/>
      <c r="UEM53" s="4"/>
      <c r="UEN53" s="4"/>
      <c r="UEO53" s="4"/>
      <c r="UEP53" s="4"/>
      <c r="UEQ53" s="4"/>
      <c r="UER53" s="4"/>
      <c r="UES53" s="4"/>
      <c r="UET53" s="4"/>
      <c r="UEU53" s="4"/>
      <c r="UEV53" s="4"/>
      <c r="UEW53" s="4"/>
      <c r="UEX53" s="4"/>
      <c r="UEY53" s="4"/>
      <c r="UEZ53" s="4"/>
      <c r="UFA53" s="4"/>
      <c r="UFB53" s="4"/>
      <c r="UFC53" s="4"/>
      <c r="UFD53" s="4"/>
      <c r="UFE53" s="4"/>
      <c r="UFF53" s="4"/>
      <c r="UFG53" s="4"/>
      <c r="UFH53" s="4"/>
      <c r="UFI53" s="4"/>
      <c r="UFJ53" s="4"/>
      <c r="UFK53" s="4"/>
      <c r="UFL53" s="4"/>
      <c r="UFM53" s="4"/>
      <c r="UFN53" s="4"/>
      <c r="UFO53" s="4"/>
      <c r="UFP53" s="4"/>
      <c r="UFQ53" s="4"/>
      <c r="UFR53" s="4"/>
      <c r="UFS53" s="4"/>
      <c r="UFT53" s="4"/>
      <c r="UFU53" s="4"/>
      <c r="UFV53" s="4"/>
      <c r="UFW53" s="4"/>
      <c r="UFX53" s="4"/>
      <c r="UFY53" s="4"/>
      <c r="UFZ53" s="4"/>
      <c r="UGA53" s="4"/>
      <c r="UGB53" s="4"/>
      <c r="UGC53" s="4"/>
      <c r="UGD53" s="4"/>
      <c r="UGE53" s="4"/>
      <c r="UGF53" s="4"/>
      <c r="UGG53" s="4"/>
      <c r="UGH53" s="4"/>
      <c r="UGI53" s="4"/>
      <c r="UGJ53" s="4"/>
      <c r="UGK53" s="4"/>
      <c r="UGL53" s="4"/>
      <c r="UGM53" s="4"/>
      <c r="UGN53" s="4"/>
      <c r="UGO53" s="4"/>
      <c r="UGP53" s="4"/>
      <c r="UGQ53" s="4"/>
      <c r="UGR53" s="4"/>
      <c r="UGS53" s="4"/>
      <c r="UGT53" s="4"/>
      <c r="UGU53" s="4"/>
      <c r="UGV53" s="4"/>
      <c r="UGW53" s="4"/>
      <c r="UGX53" s="4"/>
      <c r="UGY53" s="4"/>
      <c r="UGZ53" s="4"/>
      <c r="UHA53" s="4"/>
      <c r="UHB53" s="4"/>
      <c r="UHC53" s="4"/>
      <c r="UHD53" s="4"/>
      <c r="UHE53" s="4"/>
      <c r="UHF53" s="4"/>
      <c r="UHG53" s="4"/>
      <c r="UHH53" s="4"/>
      <c r="UHI53" s="4"/>
      <c r="UHJ53" s="4"/>
      <c r="UHK53" s="4"/>
      <c r="UHL53" s="4"/>
      <c r="UHM53" s="4"/>
      <c r="UHN53" s="4"/>
      <c r="UHO53" s="4"/>
      <c r="UHP53" s="4"/>
      <c r="UHQ53" s="4"/>
      <c r="UHR53" s="4"/>
      <c r="UHS53" s="4"/>
      <c r="UHT53" s="4"/>
      <c r="UHU53" s="4"/>
      <c r="UHV53" s="4"/>
      <c r="UHW53" s="4"/>
      <c r="UHX53" s="4"/>
      <c r="UHY53" s="4"/>
      <c r="UHZ53" s="4"/>
      <c r="UIA53" s="4"/>
      <c r="UIB53" s="4"/>
      <c r="UIC53" s="4"/>
      <c r="UID53" s="4"/>
      <c r="UIE53" s="4"/>
      <c r="UIF53" s="4"/>
      <c r="UIG53" s="4"/>
      <c r="UIH53" s="4"/>
      <c r="UII53" s="4"/>
      <c r="UIJ53" s="4"/>
      <c r="UIK53" s="4"/>
      <c r="UIL53" s="4"/>
      <c r="UIM53" s="4"/>
      <c r="UIN53" s="4"/>
      <c r="UIO53" s="4"/>
      <c r="UIP53" s="4"/>
      <c r="UIQ53" s="4"/>
      <c r="UIR53" s="4"/>
      <c r="UIS53" s="4"/>
      <c r="UIT53" s="4"/>
      <c r="UIU53" s="4"/>
      <c r="UIV53" s="4"/>
      <c r="UIW53" s="4"/>
      <c r="UIX53" s="4"/>
      <c r="UIY53" s="4"/>
      <c r="UIZ53" s="4"/>
      <c r="UJA53" s="4"/>
      <c r="UJB53" s="4"/>
      <c r="UJC53" s="4"/>
      <c r="UJD53" s="4"/>
      <c r="UJE53" s="4"/>
      <c r="UJF53" s="4"/>
      <c r="UJG53" s="4"/>
      <c r="UJH53" s="4"/>
      <c r="UJI53" s="4"/>
      <c r="UJJ53" s="4"/>
      <c r="UJK53" s="4"/>
      <c r="UJL53" s="4"/>
      <c r="UJM53" s="4"/>
      <c r="UJN53" s="4"/>
      <c r="UJO53" s="4"/>
      <c r="UJP53" s="4"/>
      <c r="UJQ53" s="4"/>
      <c r="UJR53" s="4"/>
      <c r="UJS53" s="4"/>
      <c r="UJT53" s="4"/>
      <c r="UJU53" s="4"/>
      <c r="UJV53" s="4"/>
      <c r="UJW53" s="4"/>
      <c r="UJX53" s="4"/>
      <c r="UJY53" s="4"/>
      <c r="UJZ53" s="4"/>
      <c r="UKA53" s="4"/>
      <c r="UKB53" s="4"/>
      <c r="UKC53" s="4"/>
      <c r="UKD53" s="4"/>
      <c r="UKE53" s="4"/>
      <c r="UKF53" s="4"/>
      <c r="UKG53" s="4"/>
      <c r="UKH53" s="4"/>
      <c r="UKI53" s="4"/>
      <c r="UKJ53" s="4"/>
      <c r="UKK53" s="4"/>
      <c r="UKL53" s="4"/>
      <c r="UKM53" s="4"/>
      <c r="UKN53" s="4"/>
      <c r="UKO53" s="4"/>
      <c r="UKP53" s="4"/>
      <c r="UKQ53" s="4"/>
      <c r="UKR53" s="4"/>
      <c r="UKS53" s="4"/>
      <c r="UKT53" s="4"/>
      <c r="UKU53" s="4"/>
      <c r="UKV53" s="4"/>
      <c r="UKW53" s="4"/>
      <c r="UKX53" s="4"/>
      <c r="UKY53" s="4"/>
      <c r="UKZ53" s="4"/>
      <c r="ULA53" s="4"/>
      <c r="ULB53" s="4"/>
      <c r="ULC53" s="4"/>
      <c r="ULD53" s="4"/>
      <c r="ULE53" s="4"/>
      <c r="ULF53" s="4"/>
      <c r="ULG53" s="4"/>
      <c r="ULH53" s="4"/>
      <c r="ULI53" s="4"/>
      <c r="ULJ53" s="4"/>
      <c r="ULK53" s="4"/>
      <c r="ULL53" s="4"/>
      <c r="ULM53" s="4"/>
      <c r="ULN53" s="4"/>
      <c r="ULO53" s="4"/>
      <c r="ULP53" s="4"/>
      <c r="ULQ53" s="4"/>
      <c r="ULR53" s="4"/>
      <c r="ULS53" s="4"/>
      <c r="ULT53" s="4"/>
      <c r="ULU53" s="4"/>
      <c r="ULV53" s="4"/>
      <c r="ULW53" s="4"/>
      <c r="ULX53" s="4"/>
      <c r="ULY53" s="4"/>
      <c r="ULZ53" s="4"/>
      <c r="UMA53" s="4"/>
      <c r="UMB53" s="4"/>
      <c r="UMC53" s="4"/>
      <c r="UMD53" s="4"/>
      <c r="UME53" s="4"/>
      <c r="UMF53" s="4"/>
      <c r="UMG53" s="4"/>
      <c r="UMH53" s="4"/>
      <c r="UMI53" s="4"/>
      <c r="UMJ53" s="4"/>
      <c r="UMK53" s="4"/>
      <c r="UML53" s="4"/>
      <c r="UMM53" s="4"/>
      <c r="UMN53" s="4"/>
      <c r="UMO53" s="4"/>
      <c r="UMP53" s="4"/>
      <c r="UMQ53" s="4"/>
      <c r="UMR53" s="4"/>
      <c r="UMS53" s="4"/>
      <c r="UMT53" s="4"/>
      <c r="UMU53" s="4"/>
      <c r="UMV53" s="4"/>
      <c r="UMW53" s="4"/>
      <c r="UMX53" s="4"/>
      <c r="UMY53" s="4"/>
      <c r="UMZ53" s="4"/>
      <c r="UNA53" s="4"/>
      <c r="UNB53" s="4"/>
      <c r="UNC53" s="4"/>
      <c r="UND53" s="4"/>
      <c r="UNE53" s="4"/>
      <c r="UNF53" s="4"/>
      <c r="UNG53" s="4"/>
      <c r="UNH53" s="4"/>
      <c r="UNI53" s="4"/>
      <c r="UNJ53" s="4"/>
      <c r="UNK53" s="4"/>
      <c r="UNL53" s="4"/>
      <c r="UNM53" s="4"/>
      <c r="UNN53" s="4"/>
      <c r="UNO53" s="4"/>
      <c r="UNP53" s="4"/>
      <c r="UNQ53" s="4"/>
      <c r="UNR53" s="4"/>
      <c r="UNS53" s="4"/>
      <c r="UNT53" s="4"/>
      <c r="UNU53" s="4"/>
      <c r="UNV53" s="4"/>
      <c r="UNW53" s="4"/>
      <c r="UNX53" s="4"/>
      <c r="UNY53" s="4"/>
      <c r="UNZ53" s="4"/>
      <c r="UOA53" s="4"/>
      <c r="UOB53" s="4"/>
      <c r="UOC53" s="4"/>
      <c r="UOD53" s="4"/>
      <c r="UOE53" s="4"/>
      <c r="UOF53" s="4"/>
      <c r="UOG53" s="4"/>
      <c r="UOH53" s="4"/>
      <c r="UOI53" s="4"/>
      <c r="UOJ53" s="4"/>
      <c r="UOK53" s="4"/>
      <c r="UOL53" s="4"/>
      <c r="UOM53" s="4"/>
      <c r="UON53" s="4"/>
      <c r="UOO53" s="4"/>
      <c r="UOP53" s="4"/>
      <c r="UOQ53" s="4"/>
      <c r="UOR53" s="4"/>
      <c r="UOS53" s="4"/>
      <c r="UOT53" s="4"/>
      <c r="UOU53" s="4"/>
      <c r="UOV53" s="4"/>
      <c r="UOW53" s="4"/>
      <c r="UOX53" s="4"/>
      <c r="UOY53" s="4"/>
      <c r="UOZ53" s="4"/>
      <c r="UPA53" s="4"/>
      <c r="UPB53" s="4"/>
      <c r="UPC53" s="4"/>
      <c r="UPD53" s="4"/>
      <c r="UPE53" s="4"/>
      <c r="UPF53" s="4"/>
      <c r="UPG53" s="4"/>
      <c r="UPH53" s="4"/>
      <c r="UPI53" s="4"/>
      <c r="UPJ53" s="4"/>
      <c r="UPK53" s="4"/>
      <c r="UPL53" s="4"/>
      <c r="UPM53" s="4"/>
      <c r="UPN53" s="4"/>
      <c r="UPO53" s="4"/>
      <c r="UPP53" s="4"/>
      <c r="UPQ53" s="4"/>
      <c r="UPR53" s="4"/>
      <c r="UPS53" s="4"/>
      <c r="UPT53" s="4"/>
      <c r="UPU53" s="4"/>
      <c r="UPV53" s="4"/>
      <c r="UPW53" s="4"/>
      <c r="UPX53" s="4"/>
      <c r="UPY53" s="4"/>
      <c r="UPZ53" s="4"/>
      <c r="UQA53" s="4"/>
      <c r="UQB53" s="4"/>
      <c r="UQC53" s="4"/>
      <c r="UQD53" s="4"/>
      <c r="UQE53" s="4"/>
      <c r="UQF53" s="4"/>
      <c r="UQG53" s="4"/>
      <c r="UQH53" s="4"/>
      <c r="UQI53" s="4"/>
      <c r="UQJ53" s="4"/>
      <c r="UQK53" s="4"/>
      <c r="UQL53" s="4"/>
      <c r="UQM53" s="4"/>
      <c r="UQN53" s="4"/>
      <c r="UQO53" s="4"/>
      <c r="UQP53" s="4"/>
      <c r="UQQ53" s="4"/>
      <c r="UQR53" s="4"/>
      <c r="UQS53" s="4"/>
      <c r="UQT53" s="4"/>
      <c r="UQU53" s="4"/>
      <c r="UQV53" s="4"/>
      <c r="UQW53" s="4"/>
      <c r="UQX53" s="4"/>
      <c r="UQY53" s="4"/>
      <c r="UQZ53" s="4"/>
      <c r="URA53" s="4"/>
      <c r="URB53" s="4"/>
      <c r="URC53" s="4"/>
      <c r="URD53" s="4"/>
      <c r="URE53" s="4"/>
      <c r="URF53" s="4"/>
      <c r="URG53" s="4"/>
      <c r="URH53" s="4"/>
      <c r="URI53" s="4"/>
      <c r="URJ53" s="4"/>
      <c r="URK53" s="4"/>
      <c r="URL53" s="4"/>
      <c r="URM53" s="4"/>
      <c r="URN53" s="4"/>
      <c r="URO53" s="4"/>
      <c r="URP53" s="4"/>
      <c r="URQ53" s="4"/>
      <c r="URR53" s="4"/>
      <c r="URS53" s="4"/>
      <c r="URT53" s="4"/>
      <c r="URU53" s="4"/>
      <c r="URV53" s="4"/>
      <c r="URW53" s="4"/>
      <c r="URX53" s="4"/>
      <c r="URY53" s="4"/>
      <c r="URZ53" s="4"/>
      <c r="USA53" s="4"/>
      <c r="USB53" s="4"/>
      <c r="USC53" s="4"/>
      <c r="USD53" s="4"/>
      <c r="USE53" s="4"/>
      <c r="USF53" s="4"/>
      <c r="USG53" s="4"/>
      <c r="USH53" s="4"/>
      <c r="USI53" s="4"/>
      <c r="USJ53" s="4"/>
      <c r="USK53" s="4"/>
      <c r="USL53" s="4"/>
      <c r="USM53" s="4"/>
      <c r="USN53" s="4"/>
      <c r="USO53" s="4"/>
      <c r="USP53" s="4"/>
      <c r="USQ53" s="4"/>
      <c r="USR53" s="4"/>
      <c r="USS53" s="4"/>
      <c r="UST53" s="4"/>
      <c r="USU53" s="4"/>
      <c r="USV53" s="4"/>
      <c r="USW53" s="4"/>
      <c r="USX53" s="4"/>
      <c r="USY53" s="4"/>
      <c r="USZ53" s="4"/>
      <c r="UTA53" s="4"/>
      <c r="UTB53" s="4"/>
      <c r="UTC53" s="4"/>
      <c r="UTD53" s="4"/>
      <c r="UTE53" s="4"/>
      <c r="UTF53" s="4"/>
      <c r="UTG53" s="4"/>
      <c r="UTH53" s="4"/>
      <c r="UTI53" s="4"/>
      <c r="UTJ53" s="4"/>
      <c r="UTK53" s="4"/>
      <c r="UTL53" s="4"/>
      <c r="UTM53" s="4"/>
      <c r="UTN53" s="4"/>
      <c r="UTO53" s="4"/>
      <c r="UTP53" s="4"/>
      <c r="UTQ53" s="4"/>
      <c r="UTR53" s="4"/>
      <c r="UTS53" s="4"/>
      <c r="UTT53" s="4"/>
      <c r="UTU53" s="4"/>
      <c r="UTV53" s="4"/>
      <c r="UTW53" s="4"/>
      <c r="UTX53" s="4"/>
      <c r="UTY53" s="4"/>
      <c r="UTZ53" s="4"/>
      <c r="UUA53" s="4"/>
      <c r="UUB53" s="4"/>
      <c r="UUC53" s="4"/>
      <c r="UUD53" s="4"/>
      <c r="UUE53" s="4"/>
      <c r="UUF53" s="4"/>
      <c r="UUG53" s="4"/>
      <c r="UUH53" s="4"/>
      <c r="UUI53" s="4"/>
      <c r="UUJ53" s="4"/>
      <c r="UUK53" s="4"/>
      <c r="UUL53" s="4"/>
      <c r="UUM53" s="4"/>
      <c r="UUN53" s="4"/>
      <c r="UUO53" s="4"/>
      <c r="UUP53" s="4"/>
      <c r="UUQ53" s="4"/>
      <c r="UUR53" s="4"/>
      <c r="UUS53" s="4"/>
      <c r="UUT53" s="4"/>
      <c r="UUU53" s="4"/>
      <c r="UUV53" s="4"/>
      <c r="UUW53" s="4"/>
      <c r="UUX53" s="4"/>
      <c r="UUY53" s="4"/>
      <c r="UUZ53" s="4"/>
      <c r="UVA53" s="4"/>
      <c r="UVB53" s="4"/>
      <c r="UVC53" s="4"/>
      <c r="UVD53" s="4"/>
      <c r="UVE53" s="4"/>
      <c r="UVF53" s="4"/>
      <c r="UVG53" s="4"/>
      <c r="UVH53" s="4"/>
      <c r="UVI53" s="4"/>
      <c r="UVJ53" s="4"/>
      <c r="UVK53" s="4"/>
      <c r="UVL53" s="4"/>
      <c r="UVM53" s="4"/>
      <c r="UVN53" s="4"/>
      <c r="UVO53" s="4"/>
      <c r="UVP53" s="4"/>
      <c r="UVQ53" s="4"/>
      <c r="UVR53" s="4"/>
      <c r="UVS53" s="4"/>
      <c r="UVT53" s="4"/>
      <c r="UVU53" s="4"/>
      <c r="UVV53" s="4"/>
      <c r="UVW53" s="4"/>
      <c r="UVX53" s="4"/>
      <c r="UVY53" s="4"/>
      <c r="UVZ53" s="4"/>
      <c r="UWA53" s="4"/>
      <c r="UWB53" s="4"/>
      <c r="UWC53" s="4"/>
      <c r="UWD53" s="4"/>
      <c r="UWE53" s="4"/>
      <c r="UWF53" s="4"/>
      <c r="UWG53" s="4"/>
      <c r="UWH53" s="4"/>
      <c r="UWI53" s="4"/>
      <c r="UWJ53" s="4"/>
      <c r="UWK53" s="4"/>
      <c r="UWL53" s="4"/>
      <c r="UWM53" s="4"/>
      <c r="UWN53" s="4"/>
      <c r="UWO53" s="4"/>
      <c r="UWP53" s="4"/>
      <c r="UWQ53" s="4"/>
      <c r="UWR53" s="4"/>
      <c r="UWS53" s="4"/>
      <c r="UWT53" s="4"/>
      <c r="UWU53" s="4"/>
      <c r="UWV53" s="4"/>
      <c r="UWW53" s="4"/>
      <c r="UWX53" s="4"/>
      <c r="UWY53" s="4"/>
      <c r="UWZ53" s="4"/>
      <c r="UXA53" s="4"/>
      <c r="UXB53" s="4"/>
      <c r="UXC53" s="4"/>
      <c r="UXD53" s="4"/>
      <c r="UXE53" s="4"/>
      <c r="UXF53" s="4"/>
      <c r="UXG53" s="4"/>
      <c r="UXH53" s="4"/>
      <c r="UXI53" s="4"/>
      <c r="UXJ53" s="4"/>
      <c r="UXK53" s="4"/>
      <c r="UXL53" s="4"/>
      <c r="UXM53" s="4"/>
      <c r="UXN53" s="4"/>
      <c r="UXO53" s="4"/>
      <c r="UXP53" s="4"/>
      <c r="UXQ53" s="4"/>
      <c r="UXR53" s="4"/>
      <c r="UXS53" s="4"/>
      <c r="UXT53" s="4"/>
      <c r="UXU53" s="4"/>
      <c r="UXV53" s="4"/>
      <c r="UXW53" s="4"/>
      <c r="UXX53" s="4"/>
      <c r="UXY53" s="4"/>
      <c r="UXZ53" s="4"/>
      <c r="UYA53" s="4"/>
      <c r="UYB53" s="4"/>
      <c r="UYC53" s="4"/>
      <c r="UYD53" s="4"/>
      <c r="UYE53" s="4"/>
      <c r="UYF53" s="4"/>
      <c r="UYG53" s="4"/>
      <c r="UYH53" s="4"/>
      <c r="UYI53" s="4"/>
      <c r="UYJ53" s="4"/>
      <c r="UYK53" s="4"/>
      <c r="UYL53" s="4"/>
      <c r="UYM53" s="4"/>
      <c r="UYN53" s="4"/>
      <c r="UYO53" s="4"/>
      <c r="UYP53" s="4"/>
      <c r="UYQ53" s="4"/>
      <c r="UYR53" s="4"/>
      <c r="UYS53" s="4"/>
      <c r="UYT53" s="4"/>
      <c r="UYU53" s="4"/>
      <c r="UYV53" s="4"/>
      <c r="UYW53" s="4"/>
      <c r="UYX53" s="4"/>
      <c r="UYY53" s="4"/>
      <c r="UYZ53" s="4"/>
      <c r="UZA53" s="4"/>
      <c r="UZB53" s="4"/>
      <c r="UZC53" s="4"/>
      <c r="UZD53" s="4"/>
      <c r="UZE53" s="4"/>
      <c r="UZF53" s="4"/>
      <c r="UZG53" s="4"/>
      <c r="UZH53" s="4"/>
      <c r="UZI53" s="4"/>
      <c r="UZJ53" s="4"/>
      <c r="UZK53" s="4"/>
      <c r="UZL53" s="4"/>
      <c r="UZM53" s="4"/>
      <c r="UZN53" s="4"/>
      <c r="UZO53" s="4"/>
      <c r="UZP53" s="4"/>
      <c r="UZQ53" s="4"/>
      <c r="UZR53" s="4"/>
      <c r="UZS53" s="4"/>
      <c r="UZT53" s="4"/>
      <c r="UZU53" s="4"/>
      <c r="UZV53" s="4"/>
      <c r="UZW53" s="4"/>
      <c r="UZX53" s="4"/>
      <c r="UZY53" s="4"/>
      <c r="UZZ53" s="4"/>
      <c r="VAA53" s="4"/>
      <c r="VAB53" s="4"/>
      <c r="VAC53" s="4"/>
      <c r="VAD53" s="4"/>
      <c r="VAE53" s="4"/>
      <c r="VAF53" s="4"/>
      <c r="VAG53" s="4"/>
      <c r="VAH53" s="4"/>
      <c r="VAI53" s="4"/>
      <c r="VAJ53" s="4"/>
      <c r="VAK53" s="4"/>
      <c r="VAL53" s="4"/>
      <c r="VAM53" s="4"/>
      <c r="VAN53" s="4"/>
      <c r="VAO53" s="4"/>
      <c r="VAP53" s="4"/>
      <c r="VAQ53" s="4"/>
      <c r="VAR53" s="4"/>
      <c r="VAS53" s="4"/>
      <c r="VAT53" s="4"/>
      <c r="VAU53" s="4"/>
      <c r="VAV53" s="4"/>
      <c r="VAW53" s="4"/>
      <c r="VAX53" s="4"/>
      <c r="VAY53" s="4"/>
      <c r="VAZ53" s="4"/>
      <c r="VBA53" s="4"/>
      <c r="VBB53" s="4"/>
      <c r="VBC53" s="4"/>
      <c r="VBD53" s="4"/>
      <c r="VBE53" s="4"/>
      <c r="VBF53" s="4"/>
      <c r="VBG53" s="4"/>
      <c r="VBH53" s="4"/>
      <c r="VBI53" s="4"/>
      <c r="VBJ53" s="4"/>
      <c r="VBK53" s="4"/>
      <c r="VBL53" s="4"/>
      <c r="VBM53" s="4"/>
      <c r="VBN53" s="4"/>
      <c r="VBO53" s="4"/>
      <c r="VBP53" s="4"/>
      <c r="VBQ53" s="4"/>
      <c r="VBR53" s="4"/>
      <c r="VBS53" s="4"/>
      <c r="VBT53" s="4"/>
      <c r="VBU53" s="4"/>
      <c r="VBV53" s="4"/>
      <c r="VBW53" s="4"/>
      <c r="VBX53" s="4"/>
      <c r="VBY53" s="4"/>
      <c r="VBZ53" s="4"/>
      <c r="VCA53" s="4"/>
      <c r="VCB53" s="4"/>
      <c r="VCC53" s="4"/>
      <c r="VCD53" s="4"/>
      <c r="VCE53" s="4"/>
      <c r="VCF53" s="4"/>
      <c r="VCG53" s="4"/>
      <c r="VCH53" s="4"/>
      <c r="VCI53" s="4"/>
      <c r="VCJ53" s="4"/>
      <c r="VCK53" s="4"/>
      <c r="VCL53" s="4"/>
      <c r="VCM53" s="4"/>
      <c r="VCN53" s="4"/>
      <c r="VCO53" s="4"/>
      <c r="VCP53" s="4"/>
      <c r="VCQ53" s="4"/>
      <c r="VCR53" s="4"/>
      <c r="VCS53" s="4"/>
      <c r="VCT53" s="4"/>
      <c r="VCU53" s="4"/>
      <c r="VCV53" s="4"/>
      <c r="VCW53" s="4"/>
      <c r="VCX53" s="4"/>
      <c r="VCY53" s="4"/>
      <c r="VCZ53" s="4"/>
      <c r="VDA53" s="4"/>
      <c r="VDB53" s="4"/>
      <c r="VDC53" s="4"/>
      <c r="VDD53" s="4"/>
      <c r="VDE53" s="4"/>
      <c r="VDF53" s="4"/>
      <c r="VDG53" s="4"/>
      <c r="VDH53" s="4"/>
      <c r="VDI53" s="4"/>
      <c r="VDJ53" s="4"/>
      <c r="VDK53" s="4"/>
      <c r="VDL53" s="4"/>
      <c r="VDM53" s="4"/>
      <c r="VDN53" s="4"/>
      <c r="VDO53" s="4"/>
      <c r="VDP53" s="4"/>
      <c r="VDQ53" s="4"/>
      <c r="VDR53" s="4"/>
      <c r="VDS53" s="4"/>
      <c r="VDT53" s="4"/>
      <c r="VDU53" s="4"/>
      <c r="VDV53" s="4"/>
      <c r="VDW53" s="4"/>
      <c r="VDX53" s="4"/>
      <c r="VDY53" s="4"/>
      <c r="VDZ53" s="4"/>
      <c r="VEA53" s="4"/>
      <c r="VEB53" s="4"/>
      <c r="VEC53" s="4"/>
      <c r="VED53" s="4"/>
      <c r="VEE53" s="4"/>
      <c r="VEF53" s="4"/>
      <c r="VEG53" s="4"/>
      <c r="VEH53" s="4"/>
      <c r="VEI53" s="4"/>
      <c r="VEJ53" s="4"/>
      <c r="VEK53" s="4"/>
      <c r="VEL53" s="4"/>
      <c r="VEM53" s="4"/>
      <c r="VEN53" s="4"/>
      <c r="VEO53" s="4"/>
      <c r="VEP53" s="4"/>
      <c r="VEQ53" s="4"/>
      <c r="VER53" s="4"/>
      <c r="VES53" s="4"/>
      <c r="VET53" s="4"/>
      <c r="VEU53" s="4"/>
      <c r="VEV53" s="4"/>
      <c r="VEW53" s="4"/>
      <c r="VEX53" s="4"/>
      <c r="VEY53" s="4"/>
      <c r="VEZ53" s="4"/>
      <c r="VFA53" s="4"/>
      <c r="VFB53" s="4"/>
      <c r="VFC53" s="4"/>
      <c r="VFD53" s="4"/>
      <c r="VFE53" s="4"/>
      <c r="VFF53" s="4"/>
      <c r="VFG53" s="4"/>
      <c r="VFH53" s="4"/>
      <c r="VFI53" s="4"/>
      <c r="VFJ53" s="4"/>
      <c r="VFK53" s="4"/>
      <c r="VFL53" s="4"/>
      <c r="VFM53" s="4"/>
      <c r="VFN53" s="4"/>
      <c r="VFO53" s="4"/>
      <c r="VFP53" s="4"/>
      <c r="VFQ53" s="4"/>
      <c r="VFR53" s="4"/>
      <c r="VFS53" s="4"/>
      <c r="VFT53" s="4"/>
      <c r="VFU53" s="4"/>
      <c r="VFV53" s="4"/>
      <c r="VFW53" s="4"/>
      <c r="VFX53" s="4"/>
      <c r="VFY53" s="4"/>
      <c r="VFZ53" s="4"/>
      <c r="VGA53" s="4"/>
      <c r="VGB53" s="4"/>
      <c r="VGC53" s="4"/>
      <c r="VGD53" s="4"/>
      <c r="VGE53" s="4"/>
      <c r="VGF53" s="4"/>
      <c r="VGG53" s="4"/>
      <c r="VGH53" s="4"/>
      <c r="VGI53" s="4"/>
      <c r="VGJ53" s="4"/>
      <c r="VGK53" s="4"/>
      <c r="VGL53" s="4"/>
      <c r="VGM53" s="4"/>
      <c r="VGN53" s="4"/>
      <c r="VGO53" s="4"/>
      <c r="VGP53" s="4"/>
      <c r="VGQ53" s="4"/>
      <c r="VGR53" s="4"/>
      <c r="VGS53" s="4"/>
      <c r="VGT53" s="4"/>
      <c r="VGU53" s="4"/>
      <c r="VGV53" s="4"/>
      <c r="VGW53" s="4"/>
      <c r="VGX53" s="4"/>
      <c r="VGY53" s="4"/>
      <c r="VGZ53" s="4"/>
      <c r="VHA53" s="4"/>
      <c r="VHB53" s="4"/>
      <c r="VHC53" s="4"/>
      <c r="VHD53" s="4"/>
      <c r="VHE53" s="4"/>
      <c r="VHF53" s="4"/>
      <c r="VHG53" s="4"/>
      <c r="VHH53" s="4"/>
      <c r="VHI53" s="4"/>
      <c r="VHJ53" s="4"/>
      <c r="VHK53" s="4"/>
      <c r="VHL53" s="4"/>
      <c r="VHM53" s="4"/>
      <c r="VHN53" s="4"/>
      <c r="VHO53" s="4"/>
      <c r="VHP53" s="4"/>
      <c r="VHQ53" s="4"/>
      <c r="VHR53" s="4"/>
      <c r="VHS53" s="4"/>
      <c r="VHT53" s="4"/>
      <c r="VHU53" s="4"/>
      <c r="VHV53" s="4"/>
      <c r="VHW53" s="4"/>
      <c r="VHX53" s="4"/>
      <c r="VHY53" s="4"/>
      <c r="VHZ53" s="4"/>
      <c r="VIA53" s="4"/>
      <c r="VIB53" s="4"/>
      <c r="VIC53" s="4"/>
      <c r="VID53" s="4"/>
      <c r="VIE53" s="4"/>
      <c r="VIF53" s="4"/>
      <c r="VIG53" s="4"/>
      <c r="VIH53" s="4"/>
      <c r="VII53" s="4"/>
      <c r="VIJ53" s="4"/>
      <c r="VIK53" s="4"/>
      <c r="VIL53" s="4"/>
      <c r="VIM53" s="4"/>
      <c r="VIN53" s="4"/>
      <c r="VIO53" s="4"/>
      <c r="VIP53" s="4"/>
      <c r="VIQ53" s="4"/>
      <c r="VIR53" s="4"/>
      <c r="VIS53" s="4"/>
      <c r="VIT53" s="4"/>
      <c r="VIU53" s="4"/>
      <c r="VIV53" s="4"/>
      <c r="VIW53" s="4"/>
      <c r="VIX53" s="4"/>
      <c r="VIY53" s="4"/>
      <c r="VIZ53" s="4"/>
      <c r="VJA53" s="4"/>
      <c r="VJB53" s="4"/>
      <c r="VJC53" s="4"/>
      <c r="VJD53" s="4"/>
      <c r="VJE53" s="4"/>
      <c r="VJF53" s="4"/>
      <c r="VJG53" s="4"/>
      <c r="VJH53" s="4"/>
      <c r="VJI53" s="4"/>
      <c r="VJJ53" s="4"/>
      <c r="VJK53" s="4"/>
      <c r="VJL53" s="4"/>
      <c r="VJM53" s="4"/>
      <c r="VJN53" s="4"/>
      <c r="VJO53" s="4"/>
      <c r="VJP53" s="4"/>
      <c r="VJQ53" s="4"/>
      <c r="VJR53" s="4"/>
      <c r="VJS53" s="4"/>
      <c r="VJT53" s="4"/>
      <c r="VJU53" s="4"/>
      <c r="VJV53" s="4"/>
      <c r="VJW53" s="4"/>
      <c r="VJX53" s="4"/>
      <c r="VJY53" s="4"/>
      <c r="VJZ53" s="4"/>
      <c r="VKA53" s="4"/>
      <c r="VKB53" s="4"/>
      <c r="VKC53" s="4"/>
      <c r="VKD53" s="4"/>
      <c r="VKE53" s="4"/>
      <c r="VKF53" s="4"/>
      <c r="VKG53" s="4"/>
      <c r="VKH53" s="4"/>
      <c r="VKI53" s="4"/>
      <c r="VKJ53" s="4"/>
      <c r="VKK53" s="4"/>
      <c r="VKL53" s="4"/>
      <c r="VKM53" s="4"/>
      <c r="VKN53" s="4"/>
      <c r="VKO53" s="4"/>
      <c r="VKP53" s="4"/>
      <c r="VKQ53" s="4"/>
      <c r="VKR53" s="4"/>
      <c r="VKS53" s="4"/>
      <c r="VKT53" s="4"/>
      <c r="VKU53" s="4"/>
      <c r="VKV53" s="4"/>
      <c r="VKW53" s="4"/>
      <c r="VKX53" s="4"/>
      <c r="VKY53" s="4"/>
      <c r="VKZ53" s="4"/>
      <c r="VLA53" s="4"/>
      <c r="VLB53" s="4"/>
      <c r="VLC53" s="4"/>
      <c r="VLD53" s="4"/>
      <c r="VLE53" s="4"/>
      <c r="VLF53" s="4"/>
      <c r="VLG53" s="4"/>
      <c r="VLH53" s="4"/>
      <c r="VLI53" s="4"/>
      <c r="VLJ53" s="4"/>
      <c r="VLK53" s="4"/>
      <c r="VLL53" s="4"/>
      <c r="VLM53" s="4"/>
      <c r="VLN53" s="4"/>
      <c r="VLO53" s="4"/>
      <c r="VLP53" s="4"/>
      <c r="VLQ53" s="4"/>
      <c r="VLR53" s="4"/>
      <c r="VLS53" s="4"/>
      <c r="VLT53" s="4"/>
      <c r="VLU53" s="4"/>
      <c r="VLV53" s="4"/>
      <c r="VLW53" s="4"/>
      <c r="VLX53" s="4"/>
      <c r="VLY53" s="4"/>
      <c r="VLZ53" s="4"/>
      <c r="VMA53" s="4"/>
      <c r="VMB53" s="4"/>
      <c r="VMC53" s="4"/>
      <c r="VMD53" s="4"/>
      <c r="VME53" s="4"/>
      <c r="VMF53" s="4"/>
      <c r="VMG53" s="4"/>
      <c r="VMH53" s="4"/>
      <c r="VMI53" s="4"/>
      <c r="VMJ53" s="4"/>
      <c r="VMK53" s="4"/>
      <c r="VML53" s="4"/>
      <c r="VMM53" s="4"/>
      <c r="VMN53" s="4"/>
      <c r="VMO53" s="4"/>
      <c r="VMP53" s="4"/>
      <c r="VMQ53" s="4"/>
      <c r="VMR53" s="4"/>
      <c r="VMS53" s="4"/>
      <c r="VMT53" s="4"/>
      <c r="VMU53" s="4"/>
      <c r="VMV53" s="4"/>
      <c r="VMW53" s="4"/>
      <c r="VMX53" s="4"/>
      <c r="VMY53" s="4"/>
      <c r="VMZ53" s="4"/>
      <c r="VNA53" s="4"/>
      <c r="VNB53" s="4"/>
      <c r="VNC53" s="4"/>
      <c r="VND53" s="4"/>
      <c r="VNE53" s="4"/>
      <c r="VNF53" s="4"/>
      <c r="VNG53" s="4"/>
      <c r="VNH53" s="4"/>
      <c r="VNI53" s="4"/>
      <c r="VNJ53" s="4"/>
      <c r="VNK53" s="4"/>
      <c r="VNL53" s="4"/>
      <c r="VNM53" s="4"/>
      <c r="VNN53" s="4"/>
      <c r="VNO53" s="4"/>
      <c r="VNP53" s="4"/>
      <c r="VNQ53" s="4"/>
      <c r="VNR53" s="4"/>
      <c r="VNS53" s="4"/>
      <c r="VNT53" s="4"/>
      <c r="VNU53" s="4"/>
      <c r="VNV53" s="4"/>
      <c r="VNW53" s="4"/>
      <c r="VNX53" s="4"/>
      <c r="VNY53" s="4"/>
      <c r="VNZ53" s="4"/>
      <c r="VOA53" s="4"/>
      <c r="VOB53" s="4"/>
      <c r="VOC53" s="4"/>
      <c r="VOD53" s="4"/>
      <c r="VOE53" s="4"/>
      <c r="VOF53" s="4"/>
      <c r="VOG53" s="4"/>
      <c r="VOH53" s="4"/>
      <c r="VOI53" s="4"/>
      <c r="VOJ53" s="4"/>
      <c r="VOK53" s="4"/>
      <c r="VOL53" s="4"/>
      <c r="VOM53" s="4"/>
      <c r="VON53" s="4"/>
      <c r="VOO53" s="4"/>
      <c r="VOP53" s="4"/>
      <c r="VOQ53" s="4"/>
      <c r="VOR53" s="4"/>
      <c r="VOS53" s="4"/>
      <c r="VOT53" s="4"/>
      <c r="VOU53" s="4"/>
      <c r="VOV53" s="4"/>
      <c r="VOW53" s="4"/>
      <c r="VOX53" s="4"/>
      <c r="VOY53" s="4"/>
      <c r="VOZ53" s="4"/>
      <c r="VPA53" s="4"/>
      <c r="VPB53" s="4"/>
      <c r="VPC53" s="4"/>
      <c r="VPD53" s="4"/>
      <c r="VPE53" s="4"/>
      <c r="VPF53" s="4"/>
      <c r="VPG53" s="4"/>
      <c r="VPH53" s="4"/>
      <c r="VPI53" s="4"/>
      <c r="VPJ53" s="4"/>
      <c r="VPK53" s="4"/>
      <c r="VPL53" s="4"/>
      <c r="VPM53" s="4"/>
      <c r="VPN53" s="4"/>
      <c r="VPO53" s="4"/>
      <c r="VPP53" s="4"/>
      <c r="VPQ53" s="4"/>
      <c r="VPR53" s="4"/>
      <c r="VPS53" s="4"/>
      <c r="VPT53" s="4"/>
      <c r="VPU53" s="4"/>
      <c r="VPV53" s="4"/>
      <c r="VPW53" s="4"/>
      <c r="VPX53" s="4"/>
    </row>
    <row r="54" spans="1:15312">
      <c r="A54" s="313" t="s">
        <v>574</v>
      </c>
      <c r="B54" s="302">
        <v>190</v>
      </c>
      <c r="C54" s="302">
        <v>190</v>
      </c>
      <c r="D54" s="302">
        <v>190</v>
      </c>
      <c r="E54" s="302">
        <v>190</v>
      </c>
    </row>
    <row r="55" spans="1:15312">
      <c r="A55" s="313" t="s">
        <v>586</v>
      </c>
      <c r="B55" s="302">
        <v>150</v>
      </c>
      <c r="C55" s="302">
        <v>275</v>
      </c>
      <c r="D55" s="302">
        <v>385</v>
      </c>
      <c r="E55" s="302">
        <v>510</v>
      </c>
    </row>
    <row r="56" spans="1:15312">
      <c r="A56" s="313" t="s">
        <v>585</v>
      </c>
      <c r="B56" s="302">
        <v>20</v>
      </c>
      <c r="C56" s="302">
        <v>50</v>
      </c>
      <c r="D56" s="302">
        <v>70</v>
      </c>
      <c r="E56" s="302">
        <v>90</v>
      </c>
    </row>
    <row r="57" spans="1:15312">
      <c r="A57" s="313" t="s">
        <v>584</v>
      </c>
      <c r="B57" s="302">
        <v>15</v>
      </c>
      <c r="C57" s="302">
        <v>20</v>
      </c>
      <c r="D57" s="302">
        <v>25</v>
      </c>
      <c r="E57" s="302">
        <v>30</v>
      </c>
    </row>
    <row r="58" spans="1:15312">
      <c r="A58" s="313" t="s">
        <v>573</v>
      </c>
      <c r="B58" s="302">
        <v>15</v>
      </c>
      <c r="C58" s="302">
        <v>15</v>
      </c>
      <c r="D58" s="302">
        <v>15</v>
      </c>
      <c r="E58" s="302">
        <v>15</v>
      </c>
    </row>
    <row r="59" spans="1:15312">
      <c r="A59" s="313" t="s">
        <v>583</v>
      </c>
      <c r="B59" s="302">
        <v>30</v>
      </c>
      <c r="C59" s="302">
        <v>40</v>
      </c>
      <c r="D59" s="302">
        <v>50</v>
      </c>
      <c r="E59" s="302">
        <v>60</v>
      </c>
    </row>
    <row r="60" spans="1:15312">
      <c r="A60" s="313" t="s">
        <v>582</v>
      </c>
      <c r="B60" s="302">
        <v>20</v>
      </c>
      <c r="C60" s="302">
        <v>30</v>
      </c>
      <c r="D60" s="302">
        <v>35</v>
      </c>
      <c r="E60" s="302">
        <v>45</v>
      </c>
    </row>
    <row r="61" spans="1:15312">
      <c r="A61" s="313" t="s">
        <v>581</v>
      </c>
      <c r="B61" s="302">
        <v>15</v>
      </c>
      <c r="C61" s="302">
        <v>20</v>
      </c>
      <c r="D61" s="302">
        <v>25</v>
      </c>
      <c r="E61" s="302">
        <v>30</v>
      </c>
    </row>
    <row r="62" spans="1:15312">
      <c r="A62" s="313" t="s">
        <v>580</v>
      </c>
      <c r="B62" s="302">
        <v>3</v>
      </c>
      <c r="C62" s="302">
        <v>5</v>
      </c>
      <c r="D62" s="302">
        <v>7</v>
      </c>
      <c r="E62" s="302">
        <v>10</v>
      </c>
    </row>
    <row r="63" spans="1:15312">
      <c r="A63" s="316" t="s">
        <v>579</v>
      </c>
      <c r="B63" s="302">
        <v>15</v>
      </c>
      <c r="C63" s="302">
        <v>25</v>
      </c>
      <c r="D63" s="302">
        <v>35</v>
      </c>
      <c r="E63" s="302">
        <v>45</v>
      </c>
    </row>
    <row r="64" spans="1:15312">
      <c r="A64" s="316" t="s">
        <v>578</v>
      </c>
      <c r="B64" s="302">
        <v>25</v>
      </c>
      <c r="C64" s="302">
        <v>30</v>
      </c>
      <c r="D64" s="302">
        <v>35</v>
      </c>
      <c r="E64" s="302">
        <v>40</v>
      </c>
    </row>
    <row r="65" spans="1:12902">
      <c r="A65" s="316" t="s">
        <v>577</v>
      </c>
      <c r="B65" s="302">
        <v>20</v>
      </c>
      <c r="C65" s="302">
        <v>30</v>
      </c>
      <c r="D65" s="302">
        <v>40</v>
      </c>
      <c r="E65" s="302">
        <v>50</v>
      </c>
    </row>
    <row r="66" spans="1:12902">
      <c r="A66" s="316" t="s">
        <v>576</v>
      </c>
      <c r="B66" s="302">
        <v>10</v>
      </c>
      <c r="C66" s="302">
        <v>15</v>
      </c>
      <c r="D66" s="302">
        <v>20</v>
      </c>
      <c r="E66" s="302">
        <v>25</v>
      </c>
    </row>
    <row r="67" spans="1:12902" s="2" customFormat="1">
      <c r="A67" s="315" t="s">
        <v>541</v>
      </c>
      <c r="B67" s="6">
        <f>SUM(B49:B66)</f>
        <v>1300</v>
      </c>
      <c r="C67" s="6">
        <f>SUM(C49:C66)</f>
        <v>1700</v>
      </c>
      <c r="D67" s="6">
        <f>SUM(D49:D66)</f>
        <v>2100</v>
      </c>
      <c r="E67" s="6">
        <f>SUM(E49:E66)</f>
        <v>2500</v>
      </c>
      <c r="H67" s="299"/>
      <c r="J67" s="299"/>
    </row>
    <row r="68" spans="1:12902">
      <c r="A68" s="314" t="s">
        <v>575</v>
      </c>
      <c r="B68" s="302"/>
      <c r="C68" s="302"/>
      <c r="D68" s="302"/>
      <c r="E68" s="302"/>
    </row>
    <row r="69" spans="1:12902">
      <c r="A69" s="313" t="s">
        <v>574</v>
      </c>
      <c r="B69" s="302">
        <v>6</v>
      </c>
      <c r="C69" s="302">
        <v>6</v>
      </c>
      <c r="D69" s="302">
        <v>6</v>
      </c>
      <c r="E69" s="302">
        <v>6</v>
      </c>
    </row>
    <row r="70" spans="1:12902">
      <c r="A70" s="313" t="s">
        <v>573</v>
      </c>
      <c r="B70" s="302">
        <v>2</v>
      </c>
      <c r="C70" s="302">
        <v>2</v>
      </c>
      <c r="D70" s="302">
        <v>2</v>
      </c>
      <c r="E70" s="302">
        <v>2</v>
      </c>
    </row>
    <row r="71" spans="1:12902">
      <c r="A71" s="313" t="s">
        <v>567</v>
      </c>
      <c r="B71" s="302">
        <v>2</v>
      </c>
      <c r="C71" s="302">
        <v>2</v>
      </c>
      <c r="D71" s="302">
        <v>2</v>
      </c>
      <c r="E71" s="302">
        <v>2</v>
      </c>
    </row>
    <row r="72" spans="1:12902">
      <c r="A72" s="312" t="s">
        <v>541</v>
      </c>
      <c r="B72" s="6">
        <f>SUM(B69:B71)</f>
        <v>10</v>
      </c>
      <c r="C72" s="6">
        <f>SUM(C69:C71)</f>
        <v>10</v>
      </c>
      <c r="D72" s="6">
        <f>SUM(D69:D71)</f>
        <v>10</v>
      </c>
      <c r="E72" s="6">
        <f>SUM(E69:E71)</f>
        <v>10</v>
      </c>
    </row>
    <row r="73" spans="1:12902" s="2" customFormat="1">
      <c r="A73" s="311" t="s">
        <v>572</v>
      </c>
      <c r="B73" s="6">
        <f>B67+B72</f>
        <v>1310</v>
      </c>
      <c r="C73" s="6">
        <f>C67+C72</f>
        <v>1710</v>
      </c>
      <c r="D73" s="6">
        <f>D67+D72</f>
        <v>2110</v>
      </c>
      <c r="E73" s="6">
        <f>E67+E72</f>
        <v>2510</v>
      </c>
      <c r="H73" s="299"/>
      <c r="J73" s="299"/>
    </row>
    <row r="74" spans="1:12902" s="2" customFormat="1">
      <c r="A74" s="311" t="s">
        <v>23</v>
      </c>
      <c r="B74" s="6">
        <f>B47+B73</f>
        <v>1310</v>
      </c>
      <c r="C74" s="6">
        <f>C47+C73</f>
        <v>1710</v>
      </c>
      <c r="D74" s="6">
        <f>D47+D73</f>
        <v>2110</v>
      </c>
      <c r="E74" s="6">
        <f>E47+E73</f>
        <v>2510</v>
      </c>
      <c r="H74" s="299"/>
      <c r="J74" s="299"/>
    </row>
    <row r="75" spans="1:12902">
      <c r="A75" s="305" t="s">
        <v>571</v>
      </c>
      <c r="B75" s="310"/>
      <c r="C75" s="310"/>
      <c r="D75" s="310"/>
      <c r="E75" s="310"/>
    </row>
    <row r="76" spans="1:12902">
      <c r="A76" s="303" t="s">
        <v>570</v>
      </c>
      <c r="B76" s="302"/>
      <c r="C76" s="302"/>
      <c r="D76" s="302"/>
      <c r="E76" s="302"/>
    </row>
    <row r="77" spans="1:12902">
      <c r="A77" s="303" t="s">
        <v>569</v>
      </c>
      <c r="B77" s="302"/>
      <c r="C77" s="302"/>
      <c r="D77" s="302"/>
      <c r="E77" s="30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c r="GU77" s="2"/>
      <c r="GV77" s="2"/>
      <c r="GW77" s="2"/>
      <c r="GX77" s="2"/>
      <c r="GY77" s="2"/>
      <c r="GZ77" s="2"/>
      <c r="HA77" s="2"/>
      <c r="HB77" s="2"/>
      <c r="HC77" s="2"/>
      <c r="HD77" s="2"/>
      <c r="HE77" s="2"/>
      <c r="HF77" s="2"/>
      <c r="HG77" s="2"/>
      <c r="HH77" s="2"/>
      <c r="HI77" s="2"/>
      <c r="HJ77" s="2"/>
      <c r="HK77" s="2"/>
      <c r="HL77" s="2"/>
      <c r="HM77" s="2"/>
      <c r="HN77" s="2"/>
      <c r="HO77" s="2"/>
      <c r="HP77" s="2"/>
      <c r="HQ77" s="2"/>
      <c r="HR77" s="2"/>
      <c r="HS77" s="2"/>
      <c r="HT77" s="2"/>
      <c r="HU77" s="2"/>
      <c r="HV77" s="2"/>
      <c r="HW77" s="2"/>
      <c r="HX77" s="2"/>
      <c r="HY77" s="2"/>
      <c r="HZ77" s="2"/>
      <c r="IA77" s="2"/>
      <c r="IB77" s="2"/>
      <c r="IC77" s="2"/>
      <c r="ID77" s="2"/>
      <c r="IE77" s="2"/>
      <c r="IF77" s="2"/>
      <c r="IG77" s="2"/>
      <c r="IH77" s="2"/>
      <c r="II77" s="2"/>
      <c r="IJ77" s="2"/>
      <c r="IK77" s="2"/>
      <c r="IL77" s="2"/>
      <c r="IM77" s="2"/>
      <c r="IN77" s="2"/>
      <c r="IO77" s="2"/>
      <c r="IP77" s="2"/>
      <c r="IQ77" s="2"/>
      <c r="IR77" s="2"/>
      <c r="IS77" s="2"/>
      <c r="IT77" s="2"/>
      <c r="IU77" s="2"/>
      <c r="IV77" s="2"/>
      <c r="IW77" s="2"/>
      <c r="IX77" s="2"/>
      <c r="IY77" s="2"/>
      <c r="IZ77" s="2"/>
      <c r="JA77" s="2"/>
      <c r="JB77" s="2"/>
      <c r="JC77" s="2"/>
      <c r="JD77" s="2"/>
      <c r="JE77" s="2"/>
      <c r="JF77" s="2"/>
      <c r="JG77" s="2"/>
      <c r="JH77" s="2"/>
      <c r="JI77" s="2"/>
      <c r="JJ77" s="2"/>
      <c r="JK77" s="2"/>
      <c r="JL77" s="2"/>
      <c r="JM77" s="2"/>
      <c r="JN77" s="2"/>
      <c r="JO77" s="2"/>
      <c r="JP77" s="2"/>
      <c r="JQ77" s="2"/>
      <c r="JR77" s="2"/>
      <c r="JS77" s="2"/>
      <c r="JT77" s="2"/>
      <c r="JU77" s="2"/>
      <c r="JV77" s="2"/>
      <c r="JW77" s="2"/>
      <c r="JX77" s="2"/>
      <c r="JY77" s="2"/>
      <c r="JZ77" s="2"/>
      <c r="KA77" s="2"/>
      <c r="KB77" s="2"/>
      <c r="KC77" s="2"/>
      <c r="KD77" s="2"/>
      <c r="KE77" s="2"/>
      <c r="KF77" s="2"/>
      <c r="KG77" s="2"/>
      <c r="KH77" s="2"/>
      <c r="KI77" s="2"/>
      <c r="KJ77" s="2"/>
      <c r="KK77" s="2"/>
      <c r="KL77" s="2"/>
      <c r="KM77" s="2"/>
      <c r="KN77" s="2"/>
      <c r="KO77" s="2"/>
      <c r="KP77" s="2"/>
      <c r="KQ77" s="2"/>
      <c r="KR77" s="2"/>
      <c r="KS77" s="2"/>
      <c r="KT77" s="2"/>
      <c r="KU77" s="2"/>
      <c r="KV77" s="2"/>
      <c r="KW77" s="2"/>
      <c r="KX77" s="2"/>
      <c r="KY77" s="2"/>
      <c r="KZ77" s="2"/>
      <c r="LA77" s="2"/>
      <c r="LB77" s="2"/>
      <c r="LC77" s="2"/>
      <c r="LD77" s="2"/>
      <c r="LE77" s="2"/>
      <c r="LF77" s="2"/>
      <c r="LG77" s="2"/>
      <c r="LH77" s="2"/>
      <c r="LI77" s="2"/>
      <c r="LJ77" s="2"/>
      <c r="LK77" s="2"/>
      <c r="LL77" s="2"/>
      <c r="LM77" s="2"/>
      <c r="LN77" s="2"/>
      <c r="LO77" s="2"/>
      <c r="LP77" s="2"/>
      <c r="LQ77" s="2"/>
      <c r="LR77" s="2"/>
      <c r="LS77" s="2"/>
      <c r="LT77" s="2"/>
      <c r="LU77" s="2"/>
      <c r="LV77" s="2"/>
      <c r="LW77" s="2"/>
      <c r="LX77" s="2"/>
      <c r="LY77" s="2"/>
      <c r="LZ77" s="2"/>
      <c r="MA77" s="2"/>
      <c r="MB77" s="2"/>
      <c r="MC77" s="2"/>
      <c r="MD77" s="2"/>
      <c r="ME77" s="2"/>
      <c r="MF77" s="2"/>
      <c r="MG77" s="2"/>
      <c r="MH77" s="2"/>
      <c r="MI77" s="2"/>
      <c r="MJ77" s="2"/>
      <c r="MK77" s="2"/>
      <c r="ML77" s="2"/>
      <c r="MM77" s="2"/>
      <c r="MN77" s="2"/>
      <c r="MO77" s="2"/>
      <c r="MP77" s="2"/>
      <c r="MQ77" s="2"/>
      <c r="MR77" s="2"/>
      <c r="MS77" s="2"/>
      <c r="MT77" s="2"/>
      <c r="MU77" s="2"/>
      <c r="MV77" s="2"/>
      <c r="MW77" s="2"/>
      <c r="MX77" s="2"/>
      <c r="MY77" s="2"/>
      <c r="MZ77" s="2"/>
      <c r="NA77" s="2"/>
      <c r="NB77" s="2"/>
      <c r="NC77" s="2"/>
      <c r="ND77" s="2"/>
      <c r="NE77" s="2"/>
      <c r="NF77" s="2"/>
      <c r="NG77" s="2"/>
      <c r="NH77" s="2"/>
      <c r="NI77" s="2"/>
      <c r="NJ77" s="2"/>
      <c r="NK77" s="2"/>
      <c r="NL77" s="2"/>
      <c r="NM77" s="2"/>
      <c r="NN77" s="2"/>
      <c r="NO77" s="2"/>
      <c r="NP77" s="2"/>
      <c r="NQ77" s="2"/>
      <c r="NR77" s="2"/>
      <c r="NS77" s="2"/>
      <c r="NT77" s="2"/>
      <c r="NU77" s="2"/>
      <c r="NV77" s="2"/>
      <c r="NW77" s="2"/>
      <c r="NX77" s="2"/>
      <c r="NY77" s="2"/>
      <c r="NZ77" s="2"/>
      <c r="OA77" s="2"/>
      <c r="OB77" s="2"/>
      <c r="OC77" s="2"/>
      <c r="OD77" s="2"/>
      <c r="OE77" s="2"/>
      <c r="OF77" s="2"/>
      <c r="OG77" s="2"/>
      <c r="OH77" s="2"/>
      <c r="OI77" s="2"/>
      <c r="OJ77" s="2"/>
      <c r="OK77" s="2"/>
      <c r="OL77" s="2"/>
      <c r="OM77" s="2"/>
      <c r="ON77" s="2"/>
      <c r="OO77" s="2"/>
      <c r="OP77" s="2"/>
      <c r="OQ77" s="2"/>
      <c r="OR77" s="2"/>
      <c r="OS77" s="2"/>
      <c r="OT77" s="2"/>
      <c r="OU77" s="2"/>
      <c r="OV77" s="2"/>
      <c r="OW77" s="2"/>
      <c r="OX77" s="2"/>
      <c r="OY77" s="2"/>
      <c r="OZ77" s="2"/>
      <c r="PA77" s="2"/>
      <c r="PB77" s="2"/>
      <c r="PC77" s="2"/>
      <c r="PD77" s="2"/>
      <c r="PE77" s="2"/>
      <c r="PF77" s="2"/>
      <c r="PG77" s="2"/>
      <c r="PH77" s="2"/>
      <c r="PI77" s="2"/>
      <c r="PJ77" s="2"/>
      <c r="PK77" s="2"/>
      <c r="PL77" s="2"/>
      <c r="PM77" s="2"/>
      <c r="PN77" s="2"/>
      <c r="PO77" s="2"/>
      <c r="PP77" s="2"/>
      <c r="PQ77" s="2"/>
      <c r="PR77" s="2"/>
      <c r="PS77" s="2"/>
      <c r="PT77" s="2"/>
      <c r="PU77" s="2"/>
      <c r="PV77" s="2"/>
      <c r="PW77" s="2"/>
      <c r="PX77" s="2"/>
      <c r="PY77" s="2"/>
      <c r="PZ77" s="2"/>
      <c r="QA77" s="2"/>
      <c r="QB77" s="2"/>
      <c r="QC77" s="2"/>
      <c r="QD77" s="2"/>
      <c r="QE77" s="2"/>
      <c r="QF77" s="2"/>
      <c r="QG77" s="2"/>
      <c r="QH77" s="2"/>
      <c r="QI77" s="2"/>
      <c r="QJ77" s="2"/>
      <c r="QK77" s="2"/>
      <c r="QL77" s="2"/>
      <c r="QM77" s="2"/>
      <c r="QN77" s="2"/>
      <c r="QO77" s="2"/>
      <c r="QP77" s="2"/>
      <c r="QQ77" s="2"/>
      <c r="QR77" s="2"/>
      <c r="QS77" s="2"/>
      <c r="QT77" s="2"/>
      <c r="QU77" s="2"/>
      <c r="QV77" s="2"/>
      <c r="QW77" s="2"/>
      <c r="QX77" s="2"/>
      <c r="QY77" s="2"/>
      <c r="QZ77" s="2"/>
      <c r="RA77" s="2"/>
      <c r="RB77" s="2"/>
      <c r="RC77" s="2"/>
      <c r="RD77" s="2"/>
      <c r="RE77" s="2"/>
      <c r="RF77" s="2"/>
      <c r="RG77" s="2"/>
      <c r="RH77" s="2"/>
      <c r="RI77" s="2"/>
      <c r="RJ77" s="2"/>
      <c r="RK77" s="2"/>
      <c r="RL77" s="2"/>
      <c r="RM77" s="2"/>
      <c r="RN77" s="2"/>
      <c r="RO77" s="2"/>
      <c r="RP77" s="2"/>
      <c r="RQ77" s="2"/>
      <c r="RR77" s="2"/>
      <c r="RS77" s="2"/>
      <c r="RT77" s="2"/>
      <c r="RU77" s="2"/>
      <c r="RV77" s="2"/>
      <c r="RW77" s="2"/>
      <c r="RX77" s="2"/>
      <c r="RY77" s="2"/>
      <c r="RZ77" s="2"/>
      <c r="SA77" s="2"/>
      <c r="SB77" s="2"/>
      <c r="SC77" s="2"/>
      <c r="SD77" s="2"/>
      <c r="SE77" s="2"/>
      <c r="SF77" s="2"/>
      <c r="SG77" s="2"/>
      <c r="SH77" s="2"/>
      <c r="SI77" s="2"/>
      <c r="SJ77" s="2"/>
      <c r="SK77" s="2"/>
      <c r="SL77" s="2"/>
      <c r="SM77" s="2"/>
      <c r="SN77" s="2"/>
      <c r="SO77" s="2"/>
      <c r="SP77" s="2"/>
      <c r="SQ77" s="2"/>
      <c r="SR77" s="2"/>
      <c r="SS77" s="2"/>
      <c r="ST77" s="2"/>
      <c r="SU77" s="2"/>
      <c r="SV77" s="2"/>
      <c r="SW77" s="2"/>
      <c r="SX77" s="2"/>
      <c r="SY77" s="2"/>
      <c r="SZ77" s="2"/>
      <c r="TA77" s="2"/>
      <c r="TB77" s="2"/>
      <c r="TC77" s="2"/>
      <c r="TD77" s="2"/>
      <c r="TE77" s="2"/>
      <c r="TF77" s="2"/>
      <c r="TG77" s="2"/>
      <c r="TH77" s="2"/>
      <c r="TI77" s="2"/>
      <c r="TJ77" s="2"/>
      <c r="TK77" s="2"/>
      <c r="TL77" s="2"/>
      <c r="TM77" s="2"/>
      <c r="TN77" s="2"/>
      <c r="TO77" s="2"/>
      <c r="TP77" s="2"/>
      <c r="TQ77" s="2"/>
      <c r="TR77" s="2"/>
      <c r="TS77" s="2"/>
      <c r="TT77" s="2"/>
      <c r="TU77" s="2"/>
      <c r="TV77" s="2"/>
      <c r="TW77" s="2"/>
      <c r="TX77" s="2"/>
      <c r="TY77" s="2"/>
      <c r="TZ77" s="2"/>
      <c r="UA77" s="2"/>
      <c r="UB77" s="2"/>
      <c r="UC77" s="2"/>
      <c r="UD77" s="2"/>
      <c r="UE77" s="2"/>
      <c r="UF77" s="2"/>
      <c r="UG77" s="2"/>
      <c r="UH77" s="2"/>
      <c r="UI77" s="2"/>
      <c r="UJ77" s="2"/>
      <c r="UK77" s="2"/>
      <c r="UL77" s="2"/>
      <c r="UM77" s="2"/>
      <c r="UN77" s="2"/>
      <c r="UO77" s="2"/>
      <c r="UP77" s="2"/>
      <c r="UQ77" s="2"/>
      <c r="UR77" s="2"/>
      <c r="US77" s="2"/>
      <c r="UT77" s="2"/>
      <c r="UU77" s="2"/>
      <c r="UV77" s="2"/>
      <c r="UW77" s="2"/>
      <c r="UX77" s="2"/>
      <c r="UY77" s="2"/>
      <c r="UZ77" s="2"/>
      <c r="VA77" s="2"/>
      <c r="VB77" s="2"/>
      <c r="VC77" s="2"/>
      <c r="VD77" s="2"/>
      <c r="VE77" s="2"/>
      <c r="VF77" s="2"/>
      <c r="VG77" s="2"/>
      <c r="VH77" s="2"/>
      <c r="VI77" s="2"/>
      <c r="VJ77" s="2"/>
      <c r="VK77" s="2"/>
      <c r="VL77" s="2"/>
      <c r="VM77" s="2"/>
      <c r="VN77" s="2"/>
      <c r="VO77" s="2"/>
      <c r="VP77" s="2"/>
      <c r="VQ77" s="2"/>
      <c r="VR77" s="2"/>
      <c r="VS77" s="2"/>
      <c r="VT77" s="2"/>
      <c r="VU77" s="2"/>
      <c r="VV77" s="2"/>
      <c r="VW77" s="2"/>
      <c r="VX77" s="2"/>
      <c r="VY77" s="2"/>
      <c r="VZ77" s="2"/>
      <c r="WA77" s="2"/>
      <c r="WB77" s="2"/>
      <c r="WC77" s="2"/>
      <c r="WD77" s="2"/>
      <c r="WE77" s="2"/>
      <c r="WF77" s="2"/>
      <c r="WG77" s="2"/>
      <c r="WH77" s="2"/>
      <c r="WI77" s="2"/>
      <c r="WJ77" s="2"/>
      <c r="WK77" s="2"/>
      <c r="WL77" s="2"/>
      <c r="WM77" s="2"/>
      <c r="WN77" s="2"/>
      <c r="WO77" s="2"/>
      <c r="WP77" s="2"/>
      <c r="WQ77" s="2"/>
      <c r="WR77" s="2"/>
      <c r="WS77" s="2"/>
      <c r="WT77" s="2"/>
      <c r="WU77" s="2"/>
      <c r="WV77" s="2"/>
      <c r="WW77" s="2"/>
      <c r="WX77" s="2"/>
      <c r="WY77" s="2"/>
      <c r="WZ77" s="2"/>
      <c r="XA77" s="2"/>
      <c r="XB77" s="2"/>
      <c r="XC77" s="2"/>
      <c r="XD77" s="2"/>
      <c r="XE77" s="2"/>
      <c r="XF77" s="2"/>
      <c r="XG77" s="2"/>
      <c r="XH77" s="2"/>
      <c r="XI77" s="2"/>
      <c r="XJ77" s="2"/>
      <c r="XK77" s="2"/>
      <c r="XL77" s="2"/>
      <c r="XM77" s="2"/>
      <c r="XN77" s="2"/>
      <c r="XO77" s="2"/>
      <c r="XP77" s="2"/>
      <c r="XQ77" s="2"/>
      <c r="XR77" s="2"/>
      <c r="XS77" s="2"/>
      <c r="XT77" s="2"/>
      <c r="XU77" s="2"/>
      <c r="XV77" s="2"/>
      <c r="XW77" s="2"/>
      <c r="XX77" s="2"/>
      <c r="XY77" s="2"/>
      <c r="XZ77" s="2"/>
      <c r="YA77" s="2"/>
      <c r="YB77" s="2"/>
      <c r="YC77" s="2"/>
      <c r="YD77" s="2"/>
      <c r="YE77" s="2"/>
      <c r="YF77" s="2"/>
      <c r="YG77" s="2"/>
      <c r="YH77" s="2"/>
      <c r="YI77" s="2"/>
      <c r="YJ77" s="2"/>
      <c r="YK77" s="2"/>
      <c r="YL77" s="2"/>
      <c r="YM77" s="2"/>
      <c r="YN77" s="2"/>
      <c r="YO77" s="2"/>
      <c r="YP77" s="2"/>
      <c r="YQ77" s="2"/>
      <c r="YR77" s="2"/>
      <c r="YS77" s="2"/>
      <c r="YT77" s="2"/>
      <c r="YU77" s="2"/>
      <c r="YV77" s="2"/>
      <c r="YW77" s="2"/>
      <c r="YX77" s="2"/>
      <c r="YY77" s="2"/>
      <c r="YZ77" s="2"/>
      <c r="ZA77" s="2"/>
      <c r="ZB77" s="2"/>
      <c r="ZC77" s="2"/>
      <c r="ZD77" s="2"/>
      <c r="ZE77" s="2"/>
      <c r="ZF77" s="2"/>
      <c r="ZG77" s="2"/>
      <c r="ZH77" s="2"/>
      <c r="ZI77" s="2"/>
      <c r="ZJ77" s="2"/>
      <c r="ZK77" s="2"/>
      <c r="ZL77" s="2"/>
      <c r="ZM77" s="2"/>
      <c r="ZN77" s="2"/>
      <c r="ZO77" s="2"/>
      <c r="ZP77" s="2"/>
      <c r="ZQ77" s="2"/>
      <c r="ZR77" s="2"/>
      <c r="ZS77" s="2"/>
      <c r="ZT77" s="2"/>
      <c r="ZU77" s="2"/>
      <c r="ZV77" s="2"/>
      <c r="ZW77" s="2"/>
      <c r="ZX77" s="2"/>
      <c r="ZY77" s="2"/>
      <c r="ZZ77" s="2"/>
      <c r="AAA77" s="2"/>
      <c r="AAB77" s="2"/>
      <c r="AAC77" s="2"/>
      <c r="AAD77" s="2"/>
      <c r="AAE77" s="2"/>
      <c r="AAF77" s="2"/>
      <c r="AAG77" s="2"/>
      <c r="AAH77" s="2"/>
      <c r="AAI77" s="2"/>
      <c r="AAJ77" s="2"/>
      <c r="AAK77" s="2"/>
      <c r="AAL77" s="2"/>
      <c r="AAM77" s="2"/>
      <c r="AAN77" s="2"/>
      <c r="AAO77" s="2"/>
      <c r="AAP77" s="2"/>
      <c r="AAQ77" s="2"/>
      <c r="AAR77" s="2"/>
      <c r="AAS77" s="2"/>
      <c r="AAT77" s="2"/>
      <c r="AAU77" s="2"/>
      <c r="AAV77" s="2"/>
      <c r="AAW77" s="2"/>
      <c r="AAX77" s="2"/>
      <c r="AAY77" s="2"/>
      <c r="AAZ77" s="2"/>
      <c r="ABA77" s="2"/>
      <c r="ABB77" s="2"/>
      <c r="ABC77" s="2"/>
      <c r="ABD77" s="2"/>
      <c r="ABE77" s="2"/>
      <c r="ABF77" s="2"/>
      <c r="ABG77" s="2"/>
      <c r="ABH77" s="2"/>
      <c r="ABI77" s="2"/>
      <c r="ABJ77" s="2"/>
      <c r="ABK77" s="2"/>
      <c r="ABL77" s="2"/>
      <c r="ABM77" s="2"/>
      <c r="ABN77" s="2"/>
      <c r="ABO77" s="2"/>
      <c r="ABP77" s="2"/>
      <c r="ABQ77" s="2"/>
      <c r="ABR77" s="2"/>
      <c r="ABS77" s="2"/>
      <c r="ABT77" s="2"/>
      <c r="ABU77" s="2"/>
      <c r="ABV77" s="2"/>
      <c r="ABW77" s="2"/>
      <c r="ABX77" s="2"/>
      <c r="ABY77" s="2"/>
      <c r="ABZ77" s="2"/>
      <c r="ACA77" s="2"/>
      <c r="ACB77" s="2"/>
      <c r="ACC77" s="2"/>
      <c r="ACD77" s="2"/>
      <c r="ACE77" s="2"/>
      <c r="ACF77" s="2"/>
      <c r="ACG77" s="2"/>
      <c r="ACH77" s="2"/>
      <c r="ACI77" s="2"/>
      <c r="ACJ77" s="2"/>
      <c r="ACK77" s="2"/>
      <c r="ACL77" s="2"/>
      <c r="ACM77" s="2"/>
      <c r="ACN77" s="2"/>
      <c r="ACO77" s="2"/>
      <c r="ACP77" s="2"/>
      <c r="ACQ77" s="2"/>
      <c r="ACR77" s="2"/>
      <c r="ACS77" s="2"/>
      <c r="ACT77" s="2"/>
      <c r="ACU77" s="2"/>
      <c r="ACV77" s="2"/>
      <c r="ACW77" s="2"/>
      <c r="ACX77" s="2"/>
      <c r="ACY77" s="2"/>
      <c r="ACZ77" s="2"/>
      <c r="ADA77" s="2"/>
      <c r="ADB77" s="2"/>
      <c r="ADC77" s="2"/>
      <c r="ADD77" s="2"/>
      <c r="ADE77" s="2"/>
      <c r="ADF77" s="2"/>
      <c r="ADG77" s="2"/>
      <c r="ADH77" s="2"/>
      <c r="ADI77" s="2"/>
      <c r="ADJ77" s="2"/>
      <c r="ADK77" s="2"/>
      <c r="ADL77" s="2"/>
      <c r="ADM77" s="2"/>
      <c r="ADN77" s="2"/>
      <c r="ADO77" s="2"/>
      <c r="ADP77" s="2"/>
      <c r="ADQ77" s="2"/>
      <c r="ADR77" s="2"/>
      <c r="ADS77" s="2"/>
      <c r="ADT77" s="2"/>
      <c r="ADU77" s="2"/>
      <c r="ADV77" s="2"/>
      <c r="ADW77" s="2"/>
      <c r="ADX77" s="2"/>
      <c r="ADY77" s="2"/>
      <c r="ADZ77" s="2"/>
      <c r="AEA77" s="2"/>
      <c r="AEB77" s="2"/>
      <c r="AEC77" s="2"/>
      <c r="AED77" s="2"/>
      <c r="AEE77" s="2"/>
      <c r="AEF77" s="2"/>
      <c r="AEG77" s="2"/>
      <c r="AEH77" s="2"/>
      <c r="AEI77" s="2"/>
      <c r="AEJ77" s="2"/>
      <c r="AEK77" s="2"/>
      <c r="AEL77" s="2"/>
      <c r="AEM77" s="2"/>
      <c r="AEN77" s="2"/>
      <c r="AEO77" s="2"/>
      <c r="AEP77" s="2"/>
      <c r="AEQ77" s="2"/>
      <c r="AER77" s="2"/>
      <c r="AES77" s="2"/>
      <c r="AET77" s="2"/>
      <c r="AEU77" s="2"/>
      <c r="AEV77" s="2"/>
      <c r="AEW77" s="2"/>
      <c r="AEX77" s="2"/>
      <c r="AEY77" s="2"/>
      <c r="AEZ77" s="2"/>
      <c r="AFA77" s="2"/>
      <c r="AFB77" s="2"/>
      <c r="AFC77" s="2"/>
      <c r="AFD77" s="2"/>
      <c r="AFE77" s="2"/>
      <c r="AFF77" s="2"/>
      <c r="AFG77" s="2"/>
      <c r="AFH77" s="2"/>
      <c r="AFI77" s="2"/>
      <c r="AFJ77" s="2"/>
      <c r="AFK77" s="2"/>
      <c r="AFL77" s="2"/>
      <c r="AFM77" s="2"/>
      <c r="AFN77" s="2"/>
      <c r="AFO77" s="2"/>
      <c r="AFP77" s="2"/>
      <c r="AFQ77" s="2"/>
      <c r="AFR77" s="2"/>
      <c r="AFS77" s="2"/>
      <c r="AFT77" s="2"/>
      <c r="AFU77" s="2"/>
      <c r="AFV77" s="2"/>
      <c r="AFW77" s="2"/>
      <c r="AFX77" s="2"/>
      <c r="AFY77" s="2"/>
      <c r="AFZ77" s="2"/>
      <c r="AGA77" s="2"/>
      <c r="AGB77" s="2"/>
      <c r="AGC77" s="2"/>
      <c r="AGD77" s="2"/>
      <c r="AGE77" s="2"/>
      <c r="AGF77" s="2"/>
      <c r="AGG77" s="2"/>
      <c r="AGH77" s="2"/>
      <c r="AGI77" s="2"/>
      <c r="AGJ77" s="2"/>
      <c r="AGK77" s="2"/>
      <c r="AGL77" s="2"/>
      <c r="AGM77" s="2"/>
      <c r="AGN77" s="2"/>
      <c r="AGO77" s="2"/>
      <c r="AGP77" s="2"/>
      <c r="AGQ77" s="2"/>
      <c r="AGR77" s="2"/>
      <c r="AGS77" s="2"/>
      <c r="AGT77" s="2"/>
      <c r="AGU77" s="2"/>
      <c r="AGV77" s="2"/>
      <c r="AGW77" s="2"/>
      <c r="AGX77" s="2"/>
      <c r="AGY77" s="2"/>
      <c r="AGZ77" s="2"/>
      <c r="AHA77" s="2"/>
      <c r="AHB77" s="2"/>
      <c r="AHC77" s="2"/>
      <c r="AHD77" s="2"/>
      <c r="AHE77" s="2"/>
      <c r="AHF77" s="2"/>
      <c r="AHG77" s="2"/>
      <c r="AHH77" s="2"/>
      <c r="AHI77" s="2"/>
      <c r="AHJ77" s="2"/>
      <c r="AHK77" s="2"/>
      <c r="AHL77" s="2"/>
      <c r="AHM77" s="2"/>
      <c r="AHN77" s="2"/>
      <c r="AHO77" s="2"/>
      <c r="AHP77" s="2"/>
      <c r="AHQ77" s="2"/>
      <c r="AHR77" s="2"/>
      <c r="AHS77" s="2"/>
      <c r="AHT77" s="2"/>
      <c r="AHU77" s="2"/>
      <c r="AHV77" s="2"/>
      <c r="AHW77" s="2"/>
      <c r="AHX77" s="2"/>
      <c r="AHY77" s="2"/>
      <c r="AHZ77" s="2"/>
      <c r="AIA77" s="2"/>
      <c r="AIB77" s="2"/>
      <c r="AIC77" s="2"/>
      <c r="AID77" s="2"/>
      <c r="AIE77" s="2"/>
      <c r="AIF77" s="2"/>
      <c r="AIG77" s="2"/>
      <c r="AIH77" s="2"/>
      <c r="AII77" s="2"/>
      <c r="AIJ77" s="2"/>
      <c r="AIK77" s="2"/>
      <c r="AIL77" s="2"/>
      <c r="AIM77" s="2"/>
      <c r="AIN77" s="2"/>
      <c r="AIO77" s="2"/>
      <c r="AIP77" s="2"/>
      <c r="AIQ77" s="2"/>
      <c r="AIR77" s="2"/>
      <c r="AIS77" s="2"/>
      <c r="AIT77" s="2"/>
      <c r="AIU77" s="2"/>
      <c r="AIV77" s="2"/>
      <c r="AIW77" s="2"/>
      <c r="AIX77" s="2"/>
      <c r="AIY77" s="2"/>
      <c r="AIZ77" s="2"/>
      <c r="AJA77" s="2"/>
      <c r="AJB77" s="2"/>
      <c r="AJC77" s="2"/>
      <c r="AJD77" s="2"/>
      <c r="AJE77" s="2"/>
      <c r="AJF77" s="2"/>
      <c r="AJG77" s="2"/>
      <c r="AJH77" s="2"/>
      <c r="AJI77" s="2"/>
      <c r="AJJ77" s="2"/>
      <c r="AJK77" s="2"/>
      <c r="AJL77" s="2"/>
      <c r="AJM77" s="2"/>
      <c r="AJN77" s="2"/>
      <c r="AJO77" s="2"/>
      <c r="AJP77" s="2"/>
      <c r="AJQ77" s="2"/>
      <c r="AJR77" s="2"/>
      <c r="AJS77" s="2"/>
      <c r="AJT77" s="2"/>
      <c r="AJU77" s="2"/>
      <c r="AJV77" s="2"/>
      <c r="AJW77" s="2"/>
      <c r="AJX77" s="2"/>
      <c r="AJY77" s="2"/>
      <c r="AJZ77" s="2"/>
      <c r="AKA77" s="2"/>
      <c r="AKB77" s="2"/>
      <c r="AKC77" s="2"/>
      <c r="AKD77" s="2"/>
      <c r="AKE77" s="2"/>
      <c r="AKF77" s="2"/>
      <c r="AKG77" s="2"/>
      <c r="AKH77" s="2"/>
      <c r="AKI77" s="2"/>
      <c r="AKJ77" s="2"/>
      <c r="AKK77" s="2"/>
      <c r="AKL77" s="2"/>
      <c r="AKM77" s="2"/>
      <c r="AKN77" s="2"/>
      <c r="AKO77" s="2"/>
      <c r="AKP77" s="2"/>
      <c r="AKQ77" s="2"/>
      <c r="AKR77" s="2"/>
      <c r="AKS77" s="2"/>
      <c r="AKT77" s="2"/>
      <c r="AKU77" s="2"/>
      <c r="AKV77" s="2"/>
      <c r="AKW77" s="2"/>
      <c r="AKX77" s="2"/>
      <c r="AKY77" s="2"/>
      <c r="AKZ77" s="2"/>
      <c r="ALA77" s="2"/>
      <c r="ALB77" s="2"/>
      <c r="ALC77" s="2"/>
      <c r="ALD77" s="2"/>
      <c r="ALE77" s="2"/>
      <c r="ALF77" s="2"/>
      <c r="ALG77" s="2"/>
      <c r="ALH77" s="2"/>
      <c r="ALI77" s="2"/>
      <c r="ALJ77" s="2"/>
      <c r="ALK77" s="2"/>
      <c r="ALL77" s="2"/>
      <c r="ALM77" s="2"/>
      <c r="ALN77" s="2"/>
      <c r="ALO77" s="2"/>
      <c r="ALP77" s="2"/>
      <c r="ALQ77" s="2"/>
      <c r="ALR77" s="2"/>
      <c r="ALS77" s="2"/>
      <c r="ALT77" s="2"/>
      <c r="ALU77" s="2"/>
      <c r="ALV77" s="2"/>
      <c r="ALW77" s="2"/>
      <c r="ALX77" s="2"/>
      <c r="ALY77" s="2"/>
      <c r="ALZ77" s="2"/>
      <c r="AMA77" s="2"/>
      <c r="AMB77" s="2"/>
      <c r="AMC77" s="2"/>
      <c r="AMD77" s="2"/>
      <c r="AME77" s="2"/>
      <c r="AMF77" s="2"/>
      <c r="AMG77" s="2"/>
      <c r="AMH77" s="2"/>
      <c r="AMI77" s="2"/>
      <c r="AMJ77" s="2"/>
      <c r="AMK77" s="2"/>
      <c r="AML77" s="2"/>
      <c r="AMM77" s="2"/>
      <c r="AMN77" s="2"/>
      <c r="AMO77" s="2"/>
      <c r="AMP77" s="2"/>
      <c r="AMQ77" s="2"/>
      <c r="AMR77" s="2"/>
      <c r="AMS77" s="2"/>
      <c r="AMT77" s="2"/>
      <c r="AMU77" s="2"/>
      <c r="AMV77" s="2"/>
      <c r="AMW77" s="2"/>
      <c r="AMX77" s="2"/>
      <c r="AMY77" s="2"/>
      <c r="AMZ77" s="2"/>
      <c r="ANA77" s="2"/>
      <c r="ANB77" s="2"/>
      <c r="ANC77" s="2"/>
      <c r="AND77" s="2"/>
      <c r="ANE77" s="2"/>
      <c r="ANF77" s="2"/>
      <c r="ANG77" s="2"/>
      <c r="ANH77" s="2"/>
      <c r="ANI77" s="2"/>
      <c r="ANJ77" s="2"/>
      <c r="ANK77" s="2"/>
      <c r="ANL77" s="2"/>
      <c r="ANM77" s="2"/>
      <c r="ANN77" s="2"/>
      <c r="ANO77" s="2"/>
      <c r="ANP77" s="2"/>
      <c r="ANQ77" s="2"/>
      <c r="ANR77" s="2"/>
      <c r="ANS77" s="2"/>
      <c r="ANT77" s="2"/>
      <c r="ANU77" s="2"/>
      <c r="ANV77" s="2"/>
      <c r="ANW77" s="2"/>
      <c r="ANX77" s="2"/>
      <c r="ANY77" s="2"/>
      <c r="ANZ77" s="2"/>
      <c r="AOA77" s="2"/>
      <c r="AOB77" s="2"/>
      <c r="AOC77" s="2"/>
      <c r="AOD77" s="2"/>
      <c r="AOE77" s="2"/>
      <c r="AOF77" s="2"/>
      <c r="AOG77" s="2"/>
      <c r="AOH77" s="2"/>
      <c r="AOI77" s="2"/>
      <c r="AOJ77" s="2"/>
      <c r="AOK77" s="2"/>
      <c r="AOL77" s="2"/>
      <c r="AOM77" s="2"/>
      <c r="AON77" s="2"/>
      <c r="AOO77" s="2"/>
      <c r="AOP77" s="2"/>
      <c r="AOQ77" s="2"/>
      <c r="AOR77" s="2"/>
      <c r="AOS77" s="2"/>
      <c r="AOT77" s="2"/>
      <c r="AOU77" s="2"/>
      <c r="AOV77" s="2"/>
      <c r="AOW77" s="2"/>
      <c r="AOX77" s="2"/>
      <c r="AOY77" s="2"/>
      <c r="AOZ77" s="2"/>
      <c r="APA77" s="2"/>
      <c r="APB77" s="2"/>
      <c r="APC77" s="2"/>
      <c r="APD77" s="2"/>
      <c r="APE77" s="2"/>
      <c r="APF77" s="2"/>
      <c r="APG77" s="2"/>
      <c r="APH77" s="2"/>
      <c r="API77" s="2"/>
      <c r="APJ77" s="2"/>
      <c r="APK77" s="2"/>
      <c r="APL77" s="2"/>
      <c r="APM77" s="2"/>
      <c r="APN77" s="2"/>
      <c r="APO77" s="2"/>
      <c r="APP77" s="2"/>
      <c r="APQ77" s="2"/>
      <c r="APR77" s="2"/>
      <c r="APS77" s="2"/>
      <c r="APT77" s="2"/>
      <c r="APU77" s="2"/>
      <c r="APV77" s="2"/>
      <c r="APW77" s="2"/>
      <c r="APX77" s="2"/>
      <c r="APY77" s="2"/>
      <c r="APZ77" s="2"/>
      <c r="AQA77" s="2"/>
      <c r="AQB77" s="2"/>
      <c r="AQC77" s="2"/>
      <c r="AQD77" s="2"/>
      <c r="AQE77" s="2"/>
      <c r="AQF77" s="2"/>
      <c r="AQG77" s="2"/>
      <c r="AQH77" s="2"/>
      <c r="AQI77" s="2"/>
      <c r="AQJ77" s="2"/>
      <c r="AQK77" s="2"/>
      <c r="AQL77" s="2"/>
      <c r="AQM77" s="2"/>
      <c r="AQN77" s="2"/>
      <c r="AQO77" s="2"/>
      <c r="AQP77" s="2"/>
      <c r="AQQ77" s="2"/>
      <c r="AQR77" s="2"/>
      <c r="AQS77" s="2"/>
      <c r="AQT77" s="2"/>
      <c r="AQU77" s="2"/>
      <c r="AQV77" s="2"/>
      <c r="AQW77" s="2"/>
      <c r="AQX77" s="2"/>
      <c r="AQY77" s="2"/>
      <c r="AQZ77" s="2"/>
      <c r="ARA77" s="2"/>
      <c r="ARB77" s="2"/>
      <c r="ARC77" s="2"/>
      <c r="ARD77" s="2"/>
      <c r="ARE77" s="2"/>
      <c r="ARF77" s="2"/>
      <c r="ARG77" s="2"/>
      <c r="ARH77" s="2"/>
      <c r="ARI77" s="2"/>
      <c r="ARJ77" s="2"/>
      <c r="ARK77" s="2"/>
      <c r="ARL77" s="2"/>
      <c r="ARM77" s="2"/>
      <c r="ARN77" s="2"/>
      <c r="ARO77" s="2"/>
      <c r="ARP77" s="2"/>
      <c r="ARQ77" s="2"/>
      <c r="ARR77" s="2"/>
      <c r="ARS77" s="2"/>
      <c r="ART77" s="2"/>
      <c r="ARU77" s="2"/>
      <c r="ARV77" s="2"/>
      <c r="ARW77" s="2"/>
      <c r="ARX77" s="2"/>
      <c r="ARY77" s="2"/>
      <c r="ARZ77" s="2"/>
      <c r="ASA77" s="2"/>
      <c r="ASB77" s="2"/>
      <c r="ASC77" s="2"/>
      <c r="ASD77" s="2"/>
      <c r="ASE77" s="2"/>
      <c r="ASF77" s="2"/>
      <c r="ASG77" s="2"/>
      <c r="ASH77" s="2"/>
      <c r="ASI77" s="2"/>
      <c r="ASJ77" s="2"/>
      <c r="ASK77" s="2"/>
      <c r="ASL77" s="2"/>
      <c r="ASM77" s="2"/>
      <c r="ASN77" s="2"/>
      <c r="ASO77" s="2"/>
      <c r="ASP77" s="2"/>
      <c r="ASQ77" s="2"/>
      <c r="ASR77" s="2"/>
      <c r="ASS77" s="2"/>
      <c r="AST77" s="2"/>
      <c r="ASU77" s="2"/>
      <c r="ASV77" s="2"/>
      <c r="ASW77" s="2"/>
      <c r="ASX77" s="2"/>
      <c r="ASY77" s="2"/>
      <c r="ASZ77" s="2"/>
      <c r="ATA77" s="2"/>
      <c r="ATB77" s="2"/>
      <c r="ATC77" s="2"/>
      <c r="ATD77" s="2"/>
      <c r="ATE77" s="2"/>
      <c r="ATF77" s="2"/>
      <c r="ATG77" s="2"/>
      <c r="ATH77" s="2"/>
      <c r="ATI77" s="2"/>
      <c r="ATJ77" s="2"/>
      <c r="ATK77" s="2"/>
      <c r="ATL77" s="2"/>
      <c r="ATM77" s="2"/>
      <c r="ATN77" s="2"/>
      <c r="ATO77" s="2"/>
      <c r="ATP77" s="2"/>
      <c r="ATQ77" s="2"/>
      <c r="ATR77" s="2"/>
      <c r="ATS77" s="2"/>
      <c r="ATT77" s="2"/>
      <c r="ATU77" s="2"/>
      <c r="ATV77" s="2"/>
      <c r="ATW77" s="2"/>
      <c r="ATX77" s="2"/>
      <c r="ATY77" s="2"/>
      <c r="ATZ77" s="2"/>
      <c r="AUA77" s="2"/>
      <c r="AUB77" s="2"/>
      <c r="AUC77" s="2"/>
      <c r="AUD77" s="2"/>
      <c r="AUE77" s="2"/>
      <c r="AUF77" s="2"/>
      <c r="AUG77" s="2"/>
      <c r="AUH77" s="2"/>
      <c r="AUI77" s="2"/>
      <c r="AUJ77" s="2"/>
      <c r="AUK77" s="2"/>
      <c r="AUL77" s="2"/>
      <c r="AUM77" s="2"/>
      <c r="AUN77" s="2"/>
      <c r="AUO77" s="2"/>
      <c r="AUP77" s="2"/>
      <c r="AUQ77" s="2"/>
      <c r="AUR77" s="2"/>
      <c r="AUS77" s="2"/>
      <c r="AUT77" s="2"/>
      <c r="AUU77" s="2"/>
      <c r="AUV77" s="2"/>
      <c r="AUW77" s="2"/>
      <c r="AUX77" s="2"/>
      <c r="AUY77" s="2"/>
      <c r="AUZ77" s="2"/>
      <c r="AVA77" s="2"/>
      <c r="AVB77" s="2"/>
      <c r="AVC77" s="2"/>
      <c r="AVD77" s="2"/>
      <c r="AVE77" s="2"/>
      <c r="AVF77" s="2"/>
      <c r="AVG77" s="2"/>
      <c r="AVH77" s="2"/>
      <c r="AVI77" s="2"/>
      <c r="AVJ77" s="2"/>
      <c r="AVK77" s="2"/>
      <c r="AVL77" s="2"/>
      <c r="AVM77" s="2"/>
      <c r="AVN77" s="2"/>
      <c r="AVO77" s="2"/>
      <c r="AVP77" s="2"/>
      <c r="AVQ77" s="2"/>
      <c r="AVR77" s="2"/>
      <c r="AVS77" s="2"/>
      <c r="AVT77" s="2"/>
      <c r="AVU77" s="2"/>
      <c r="AVV77" s="2"/>
      <c r="AVW77" s="2"/>
      <c r="AVX77" s="2"/>
      <c r="AVY77" s="2"/>
      <c r="AVZ77" s="2"/>
      <c r="AWA77" s="2"/>
      <c r="AWB77" s="2"/>
      <c r="AWC77" s="2"/>
      <c r="AWD77" s="2"/>
      <c r="AWE77" s="2"/>
      <c r="AWF77" s="2"/>
      <c r="AWG77" s="2"/>
      <c r="AWH77" s="2"/>
      <c r="AWI77" s="2"/>
      <c r="AWJ77" s="2"/>
      <c r="AWK77" s="2"/>
      <c r="AWL77" s="2"/>
      <c r="AWM77" s="2"/>
      <c r="AWN77" s="2"/>
      <c r="AWO77" s="2"/>
      <c r="AWP77" s="2"/>
      <c r="AWQ77" s="2"/>
      <c r="AWR77" s="2"/>
      <c r="AWS77" s="2"/>
      <c r="AWT77" s="2"/>
      <c r="AWU77" s="2"/>
      <c r="AWV77" s="2"/>
      <c r="AWW77" s="2"/>
      <c r="AWX77" s="2"/>
      <c r="AWY77" s="2"/>
      <c r="AWZ77" s="2"/>
      <c r="AXA77" s="2"/>
      <c r="AXB77" s="2"/>
      <c r="AXC77" s="2"/>
      <c r="AXD77" s="2"/>
      <c r="AXE77" s="2"/>
      <c r="AXF77" s="2"/>
      <c r="AXG77" s="2"/>
      <c r="AXH77" s="2"/>
      <c r="AXI77" s="2"/>
      <c r="AXJ77" s="2"/>
      <c r="AXK77" s="2"/>
      <c r="AXL77" s="2"/>
      <c r="AXM77" s="2"/>
      <c r="AXN77" s="2"/>
      <c r="AXO77" s="2"/>
      <c r="AXP77" s="2"/>
      <c r="AXQ77" s="2"/>
      <c r="AXR77" s="2"/>
      <c r="AXS77" s="2"/>
      <c r="AXT77" s="2"/>
      <c r="AXU77" s="2"/>
      <c r="AXV77" s="2"/>
      <c r="AXW77" s="2"/>
      <c r="AXX77" s="2"/>
      <c r="AXY77" s="2"/>
      <c r="AXZ77" s="2"/>
      <c r="AYA77" s="2"/>
      <c r="AYB77" s="2"/>
      <c r="AYC77" s="2"/>
      <c r="AYD77" s="2"/>
      <c r="AYE77" s="2"/>
      <c r="AYF77" s="2"/>
      <c r="AYG77" s="2"/>
      <c r="AYH77" s="2"/>
      <c r="AYI77" s="2"/>
      <c r="AYJ77" s="2"/>
      <c r="AYK77" s="2"/>
      <c r="AYL77" s="2"/>
      <c r="AYM77" s="2"/>
      <c r="AYN77" s="2"/>
      <c r="AYO77" s="2"/>
      <c r="AYP77" s="2"/>
      <c r="AYQ77" s="2"/>
      <c r="AYR77" s="2"/>
      <c r="AYS77" s="2"/>
      <c r="AYT77" s="2"/>
      <c r="AYU77" s="2"/>
      <c r="AYV77" s="2"/>
      <c r="AYW77" s="2"/>
      <c r="AYX77" s="2"/>
      <c r="AYY77" s="2"/>
      <c r="AYZ77" s="2"/>
      <c r="AZA77" s="2"/>
      <c r="AZB77" s="2"/>
      <c r="AZC77" s="2"/>
      <c r="AZD77" s="2"/>
      <c r="AZE77" s="2"/>
      <c r="AZF77" s="2"/>
      <c r="AZG77" s="2"/>
      <c r="AZH77" s="2"/>
      <c r="AZI77" s="2"/>
      <c r="AZJ77" s="2"/>
      <c r="AZK77" s="2"/>
      <c r="AZL77" s="2"/>
      <c r="AZM77" s="2"/>
      <c r="AZN77" s="2"/>
      <c r="AZO77" s="2"/>
      <c r="AZP77" s="2"/>
      <c r="AZQ77" s="2"/>
      <c r="AZR77" s="2"/>
      <c r="AZS77" s="2"/>
      <c r="AZT77" s="2"/>
      <c r="AZU77" s="2"/>
      <c r="AZV77" s="2"/>
      <c r="AZW77" s="2"/>
      <c r="AZX77" s="2"/>
      <c r="AZY77" s="2"/>
      <c r="AZZ77" s="2"/>
      <c r="BAA77" s="2"/>
      <c r="BAB77" s="2"/>
      <c r="BAC77" s="2"/>
      <c r="BAD77" s="2"/>
      <c r="BAE77" s="2"/>
      <c r="BAF77" s="2"/>
      <c r="BAG77" s="2"/>
      <c r="BAH77" s="2"/>
      <c r="BAI77" s="2"/>
      <c r="BAJ77" s="2"/>
      <c r="BAK77" s="2"/>
      <c r="BAL77" s="2"/>
      <c r="BAM77" s="2"/>
      <c r="BAN77" s="2"/>
      <c r="BAO77" s="2"/>
      <c r="BAP77" s="2"/>
      <c r="BAQ77" s="2"/>
      <c r="BAR77" s="2"/>
      <c r="BAS77" s="2"/>
      <c r="BAT77" s="2"/>
      <c r="BAU77" s="2"/>
      <c r="BAV77" s="2"/>
      <c r="BAW77" s="2"/>
      <c r="BAX77" s="2"/>
      <c r="BAY77" s="2"/>
      <c r="BAZ77" s="2"/>
      <c r="BBA77" s="2"/>
      <c r="BBB77" s="2"/>
      <c r="BBC77" s="2"/>
      <c r="BBD77" s="2"/>
      <c r="BBE77" s="2"/>
      <c r="BBF77" s="2"/>
      <c r="BBG77" s="2"/>
      <c r="BBH77" s="2"/>
      <c r="BBI77" s="2"/>
      <c r="BBJ77" s="2"/>
      <c r="BBK77" s="2"/>
      <c r="BBL77" s="2"/>
      <c r="BBM77" s="2"/>
      <c r="BBN77" s="2"/>
      <c r="BBO77" s="2"/>
      <c r="BBP77" s="2"/>
      <c r="BBQ77" s="2"/>
      <c r="BBR77" s="2"/>
      <c r="BBS77" s="2"/>
      <c r="BBT77" s="2"/>
      <c r="BBU77" s="2"/>
      <c r="BBV77" s="2"/>
      <c r="BBW77" s="2"/>
      <c r="BBX77" s="2"/>
      <c r="BBY77" s="2"/>
      <c r="BBZ77" s="2"/>
      <c r="BCA77" s="2"/>
      <c r="BCB77" s="2"/>
      <c r="BCC77" s="2"/>
      <c r="BCD77" s="2"/>
      <c r="BCE77" s="2"/>
      <c r="BCF77" s="2"/>
      <c r="BCG77" s="2"/>
      <c r="BCH77" s="2"/>
      <c r="BCI77" s="2"/>
      <c r="BCJ77" s="2"/>
      <c r="BCK77" s="2"/>
      <c r="BCL77" s="2"/>
      <c r="BCM77" s="2"/>
      <c r="BCN77" s="2"/>
      <c r="BCO77" s="2"/>
      <c r="BCP77" s="2"/>
      <c r="BCQ77" s="2"/>
      <c r="BCR77" s="2"/>
      <c r="BCS77" s="2"/>
      <c r="BCT77" s="2"/>
      <c r="BCU77" s="2"/>
      <c r="BCV77" s="2"/>
      <c r="BCW77" s="2"/>
      <c r="BCX77" s="2"/>
      <c r="BCY77" s="2"/>
      <c r="BCZ77" s="2"/>
      <c r="BDA77" s="2"/>
      <c r="BDB77" s="2"/>
      <c r="BDC77" s="2"/>
      <c r="BDD77" s="2"/>
      <c r="BDE77" s="2"/>
      <c r="BDF77" s="2"/>
      <c r="BDG77" s="2"/>
      <c r="BDH77" s="2"/>
      <c r="BDI77" s="2"/>
      <c r="BDJ77" s="2"/>
      <c r="BDK77" s="2"/>
      <c r="BDL77" s="2"/>
      <c r="BDM77" s="2"/>
      <c r="BDN77" s="2"/>
      <c r="BDO77" s="2"/>
      <c r="BDP77" s="2"/>
      <c r="BDQ77" s="2"/>
      <c r="BDR77" s="2"/>
      <c r="BDS77" s="2"/>
      <c r="BDT77" s="2"/>
      <c r="BDU77" s="2"/>
      <c r="BDV77" s="2"/>
      <c r="BDW77" s="2"/>
      <c r="BDX77" s="2"/>
      <c r="BDY77" s="2"/>
      <c r="BDZ77" s="2"/>
      <c r="BEA77" s="2"/>
      <c r="BEB77" s="2"/>
      <c r="BEC77" s="2"/>
      <c r="BED77" s="2"/>
      <c r="BEE77" s="2"/>
      <c r="BEF77" s="2"/>
      <c r="BEG77" s="2"/>
      <c r="BEH77" s="2"/>
      <c r="BEI77" s="2"/>
      <c r="BEJ77" s="2"/>
      <c r="BEK77" s="2"/>
      <c r="BEL77" s="2"/>
      <c r="BEM77" s="2"/>
      <c r="BEN77" s="2"/>
      <c r="BEO77" s="2"/>
      <c r="BEP77" s="2"/>
      <c r="BEQ77" s="2"/>
      <c r="BER77" s="2"/>
      <c r="BES77" s="2"/>
      <c r="BET77" s="2"/>
      <c r="BEU77" s="2"/>
      <c r="BEV77" s="2"/>
      <c r="BEW77" s="2"/>
      <c r="BEX77" s="2"/>
      <c r="BEY77" s="2"/>
      <c r="BEZ77" s="2"/>
      <c r="BFA77" s="2"/>
      <c r="BFB77" s="2"/>
      <c r="BFC77" s="2"/>
      <c r="BFD77" s="2"/>
      <c r="BFE77" s="2"/>
      <c r="BFF77" s="2"/>
      <c r="BFG77" s="2"/>
      <c r="BFH77" s="2"/>
      <c r="BFI77" s="2"/>
      <c r="BFJ77" s="2"/>
      <c r="BFK77" s="2"/>
      <c r="BFL77" s="2"/>
      <c r="BFM77" s="2"/>
      <c r="BFN77" s="2"/>
      <c r="BFO77" s="2"/>
      <c r="BFP77" s="2"/>
      <c r="BFQ77" s="2"/>
      <c r="BFR77" s="2"/>
      <c r="BFS77" s="2"/>
      <c r="BFT77" s="2"/>
      <c r="BFU77" s="2"/>
      <c r="BFV77" s="2"/>
      <c r="BFW77" s="2"/>
      <c r="BFX77" s="2"/>
      <c r="BFY77" s="2"/>
      <c r="BFZ77" s="2"/>
      <c r="BGA77" s="2"/>
      <c r="BGB77" s="2"/>
      <c r="BGC77" s="2"/>
      <c r="BGD77" s="2"/>
      <c r="BGE77" s="2"/>
      <c r="BGF77" s="2"/>
      <c r="BGG77" s="2"/>
      <c r="BGH77" s="2"/>
      <c r="BGI77" s="2"/>
      <c r="BGJ77" s="2"/>
      <c r="BGK77" s="2"/>
      <c r="BGL77" s="2"/>
      <c r="BGM77" s="2"/>
      <c r="BGN77" s="2"/>
      <c r="BGO77" s="2"/>
      <c r="BGP77" s="2"/>
      <c r="BGQ77" s="2"/>
      <c r="BGR77" s="2"/>
      <c r="BGS77" s="2"/>
      <c r="BGT77" s="2"/>
      <c r="BGU77" s="2"/>
      <c r="BGV77" s="2"/>
      <c r="BGW77" s="2"/>
      <c r="BGX77" s="2"/>
      <c r="BGY77" s="2"/>
      <c r="BGZ77" s="2"/>
      <c r="BHA77" s="2"/>
      <c r="BHB77" s="2"/>
      <c r="BHC77" s="2"/>
      <c r="BHD77" s="2"/>
      <c r="BHE77" s="2"/>
      <c r="BHF77" s="2"/>
      <c r="BHG77" s="2"/>
      <c r="BHH77" s="2"/>
      <c r="BHI77" s="2"/>
      <c r="BHJ77" s="2"/>
      <c r="BHK77" s="2"/>
      <c r="BHL77" s="2"/>
      <c r="BHM77" s="2"/>
      <c r="BHN77" s="2"/>
      <c r="BHO77" s="2"/>
      <c r="BHP77" s="2"/>
      <c r="BHQ77" s="2"/>
      <c r="BHR77" s="2"/>
      <c r="BHS77" s="2"/>
      <c r="BHT77" s="2"/>
      <c r="BHU77" s="2"/>
      <c r="BHV77" s="2"/>
      <c r="BHW77" s="2"/>
      <c r="BHX77" s="2"/>
      <c r="BHY77" s="2"/>
      <c r="BHZ77" s="2"/>
      <c r="BIA77" s="2"/>
      <c r="BIB77" s="2"/>
      <c r="BIC77" s="2"/>
      <c r="BID77" s="2"/>
      <c r="BIE77" s="2"/>
      <c r="BIF77" s="2"/>
      <c r="BIG77" s="2"/>
      <c r="BIH77" s="2"/>
      <c r="BII77" s="2"/>
      <c r="BIJ77" s="2"/>
      <c r="BIK77" s="2"/>
      <c r="BIL77" s="2"/>
      <c r="BIM77" s="2"/>
      <c r="BIN77" s="2"/>
      <c r="BIO77" s="2"/>
      <c r="BIP77" s="2"/>
      <c r="BIQ77" s="2"/>
      <c r="BIR77" s="2"/>
      <c r="BIS77" s="2"/>
      <c r="BIT77" s="2"/>
      <c r="BIU77" s="2"/>
      <c r="BIV77" s="2"/>
      <c r="BIW77" s="2"/>
      <c r="BIX77" s="2"/>
      <c r="BIY77" s="2"/>
      <c r="BIZ77" s="2"/>
      <c r="BJA77" s="2"/>
      <c r="BJB77" s="2"/>
      <c r="BJC77" s="2"/>
      <c r="BJD77" s="2"/>
      <c r="BJE77" s="2"/>
      <c r="BJF77" s="2"/>
      <c r="BJG77" s="2"/>
      <c r="BJH77" s="2"/>
      <c r="BJI77" s="2"/>
      <c r="BJJ77" s="2"/>
      <c r="BJK77" s="2"/>
      <c r="BJL77" s="2"/>
      <c r="BJM77" s="2"/>
      <c r="BJN77" s="2"/>
      <c r="BJO77" s="2"/>
      <c r="BJP77" s="2"/>
      <c r="BJQ77" s="2"/>
      <c r="BJR77" s="2"/>
      <c r="BJS77" s="2"/>
      <c r="BJT77" s="2"/>
      <c r="BJU77" s="2"/>
      <c r="BJV77" s="2"/>
      <c r="BJW77" s="2"/>
      <c r="BJX77" s="2"/>
      <c r="BJY77" s="2"/>
      <c r="BJZ77" s="2"/>
      <c r="BKA77" s="2"/>
      <c r="BKB77" s="2"/>
      <c r="BKC77" s="2"/>
      <c r="BKD77" s="2"/>
      <c r="BKE77" s="2"/>
      <c r="BKF77" s="2"/>
      <c r="BKG77" s="2"/>
      <c r="BKH77" s="2"/>
      <c r="BKI77" s="2"/>
      <c r="BKJ77" s="2"/>
      <c r="BKK77" s="2"/>
      <c r="BKL77" s="2"/>
      <c r="BKM77" s="2"/>
      <c r="BKN77" s="2"/>
      <c r="BKO77" s="2"/>
      <c r="BKP77" s="2"/>
      <c r="BKQ77" s="2"/>
      <c r="BKR77" s="2"/>
      <c r="BKS77" s="2"/>
      <c r="BKT77" s="2"/>
      <c r="BKU77" s="2"/>
      <c r="BKV77" s="2"/>
      <c r="BKW77" s="2"/>
      <c r="BKX77" s="2"/>
      <c r="BKY77" s="2"/>
      <c r="BKZ77" s="2"/>
      <c r="BLA77" s="2"/>
      <c r="BLB77" s="2"/>
      <c r="BLC77" s="2"/>
      <c r="BLD77" s="2"/>
      <c r="BLE77" s="2"/>
      <c r="BLF77" s="2"/>
      <c r="BLG77" s="2"/>
      <c r="BLH77" s="2"/>
      <c r="BLI77" s="2"/>
      <c r="BLJ77" s="2"/>
      <c r="BLK77" s="2"/>
      <c r="BLL77" s="2"/>
      <c r="BLM77" s="2"/>
      <c r="BLN77" s="2"/>
      <c r="BLO77" s="2"/>
      <c r="BLP77" s="2"/>
      <c r="BLQ77" s="2"/>
      <c r="BLR77" s="2"/>
      <c r="BLS77" s="2"/>
      <c r="BLT77" s="2"/>
      <c r="BLU77" s="2"/>
      <c r="BLV77" s="2"/>
      <c r="BLW77" s="2"/>
      <c r="BLX77" s="2"/>
      <c r="BLY77" s="2"/>
      <c r="BLZ77" s="2"/>
      <c r="BMA77" s="2"/>
      <c r="BMB77" s="2"/>
      <c r="BMC77" s="2"/>
      <c r="BMD77" s="2"/>
      <c r="BME77" s="2"/>
      <c r="BMF77" s="2"/>
      <c r="BMG77" s="2"/>
      <c r="BMH77" s="2"/>
      <c r="BMI77" s="2"/>
      <c r="BMJ77" s="2"/>
      <c r="BMK77" s="2"/>
      <c r="BML77" s="2"/>
      <c r="BMM77" s="2"/>
      <c r="BMN77" s="2"/>
      <c r="BMO77" s="2"/>
      <c r="BMP77" s="2"/>
      <c r="BMQ77" s="2"/>
      <c r="BMR77" s="2"/>
      <c r="BMS77" s="2"/>
      <c r="BMT77" s="2"/>
      <c r="BMU77" s="2"/>
      <c r="BMV77" s="2"/>
      <c r="BMW77" s="2"/>
      <c r="BMX77" s="2"/>
      <c r="BMY77" s="2"/>
      <c r="BMZ77" s="2"/>
      <c r="BNA77" s="2"/>
      <c r="BNB77" s="2"/>
      <c r="BNC77" s="2"/>
      <c r="BND77" s="2"/>
      <c r="BNE77" s="2"/>
      <c r="BNF77" s="2"/>
      <c r="BNG77" s="2"/>
      <c r="BNH77" s="2"/>
      <c r="BNI77" s="2"/>
      <c r="BNJ77" s="2"/>
      <c r="BNK77" s="2"/>
      <c r="BNL77" s="2"/>
      <c r="BNM77" s="2"/>
      <c r="BNN77" s="2"/>
      <c r="BNO77" s="2"/>
      <c r="BNP77" s="2"/>
      <c r="BNQ77" s="2"/>
      <c r="BNR77" s="2"/>
      <c r="BNS77" s="2"/>
      <c r="BNT77" s="2"/>
      <c r="BNU77" s="2"/>
      <c r="BNV77" s="2"/>
      <c r="BNW77" s="2"/>
      <c r="BNX77" s="2"/>
      <c r="BNY77" s="2"/>
      <c r="BNZ77" s="2"/>
      <c r="BOA77" s="2"/>
      <c r="BOB77" s="2"/>
      <c r="BOC77" s="2"/>
      <c r="BOD77" s="2"/>
      <c r="BOE77" s="2"/>
      <c r="BOF77" s="2"/>
      <c r="BOG77" s="2"/>
      <c r="BOH77" s="2"/>
      <c r="BOI77" s="2"/>
      <c r="BOJ77" s="2"/>
      <c r="BOK77" s="2"/>
      <c r="BOL77" s="2"/>
      <c r="BOM77" s="2"/>
      <c r="BON77" s="2"/>
      <c r="BOO77" s="2"/>
      <c r="BOP77" s="2"/>
      <c r="BOQ77" s="2"/>
      <c r="BOR77" s="2"/>
      <c r="BOS77" s="2"/>
      <c r="BOT77" s="2"/>
      <c r="BOU77" s="2"/>
      <c r="BOV77" s="2"/>
      <c r="BOW77" s="2"/>
      <c r="BOX77" s="2"/>
      <c r="BOY77" s="2"/>
      <c r="BOZ77" s="2"/>
      <c r="BPA77" s="2"/>
      <c r="BPB77" s="2"/>
      <c r="BPC77" s="2"/>
      <c r="BPD77" s="2"/>
      <c r="BPE77" s="2"/>
      <c r="BPF77" s="2"/>
      <c r="BPG77" s="2"/>
      <c r="BPH77" s="2"/>
      <c r="BPI77" s="2"/>
      <c r="BPJ77" s="2"/>
      <c r="BPK77" s="2"/>
      <c r="BPL77" s="2"/>
      <c r="BPM77" s="2"/>
      <c r="BPN77" s="2"/>
      <c r="BPO77" s="2"/>
      <c r="BPP77" s="2"/>
      <c r="BPQ77" s="2"/>
      <c r="BPR77" s="2"/>
      <c r="BPS77" s="2"/>
      <c r="BPT77" s="2"/>
      <c r="BPU77" s="2"/>
      <c r="BPV77" s="2"/>
      <c r="BPW77" s="2"/>
      <c r="BPX77" s="2"/>
      <c r="BPY77" s="2"/>
      <c r="BPZ77" s="2"/>
      <c r="BQA77" s="2"/>
      <c r="BQB77" s="2"/>
      <c r="BQC77" s="2"/>
      <c r="BQD77" s="2"/>
      <c r="BQE77" s="2"/>
      <c r="BQF77" s="2"/>
      <c r="BQG77" s="2"/>
      <c r="BQH77" s="2"/>
      <c r="BQI77" s="2"/>
      <c r="BQJ77" s="2"/>
      <c r="BQK77" s="2"/>
      <c r="BQL77" s="2"/>
      <c r="BQM77" s="2"/>
      <c r="BQN77" s="2"/>
      <c r="BQO77" s="2"/>
      <c r="BQP77" s="2"/>
      <c r="BQQ77" s="2"/>
      <c r="BQR77" s="2"/>
      <c r="BQS77" s="2"/>
      <c r="BQT77" s="2"/>
      <c r="BQU77" s="2"/>
      <c r="BQV77" s="2"/>
      <c r="BQW77" s="2"/>
      <c r="BQX77" s="2"/>
      <c r="BQY77" s="2"/>
      <c r="BQZ77" s="2"/>
      <c r="BRA77" s="2"/>
      <c r="BRB77" s="2"/>
      <c r="BRC77" s="2"/>
      <c r="BRD77" s="2"/>
      <c r="BRE77" s="2"/>
      <c r="BRF77" s="2"/>
      <c r="BRG77" s="2"/>
      <c r="BRH77" s="2"/>
      <c r="BRI77" s="2"/>
      <c r="BRJ77" s="2"/>
      <c r="BRK77" s="2"/>
      <c r="BRL77" s="2"/>
      <c r="BRM77" s="2"/>
      <c r="BRN77" s="2"/>
      <c r="BRO77" s="2"/>
      <c r="BRP77" s="2"/>
      <c r="BRQ77" s="2"/>
      <c r="BRR77" s="2"/>
      <c r="BRS77" s="2"/>
      <c r="BRT77" s="2"/>
      <c r="BRU77" s="2"/>
      <c r="BRV77" s="2"/>
      <c r="BRW77" s="2"/>
      <c r="BRX77" s="2"/>
      <c r="BRY77" s="2"/>
      <c r="BRZ77" s="2"/>
      <c r="BSA77" s="2"/>
      <c r="BSB77" s="2"/>
      <c r="BSC77" s="2"/>
      <c r="BSD77" s="2"/>
      <c r="BSE77" s="2"/>
      <c r="BSF77" s="2"/>
      <c r="BSG77" s="2"/>
      <c r="BSH77" s="2"/>
      <c r="BSI77" s="2"/>
      <c r="BSJ77" s="2"/>
      <c r="BSK77" s="2"/>
      <c r="BSL77" s="2"/>
      <c r="BSM77" s="2"/>
      <c r="BSN77" s="2"/>
      <c r="BSO77" s="2"/>
      <c r="BSP77" s="2"/>
      <c r="BSQ77" s="2"/>
      <c r="BSR77" s="2"/>
      <c r="BSS77" s="2"/>
      <c r="BST77" s="2"/>
      <c r="BSU77" s="2"/>
      <c r="BSV77" s="2"/>
      <c r="BSW77" s="2"/>
      <c r="BSX77" s="2"/>
      <c r="BSY77" s="2"/>
      <c r="BSZ77" s="2"/>
      <c r="BTA77" s="2"/>
      <c r="BTB77" s="2"/>
      <c r="BTC77" s="2"/>
      <c r="BTD77" s="2"/>
      <c r="BTE77" s="2"/>
      <c r="BTF77" s="2"/>
      <c r="BTG77" s="2"/>
      <c r="BTH77" s="2"/>
      <c r="BTI77" s="2"/>
      <c r="BTJ77" s="2"/>
      <c r="BTK77" s="2"/>
      <c r="BTL77" s="2"/>
      <c r="BTM77" s="2"/>
      <c r="BTN77" s="2"/>
      <c r="BTO77" s="2"/>
      <c r="BTP77" s="2"/>
      <c r="BTQ77" s="2"/>
      <c r="BTR77" s="2"/>
      <c r="BTS77" s="2"/>
      <c r="BTT77" s="2"/>
      <c r="BTU77" s="2"/>
      <c r="BTV77" s="2"/>
      <c r="BTW77" s="2"/>
      <c r="BTX77" s="2"/>
      <c r="BTY77" s="2"/>
      <c r="BTZ77" s="2"/>
      <c r="BUA77" s="2"/>
      <c r="BUB77" s="2"/>
      <c r="BUC77" s="2"/>
      <c r="BUD77" s="2"/>
      <c r="BUE77" s="2"/>
      <c r="BUF77" s="2"/>
      <c r="BUG77" s="2"/>
      <c r="BUH77" s="2"/>
      <c r="BUI77" s="2"/>
      <c r="BUJ77" s="2"/>
      <c r="BUK77" s="2"/>
      <c r="BUL77" s="2"/>
      <c r="BUM77" s="2"/>
      <c r="BUN77" s="2"/>
      <c r="BUO77" s="2"/>
      <c r="BUP77" s="2"/>
      <c r="BUQ77" s="2"/>
      <c r="BUR77" s="2"/>
      <c r="BUS77" s="2"/>
      <c r="BUT77" s="2"/>
      <c r="BUU77" s="2"/>
      <c r="BUV77" s="2"/>
      <c r="BUW77" s="2"/>
      <c r="BUX77" s="2"/>
      <c r="BUY77" s="2"/>
      <c r="BUZ77" s="2"/>
      <c r="BVA77" s="2"/>
      <c r="BVB77" s="2"/>
      <c r="BVC77" s="2"/>
      <c r="BVD77" s="2"/>
      <c r="BVE77" s="2"/>
      <c r="BVF77" s="2"/>
      <c r="BVG77" s="2"/>
      <c r="BVH77" s="2"/>
      <c r="BVI77" s="2"/>
      <c r="BVJ77" s="2"/>
      <c r="BVK77" s="2"/>
      <c r="BVL77" s="2"/>
      <c r="BVM77" s="2"/>
      <c r="BVN77" s="2"/>
      <c r="BVO77" s="2"/>
      <c r="BVP77" s="2"/>
      <c r="BVQ77" s="2"/>
      <c r="BVR77" s="2"/>
      <c r="BVS77" s="2"/>
      <c r="BVT77" s="2"/>
      <c r="BVU77" s="2"/>
      <c r="BVV77" s="2"/>
      <c r="BVW77" s="2"/>
      <c r="BVX77" s="2"/>
      <c r="BVY77" s="2"/>
      <c r="BVZ77" s="2"/>
      <c r="BWA77" s="2"/>
      <c r="BWB77" s="2"/>
      <c r="BWC77" s="2"/>
      <c r="BWD77" s="2"/>
      <c r="BWE77" s="2"/>
      <c r="BWF77" s="2"/>
      <c r="BWG77" s="2"/>
      <c r="BWH77" s="2"/>
      <c r="BWI77" s="2"/>
      <c r="BWJ77" s="2"/>
      <c r="BWK77" s="2"/>
      <c r="BWL77" s="2"/>
      <c r="BWM77" s="2"/>
      <c r="BWN77" s="2"/>
      <c r="BWO77" s="2"/>
      <c r="BWP77" s="2"/>
      <c r="BWQ77" s="2"/>
      <c r="BWR77" s="2"/>
      <c r="BWS77" s="2"/>
      <c r="BWT77" s="2"/>
      <c r="BWU77" s="2"/>
      <c r="BWV77" s="2"/>
      <c r="BWW77" s="2"/>
      <c r="BWX77" s="2"/>
      <c r="BWY77" s="2"/>
      <c r="BWZ77" s="2"/>
      <c r="BXA77" s="2"/>
      <c r="BXB77" s="2"/>
      <c r="BXC77" s="2"/>
      <c r="BXD77" s="2"/>
      <c r="BXE77" s="2"/>
      <c r="BXF77" s="2"/>
      <c r="BXG77" s="2"/>
      <c r="BXH77" s="2"/>
      <c r="BXI77" s="2"/>
      <c r="BXJ77" s="2"/>
      <c r="BXK77" s="2"/>
      <c r="BXL77" s="2"/>
      <c r="BXM77" s="2"/>
      <c r="BXN77" s="2"/>
      <c r="BXO77" s="2"/>
      <c r="BXP77" s="2"/>
      <c r="BXQ77" s="2"/>
      <c r="BXR77" s="2"/>
      <c r="BXS77" s="2"/>
      <c r="BXT77" s="2"/>
      <c r="BXU77" s="2"/>
      <c r="BXV77" s="2"/>
      <c r="BXW77" s="2"/>
      <c r="BXX77" s="2"/>
      <c r="BXY77" s="2"/>
      <c r="BXZ77" s="2"/>
      <c r="BYA77" s="2"/>
      <c r="BYB77" s="2"/>
      <c r="BYC77" s="2"/>
      <c r="BYD77" s="2"/>
      <c r="BYE77" s="2"/>
      <c r="BYF77" s="2"/>
      <c r="BYG77" s="2"/>
      <c r="BYH77" s="2"/>
      <c r="BYI77" s="2"/>
      <c r="BYJ77" s="2"/>
      <c r="BYK77" s="2"/>
      <c r="BYL77" s="2"/>
      <c r="BYM77" s="2"/>
      <c r="BYN77" s="2"/>
      <c r="BYO77" s="2"/>
      <c r="BYP77" s="2"/>
      <c r="BYQ77" s="2"/>
      <c r="BYR77" s="2"/>
      <c r="BYS77" s="2"/>
      <c r="BYT77" s="2"/>
      <c r="BYU77" s="2"/>
      <c r="BYV77" s="2"/>
      <c r="BYW77" s="2"/>
      <c r="BYX77" s="2"/>
      <c r="BYY77" s="2"/>
      <c r="BYZ77" s="2"/>
      <c r="BZA77" s="2"/>
      <c r="BZB77" s="2"/>
      <c r="BZC77" s="2"/>
      <c r="BZD77" s="2"/>
      <c r="BZE77" s="2"/>
      <c r="BZF77" s="2"/>
      <c r="BZG77" s="2"/>
      <c r="BZH77" s="2"/>
      <c r="BZI77" s="2"/>
      <c r="BZJ77" s="2"/>
      <c r="BZK77" s="2"/>
      <c r="BZL77" s="2"/>
      <c r="BZM77" s="2"/>
      <c r="BZN77" s="2"/>
      <c r="BZO77" s="2"/>
      <c r="BZP77" s="2"/>
      <c r="BZQ77" s="2"/>
      <c r="BZR77" s="2"/>
      <c r="BZS77" s="2"/>
      <c r="BZT77" s="2"/>
      <c r="BZU77" s="2"/>
      <c r="BZV77" s="2"/>
      <c r="BZW77" s="2"/>
      <c r="BZX77" s="2"/>
      <c r="BZY77" s="2"/>
      <c r="BZZ77" s="2"/>
      <c r="CAA77" s="2"/>
      <c r="CAB77" s="2"/>
      <c r="CAC77" s="2"/>
      <c r="CAD77" s="2"/>
      <c r="CAE77" s="2"/>
      <c r="CAF77" s="2"/>
      <c r="CAG77" s="2"/>
      <c r="CAH77" s="2"/>
      <c r="CAI77" s="2"/>
      <c r="CAJ77" s="2"/>
      <c r="CAK77" s="2"/>
      <c r="CAL77" s="2"/>
      <c r="CAM77" s="2"/>
      <c r="CAN77" s="2"/>
      <c r="CAO77" s="2"/>
      <c r="CAP77" s="2"/>
      <c r="CAQ77" s="2"/>
      <c r="CAR77" s="2"/>
      <c r="CAS77" s="2"/>
      <c r="CAT77" s="2"/>
      <c r="CAU77" s="2"/>
      <c r="CAV77" s="2"/>
      <c r="CAW77" s="2"/>
      <c r="CAX77" s="2"/>
      <c r="CAY77" s="2"/>
      <c r="CAZ77" s="2"/>
      <c r="CBA77" s="2"/>
      <c r="CBB77" s="2"/>
      <c r="CBC77" s="2"/>
      <c r="CBD77" s="2"/>
      <c r="CBE77" s="2"/>
      <c r="CBF77" s="2"/>
      <c r="CBG77" s="2"/>
      <c r="CBH77" s="2"/>
      <c r="CBI77" s="2"/>
      <c r="CBJ77" s="2"/>
      <c r="CBK77" s="2"/>
      <c r="CBL77" s="2"/>
      <c r="CBM77" s="2"/>
      <c r="CBN77" s="2"/>
      <c r="CBO77" s="2"/>
      <c r="CBP77" s="2"/>
      <c r="CBQ77" s="2"/>
      <c r="CBR77" s="2"/>
      <c r="CBS77" s="2"/>
      <c r="CBT77" s="2"/>
      <c r="CBU77" s="2"/>
      <c r="CBV77" s="2"/>
      <c r="CBW77" s="2"/>
      <c r="CBX77" s="2"/>
      <c r="CBY77" s="2"/>
      <c r="CBZ77" s="2"/>
      <c r="CCA77" s="2"/>
      <c r="CCB77" s="2"/>
      <c r="CCC77" s="2"/>
      <c r="CCD77" s="2"/>
      <c r="CCE77" s="2"/>
      <c r="CCF77" s="2"/>
      <c r="CCG77" s="2"/>
      <c r="CCH77" s="2"/>
      <c r="CCI77" s="2"/>
      <c r="CCJ77" s="2"/>
      <c r="CCK77" s="2"/>
      <c r="CCL77" s="2"/>
      <c r="CCM77" s="2"/>
      <c r="CCN77" s="2"/>
      <c r="CCO77" s="2"/>
      <c r="CCP77" s="2"/>
      <c r="CCQ77" s="2"/>
      <c r="CCR77" s="2"/>
      <c r="CCS77" s="2"/>
      <c r="CCT77" s="2"/>
      <c r="CCU77" s="2"/>
      <c r="CCV77" s="2"/>
      <c r="CCW77" s="2"/>
      <c r="CCX77" s="2"/>
      <c r="CCY77" s="2"/>
      <c r="CCZ77" s="2"/>
      <c r="CDA77" s="2"/>
      <c r="CDB77" s="2"/>
      <c r="CDC77" s="2"/>
      <c r="CDD77" s="2"/>
      <c r="CDE77" s="2"/>
      <c r="CDF77" s="2"/>
      <c r="CDG77" s="2"/>
      <c r="CDH77" s="2"/>
      <c r="CDI77" s="2"/>
      <c r="CDJ77" s="2"/>
      <c r="CDK77" s="2"/>
      <c r="CDL77" s="2"/>
      <c r="CDM77" s="2"/>
      <c r="CDN77" s="2"/>
      <c r="CDO77" s="2"/>
      <c r="CDP77" s="2"/>
      <c r="CDQ77" s="2"/>
      <c r="CDR77" s="2"/>
      <c r="CDS77" s="2"/>
      <c r="CDT77" s="2"/>
      <c r="CDU77" s="2"/>
      <c r="CDV77" s="2"/>
      <c r="CDW77" s="2"/>
      <c r="CDX77" s="2"/>
      <c r="CDY77" s="2"/>
      <c r="CDZ77" s="2"/>
      <c r="CEA77" s="2"/>
      <c r="CEB77" s="2"/>
      <c r="CEC77" s="2"/>
      <c r="CED77" s="2"/>
      <c r="CEE77" s="2"/>
      <c r="CEF77" s="2"/>
      <c r="CEG77" s="2"/>
      <c r="CEH77" s="2"/>
      <c r="CEI77" s="2"/>
      <c r="CEJ77" s="2"/>
      <c r="CEK77" s="2"/>
      <c r="CEL77" s="2"/>
      <c r="CEM77" s="2"/>
      <c r="CEN77" s="2"/>
      <c r="CEO77" s="2"/>
      <c r="CEP77" s="2"/>
      <c r="CEQ77" s="2"/>
      <c r="CER77" s="2"/>
      <c r="CES77" s="2"/>
      <c r="CET77" s="2"/>
      <c r="CEU77" s="2"/>
      <c r="CEV77" s="2"/>
      <c r="CEW77" s="2"/>
      <c r="CEX77" s="2"/>
      <c r="CEY77" s="2"/>
      <c r="CEZ77" s="2"/>
      <c r="CFA77" s="2"/>
      <c r="CFB77" s="2"/>
      <c r="CFC77" s="2"/>
      <c r="CFD77" s="2"/>
      <c r="CFE77" s="2"/>
      <c r="CFF77" s="2"/>
      <c r="CFG77" s="2"/>
      <c r="CFH77" s="2"/>
      <c r="CFI77" s="2"/>
      <c r="CFJ77" s="2"/>
      <c r="CFK77" s="2"/>
      <c r="CFL77" s="2"/>
      <c r="CFM77" s="2"/>
      <c r="CFN77" s="2"/>
      <c r="CFO77" s="2"/>
      <c r="CFP77" s="2"/>
      <c r="CFQ77" s="2"/>
      <c r="CFR77" s="2"/>
      <c r="CFS77" s="2"/>
      <c r="CFT77" s="2"/>
      <c r="CFU77" s="2"/>
      <c r="CFV77" s="2"/>
      <c r="CFW77" s="2"/>
      <c r="CFX77" s="2"/>
      <c r="CFY77" s="2"/>
      <c r="CFZ77" s="2"/>
      <c r="CGA77" s="2"/>
      <c r="CGB77" s="2"/>
      <c r="CGC77" s="2"/>
      <c r="CGD77" s="2"/>
      <c r="CGE77" s="2"/>
      <c r="CGF77" s="2"/>
      <c r="CGG77" s="2"/>
      <c r="CGH77" s="2"/>
      <c r="CGI77" s="2"/>
      <c r="CGJ77" s="2"/>
      <c r="CGK77" s="2"/>
      <c r="CGL77" s="2"/>
      <c r="CGM77" s="2"/>
      <c r="CGN77" s="2"/>
      <c r="CGO77" s="2"/>
      <c r="CGP77" s="2"/>
      <c r="CGQ77" s="2"/>
      <c r="CGR77" s="2"/>
      <c r="CGS77" s="2"/>
      <c r="CGT77" s="2"/>
      <c r="CGU77" s="2"/>
      <c r="CGV77" s="2"/>
      <c r="CGW77" s="2"/>
      <c r="CGX77" s="2"/>
      <c r="CGY77" s="2"/>
      <c r="CGZ77" s="2"/>
      <c r="CHA77" s="2"/>
      <c r="CHB77" s="2"/>
      <c r="CHC77" s="2"/>
      <c r="CHD77" s="2"/>
      <c r="CHE77" s="2"/>
      <c r="CHF77" s="2"/>
      <c r="CHG77" s="2"/>
      <c r="CHH77" s="2"/>
      <c r="CHI77" s="2"/>
      <c r="CHJ77" s="2"/>
      <c r="CHK77" s="2"/>
      <c r="CHL77" s="2"/>
      <c r="CHM77" s="2"/>
      <c r="CHN77" s="2"/>
      <c r="CHO77" s="2"/>
      <c r="CHP77" s="2"/>
      <c r="CHQ77" s="2"/>
      <c r="CHR77" s="2"/>
      <c r="CHS77" s="2"/>
      <c r="CHT77" s="2"/>
      <c r="CHU77" s="2"/>
      <c r="CHV77" s="2"/>
      <c r="CHW77" s="2"/>
      <c r="CHX77" s="2"/>
      <c r="CHY77" s="2"/>
      <c r="CHZ77" s="2"/>
      <c r="CIA77" s="2"/>
      <c r="CIB77" s="2"/>
      <c r="CIC77" s="2"/>
      <c r="CID77" s="2"/>
      <c r="CIE77" s="2"/>
      <c r="CIF77" s="2"/>
      <c r="CIG77" s="2"/>
      <c r="CIH77" s="2"/>
      <c r="CII77" s="2"/>
      <c r="CIJ77" s="2"/>
      <c r="CIK77" s="2"/>
      <c r="CIL77" s="2"/>
      <c r="CIM77" s="2"/>
      <c r="CIN77" s="2"/>
      <c r="CIO77" s="2"/>
      <c r="CIP77" s="2"/>
      <c r="CIQ77" s="2"/>
      <c r="CIR77" s="2"/>
      <c r="CIS77" s="2"/>
      <c r="CIT77" s="2"/>
      <c r="CIU77" s="2"/>
      <c r="CIV77" s="2"/>
      <c r="CIW77" s="2"/>
      <c r="CIX77" s="2"/>
      <c r="CIY77" s="2"/>
      <c r="CIZ77" s="2"/>
      <c r="CJA77" s="2"/>
      <c r="CJB77" s="2"/>
      <c r="CJC77" s="2"/>
      <c r="CJD77" s="2"/>
      <c r="CJE77" s="2"/>
      <c r="CJF77" s="2"/>
      <c r="CJG77" s="2"/>
      <c r="CJH77" s="2"/>
      <c r="CJI77" s="2"/>
      <c r="CJJ77" s="2"/>
      <c r="CJK77" s="2"/>
      <c r="CJL77" s="2"/>
      <c r="CJM77" s="2"/>
      <c r="CJN77" s="2"/>
      <c r="CJO77" s="2"/>
      <c r="CJP77" s="2"/>
      <c r="CJQ77" s="2"/>
      <c r="CJR77" s="2"/>
      <c r="CJS77" s="2"/>
      <c r="CJT77" s="2"/>
      <c r="CJU77" s="2"/>
      <c r="CJV77" s="2"/>
      <c r="CJW77" s="2"/>
      <c r="CJX77" s="2"/>
      <c r="CJY77" s="2"/>
      <c r="CJZ77" s="2"/>
      <c r="CKA77" s="2"/>
      <c r="CKB77" s="2"/>
      <c r="CKC77" s="2"/>
      <c r="CKD77" s="2"/>
      <c r="CKE77" s="2"/>
      <c r="CKF77" s="2"/>
      <c r="CKG77" s="2"/>
      <c r="CKH77" s="2"/>
      <c r="CKI77" s="2"/>
      <c r="CKJ77" s="2"/>
      <c r="CKK77" s="2"/>
      <c r="CKL77" s="2"/>
      <c r="CKM77" s="2"/>
      <c r="CKN77" s="2"/>
      <c r="CKO77" s="2"/>
      <c r="CKP77" s="2"/>
      <c r="CKQ77" s="2"/>
      <c r="CKR77" s="2"/>
      <c r="CKS77" s="2"/>
      <c r="CKT77" s="2"/>
      <c r="CKU77" s="2"/>
      <c r="CKV77" s="2"/>
      <c r="CKW77" s="2"/>
      <c r="CKX77" s="2"/>
      <c r="CKY77" s="2"/>
      <c r="CKZ77" s="2"/>
      <c r="CLA77" s="2"/>
      <c r="CLB77" s="2"/>
      <c r="CLC77" s="2"/>
      <c r="CLD77" s="2"/>
      <c r="CLE77" s="2"/>
      <c r="CLF77" s="2"/>
      <c r="CLG77" s="2"/>
      <c r="CLH77" s="2"/>
      <c r="CLI77" s="2"/>
      <c r="CLJ77" s="2"/>
      <c r="CLK77" s="2"/>
      <c r="CLL77" s="2"/>
      <c r="CLM77" s="2"/>
      <c r="CLN77" s="2"/>
      <c r="CLO77" s="2"/>
      <c r="CLP77" s="2"/>
      <c r="CLQ77" s="2"/>
      <c r="CLR77" s="2"/>
      <c r="CLS77" s="2"/>
      <c r="CLT77" s="2"/>
      <c r="CLU77" s="2"/>
      <c r="CLV77" s="2"/>
      <c r="CLW77" s="2"/>
      <c r="CLX77" s="2"/>
      <c r="CLY77" s="2"/>
      <c r="CLZ77" s="2"/>
      <c r="CMA77" s="2"/>
      <c r="CMB77" s="2"/>
      <c r="CMC77" s="2"/>
      <c r="CMD77" s="2"/>
      <c r="CME77" s="2"/>
      <c r="CMF77" s="2"/>
      <c r="CMG77" s="2"/>
      <c r="CMH77" s="2"/>
      <c r="CMI77" s="2"/>
      <c r="CMJ77" s="2"/>
      <c r="CMK77" s="2"/>
      <c r="CML77" s="2"/>
      <c r="CMM77" s="2"/>
      <c r="CMN77" s="2"/>
      <c r="CMO77" s="2"/>
      <c r="CMP77" s="2"/>
      <c r="CMQ77" s="2"/>
      <c r="CMR77" s="2"/>
      <c r="CMS77" s="2"/>
      <c r="CMT77" s="2"/>
      <c r="CMU77" s="2"/>
      <c r="CMV77" s="2"/>
      <c r="CMW77" s="2"/>
      <c r="CMX77" s="2"/>
      <c r="CMY77" s="2"/>
      <c r="CMZ77" s="2"/>
      <c r="CNA77" s="2"/>
      <c r="CNB77" s="2"/>
      <c r="CNC77" s="2"/>
      <c r="CND77" s="2"/>
      <c r="CNE77" s="2"/>
      <c r="CNF77" s="2"/>
      <c r="CNG77" s="2"/>
      <c r="CNH77" s="2"/>
      <c r="CNI77" s="2"/>
      <c r="CNJ77" s="2"/>
      <c r="CNK77" s="2"/>
      <c r="CNL77" s="2"/>
      <c r="CNM77" s="2"/>
      <c r="CNN77" s="2"/>
      <c r="CNO77" s="2"/>
      <c r="CNP77" s="2"/>
      <c r="CNQ77" s="2"/>
      <c r="CNR77" s="2"/>
      <c r="CNS77" s="2"/>
      <c r="CNT77" s="2"/>
      <c r="CNU77" s="2"/>
      <c r="CNV77" s="2"/>
      <c r="CNW77" s="2"/>
      <c r="CNX77" s="2"/>
      <c r="CNY77" s="2"/>
      <c r="CNZ77" s="2"/>
      <c r="COA77" s="2"/>
      <c r="COB77" s="2"/>
      <c r="COC77" s="2"/>
      <c r="COD77" s="2"/>
      <c r="COE77" s="2"/>
      <c r="COF77" s="2"/>
      <c r="COG77" s="2"/>
      <c r="COH77" s="2"/>
      <c r="COI77" s="2"/>
      <c r="COJ77" s="2"/>
      <c r="COK77" s="2"/>
      <c r="COL77" s="2"/>
      <c r="COM77" s="2"/>
      <c r="CON77" s="2"/>
      <c r="COO77" s="2"/>
      <c r="COP77" s="2"/>
      <c r="COQ77" s="2"/>
      <c r="COR77" s="2"/>
      <c r="COS77" s="2"/>
      <c r="COT77" s="2"/>
      <c r="COU77" s="2"/>
      <c r="COV77" s="2"/>
      <c r="COW77" s="2"/>
      <c r="COX77" s="2"/>
      <c r="COY77" s="2"/>
      <c r="COZ77" s="2"/>
      <c r="CPA77" s="2"/>
      <c r="CPB77" s="2"/>
      <c r="CPC77" s="2"/>
      <c r="CPD77" s="2"/>
      <c r="CPE77" s="2"/>
      <c r="CPF77" s="2"/>
      <c r="CPG77" s="2"/>
      <c r="CPH77" s="2"/>
      <c r="CPI77" s="2"/>
      <c r="CPJ77" s="2"/>
      <c r="CPK77" s="2"/>
      <c r="CPL77" s="2"/>
      <c r="CPM77" s="2"/>
      <c r="CPN77" s="2"/>
      <c r="CPO77" s="2"/>
      <c r="CPP77" s="2"/>
      <c r="CPQ77" s="2"/>
      <c r="CPR77" s="2"/>
      <c r="CPS77" s="2"/>
      <c r="CPT77" s="2"/>
      <c r="CPU77" s="2"/>
      <c r="CPV77" s="2"/>
      <c r="CPW77" s="2"/>
      <c r="CPX77" s="2"/>
      <c r="CPY77" s="2"/>
      <c r="CPZ77" s="2"/>
      <c r="CQA77" s="2"/>
      <c r="CQB77" s="2"/>
      <c r="CQC77" s="2"/>
      <c r="CQD77" s="2"/>
      <c r="CQE77" s="2"/>
      <c r="CQF77" s="2"/>
      <c r="CQG77" s="2"/>
      <c r="CQH77" s="2"/>
      <c r="CQI77" s="2"/>
      <c r="CQJ77" s="2"/>
      <c r="CQK77" s="2"/>
      <c r="CQL77" s="2"/>
      <c r="CQM77" s="2"/>
      <c r="CQN77" s="2"/>
      <c r="CQO77" s="2"/>
      <c r="CQP77" s="2"/>
      <c r="CQQ77" s="2"/>
      <c r="CQR77" s="2"/>
      <c r="CQS77" s="2"/>
      <c r="CQT77" s="2"/>
      <c r="CQU77" s="2"/>
      <c r="CQV77" s="2"/>
      <c r="CQW77" s="2"/>
      <c r="CQX77" s="2"/>
      <c r="CQY77" s="2"/>
      <c r="CQZ77" s="2"/>
      <c r="CRA77" s="2"/>
      <c r="CRB77" s="2"/>
      <c r="CRC77" s="2"/>
      <c r="CRD77" s="2"/>
      <c r="CRE77" s="2"/>
      <c r="CRF77" s="2"/>
      <c r="CRG77" s="2"/>
      <c r="CRH77" s="2"/>
      <c r="CRI77" s="2"/>
      <c r="CRJ77" s="2"/>
      <c r="CRK77" s="2"/>
      <c r="CRL77" s="2"/>
      <c r="CRM77" s="2"/>
      <c r="CRN77" s="2"/>
      <c r="CRO77" s="2"/>
      <c r="CRP77" s="2"/>
      <c r="CRQ77" s="2"/>
      <c r="CRR77" s="2"/>
      <c r="CRS77" s="2"/>
      <c r="CRT77" s="2"/>
      <c r="CRU77" s="2"/>
      <c r="CRV77" s="2"/>
      <c r="CRW77" s="2"/>
      <c r="CRX77" s="2"/>
      <c r="CRY77" s="2"/>
      <c r="CRZ77" s="2"/>
      <c r="CSA77" s="2"/>
      <c r="CSB77" s="2"/>
      <c r="CSC77" s="2"/>
      <c r="CSD77" s="2"/>
      <c r="CSE77" s="2"/>
      <c r="CSF77" s="2"/>
      <c r="CSG77" s="2"/>
      <c r="CSH77" s="2"/>
      <c r="CSI77" s="2"/>
      <c r="CSJ77" s="2"/>
      <c r="CSK77" s="2"/>
      <c r="CSL77" s="2"/>
      <c r="CSM77" s="2"/>
      <c r="CSN77" s="2"/>
      <c r="CSO77" s="2"/>
      <c r="CSP77" s="2"/>
      <c r="CSQ77" s="2"/>
      <c r="CSR77" s="2"/>
      <c r="CSS77" s="2"/>
      <c r="CST77" s="2"/>
      <c r="CSU77" s="2"/>
      <c r="CSV77" s="2"/>
      <c r="CSW77" s="2"/>
      <c r="CSX77" s="2"/>
      <c r="CSY77" s="2"/>
      <c r="CSZ77" s="2"/>
      <c r="CTA77" s="2"/>
      <c r="CTB77" s="2"/>
      <c r="CTC77" s="2"/>
      <c r="CTD77" s="2"/>
      <c r="CTE77" s="2"/>
      <c r="CTF77" s="2"/>
      <c r="CTG77" s="2"/>
      <c r="CTH77" s="2"/>
      <c r="CTI77" s="2"/>
      <c r="CTJ77" s="2"/>
      <c r="CTK77" s="2"/>
      <c r="CTL77" s="2"/>
      <c r="CTM77" s="2"/>
      <c r="CTN77" s="2"/>
      <c r="CTO77" s="2"/>
      <c r="CTP77" s="2"/>
      <c r="CTQ77" s="2"/>
      <c r="CTR77" s="2"/>
      <c r="CTS77" s="2"/>
      <c r="CTT77" s="2"/>
      <c r="CTU77" s="2"/>
      <c r="CTV77" s="2"/>
      <c r="CTW77" s="2"/>
      <c r="CTX77" s="2"/>
      <c r="CTY77" s="2"/>
      <c r="CTZ77" s="2"/>
      <c r="CUA77" s="2"/>
      <c r="CUB77" s="2"/>
      <c r="CUC77" s="2"/>
      <c r="CUD77" s="2"/>
      <c r="CUE77" s="2"/>
      <c r="CUF77" s="2"/>
      <c r="CUG77" s="2"/>
      <c r="CUH77" s="2"/>
      <c r="CUI77" s="2"/>
      <c r="CUJ77" s="2"/>
      <c r="CUK77" s="2"/>
      <c r="CUL77" s="2"/>
      <c r="CUM77" s="2"/>
      <c r="CUN77" s="2"/>
      <c r="CUO77" s="2"/>
      <c r="CUP77" s="2"/>
      <c r="CUQ77" s="2"/>
      <c r="CUR77" s="2"/>
      <c r="CUS77" s="2"/>
      <c r="CUT77" s="2"/>
      <c r="CUU77" s="2"/>
      <c r="CUV77" s="2"/>
      <c r="CUW77" s="2"/>
      <c r="CUX77" s="2"/>
      <c r="CUY77" s="2"/>
      <c r="CUZ77" s="2"/>
      <c r="CVA77" s="2"/>
      <c r="CVB77" s="2"/>
      <c r="CVC77" s="2"/>
      <c r="CVD77" s="2"/>
      <c r="CVE77" s="2"/>
      <c r="CVF77" s="2"/>
      <c r="CVG77" s="2"/>
      <c r="CVH77" s="2"/>
      <c r="CVI77" s="2"/>
      <c r="CVJ77" s="2"/>
      <c r="CVK77" s="2"/>
      <c r="CVL77" s="2"/>
      <c r="CVM77" s="2"/>
      <c r="CVN77" s="2"/>
      <c r="CVO77" s="2"/>
      <c r="CVP77" s="2"/>
      <c r="CVQ77" s="2"/>
      <c r="CVR77" s="2"/>
      <c r="CVS77" s="2"/>
      <c r="CVT77" s="2"/>
      <c r="CVU77" s="2"/>
      <c r="CVV77" s="2"/>
      <c r="CVW77" s="2"/>
      <c r="CVX77" s="2"/>
      <c r="CVY77" s="2"/>
      <c r="CVZ77" s="2"/>
      <c r="CWA77" s="2"/>
      <c r="CWB77" s="2"/>
      <c r="CWC77" s="2"/>
      <c r="CWD77" s="2"/>
      <c r="CWE77" s="2"/>
      <c r="CWF77" s="2"/>
      <c r="CWG77" s="2"/>
      <c r="CWH77" s="2"/>
      <c r="CWI77" s="2"/>
      <c r="CWJ77" s="2"/>
      <c r="CWK77" s="2"/>
      <c r="CWL77" s="2"/>
      <c r="CWM77" s="2"/>
      <c r="CWN77" s="2"/>
      <c r="CWO77" s="2"/>
      <c r="CWP77" s="2"/>
      <c r="CWQ77" s="2"/>
      <c r="CWR77" s="2"/>
      <c r="CWS77" s="2"/>
      <c r="CWT77" s="2"/>
      <c r="CWU77" s="2"/>
      <c r="CWV77" s="2"/>
      <c r="CWW77" s="2"/>
      <c r="CWX77" s="2"/>
      <c r="CWY77" s="2"/>
      <c r="CWZ77" s="2"/>
      <c r="CXA77" s="2"/>
      <c r="CXB77" s="2"/>
      <c r="CXC77" s="2"/>
      <c r="CXD77" s="2"/>
      <c r="CXE77" s="2"/>
      <c r="CXF77" s="2"/>
      <c r="CXG77" s="2"/>
      <c r="CXH77" s="2"/>
      <c r="CXI77" s="2"/>
      <c r="CXJ77" s="2"/>
      <c r="CXK77" s="2"/>
      <c r="CXL77" s="2"/>
      <c r="CXM77" s="2"/>
      <c r="CXN77" s="2"/>
      <c r="CXO77" s="2"/>
      <c r="CXP77" s="2"/>
      <c r="CXQ77" s="2"/>
      <c r="CXR77" s="2"/>
      <c r="CXS77" s="2"/>
      <c r="CXT77" s="2"/>
      <c r="CXU77" s="2"/>
      <c r="CXV77" s="2"/>
      <c r="CXW77" s="2"/>
      <c r="CXX77" s="2"/>
      <c r="CXY77" s="2"/>
      <c r="CXZ77" s="2"/>
      <c r="CYA77" s="2"/>
      <c r="CYB77" s="2"/>
      <c r="CYC77" s="2"/>
      <c r="CYD77" s="2"/>
      <c r="CYE77" s="2"/>
      <c r="CYF77" s="2"/>
      <c r="CYG77" s="2"/>
      <c r="CYH77" s="2"/>
      <c r="CYI77" s="2"/>
      <c r="CYJ77" s="2"/>
      <c r="CYK77" s="2"/>
      <c r="CYL77" s="2"/>
      <c r="CYM77" s="2"/>
      <c r="CYN77" s="2"/>
      <c r="CYO77" s="2"/>
      <c r="CYP77" s="2"/>
      <c r="CYQ77" s="2"/>
      <c r="CYR77" s="2"/>
      <c r="CYS77" s="2"/>
      <c r="CYT77" s="2"/>
      <c r="CYU77" s="2"/>
      <c r="CYV77" s="2"/>
      <c r="CYW77" s="2"/>
      <c r="CYX77" s="2"/>
      <c r="CYY77" s="2"/>
      <c r="CYZ77" s="2"/>
      <c r="CZA77" s="2"/>
      <c r="CZB77" s="2"/>
      <c r="CZC77" s="2"/>
      <c r="CZD77" s="2"/>
      <c r="CZE77" s="2"/>
      <c r="CZF77" s="2"/>
      <c r="CZG77" s="2"/>
      <c r="CZH77" s="2"/>
      <c r="CZI77" s="2"/>
      <c r="CZJ77" s="2"/>
      <c r="CZK77" s="2"/>
      <c r="CZL77" s="2"/>
      <c r="CZM77" s="2"/>
      <c r="CZN77" s="2"/>
      <c r="CZO77" s="2"/>
      <c r="CZP77" s="2"/>
      <c r="CZQ77" s="2"/>
      <c r="CZR77" s="2"/>
      <c r="CZS77" s="2"/>
      <c r="CZT77" s="2"/>
      <c r="CZU77" s="2"/>
      <c r="CZV77" s="2"/>
      <c r="CZW77" s="2"/>
      <c r="CZX77" s="2"/>
      <c r="CZY77" s="2"/>
      <c r="CZZ77" s="2"/>
      <c r="DAA77" s="2"/>
      <c r="DAB77" s="2"/>
      <c r="DAC77" s="2"/>
      <c r="DAD77" s="2"/>
      <c r="DAE77" s="2"/>
      <c r="DAF77" s="2"/>
      <c r="DAG77" s="2"/>
      <c r="DAH77" s="2"/>
      <c r="DAI77" s="2"/>
      <c r="DAJ77" s="2"/>
      <c r="DAK77" s="2"/>
      <c r="DAL77" s="2"/>
      <c r="DAM77" s="2"/>
      <c r="DAN77" s="2"/>
      <c r="DAO77" s="2"/>
      <c r="DAP77" s="2"/>
      <c r="DAQ77" s="2"/>
      <c r="DAR77" s="2"/>
      <c r="DAS77" s="2"/>
      <c r="DAT77" s="2"/>
      <c r="DAU77" s="2"/>
      <c r="DAV77" s="2"/>
      <c r="DAW77" s="2"/>
      <c r="DAX77" s="2"/>
      <c r="DAY77" s="2"/>
      <c r="DAZ77" s="2"/>
      <c r="DBA77" s="2"/>
      <c r="DBB77" s="2"/>
      <c r="DBC77" s="2"/>
      <c r="DBD77" s="2"/>
      <c r="DBE77" s="2"/>
      <c r="DBF77" s="2"/>
      <c r="DBG77" s="2"/>
      <c r="DBH77" s="2"/>
      <c r="DBI77" s="2"/>
      <c r="DBJ77" s="2"/>
      <c r="DBK77" s="2"/>
      <c r="DBL77" s="2"/>
      <c r="DBM77" s="2"/>
      <c r="DBN77" s="2"/>
      <c r="DBO77" s="2"/>
      <c r="DBP77" s="2"/>
      <c r="DBQ77" s="2"/>
      <c r="DBR77" s="2"/>
      <c r="DBS77" s="2"/>
      <c r="DBT77" s="2"/>
      <c r="DBU77" s="2"/>
      <c r="DBV77" s="2"/>
      <c r="DBW77" s="2"/>
      <c r="DBX77" s="2"/>
      <c r="DBY77" s="2"/>
      <c r="DBZ77" s="2"/>
      <c r="DCA77" s="2"/>
      <c r="DCB77" s="2"/>
      <c r="DCC77" s="2"/>
      <c r="DCD77" s="2"/>
      <c r="DCE77" s="2"/>
      <c r="DCF77" s="2"/>
      <c r="DCG77" s="2"/>
      <c r="DCH77" s="2"/>
      <c r="DCI77" s="2"/>
      <c r="DCJ77" s="2"/>
      <c r="DCK77" s="2"/>
      <c r="DCL77" s="2"/>
      <c r="DCM77" s="2"/>
      <c r="DCN77" s="2"/>
      <c r="DCO77" s="2"/>
      <c r="DCP77" s="2"/>
      <c r="DCQ77" s="2"/>
      <c r="DCR77" s="2"/>
      <c r="DCS77" s="2"/>
      <c r="DCT77" s="2"/>
      <c r="DCU77" s="2"/>
      <c r="DCV77" s="2"/>
      <c r="DCW77" s="2"/>
      <c r="DCX77" s="2"/>
      <c r="DCY77" s="2"/>
      <c r="DCZ77" s="2"/>
      <c r="DDA77" s="2"/>
      <c r="DDB77" s="2"/>
      <c r="DDC77" s="2"/>
      <c r="DDD77" s="2"/>
      <c r="DDE77" s="2"/>
      <c r="DDF77" s="2"/>
      <c r="DDG77" s="2"/>
      <c r="DDH77" s="2"/>
      <c r="DDI77" s="2"/>
      <c r="DDJ77" s="2"/>
      <c r="DDK77" s="2"/>
      <c r="DDL77" s="2"/>
      <c r="DDM77" s="2"/>
      <c r="DDN77" s="2"/>
      <c r="DDO77" s="2"/>
      <c r="DDP77" s="2"/>
      <c r="DDQ77" s="2"/>
      <c r="DDR77" s="2"/>
      <c r="DDS77" s="2"/>
      <c r="DDT77" s="2"/>
      <c r="DDU77" s="2"/>
      <c r="DDV77" s="2"/>
      <c r="DDW77" s="2"/>
      <c r="DDX77" s="2"/>
      <c r="DDY77" s="2"/>
      <c r="DDZ77" s="2"/>
      <c r="DEA77" s="2"/>
      <c r="DEB77" s="2"/>
      <c r="DEC77" s="2"/>
      <c r="DED77" s="2"/>
      <c r="DEE77" s="2"/>
      <c r="DEF77" s="2"/>
      <c r="DEG77" s="2"/>
      <c r="DEH77" s="2"/>
      <c r="DEI77" s="2"/>
      <c r="DEJ77" s="2"/>
      <c r="DEK77" s="2"/>
      <c r="DEL77" s="2"/>
      <c r="DEM77" s="2"/>
      <c r="DEN77" s="2"/>
      <c r="DEO77" s="2"/>
      <c r="DEP77" s="2"/>
      <c r="DEQ77" s="2"/>
      <c r="DER77" s="2"/>
      <c r="DES77" s="2"/>
      <c r="DET77" s="2"/>
      <c r="DEU77" s="2"/>
      <c r="DEV77" s="2"/>
      <c r="DEW77" s="2"/>
      <c r="DEX77" s="2"/>
      <c r="DEY77" s="2"/>
      <c r="DEZ77" s="2"/>
      <c r="DFA77" s="2"/>
      <c r="DFB77" s="2"/>
      <c r="DFC77" s="2"/>
      <c r="DFD77" s="2"/>
      <c r="DFE77" s="2"/>
      <c r="DFF77" s="2"/>
      <c r="DFG77" s="2"/>
      <c r="DFH77" s="2"/>
      <c r="DFI77" s="2"/>
      <c r="DFJ77" s="2"/>
      <c r="DFK77" s="2"/>
      <c r="DFL77" s="2"/>
      <c r="DFM77" s="2"/>
      <c r="DFN77" s="2"/>
      <c r="DFO77" s="2"/>
      <c r="DFP77" s="2"/>
      <c r="DFQ77" s="2"/>
      <c r="DFR77" s="2"/>
      <c r="DFS77" s="2"/>
      <c r="DFT77" s="2"/>
      <c r="DFU77" s="2"/>
      <c r="DFV77" s="2"/>
      <c r="DFW77" s="2"/>
      <c r="DFX77" s="2"/>
      <c r="DFY77" s="2"/>
      <c r="DFZ77" s="2"/>
      <c r="DGA77" s="2"/>
      <c r="DGB77" s="2"/>
      <c r="DGC77" s="2"/>
      <c r="DGD77" s="2"/>
      <c r="DGE77" s="2"/>
      <c r="DGF77" s="2"/>
      <c r="DGG77" s="2"/>
      <c r="DGH77" s="2"/>
      <c r="DGI77" s="2"/>
      <c r="DGJ77" s="2"/>
      <c r="DGK77" s="2"/>
      <c r="DGL77" s="2"/>
      <c r="DGM77" s="2"/>
      <c r="DGN77" s="2"/>
      <c r="DGO77" s="2"/>
      <c r="DGP77" s="2"/>
      <c r="DGQ77" s="2"/>
      <c r="DGR77" s="2"/>
      <c r="DGS77" s="2"/>
      <c r="DGT77" s="2"/>
      <c r="DGU77" s="2"/>
      <c r="DGV77" s="2"/>
      <c r="DGW77" s="2"/>
      <c r="DGX77" s="2"/>
      <c r="DGY77" s="2"/>
      <c r="DGZ77" s="2"/>
      <c r="DHA77" s="2"/>
      <c r="DHB77" s="2"/>
      <c r="DHC77" s="2"/>
      <c r="DHD77" s="2"/>
      <c r="DHE77" s="2"/>
      <c r="DHF77" s="2"/>
      <c r="DHG77" s="2"/>
      <c r="DHH77" s="2"/>
      <c r="DHI77" s="2"/>
      <c r="DHJ77" s="2"/>
      <c r="DHK77" s="2"/>
      <c r="DHL77" s="2"/>
      <c r="DHM77" s="2"/>
      <c r="DHN77" s="2"/>
      <c r="DHO77" s="2"/>
      <c r="DHP77" s="2"/>
      <c r="DHQ77" s="2"/>
      <c r="DHR77" s="2"/>
      <c r="DHS77" s="2"/>
      <c r="DHT77" s="2"/>
      <c r="DHU77" s="2"/>
      <c r="DHV77" s="2"/>
      <c r="DHW77" s="2"/>
      <c r="DHX77" s="2"/>
      <c r="DHY77" s="2"/>
      <c r="DHZ77" s="2"/>
      <c r="DIA77" s="2"/>
      <c r="DIB77" s="2"/>
      <c r="DIC77" s="2"/>
      <c r="DID77" s="2"/>
      <c r="DIE77" s="2"/>
      <c r="DIF77" s="2"/>
      <c r="DIG77" s="2"/>
      <c r="DIH77" s="2"/>
      <c r="DII77" s="2"/>
      <c r="DIJ77" s="2"/>
      <c r="DIK77" s="2"/>
      <c r="DIL77" s="2"/>
      <c r="DIM77" s="2"/>
      <c r="DIN77" s="2"/>
      <c r="DIO77" s="2"/>
      <c r="DIP77" s="2"/>
      <c r="DIQ77" s="2"/>
      <c r="DIR77" s="2"/>
      <c r="DIS77" s="2"/>
      <c r="DIT77" s="2"/>
      <c r="DIU77" s="2"/>
      <c r="DIV77" s="2"/>
      <c r="DIW77" s="2"/>
      <c r="DIX77" s="2"/>
      <c r="DIY77" s="2"/>
      <c r="DIZ77" s="2"/>
      <c r="DJA77" s="2"/>
      <c r="DJB77" s="2"/>
      <c r="DJC77" s="2"/>
      <c r="DJD77" s="2"/>
      <c r="DJE77" s="2"/>
      <c r="DJF77" s="2"/>
      <c r="DJG77" s="2"/>
      <c r="DJH77" s="2"/>
      <c r="DJI77" s="2"/>
      <c r="DJJ77" s="2"/>
      <c r="DJK77" s="2"/>
      <c r="DJL77" s="2"/>
      <c r="DJM77" s="2"/>
      <c r="DJN77" s="2"/>
      <c r="DJO77" s="2"/>
      <c r="DJP77" s="2"/>
      <c r="DJQ77" s="2"/>
      <c r="DJR77" s="2"/>
      <c r="DJS77" s="2"/>
      <c r="DJT77" s="2"/>
      <c r="DJU77" s="2"/>
      <c r="DJV77" s="2"/>
      <c r="DJW77" s="2"/>
      <c r="DJX77" s="2"/>
      <c r="DJY77" s="2"/>
      <c r="DJZ77" s="2"/>
      <c r="DKA77" s="2"/>
      <c r="DKB77" s="2"/>
      <c r="DKC77" s="2"/>
      <c r="DKD77" s="2"/>
      <c r="DKE77" s="2"/>
      <c r="DKF77" s="2"/>
      <c r="DKG77" s="2"/>
      <c r="DKH77" s="2"/>
      <c r="DKI77" s="2"/>
      <c r="DKJ77" s="2"/>
      <c r="DKK77" s="2"/>
      <c r="DKL77" s="2"/>
      <c r="DKM77" s="2"/>
      <c r="DKN77" s="2"/>
      <c r="DKO77" s="2"/>
      <c r="DKP77" s="2"/>
      <c r="DKQ77" s="2"/>
      <c r="DKR77" s="2"/>
      <c r="DKS77" s="2"/>
      <c r="DKT77" s="2"/>
      <c r="DKU77" s="2"/>
      <c r="DKV77" s="2"/>
      <c r="DKW77" s="2"/>
      <c r="DKX77" s="2"/>
      <c r="DKY77" s="2"/>
      <c r="DKZ77" s="2"/>
      <c r="DLA77" s="2"/>
      <c r="DLB77" s="2"/>
      <c r="DLC77" s="2"/>
      <c r="DLD77" s="2"/>
      <c r="DLE77" s="2"/>
      <c r="DLF77" s="2"/>
      <c r="DLG77" s="2"/>
      <c r="DLH77" s="2"/>
      <c r="DLI77" s="2"/>
      <c r="DLJ77" s="2"/>
      <c r="DLK77" s="2"/>
      <c r="DLL77" s="2"/>
      <c r="DLM77" s="2"/>
      <c r="DLN77" s="2"/>
      <c r="DLO77" s="2"/>
      <c r="DLP77" s="2"/>
      <c r="DLQ77" s="2"/>
      <c r="DLR77" s="2"/>
      <c r="DLS77" s="2"/>
      <c r="DLT77" s="2"/>
      <c r="DLU77" s="2"/>
      <c r="DLV77" s="2"/>
      <c r="DLW77" s="2"/>
      <c r="DLX77" s="2"/>
      <c r="DLY77" s="2"/>
      <c r="DLZ77" s="2"/>
      <c r="DMA77" s="2"/>
      <c r="DMB77" s="2"/>
      <c r="DMC77" s="2"/>
      <c r="DMD77" s="2"/>
      <c r="DME77" s="2"/>
      <c r="DMF77" s="2"/>
      <c r="DMG77" s="2"/>
      <c r="DMH77" s="2"/>
      <c r="DMI77" s="2"/>
      <c r="DMJ77" s="2"/>
      <c r="DMK77" s="2"/>
      <c r="DML77" s="2"/>
      <c r="DMM77" s="2"/>
      <c r="DMN77" s="2"/>
      <c r="DMO77" s="2"/>
      <c r="DMP77" s="2"/>
      <c r="DMQ77" s="2"/>
      <c r="DMR77" s="2"/>
      <c r="DMS77" s="2"/>
      <c r="DMT77" s="2"/>
      <c r="DMU77" s="2"/>
      <c r="DMV77" s="2"/>
      <c r="DMW77" s="2"/>
      <c r="DMX77" s="2"/>
      <c r="DMY77" s="2"/>
      <c r="DMZ77" s="2"/>
      <c r="DNA77" s="2"/>
      <c r="DNB77" s="2"/>
      <c r="DNC77" s="2"/>
      <c r="DND77" s="2"/>
      <c r="DNE77" s="2"/>
      <c r="DNF77" s="2"/>
      <c r="DNG77" s="2"/>
      <c r="DNH77" s="2"/>
      <c r="DNI77" s="2"/>
      <c r="DNJ77" s="2"/>
      <c r="DNK77" s="2"/>
      <c r="DNL77" s="2"/>
      <c r="DNM77" s="2"/>
      <c r="DNN77" s="2"/>
      <c r="DNO77" s="2"/>
      <c r="DNP77" s="2"/>
      <c r="DNQ77" s="2"/>
      <c r="DNR77" s="2"/>
      <c r="DNS77" s="2"/>
      <c r="DNT77" s="2"/>
      <c r="DNU77" s="2"/>
      <c r="DNV77" s="2"/>
      <c r="DNW77" s="2"/>
      <c r="DNX77" s="2"/>
      <c r="DNY77" s="2"/>
      <c r="DNZ77" s="2"/>
      <c r="DOA77" s="2"/>
      <c r="DOB77" s="2"/>
      <c r="DOC77" s="2"/>
      <c r="DOD77" s="2"/>
      <c r="DOE77" s="2"/>
      <c r="DOF77" s="2"/>
      <c r="DOG77" s="2"/>
      <c r="DOH77" s="2"/>
      <c r="DOI77" s="2"/>
      <c r="DOJ77" s="2"/>
      <c r="DOK77" s="2"/>
      <c r="DOL77" s="2"/>
      <c r="DOM77" s="2"/>
      <c r="DON77" s="2"/>
      <c r="DOO77" s="2"/>
      <c r="DOP77" s="2"/>
      <c r="DOQ77" s="2"/>
      <c r="DOR77" s="2"/>
      <c r="DOS77" s="2"/>
      <c r="DOT77" s="2"/>
      <c r="DOU77" s="2"/>
      <c r="DOV77" s="2"/>
      <c r="DOW77" s="2"/>
      <c r="DOX77" s="2"/>
      <c r="DOY77" s="2"/>
      <c r="DOZ77" s="2"/>
      <c r="DPA77" s="2"/>
      <c r="DPB77" s="2"/>
      <c r="DPC77" s="2"/>
      <c r="DPD77" s="2"/>
      <c r="DPE77" s="2"/>
      <c r="DPF77" s="2"/>
      <c r="DPG77" s="2"/>
      <c r="DPH77" s="2"/>
      <c r="DPI77" s="2"/>
      <c r="DPJ77" s="2"/>
      <c r="DPK77" s="2"/>
      <c r="DPL77" s="2"/>
      <c r="DPM77" s="2"/>
      <c r="DPN77" s="2"/>
      <c r="DPO77" s="2"/>
      <c r="DPP77" s="2"/>
      <c r="DPQ77" s="2"/>
      <c r="DPR77" s="2"/>
      <c r="DPS77" s="2"/>
      <c r="DPT77" s="2"/>
      <c r="DPU77" s="2"/>
      <c r="DPV77" s="2"/>
      <c r="DPW77" s="2"/>
      <c r="DPX77" s="2"/>
      <c r="DPY77" s="2"/>
      <c r="DPZ77" s="2"/>
      <c r="DQA77" s="2"/>
      <c r="DQB77" s="2"/>
      <c r="DQC77" s="2"/>
      <c r="DQD77" s="2"/>
      <c r="DQE77" s="2"/>
      <c r="DQF77" s="2"/>
      <c r="DQG77" s="2"/>
      <c r="DQH77" s="2"/>
      <c r="DQI77" s="2"/>
      <c r="DQJ77" s="2"/>
      <c r="DQK77" s="2"/>
      <c r="DQL77" s="2"/>
      <c r="DQM77" s="2"/>
      <c r="DQN77" s="2"/>
      <c r="DQO77" s="2"/>
      <c r="DQP77" s="2"/>
      <c r="DQQ77" s="2"/>
      <c r="DQR77" s="2"/>
      <c r="DQS77" s="2"/>
      <c r="DQT77" s="2"/>
      <c r="DQU77" s="2"/>
      <c r="DQV77" s="2"/>
      <c r="DQW77" s="2"/>
      <c r="DQX77" s="2"/>
      <c r="DQY77" s="2"/>
      <c r="DQZ77" s="2"/>
      <c r="DRA77" s="2"/>
      <c r="DRB77" s="2"/>
      <c r="DRC77" s="2"/>
      <c r="DRD77" s="2"/>
      <c r="DRE77" s="2"/>
      <c r="DRF77" s="2"/>
      <c r="DRG77" s="2"/>
      <c r="DRH77" s="2"/>
      <c r="DRI77" s="2"/>
      <c r="DRJ77" s="2"/>
      <c r="DRK77" s="2"/>
      <c r="DRL77" s="2"/>
      <c r="DRM77" s="2"/>
      <c r="DRN77" s="2"/>
      <c r="DRO77" s="2"/>
      <c r="DRP77" s="2"/>
      <c r="DRQ77" s="2"/>
      <c r="DRR77" s="2"/>
      <c r="DRS77" s="2"/>
      <c r="DRT77" s="2"/>
      <c r="DRU77" s="2"/>
      <c r="DRV77" s="2"/>
      <c r="DRW77" s="2"/>
      <c r="DRX77" s="2"/>
      <c r="DRY77" s="2"/>
      <c r="DRZ77" s="2"/>
      <c r="DSA77" s="2"/>
      <c r="DSB77" s="2"/>
      <c r="DSC77" s="2"/>
      <c r="DSD77" s="2"/>
      <c r="DSE77" s="2"/>
      <c r="DSF77" s="2"/>
      <c r="DSG77" s="2"/>
      <c r="DSH77" s="2"/>
      <c r="DSI77" s="2"/>
      <c r="DSJ77" s="2"/>
      <c r="DSK77" s="2"/>
      <c r="DSL77" s="2"/>
      <c r="DSM77" s="2"/>
      <c r="DSN77" s="2"/>
      <c r="DSO77" s="2"/>
      <c r="DSP77" s="2"/>
      <c r="DSQ77" s="2"/>
      <c r="DSR77" s="2"/>
      <c r="DSS77" s="2"/>
      <c r="DST77" s="2"/>
      <c r="DSU77" s="2"/>
      <c r="DSV77" s="2"/>
      <c r="DSW77" s="2"/>
      <c r="DSX77" s="2"/>
      <c r="DSY77" s="2"/>
      <c r="DSZ77" s="2"/>
      <c r="DTA77" s="2"/>
      <c r="DTB77" s="2"/>
      <c r="DTC77" s="2"/>
      <c r="DTD77" s="2"/>
      <c r="DTE77" s="2"/>
      <c r="DTF77" s="2"/>
      <c r="DTG77" s="2"/>
      <c r="DTH77" s="2"/>
      <c r="DTI77" s="2"/>
      <c r="DTJ77" s="2"/>
      <c r="DTK77" s="2"/>
      <c r="DTL77" s="2"/>
      <c r="DTM77" s="2"/>
      <c r="DTN77" s="2"/>
      <c r="DTO77" s="2"/>
      <c r="DTP77" s="2"/>
      <c r="DTQ77" s="2"/>
      <c r="DTR77" s="2"/>
      <c r="DTS77" s="2"/>
      <c r="DTT77" s="2"/>
      <c r="DTU77" s="2"/>
      <c r="DTV77" s="2"/>
      <c r="DTW77" s="2"/>
      <c r="DTX77" s="2"/>
      <c r="DTY77" s="2"/>
      <c r="DTZ77" s="2"/>
      <c r="DUA77" s="2"/>
      <c r="DUB77" s="2"/>
      <c r="DUC77" s="2"/>
      <c r="DUD77" s="2"/>
      <c r="DUE77" s="2"/>
      <c r="DUF77" s="2"/>
      <c r="DUG77" s="2"/>
      <c r="DUH77" s="2"/>
      <c r="DUI77" s="2"/>
      <c r="DUJ77" s="2"/>
      <c r="DUK77" s="2"/>
      <c r="DUL77" s="2"/>
      <c r="DUM77" s="2"/>
      <c r="DUN77" s="2"/>
      <c r="DUO77" s="2"/>
      <c r="DUP77" s="2"/>
      <c r="DUQ77" s="2"/>
      <c r="DUR77" s="2"/>
      <c r="DUS77" s="2"/>
      <c r="DUT77" s="2"/>
      <c r="DUU77" s="2"/>
      <c r="DUV77" s="2"/>
      <c r="DUW77" s="2"/>
      <c r="DUX77" s="2"/>
      <c r="DUY77" s="2"/>
      <c r="DUZ77" s="2"/>
      <c r="DVA77" s="2"/>
      <c r="DVB77" s="2"/>
      <c r="DVC77" s="2"/>
      <c r="DVD77" s="2"/>
      <c r="DVE77" s="2"/>
      <c r="DVF77" s="2"/>
      <c r="DVG77" s="2"/>
      <c r="DVH77" s="2"/>
      <c r="DVI77" s="2"/>
      <c r="DVJ77" s="2"/>
      <c r="DVK77" s="2"/>
      <c r="DVL77" s="2"/>
      <c r="DVM77" s="2"/>
      <c r="DVN77" s="2"/>
      <c r="DVO77" s="2"/>
      <c r="DVP77" s="2"/>
      <c r="DVQ77" s="2"/>
      <c r="DVR77" s="2"/>
      <c r="DVS77" s="2"/>
      <c r="DVT77" s="2"/>
      <c r="DVU77" s="2"/>
      <c r="DVV77" s="2"/>
      <c r="DVW77" s="2"/>
      <c r="DVX77" s="2"/>
      <c r="DVY77" s="2"/>
      <c r="DVZ77" s="2"/>
      <c r="DWA77" s="2"/>
      <c r="DWB77" s="2"/>
      <c r="DWC77" s="2"/>
      <c r="DWD77" s="2"/>
      <c r="DWE77" s="2"/>
      <c r="DWF77" s="2"/>
      <c r="DWG77" s="2"/>
      <c r="DWH77" s="2"/>
      <c r="DWI77" s="2"/>
      <c r="DWJ77" s="2"/>
      <c r="DWK77" s="2"/>
      <c r="DWL77" s="2"/>
      <c r="DWM77" s="2"/>
      <c r="DWN77" s="2"/>
      <c r="DWO77" s="2"/>
      <c r="DWP77" s="2"/>
      <c r="DWQ77" s="2"/>
      <c r="DWR77" s="2"/>
      <c r="DWS77" s="2"/>
      <c r="DWT77" s="2"/>
      <c r="DWU77" s="2"/>
      <c r="DWV77" s="2"/>
      <c r="DWW77" s="2"/>
      <c r="DWX77" s="2"/>
      <c r="DWY77" s="2"/>
      <c r="DWZ77" s="2"/>
      <c r="DXA77" s="2"/>
      <c r="DXB77" s="2"/>
      <c r="DXC77" s="2"/>
      <c r="DXD77" s="2"/>
      <c r="DXE77" s="2"/>
      <c r="DXF77" s="2"/>
      <c r="DXG77" s="2"/>
      <c r="DXH77" s="2"/>
      <c r="DXI77" s="2"/>
      <c r="DXJ77" s="2"/>
      <c r="DXK77" s="2"/>
      <c r="DXL77" s="2"/>
      <c r="DXM77" s="2"/>
      <c r="DXN77" s="2"/>
      <c r="DXO77" s="2"/>
      <c r="DXP77" s="2"/>
      <c r="DXQ77" s="2"/>
      <c r="DXR77" s="2"/>
      <c r="DXS77" s="2"/>
      <c r="DXT77" s="2"/>
      <c r="DXU77" s="2"/>
      <c r="DXV77" s="2"/>
      <c r="DXW77" s="2"/>
      <c r="DXX77" s="2"/>
      <c r="DXY77" s="2"/>
      <c r="DXZ77" s="2"/>
      <c r="DYA77" s="2"/>
      <c r="DYB77" s="2"/>
      <c r="DYC77" s="2"/>
      <c r="DYD77" s="2"/>
      <c r="DYE77" s="2"/>
      <c r="DYF77" s="2"/>
      <c r="DYG77" s="2"/>
      <c r="DYH77" s="2"/>
      <c r="DYI77" s="2"/>
      <c r="DYJ77" s="2"/>
      <c r="DYK77" s="2"/>
      <c r="DYL77" s="2"/>
      <c r="DYM77" s="2"/>
      <c r="DYN77" s="2"/>
      <c r="DYO77" s="2"/>
      <c r="DYP77" s="2"/>
      <c r="DYQ77" s="2"/>
      <c r="DYR77" s="2"/>
      <c r="DYS77" s="2"/>
      <c r="DYT77" s="2"/>
      <c r="DYU77" s="2"/>
      <c r="DYV77" s="2"/>
      <c r="DYW77" s="2"/>
      <c r="DYX77" s="2"/>
      <c r="DYY77" s="2"/>
      <c r="DYZ77" s="2"/>
      <c r="DZA77" s="2"/>
      <c r="DZB77" s="2"/>
      <c r="DZC77" s="2"/>
      <c r="DZD77" s="2"/>
      <c r="DZE77" s="2"/>
      <c r="DZF77" s="2"/>
      <c r="DZG77" s="2"/>
      <c r="DZH77" s="2"/>
      <c r="DZI77" s="2"/>
      <c r="DZJ77" s="2"/>
      <c r="DZK77" s="2"/>
      <c r="DZL77" s="2"/>
      <c r="DZM77" s="2"/>
      <c r="DZN77" s="2"/>
      <c r="DZO77" s="2"/>
      <c r="DZP77" s="2"/>
      <c r="DZQ77" s="2"/>
      <c r="DZR77" s="2"/>
      <c r="DZS77" s="2"/>
      <c r="DZT77" s="2"/>
      <c r="DZU77" s="2"/>
      <c r="DZV77" s="2"/>
      <c r="DZW77" s="2"/>
      <c r="DZX77" s="2"/>
      <c r="DZY77" s="2"/>
      <c r="DZZ77" s="2"/>
      <c r="EAA77" s="2"/>
      <c r="EAB77" s="2"/>
      <c r="EAC77" s="2"/>
      <c r="EAD77" s="2"/>
      <c r="EAE77" s="2"/>
      <c r="EAF77" s="2"/>
      <c r="EAG77" s="2"/>
      <c r="EAH77" s="2"/>
      <c r="EAI77" s="2"/>
      <c r="EAJ77" s="2"/>
      <c r="EAK77" s="2"/>
      <c r="EAL77" s="2"/>
      <c r="EAM77" s="2"/>
      <c r="EAN77" s="2"/>
      <c r="EAO77" s="2"/>
      <c r="EAP77" s="2"/>
      <c r="EAQ77" s="2"/>
      <c r="EAR77" s="2"/>
      <c r="EAS77" s="2"/>
      <c r="EAT77" s="2"/>
      <c r="EAU77" s="2"/>
      <c r="EAV77" s="2"/>
      <c r="EAW77" s="2"/>
      <c r="EAX77" s="2"/>
      <c r="EAY77" s="2"/>
      <c r="EAZ77" s="2"/>
      <c r="EBA77" s="2"/>
      <c r="EBB77" s="2"/>
      <c r="EBC77" s="2"/>
      <c r="EBD77" s="2"/>
      <c r="EBE77" s="2"/>
      <c r="EBF77" s="2"/>
      <c r="EBG77" s="2"/>
      <c r="EBH77" s="2"/>
      <c r="EBI77" s="2"/>
      <c r="EBJ77" s="2"/>
      <c r="EBK77" s="2"/>
      <c r="EBL77" s="2"/>
      <c r="EBM77" s="2"/>
      <c r="EBN77" s="2"/>
      <c r="EBO77" s="2"/>
      <c r="EBP77" s="2"/>
      <c r="EBQ77" s="2"/>
      <c r="EBR77" s="2"/>
      <c r="EBS77" s="2"/>
      <c r="EBT77" s="2"/>
      <c r="EBU77" s="2"/>
      <c r="EBV77" s="2"/>
      <c r="EBW77" s="2"/>
      <c r="EBX77" s="2"/>
      <c r="EBY77" s="2"/>
      <c r="EBZ77" s="2"/>
      <c r="ECA77" s="2"/>
      <c r="ECB77" s="2"/>
      <c r="ECC77" s="2"/>
      <c r="ECD77" s="2"/>
      <c r="ECE77" s="2"/>
      <c r="ECF77" s="2"/>
      <c r="ECG77" s="2"/>
      <c r="ECH77" s="2"/>
      <c r="ECI77" s="2"/>
      <c r="ECJ77" s="2"/>
      <c r="ECK77" s="2"/>
      <c r="ECL77" s="2"/>
      <c r="ECM77" s="2"/>
      <c r="ECN77" s="2"/>
      <c r="ECO77" s="2"/>
      <c r="ECP77" s="2"/>
      <c r="ECQ77" s="2"/>
      <c r="ECR77" s="2"/>
      <c r="ECS77" s="2"/>
      <c r="ECT77" s="2"/>
      <c r="ECU77" s="2"/>
      <c r="ECV77" s="2"/>
      <c r="ECW77" s="2"/>
      <c r="ECX77" s="2"/>
      <c r="ECY77" s="2"/>
      <c r="ECZ77" s="2"/>
      <c r="EDA77" s="2"/>
      <c r="EDB77" s="2"/>
      <c r="EDC77" s="2"/>
      <c r="EDD77" s="2"/>
      <c r="EDE77" s="2"/>
      <c r="EDF77" s="2"/>
      <c r="EDG77" s="2"/>
      <c r="EDH77" s="2"/>
      <c r="EDI77" s="2"/>
      <c r="EDJ77" s="2"/>
      <c r="EDK77" s="2"/>
      <c r="EDL77" s="2"/>
      <c r="EDM77" s="2"/>
      <c r="EDN77" s="2"/>
      <c r="EDO77" s="2"/>
      <c r="EDP77" s="2"/>
      <c r="EDQ77" s="2"/>
      <c r="EDR77" s="2"/>
      <c r="EDS77" s="2"/>
      <c r="EDT77" s="2"/>
      <c r="EDU77" s="2"/>
      <c r="EDV77" s="2"/>
      <c r="EDW77" s="2"/>
      <c r="EDX77" s="2"/>
      <c r="EDY77" s="2"/>
      <c r="EDZ77" s="2"/>
      <c r="EEA77" s="2"/>
      <c r="EEB77" s="2"/>
      <c r="EEC77" s="2"/>
      <c r="EED77" s="2"/>
      <c r="EEE77" s="2"/>
      <c r="EEF77" s="2"/>
      <c r="EEG77" s="2"/>
      <c r="EEH77" s="2"/>
      <c r="EEI77" s="2"/>
      <c r="EEJ77" s="2"/>
      <c r="EEK77" s="2"/>
      <c r="EEL77" s="2"/>
      <c r="EEM77" s="2"/>
      <c r="EEN77" s="2"/>
      <c r="EEO77" s="2"/>
      <c r="EEP77" s="2"/>
      <c r="EEQ77" s="2"/>
      <c r="EER77" s="2"/>
      <c r="EES77" s="2"/>
      <c r="EET77" s="2"/>
      <c r="EEU77" s="2"/>
      <c r="EEV77" s="2"/>
      <c r="EEW77" s="2"/>
      <c r="EEX77" s="2"/>
      <c r="EEY77" s="2"/>
      <c r="EEZ77" s="2"/>
      <c r="EFA77" s="2"/>
      <c r="EFB77" s="2"/>
      <c r="EFC77" s="2"/>
      <c r="EFD77" s="2"/>
      <c r="EFE77" s="2"/>
      <c r="EFF77" s="2"/>
      <c r="EFG77" s="2"/>
      <c r="EFH77" s="2"/>
      <c r="EFI77" s="2"/>
      <c r="EFJ77" s="2"/>
      <c r="EFK77" s="2"/>
      <c r="EFL77" s="2"/>
      <c r="EFM77" s="2"/>
      <c r="EFN77" s="2"/>
      <c r="EFO77" s="2"/>
      <c r="EFP77" s="2"/>
      <c r="EFQ77" s="2"/>
      <c r="EFR77" s="2"/>
      <c r="EFS77" s="2"/>
      <c r="EFT77" s="2"/>
      <c r="EFU77" s="2"/>
      <c r="EFV77" s="2"/>
      <c r="EFW77" s="2"/>
      <c r="EFX77" s="2"/>
      <c r="EFY77" s="2"/>
      <c r="EFZ77" s="2"/>
      <c r="EGA77" s="2"/>
      <c r="EGB77" s="2"/>
      <c r="EGC77" s="2"/>
      <c r="EGD77" s="2"/>
      <c r="EGE77" s="2"/>
      <c r="EGF77" s="2"/>
      <c r="EGG77" s="2"/>
      <c r="EGH77" s="2"/>
      <c r="EGI77" s="2"/>
      <c r="EGJ77" s="2"/>
      <c r="EGK77" s="2"/>
      <c r="EGL77" s="2"/>
      <c r="EGM77" s="2"/>
      <c r="EGN77" s="2"/>
      <c r="EGO77" s="2"/>
      <c r="EGP77" s="2"/>
      <c r="EGQ77" s="2"/>
      <c r="EGR77" s="2"/>
      <c r="EGS77" s="2"/>
      <c r="EGT77" s="2"/>
      <c r="EGU77" s="2"/>
      <c r="EGV77" s="2"/>
      <c r="EGW77" s="2"/>
      <c r="EGX77" s="2"/>
      <c r="EGY77" s="2"/>
      <c r="EGZ77" s="2"/>
      <c r="EHA77" s="2"/>
      <c r="EHB77" s="2"/>
      <c r="EHC77" s="2"/>
      <c r="EHD77" s="2"/>
      <c r="EHE77" s="2"/>
      <c r="EHF77" s="2"/>
      <c r="EHG77" s="2"/>
      <c r="EHH77" s="2"/>
      <c r="EHI77" s="2"/>
      <c r="EHJ77" s="2"/>
      <c r="EHK77" s="2"/>
      <c r="EHL77" s="2"/>
      <c r="EHM77" s="2"/>
      <c r="EHN77" s="2"/>
      <c r="EHO77" s="2"/>
      <c r="EHP77" s="2"/>
      <c r="EHQ77" s="2"/>
      <c r="EHR77" s="2"/>
      <c r="EHS77" s="2"/>
      <c r="EHT77" s="2"/>
      <c r="EHU77" s="2"/>
      <c r="EHV77" s="2"/>
      <c r="EHW77" s="2"/>
      <c r="EHX77" s="2"/>
      <c r="EHY77" s="2"/>
      <c r="EHZ77" s="2"/>
      <c r="EIA77" s="2"/>
      <c r="EIB77" s="2"/>
      <c r="EIC77" s="2"/>
      <c r="EID77" s="2"/>
      <c r="EIE77" s="2"/>
      <c r="EIF77" s="2"/>
      <c r="EIG77" s="2"/>
      <c r="EIH77" s="2"/>
      <c r="EII77" s="2"/>
      <c r="EIJ77" s="2"/>
      <c r="EIK77" s="2"/>
      <c r="EIL77" s="2"/>
      <c r="EIM77" s="2"/>
      <c r="EIN77" s="2"/>
      <c r="EIO77" s="2"/>
      <c r="EIP77" s="2"/>
      <c r="EIQ77" s="2"/>
      <c r="EIR77" s="2"/>
      <c r="EIS77" s="2"/>
      <c r="EIT77" s="2"/>
      <c r="EIU77" s="2"/>
      <c r="EIV77" s="2"/>
      <c r="EIW77" s="2"/>
      <c r="EIX77" s="2"/>
      <c r="EIY77" s="2"/>
      <c r="EIZ77" s="2"/>
      <c r="EJA77" s="2"/>
      <c r="EJB77" s="2"/>
      <c r="EJC77" s="2"/>
      <c r="EJD77" s="2"/>
      <c r="EJE77" s="2"/>
      <c r="EJF77" s="2"/>
      <c r="EJG77" s="2"/>
      <c r="EJH77" s="2"/>
      <c r="EJI77" s="2"/>
      <c r="EJJ77" s="2"/>
      <c r="EJK77" s="2"/>
      <c r="EJL77" s="2"/>
      <c r="EJM77" s="2"/>
      <c r="EJN77" s="2"/>
      <c r="EJO77" s="2"/>
      <c r="EJP77" s="2"/>
      <c r="EJQ77" s="2"/>
      <c r="EJR77" s="2"/>
      <c r="EJS77" s="2"/>
      <c r="EJT77" s="2"/>
      <c r="EJU77" s="2"/>
      <c r="EJV77" s="2"/>
      <c r="EJW77" s="2"/>
      <c r="EJX77" s="2"/>
      <c r="EJY77" s="2"/>
      <c r="EJZ77" s="2"/>
      <c r="EKA77" s="2"/>
      <c r="EKB77" s="2"/>
      <c r="EKC77" s="2"/>
      <c r="EKD77" s="2"/>
      <c r="EKE77" s="2"/>
      <c r="EKF77" s="2"/>
      <c r="EKG77" s="2"/>
      <c r="EKH77" s="2"/>
      <c r="EKI77" s="2"/>
      <c r="EKJ77" s="2"/>
      <c r="EKK77" s="2"/>
      <c r="EKL77" s="2"/>
      <c r="EKM77" s="2"/>
      <c r="EKN77" s="2"/>
      <c r="EKO77" s="2"/>
      <c r="EKP77" s="2"/>
      <c r="EKQ77" s="2"/>
      <c r="EKR77" s="2"/>
      <c r="EKS77" s="2"/>
      <c r="EKT77" s="2"/>
      <c r="EKU77" s="2"/>
      <c r="EKV77" s="2"/>
      <c r="EKW77" s="2"/>
      <c r="EKX77" s="2"/>
      <c r="EKY77" s="2"/>
      <c r="EKZ77" s="2"/>
      <c r="ELA77" s="2"/>
      <c r="ELB77" s="2"/>
      <c r="ELC77" s="2"/>
      <c r="ELD77" s="2"/>
      <c r="ELE77" s="2"/>
      <c r="ELF77" s="2"/>
      <c r="ELG77" s="2"/>
      <c r="ELH77" s="2"/>
      <c r="ELI77" s="2"/>
      <c r="ELJ77" s="2"/>
      <c r="ELK77" s="2"/>
      <c r="ELL77" s="2"/>
      <c r="ELM77" s="2"/>
      <c r="ELN77" s="2"/>
      <c r="ELO77" s="2"/>
      <c r="ELP77" s="2"/>
      <c r="ELQ77" s="2"/>
      <c r="ELR77" s="2"/>
      <c r="ELS77" s="2"/>
      <c r="ELT77" s="2"/>
      <c r="ELU77" s="2"/>
      <c r="ELV77" s="2"/>
      <c r="ELW77" s="2"/>
      <c r="ELX77" s="2"/>
      <c r="ELY77" s="2"/>
      <c r="ELZ77" s="2"/>
      <c r="EMA77" s="2"/>
      <c r="EMB77" s="2"/>
      <c r="EMC77" s="2"/>
      <c r="EMD77" s="2"/>
      <c r="EME77" s="2"/>
      <c r="EMF77" s="2"/>
      <c r="EMG77" s="2"/>
      <c r="EMH77" s="2"/>
      <c r="EMI77" s="2"/>
      <c r="EMJ77" s="2"/>
      <c r="EMK77" s="2"/>
      <c r="EML77" s="2"/>
      <c r="EMM77" s="2"/>
      <c r="EMN77" s="2"/>
      <c r="EMO77" s="2"/>
      <c r="EMP77" s="2"/>
      <c r="EMQ77" s="2"/>
      <c r="EMR77" s="2"/>
      <c r="EMS77" s="2"/>
      <c r="EMT77" s="2"/>
      <c r="EMU77" s="2"/>
      <c r="EMV77" s="2"/>
      <c r="EMW77" s="2"/>
      <c r="EMX77" s="2"/>
      <c r="EMY77" s="2"/>
      <c r="EMZ77" s="2"/>
      <c r="ENA77" s="2"/>
      <c r="ENB77" s="2"/>
      <c r="ENC77" s="2"/>
      <c r="END77" s="2"/>
      <c r="ENE77" s="2"/>
      <c r="ENF77" s="2"/>
      <c r="ENG77" s="2"/>
      <c r="ENH77" s="2"/>
      <c r="ENI77" s="2"/>
      <c r="ENJ77" s="2"/>
      <c r="ENK77" s="2"/>
      <c r="ENL77" s="2"/>
      <c r="ENM77" s="2"/>
      <c r="ENN77" s="2"/>
      <c r="ENO77" s="2"/>
      <c r="ENP77" s="2"/>
      <c r="ENQ77" s="2"/>
      <c r="ENR77" s="2"/>
      <c r="ENS77" s="2"/>
      <c r="ENT77" s="2"/>
      <c r="ENU77" s="2"/>
      <c r="ENV77" s="2"/>
      <c r="ENW77" s="2"/>
      <c r="ENX77" s="2"/>
      <c r="ENY77" s="2"/>
      <c r="ENZ77" s="2"/>
      <c r="EOA77" s="2"/>
      <c r="EOB77" s="2"/>
      <c r="EOC77" s="2"/>
      <c r="EOD77" s="2"/>
      <c r="EOE77" s="2"/>
      <c r="EOF77" s="2"/>
      <c r="EOG77" s="2"/>
      <c r="EOH77" s="2"/>
      <c r="EOI77" s="2"/>
      <c r="EOJ77" s="2"/>
      <c r="EOK77" s="2"/>
      <c r="EOL77" s="2"/>
      <c r="EOM77" s="2"/>
      <c r="EON77" s="2"/>
      <c r="EOO77" s="2"/>
      <c r="EOP77" s="2"/>
      <c r="EOQ77" s="2"/>
      <c r="EOR77" s="2"/>
      <c r="EOS77" s="2"/>
      <c r="EOT77" s="2"/>
      <c r="EOU77" s="2"/>
      <c r="EOV77" s="2"/>
      <c r="EOW77" s="2"/>
      <c r="EOX77" s="2"/>
      <c r="EOY77" s="2"/>
      <c r="EOZ77" s="2"/>
      <c r="EPA77" s="2"/>
      <c r="EPB77" s="2"/>
      <c r="EPC77" s="2"/>
      <c r="EPD77" s="2"/>
      <c r="EPE77" s="2"/>
      <c r="EPF77" s="2"/>
      <c r="EPG77" s="2"/>
      <c r="EPH77" s="2"/>
      <c r="EPI77" s="2"/>
      <c r="EPJ77" s="2"/>
      <c r="EPK77" s="2"/>
      <c r="EPL77" s="2"/>
      <c r="EPM77" s="2"/>
      <c r="EPN77" s="2"/>
      <c r="EPO77" s="2"/>
      <c r="EPP77" s="2"/>
      <c r="EPQ77" s="2"/>
      <c r="EPR77" s="2"/>
      <c r="EPS77" s="2"/>
      <c r="EPT77" s="2"/>
      <c r="EPU77" s="2"/>
      <c r="EPV77" s="2"/>
      <c r="EPW77" s="2"/>
      <c r="EPX77" s="2"/>
      <c r="EPY77" s="2"/>
      <c r="EPZ77" s="2"/>
      <c r="EQA77" s="2"/>
      <c r="EQB77" s="2"/>
      <c r="EQC77" s="2"/>
      <c r="EQD77" s="2"/>
      <c r="EQE77" s="2"/>
      <c r="EQF77" s="2"/>
      <c r="EQG77" s="2"/>
      <c r="EQH77" s="2"/>
      <c r="EQI77" s="2"/>
      <c r="EQJ77" s="2"/>
      <c r="EQK77" s="2"/>
      <c r="EQL77" s="2"/>
      <c r="EQM77" s="2"/>
      <c r="EQN77" s="2"/>
      <c r="EQO77" s="2"/>
      <c r="EQP77" s="2"/>
      <c r="EQQ77" s="2"/>
      <c r="EQR77" s="2"/>
      <c r="EQS77" s="2"/>
      <c r="EQT77" s="2"/>
      <c r="EQU77" s="2"/>
      <c r="EQV77" s="2"/>
      <c r="EQW77" s="2"/>
      <c r="EQX77" s="2"/>
      <c r="EQY77" s="2"/>
      <c r="EQZ77" s="2"/>
      <c r="ERA77" s="2"/>
      <c r="ERB77" s="2"/>
      <c r="ERC77" s="2"/>
      <c r="ERD77" s="2"/>
      <c r="ERE77" s="2"/>
      <c r="ERF77" s="2"/>
      <c r="ERG77" s="2"/>
      <c r="ERH77" s="2"/>
      <c r="ERI77" s="2"/>
      <c r="ERJ77" s="2"/>
      <c r="ERK77" s="2"/>
      <c r="ERL77" s="2"/>
      <c r="ERM77" s="2"/>
      <c r="ERN77" s="2"/>
      <c r="ERO77" s="2"/>
      <c r="ERP77" s="2"/>
      <c r="ERQ77" s="2"/>
      <c r="ERR77" s="2"/>
      <c r="ERS77" s="2"/>
      <c r="ERT77" s="2"/>
      <c r="ERU77" s="2"/>
      <c r="ERV77" s="2"/>
      <c r="ERW77" s="2"/>
      <c r="ERX77" s="2"/>
      <c r="ERY77" s="2"/>
      <c r="ERZ77" s="2"/>
      <c r="ESA77" s="2"/>
      <c r="ESB77" s="2"/>
      <c r="ESC77" s="2"/>
      <c r="ESD77" s="2"/>
      <c r="ESE77" s="2"/>
      <c r="ESF77" s="2"/>
      <c r="ESG77" s="2"/>
      <c r="ESH77" s="2"/>
      <c r="ESI77" s="2"/>
      <c r="ESJ77" s="2"/>
      <c r="ESK77" s="2"/>
      <c r="ESL77" s="2"/>
      <c r="ESM77" s="2"/>
      <c r="ESN77" s="2"/>
      <c r="ESO77" s="2"/>
      <c r="ESP77" s="2"/>
      <c r="ESQ77" s="2"/>
      <c r="ESR77" s="2"/>
      <c r="ESS77" s="2"/>
      <c r="EST77" s="2"/>
      <c r="ESU77" s="2"/>
      <c r="ESV77" s="2"/>
      <c r="ESW77" s="2"/>
      <c r="ESX77" s="2"/>
      <c r="ESY77" s="2"/>
      <c r="ESZ77" s="2"/>
      <c r="ETA77" s="2"/>
      <c r="ETB77" s="2"/>
      <c r="ETC77" s="2"/>
      <c r="ETD77" s="2"/>
      <c r="ETE77" s="2"/>
      <c r="ETF77" s="2"/>
      <c r="ETG77" s="2"/>
      <c r="ETH77" s="2"/>
      <c r="ETI77" s="2"/>
      <c r="ETJ77" s="2"/>
      <c r="ETK77" s="2"/>
      <c r="ETL77" s="2"/>
      <c r="ETM77" s="2"/>
      <c r="ETN77" s="2"/>
      <c r="ETO77" s="2"/>
      <c r="ETP77" s="2"/>
      <c r="ETQ77" s="2"/>
      <c r="ETR77" s="2"/>
      <c r="ETS77" s="2"/>
      <c r="ETT77" s="2"/>
      <c r="ETU77" s="2"/>
      <c r="ETV77" s="2"/>
      <c r="ETW77" s="2"/>
      <c r="ETX77" s="2"/>
      <c r="ETY77" s="2"/>
      <c r="ETZ77" s="2"/>
      <c r="EUA77" s="2"/>
      <c r="EUB77" s="2"/>
      <c r="EUC77" s="2"/>
      <c r="EUD77" s="2"/>
      <c r="EUE77" s="2"/>
      <c r="EUF77" s="2"/>
      <c r="EUG77" s="2"/>
      <c r="EUH77" s="2"/>
      <c r="EUI77" s="2"/>
      <c r="EUJ77" s="2"/>
      <c r="EUK77" s="2"/>
      <c r="EUL77" s="2"/>
      <c r="EUM77" s="2"/>
      <c r="EUN77" s="2"/>
      <c r="EUO77" s="2"/>
      <c r="EUP77" s="2"/>
      <c r="EUQ77" s="2"/>
      <c r="EUR77" s="2"/>
      <c r="EUS77" s="2"/>
      <c r="EUT77" s="2"/>
      <c r="EUU77" s="2"/>
      <c r="EUV77" s="2"/>
      <c r="EUW77" s="2"/>
      <c r="EUX77" s="2"/>
      <c r="EUY77" s="2"/>
      <c r="EUZ77" s="2"/>
      <c r="EVA77" s="2"/>
      <c r="EVB77" s="2"/>
      <c r="EVC77" s="2"/>
      <c r="EVD77" s="2"/>
      <c r="EVE77" s="2"/>
      <c r="EVF77" s="2"/>
      <c r="EVG77" s="2"/>
      <c r="EVH77" s="2"/>
      <c r="EVI77" s="2"/>
      <c r="EVJ77" s="2"/>
      <c r="EVK77" s="2"/>
      <c r="EVL77" s="2"/>
      <c r="EVM77" s="2"/>
      <c r="EVN77" s="2"/>
      <c r="EVO77" s="2"/>
      <c r="EVP77" s="2"/>
      <c r="EVQ77" s="2"/>
      <c r="EVR77" s="2"/>
      <c r="EVS77" s="2"/>
      <c r="EVT77" s="2"/>
      <c r="EVU77" s="2"/>
      <c r="EVV77" s="2"/>
      <c r="EVW77" s="2"/>
      <c r="EVX77" s="2"/>
      <c r="EVY77" s="2"/>
      <c r="EVZ77" s="2"/>
      <c r="EWA77" s="2"/>
      <c r="EWB77" s="2"/>
      <c r="EWC77" s="2"/>
      <c r="EWD77" s="2"/>
      <c r="EWE77" s="2"/>
      <c r="EWF77" s="2"/>
      <c r="EWG77" s="2"/>
      <c r="EWH77" s="2"/>
      <c r="EWI77" s="2"/>
      <c r="EWJ77" s="2"/>
      <c r="EWK77" s="2"/>
      <c r="EWL77" s="2"/>
      <c r="EWM77" s="2"/>
      <c r="EWN77" s="2"/>
      <c r="EWO77" s="2"/>
      <c r="EWP77" s="2"/>
      <c r="EWQ77" s="2"/>
      <c r="EWR77" s="2"/>
      <c r="EWS77" s="2"/>
      <c r="EWT77" s="2"/>
      <c r="EWU77" s="2"/>
      <c r="EWV77" s="2"/>
      <c r="EWW77" s="2"/>
      <c r="EWX77" s="2"/>
      <c r="EWY77" s="2"/>
      <c r="EWZ77" s="2"/>
      <c r="EXA77" s="2"/>
      <c r="EXB77" s="2"/>
      <c r="EXC77" s="2"/>
      <c r="EXD77" s="2"/>
      <c r="EXE77" s="2"/>
      <c r="EXF77" s="2"/>
      <c r="EXG77" s="2"/>
      <c r="EXH77" s="2"/>
      <c r="EXI77" s="2"/>
      <c r="EXJ77" s="2"/>
      <c r="EXK77" s="2"/>
      <c r="EXL77" s="2"/>
      <c r="EXM77" s="2"/>
      <c r="EXN77" s="2"/>
      <c r="EXO77" s="2"/>
      <c r="EXP77" s="2"/>
      <c r="EXQ77" s="2"/>
      <c r="EXR77" s="2"/>
      <c r="EXS77" s="2"/>
      <c r="EXT77" s="2"/>
      <c r="EXU77" s="2"/>
      <c r="EXV77" s="2"/>
      <c r="EXW77" s="2"/>
      <c r="EXX77" s="2"/>
      <c r="EXY77" s="2"/>
      <c r="EXZ77" s="2"/>
      <c r="EYA77" s="2"/>
      <c r="EYB77" s="2"/>
      <c r="EYC77" s="2"/>
      <c r="EYD77" s="2"/>
      <c r="EYE77" s="2"/>
      <c r="EYF77" s="2"/>
      <c r="EYG77" s="2"/>
      <c r="EYH77" s="2"/>
      <c r="EYI77" s="2"/>
      <c r="EYJ77" s="2"/>
      <c r="EYK77" s="2"/>
      <c r="EYL77" s="2"/>
      <c r="EYM77" s="2"/>
      <c r="EYN77" s="2"/>
      <c r="EYO77" s="2"/>
      <c r="EYP77" s="2"/>
      <c r="EYQ77" s="2"/>
      <c r="EYR77" s="2"/>
      <c r="EYS77" s="2"/>
      <c r="EYT77" s="2"/>
      <c r="EYU77" s="2"/>
      <c r="EYV77" s="2"/>
      <c r="EYW77" s="2"/>
      <c r="EYX77" s="2"/>
      <c r="EYY77" s="2"/>
      <c r="EYZ77" s="2"/>
      <c r="EZA77" s="2"/>
      <c r="EZB77" s="2"/>
      <c r="EZC77" s="2"/>
      <c r="EZD77" s="2"/>
      <c r="EZE77" s="2"/>
      <c r="EZF77" s="2"/>
      <c r="EZG77" s="2"/>
      <c r="EZH77" s="2"/>
      <c r="EZI77" s="2"/>
      <c r="EZJ77" s="2"/>
      <c r="EZK77" s="2"/>
      <c r="EZL77" s="2"/>
      <c r="EZM77" s="2"/>
      <c r="EZN77" s="2"/>
      <c r="EZO77" s="2"/>
      <c r="EZP77" s="2"/>
      <c r="EZQ77" s="2"/>
      <c r="EZR77" s="2"/>
      <c r="EZS77" s="2"/>
      <c r="EZT77" s="2"/>
      <c r="EZU77" s="2"/>
      <c r="EZV77" s="2"/>
      <c r="EZW77" s="2"/>
      <c r="EZX77" s="2"/>
      <c r="EZY77" s="2"/>
      <c r="EZZ77" s="2"/>
      <c r="FAA77" s="2"/>
      <c r="FAB77" s="2"/>
      <c r="FAC77" s="2"/>
      <c r="FAD77" s="2"/>
      <c r="FAE77" s="2"/>
      <c r="FAF77" s="2"/>
      <c r="FAG77" s="2"/>
      <c r="FAH77" s="2"/>
      <c r="FAI77" s="2"/>
      <c r="FAJ77" s="2"/>
      <c r="FAK77" s="2"/>
      <c r="FAL77" s="2"/>
      <c r="FAM77" s="2"/>
      <c r="FAN77" s="2"/>
      <c r="FAO77" s="2"/>
      <c r="FAP77" s="2"/>
      <c r="FAQ77" s="2"/>
      <c r="FAR77" s="2"/>
      <c r="FAS77" s="2"/>
      <c r="FAT77" s="2"/>
      <c r="FAU77" s="2"/>
      <c r="FAV77" s="2"/>
      <c r="FAW77" s="2"/>
      <c r="FAX77" s="2"/>
      <c r="FAY77" s="2"/>
      <c r="FAZ77" s="2"/>
      <c r="FBA77" s="2"/>
      <c r="FBB77" s="2"/>
      <c r="FBC77" s="2"/>
      <c r="FBD77" s="2"/>
      <c r="FBE77" s="2"/>
      <c r="FBF77" s="2"/>
      <c r="FBG77" s="2"/>
      <c r="FBH77" s="2"/>
      <c r="FBI77" s="2"/>
      <c r="FBJ77" s="2"/>
      <c r="FBK77" s="2"/>
      <c r="FBL77" s="2"/>
      <c r="FBM77" s="2"/>
      <c r="FBN77" s="2"/>
      <c r="FBO77" s="2"/>
      <c r="FBP77" s="2"/>
      <c r="FBQ77" s="2"/>
      <c r="FBR77" s="2"/>
      <c r="FBS77" s="2"/>
      <c r="FBT77" s="2"/>
      <c r="FBU77" s="2"/>
      <c r="FBV77" s="2"/>
      <c r="FBW77" s="2"/>
      <c r="FBX77" s="2"/>
      <c r="FBY77" s="2"/>
      <c r="FBZ77" s="2"/>
      <c r="FCA77" s="2"/>
      <c r="FCB77" s="2"/>
      <c r="FCC77" s="2"/>
      <c r="FCD77" s="2"/>
      <c r="FCE77" s="2"/>
      <c r="FCF77" s="2"/>
      <c r="FCG77" s="2"/>
      <c r="FCH77" s="2"/>
      <c r="FCI77" s="2"/>
      <c r="FCJ77" s="2"/>
      <c r="FCK77" s="2"/>
      <c r="FCL77" s="2"/>
      <c r="FCM77" s="2"/>
      <c r="FCN77" s="2"/>
      <c r="FCO77" s="2"/>
      <c r="FCP77" s="2"/>
      <c r="FCQ77" s="2"/>
      <c r="FCR77" s="2"/>
      <c r="FCS77" s="2"/>
      <c r="FCT77" s="2"/>
      <c r="FCU77" s="2"/>
      <c r="FCV77" s="2"/>
      <c r="FCW77" s="2"/>
      <c r="FCX77" s="2"/>
      <c r="FCY77" s="2"/>
      <c r="FCZ77" s="2"/>
      <c r="FDA77" s="2"/>
      <c r="FDB77" s="2"/>
      <c r="FDC77" s="2"/>
      <c r="FDD77" s="2"/>
      <c r="FDE77" s="2"/>
      <c r="FDF77" s="2"/>
      <c r="FDG77" s="2"/>
      <c r="FDH77" s="2"/>
      <c r="FDI77" s="2"/>
      <c r="FDJ77" s="2"/>
      <c r="FDK77" s="2"/>
      <c r="FDL77" s="2"/>
      <c r="FDM77" s="2"/>
      <c r="FDN77" s="2"/>
      <c r="FDO77" s="2"/>
      <c r="FDP77" s="2"/>
      <c r="FDQ77" s="2"/>
      <c r="FDR77" s="2"/>
      <c r="FDS77" s="2"/>
      <c r="FDT77" s="2"/>
      <c r="FDU77" s="2"/>
      <c r="FDV77" s="2"/>
      <c r="FDW77" s="2"/>
      <c r="FDX77" s="2"/>
      <c r="FDY77" s="2"/>
      <c r="FDZ77" s="2"/>
      <c r="FEA77" s="2"/>
      <c r="FEB77" s="2"/>
      <c r="FEC77" s="2"/>
      <c r="FED77" s="2"/>
      <c r="FEE77" s="2"/>
      <c r="FEF77" s="2"/>
      <c r="FEG77" s="2"/>
      <c r="FEH77" s="2"/>
      <c r="FEI77" s="2"/>
      <c r="FEJ77" s="2"/>
      <c r="FEK77" s="2"/>
      <c r="FEL77" s="2"/>
      <c r="FEM77" s="2"/>
      <c r="FEN77" s="2"/>
      <c r="FEO77" s="2"/>
      <c r="FEP77" s="2"/>
      <c r="FEQ77" s="2"/>
      <c r="FER77" s="2"/>
      <c r="FES77" s="2"/>
      <c r="FET77" s="2"/>
      <c r="FEU77" s="2"/>
      <c r="FEV77" s="2"/>
      <c r="FEW77" s="2"/>
      <c r="FEX77" s="2"/>
      <c r="FEY77" s="2"/>
      <c r="FEZ77" s="2"/>
      <c r="FFA77" s="2"/>
      <c r="FFB77" s="2"/>
      <c r="FFC77" s="2"/>
      <c r="FFD77" s="2"/>
      <c r="FFE77" s="2"/>
      <c r="FFF77" s="2"/>
      <c r="FFG77" s="2"/>
      <c r="FFH77" s="2"/>
      <c r="FFI77" s="2"/>
      <c r="FFJ77" s="2"/>
      <c r="FFK77" s="2"/>
      <c r="FFL77" s="2"/>
      <c r="FFM77" s="2"/>
      <c r="FFN77" s="2"/>
      <c r="FFO77" s="2"/>
      <c r="FFP77" s="2"/>
      <c r="FFQ77" s="2"/>
      <c r="FFR77" s="2"/>
      <c r="FFS77" s="2"/>
      <c r="FFT77" s="2"/>
      <c r="FFU77" s="2"/>
      <c r="FFV77" s="2"/>
      <c r="FFW77" s="2"/>
      <c r="FFX77" s="2"/>
      <c r="FFY77" s="2"/>
      <c r="FFZ77" s="2"/>
      <c r="FGA77" s="2"/>
      <c r="FGB77" s="2"/>
      <c r="FGC77" s="2"/>
      <c r="FGD77" s="2"/>
      <c r="FGE77" s="2"/>
      <c r="FGF77" s="2"/>
      <c r="FGG77" s="2"/>
      <c r="FGH77" s="2"/>
      <c r="FGI77" s="2"/>
      <c r="FGJ77" s="2"/>
      <c r="FGK77" s="2"/>
      <c r="FGL77" s="2"/>
      <c r="FGM77" s="2"/>
      <c r="FGN77" s="2"/>
      <c r="FGO77" s="2"/>
      <c r="FGP77" s="2"/>
      <c r="FGQ77" s="2"/>
      <c r="FGR77" s="2"/>
      <c r="FGS77" s="2"/>
      <c r="FGT77" s="2"/>
      <c r="FGU77" s="2"/>
      <c r="FGV77" s="2"/>
      <c r="FGW77" s="2"/>
      <c r="FGX77" s="2"/>
      <c r="FGY77" s="2"/>
      <c r="FGZ77" s="2"/>
      <c r="FHA77" s="2"/>
      <c r="FHB77" s="2"/>
      <c r="FHC77" s="2"/>
      <c r="FHD77" s="2"/>
      <c r="FHE77" s="2"/>
      <c r="FHF77" s="2"/>
      <c r="FHG77" s="2"/>
      <c r="FHH77" s="2"/>
      <c r="FHI77" s="2"/>
      <c r="FHJ77" s="2"/>
      <c r="FHK77" s="2"/>
      <c r="FHL77" s="2"/>
      <c r="FHM77" s="2"/>
      <c r="FHN77" s="2"/>
      <c r="FHO77" s="2"/>
      <c r="FHP77" s="2"/>
      <c r="FHQ77" s="2"/>
      <c r="FHR77" s="2"/>
      <c r="FHS77" s="2"/>
      <c r="FHT77" s="2"/>
      <c r="FHU77" s="2"/>
      <c r="FHV77" s="2"/>
      <c r="FHW77" s="2"/>
      <c r="FHX77" s="2"/>
      <c r="FHY77" s="2"/>
      <c r="FHZ77" s="2"/>
      <c r="FIA77" s="2"/>
      <c r="FIB77" s="2"/>
      <c r="FIC77" s="2"/>
      <c r="FID77" s="2"/>
      <c r="FIE77" s="2"/>
      <c r="FIF77" s="2"/>
      <c r="FIG77" s="2"/>
      <c r="FIH77" s="2"/>
      <c r="FII77" s="2"/>
      <c r="FIJ77" s="2"/>
      <c r="FIK77" s="2"/>
      <c r="FIL77" s="2"/>
      <c r="FIM77" s="2"/>
      <c r="FIN77" s="2"/>
      <c r="FIO77" s="2"/>
      <c r="FIP77" s="2"/>
      <c r="FIQ77" s="2"/>
      <c r="FIR77" s="2"/>
      <c r="FIS77" s="2"/>
      <c r="FIT77" s="2"/>
      <c r="FIU77" s="2"/>
      <c r="FIV77" s="2"/>
      <c r="FIW77" s="2"/>
      <c r="FIX77" s="2"/>
      <c r="FIY77" s="2"/>
      <c r="FIZ77" s="2"/>
      <c r="FJA77" s="2"/>
      <c r="FJB77" s="2"/>
      <c r="FJC77" s="2"/>
      <c r="FJD77" s="2"/>
      <c r="FJE77" s="2"/>
      <c r="FJF77" s="2"/>
      <c r="FJG77" s="2"/>
      <c r="FJH77" s="2"/>
      <c r="FJI77" s="2"/>
      <c r="FJJ77" s="2"/>
      <c r="FJK77" s="2"/>
      <c r="FJL77" s="2"/>
      <c r="FJM77" s="2"/>
      <c r="FJN77" s="2"/>
      <c r="FJO77" s="2"/>
      <c r="FJP77" s="2"/>
      <c r="FJQ77" s="2"/>
      <c r="FJR77" s="2"/>
      <c r="FJS77" s="2"/>
      <c r="FJT77" s="2"/>
      <c r="FJU77" s="2"/>
      <c r="FJV77" s="2"/>
      <c r="FJW77" s="2"/>
      <c r="FJX77" s="2"/>
      <c r="FJY77" s="2"/>
      <c r="FJZ77" s="2"/>
      <c r="FKA77" s="2"/>
      <c r="FKB77" s="2"/>
      <c r="FKC77" s="2"/>
      <c r="FKD77" s="2"/>
      <c r="FKE77" s="2"/>
      <c r="FKF77" s="2"/>
      <c r="FKG77" s="2"/>
      <c r="FKH77" s="2"/>
      <c r="FKI77" s="2"/>
      <c r="FKJ77" s="2"/>
      <c r="FKK77" s="2"/>
      <c r="FKL77" s="2"/>
      <c r="FKM77" s="2"/>
      <c r="FKN77" s="2"/>
      <c r="FKO77" s="2"/>
      <c r="FKP77" s="2"/>
      <c r="FKQ77" s="2"/>
      <c r="FKR77" s="2"/>
      <c r="FKS77" s="2"/>
      <c r="FKT77" s="2"/>
      <c r="FKU77" s="2"/>
      <c r="FKV77" s="2"/>
      <c r="FKW77" s="2"/>
      <c r="FKX77" s="2"/>
      <c r="FKY77" s="2"/>
      <c r="FKZ77" s="2"/>
      <c r="FLA77" s="2"/>
      <c r="FLB77" s="2"/>
      <c r="FLC77" s="2"/>
      <c r="FLD77" s="2"/>
      <c r="FLE77" s="2"/>
      <c r="FLF77" s="2"/>
      <c r="FLG77" s="2"/>
      <c r="FLH77" s="2"/>
      <c r="FLI77" s="2"/>
      <c r="FLJ77" s="2"/>
      <c r="FLK77" s="2"/>
      <c r="FLL77" s="2"/>
      <c r="FLM77" s="2"/>
      <c r="FLN77" s="2"/>
      <c r="FLO77" s="2"/>
      <c r="FLP77" s="2"/>
      <c r="FLQ77" s="2"/>
      <c r="FLR77" s="2"/>
      <c r="FLS77" s="2"/>
      <c r="FLT77" s="2"/>
      <c r="FLU77" s="2"/>
      <c r="FLV77" s="2"/>
      <c r="FLW77" s="2"/>
      <c r="FLX77" s="2"/>
      <c r="FLY77" s="2"/>
      <c r="FLZ77" s="2"/>
      <c r="FMA77" s="2"/>
      <c r="FMB77" s="2"/>
      <c r="FMC77" s="2"/>
      <c r="FMD77" s="2"/>
      <c r="FME77" s="2"/>
      <c r="FMF77" s="2"/>
      <c r="FMG77" s="2"/>
      <c r="FMH77" s="2"/>
      <c r="FMI77" s="2"/>
      <c r="FMJ77" s="2"/>
      <c r="FMK77" s="2"/>
      <c r="FML77" s="2"/>
      <c r="FMM77" s="2"/>
      <c r="FMN77" s="2"/>
      <c r="FMO77" s="2"/>
      <c r="FMP77" s="2"/>
      <c r="FMQ77" s="2"/>
      <c r="FMR77" s="2"/>
      <c r="FMS77" s="2"/>
      <c r="FMT77" s="2"/>
      <c r="FMU77" s="2"/>
      <c r="FMV77" s="2"/>
      <c r="FMW77" s="2"/>
      <c r="FMX77" s="2"/>
      <c r="FMY77" s="2"/>
      <c r="FMZ77" s="2"/>
      <c r="FNA77" s="2"/>
      <c r="FNB77" s="2"/>
      <c r="FNC77" s="2"/>
      <c r="FND77" s="2"/>
      <c r="FNE77" s="2"/>
      <c r="FNF77" s="2"/>
      <c r="FNG77" s="2"/>
      <c r="FNH77" s="2"/>
      <c r="FNI77" s="2"/>
      <c r="FNJ77" s="2"/>
      <c r="FNK77" s="2"/>
      <c r="FNL77" s="2"/>
      <c r="FNM77" s="2"/>
      <c r="FNN77" s="2"/>
      <c r="FNO77" s="2"/>
      <c r="FNP77" s="2"/>
      <c r="FNQ77" s="2"/>
      <c r="FNR77" s="2"/>
      <c r="FNS77" s="2"/>
      <c r="FNT77" s="2"/>
      <c r="FNU77" s="2"/>
      <c r="FNV77" s="2"/>
      <c r="FNW77" s="2"/>
      <c r="FNX77" s="2"/>
      <c r="FNY77" s="2"/>
      <c r="FNZ77" s="2"/>
      <c r="FOA77" s="2"/>
      <c r="FOB77" s="2"/>
      <c r="FOC77" s="2"/>
      <c r="FOD77" s="2"/>
      <c r="FOE77" s="2"/>
      <c r="FOF77" s="2"/>
      <c r="FOG77" s="2"/>
      <c r="FOH77" s="2"/>
      <c r="FOI77" s="2"/>
      <c r="FOJ77" s="2"/>
      <c r="FOK77" s="2"/>
      <c r="FOL77" s="2"/>
      <c r="FOM77" s="2"/>
      <c r="FON77" s="2"/>
      <c r="FOO77" s="2"/>
      <c r="FOP77" s="2"/>
      <c r="FOQ77" s="2"/>
      <c r="FOR77" s="2"/>
      <c r="FOS77" s="2"/>
      <c r="FOT77" s="2"/>
      <c r="FOU77" s="2"/>
      <c r="FOV77" s="2"/>
      <c r="FOW77" s="2"/>
      <c r="FOX77" s="2"/>
      <c r="FOY77" s="2"/>
      <c r="FOZ77" s="2"/>
      <c r="FPA77" s="2"/>
      <c r="FPB77" s="2"/>
      <c r="FPC77" s="2"/>
      <c r="FPD77" s="2"/>
      <c r="FPE77" s="2"/>
      <c r="FPF77" s="2"/>
      <c r="FPG77" s="2"/>
      <c r="FPH77" s="2"/>
      <c r="FPI77" s="2"/>
      <c r="FPJ77" s="2"/>
      <c r="FPK77" s="2"/>
      <c r="FPL77" s="2"/>
      <c r="FPM77" s="2"/>
      <c r="FPN77" s="2"/>
      <c r="FPO77" s="2"/>
      <c r="FPP77" s="2"/>
      <c r="FPQ77" s="2"/>
      <c r="FPR77" s="2"/>
      <c r="FPS77" s="2"/>
      <c r="FPT77" s="2"/>
      <c r="FPU77" s="2"/>
      <c r="FPV77" s="2"/>
      <c r="FPW77" s="2"/>
      <c r="FPX77" s="2"/>
      <c r="FPY77" s="2"/>
      <c r="FPZ77" s="2"/>
      <c r="FQA77" s="2"/>
      <c r="FQB77" s="2"/>
      <c r="FQC77" s="2"/>
      <c r="FQD77" s="2"/>
      <c r="FQE77" s="2"/>
      <c r="FQF77" s="2"/>
      <c r="FQG77" s="2"/>
      <c r="FQH77" s="2"/>
      <c r="FQI77" s="2"/>
      <c r="FQJ77" s="2"/>
      <c r="FQK77" s="2"/>
      <c r="FQL77" s="2"/>
      <c r="FQM77" s="2"/>
      <c r="FQN77" s="2"/>
      <c r="FQO77" s="2"/>
      <c r="FQP77" s="2"/>
      <c r="FQQ77" s="2"/>
      <c r="FQR77" s="2"/>
      <c r="FQS77" s="2"/>
      <c r="FQT77" s="2"/>
      <c r="FQU77" s="2"/>
      <c r="FQV77" s="2"/>
      <c r="FQW77" s="2"/>
      <c r="FQX77" s="2"/>
      <c r="FQY77" s="2"/>
      <c r="FQZ77" s="2"/>
      <c r="FRA77" s="2"/>
      <c r="FRB77" s="2"/>
      <c r="FRC77" s="2"/>
      <c r="FRD77" s="2"/>
      <c r="FRE77" s="2"/>
      <c r="FRF77" s="2"/>
      <c r="FRG77" s="2"/>
      <c r="FRH77" s="2"/>
      <c r="FRI77" s="2"/>
      <c r="FRJ77" s="2"/>
      <c r="FRK77" s="2"/>
      <c r="FRL77" s="2"/>
      <c r="FRM77" s="2"/>
      <c r="FRN77" s="2"/>
      <c r="FRO77" s="2"/>
      <c r="FRP77" s="2"/>
      <c r="FRQ77" s="2"/>
      <c r="FRR77" s="2"/>
      <c r="FRS77" s="2"/>
      <c r="FRT77" s="2"/>
      <c r="FRU77" s="2"/>
      <c r="FRV77" s="2"/>
      <c r="FRW77" s="2"/>
      <c r="FRX77" s="2"/>
      <c r="FRY77" s="2"/>
      <c r="FRZ77" s="2"/>
      <c r="FSA77" s="2"/>
      <c r="FSB77" s="2"/>
      <c r="FSC77" s="2"/>
      <c r="FSD77" s="2"/>
      <c r="FSE77" s="2"/>
      <c r="FSF77" s="2"/>
      <c r="FSG77" s="2"/>
      <c r="FSH77" s="2"/>
      <c r="FSI77" s="2"/>
      <c r="FSJ77" s="2"/>
      <c r="FSK77" s="2"/>
      <c r="FSL77" s="2"/>
      <c r="FSM77" s="2"/>
      <c r="FSN77" s="2"/>
      <c r="FSO77" s="2"/>
      <c r="FSP77" s="2"/>
      <c r="FSQ77" s="2"/>
      <c r="FSR77" s="2"/>
      <c r="FSS77" s="2"/>
      <c r="FST77" s="2"/>
      <c r="FSU77" s="2"/>
      <c r="FSV77" s="2"/>
      <c r="FSW77" s="2"/>
      <c r="FSX77" s="2"/>
      <c r="FSY77" s="2"/>
      <c r="FSZ77" s="2"/>
      <c r="FTA77" s="2"/>
      <c r="FTB77" s="2"/>
      <c r="FTC77" s="2"/>
      <c r="FTD77" s="2"/>
      <c r="FTE77" s="2"/>
      <c r="FTF77" s="2"/>
      <c r="FTG77" s="2"/>
      <c r="FTH77" s="2"/>
      <c r="FTI77" s="2"/>
      <c r="FTJ77" s="2"/>
      <c r="FTK77" s="2"/>
      <c r="FTL77" s="2"/>
      <c r="FTM77" s="2"/>
      <c r="FTN77" s="2"/>
      <c r="FTO77" s="2"/>
      <c r="FTP77" s="2"/>
      <c r="FTQ77" s="2"/>
      <c r="FTR77" s="2"/>
      <c r="FTS77" s="2"/>
      <c r="FTT77" s="2"/>
      <c r="FTU77" s="2"/>
      <c r="FTV77" s="2"/>
      <c r="FTW77" s="2"/>
      <c r="FTX77" s="2"/>
      <c r="FTY77" s="2"/>
      <c r="FTZ77" s="2"/>
      <c r="FUA77" s="2"/>
      <c r="FUB77" s="2"/>
      <c r="FUC77" s="2"/>
      <c r="FUD77" s="2"/>
      <c r="FUE77" s="2"/>
      <c r="FUF77" s="2"/>
      <c r="FUG77" s="2"/>
      <c r="FUH77" s="2"/>
      <c r="FUI77" s="2"/>
      <c r="FUJ77" s="2"/>
      <c r="FUK77" s="2"/>
      <c r="FUL77" s="2"/>
      <c r="FUM77" s="2"/>
      <c r="FUN77" s="2"/>
      <c r="FUO77" s="2"/>
      <c r="FUP77" s="2"/>
      <c r="FUQ77" s="2"/>
      <c r="FUR77" s="2"/>
      <c r="FUS77" s="2"/>
      <c r="FUT77" s="2"/>
      <c r="FUU77" s="2"/>
      <c r="FUV77" s="2"/>
      <c r="FUW77" s="2"/>
      <c r="FUX77" s="2"/>
      <c r="FUY77" s="2"/>
      <c r="FUZ77" s="2"/>
      <c r="FVA77" s="2"/>
      <c r="FVB77" s="2"/>
      <c r="FVC77" s="2"/>
      <c r="FVD77" s="2"/>
      <c r="FVE77" s="2"/>
      <c r="FVF77" s="2"/>
      <c r="FVG77" s="2"/>
      <c r="FVH77" s="2"/>
      <c r="FVI77" s="2"/>
      <c r="FVJ77" s="2"/>
      <c r="FVK77" s="2"/>
      <c r="FVL77" s="2"/>
      <c r="FVM77" s="2"/>
      <c r="FVN77" s="2"/>
      <c r="FVO77" s="2"/>
      <c r="FVP77" s="2"/>
      <c r="FVQ77" s="2"/>
      <c r="FVR77" s="2"/>
      <c r="FVS77" s="2"/>
      <c r="FVT77" s="2"/>
      <c r="FVU77" s="2"/>
      <c r="FVV77" s="2"/>
      <c r="FVW77" s="2"/>
      <c r="FVX77" s="2"/>
      <c r="FVY77" s="2"/>
      <c r="FVZ77" s="2"/>
      <c r="FWA77" s="2"/>
      <c r="FWB77" s="2"/>
      <c r="FWC77" s="2"/>
      <c r="FWD77" s="2"/>
      <c r="FWE77" s="2"/>
      <c r="FWF77" s="2"/>
      <c r="FWG77" s="2"/>
      <c r="FWH77" s="2"/>
      <c r="FWI77" s="2"/>
      <c r="FWJ77" s="2"/>
      <c r="FWK77" s="2"/>
      <c r="FWL77" s="2"/>
      <c r="FWM77" s="2"/>
      <c r="FWN77" s="2"/>
      <c r="FWO77" s="2"/>
      <c r="FWP77" s="2"/>
      <c r="FWQ77" s="2"/>
      <c r="FWR77" s="2"/>
      <c r="FWS77" s="2"/>
      <c r="FWT77" s="2"/>
      <c r="FWU77" s="2"/>
      <c r="FWV77" s="2"/>
      <c r="FWW77" s="2"/>
      <c r="FWX77" s="2"/>
      <c r="FWY77" s="2"/>
      <c r="FWZ77" s="2"/>
      <c r="FXA77" s="2"/>
      <c r="FXB77" s="2"/>
      <c r="FXC77" s="2"/>
      <c r="FXD77" s="2"/>
      <c r="FXE77" s="2"/>
      <c r="FXF77" s="2"/>
      <c r="FXG77" s="2"/>
      <c r="FXH77" s="2"/>
      <c r="FXI77" s="2"/>
      <c r="FXJ77" s="2"/>
      <c r="FXK77" s="2"/>
      <c r="FXL77" s="2"/>
      <c r="FXM77" s="2"/>
      <c r="FXN77" s="2"/>
      <c r="FXO77" s="2"/>
      <c r="FXP77" s="2"/>
      <c r="FXQ77" s="2"/>
      <c r="FXR77" s="2"/>
      <c r="FXS77" s="2"/>
      <c r="FXT77" s="2"/>
      <c r="FXU77" s="2"/>
      <c r="FXV77" s="2"/>
      <c r="FXW77" s="2"/>
      <c r="FXX77" s="2"/>
      <c r="FXY77" s="2"/>
      <c r="FXZ77" s="2"/>
      <c r="FYA77" s="2"/>
      <c r="FYB77" s="2"/>
      <c r="FYC77" s="2"/>
      <c r="FYD77" s="2"/>
      <c r="FYE77" s="2"/>
      <c r="FYF77" s="2"/>
      <c r="FYG77" s="2"/>
      <c r="FYH77" s="2"/>
      <c r="FYI77" s="2"/>
      <c r="FYJ77" s="2"/>
      <c r="FYK77" s="2"/>
      <c r="FYL77" s="2"/>
      <c r="FYM77" s="2"/>
      <c r="FYN77" s="2"/>
      <c r="FYO77" s="2"/>
      <c r="FYP77" s="2"/>
      <c r="FYQ77" s="2"/>
      <c r="FYR77" s="2"/>
      <c r="FYS77" s="2"/>
      <c r="FYT77" s="2"/>
      <c r="FYU77" s="2"/>
      <c r="FYV77" s="2"/>
      <c r="FYW77" s="2"/>
      <c r="FYX77" s="2"/>
      <c r="FYY77" s="2"/>
      <c r="FYZ77" s="2"/>
      <c r="FZA77" s="2"/>
      <c r="FZB77" s="2"/>
      <c r="FZC77" s="2"/>
      <c r="FZD77" s="2"/>
      <c r="FZE77" s="2"/>
      <c r="FZF77" s="2"/>
      <c r="FZG77" s="2"/>
      <c r="FZH77" s="2"/>
      <c r="FZI77" s="2"/>
      <c r="FZJ77" s="2"/>
      <c r="FZK77" s="2"/>
      <c r="FZL77" s="2"/>
      <c r="FZM77" s="2"/>
      <c r="FZN77" s="2"/>
      <c r="FZO77" s="2"/>
      <c r="FZP77" s="2"/>
      <c r="FZQ77" s="2"/>
      <c r="FZR77" s="2"/>
      <c r="FZS77" s="2"/>
      <c r="FZT77" s="2"/>
      <c r="FZU77" s="2"/>
      <c r="FZV77" s="2"/>
      <c r="FZW77" s="2"/>
      <c r="FZX77" s="2"/>
      <c r="FZY77" s="2"/>
      <c r="FZZ77" s="2"/>
      <c r="GAA77" s="2"/>
      <c r="GAB77" s="2"/>
      <c r="GAC77" s="2"/>
      <c r="GAD77" s="2"/>
      <c r="GAE77" s="2"/>
      <c r="GAF77" s="2"/>
      <c r="GAG77" s="2"/>
      <c r="GAH77" s="2"/>
      <c r="GAI77" s="2"/>
      <c r="GAJ77" s="2"/>
      <c r="GAK77" s="2"/>
      <c r="GAL77" s="2"/>
      <c r="GAM77" s="2"/>
      <c r="GAN77" s="2"/>
      <c r="GAO77" s="2"/>
      <c r="GAP77" s="2"/>
      <c r="GAQ77" s="2"/>
      <c r="GAR77" s="2"/>
      <c r="GAS77" s="2"/>
      <c r="GAT77" s="2"/>
      <c r="GAU77" s="2"/>
      <c r="GAV77" s="2"/>
      <c r="GAW77" s="2"/>
      <c r="GAX77" s="2"/>
      <c r="GAY77" s="2"/>
      <c r="GAZ77" s="2"/>
      <c r="GBA77" s="2"/>
      <c r="GBB77" s="2"/>
      <c r="GBC77" s="2"/>
      <c r="GBD77" s="2"/>
      <c r="GBE77" s="2"/>
      <c r="GBF77" s="2"/>
      <c r="GBG77" s="2"/>
      <c r="GBH77" s="2"/>
      <c r="GBI77" s="2"/>
      <c r="GBJ77" s="2"/>
      <c r="GBK77" s="2"/>
      <c r="GBL77" s="2"/>
      <c r="GBM77" s="2"/>
      <c r="GBN77" s="2"/>
      <c r="GBO77" s="2"/>
      <c r="GBP77" s="2"/>
      <c r="GBQ77" s="2"/>
      <c r="GBR77" s="2"/>
      <c r="GBS77" s="2"/>
      <c r="GBT77" s="2"/>
      <c r="GBU77" s="2"/>
      <c r="GBV77" s="2"/>
      <c r="GBW77" s="2"/>
      <c r="GBX77" s="2"/>
      <c r="GBY77" s="2"/>
      <c r="GBZ77" s="2"/>
      <c r="GCA77" s="2"/>
      <c r="GCB77" s="2"/>
      <c r="GCC77" s="2"/>
      <c r="GCD77" s="2"/>
      <c r="GCE77" s="2"/>
      <c r="GCF77" s="2"/>
      <c r="GCG77" s="2"/>
      <c r="GCH77" s="2"/>
      <c r="GCI77" s="2"/>
      <c r="GCJ77" s="2"/>
      <c r="GCK77" s="2"/>
      <c r="GCL77" s="2"/>
      <c r="GCM77" s="2"/>
      <c r="GCN77" s="2"/>
      <c r="GCO77" s="2"/>
      <c r="GCP77" s="2"/>
      <c r="GCQ77" s="2"/>
      <c r="GCR77" s="2"/>
      <c r="GCS77" s="2"/>
      <c r="GCT77" s="2"/>
      <c r="GCU77" s="2"/>
      <c r="GCV77" s="2"/>
      <c r="GCW77" s="2"/>
      <c r="GCX77" s="2"/>
      <c r="GCY77" s="2"/>
      <c r="GCZ77" s="2"/>
      <c r="GDA77" s="2"/>
      <c r="GDB77" s="2"/>
      <c r="GDC77" s="2"/>
      <c r="GDD77" s="2"/>
      <c r="GDE77" s="2"/>
      <c r="GDF77" s="2"/>
      <c r="GDG77" s="2"/>
      <c r="GDH77" s="2"/>
      <c r="GDI77" s="2"/>
      <c r="GDJ77" s="2"/>
      <c r="GDK77" s="2"/>
      <c r="GDL77" s="2"/>
      <c r="GDM77" s="2"/>
      <c r="GDN77" s="2"/>
      <c r="GDO77" s="2"/>
      <c r="GDP77" s="2"/>
      <c r="GDQ77" s="2"/>
      <c r="GDR77" s="2"/>
      <c r="GDS77" s="2"/>
      <c r="GDT77" s="2"/>
      <c r="GDU77" s="2"/>
      <c r="GDV77" s="2"/>
      <c r="GDW77" s="2"/>
      <c r="GDX77" s="2"/>
      <c r="GDY77" s="2"/>
      <c r="GDZ77" s="2"/>
      <c r="GEA77" s="2"/>
      <c r="GEB77" s="2"/>
      <c r="GEC77" s="2"/>
      <c r="GED77" s="2"/>
      <c r="GEE77" s="2"/>
      <c r="GEF77" s="2"/>
      <c r="GEG77" s="2"/>
      <c r="GEH77" s="2"/>
      <c r="GEI77" s="2"/>
      <c r="GEJ77" s="2"/>
      <c r="GEK77" s="2"/>
      <c r="GEL77" s="2"/>
      <c r="GEM77" s="2"/>
      <c r="GEN77" s="2"/>
      <c r="GEO77" s="2"/>
      <c r="GEP77" s="2"/>
      <c r="GEQ77" s="2"/>
      <c r="GER77" s="2"/>
      <c r="GES77" s="2"/>
      <c r="GET77" s="2"/>
      <c r="GEU77" s="2"/>
      <c r="GEV77" s="2"/>
      <c r="GEW77" s="2"/>
      <c r="GEX77" s="2"/>
      <c r="GEY77" s="2"/>
      <c r="GEZ77" s="2"/>
      <c r="GFA77" s="2"/>
      <c r="GFB77" s="2"/>
      <c r="GFC77" s="2"/>
      <c r="GFD77" s="2"/>
      <c r="GFE77" s="2"/>
      <c r="GFF77" s="2"/>
      <c r="GFG77" s="2"/>
      <c r="GFH77" s="2"/>
      <c r="GFI77" s="2"/>
      <c r="GFJ77" s="2"/>
      <c r="GFK77" s="2"/>
      <c r="GFL77" s="2"/>
      <c r="GFM77" s="2"/>
      <c r="GFN77" s="2"/>
      <c r="GFO77" s="2"/>
      <c r="GFP77" s="2"/>
      <c r="GFQ77" s="2"/>
      <c r="GFR77" s="2"/>
      <c r="GFS77" s="2"/>
      <c r="GFT77" s="2"/>
      <c r="GFU77" s="2"/>
      <c r="GFV77" s="2"/>
      <c r="GFW77" s="2"/>
      <c r="GFX77" s="2"/>
      <c r="GFY77" s="2"/>
      <c r="GFZ77" s="2"/>
      <c r="GGA77" s="2"/>
      <c r="GGB77" s="2"/>
      <c r="GGC77" s="2"/>
      <c r="GGD77" s="2"/>
      <c r="GGE77" s="2"/>
      <c r="GGF77" s="2"/>
      <c r="GGG77" s="2"/>
      <c r="GGH77" s="2"/>
      <c r="GGI77" s="2"/>
      <c r="GGJ77" s="2"/>
      <c r="GGK77" s="2"/>
      <c r="GGL77" s="2"/>
      <c r="GGM77" s="2"/>
      <c r="GGN77" s="2"/>
      <c r="GGO77" s="2"/>
      <c r="GGP77" s="2"/>
      <c r="GGQ77" s="2"/>
      <c r="GGR77" s="2"/>
      <c r="GGS77" s="2"/>
      <c r="GGT77" s="2"/>
      <c r="GGU77" s="2"/>
      <c r="GGV77" s="2"/>
      <c r="GGW77" s="2"/>
      <c r="GGX77" s="2"/>
      <c r="GGY77" s="2"/>
      <c r="GGZ77" s="2"/>
      <c r="GHA77" s="2"/>
      <c r="GHB77" s="2"/>
      <c r="GHC77" s="2"/>
      <c r="GHD77" s="2"/>
      <c r="GHE77" s="2"/>
      <c r="GHF77" s="2"/>
      <c r="GHG77" s="2"/>
      <c r="GHH77" s="2"/>
      <c r="GHI77" s="2"/>
      <c r="GHJ77" s="2"/>
      <c r="GHK77" s="2"/>
      <c r="GHL77" s="2"/>
      <c r="GHM77" s="2"/>
      <c r="GHN77" s="2"/>
      <c r="GHO77" s="2"/>
      <c r="GHP77" s="2"/>
      <c r="GHQ77" s="2"/>
      <c r="GHR77" s="2"/>
      <c r="GHS77" s="2"/>
      <c r="GHT77" s="2"/>
      <c r="GHU77" s="2"/>
      <c r="GHV77" s="2"/>
      <c r="GHW77" s="2"/>
      <c r="GHX77" s="2"/>
      <c r="GHY77" s="2"/>
      <c r="GHZ77" s="2"/>
      <c r="GIA77" s="2"/>
      <c r="GIB77" s="2"/>
      <c r="GIC77" s="2"/>
      <c r="GID77" s="2"/>
      <c r="GIE77" s="2"/>
      <c r="GIF77" s="2"/>
      <c r="GIG77" s="2"/>
      <c r="GIH77" s="2"/>
      <c r="GII77" s="2"/>
      <c r="GIJ77" s="2"/>
      <c r="GIK77" s="2"/>
      <c r="GIL77" s="2"/>
      <c r="GIM77" s="2"/>
      <c r="GIN77" s="2"/>
      <c r="GIO77" s="2"/>
      <c r="GIP77" s="2"/>
      <c r="GIQ77" s="2"/>
      <c r="GIR77" s="2"/>
      <c r="GIS77" s="2"/>
      <c r="GIT77" s="2"/>
      <c r="GIU77" s="2"/>
      <c r="GIV77" s="2"/>
      <c r="GIW77" s="2"/>
      <c r="GIX77" s="2"/>
      <c r="GIY77" s="2"/>
      <c r="GIZ77" s="2"/>
      <c r="GJA77" s="2"/>
      <c r="GJB77" s="2"/>
      <c r="GJC77" s="2"/>
      <c r="GJD77" s="2"/>
      <c r="GJE77" s="2"/>
      <c r="GJF77" s="2"/>
      <c r="GJG77" s="2"/>
      <c r="GJH77" s="2"/>
      <c r="GJI77" s="2"/>
      <c r="GJJ77" s="2"/>
      <c r="GJK77" s="2"/>
      <c r="GJL77" s="2"/>
      <c r="GJM77" s="2"/>
      <c r="GJN77" s="2"/>
      <c r="GJO77" s="2"/>
      <c r="GJP77" s="2"/>
      <c r="GJQ77" s="2"/>
      <c r="GJR77" s="2"/>
      <c r="GJS77" s="2"/>
      <c r="GJT77" s="2"/>
      <c r="GJU77" s="2"/>
      <c r="GJV77" s="2"/>
      <c r="GJW77" s="2"/>
      <c r="GJX77" s="2"/>
      <c r="GJY77" s="2"/>
      <c r="GJZ77" s="2"/>
      <c r="GKA77" s="2"/>
      <c r="GKB77" s="2"/>
      <c r="GKC77" s="2"/>
      <c r="GKD77" s="2"/>
      <c r="GKE77" s="2"/>
      <c r="GKF77" s="2"/>
      <c r="GKG77" s="2"/>
      <c r="GKH77" s="2"/>
      <c r="GKI77" s="2"/>
      <c r="GKJ77" s="2"/>
      <c r="GKK77" s="2"/>
      <c r="GKL77" s="2"/>
      <c r="GKM77" s="2"/>
      <c r="GKN77" s="2"/>
      <c r="GKO77" s="2"/>
      <c r="GKP77" s="2"/>
      <c r="GKQ77" s="2"/>
      <c r="GKR77" s="2"/>
      <c r="GKS77" s="2"/>
      <c r="GKT77" s="2"/>
      <c r="GKU77" s="2"/>
      <c r="GKV77" s="2"/>
      <c r="GKW77" s="2"/>
      <c r="GKX77" s="2"/>
      <c r="GKY77" s="2"/>
      <c r="GKZ77" s="2"/>
      <c r="GLA77" s="2"/>
      <c r="GLB77" s="2"/>
      <c r="GLC77" s="2"/>
      <c r="GLD77" s="2"/>
      <c r="GLE77" s="2"/>
      <c r="GLF77" s="2"/>
      <c r="GLG77" s="2"/>
      <c r="GLH77" s="2"/>
      <c r="GLI77" s="2"/>
      <c r="GLJ77" s="2"/>
      <c r="GLK77" s="2"/>
      <c r="GLL77" s="2"/>
      <c r="GLM77" s="2"/>
      <c r="GLN77" s="2"/>
      <c r="GLO77" s="2"/>
      <c r="GLP77" s="2"/>
      <c r="GLQ77" s="2"/>
      <c r="GLR77" s="2"/>
      <c r="GLS77" s="2"/>
      <c r="GLT77" s="2"/>
      <c r="GLU77" s="2"/>
      <c r="GLV77" s="2"/>
      <c r="GLW77" s="2"/>
      <c r="GLX77" s="2"/>
      <c r="GLY77" s="2"/>
      <c r="GLZ77" s="2"/>
      <c r="GMA77" s="2"/>
      <c r="GMB77" s="2"/>
      <c r="GMC77" s="2"/>
      <c r="GMD77" s="2"/>
      <c r="GME77" s="2"/>
      <c r="GMF77" s="2"/>
      <c r="GMG77" s="2"/>
      <c r="GMH77" s="2"/>
      <c r="GMI77" s="2"/>
      <c r="GMJ77" s="2"/>
      <c r="GMK77" s="2"/>
      <c r="GML77" s="2"/>
      <c r="GMM77" s="2"/>
      <c r="GMN77" s="2"/>
      <c r="GMO77" s="2"/>
      <c r="GMP77" s="2"/>
      <c r="GMQ77" s="2"/>
      <c r="GMR77" s="2"/>
      <c r="GMS77" s="2"/>
      <c r="GMT77" s="2"/>
      <c r="GMU77" s="2"/>
      <c r="GMV77" s="2"/>
      <c r="GMW77" s="2"/>
      <c r="GMX77" s="2"/>
      <c r="GMY77" s="2"/>
      <c r="GMZ77" s="2"/>
      <c r="GNA77" s="2"/>
      <c r="GNB77" s="2"/>
      <c r="GNC77" s="2"/>
      <c r="GND77" s="2"/>
      <c r="GNE77" s="2"/>
      <c r="GNF77" s="2"/>
      <c r="GNG77" s="2"/>
      <c r="GNH77" s="2"/>
      <c r="GNI77" s="2"/>
      <c r="GNJ77" s="2"/>
      <c r="GNK77" s="2"/>
      <c r="GNL77" s="2"/>
      <c r="GNM77" s="2"/>
      <c r="GNN77" s="2"/>
      <c r="GNO77" s="2"/>
      <c r="GNP77" s="2"/>
      <c r="GNQ77" s="2"/>
      <c r="GNR77" s="2"/>
      <c r="GNS77" s="2"/>
      <c r="GNT77" s="2"/>
      <c r="GNU77" s="2"/>
      <c r="GNV77" s="2"/>
      <c r="GNW77" s="2"/>
      <c r="GNX77" s="2"/>
      <c r="GNY77" s="2"/>
      <c r="GNZ77" s="2"/>
      <c r="GOA77" s="2"/>
      <c r="GOB77" s="2"/>
      <c r="GOC77" s="2"/>
      <c r="GOD77" s="2"/>
      <c r="GOE77" s="2"/>
      <c r="GOF77" s="2"/>
      <c r="GOG77" s="2"/>
      <c r="GOH77" s="2"/>
      <c r="GOI77" s="2"/>
      <c r="GOJ77" s="2"/>
      <c r="GOK77" s="2"/>
      <c r="GOL77" s="2"/>
      <c r="GOM77" s="2"/>
      <c r="GON77" s="2"/>
      <c r="GOO77" s="2"/>
      <c r="GOP77" s="2"/>
      <c r="GOQ77" s="2"/>
      <c r="GOR77" s="2"/>
      <c r="GOS77" s="2"/>
      <c r="GOT77" s="2"/>
      <c r="GOU77" s="2"/>
      <c r="GOV77" s="2"/>
      <c r="GOW77" s="2"/>
      <c r="GOX77" s="2"/>
      <c r="GOY77" s="2"/>
      <c r="GOZ77" s="2"/>
      <c r="GPA77" s="2"/>
      <c r="GPB77" s="2"/>
      <c r="GPC77" s="2"/>
      <c r="GPD77" s="2"/>
      <c r="GPE77" s="2"/>
      <c r="GPF77" s="2"/>
      <c r="GPG77" s="2"/>
      <c r="GPH77" s="2"/>
      <c r="GPI77" s="2"/>
      <c r="GPJ77" s="2"/>
      <c r="GPK77" s="2"/>
      <c r="GPL77" s="2"/>
      <c r="GPM77" s="2"/>
      <c r="GPN77" s="2"/>
      <c r="GPO77" s="2"/>
      <c r="GPP77" s="2"/>
      <c r="GPQ77" s="2"/>
      <c r="GPR77" s="2"/>
      <c r="GPS77" s="2"/>
      <c r="GPT77" s="2"/>
      <c r="GPU77" s="2"/>
      <c r="GPV77" s="2"/>
      <c r="GPW77" s="2"/>
      <c r="GPX77" s="2"/>
      <c r="GPY77" s="2"/>
      <c r="GPZ77" s="2"/>
      <c r="GQA77" s="2"/>
      <c r="GQB77" s="2"/>
      <c r="GQC77" s="2"/>
      <c r="GQD77" s="2"/>
      <c r="GQE77" s="2"/>
      <c r="GQF77" s="2"/>
      <c r="GQG77" s="2"/>
      <c r="GQH77" s="2"/>
      <c r="GQI77" s="2"/>
      <c r="GQJ77" s="2"/>
      <c r="GQK77" s="2"/>
      <c r="GQL77" s="2"/>
      <c r="GQM77" s="2"/>
      <c r="GQN77" s="2"/>
      <c r="GQO77" s="2"/>
      <c r="GQP77" s="2"/>
      <c r="GQQ77" s="2"/>
      <c r="GQR77" s="2"/>
      <c r="GQS77" s="2"/>
      <c r="GQT77" s="2"/>
      <c r="GQU77" s="2"/>
      <c r="GQV77" s="2"/>
      <c r="GQW77" s="2"/>
      <c r="GQX77" s="2"/>
      <c r="GQY77" s="2"/>
      <c r="GQZ77" s="2"/>
      <c r="GRA77" s="2"/>
      <c r="GRB77" s="2"/>
      <c r="GRC77" s="2"/>
      <c r="GRD77" s="2"/>
      <c r="GRE77" s="2"/>
      <c r="GRF77" s="2"/>
      <c r="GRG77" s="2"/>
      <c r="GRH77" s="2"/>
      <c r="GRI77" s="2"/>
      <c r="GRJ77" s="2"/>
      <c r="GRK77" s="2"/>
      <c r="GRL77" s="2"/>
      <c r="GRM77" s="2"/>
      <c r="GRN77" s="2"/>
      <c r="GRO77" s="2"/>
      <c r="GRP77" s="2"/>
      <c r="GRQ77" s="2"/>
      <c r="GRR77" s="2"/>
      <c r="GRS77" s="2"/>
      <c r="GRT77" s="2"/>
      <c r="GRU77" s="2"/>
      <c r="GRV77" s="2"/>
      <c r="GRW77" s="2"/>
      <c r="GRX77" s="2"/>
      <c r="GRY77" s="2"/>
      <c r="GRZ77" s="2"/>
      <c r="GSA77" s="2"/>
      <c r="GSB77" s="2"/>
      <c r="GSC77" s="2"/>
      <c r="GSD77" s="2"/>
      <c r="GSE77" s="2"/>
      <c r="GSF77" s="2"/>
      <c r="GSG77" s="2"/>
      <c r="GSH77" s="2"/>
      <c r="GSI77" s="2"/>
      <c r="GSJ77" s="2"/>
      <c r="GSK77" s="2"/>
      <c r="GSL77" s="2"/>
      <c r="GSM77" s="2"/>
      <c r="GSN77" s="2"/>
      <c r="GSO77" s="2"/>
      <c r="GSP77" s="2"/>
      <c r="GSQ77" s="2"/>
      <c r="GSR77" s="2"/>
      <c r="GSS77" s="2"/>
      <c r="GST77" s="2"/>
      <c r="GSU77" s="2"/>
      <c r="GSV77" s="2"/>
      <c r="GSW77" s="2"/>
      <c r="GSX77" s="2"/>
      <c r="GSY77" s="2"/>
      <c r="GSZ77" s="2"/>
      <c r="GTA77" s="2"/>
      <c r="GTB77" s="2"/>
      <c r="GTC77" s="2"/>
      <c r="GTD77" s="2"/>
      <c r="GTE77" s="2"/>
      <c r="GTF77" s="2"/>
      <c r="GTG77" s="2"/>
      <c r="GTH77" s="2"/>
      <c r="GTI77" s="2"/>
      <c r="GTJ77" s="2"/>
      <c r="GTK77" s="2"/>
      <c r="GTL77" s="2"/>
      <c r="GTM77" s="2"/>
      <c r="GTN77" s="2"/>
      <c r="GTO77" s="2"/>
      <c r="GTP77" s="2"/>
      <c r="GTQ77" s="2"/>
      <c r="GTR77" s="2"/>
      <c r="GTS77" s="2"/>
      <c r="GTT77" s="2"/>
      <c r="GTU77" s="2"/>
      <c r="GTV77" s="2"/>
      <c r="GTW77" s="2"/>
      <c r="GTX77" s="2"/>
      <c r="GTY77" s="2"/>
      <c r="GTZ77" s="2"/>
      <c r="GUA77" s="2"/>
      <c r="GUB77" s="2"/>
      <c r="GUC77" s="2"/>
      <c r="GUD77" s="2"/>
      <c r="GUE77" s="2"/>
      <c r="GUF77" s="2"/>
      <c r="GUG77" s="2"/>
      <c r="GUH77" s="2"/>
      <c r="GUI77" s="2"/>
      <c r="GUJ77" s="2"/>
      <c r="GUK77" s="2"/>
      <c r="GUL77" s="2"/>
      <c r="GUM77" s="2"/>
      <c r="GUN77" s="2"/>
      <c r="GUO77" s="2"/>
      <c r="GUP77" s="2"/>
      <c r="GUQ77" s="2"/>
      <c r="GUR77" s="2"/>
      <c r="GUS77" s="2"/>
      <c r="GUT77" s="2"/>
      <c r="GUU77" s="2"/>
      <c r="GUV77" s="2"/>
      <c r="GUW77" s="2"/>
      <c r="GUX77" s="2"/>
      <c r="GUY77" s="2"/>
      <c r="GUZ77" s="2"/>
      <c r="GVA77" s="2"/>
      <c r="GVB77" s="2"/>
      <c r="GVC77" s="2"/>
      <c r="GVD77" s="2"/>
      <c r="GVE77" s="2"/>
      <c r="GVF77" s="2"/>
      <c r="GVG77" s="2"/>
      <c r="GVH77" s="2"/>
      <c r="GVI77" s="2"/>
      <c r="GVJ77" s="2"/>
      <c r="GVK77" s="2"/>
      <c r="GVL77" s="2"/>
      <c r="GVM77" s="2"/>
      <c r="GVN77" s="2"/>
      <c r="GVO77" s="2"/>
      <c r="GVP77" s="2"/>
      <c r="GVQ77" s="2"/>
      <c r="GVR77" s="2"/>
      <c r="GVS77" s="2"/>
      <c r="GVT77" s="2"/>
      <c r="GVU77" s="2"/>
      <c r="GVV77" s="2"/>
      <c r="GVW77" s="2"/>
      <c r="GVX77" s="2"/>
      <c r="GVY77" s="2"/>
      <c r="GVZ77" s="2"/>
      <c r="GWA77" s="2"/>
      <c r="GWB77" s="2"/>
      <c r="GWC77" s="2"/>
      <c r="GWD77" s="2"/>
      <c r="GWE77" s="2"/>
      <c r="GWF77" s="2"/>
      <c r="GWG77" s="2"/>
      <c r="GWH77" s="2"/>
      <c r="GWI77" s="2"/>
      <c r="GWJ77" s="2"/>
      <c r="GWK77" s="2"/>
      <c r="GWL77" s="2"/>
      <c r="GWM77" s="2"/>
      <c r="GWN77" s="2"/>
      <c r="GWO77" s="2"/>
      <c r="GWP77" s="2"/>
      <c r="GWQ77" s="2"/>
      <c r="GWR77" s="2"/>
      <c r="GWS77" s="2"/>
      <c r="GWT77" s="2"/>
      <c r="GWU77" s="2"/>
      <c r="GWV77" s="2"/>
      <c r="GWW77" s="2"/>
      <c r="GWX77" s="2"/>
      <c r="GWY77" s="2"/>
      <c r="GWZ77" s="2"/>
      <c r="GXA77" s="2"/>
      <c r="GXB77" s="2"/>
      <c r="GXC77" s="2"/>
      <c r="GXD77" s="2"/>
      <c r="GXE77" s="2"/>
      <c r="GXF77" s="2"/>
      <c r="GXG77" s="2"/>
      <c r="GXH77" s="2"/>
      <c r="GXI77" s="2"/>
      <c r="GXJ77" s="2"/>
      <c r="GXK77" s="2"/>
      <c r="GXL77" s="2"/>
      <c r="GXM77" s="2"/>
      <c r="GXN77" s="2"/>
      <c r="GXO77" s="2"/>
      <c r="GXP77" s="2"/>
      <c r="GXQ77" s="2"/>
      <c r="GXR77" s="2"/>
      <c r="GXS77" s="2"/>
      <c r="GXT77" s="2"/>
      <c r="GXU77" s="2"/>
      <c r="GXV77" s="2"/>
      <c r="GXW77" s="2"/>
      <c r="GXX77" s="2"/>
      <c r="GXY77" s="2"/>
      <c r="GXZ77" s="2"/>
      <c r="GYA77" s="2"/>
      <c r="GYB77" s="2"/>
      <c r="GYC77" s="2"/>
      <c r="GYD77" s="2"/>
      <c r="GYE77" s="2"/>
      <c r="GYF77" s="2"/>
      <c r="GYG77" s="2"/>
      <c r="GYH77" s="2"/>
      <c r="GYI77" s="2"/>
      <c r="GYJ77" s="2"/>
      <c r="GYK77" s="2"/>
      <c r="GYL77" s="2"/>
      <c r="GYM77" s="2"/>
      <c r="GYN77" s="2"/>
      <c r="GYO77" s="2"/>
      <c r="GYP77" s="2"/>
      <c r="GYQ77" s="2"/>
      <c r="GYR77" s="2"/>
      <c r="GYS77" s="2"/>
      <c r="GYT77" s="2"/>
      <c r="GYU77" s="2"/>
      <c r="GYV77" s="2"/>
      <c r="GYW77" s="2"/>
      <c r="GYX77" s="2"/>
      <c r="GYY77" s="2"/>
      <c r="GYZ77" s="2"/>
      <c r="GZA77" s="2"/>
      <c r="GZB77" s="2"/>
      <c r="GZC77" s="2"/>
      <c r="GZD77" s="2"/>
      <c r="GZE77" s="2"/>
      <c r="GZF77" s="2"/>
      <c r="GZG77" s="2"/>
      <c r="GZH77" s="2"/>
      <c r="GZI77" s="2"/>
      <c r="GZJ77" s="2"/>
      <c r="GZK77" s="2"/>
      <c r="GZL77" s="2"/>
      <c r="GZM77" s="2"/>
      <c r="GZN77" s="2"/>
      <c r="GZO77" s="2"/>
      <c r="GZP77" s="2"/>
      <c r="GZQ77" s="2"/>
      <c r="GZR77" s="2"/>
      <c r="GZS77" s="2"/>
      <c r="GZT77" s="2"/>
      <c r="GZU77" s="2"/>
      <c r="GZV77" s="2"/>
      <c r="GZW77" s="2"/>
      <c r="GZX77" s="2"/>
      <c r="GZY77" s="2"/>
      <c r="GZZ77" s="2"/>
      <c r="HAA77" s="2"/>
      <c r="HAB77" s="2"/>
      <c r="HAC77" s="2"/>
      <c r="HAD77" s="2"/>
      <c r="HAE77" s="2"/>
      <c r="HAF77" s="2"/>
      <c r="HAG77" s="2"/>
      <c r="HAH77" s="2"/>
      <c r="HAI77" s="2"/>
      <c r="HAJ77" s="2"/>
      <c r="HAK77" s="2"/>
      <c r="HAL77" s="2"/>
      <c r="HAM77" s="2"/>
      <c r="HAN77" s="2"/>
      <c r="HAO77" s="2"/>
      <c r="HAP77" s="2"/>
      <c r="HAQ77" s="2"/>
      <c r="HAR77" s="2"/>
      <c r="HAS77" s="2"/>
      <c r="HAT77" s="2"/>
      <c r="HAU77" s="2"/>
      <c r="HAV77" s="2"/>
      <c r="HAW77" s="2"/>
      <c r="HAX77" s="2"/>
      <c r="HAY77" s="2"/>
      <c r="HAZ77" s="2"/>
      <c r="HBA77" s="2"/>
      <c r="HBB77" s="2"/>
      <c r="HBC77" s="2"/>
      <c r="HBD77" s="2"/>
      <c r="HBE77" s="2"/>
      <c r="HBF77" s="2"/>
      <c r="HBG77" s="2"/>
      <c r="HBH77" s="2"/>
      <c r="HBI77" s="2"/>
      <c r="HBJ77" s="2"/>
      <c r="HBK77" s="2"/>
      <c r="HBL77" s="2"/>
      <c r="HBM77" s="2"/>
      <c r="HBN77" s="2"/>
      <c r="HBO77" s="2"/>
      <c r="HBP77" s="2"/>
      <c r="HBQ77" s="2"/>
      <c r="HBR77" s="2"/>
      <c r="HBS77" s="2"/>
      <c r="HBT77" s="2"/>
      <c r="HBU77" s="2"/>
      <c r="HBV77" s="2"/>
      <c r="HBW77" s="2"/>
      <c r="HBX77" s="2"/>
      <c r="HBY77" s="2"/>
      <c r="HBZ77" s="2"/>
      <c r="HCA77" s="2"/>
      <c r="HCB77" s="2"/>
      <c r="HCC77" s="2"/>
      <c r="HCD77" s="2"/>
      <c r="HCE77" s="2"/>
      <c r="HCF77" s="2"/>
      <c r="HCG77" s="2"/>
      <c r="HCH77" s="2"/>
      <c r="HCI77" s="2"/>
      <c r="HCJ77" s="2"/>
      <c r="HCK77" s="2"/>
      <c r="HCL77" s="2"/>
      <c r="HCM77" s="2"/>
      <c r="HCN77" s="2"/>
      <c r="HCO77" s="2"/>
      <c r="HCP77" s="2"/>
      <c r="HCQ77" s="2"/>
      <c r="HCR77" s="2"/>
      <c r="HCS77" s="2"/>
      <c r="HCT77" s="2"/>
      <c r="HCU77" s="2"/>
      <c r="HCV77" s="2"/>
      <c r="HCW77" s="2"/>
      <c r="HCX77" s="2"/>
      <c r="HCY77" s="2"/>
      <c r="HCZ77" s="2"/>
      <c r="HDA77" s="2"/>
      <c r="HDB77" s="2"/>
      <c r="HDC77" s="2"/>
      <c r="HDD77" s="2"/>
      <c r="HDE77" s="2"/>
      <c r="HDF77" s="2"/>
      <c r="HDG77" s="2"/>
      <c r="HDH77" s="2"/>
      <c r="HDI77" s="2"/>
      <c r="HDJ77" s="2"/>
      <c r="HDK77" s="2"/>
      <c r="HDL77" s="2"/>
      <c r="HDM77" s="2"/>
      <c r="HDN77" s="2"/>
      <c r="HDO77" s="2"/>
      <c r="HDP77" s="2"/>
      <c r="HDQ77" s="2"/>
      <c r="HDR77" s="2"/>
      <c r="HDS77" s="2"/>
      <c r="HDT77" s="2"/>
      <c r="HDU77" s="2"/>
      <c r="HDV77" s="2"/>
      <c r="HDW77" s="2"/>
      <c r="HDX77" s="2"/>
      <c r="HDY77" s="2"/>
      <c r="HDZ77" s="2"/>
      <c r="HEA77" s="2"/>
      <c r="HEB77" s="2"/>
      <c r="HEC77" s="2"/>
      <c r="HED77" s="2"/>
      <c r="HEE77" s="2"/>
      <c r="HEF77" s="2"/>
      <c r="HEG77" s="2"/>
      <c r="HEH77" s="2"/>
      <c r="HEI77" s="2"/>
      <c r="HEJ77" s="2"/>
      <c r="HEK77" s="2"/>
      <c r="HEL77" s="2"/>
      <c r="HEM77" s="2"/>
      <c r="HEN77" s="2"/>
      <c r="HEO77" s="2"/>
      <c r="HEP77" s="2"/>
      <c r="HEQ77" s="2"/>
      <c r="HER77" s="2"/>
      <c r="HES77" s="2"/>
      <c r="HET77" s="2"/>
      <c r="HEU77" s="2"/>
      <c r="HEV77" s="2"/>
      <c r="HEW77" s="2"/>
      <c r="HEX77" s="2"/>
      <c r="HEY77" s="2"/>
      <c r="HEZ77" s="2"/>
      <c r="HFA77" s="2"/>
      <c r="HFB77" s="2"/>
      <c r="HFC77" s="2"/>
      <c r="HFD77" s="2"/>
      <c r="HFE77" s="2"/>
      <c r="HFF77" s="2"/>
      <c r="HFG77" s="2"/>
      <c r="HFH77" s="2"/>
      <c r="HFI77" s="2"/>
      <c r="HFJ77" s="2"/>
      <c r="HFK77" s="2"/>
      <c r="HFL77" s="2"/>
      <c r="HFM77" s="2"/>
      <c r="HFN77" s="2"/>
      <c r="HFO77" s="2"/>
      <c r="HFP77" s="2"/>
      <c r="HFQ77" s="2"/>
      <c r="HFR77" s="2"/>
      <c r="HFS77" s="2"/>
      <c r="HFT77" s="2"/>
      <c r="HFU77" s="2"/>
      <c r="HFV77" s="2"/>
      <c r="HFW77" s="2"/>
      <c r="HFX77" s="2"/>
      <c r="HFY77" s="2"/>
      <c r="HFZ77" s="2"/>
      <c r="HGA77" s="2"/>
      <c r="HGB77" s="2"/>
      <c r="HGC77" s="2"/>
      <c r="HGD77" s="2"/>
      <c r="HGE77" s="2"/>
      <c r="HGF77" s="2"/>
      <c r="HGG77" s="2"/>
      <c r="HGH77" s="2"/>
      <c r="HGI77" s="2"/>
      <c r="HGJ77" s="2"/>
      <c r="HGK77" s="2"/>
      <c r="HGL77" s="2"/>
      <c r="HGM77" s="2"/>
      <c r="HGN77" s="2"/>
      <c r="HGO77" s="2"/>
      <c r="HGP77" s="2"/>
      <c r="HGQ77" s="2"/>
      <c r="HGR77" s="2"/>
      <c r="HGS77" s="2"/>
      <c r="HGT77" s="2"/>
      <c r="HGU77" s="2"/>
      <c r="HGV77" s="2"/>
      <c r="HGW77" s="2"/>
      <c r="HGX77" s="2"/>
      <c r="HGY77" s="2"/>
      <c r="HGZ77" s="2"/>
      <c r="HHA77" s="2"/>
      <c r="HHB77" s="2"/>
      <c r="HHC77" s="2"/>
      <c r="HHD77" s="2"/>
      <c r="HHE77" s="2"/>
      <c r="HHF77" s="2"/>
      <c r="HHG77" s="2"/>
      <c r="HHH77" s="2"/>
      <c r="HHI77" s="2"/>
      <c r="HHJ77" s="2"/>
      <c r="HHK77" s="2"/>
      <c r="HHL77" s="2"/>
      <c r="HHM77" s="2"/>
      <c r="HHN77" s="2"/>
      <c r="HHO77" s="2"/>
      <c r="HHP77" s="2"/>
      <c r="HHQ77" s="2"/>
      <c r="HHR77" s="2"/>
      <c r="HHS77" s="2"/>
      <c r="HHT77" s="2"/>
      <c r="HHU77" s="2"/>
      <c r="HHV77" s="2"/>
      <c r="HHW77" s="2"/>
      <c r="HHX77" s="2"/>
      <c r="HHY77" s="2"/>
      <c r="HHZ77" s="2"/>
      <c r="HIA77" s="2"/>
      <c r="HIB77" s="2"/>
      <c r="HIC77" s="2"/>
      <c r="HID77" s="2"/>
      <c r="HIE77" s="2"/>
      <c r="HIF77" s="2"/>
      <c r="HIG77" s="2"/>
      <c r="HIH77" s="2"/>
      <c r="HII77" s="2"/>
      <c r="HIJ77" s="2"/>
      <c r="HIK77" s="2"/>
      <c r="HIL77" s="2"/>
      <c r="HIM77" s="2"/>
      <c r="HIN77" s="2"/>
      <c r="HIO77" s="2"/>
      <c r="HIP77" s="2"/>
      <c r="HIQ77" s="2"/>
      <c r="HIR77" s="2"/>
      <c r="HIS77" s="2"/>
      <c r="HIT77" s="2"/>
      <c r="HIU77" s="2"/>
      <c r="HIV77" s="2"/>
      <c r="HIW77" s="2"/>
      <c r="HIX77" s="2"/>
      <c r="HIY77" s="2"/>
      <c r="HIZ77" s="2"/>
      <c r="HJA77" s="2"/>
      <c r="HJB77" s="2"/>
      <c r="HJC77" s="2"/>
      <c r="HJD77" s="2"/>
      <c r="HJE77" s="2"/>
      <c r="HJF77" s="2"/>
      <c r="HJG77" s="2"/>
      <c r="HJH77" s="2"/>
      <c r="HJI77" s="2"/>
      <c r="HJJ77" s="2"/>
      <c r="HJK77" s="2"/>
      <c r="HJL77" s="2"/>
      <c r="HJM77" s="2"/>
      <c r="HJN77" s="2"/>
      <c r="HJO77" s="2"/>
      <c r="HJP77" s="2"/>
      <c r="HJQ77" s="2"/>
      <c r="HJR77" s="2"/>
      <c r="HJS77" s="2"/>
      <c r="HJT77" s="2"/>
      <c r="HJU77" s="2"/>
      <c r="HJV77" s="2"/>
      <c r="HJW77" s="2"/>
      <c r="HJX77" s="2"/>
      <c r="HJY77" s="2"/>
      <c r="HJZ77" s="2"/>
      <c r="HKA77" s="2"/>
      <c r="HKB77" s="2"/>
      <c r="HKC77" s="2"/>
      <c r="HKD77" s="2"/>
      <c r="HKE77" s="2"/>
      <c r="HKF77" s="2"/>
      <c r="HKG77" s="2"/>
      <c r="HKH77" s="2"/>
      <c r="HKI77" s="2"/>
      <c r="HKJ77" s="2"/>
      <c r="HKK77" s="2"/>
      <c r="HKL77" s="2"/>
      <c r="HKM77" s="2"/>
      <c r="HKN77" s="2"/>
      <c r="HKO77" s="2"/>
      <c r="HKP77" s="2"/>
      <c r="HKQ77" s="2"/>
      <c r="HKR77" s="2"/>
      <c r="HKS77" s="2"/>
      <c r="HKT77" s="2"/>
      <c r="HKU77" s="2"/>
      <c r="HKV77" s="2"/>
      <c r="HKW77" s="2"/>
      <c r="HKX77" s="2"/>
      <c r="HKY77" s="2"/>
      <c r="HKZ77" s="2"/>
      <c r="HLA77" s="2"/>
      <c r="HLB77" s="2"/>
      <c r="HLC77" s="2"/>
      <c r="HLD77" s="2"/>
      <c r="HLE77" s="2"/>
      <c r="HLF77" s="2"/>
      <c r="HLG77" s="2"/>
      <c r="HLH77" s="2"/>
      <c r="HLI77" s="2"/>
      <c r="HLJ77" s="2"/>
      <c r="HLK77" s="2"/>
      <c r="HLL77" s="2"/>
      <c r="HLM77" s="2"/>
      <c r="HLN77" s="2"/>
      <c r="HLO77" s="2"/>
      <c r="HLP77" s="2"/>
      <c r="HLQ77" s="2"/>
      <c r="HLR77" s="2"/>
      <c r="HLS77" s="2"/>
      <c r="HLT77" s="2"/>
      <c r="HLU77" s="2"/>
      <c r="HLV77" s="2"/>
      <c r="HLW77" s="2"/>
      <c r="HLX77" s="2"/>
      <c r="HLY77" s="2"/>
      <c r="HLZ77" s="2"/>
      <c r="HMA77" s="2"/>
      <c r="HMB77" s="2"/>
      <c r="HMC77" s="2"/>
      <c r="HMD77" s="2"/>
      <c r="HME77" s="2"/>
      <c r="HMF77" s="2"/>
      <c r="HMG77" s="2"/>
      <c r="HMH77" s="2"/>
      <c r="HMI77" s="2"/>
      <c r="HMJ77" s="2"/>
      <c r="HMK77" s="2"/>
      <c r="HML77" s="2"/>
      <c r="HMM77" s="2"/>
      <c r="HMN77" s="2"/>
      <c r="HMO77" s="2"/>
      <c r="HMP77" s="2"/>
      <c r="HMQ77" s="2"/>
      <c r="HMR77" s="2"/>
      <c r="HMS77" s="2"/>
      <c r="HMT77" s="2"/>
      <c r="HMU77" s="2"/>
      <c r="HMV77" s="2"/>
      <c r="HMW77" s="2"/>
      <c r="HMX77" s="2"/>
      <c r="HMY77" s="2"/>
      <c r="HMZ77" s="2"/>
      <c r="HNA77" s="2"/>
      <c r="HNB77" s="2"/>
      <c r="HNC77" s="2"/>
      <c r="HND77" s="2"/>
      <c r="HNE77" s="2"/>
      <c r="HNF77" s="2"/>
      <c r="HNG77" s="2"/>
      <c r="HNH77" s="2"/>
      <c r="HNI77" s="2"/>
      <c r="HNJ77" s="2"/>
      <c r="HNK77" s="2"/>
      <c r="HNL77" s="2"/>
      <c r="HNM77" s="2"/>
      <c r="HNN77" s="2"/>
      <c r="HNO77" s="2"/>
      <c r="HNP77" s="2"/>
      <c r="HNQ77" s="2"/>
      <c r="HNR77" s="2"/>
      <c r="HNS77" s="2"/>
      <c r="HNT77" s="2"/>
      <c r="HNU77" s="2"/>
      <c r="HNV77" s="2"/>
      <c r="HNW77" s="2"/>
      <c r="HNX77" s="2"/>
      <c r="HNY77" s="2"/>
      <c r="HNZ77" s="2"/>
      <c r="HOA77" s="2"/>
      <c r="HOB77" s="2"/>
      <c r="HOC77" s="2"/>
      <c r="HOD77" s="2"/>
      <c r="HOE77" s="2"/>
      <c r="HOF77" s="2"/>
      <c r="HOG77" s="2"/>
      <c r="HOH77" s="2"/>
      <c r="HOI77" s="2"/>
      <c r="HOJ77" s="2"/>
      <c r="HOK77" s="2"/>
      <c r="HOL77" s="2"/>
      <c r="HOM77" s="2"/>
      <c r="HON77" s="2"/>
      <c r="HOO77" s="2"/>
      <c r="HOP77" s="2"/>
      <c r="HOQ77" s="2"/>
      <c r="HOR77" s="2"/>
      <c r="HOS77" s="2"/>
      <c r="HOT77" s="2"/>
      <c r="HOU77" s="2"/>
      <c r="HOV77" s="2"/>
      <c r="HOW77" s="2"/>
      <c r="HOX77" s="2"/>
      <c r="HOY77" s="2"/>
      <c r="HOZ77" s="2"/>
      <c r="HPA77" s="2"/>
      <c r="HPB77" s="2"/>
      <c r="HPC77" s="2"/>
      <c r="HPD77" s="2"/>
      <c r="HPE77" s="2"/>
      <c r="HPF77" s="2"/>
      <c r="HPG77" s="2"/>
      <c r="HPH77" s="2"/>
      <c r="HPI77" s="2"/>
      <c r="HPJ77" s="2"/>
      <c r="HPK77" s="2"/>
      <c r="HPL77" s="2"/>
      <c r="HPM77" s="2"/>
      <c r="HPN77" s="2"/>
      <c r="HPO77" s="2"/>
      <c r="HPP77" s="2"/>
      <c r="HPQ77" s="2"/>
      <c r="HPR77" s="2"/>
      <c r="HPS77" s="2"/>
      <c r="HPT77" s="2"/>
      <c r="HPU77" s="2"/>
      <c r="HPV77" s="2"/>
      <c r="HPW77" s="2"/>
      <c r="HPX77" s="2"/>
      <c r="HPY77" s="2"/>
      <c r="HPZ77" s="2"/>
      <c r="HQA77" s="2"/>
      <c r="HQB77" s="2"/>
      <c r="HQC77" s="2"/>
      <c r="HQD77" s="2"/>
      <c r="HQE77" s="2"/>
      <c r="HQF77" s="2"/>
      <c r="HQG77" s="2"/>
      <c r="HQH77" s="2"/>
      <c r="HQI77" s="2"/>
      <c r="HQJ77" s="2"/>
      <c r="HQK77" s="2"/>
      <c r="HQL77" s="2"/>
      <c r="HQM77" s="2"/>
      <c r="HQN77" s="2"/>
      <c r="HQO77" s="2"/>
      <c r="HQP77" s="2"/>
      <c r="HQQ77" s="2"/>
      <c r="HQR77" s="2"/>
      <c r="HQS77" s="2"/>
      <c r="HQT77" s="2"/>
      <c r="HQU77" s="2"/>
      <c r="HQV77" s="2"/>
      <c r="HQW77" s="2"/>
      <c r="HQX77" s="2"/>
      <c r="HQY77" s="2"/>
      <c r="HQZ77" s="2"/>
      <c r="HRA77" s="2"/>
      <c r="HRB77" s="2"/>
      <c r="HRC77" s="2"/>
      <c r="HRD77" s="2"/>
      <c r="HRE77" s="2"/>
      <c r="HRF77" s="2"/>
      <c r="HRG77" s="2"/>
      <c r="HRH77" s="2"/>
      <c r="HRI77" s="2"/>
      <c r="HRJ77" s="2"/>
      <c r="HRK77" s="2"/>
      <c r="HRL77" s="2"/>
      <c r="HRM77" s="2"/>
      <c r="HRN77" s="2"/>
      <c r="HRO77" s="2"/>
      <c r="HRP77" s="2"/>
      <c r="HRQ77" s="2"/>
      <c r="HRR77" s="2"/>
      <c r="HRS77" s="2"/>
      <c r="HRT77" s="2"/>
      <c r="HRU77" s="2"/>
      <c r="HRV77" s="2"/>
      <c r="HRW77" s="2"/>
      <c r="HRX77" s="2"/>
      <c r="HRY77" s="2"/>
      <c r="HRZ77" s="2"/>
      <c r="HSA77" s="2"/>
      <c r="HSB77" s="2"/>
      <c r="HSC77" s="2"/>
      <c r="HSD77" s="2"/>
      <c r="HSE77" s="2"/>
      <c r="HSF77" s="2"/>
      <c r="HSG77" s="2"/>
      <c r="HSH77" s="2"/>
      <c r="HSI77" s="2"/>
      <c r="HSJ77" s="2"/>
      <c r="HSK77" s="2"/>
      <c r="HSL77" s="2"/>
      <c r="HSM77" s="2"/>
      <c r="HSN77" s="2"/>
      <c r="HSO77" s="2"/>
      <c r="HSP77" s="2"/>
      <c r="HSQ77" s="2"/>
      <c r="HSR77" s="2"/>
      <c r="HSS77" s="2"/>
      <c r="HST77" s="2"/>
      <c r="HSU77" s="2"/>
      <c r="HSV77" s="2"/>
      <c r="HSW77" s="2"/>
      <c r="HSX77" s="2"/>
      <c r="HSY77" s="2"/>
      <c r="HSZ77" s="2"/>
      <c r="HTA77" s="2"/>
      <c r="HTB77" s="2"/>
      <c r="HTC77" s="2"/>
      <c r="HTD77" s="2"/>
      <c r="HTE77" s="2"/>
      <c r="HTF77" s="2"/>
      <c r="HTG77" s="2"/>
      <c r="HTH77" s="2"/>
      <c r="HTI77" s="2"/>
      <c r="HTJ77" s="2"/>
      <c r="HTK77" s="2"/>
      <c r="HTL77" s="2"/>
      <c r="HTM77" s="2"/>
      <c r="HTN77" s="2"/>
      <c r="HTO77" s="2"/>
      <c r="HTP77" s="2"/>
      <c r="HTQ77" s="2"/>
      <c r="HTR77" s="2"/>
      <c r="HTS77" s="2"/>
      <c r="HTT77" s="2"/>
      <c r="HTU77" s="2"/>
      <c r="HTV77" s="2"/>
      <c r="HTW77" s="2"/>
      <c r="HTX77" s="2"/>
      <c r="HTY77" s="2"/>
      <c r="HTZ77" s="2"/>
      <c r="HUA77" s="2"/>
      <c r="HUB77" s="2"/>
      <c r="HUC77" s="2"/>
      <c r="HUD77" s="2"/>
      <c r="HUE77" s="2"/>
      <c r="HUF77" s="2"/>
      <c r="HUG77" s="2"/>
      <c r="HUH77" s="2"/>
      <c r="HUI77" s="2"/>
      <c r="HUJ77" s="2"/>
      <c r="HUK77" s="2"/>
      <c r="HUL77" s="2"/>
      <c r="HUM77" s="2"/>
      <c r="HUN77" s="2"/>
      <c r="HUO77" s="2"/>
      <c r="HUP77" s="2"/>
      <c r="HUQ77" s="2"/>
      <c r="HUR77" s="2"/>
      <c r="HUS77" s="2"/>
      <c r="HUT77" s="2"/>
      <c r="HUU77" s="2"/>
      <c r="HUV77" s="2"/>
      <c r="HUW77" s="2"/>
      <c r="HUX77" s="2"/>
      <c r="HUY77" s="2"/>
      <c r="HUZ77" s="2"/>
      <c r="HVA77" s="2"/>
      <c r="HVB77" s="2"/>
      <c r="HVC77" s="2"/>
      <c r="HVD77" s="2"/>
      <c r="HVE77" s="2"/>
      <c r="HVF77" s="2"/>
      <c r="HVG77" s="2"/>
      <c r="HVH77" s="2"/>
      <c r="HVI77" s="2"/>
      <c r="HVJ77" s="2"/>
      <c r="HVK77" s="2"/>
      <c r="HVL77" s="2"/>
      <c r="HVM77" s="2"/>
      <c r="HVN77" s="2"/>
      <c r="HVO77" s="2"/>
      <c r="HVP77" s="2"/>
      <c r="HVQ77" s="2"/>
      <c r="HVR77" s="2"/>
      <c r="HVS77" s="2"/>
      <c r="HVT77" s="2"/>
      <c r="HVU77" s="2"/>
      <c r="HVV77" s="2"/>
      <c r="HVW77" s="2"/>
      <c r="HVX77" s="2"/>
      <c r="HVY77" s="2"/>
      <c r="HVZ77" s="2"/>
      <c r="HWA77" s="2"/>
      <c r="HWB77" s="2"/>
      <c r="HWC77" s="2"/>
      <c r="HWD77" s="2"/>
      <c r="HWE77" s="2"/>
      <c r="HWF77" s="2"/>
      <c r="HWG77" s="2"/>
      <c r="HWH77" s="2"/>
      <c r="HWI77" s="2"/>
      <c r="HWJ77" s="2"/>
      <c r="HWK77" s="2"/>
      <c r="HWL77" s="2"/>
      <c r="HWM77" s="2"/>
      <c r="HWN77" s="2"/>
      <c r="HWO77" s="2"/>
      <c r="HWP77" s="2"/>
      <c r="HWQ77" s="2"/>
      <c r="HWR77" s="2"/>
      <c r="HWS77" s="2"/>
      <c r="HWT77" s="2"/>
      <c r="HWU77" s="2"/>
      <c r="HWV77" s="2"/>
      <c r="HWW77" s="2"/>
      <c r="HWX77" s="2"/>
      <c r="HWY77" s="2"/>
      <c r="HWZ77" s="2"/>
      <c r="HXA77" s="2"/>
      <c r="HXB77" s="2"/>
      <c r="HXC77" s="2"/>
      <c r="HXD77" s="2"/>
      <c r="HXE77" s="2"/>
      <c r="HXF77" s="2"/>
      <c r="HXG77" s="2"/>
      <c r="HXH77" s="2"/>
      <c r="HXI77" s="2"/>
      <c r="HXJ77" s="2"/>
      <c r="HXK77" s="2"/>
      <c r="HXL77" s="2"/>
      <c r="HXM77" s="2"/>
      <c r="HXN77" s="2"/>
      <c r="HXO77" s="2"/>
      <c r="HXP77" s="2"/>
      <c r="HXQ77" s="2"/>
      <c r="HXR77" s="2"/>
      <c r="HXS77" s="2"/>
      <c r="HXT77" s="2"/>
      <c r="HXU77" s="2"/>
      <c r="HXV77" s="2"/>
      <c r="HXW77" s="2"/>
      <c r="HXX77" s="2"/>
      <c r="HXY77" s="2"/>
      <c r="HXZ77" s="2"/>
      <c r="HYA77" s="2"/>
      <c r="HYB77" s="2"/>
      <c r="HYC77" s="2"/>
      <c r="HYD77" s="2"/>
      <c r="HYE77" s="2"/>
      <c r="HYF77" s="2"/>
      <c r="HYG77" s="2"/>
      <c r="HYH77" s="2"/>
      <c r="HYI77" s="2"/>
      <c r="HYJ77" s="2"/>
      <c r="HYK77" s="2"/>
      <c r="HYL77" s="2"/>
      <c r="HYM77" s="2"/>
      <c r="HYN77" s="2"/>
      <c r="HYO77" s="2"/>
      <c r="HYP77" s="2"/>
      <c r="HYQ77" s="2"/>
      <c r="HYR77" s="2"/>
      <c r="HYS77" s="2"/>
      <c r="HYT77" s="2"/>
      <c r="HYU77" s="2"/>
      <c r="HYV77" s="2"/>
      <c r="HYW77" s="2"/>
      <c r="HYX77" s="2"/>
      <c r="HYY77" s="2"/>
      <c r="HYZ77" s="2"/>
      <c r="HZA77" s="2"/>
      <c r="HZB77" s="2"/>
      <c r="HZC77" s="2"/>
      <c r="HZD77" s="2"/>
      <c r="HZE77" s="2"/>
      <c r="HZF77" s="2"/>
      <c r="HZG77" s="2"/>
      <c r="HZH77" s="2"/>
      <c r="HZI77" s="2"/>
      <c r="HZJ77" s="2"/>
      <c r="HZK77" s="2"/>
      <c r="HZL77" s="2"/>
      <c r="HZM77" s="2"/>
      <c r="HZN77" s="2"/>
      <c r="HZO77" s="2"/>
      <c r="HZP77" s="2"/>
      <c r="HZQ77" s="2"/>
      <c r="HZR77" s="2"/>
      <c r="HZS77" s="2"/>
      <c r="HZT77" s="2"/>
      <c r="HZU77" s="2"/>
      <c r="HZV77" s="2"/>
      <c r="HZW77" s="2"/>
      <c r="HZX77" s="2"/>
      <c r="HZY77" s="2"/>
      <c r="HZZ77" s="2"/>
      <c r="IAA77" s="2"/>
      <c r="IAB77" s="2"/>
      <c r="IAC77" s="2"/>
      <c r="IAD77" s="2"/>
      <c r="IAE77" s="2"/>
      <c r="IAF77" s="2"/>
      <c r="IAG77" s="2"/>
      <c r="IAH77" s="2"/>
      <c r="IAI77" s="2"/>
      <c r="IAJ77" s="2"/>
      <c r="IAK77" s="2"/>
      <c r="IAL77" s="2"/>
      <c r="IAM77" s="2"/>
      <c r="IAN77" s="2"/>
      <c r="IAO77" s="2"/>
      <c r="IAP77" s="2"/>
      <c r="IAQ77" s="2"/>
      <c r="IAR77" s="2"/>
      <c r="IAS77" s="2"/>
      <c r="IAT77" s="2"/>
      <c r="IAU77" s="2"/>
      <c r="IAV77" s="2"/>
      <c r="IAW77" s="2"/>
      <c r="IAX77" s="2"/>
      <c r="IAY77" s="2"/>
      <c r="IAZ77" s="2"/>
      <c r="IBA77" s="2"/>
      <c r="IBB77" s="2"/>
      <c r="IBC77" s="2"/>
      <c r="IBD77" s="2"/>
      <c r="IBE77" s="2"/>
      <c r="IBF77" s="2"/>
      <c r="IBG77" s="2"/>
      <c r="IBH77" s="2"/>
      <c r="IBI77" s="2"/>
      <c r="IBJ77" s="2"/>
      <c r="IBK77" s="2"/>
      <c r="IBL77" s="2"/>
      <c r="IBM77" s="2"/>
      <c r="IBN77" s="2"/>
      <c r="IBO77" s="2"/>
      <c r="IBP77" s="2"/>
      <c r="IBQ77" s="2"/>
      <c r="IBR77" s="2"/>
      <c r="IBS77" s="2"/>
      <c r="IBT77" s="2"/>
      <c r="IBU77" s="2"/>
      <c r="IBV77" s="2"/>
      <c r="IBW77" s="2"/>
      <c r="IBX77" s="2"/>
      <c r="IBY77" s="2"/>
      <c r="IBZ77" s="2"/>
      <c r="ICA77" s="2"/>
      <c r="ICB77" s="2"/>
      <c r="ICC77" s="2"/>
      <c r="ICD77" s="2"/>
      <c r="ICE77" s="2"/>
      <c r="ICF77" s="2"/>
      <c r="ICG77" s="2"/>
      <c r="ICH77" s="2"/>
      <c r="ICI77" s="2"/>
      <c r="ICJ77" s="2"/>
      <c r="ICK77" s="2"/>
      <c r="ICL77" s="2"/>
      <c r="ICM77" s="2"/>
      <c r="ICN77" s="2"/>
      <c r="ICO77" s="2"/>
      <c r="ICP77" s="2"/>
      <c r="ICQ77" s="2"/>
      <c r="ICR77" s="2"/>
      <c r="ICS77" s="2"/>
      <c r="ICT77" s="2"/>
      <c r="ICU77" s="2"/>
      <c r="ICV77" s="2"/>
      <c r="ICW77" s="2"/>
      <c r="ICX77" s="2"/>
      <c r="ICY77" s="2"/>
      <c r="ICZ77" s="2"/>
      <c r="IDA77" s="2"/>
      <c r="IDB77" s="2"/>
      <c r="IDC77" s="2"/>
      <c r="IDD77" s="2"/>
      <c r="IDE77" s="2"/>
      <c r="IDF77" s="2"/>
      <c r="IDG77" s="2"/>
      <c r="IDH77" s="2"/>
      <c r="IDI77" s="2"/>
      <c r="IDJ77" s="2"/>
      <c r="IDK77" s="2"/>
      <c r="IDL77" s="2"/>
      <c r="IDM77" s="2"/>
      <c r="IDN77" s="2"/>
      <c r="IDO77" s="2"/>
      <c r="IDP77" s="2"/>
      <c r="IDQ77" s="2"/>
      <c r="IDR77" s="2"/>
      <c r="IDS77" s="2"/>
      <c r="IDT77" s="2"/>
      <c r="IDU77" s="2"/>
      <c r="IDV77" s="2"/>
      <c r="IDW77" s="2"/>
      <c r="IDX77" s="2"/>
      <c r="IDY77" s="2"/>
      <c r="IDZ77" s="2"/>
      <c r="IEA77" s="2"/>
      <c r="IEB77" s="2"/>
      <c r="IEC77" s="2"/>
      <c r="IED77" s="2"/>
      <c r="IEE77" s="2"/>
      <c r="IEF77" s="2"/>
      <c r="IEG77" s="2"/>
      <c r="IEH77" s="2"/>
      <c r="IEI77" s="2"/>
      <c r="IEJ77" s="2"/>
      <c r="IEK77" s="2"/>
      <c r="IEL77" s="2"/>
      <c r="IEM77" s="2"/>
      <c r="IEN77" s="2"/>
      <c r="IEO77" s="2"/>
      <c r="IEP77" s="2"/>
      <c r="IEQ77" s="2"/>
      <c r="IER77" s="2"/>
      <c r="IES77" s="2"/>
      <c r="IET77" s="2"/>
      <c r="IEU77" s="2"/>
      <c r="IEV77" s="2"/>
      <c r="IEW77" s="2"/>
      <c r="IEX77" s="2"/>
      <c r="IEY77" s="2"/>
      <c r="IEZ77" s="2"/>
      <c r="IFA77" s="2"/>
      <c r="IFB77" s="2"/>
      <c r="IFC77" s="2"/>
      <c r="IFD77" s="2"/>
      <c r="IFE77" s="2"/>
      <c r="IFF77" s="2"/>
      <c r="IFG77" s="2"/>
      <c r="IFH77" s="2"/>
      <c r="IFI77" s="2"/>
      <c r="IFJ77" s="2"/>
      <c r="IFK77" s="2"/>
      <c r="IFL77" s="2"/>
      <c r="IFM77" s="2"/>
      <c r="IFN77" s="2"/>
      <c r="IFO77" s="2"/>
      <c r="IFP77" s="2"/>
      <c r="IFQ77" s="2"/>
      <c r="IFR77" s="2"/>
      <c r="IFS77" s="2"/>
      <c r="IFT77" s="2"/>
      <c r="IFU77" s="2"/>
      <c r="IFV77" s="2"/>
      <c r="IFW77" s="2"/>
      <c r="IFX77" s="2"/>
      <c r="IFY77" s="2"/>
      <c r="IFZ77" s="2"/>
      <c r="IGA77" s="2"/>
      <c r="IGB77" s="2"/>
      <c r="IGC77" s="2"/>
      <c r="IGD77" s="2"/>
      <c r="IGE77" s="2"/>
      <c r="IGF77" s="2"/>
      <c r="IGG77" s="2"/>
      <c r="IGH77" s="2"/>
      <c r="IGI77" s="2"/>
      <c r="IGJ77" s="2"/>
      <c r="IGK77" s="2"/>
      <c r="IGL77" s="2"/>
      <c r="IGM77" s="2"/>
      <c r="IGN77" s="2"/>
      <c r="IGO77" s="2"/>
      <c r="IGP77" s="2"/>
      <c r="IGQ77" s="2"/>
      <c r="IGR77" s="2"/>
      <c r="IGS77" s="2"/>
      <c r="IGT77" s="2"/>
      <c r="IGU77" s="2"/>
      <c r="IGV77" s="2"/>
      <c r="IGW77" s="2"/>
      <c r="IGX77" s="2"/>
      <c r="IGY77" s="2"/>
      <c r="IGZ77" s="2"/>
      <c r="IHA77" s="2"/>
      <c r="IHB77" s="2"/>
      <c r="IHC77" s="2"/>
      <c r="IHD77" s="2"/>
      <c r="IHE77" s="2"/>
      <c r="IHF77" s="2"/>
      <c r="IHG77" s="2"/>
      <c r="IHH77" s="2"/>
      <c r="IHI77" s="2"/>
      <c r="IHJ77" s="2"/>
      <c r="IHK77" s="2"/>
      <c r="IHL77" s="2"/>
      <c r="IHM77" s="2"/>
      <c r="IHN77" s="2"/>
      <c r="IHO77" s="2"/>
      <c r="IHP77" s="2"/>
      <c r="IHQ77" s="2"/>
      <c r="IHR77" s="2"/>
      <c r="IHS77" s="2"/>
      <c r="IHT77" s="2"/>
      <c r="IHU77" s="2"/>
      <c r="IHV77" s="2"/>
      <c r="IHW77" s="2"/>
      <c r="IHX77" s="2"/>
      <c r="IHY77" s="2"/>
      <c r="IHZ77" s="2"/>
      <c r="IIA77" s="2"/>
      <c r="IIB77" s="2"/>
      <c r="IIC77" s="2"/>
      <c r="IID77" s="2"/>
      <c r="IIE77" s="2"/>
      <c r="IIF77" s="2"/>
      <c r="IIG77" s="2"/>
      <c r="IIH77" s="2"/>
      <c r="III77" s="2"/>
      <c r="IIJ77" s="2"/>
      <c r="IIK77" s="2"/>
      <c r="IIL77" s="2"/>
      <c r="IIM77" s="2"/>
      <c r="IIN77" s="2"/>
      <c r="IIO77" s="2"/>
      <c r="IIP77" s="2"/>
      <c r="IIQ77" s="2"/>
      <c r="IIR77" s="2"/>
      <c r="IIS77" s="2"/>
      <c r="IIT77" s="2"/>
      <c r="IIU77" s="2"/>
      <c r="IIV77" s="2"/>
      <c r="IIW77" s="2"/>
      <c r="IIX77" s="2"/>
      <c r="IIY77" s="2"/>
      <c r="IIZ77" s="2"/>
      <c r="IJA77" s="2"/>
      <c r="IJB77" s="2"/>
      <c r="IJC77" s="2"/>
      <c r="IJD77" s="2"/>
      <c r="IJE77" s="2"/>
      <c r="IJF77" s="2"/>
      <c r="IJG77" s="2"/>
      <c r="IJH77" s="2"/>
      <c r="IJI77" s="2"/>
      <c r="IJJ77" s="2"/>
      <c r="IJK77" s="2"/>
      <c r="IJL77" s="2"/>
      <c r="IJM77" s="2"/>
      <c r="IJN77" s="2"/>
      <c r="IJO77" s="2"/>
      <c r="IJP77" s="2"/>
      <c r="IJQ77" s="2"/>
      <c r="IJR77" s="2"/>
      <c r="IJS77" s="2"/>
      <c r="IJT77" s="2"/>
      <c r="IJU77" s="2"/>
      <c r="IJV77" s="2"/>
      <c r="IJW77" s="2"/>
      <c r="IJX77" s="2"/>
      <c r="IJY77" s="2"/>
      <c r="IJZ77" s="2"/>
      <c r="IKA77" s="2"/>
      <c r="IKB77" s="2"/>
      <c r="IKC77" s="2"/>
      <c r="IKD77" s="2"/>
      <c r="IKE77" s="2"/>
      <c r="IKF77" s="2"/>
      <c r="IKG77" s="2"/>
      <c r="IKH77" s="2"/>
      <c r="IKI77" s="2"/>
      <c r="IKJ77" s="2"/>
      <c r="IKK77" s="2"/>
      <c r="IKL77" s="2"/>
      <c r="IKM77" s="2"/>
      <c r="IKN77" s="2"/>
      <c r="IKO77" s="2"/>
      <c r="IKP77" s="2"/>
      <c r="IKQ77" s="2"/>
      <c r="IKR77" s="2"/>
      <c r="IKS77" s="2"/>
      <c r="IKT77" s="2"/>
      <c r="IKU77" s="2"/>
      <c r="IKV77" s="2"/>
      <c r="IKW77" s="2"/>
      <c r="IKX77" s="2"/>
      <c r="IKY77" s="2"/>
      <c r="IKZ77" s="2"/>
      <c r="ILA77" s="2"/>
      <c r="ILB77" s="2"/>
      <c r="ILC77" s="2"/>
      <c r="ILD77" s="2"/>
      <c r="ILE77" s="2"/>
      <c r="ILF77" s="2"/>
      <c r="ILG77" s="2"/>
      <c r="ILH77" s="2"/>
      <c r="ILI77" s="2"/>
      <c r="ILJ77" s="2"/>
      <c r="ILK77" s="2"/>
      <c r="ILL77" s="2"/>
      <c r="ILM77" s="2"/>
      <c r="ILN77" s="2"/>
      <c r="ILO77" s="2"/>
      <c r="ILP77" s="2"/>
      <c r="ILQ77" s="2"/>
      <c r="ILR77" s="2"/>
      <c r="ILS77" s="2"/>
      <c r="ILT77" s="2"/>
      <c r="ILU77" s="2"/>
      <c r="ILV77" s="2"/>
      <c r="ILW77" s="2"/>
      <c r="ILX77" s="2"/>
      <c r="ILY77" s="2"/>
      <c r="ILZ77" s="2"/>
      <c r="IMA77" s="2"/>
      <c r="IMB77" s="2"/>
      <c r="IMC77" s="2"/>
      <c r="IMD77" s="2"/>
      <c r="IME77" s="2"/>
      <c r="IMF77" s="2"/>
      <c r="IMG77" s="2"/>
      <c r="IMH77" s="2"/>
      <c r="IMI77" s="2"/>
      <c r="IMJ77" s="2"/>
      <c r="IMK77" s="2"/>
      <c r="IML77" s="2"/>
      <c r="IMM77" s="2"/>
      <c r="IMN77" s="2"/>
      <c r="IMO77" s="2"/>
      <c r="IMP77" s="2"/>
      <c r="IMQ77" s="2"/>
      <c r="IMR77" s="2"/>
      <c r="IMS77" s="2"/>
      <c r="IMT77" s="2"/>
      <c r="IMU77" s="2"/>
      <c r="IMV77" s="2"/>
      <c r="IMW77" s="2"/>
      <c r="IMX77" s="2"/>
      <c r="IMY77" s="2"/>
      <c r="IMZ77" s="2"/>
      <c r="INA77" s="2"/>
      <c r="INB77" s="2"/>
      <c r="INC77" s="2"/>
      <c r="IND77" s="2"/>
      <c r="INE77" s="2"/>
      <c r="INF77" s="2"/>
      <c r="ING77" s="2"/>
      <c r="INH77" s="2"/>
      <c r="INI77" s="2"/>
      <c r="INJ77" s="2"/>
      <c r="INK77" s="2"/>
      <c r="INL77" s="2"/>
      <c r="INM77" s="2"/>
      <c r="INN77" s="2"/>
      <c r="INO77" s="2"/>
      <c r="INP77" s="2"/>
      <c r="INQ77" s="2"/>
      <c r="INR77" s="2"/>
      <c r="INS77" s="2"/>
      <c r="INT77" s="2"/>
      <c r="INU77" s="2"/>
      <c r="INV77" s="2"/>
      <c r="INW77" s="2"/>
      <c r="INX77" s="2"/>
      <c r="INY77" s="2"/>
      <c r="INZ77" s="2"/>
      <c r="IOA77" s="2"/>
      <c r="IOB77" s="2"/>
      <c r="IOC77" s="2"/>
      <c r="IOD77" s="2"/>
      <c r="IOE77" s="2"/>
      <c r="IOF77" s="2"/>
      <c r="IOG77" s="2"/>
      <c r="IOH77" s="2"/>
      <c r="IOI77" s="2"/>
      <c r="IOJ77" s="2"/>
      <c r="IOK77" s="2"/>
      <c r="IOL77" s="2"/>
      <c r="IOM77" s="2"/>
      <c r="ION77" s="2"/>
      <c r="IOO77" s="2"/>
      <c r="IOP77" s="2"/>
      <c r="IOQ77" s="2"/>
      <c r="IOR77" s="2"/>
      <c r="IOS77" s="2"/>
      <c r="IOT77" s="2"/>
      <c r="IOU77" s="2"/>
      <c r="IOV77" s="2"/>
      <c r="IOW77" s="2"/>
      <c r="IOX77" s="2"/>
      <c r="IOY77" s="2"/>
      <c r="IOZ77" s="2"/>
      <c r="IPA77" s="2"/>
      <c r="IPB77" s="2"/>
      <c r="IPC77" s="2"/>
      <c r="IPD77" s="2"/>
      <c r="IPE77" s="2"/>
      <c r="IPF77" s="2"/>
      <c r="IPG77" s="2"/>
      <c r="IPH77" s="2"/>
      <c r="IPI77" s="2"/>
      <c r="IPJ77" s="2"/>
      <c r="IPK77" s="2"/>
      <c r="IPL77" s="2"/>
      <c r="IPM77" s="2"/>
      <c r="IPN77" s="2"/>
      <c r="IPO77" s="2"/>
      <c r="IPP77" s="2"/>
      <c r="IPQ77" s="2"/>
      <c r="IPR77" s="2"/>
      <c r="IPS77" s="2"/>
      <c r="IPT77" s="2"/>
      <c r="IPU77" s="2"/>
      <c r="IPV77" s="2"/>
      <c r="IPW77" s="2"/>
      <c r="IPX77" s="2"/>
      <c r="IPY77" s="2"/>
      <c r="IPZ77" s="2"/>
      <c r="IQA77" s="2"/>
      <c r="IQB77" s="2"/>
      <c r="IQC77" s="2"/>
      <c r="IQD77" s="2"/>
      <c r="IQE77" s="2"/>
      <c r="IQF77" s="2"/>
      <c r="IQG77" s="2"/>
      <c r="IQH77" s="2"/>
      <c r="IQI77" s="2"/>
      <c r="IQJ77" s="2"/>
      <c r="IQK77" s="2"/>
      <c r="IQL77" s="2"/>
      <c r="IQM77" s="2"/>
      <c r="IQN77" s="2"/>
      <c r="IQO77" s="2"/>
      <c r="IQP77" s="2"/>
      <c r="IQQ77" s="2"/>
      <c r="IQR77" s="2"/>
      <c r="IQS77" s="2"/>
      <c r="IQT77" s="2"/>
      <c r="IQU77" s="2"/>
      <c r="IQV77" s="2"/>
      <c r="IQW77" s="2"/>
      <c r="IQX77" s="2"/>
      <c r="IQY77" s="2"/>
      <c r="IQZ77" s="2"/>
      <c r="IRA77" s="2"/>
      <c r="IRB77" s="2"/>
      <c r="IRC77" s="2"/>
      <c r="IRD77" s="2"/>
      <c r="IRE77" s="2"/>
      <c r="IRF77" s="2"/>
      <c r="IRG77" s="2"/>
      <c r="IRH77" s="2"/>
      <c r="IRI77" s="2"/>
      <c r="IRJ77" s="2"/>
      <c r="IRK77" s="2"/>
      <c r="IRL77" s="2"/>
      <c r="IRM77" s="2"/>
      <c r="IRN77" s="2"/>
      <c r="IRO77" s="2"/>
      <c r="IRP77" s="2"/>
      <c r="IRQ77" s="2"/>
      <c r="IRR77" s="2"/>
      <c r="IRS77" s="2"/>
      <c r="IRT77" s="2"/>
      <c r="IRU77" s="2"/>
      <c r="IRV77" s="2"/>
      <c r="IRW77" s="2"/>
      <c r="IRX77" s="2"/>
      <c r="IRY77" s="2"/>
      <c r="IRZ77" s="2"/>
      <c r="ISA77" s="2"/>
      <c r="ISB77" s="2"/>
      <c r="ISC77" s="2"/>
      <c r="ISD77" s="2"/>
      <c r="ISE77" s="2"/>
      <c r="ISF77" s="2"/>
      <c r="ISG77" s="2"/>
      <c r="ISH77" s="2"/>
      <c r="ISI77" s="2"/>
      <c r="ISJ77" s="2"/>
      <c r="ISK77" s="2"/>
      <c r="ISL77" s="2"/>
      <c r="ISM77" s="2"/>
      <c r="ISN77" s="2"/>
      <c r="ISO77" s="2"/>
      <c r="ISP77" s="2"/>
      <c r="ISQ77" s="2"/>
      <c r="ISR77" s="2"/>
      <c r="ISS77" s="2"/>
      <c r="IST77" s="2"/>
      <c r="ISU77" s="2"/>
      <c r="ISV77" s="2"/>
      <c r="ISW77" s="2"/>
      <c r="ISX77" s="2"/>
      <c r="ISY77" s="2"/>
      <c r="ISZ77" s="2"/>
      <c r="ITA77" s="2"/>
      <c r="ITB77" s="2"/>
      <c r="ITC77" s="2"/>
      <c r="ITD77" s="2"/>
      <c r="ITE77" s="2"/>
      <c r="ITF77" s="2"/>
      <c r="ITG77" s="2"/>
      <c r="ITH77" s="2"/>
      <c r="ITI77" s="2"/>
      <c r="ITJ77" s="2"/>
      <c r="ITK77" s="2"/>
      <c r="ITL77" s="2"/>
      <c r="ITM77" s="2"/>
      <c r="ITN77" s="2"/>
      <c r="ITO77" s="2"/>
      <c r="ITP77" s="2"/>
      <c r="ITQ77" s="2"/>
      <c r="ITR77" s="2"/>
      <c r="ITS77" s="2"/>
      <c r="ITT77" s="2"/>
      <c r="ITU77" s="2"/>
      <c r="ITV77" s="2"/>
      <c r="ITW77" s="2"/>
      <c r="ITX77" s="2"/>
      <c r="ITY77" s="2"/>
      <c r="ITZ77" s="2"/>
      <c r="IUA77" s="2"/>
      <c r="IUB77" s="2"/>
      <c r="IUC77" s="2"/>
      <c r="IUD77" s="2"/>
      <c r="IUE77" s="2"/>
      <c r="IUF77" s="2"/>
      <c r="IUG77" s="2"/>
      <c r="IUH77" s="2"/>
      <c r="IUI77" s="2"/>
      <c r="IUJ77" s="2"/>
      <c r="IUK77" s="2"/>
      <c r="IUL77" s="2"/>
      <c r="IUM77" s="2"/>
      <c r="IUN77" s="2"/>
      <c r="IUO77" s="2"/>
      <c r="IUP77" s="2"/>
      <c r="IUQ77" s="2"/>
      <c r="IUR77" s="2"/>
      <c r="IUS77" s="2"/>
      <c r="IUT77" s="2"/>
      <c r="IUU77" s="2"/>
      <c r="IUV77" s="2"/>
      <c r="IUW77" s="2"/>
      <c r="IUX77" s="2"/>
      <c r="IUY77" s="2"/>
      <c r="IUZ77" s="2"/>
      <c r="IVA77" s="2"/>
      <c r="IVB77" s="2"/>
      <c r="IVC77" s="2"/>
      <c r="IVD77" s="2"/>
      <c r="IVE77" s="2"/>
      <c r="IVF77" s="2"/>
      <c r="IVG77" s="2"/>
      <c r="IVH77" s="2"/>
      <c r="IVI77" s="2"/>
      <c r="IVJ77" s="2"/>
      <c r="IVK77" s="2"/>
      <c r="IVL77" s="2"/>
      <c r="IVM77" s="2"/>
      <c r="IVN77" s="2"/>
      <c r="IVO77" s="2"/>
      <c r="IVP77" s="2"/>
      <c r="IVQ77" s="2"/>
      <c r="IVR77" s="2"/>
      <c r="IVS77" s="2"/>
      <c r="IVT77" s="2"/>
      <c r="IVU77" s="2"/>
      <c r="IVV77" s="2"/>
      <c r="IVW77" s="2"/>
      <c r="IVX77" s="2"/>
      <c r="IVY77" s="2"/>
      <c r="IVZ77" s="2"/>
      <c r="IWA77" s="2"/>
      <c r="IWB77" s="2"/>
      <c r="IWC77" s="2"/>
      <c r="IWD77" s="2"/>
      <c r="IWE77" s="2"/>
      <c r="IWF77" s="2"/>
      <c r="IWG77" s="2"/>
      <c r="IWH77" s="2"/>
      <c r="IWI77" s="2"/>
      <c r="IWJ77" s="2"/>
      <c r="IWK77" s="2"/>
      <c r="IWL77" s="2"/>
      <c r="IWM77" s="2"/>
      <c r="IWN77" s="2"/>
      <c r="IWO77" s="2"/>
      <c r="IWP77" s="2"/>
      <c r="IWQ77" s="2"/>
      <c r="IWR77" s="2"/>
      <c r="IWS77" s="2"/>
      <c r="IWT77" s="2"/>
      <c r="IWU77" s="2"/>
      <c r="IWV77" s="2"/>
      <c r="IWW77" s="2"/>
      <c r="IWX77" s="2"/>
      <c r="IWY77" s="2"/>
      <c r="IWZ77" s="2"/>
      <c r="IXA77" s="2"/>
      <c r="IXB77" s="2"/>
      <c r="IXC77" s="2"/>
      <c r="IXD77" s="2"/>
      <c r="IXE77" s="2"/>
      <c r="IXF77" s="2"/>
      <c r="IXG77" s="2"/>
      <c r="IXH77" s="2"/>
      <c r="IXI77" s="2"/>
      <c r="IXJ77" s="2"/>
      <c r="IXK77" s="2"/>
      <c r="IXL77" s="2"/>
      <c r="IXM77" s="2"/>
      <c r="IXN77" s="2"/>
      <c r="IXO77" s="2"/>
      <c r="IXP77" s="2"/>
      <c r="IXQ77" s="2"/>
      <c r="IXR77" s="2"/>
      <c r="IXS77" s="2"/>
      <c r="IXT77" s="2"/>
      <c r="IXU77" s="2"/>
      <c r="IXV77" s="2"/>
      <c r="IXW77" s="2"/>
      <c r="IXX77" s="2"/>
      <c r="IXY77" s="2"/>
      <c r="IXZ77" s="2"/>
      <c r="IYA77" s="2"/>
      <c r="IYB77" s="2"/>
      <c r="IYC77" s="2"/>
      <c r="IYD77" s="2"/>
      <c r="IYE77" s="2"/>
      <c r="IYF77" s="2"/>
      <c r="IYG77" s="2"/>
      <c r="IYH77" s="2"/>
      <c r="IYI77" s="2"/>
      <c r="IYJ77" s="2"/>
      <c r="IYK77" s="2"/>
      <c r="IYL77" s="2"/>
      <c r="IYM77" s="2"/>
      <c r="IYN77" s="2"/>
      <c r="IYO77" s="2"/>
      <c r="IYP77" s="2"/>
      <c r="IYQ77" s="2"/>
      <c r="IYR77" s="2"/>
      <c r="IYS77" s="2"/>
      <c r="IYT77" s="2"/>
      <c r="IYU77" s="2"/>
      <c r="IYV77" s="2"/>
      <c r="IYW77" s="2"/>
      <c r="IYX77" s="2"/>
      <c r="IYY77" s="2"/>
      <c r="IYZ77" s="2"/>
      <c r="IZA77" s="2"/>
      <c r="IZB77" s="2"/>
      <c r="IZC77" s="2"/>
      <c r="IZD77" s="2"/>
      <c r="IZE77" s="2"/>
      <c r="IZF77" s="2"/>
      <c r="IZG77" s="2"/>
      <c r="IZH77" s="2"/>
      <c r="IZI77" s="2"/>
      <c r="IZJ77" s="2"/>
      <c r="IZK77" s="2"/>
      <c r="IZL77" s="2"/>
      <c r="IZM77" s="2"/>
      <c r="IZN77" s="2"/>
      <c r="IZO77" s="2"/>
      <c r="IZP77" s="2"/>
      <c r="IZQ77" s="2"/>
      <c r="IZR77" s="2"/>
      <c r="IZS77" s="2"/>
      <c r="IZT77" s="2"/>
      <c r="IZU77" s="2"/>
      <c r="IZV77" s="2"/>
      <c r="IZW77" s="2"/>
      <c r="IZX77" s="2"/>
      <c r="IZY77" s="2"/>
      <c r="IZZ77" s="2"/>
      <c r="JAA77" s="2"/>
      <c r="JAB77" s="2"/>
      <c r="JAC77" s="2"/>
      <c r="JAD77" s="2"/>
      <c r="JAE77" s="2"/>
      <c r="JAF77" s="2"/>
      <c r="JAG77" s="2"/>
      <c r="JAH77" s="2"/>
      <c r="JAI77" s="2"/>
      <c r="JAJ77" s="2"/>
      <c r="JAK77" s="2"/>
      <c r="JAL77" s="2"/>
      <c r="JAM77" s="2"/>
      <c r="JAN77" s="2"/>
      <c r="JAO77" s="2"/>
      <c r="JAP77" s="2"/>
      <c r="JAQ77" s="2"/>
      <c r="JAR77" s="2"/>
      <c r="JAS77" s="2"/>
      <c r="JAT77" s="2"/>
      <c r="JAU77" s="2"/>
      <c r="JAV77" s="2"/>
      <c r="JAW77" s="2"/>
      <c r="JAX77" s="2"/>
      <c r="JAY77" s="2"/>
      <c r="JAZ77" s="2"/>
      <c r="JBA77" s="2"/>
      <c r="JBB77" s="2"/>
      <c r="JBC77" s="2"/>
      <c r="JBD77" s="2"/>
      <c r="JBE77" s="2"/>
      <c r="JBF77" s="2"/>
      <c r="JBG77" s="2"/>
      <c r="JBH77" s="2"/>
      <c r="JBI77" s="2"/>
      <c r="JBJ77" s="2"/>
      <c r="JBK77" s="2"/>
      <c r="JBL77" s="2"/>
      <c r="JBM77" s="2"/>
      <c r="JBN77" s="2"/>
      <c r="JBO77" s="2"/>
      <c r="JBP77" s="2"/>
      <c r="JBQ77" s="2"/>
      <c r="JBR77" s="2"/>
      <c r="JBS77" s="2"/>
      <c r="JBT77" s="2"/>
      <c r="JBU77" s="2"/>
      <c r="JBV77" s="2"/>
      <c r="JBW77" s="2"/>
      <c r="JBX77" s="2"/>
      <c r="JBY77" s="2"/>
      <c r="JBZ77" s="2"/>
      <c r="JCA77" s="2"/>
      <c r="JCB77" s="2"/>
      <c r="JCC77" s="2"/>
      <c r="JCD77" s="2"/>
      <c r="JCE77" s="2"/>
      <c r="JCF77" s="2"/>
      <c r="JCG77" s="2"/>
      <c r="JCH77" s="2"/>
      <c r="JCI77" s="2"/>
      <c r="JCJ77" s="2"/>
      <c r="JCK77" s="2"/>
      <c r="JCL77" s="2"/>
      <c r="JCM77" s="2"/>
      <c r="JCN77" s="2"/>
      <c r="JCO77" s="2"/>
      <c r="JCP77" s="2"/>
      <c r="JCQ77" s="2"/>
      <c r="JCR77" s="2"/>
      <c r="JCS77" s="2"/>
      <c r="JCT77" s="2"/>
      <c r="JCU77" s="2"/>
      <c r="JCV77" s="2"/>
      <c r="JCW77" s="2"/>
      <c r="JCX77" s="2"/>
      <c r="JCY77" s="2"/>
      <c r="JCZ77" s="2"/>
      <c r="JDA77" s="2"/>
      <c r="JDB77" s="2"/>
      <c r="JDC77" s="2"/>
      <c r="JDD77" s="2"/>
      <c r="JDE77" s="2"/>
      <c r="JDF77" s="2"/>
      <c r="JDG77" s="2"/>
      <c r="JDH77" s="2"/>
      <c r="JDI77" s="2"/>
      <c r="JDJ77" s="2"/>
      <c r="JDK77" s="2"/>
      <c r="JDL77" s="2"/>
      <c r="JDM77" s="2"/>
      <c r="JDN77" s="2"/>
      <c r="JDO77" s="2"/>
      <c r="JDP77" s="2"/>
      <c r="JDQ77" s="2"/>
      <c r="JDR77" s="2"/>
      <c r="JDS77" s="2"/>
      <c r="JDT77" s="2"/>
      <c r="JDU77" s="2"/>
      <c r="JDV77" s="2"/>
      <c r="JDW77" s="2"/>
      <c r="JDX77" s="2"/>
      <c r="JDY77" s="2"/>
      <c r="JDZ77" s="2"/>
      <c r="JEA77" s="2"/>
      <c r="JEB77" s="2"/>
      <c r="JEC77" s="2"/>
      <c r="JED77" s="2"/>
      <c r="JEE77" s="2"/>
      <c r="JEF77" s="2"/>
      <c r="JEG77" s="2"/>
      <c r="JEH77" s="2"/>
      <c r="JEI77" s="2"/>
      <c r="JEJ77" s="2"/>
      <c r="JEK77" s="2"/>
      <c r="JEL77" s="2"/>
      <c r="JEM77" s="2"/>
      <c r="JEN77" s="2"/>
      <c r="JEO77" s="2"/>
      <c r="JEP77" s="2"/>
      <c r="JEQ77" s="2"/>
      <c r="JER77" s="2"/>
      <c r="JES77" s="2"/>
      <c r="JET77" s="2"/>
      <c r="JEU77" s="2"/>
      <c r="JEV77" s="2"/>
      <c r="JEW77" s="2"/>
      <c r="JEX77" s="2"/>
      <c r="JEY77" s="2"/>
      <c r="JEZ77" s="2"/>
      <c r="JFA77" s="2"/>
      <c r="JFB77" s="2"/>
      <c r="JFC77" s="2"/>
      <c r="JFD77" s="2"/>
      <c r="JFE77" s="2"/>
      <c r="JFF77" s="2"/>
      <c r="JFG77" s="2"/>
      <c r="JFH77" s="2"/>
      <c r="JFI77" s="2"/>
      <c r="JFJ77" s="2"/>
      <c r="JFK77" s="2"/>
      <c r="JFL77" s="2"/>
      <c r="JFM77" s="2"/>
      <c r="JFN77" s="2"/>
      <c r="JFO77" s="2"/>
      <c r="JFP77" s="2"/>
      <c r="JFQ77" s="2"/>
      <c r="JFR77" s="2"/>
      <c r="JFS77" s="2"/>
      <c r="JFT77" s="2"/>
      <c r="JFU77" s="2"/>
      <c r="JFV77" s="2"/>
      <c r="JFW77" s="2"/>
      <c r="JFX77" s="2"/>
      <c r="JFY77" s="2"/>
      <c r="JFZ77" s="2"/>
      <c r="JGA77" s="2"/>
      <c r="JGB77" s="2"/>
      <c r="JGC77" s="2"/>
      <c r="JGD77" s="2"/>
      <c r="JGE77" s="2"/>
      <c r="JGF77" s="2"/>
      <c r="JGG77" s="2"/>
      <c r="JGH77" s="2"/>
      <c r="JGI77" s="2"/>
      <c r="JGJ77" s="2"/>
      <c r="JGK77" s="2"/>
      <c r="JGL77" s="2"/>
      <c r="JGM77" s="2"/>
      <c r="JGN77" s="2"/>
      <c r="JGO77" s="2"/>
      <c r="JGP77" s="2"/>
      <c r="JGQ77" s="2"/>
      <c r="JGR77" s="2"/>
      <c r="JGS77" s="2"/>
      <c r="JGT77" s="2"/>
      <c r="JGU77" s="2"/>
      <c r="JGV77" s="2"/>
      <c r="JGW77" s="2"/>
      <c r="JGX77" s="2"/>
      <c r="JGY77" s="2"/>
      <c r="JGZ77" s="2"/>
      <c r="JHA77" s="2"/>
      <c r="JHB77" s="2"/>
      <c r="JHC77" s="2"/>
      <c r="JHD77" s="2"/>
      <c r="JHE77" s="2"/>
      <c r="JHF77" s="2"/>
      <c r="JHG77" s="2"/>
      <c r="JHH77" s="2"/>
      <c r="JHI77" s="2"/>
      <c r="JHJ77" s="2"/>
      <c r="JHK77" s="2"/>
      <c r="JHL77" s="2"/>
      <c r="JHM77" s="2"/>
      <c r="JHN77" s="2"/>
      <c r="JHO77" s="2"/>
      <c r="JHP77" s="2"/>
      <c r="JHQ77" s="2"/>
      <c r="JHR77" s="2"/>
      <c r="JHS77" s="2"/>
      <c r="JHT77" s="2"/>
      <c r="JHU77" s="2"/>
      <c r="JHV77" s="2"/>
      <c r="JHW77" s="2"/>
      <c r="JHX77" s="2"/>
      <c r="JHY77" s="2"/>
      <c r="JHZ77" s="2"/>
      <c r="JIA77" s="2"/>
      <c r="JIB77" s="2"/>
      <c r="JIC77" s="2"/>
      <c r="JID77" s="2"/>
      <c r="JIE77" s="2"/>
      <c r="JIF77" s="2"/>
      <c r="JIG77" s="2"/>
      <c r="JIH77" s="2"/>
      <c r="JII77" s="2"/>
      <c r="JIJ77" s="2"/>
      <c r="JIK77" s="2"/>
      <c r="JIL77" s="2"/>
      <c r="JIM77" s="2"/>
      <c r="JIN77" s="2"/>
      <c r="JIO77" s="2"/>
      <c r="JIP77" s="2"/>
      <c r="JIQ77" s="2"/>
      <c r="JIR77" s="2"/>
      <c r="JIS77" s="2"/>
      <c r="JIT77" s="2"/>
      <c r="JIU77" s="2"/>
      <c r="JIV77" s="2"/>
      <c r="JIW77" s="2"/>
      <c r="JIX77" s="2"/>
      <c r="JIY77" s="2"/>
      <c r="JIZ77" s="2"/>
      <c r="JJA77" s="2"/>
      <c r="JJB77" s="2"/>
      <c r="JJC77" s="2"/>
      <c r="JJD77" s="2"/>
      <c r="JJE77" s="2"/>
      <c r="JJF77" s="2"/>
      <c r="JJG77" s="2"/>
      <c r="JJH77" s="2"/>
      <c r="JJI77" s="2"/>
      <c r="JJJ77" s="2"/>
      <c r="JJK77" s="2"/>
      <c r="JJL77" s="2"/>
      <c r="JJM77" s="2"/>
      <c r="JJN77" s="2"/>
      <c r="JJO77" s="2"/>
      <c r="JJP77" s="2"/>
      <c r="JJQ77" s="2"/>
      <c r="JJR77" s="2"/>
      <c r="JJS77" s="2"/>
      <c r="JJT77" s="2"/>
      <c r="JJU77" s="2"/>
      <c r="JJV77" s="2"/>
      <c r="JJW77" s="2"/>
      <c r="JJX77" s="2"/>
      <c r="JJY77" s="2"/>
      <c r="JJZ77" s="2"/>
      <c r="JKA77" s="2"/>
      <c r="JKB77" s="2"/>
      <c r="JKC77" s="2"/>
      <c r="JKD77" s="2"/>
      <c r="JKE77" s="2"/>
      <c r="JKF77" s="2"/>
      <c r="JKG77" s="2"/>
      <c r="JKH77" s="2"/>
      <c r="JKI77" s="2"/>
      <c r="JKJ77" s="2"/>
      <c r="JKK77" s="2"/>
      <c r="JKL77" s="2"/>
      <c r="JKM77" s="2"/>
      <c r="JKN77" s="2"/>
      <c r="JKO77" s="2"/>
      <c r="JKP77" s="2"/>
      <c r="JKQ77" s="2"/>
      <c r="JKR77" s="2"/>
      <c r="JKS77" s="2"/>
      <c r="JKT77" s="2"/>
      <c r="JKU77" s="2"/>
      <c r="JKV77" s="2"/>
      <c r="JKW77" s="2"/>
      <c r="JKX77" s="2"/>
      <c r="JKY77" s="2"/>
      <c r="JKZ77" s="2"/>
      <c r="JLA77" s="2"/>
      <c r="JLB77" s="2"/>
      <c r="JLC77" s="2"/>
      <c r="JLD77" s="2"/>
      <c r="JLE77" s="2"/>
      <c r="JLF77" s="2"/>
      <c r="JLG77" s="2"/>
      <c r="JLH77" s="2"/>
      <c r="JLI77" s="2"/>
      <c r="JLJ77" s="2"/>
      <c r="JLK77" s="2"/>
      <c r="JLL77" s="2"/>
      <c r="JLM77" s="2"/>
      <c r="JLN77" s="2"/>
      <c r="JLO77" s="2"/>
      <c r="JLP77" s="2"/>
      <c r="JLQ77" s="2"/>
      <c r="JLR77" s="2"/>
      <c r="JLS77" s="2"/>
      <c r="JLT77" s="2"/>
      <c r="JLU77" s="2"/>
      <c r="JLV77" s="2"/>
      <c r="JLW77" s="2"/>
      <c r="JLX77" s="2"/>
      <c r="JLY77" s="2"/>
      <c r="JLZ77" s="2"/>
      <c r="JMA77" s="2"/>
      <c r="JMB77" s="2"/>
      <c r="JMC77" s="2"/>
      <c r="JMD77" s="2"/>
      <c r="JME77" s="2"/>
      <c r="JMF77" s="2"/>
      <c r="JMG77" s="2"/>
      <c r="JMH77" s="2"/>
      <c r="JMI77" s="2"/>
      <c r="JMJ77" s="2"/>
      <c r="JMK77" s="2"/>
      <c r="JML77" s="2"/>
      <c r="JMM77" s="2"/>
      <c r="JMN77" s="2"/>
      <c r="JMO77" s="2"/>
      <c r="JMP77" s="2"/>
      <c r="JMQ77" s="2"/>
      <c r="JMR77" s="2"/>
      <c r="JMS77" s="2"/>
      <c r="JMT77" s="2"/>
      <c r="JMU77" s="2"/>
      <c r="JMV77" s="2"/>
      <c r="JMW77" s="2"/>
      <c r="JMX77" s="2"/>
      <c r="JMY77" s="2"/>
      <c r="JMZ77" s="2"/>
      <c r="JNA77" s="2"/>
      <c r="JNB77" s="2"/>
      <c r="JNC77" s="2"/>
      <c r="JND77" s="2"/>
      <c r="JNE77" s="2"/>
      <c r="JNF77" s="2"/>
      <c r="JNG77" s="2"/>
      <c r="JNH77" s="2"/>
      <c r="JNI77" s="2"/>
      <c r="JNJ77" s="2"/>
      <c r="JNK77" s="2"/>
      <c r="JNL77" s="2"/>
      <c r="JNM77" s="2"/>
      <c r="JNN77" s="2"/>
      <c r="JNO77" s="2"/>
      <c r="JNP77" s="2"/>
      <c r="JNQ77" s="2"/>
      <c r="JNR77" s="2"/>
      <c r="JNS77" s="2"/>
      <c r="JNT77" s="2"/>
      <c r="JNU77" s="2"/>
      <c r="JNV77" s="2"/>
      <c r="JNW77" s="2"/>
      <c r="JNX77" s="2"/>
      <c r="JNY77" s="2"/>
      <c r="JNZ77" s="2"/>
      <c r="JOA77" s="2"/>
      <c r="JOB77" s="2"/>
      <c r="JOC77" s="2"/>
      <c r="JOD77" s="2"/>
      <c r="JOE77" s="2"/>
      <c r="JOF77" s="2"/>
      <c r="JOG77" s="2"/>
      <c r="JOH77" s="2"/>
      <c r="JOI77" s="2"/>
      <c r="JOJ77" s="2"/>
      <c r="JOK77" s="2"/>
      <c r="JOL77" s="2"/>
      <c r="JOM77" s="2"/>
      <c r="JON77" s="2"/>
      <c r="JOO77" s="2"/>
      <c r="JOP77" s="2"/>
      <c r="JOQ77" s="2"/>
      <c r="JOR77" s="2"/>
      <c r="JOS77" s="2"/>
      <c r="JOT77" s="2"/>
      <c r="JOU77" s="2"/>
      <c r="JOV77" s="2"/>
      <c r="JOW77" s="2"/>
      <c r="JOX77" s="2"/>
      <c r="JOY77" s="2"/>
      <c r="JOZ77" s="2"/>
      <c r="JPA77" s="2"/>
      <c r="JPB77" s="2"/>
      <c r="JPC77" s="2"/>
      <c r="JPD77" s="2"/>
      <c r="JPE77" s="2"/>
      <c r="JPF77" s="2"/>
      <c r="JPG77" s="2"/>
      <c r="JPH77" s="2"/>
      <c r="JPI77" s="2"/>
      <c r="JPJ77" s="2"/>
      <c r="JPK77" s="2"/>
      <c r="JPL77" s="2"/>
      <c r="JPM77" s="2"/>
      <c r="JPN77" s="2"/>
      <c r="JPO77" s="2"/>
      <c r="JPP77" s="2"/>
      <c r="JPQ77" s="2"/>
      <c r="JPR77" s="2"/>
      <c r="JPS77" s="2"/>
      <c r="JPT77" s="2"/>
      <c r="JPU77" s="2"/>
      <c r="JPV77" s="2"/>
      <c r="JPW77" s="2"/>
      <c r="JPX77" s="2"/>
      <c r="JPY77" s="2"/>
      <c r="JPZ77" s="2"/>
      <c r="JQA77" s="2"/>
      <c r="JQB77" s="2"/>
      <c r="JQC77" s="2"/>
      <c r="JQD77" s="2"/>
      <c r="JQE77" s="2"/>
      <c r="JQF77" s="2"/>
      <c r="JQG77" s="2"/>
      <c r="JQH77" s="2"/>
      <c r="JQI77" s="2"/>
      <c r="JQJ77" s="2"/>
      <c r="JQK77" s="2"/>
      <c r="JQL77" s="2"/>
      <c r="JQM77" s="2"/>
      <c r="JQN77" s="2"/>
      <c r="JQO77" s="2"/>
      <c r="JQP77" s="2"/>
      <c r="JQQ77" s="2"/>
      <c r="JQR77" s="2"/>
      <c r="JQS77" s="2"/>
      <c r="JQT77" s="2"/>
      <c r="JQU77" s="2"/>
      <c r="JQV77" s="2"/>
      <c r="JQW77" s="2"/>
      <c r="JQX77" s="2"/>
      <c r="JQY77" s="2"/>
      <c r="JQZ77" s="2"/>
      <c r="JRA77" s="2"/>
      <c r="JRB77" s="2"/>
      <c r="JRC77" s="2"/>
      <c r="JRD77" s="2"/>
      <c r="JRE77" s="2"/>
      <c r="JRF77" s="2"/>
      <c r="JRG77" s="2"/>
      <c r="JRH77" s="2"/>
      <c r="JRI77" s="2"/>
      <c r="JRJ77" s="2"/>
      <c r="JRK77" s="2"/>
      <c r="JRL77" s="2"/>
      <c r="JRM77" s="2"/>
      <c r="JRN77" s="2"/>
      <c r="JRO77" s="2"/>
      <c r="JRP77" s="2"/>
      <c r="JRQ77" s="2"/>
      <c r="JRR77" s="2"/>
      <c r="JRS77" s="2"/>
      <c r="JRT77" s="2"/>
      <c r="JRU77" s="2"/>
      <c r="JRV77" s="2"/>
      <c r="JRW77" s="2"/>
      <c r="JRX77" s="2"/>
      <c r="JRY77" s="2"/>
      <c r="JRZ77" s="2"/>
      <c r="JSA77" s="2"/>
      <c r="JSB77" s="2"/>
      <c r="JSC77" s="2"/>
      <c r="JSD77" s="2"/>
      <c r="JSE77" s="2"/>
      <c r="JSF77" s="2"/>
      <c r="JSG77" s="2"/>
      <c r="JSH77" s="2"/>
      <c r="JSI77" s="2"/>
      <c r="JSJ77" s="2"/>
      <c r="JSK77" s="2"/>
      <c r="JSL77" s="2"/>
      <c r="JSM77" s="2"/>
      <c r="JSN77" s="2"/>
      <c r="JSO77" s="2"/>
      <c r="JSP77" s="2"/>
      <c r="JSQ77" s="2"/>
      <c r="JSR77" s="2"/>
      <c r="JSS77" s="2"/>
      <c r="JST77" s="2"/>
      <c r="JSU77" s="2"/>
      <c r="JSV77" s="2"/>
      <c r="JSW77" s="2"/>
      <c r="JSX77" s="2"/>
      <c r="JSY77" s="2"/>
      <c r="JSZ77" s="2"/>
      <c r="JTA77" s="2"/>
      <c r="JTB77" s="2"/>
      <c r="JTC77" s="2"/>
      <c r="JTD77" s="2"/>
      <c r="JTE77" s="2"/>
      <c r="JTF77" s="2"/>
      <c r="JTG77" s="2"/>
      <c r="JTH77" s="2"/>
      <c r="JTI77" s="2"/>
      <c r="JTJ77" s="2"/>
      <c r="JTK77" s="2"/>
      <c r="JTL77" s="2"/>
      <c r="JTM77" s="2"/>
      <c r="JTN77" s="2"/>
      <c r="JTO77" s="2"/>
      <c r="JTP77" s="2"/>
      <c r="JTQ77" s="2"/>
      <c r="JTR77" s="2"/>
      <c r="JTS77" s="2"/>
      <c r="JTT77" s="2"/>
      <c r="JTU77" s="2"/>
      <c r="JTV77" s="2"/>
      <c r="JTW77" s="2"/>
      <c r="JTX77" s="2"/>
      <c r="JTY77" s="2"/>
      <c r="JTZ77" s="2"/>
      <c r="JUA77" s="2"/>
      <c r="JUB77" s="2"/>
      <c r="JUC77" s="2"/>
      <c r="JUD77" s="2"/>
      <c r="JUE77" s="2"/>
      <c r="JUF77" s="2"/>
      <c r="JUG77" s="2"/>
      <c r="JUH77" s="2"/>
      <c r="JUI77" s="2"/>
      <c r="JUJ77" s="2"/>
      <c r="JUK77" s="2"/>
      <c r="JUL77" s="2"/>
      <c r="JUM77" s="2"/>
      <c r="JUN77" s="2"/>
      <c r="JUO77" s="2"/>
      <c r="JUP77" s="2"/>
      <c r="JUQ77" s="2"/>
      <c r="JUR77" s="2"/>
      <c r="JUS77" s="2"/>
      <c r="JUT77" s="2"/>
      <c r="JUU77" s="2"/>
      <c r="JUV77" s="2"/>
      <c r="JUW77" s="2"/>
      <c r="JUX77" s="2"/>
      <c r="JUY77" s="2"/>
      <c r="JUZ77" s="2"/>
      <c r="JVA77" s="2"/>
      <c r="JVB77" s="2"/>
      <c r="JVC77" s="2"/>
      <c r="JVD77" s="2"/>
      <c r="JVE77" s="2"/>
      <c r="JVF77" s="2"/>
      <c r="JVG77" s="2"/>
      <c r="JVH77" s="2"/>
      <c r="JVI77" s="2"/>
      <c r="JVJ77" s="2"/>
      <c r="JVK77" s="2"/>
      <c r="JVL77" s="2"/>
      <c r="JVM77" s="2"/>
      <c r="JVN77" s="2"/>
      <c r="JVO77" s="2"/>
      <c r="JVP77" s="2"/>
      <c r="JVQ77" s="2"/>
      <c r="JVR77" s="2"/>
      <c r="JVS77" s="2"/>
      <c r="JVT77" s="2"/>
      <c r="JVU77" s="2"/>
      <c r="JVV77" s="2"/>
      <c r="JVW77" s="2"/>
      <c r="JVX77" s="2"/>
      <c r="JVY77" s="2"/>
      <c r="JVZ77" s="2"/>
      <c r="JWA77" s="2"/>
      <c r="JWB77" s="2"/>
      <c r="JWC77" s="2"/>
      <c r="JWD77" s="2"/>
      <c r="JWE77" s="2"/>
      <c r="JWF77" s="2"/>
      <c r="JWG77" s="2"/>
      <c r="JWH77" s="2"/>
      <c r="JWI77" s="2"/>
      <c r="JWJ77" s="2"/>
      <c r="JWK77" s="2"/>
      <c r="JWL77" s="2"/>
      <c r="JWM77" s="2"/>
      <c r="JWN77" s="2"/>
      <c r="JWO77" s="2"/>
      <c r="JWP77" s="2"/>
      <c r="JWQ77" s="2"/>
      <c r="JWR77" s="2"/>
      <c r="JWS77" s="2"/>
      <c r="JWT77" s="2"/>
      <c r="JWU77" s="2"/>
      <c r="JWV77" s="2"/>
      <c r="JWW77" s="2"/>
      <c r="JWX77" s="2"/>
      <c r="JWY77" s="2"/>
      <c r="JWZ77" s="2"/>
      <c r="JXA77" s="2"/>
      <c r="JXB77" s="2"/>
      <c r="JXC77" s="2"/>
      <c r="JXD77" s="2"/>
      <c r="JXE77" s="2"/>
      <c r="JXF77" s="2"/>
      <c r="JXG77" s="2"/>
      <c r="JXH77" s="2"/>
      <c r="JXI77" s="2"/>
      <c r="JXJ77" s="2"/>
      <c r="JXK77" s="2"/>
      <c r="JXL77" s="2"/>
      <c r="JXM77" s="2"/>
      <c r="JXN77" s="2"/>
      <c r="JXO77" s="2"/>
      <c r="JXP77" s="2"/>
      <c r="JXQ77" s="2"/>
      <c r="JXR77" s="2"/>
      <c r="JXS77" s="2"/>
      <c r="JXT77" s="2"/>
      <c r="JXU77" s="2"/>
      <c r="JXV77" s="2"/>
      <c r="JXW77" s="2"/>
      <c r="JXX77" s="2"/>
      <c r="JXY77" s="2"/>
      <c r="JXZ77" s="2"/>
      <c r="JYA77" s="2"/>
      <c r="JYB77" s="2"/>
      <c r="JYC77" s="2"/>
      <c r="JYD77" s="2"/>
      <c r="JYE77" s="2"/>
      <c r="JYF77" s="2"/>
      <c r="JYG77" s="2"/>
      <c r="JYH77" s="2"/>
      <c r="JYI77" s="2"/>
      <c r="JYJ77" s="2"/>
      <c r="JYK77" s="2"/>
      <c r="JYL77" s="2"/>
      <c r="JYM77" s="2"/>
      <c r="JYN77" s="2"/>
      <c r="JYO77" s="2"/>
      <c r="JYP77" s="2"/>
      <c r="JYQ77" s="2"/>
      <c r="JYR77" s="2"/>
      <c r="JYS77" s="2"/>
      <c r="JYT77" s="2"/>
      <c r="JYU77" s="2"/>
      <c r="JYV77" s="2"/>
      <c r="JYW77" s="2"/>
      <c r="JYX77" s="2"/>
      <c r="JYY77" s="2"/>
      <c r="JYZ77" s="2"/>
      <c r="JZA77" s="2"/>
      <c r="JZB77" s="2"/>
      <c r="JZC77" s="2"/>
      <c r="JZD77" s="2"/>
      <c r="JZE77" s="2"/>
      <c r="JZF77" s="2"/>
      <c r="JZG77" s="2"/>
      <c r="JZH77" s="2"/>
      <c r="JZI77" s="2"/>
      <c r="JZJ77" s="2"/>
      <c r="JZK77" s="2"/>
      <c r="JZL77" s="2"/>
      <c r="JZM77" s="2"/>
      <c r="JZN77" s="2"/>
      <c r="JZO77" s="2"/>
      <c r="JZP77" s="2"/>
      <c r="JZQ77" s="2"/>
      <c r="JZR77" s="2"/>
      <c r="JZS77" s="2"/>
      <c r="JZT77" s="2"/>
      <c r="JZU77" s="2"/>
      <c r="JZV77" s="2"/>
      <c r="JZW77" s="2"/>
      <c r="JZX77" s="2"/>
      <c r="JZY77" s="2"/>
      <c r="JZZ77" s="2"/>
      <c r="KAA77" s="2"/>
      <c r="KAB77" s="2"/>
      <c r="KAC77" s="2"/>
      <c r="KAD77" s="2"/>
      <c r="KAE77" s="2"/>
      <c r="KAF77" s="2"/>
      <c r="KAG77" s="2"/>
      <c r="KAH77" s="2"/>
      <c r="KAI77" s="2"/>
      <c r="KAJ77" s="2"/>
      <c r="KAK77" s="2"/>
      <c r="KAL77" s="2"/>
      <c r="KAM77" s="2"/>
      <c r="KAN77" s="2"/>
      <c r="KAO77" s="2"/>
      <c r="KAP77" s="2"/>
      <c r="KAQ77" s="2"/>
      <c r="KAR77" s="2"/>
      <c r="KAS77" s="2"/>
      <c r="KAT77" s="2"/>
      <c r="KAU77" s="2"/>
      <c r="KAV77" s="2"/>
      <c r="KAW77" s="2"/>
      <c r="KAX77" s="2"/>
      <c r="KAY77" s="2"/>
      <c r="KAZ77" s="2"/>
      <c r="KBA77" s="2"/>
      <c r="KBB77" s="2"/>
      <c r="KBC77" s="2"/>
      <c r="KBD77" s="2"/>
      <c r="KBE77" s="2"/>
      <c r="KBF77" s="2"/>
      <c r="KBG77" s="2"/>
      <c r="KBH77" s="2"/>
      <c r="KBI77" s="2"/>
      <c r="KBJ77" s="2"/>
      <c r="KBK77" s="2"/>
      <c r="KBL77" s="2"/>
      <c r="KBM77" s="2"/>
      <c r="KBN77" s="2"/>
      <c r="KBO77" s="2"/>
      <c r="KBP77" s="2"/>
      <c r="KBQ77" s="2"/>
      <c r="KBR77" s="2"/>
      <c r="KBS77" s="2"/>
      <c r="KBT77" s="2"/>
      <c r="KBU77" s="2"/>
      <c r="KBV77" s="2"/>
      <c r="KBW77" s="2"/>
      <c r="KBX77" s="2"/>
      <c r="KBY77" s="2"/>
      <c r="KBZ77" s="2"/>
      <c r="KCA77" s="2"/>
      <c r="KCB77" s="2"/>
      <c r="KCC77" s="2"/>
      <c r="KCD77" s="2"/>
      <c r="KCE77" s="2"/>
      <c r="KCF77" s="2"/>
      <c r="KCG77" s="2"/>
      <c r="KCH77" s="2"/>
      <c r="KCI77" s="2"/>
      <c r="KCJ77" s="2"/>
      <c r="KCK77" s="2"/>
      <c r="KCL77" s="2"/>
      <c r="KCM77" s="2"/>
      <c r="KCN77" s="2"/>
      <c r="KCO77" s="2"/>
      <c r="KCP77" s="2"/>
      <c r="KCQ77" s="2"/>
      <c r="KCR77" s="2"/>
      <c r="KCS77" s="2"/>
      <c r="KCT77" s="2"/>
      <c r="KCU77" s="2"/>
      <c r="KCV77" s="2"/>
      <c r="KCW77" s="2"/>
      <c r="KCX77" s="2"/>
      <c r="KCY77" s="2"/>
      <c r="KCZ77" s="2"/>
      <c r="KDA77" s="2"/>
      <c r="KDB77" s="2"/>
      <c r="KDC77" s="2"/>
      <c r="KDD77" s="2"/>
      <c r="KDE77" s="2"/>
      <c r="KDF77" s="2"/>
      <c r="KDG77" s="2"/>
      <c r="KDH77" s="2"/>
      <c r="KDI77" s="2"/>
      <c r="KDJ77" s="2"/>
      <c r="KDK77" s="2"/>
      <c r="KDL77" s="2"/>
      <c r="KDM77" s="2"/>
      <c r="KDN77" s="2"/>
      <c r="KDO77" s="2"/>
      <c r="KDP77" s="2"/>
      <c r="KDQ77" s="2"/>
      <c r="KDR77" s="2"/>
      <c r="KDS77" s="2"/>
      <c r="KDT77" s="2"/>
      <c r="KDU77" s="2"/>
      <c r="KDV77" s="2"/>
      <c r="KDW77" s="2"/>
      <c r="KDX77" s="2"/>
      <c r="KDY77" s="2"/>
      <c r="KDZ77" s="2"/>
      <c r="KEA77" s="2"/>
      <c r="KEB77" s="2"/>
      <c r="KEC77" s="2"/>
      <c r="KED77" s="2"/>
      <c r="KEE77" s="2"/>
      <c r="KEF77" s="2"/>
      <c r="KEG77" s="2"/>
      <c r="KEH77" s="2"/>
      <c r="KEI77" s="2"/>
      <c r="KEJ77" s="2"/>
      <c r="KEK77" s="2"/>
      <c r="KEL77" s="2"/>
      <c r="KEM77" s="2"/>
      <c r="KEN77" s="2"/>
      <c r="KEO77" s="2"/>
      <c r="KEP77" s="2"/>
      <c r="KEQ77" s="2"/>
      <c r="KER77" s="2"/>
      <c r="KES77" s="2"/>
      <c r="KET77" s="2"/>
      <c r="KEU77" s="2"/>
      <c r="KEV77" s="2"/>
      <c r="KEW77" s="2"/>
      <c r="KEX77" s="2"/>
      <c r="KEY77" s="2"/>
      <c r="KEZ77" s="2"/>
      <c r="KFA77" s="2"/>
      <c r="KFB77" s="2"/>
      <c r="KFC77" s="2"/>
      <c r="KFD77" s="2"/>
      <c r="KFE77" s="2"/>
      <c r="KFF77" s="2"/>
      <c r="KFG77" s="2"/>
      <c r="KFH77" s="2"/>
      <c r="KFI77" s="2"/>
      <c r="KFJ77" s="2"/>
      <c r="KFK77" s="2"/>
      <c r="KFL77" s="2"/>
      <c r="KFM77" s="2"/>
      <c r="KFN77" s="2"/>
      <c r="KFO77" s="2"/>
      <c r="KFP77" s="2"/>
      <c r="KFQ77" s="2"/>
      <c r="KFR77" s="2"/>
      <c r="KFS77" s="2"/>
      <c r="KFT77" s="2"/>
      <c r="KFU77" s="2"/>
      <c r="KFV77" s="2"/>
      <c r="KFW77" s="2"/>
      <c r="KFX77" s="2"/>
      <c r="KFY77" s="2"/>
      <c r="KFZ77" s="2"/>
      <c r="KGA77" s="2"/>
      <c r="KGB77" s="2"/>
      <c r="KGC77" s="2"/>
      <c r="KGD77" s="2"/>
      <c r="KGE77" s="2"/>
      <c r="KGF77" s="2"/>
      <c r="KGG77" s="2"/>
      <c r="KGH77" s="2"/>
      <c r="KGI77" s="2"/>
      <c r="KGJ77" s="2"/>
      <c r="KGK77" s="2"/>
      <c r="KGL77" s="2"/>
      <c r="KGM77" s="2"/>
      <c r="KGN77" s="2"/>
      <c r="KGO77" s="2"/>
      <c r="KGP77" s="2"/>
      <c r="KGQ77" s="2"/>
      <c r="KGR77" s="2"/>
      <c r="KGS77" s="2"/>
      <c r="KGT77" s="2"/>
      <c r="KGU77" s="2"/>
      <c r="KGV77" s="2"/>
      <c r="KGW77" s="2"/>
      <c r="KGX77" s="2"/>
      <c r="KGY77" s="2"/>
      <c r="KGZ77" s="2"/>
      <c r="KHA77" s="2"/>
      <c r="KHB77" s="2"/>
      <c r="KHC77" s="2"/>
      <c r="KHD77" s="2"/>
      <c r="KHE77" s="2"/>
      <c r="KHF77" s="2"/>
      <c r="KHG77" s="2"/>
      <c r="KHH77" s="2"/>
      <c r="KHI77" s="2"/>
      <c r="KHJ77" s="2"/>
      <c r="KHK77" s="2"/>
      <c r="KHL77" s="2"/>
      <c r="KHM77" s="2"/>
      <c r="KHN77" s="2"/>
      <c r="KHO77" s="2"/>
      <c r="KHP77" s="2"/>
      <c r="KHQ77" s="2"/>
      <c r="KHR77" s="2"/>
      <c r="KHS77" s="2"/>
      <c r="KHT77" s="2"/>
      <c r="KHU77" s="2"/>
      <c r="KHV77" s="2"/>
      <c r="KHW77" s="2"/>
      <c r="KHX77" s="2"/>
      <c r="KHY77" s="2"/>
      <c r="KHZ77" s="2"/>
      <c r="KIA77" s="2"/>
      <c r="KIB77" s="2"/>
      <c r="KIC77" s="2"/>
      <c r="KID77" s="2"/>
      <c r="KIE77" s="2"/>
      <c r="KIF77" s="2"/>
      <c r="KIG77" s="2"/>
      <c r="KIH77" s="2"/>
      <c r="KII77" s="2"/>
      <c r="KIJ77" s="2"/>
      <c r="KIK77" s="2"/>
      <c r="KIL77" s="2"/>
      <c r="KIM77" s="2"/>
      <c r="KIN77" s="2"/>
      <c r="KIO77" s="2"/>
      <c r="KIP77" s="2"/>
      <c r="KIQ77" s="2"/>
      <c r="KIR77" s="2"/>
      <c r="KIS77" s="2"/>
      <c r="KIT77" s="2"/>
      <c r="KIU77" s="2"/>
      <c r="KIV77" s="2"/>
      <c r="KIW77" s="2"/>
      <c r="KIX77" s="2"/>
      <c r="KIY77" s="2"/>
      <c r="KIZ77" s="2"/>
      <c r="KJA77" s="2"/>
      <c r="KJB77" s="2"/>
      <c r="KJC77" s="2"/>
      <c r="KJD77" s="2"/>
      <c r="KJE77" s="2"/>
      <c r="KJF77" s="2"/>
      <c r="KJG77" s="2"/>
      <c r="KJH77" s="2"/>
      <c r="KJI77" s="2"/>
      <c r="KJJ77" s="2"/>
      <c r="KJK77" s="2"/>
      <c r="KJL77" s="2"/>
      <c r="KJM77" s="2"/>
      <c r="KJN77" s="2"/>
      <c r="KJO77" s="2"/>
      <c r="KJP77" s="2"/>
      <c r="KJQ77" s="2"/>
      <c r="KJR77" s="2"/>
      <c r="KJS77" s="2"/>
      <c r="KJT77" s="2"/>
      <c r="KJU77" s="2"/>
      <c r="KJV77" s="2"/>
      <c r="KJW77" s="2"/>
      <c r="KJX77" s="2"/>
      <c r="KJY77" s="2"/>
      <c r="KJZ77" s="2"/>
      <c r="KKA77" s="2"/>
      <c r="KKB77" s="2"/>
      <c r="KKC77" s="2"/>
      <c r="KKD77" s="2"/>
      <c r="KKE77" s="2"/>
      <c r="KKF77" s="2"/>
      <c r="KKG77" s="2"/>
      <c r="KKH77" s="2"/>
      <c r="KKI77" s="2"/>
      <c r="KKJ77" s="2"/>
      <c r="KKK77" s="2"/>
      <c r="KKL77" s="2"/>
      <c r="KKM77" s="2"/>
      <c r="KKN77" s="2"/>
      <c r="KKO77" s="2"/>
      <c r="KKP77" s="2"/>
      <c r="KKQ77" s="2"/>
      <c r="KKR77" s="2"/>
      <c r="KKS77" s="2"/>
      <c r="KKT77" s="2"/>
      <c r="KKU77" s="2"/>
      <c r="KKV77" s="2"/>
      <c r="KKW77" s="2"/>
      <c r="KKX77" s="2"/>
      <c r="KKY77" s="2"/>
      <c r="KKZ77" s="2"/>
      <c r="KLA77" s="2"/>
      <c r="KLB77" s="2"/>
      <c r="KLC77" s="2"/>
      <c r="KLD77" s="2"/>
      <c r="KLE77" s="2"/>
      <c r="KLF77" s="2"/>
      <c r="KLG77" s="2"/>
      <c r="KLH77" s="2"/>
      <c r="KLI77" s="2"/>
      <c r="KLJ77" s="2"/>
      <c r="KLK77" s="2"/>
      <c r="KLL77" s="2"/>
      <c r="KLM77" s="2"/>
      <c r="KLN77" s="2"/>
      <c r="KLO77" s="2"/>
      <c r="KLP77" s="2"/>
      <c r="KLQ77" s="2"/>
      <c r="KLR77" s="2"/>
      <c r="KLS77" s="2"/>
      <c r="KLT77" s="2"/>
      <c r="KLU77" s="2"/>
      <c r="KLV77" s="2"/>
      <c r="KLW77" s="2"/>
      <c r="KLX77" s="2"/>
      <c r="KLY77" s="2"/>
      <c r="KLZ77" s="2"/>
      <c r="KMA77" s="2"/>
      <c r="KMB77" s="2"/>
      <c r="KMC77" s="2"/>
      <c r="KMD77" s="2"/>
      <c r="KME77" s="2"/>
      <c r="KMF77" s="2"/>
      <c r="KMG77" s="2"/>
      <c r="KMH77" s="2"/>
      <c r="KMI77" s="2"/>
      <c r="KMJ77" s="2"/>
      <c r="KMK77" s="2"/>
      <c r="KML77" s="2"/>
      <c r="KMM77" s="2"/>
      <c r="KMN77" s="2"/>
      <c r="KMO77" s="2"/>
      <c r="KMP77" s="2"/>
      <c r="KMQ77" s="2"/>
      <c r="KMR77" s="2"/>
      <c r="KMS77" s="2"/>
      <c r="KMT77" s="2"/>
      <c r="KMU77" s="2"/>
      <c r="KMV77" s="2"/>
      <c r="KMW77" s="2"/>
      <c r="KMX77" s="2"/>
      <c r="KMY77" s="2"/>
      <c r="KMZ77" s="2"/>
      <c r="KNA77" s="2"/>
      <c r="KNB77" s="2"/>
      <c r="KNC77" s="2"/>
      <c r="KND77" s="2"/>
      <c r="KNE77" s="2"/>
      <c r="KNF77" s="2"/>
      <c r="KNG77" s="2"/>
      <c r="KNH77" s="2"/>
      <c r="KNI77" s="2"/>
      <c r="KNJ77" s="2"/>
      <c r="KNK77" s="2"/>
      <c r="KNL77" s="2"/>
      <c r="KNM77" s="2"/>
      <c r="KNN77" s="2"/>
      <c r="KNO77" s="2"/>
      <c r="KNP77" s="2"/>
      <c r="KNQ77" s="2"/>
      <c r="KNR77" s="2"/>
      <c r="KNS77" s="2"/>
      <c r="KNT77" s="2"/>
      <c r="KNU77" s="2"/>
      <c r="KNV77" s="2"/>
      <c r="KNW77" s="2"/>
      <c r="KNX77" s="2"/>
      <c r="KNY77" s="2"/>
      <c r="KNZ77" s="2"/>
      <c r="KOA77" s="2"/>
      <c r="KOB77" s="2"/>
      <c r="KOC77" s="2"/>
      <c r="KOD77" s="2"/>
      <c r="KOE77" s="2"/>
      <c r="KOF77" s="2"/>
      <c r="KOG77" s="2"/>
      <c r="KOH77" s="2"/>
      <c r="KOI77" s="2"/>
      <c r="KOJ77" s="2"/>
      <c r="KOK77" s="2"/>
      <c r="KOL77" s="2"/>
      <c r="KOM77" s="2"/>
      <c r="KON77" s="2"/>
      <c r="KOO77" s="2"/>
      <c r="KOP77" s="2"/>
      <c r="KOQ77" s="2"/>
      <c r="KOR77" s="2"/>
      <c r="KOS77" s="2"/>
      <c r="KOT77" s="2"/>
      <c r="KOU77" s="2"/>
      <c r="KOV77" s="2"/>
      <c r="KOW77" s="2"/>
      <c r="KOX77" s="2"/>
      <c r="KOY77" s="2"/>
      <c r="KOZ77" s="2"/>
      <c r="KPA77" s="2"/>
      <c r="KPB77" s="2"/>
      <c r="KPC77" s="2"/>
      <c r="KPD77" s="2"/>
      <c r="KPE77" s="2"/>
      <c r="KPF77" s="2"/>
      <c r="KPG77" s="2"/>
      <c r="KPH77" s="2"/>
      <c r="KPI77" s="2"/>
      <c r="KPJ77" s="2"/>
      <c r="KPK77" s="2"/>
      <c r="KPL77" s="2"/>
      <c r="KPM77" s="2"/>
      <c r="KPN77" s="2"/>
      <c r="KPO77" s="2"/>
      <c r="KPP77" s="2"/>
      <c r="KPQ77" s="2"/>
      <c r="KPR77" s="2"/>
      <c r="KPS77" s="2"/>
      <c r="KPT77" s="2"/>
      <c r="KPU77" s="2"/>
      <c r="KPV77" s="2"/>
      <c r="KPW77" s="2"/>
      <c r="KPX77" s="2"/>
      <c r="KPY77" s="2"/>
      <c r="KPZ77" s="2"/>
      <c r="KQA77" s="2"/>
      <c r="KQB77" s="2"/>
      <c r="KQC77" s="2"/>
      <c r="KQD77" s="2"/>
      <c r="KQE77" s="2"/>
      <c r="KQF77" s="2"/>
      <c r="KQG77" s="2"/>
      <c r="KQH77" s="2"/>
      <c r="KQI77" s="2"/>
      <c r="KQJ77" s="2"/>
      <c r="KQK77" s="2"/>
      <c r="KQL77" s="2"/>
      <c r="KQM77" s="2"/>
      <c r="KQN77" s="2"/>
      <c r="KQO77" s="2"/>
      <c r="KQP77" s="2"/>
      <c r="KQQ77" s="2"/>
      <c r="KQR77" s="2"/>
      <c r="KQS77" s="2"/>
      <c r="KQT77" s="2"/>
      <c r="KQU77" s="2"/>
      <c r="KQV77" s="2"/>
      <c r="KQW77" s="2"/>
      <c r="KQX77" s="2"/>
      <c r="KQY77" s="2"/>
      <c r="KQZ77" s="2"/>
      <c r="KRA77" s="2"/>
      <c r="KRB77" s="2"/>
      <c r="KRC77" s="2"/>
      <c r="KRD77" s="2"/>
      <c r="KRE77" s="2"/>
      <c r="KRF77" s="2"/>
      <c r="KRG77" s="2"/>
      <c r="KRH77" s="2"/>
      <c r="KRI77" s="2"/>
      <c r="KRJ77" s="2"/>
      <c r="KRK77" s="2"/>
      <c r="KRL77" s="2"/>
      <c r="KRM77" s="2"/>
      <c r="KRN77" s="2"/>
      <c r="KRO77" s="2"/>
      <c r="KRP77" s="2"/>
      <c r="KRQ77" s="2"/>
      <c r="KRR77" s="2"/>
      <c r="KRS77" s="2"/>
      <c r="KRT77" s="2"/>
      <c r="KRU77" s="2"/>
      <c r="KRV77" s="2"/>
      <c r="KRW77" s="2"/>
      <c r="KRX77" s="2"/>
      <c r="KRY77" s="2"/>
      <c r="KRZ77" s="2"/>
      <c r="KSA77" s="2"/>
      <c r="KSB77" s="2"/>
      <c r="KSC77" s="2"/>
      <c r="KSD77" s="2"/>
      <c r="KSE77" s="2"/>
      <c r="KSF77" s="2"/>
      <c r="KSG77" s="2"/>
      <c r="KSH77" s="2"/>
      <c r="KSI77" s="2"/>
      <c r="KSJ77" s="2"/>
      <c r="KSK77" s="2"/>
      <c r="KSL77" s="2"/>
      <c r="KSM77" s="2"/>
      <c r="KSN77" s="2"/>
      <c r="KSO77" s="2"/>
      <c r="KSP77" s="2"/>
      <c r="KSQ77" s="2"/>
      <c r="KSR77" s="2"/>
      <c r="KSS77" s="2"/>
      <c r="KST77" s="2"/>
      <c r="KSU77" s="2"/>
      <c r="KSV77" s="2"/>
      <c r="KSW77" s="2"/>
      <c r="KSX77" s="2"/>
      <c r="KSY77" s="2"/>
      <c r="KSZ77" s="2"/>
      <c r="KTA77" s="2"/>
      <c r="KTB77" s="2"/>
      <c r="KTC77" s="2"/>
      <c r="KTD77" s="2"/>
      <c r="KTE77" s="2"/>
      <c r="KTF77" s="2"/>
      <c r="KTG77" s="2"/>
      <c r="KTH77" s="2"/>
      <c r="KTI77" s="2"/>
      <c r="KTJ77" s="2"/>
      <c r="KTK77" s="2"/>
      <c r="KTL77" s="2"/>
      <c r="KTM77" s="2"/>
      <c r="KTN77" s="2"/>
      <c r="KTO77" s="2"/>
      <c r="KTP77" s="2"/>
      <c r="KTQ77" s="2"/>
      <c r="KTR77" s="2"/>
      <c r="KTS77" s="2"/>
      <c r="KTT77" s="2"/>
      <c r="KTU77" s="2"/>
      <c r="KTV77" s="2"/>
      <c r="KTW77" s="2"/>
      <c r="KTX77" s="2"/>
      <c r="KTY77" s="2"/>
      <c r="KTZ77" s="2"/>
      <c r="KUA77" s="2"/>
      <c r="KUB77" s="2"/>
      <c r="KUC77" s="2"/>
      <c r="KUD77" s="2"/>
      <c r="KUE77" s="2"/>
      <c r="KUF77" s="2"/>
      <c r="KUG77" s="2"/>
      <c r="KUH77" s="2"/>
      <c r="KUI77" s="2"/>
      <c r="KUJ77" s="2"/>
      <c r="KUK77" s="2"/>
      <c r="KUL77" s="2"/>
      <c r="KUM77" s="2"/>
      <c r="KUN77" s="2"/>
      <c r="KUO77" s="2"/>
      <c r="KUP77" s="2"/>
      <c r="KUQ77" s="2"/>
      <c r="KUR77" s="2"/>
      <c r="KUS77" s="2"/>
      <c r="KUT77" s="2"/>
      <c r="KUU77" s="2"/>
      <c r="KUV77" s="2"/>
      <c r="KUW77" s="2"/>
      <c r="KUX77" s="2"/>
      <c r="KUY77" s="2"/>
      <c r="KUZ77" s="2"/>
      <c r="KVA77" s="2"/>
      <c r="KVB77" s="2"/>
      <c r="KVC77" s="2"/>
      <c r="KVD77" s="2"/>
      <c r="KVE77" s="2"/>
      <c r="KVF77" s="2"/>
      <c r="KVG77" s="2"/>
      <c r="KVH77" s="2"/>
      <c r="KVI77" s="2"/>
      <c r="KVJ77" s="2"/>
      <c r="KVK77" s="2"/>
      <c r="KVL77" s="2"/>
      <c r="KVM77" s="2"/>
      <c r="KVN77" s="2"/>
      <c r="KVO77" s="2"/>
      <c r="KVP77" s="2"/>
      <c r="KVQ77" s="2"/>
      <c r="KVR77" s="2"/>
      <c r="KVS77" s="2"/>
      <c r="KVT77" s="2"/>
      <c r="KVU77" s="2"/>
      <c r="KVV77" s="2"/>
      <c r="KVW77" s="2"/>
      <c r="KVX77" s="2"/>
      <c r="KVY77" s="2"/>
      <c r="KVZ77" s="2"/>
      <c r="KWA77" s="2"/>
      <c r="KWB77" s="2"/>
      <c r="KWC77" s="2"/>
      <c r="KWD77" s="2"/>
      <c r="KWE77" s="2"/>
      <c r="KWF77" s="2"/>
      <c r="KWG77" s="2"/>
      <c r="KWH77" s="2"/>
      <c r="KWI77" s="2"/>
      <c r="KWJ77" s="2"/>
      <c r="KWK77" s="2"/>
      <c r="KWL77" s="2"/>
      <c r="KWM77" s="2"/>
      <c r="KWN77" s="2"/>
      <c r="KWO77" s="2"/>
      <c r="KWP77" s="2"/>
      <c r="KWQ77" s="2"/>
      <c r="KWR77" s="2"/>
      <c r="KWS77" s="2"/>
      <c r="KWT77" s="2"/>
      <c r="KWU77" s="2"/>
      <c r="KWV77" s="2"/>
      <c r="KWW77" s="2"/>
      <c r="KWX77" s="2"/>
      <c r="KWY77" s="2"/>
      <c r="KWZ77" s="2"/>
      <c r="KXA77" s="2"/>
      <c r="KXB77" s="2"/>
      <c r="KXC77" s="2"/>
      <c r="KXD77" s="2"/>
      <c r="KXE77" s="2"/>
      <c r="KXF77" s="2"/>
      <c r="KXG77" s="2"/>
      <c r="KXH77" s="2"/>
      <c r="KXI77" s="2"/>
      <c r="KXJ77" s="2"/>
      <c r="KXK77" s="2"/>
      <c r="KXL77" s="2"/>
      <c r="KXM77" s="2"/>
      <c r="KXN77" s="2"/>
      <c r="KXO77" s="2"/>
      <c r="KXP77" s="2"/>
      <c r="KXQ77" s="2"/>
      <c r="KXR77" s="2"/>
      <c r="KXS77" s="2"/>
      <c r="KXT77" s="2"/>
      <c r="KXU77" s="2"/>
      <c r="KXV77" s="2"/>
      <c r="KXW77" s="2"/>
      <c r="KXX77" s="2"/>
      <c r="KXY77" s="2"/>
      <c r="KXZ77" s="2"/>
      <c r="KYA77" s="2"/>
      <c r="KYB77" s="2"/>
      <c r="KYC77" s="2"/>
      <c r="KYD77" s="2"/>
      <c r="KYE77" s="2"/>
      <c r="KYF77" s="2"/>
      <c r="KYG77" s="2"/>
      <c r="KYH77" s="2"/>
      <c r="KYI77" s="2"/>
      <c r="KYJ77" s="2"/>
      <c r="KYK77" s="2"/>
      <c r="KYL77" s="2"/>
      <c r="KYM77" s="2"/>
      <c r="KYN77" s="2"/>
      <c r="KYO77" s="2"/>
      <c r="KYP77" s="2"/>
      <c r="KYQ77" s="2"/>
      <c r="KYR77" s="2"/>
      <c r="KYS77" s="2"/>
      <c r="KYT77" s="2"/>
      <c r="KYU77" s="2"/>
      <c r="KYV77" s="2"/>
      <c r="KYW77" s="2"/>
      <c r="KYX77" s="2"/>
      <c r="KYY77" s="2"/>
      <c r="KYZ77" s="2"/>
      <c r="KZA77" s="2"/>
      <c r="KZB77" s="2"/>
      <c r="KZC77" s="2"/>
      <c r="KZD77" s="2"/>
      <c r="KZE77" s="2"/>
      <c r="KZF77" s="2"/>
      <c r="KZG77" s="2"/>
      <c r="KZH77" s="2"/>
      <c r="KZI77" s="2"/>
      <c r="KZJ77" s="2"/>
      <c r="KZK77" s="2"/>
      <c r="KZL77" s="2"/>
      <c r="KZM77" s="2"/>
      <c r="KZN77" s="2"/>
      <c r="KZO77" s="2"/>
      <c r="KZP77" s="2"/>
      <c r="KZQ77" s="2"/>
      <c r="KZR77" s="2"/>
      <c r="KZS77" s="2"/>
      <c r="KZT77" s="2"/>
      <c r="KZU77" s="2"/>
      <c r="KZV77" s="2"/>
      <c r="KZW77" s="2"/>
      <c r="KZX77" s="2"/>
      <c r="KZY77" s="2"/>
      <c r="KZZ77" s="2"/>
      <c r="LAA77" s="2"/>
      <c r="LAB77" s="2"/>
      <c r="LAC77" s="2"/>
      <c r="LAD77" s="2"/>
      <c r="LAE77" s="2"/>
      <c r="LAF77" s="2"/>
      <c r="LAG77" s="2"/>
      <c r="LAH77" s="2"/>
      <c r="LAI77" s="2"/>
      <c r="LAJ77" s="2"/>
      <c r="LAK77" s="2"/>
      <c r="LAL77" s="2"/>
      <c r="LAM77" s="2"/>
      <c r="LAN77" s="2"/>
      <c r="LAO77" s="2"/>
      <c r="LAP77" s="2"/>
      <c r="LAQ77" s="2"/>
      <c r="LAR77" s="2"/>
      <c r="LAS77" s="2"/>
      <c r="LAT77" s="2"/>
      <c r="LAU77" s="2"/>
      <c r="LAV77" s="2"/>
      <c r="LAW77" s="2"/>
      <c r="LAX77" s="2"/>
      <c r="LAY77" s="2"/>
      <c r="LAZ77" s="2"/>
      <c r="LBA77" s="2"/>
      <c r="LBB77" s="2"/>
      <c r="LBC77" s="2"/>
      <c r="LBD77" s="2"/>
      <c r="LBE77" s="2"/>
      <c r="LBF77" s="2"/>
      <c r="LBG77" s="2"/>
      <c r="LBH77" s="2"/>
      <c r="LBI77" s="2"/>
      <c r="LBJ77" s="2"/>
      <c r="LBK77" s="2"/>
      <c r="LBL77" s="2"/>
      <c r="LBM77" s="2"/>
      <c r="LBN77" s="2"/>
      <c r="LBO77" s="2"/>
      <c r="LBP77" s="2"/>
      <c r="LBQ77" s="2"/>
      <c r="LBR77" s="2"/>
      <c r="LBS77" s="2"/>
      <c r="LBT77" s="2"/>
      <c r="LBU77" s="2"/>
      <c r="LBV77" s="2"/>
      <c r="LBW77" s="2"/>
      <c r="LBX77" s="2"/>
      <c r="LBY77" s="2"/>
      <c r="LBZ77" s="2"/>
      <c r="LCA77" s="2"/>
      <c r="LCB77" s="2"/>
      <c r="LCC77" s="2"/>
      <c r="LCD77" s="2"/>
      <c r="LCE77" s="2"/>
      <c r="LCF77" s="2"/>
      <c r="LCG77" s="2"/>
      <c r="LCH77" s="2"/>
      <c r="LCI77" s="2"/>
      <c r="LCJ77" s="2"/>
      <c r="LCK77" s="2"/>
      <c r="LCL77" s="2"/>
      <c r="LCM77" s="2"/>
      <c r="LCN77" s="2"/>
      <c r="LCO77" s="2"/>
      <c r="LCP77" s="2"/>
      <c r="LCQ77" s="2"/>
      <c r="LCR77" s="2"/>
      <c r="LCS77" s="2"/>
      <c r="LCT77" s="2"/>
      <c r="LCU77" s="2"/>
      <c r="LCV77" s="2"/>
      <c r="LCW77" s="2"/>
      <c r="LCX77" s="2"/>
      <c r="LCY77" s="2"/>
      <c r="LCZ77" s="2"/>
      <c r="LDA77" s="2"/>
      <c r="LDB77" s="2"/>
      <c r="LDC77" s="2"/>
      <c r="LDD77" s="2"/>
      <c r="LDE77" s="2"/>
      <c r="LDF77" s="2"/>
      <c r="LDG77" s="2"/>
      <c r="LDH77" s="2"/>
      <c r="LDI77" s="2"/>
      <c r="LDJ77" s="2"/>
      <c r="LDK77" s="2"/>
      <c r="LDL77" s="2"/>
      <c r="LDM77" s="2"/>
      <c r="LDN77" s="2"/>
      <c r="LDO77" s="2"/>
      <c r="LDP77" s="2"/>
      <c r="LDQ77" s="2"/>
      <c r="LDR77" s="2"/>
      <c r="LDS77" s="2"/>
      <c r="LDT77" s="2"/>
      <c r="LDU77" s="2"/>
      <c r="LDV77" s="2"/>
      <c r="LDW77" s="2"/>
      <c r="LDX77" s="2"/>
      <c r="LDY77" s="2"/>
      <c r="LDZ77" s="2"/>
      <c r="LEA77" s="2"/>
      <c r="LEB77" s="2"/>
      <c r="LEC77" s="2"/>
      <c r="LED77" s="2"/>
      <c r="LEE77" s="2"/>
      <c r="LEF77" s="2"/>
      <c r="LEG77" s="2"/>
      <c r="LEH77" s="2"/>
      <c r="LEI77" s="2"/>
      <c r="LEJ77" s="2"/>
      <c r="LEK77" s="2"/>
      <c r="LEL77" s="2"/>
      <c r="LEM77" s="2"/>
      <c r="LEN77" s="2"/>
      <c r="LEO77" s="2"/>
      <c r="LEP77" s="2"/>
      <c r="LEQ77" s="2"/>
      <c r="LER77" s="2"/>
      <c r="LES77" s="2"/>
      <c r="LET77" s="2"/>
      <c r="LEU77" s="2"/>
      <c r="LEV77" s="2"/>
      <c r="LEW77" s="2"/>
      <c r="LEX77" s="2"/>
      <c r="LEY77" s="2"/>
      <c r="LEZ77" s="2"/>
      <c r="LFA77" s="2"/>
      <c r="LFB77" s="2"/>
      <c r="LFC77" s="2"/>
      <c r="LFD77" s="2"/>
      <c r="LFE77" s="2"/>
      <c r="LFF77" s="2"/>
      <c r="LFG77" s="2"/>
      <c r="LFH77" s="2"/>
      <c r="LFI77" s="2"/>
      <c r="LFJ77" s="2"/>
      <c r="LFK77" s="2"/>
      <c r="LFL77" s="2"/>
      <c r="LFM77" s="2"/>
      <c r="LFN77" s="2"/>
      <c r="LFO77" s="2"/>
      <c r="LFP77" s="2"/>
      <c r="LFQ77" s="2"/>
      <c r="LFR77" s="2"/>
      <c r="LFS77" s="2"/>
      <c r="LFT77" s="2"/>
      <c r="LFU77" s="2"/>
      <c r="LFV77" s="2"/>
      <c r="LFW77" s="2"/>
      <c r="LFX77" s="2"/>
      <c r="LFY77" s="2"/>
      <c r="LFZ77" s="2"/>
      <c r="LGA77" s="2"/>
      <c r="LGB77" s="2"/>
      <c r="LGC77" s="2"/>
      <c r="LGD77" s="2"/>
      <c r="LGE77" s="2"/>
      <c r="LGF77" s="2"/>
      <c r="LGG77" s="2"/>
      <c r="LGH77" s="2"/>
      <c r="LGI77" s="2"/>
      <c r="LGJ77" s="2"/>
      <c r="LGK77" s="2"/>
      <c r="LGL77" s="2"/>
      <c r="LGM77" s="2"/>
      <c r="LGN77" s="2"/>
      <c r="LGO77" s="2"/>
      <c r="LGP77" s="2"/>
      <c r="LGQ77" s="2"/>
      <c r="LGR77" s="2"/>
      <c r="LGS77" s="2"/>
      <c r="LGT77" s="2"/>
      <c r="LGU77" s="2"/>
      <c r="LGV77" s="2"/>
      <c r="LGW77" s="2"/>
      <c r="LGX77" s="2"/>
      <c r="LGY77" s="2"/>
      <c r="LGZ77" s="2"/>
      <c r="LHA77" s="2"/>
      <c r="LHB77" s="2"/>
      <c r="LHC77" s="2"/>
      <c r="LHD77" s="2"/>
      <c r="LHE77" s="2"/>
      <c r="LHF77" s="2"/>
      <c r="LHG77" s="2"/>
      <c r="LHH77" s="2"/>
      <c r="LHI77" s="2"/>
      <c r="LHJ77" s="2"/>
      <c r="LHK77" s="2"/>
      <c r="LHL77" s="2"/>
      <c r="LHM77" s="2"/>
      <c r="LHN77" s="2"/>
      <c r="LHO77" s="2"/>
      <c r="LHP77" s="2"/>
      <c r="LHQ77" s="2"/>
      <c r="LHR77" s="2"/>
      <c r="LHS77" s="2"/>
      <c r="LHT77" s="2"/>
      <c r="LHU77" s="2"/>
      <c r="LHV77" s="2"/>
      <c r="LHW77" s="2"/>
      <c r="LHX77" s="2"/>
      <c r="LHY77" s="2"/>
      <c r="LHZ77" s="2"/>
      <c r="LIA77" s="2"/>
      <c r="LIB77" s="2"/>
      <c r="LIC77" s="2"/>
      <c r="LID77" s="2"/>
      <c r="LIE77" s="2"/>
      <c r="LIF77" s="2"/>
      <c r="LIG77" s="2"/>
      <c r="LIH77" s="2"/>
      <c r="LII77" s="2"/>
      <c r="LIJ77" s="2"/>
      <c r="LIK77" s="2"/>
      <c r="LIL77" s="2"/>
      <c r="LIM77" s="2"/>
      <c r="LIN77" s="2"/>
      <c r="LIO77" s="2"/>
      <c r="LIP77" s="2"/>
      <c r="LIQ77" s="2"/>
      <c r="LIR77" s="2"/>
      <c r="LIS77" s="2"/>
      <c r="LIT77" s="2"/>
      <c r="LIU77" s="2"/>
      <c r="LIV77" s="2"/>
      <c r="LIW77" s="2"/>
      <c r="LIX77" s="2"/>
      <c r="LIY77" s="2"/>
      <c r="LIZ77" s="2"/>
      <c r="LJA77" s="2"/>
      <c r="LJB77" s="2"/>
      <c r="LJC77" s="2"/>
      <c r="LJD77" s="2"/>
      <c r="LJE77" s="2"/>
      <c r="LJF77" s="2"/>
      <c r="LJG77" s="2"/>
      <c r="LJH77" s="2"/>
      <c r="LJI77" s="2"/>
      <c r="LJJ77" s="2"/>
      <c r="LJK77" s="2"/>
      <c r="LJL77" s="2"/>
      <c r="LJM77" s="2"/>
      <c r="LJN77" s="2"/>
      <c r="LJO77" s="2"/>
      <c r="LJP77" s="2"/>
      <c r="LJQ77" s="2"/>
      <c r="LJR77" s="2"/>
      <c r="LJS77" s="2"/>
      <c r="LJT77" s="2"/>
      <c r="LJU77" s="2"/>
      <c r="LJV77" s="2"/>
      <c r="LJW77" s="2"/>
      <c r="LJX77" s="2"/>
      <c r="LJY77" s="2"/>
      <c r="LJZ77" s="2"/>
      <c r="LKA77" s="2"/>
      <c r="LKB77" s="2"/>
      <c r="LKC77" s="2"/>
      <c r="LKD77" s="2"/>
      <c r="LKE77" s="2"/>
      <c r="LKF77" s="2"/>
      <c r="LKG77" s="2"/>
      <c r="LKH77" s="2"/>
      <c r="LKI77" s="2"/>
      <c r="LKJ77" s="2"/>
      <c r="LKK77" s="2"/>
      <c r="LKL77" s="2"/>
      <c r="LKM77" s="2"/>
      <c r="LKN77" s="2"/>
      <c r="LKO77" s="2"/>
      <c r="LKP77" s="2"/>
      <c r="LKQ77" s="2"/>
      <c r="LKR77" s="2"/>
      <c r="LKS77" s="2"/>
      <c r="LKT77" s="2"/>
      <c r="LKU77" s="2"/>
      <c r="LKV77" s="2"/>
      <c r="LKW77" s="2"/>
      <c r="LKX77" s="2"/>
      <c r="LKY77" s="2"/>
      <c r="LKZ77" s="2"/>
      <c r="LLA77" s="2"/>
      <c r="LLB77" s="2"/>
      <c r="LLC77" s="2"/>
      <c r="LLD77" s="2"/>
      <c r="LLE77" s="2"/>
      <c r="LLF77" s="2"/>
      <c r="LLG77" s="2"/>
      <c r="LLH77" s="2"/>
      <c r="LLI77" s="2"/>
      <c r="LLJ77" s="2"/>
      <c r="LLK77" s="2"/>
      <c r="LLL77" s="2"/>
      <c r="LLM77" s="2"/>
      <c r="LLN77" s="2"/>
      <c r="LLO77" s="2"/>
      <c r="LLP77" s="2"/>
      <c r="LLQ77" s="2"/>
      <c r="LLR77" s="2"/>
      <c r="LLS77" s="2"/>
      <c r="LLT77" s="2"/>
      <c r="LLU77" s="2"/>
      <c r="LLV77" s="2"/>
      <c r="LLW77" s="2"/>
      <c r="LLX77" s="2"/>
      <c r="LLY77" s="2"/>
      <c r="LLZ77" s="2"/>
      <c r="LMA77" s="2"/>
      <c r="LMB77" s="2"/>
      <c r="LMC77" s="2"/>
      <c r="LMD77" s="2"/>
      <c r="LME77" s="2"/>
      <c r="LMF77" s="2"/>
      <c r="LMG77" s="2"/>
      <c r="LMH77" s="2"/>
      <c r="LMI77" s="2"/>
      <c r="LMJ77" s="2"/>
      <c r="LMK77" s="2"/>
      <c r="LML77" s="2"/>
      <c r="LMM77" s="2"/>
      <c r="LMN77" s="2"/>
      <c r="LMO77" s="2"/>
      <c r="LMP77" s="2"/>
      <c r="LMQ77" s="2"/>
      <c r="LMR77" s="2"/>
      <c r="LMS77" s="2"/>
      <c r="LMT77" s="2"/>
      <c r="LMU77" s="2"/>
      <c r="LMV77" s="2"/>
      <c r="LMW77" s="2"/>
      <c r="LMX77" s="2"/>
      <c r="LMY77" s="2"/>
      <c r="LMZ77" s="2"/>
      <c r="LNA77" s="2"/>
      <c r="LNB77" s="2"/>
      <c r="LNC77" s="2"/>
      <c r="LND77" s="2"/>
      <c r="LNE77" s="2"/>
      <c r="LNF77" s="2"/>
      <c r="LNG77" s="2"/>
      <c r="LNH77" s="2"/>
      <c r="LNI77" s="2"/>
      <c r="LNJ77" s="2"/>
      <c r="LNK77" s="2"/>
      <c r="LNL77" s="2"/>
      <c r="LNM77" s="2"/>
      <c r="LNN77" s="2"/>
      <c r="LNO77" s="2"/>
      <c r="LNP77" s="2"/>
      <c r="LNQ77" s="2"/>
      <c r="LNR77" s="2"/>
      <c r="LNS77" s="2"/>
      <c r="LNT77" s="2"/>
      <c r="LNU77" s="2"/>
      <c r="LNV77" s="2"/>
      <c r="LNW77" s="2"/>
      <c r="LNX77" s="2"/>
      <c r="LNY77" s="2"/>
      <c r="LNZ77" s="2"/>
      <c r="LOA77" s="2"/>
      <c r="LOB77" s="2"/>
      <c r="LOC77" s="2"/>
      <c r="LOD77" s="2"/>
      <c r="LOE77" s="2"/>
      <c r="LOF77" s="2"/>
      <c r="LOG77" s="2"/>
      <c r="LOH77" s="2"/>
      <c r="LOI77" s="2"/>
      <c r="LOJ77" s="2"/>
      <c r="LOK77" s="2"/>
      <c r="LOL77" s="2"/>
      <c r="LOM77" s="2"/>
      <c r="LON77" s="2"/>
      <c r="LOO77" s="2"/>
      <c r="LOP77" s="2"/>
      <c r="LOQ77" s="2"/>
      <c r="LOR77" s="2"/>
      <c r="LOS77" s="2"/>
      <c r="LOT77" s="2"/>
      <c r="LOU77" s="2"/>
      <c r="LOV77" s="2"/>
      <c r="LOW77" s="2"/>
      <c r="LOX77" s="2"/>
      <c r="LOY77" s="2"/>
      <c r="LOZ77" s="2"/>
      <c r="LPA77" s="2"/>
      <c r="LPB77" s="2"/>
      <c r="LPC77" s="2"/>
      <c r="LPD77" s="2"/>
      <c r="LPE77" s="2"/>
      <c r="LPF77" s="2"/>
      <c r="LPG77" s="2"/>
      <c r="LPH77" s="2"/>
      <c r="LPI77" s="2"/>
      <c r="LPJ77" s="2"/>
      <c r="LPK77" s="2"/>
      <c r="LPL77" s="2"/>
      <c r="LPM77" s="2"/>
      <c r="LPN77" s="2"/>
      <c r="LPO77" s="2"/>
      <c r="LPP77" s="2"/>
      <c r="LPQ77" s="2"/>
      <c r="LPR77" s="2"/>
      <c r="LPS77" s="2"/>
      <c r="LPT77" s="2"/>
      <c r="LPU77" s="2"/>
      <c r="LPV77" s="2"/>
      <c r="LPW77" s="2"/>
      <c r="LPX77" s="2"/>
      <c r="LPY77" s="2"/>
      <c r="LPZ77" s="2"/>
      <c r="LQA77" s="2"/>
      <c r="LQB77" s="2"/>
      <c r="LQC77" s="2"/>
      <c r="LQD77" s="2"/>
      <c r="LQE77" s="2"/>
      <c r="LQF77" s="2"/>
      <c r="LQG77" s="2"/>
      <c r="LQH77" s="2"/>
      <c r="LQI77" s="2"/>
      <c r="LQJ77" s="2"/>
      <c r="LQK77" s="2"/>
      <c r="LQL77" s="2"/>
      <c r="LQM77" s="2"/>
      <c r="LQN77" s="2"/>
      <c r="LQO77" s="2"/>
      <c r="LQP77" s="2"/>
      <c r="LQQ77" s="2"/>
      <c r="LQR77" s="2"/>
      <c r="LQS77" s="2"/>
      <c r="LQT77" s="2"/>
      <c r="LQU77" s="2"/>
      <c r="LQV77" s="2"/>
      <c r="LQW77" s="2"/>
      <c r="LQX77" s="2"/>
      <c r="LQY77" s="2"/>
      <c r="LQZ77" s="2"/>
      <c r="LRA77" s="2"/>
      <c r="LRB77" s="2"/>
      <c r="LRC77" s="2"/>
      <c r="LRD77" s="2"/>
      <c r="LRE77" s="2"/>
      <c r="LRF77" s="2"/>
      <c r="LRG77" s="2"/>
      <c r="LRH77" s="2"/>
      <c r="LRI77" s="2"/>
      <c r="LRJ77" s="2"/>
      <c r="LRK77" s="2"/>
      <c r="LRL77" s="2"/>
      <c r="LRM77" s="2"/>
      <c r="LRN77" s="2"/>
      <c r="LRO77" s="2"/>
      <c r="LRP77" s="2"/>
      <c r="LRQ77" s="2"/>
      <c r="LRR77" s="2"/>
      <c r="LRS77" s="2"/>
      <c r="LRT77" s="2"/>
      <c r="LRU77" s="2"/>
      <c r="LRV77" s="2"/>
      <c r="LRW77" s="2"/>
      <c r="LRX77" s="2"/>
      <c r="LRY77" s="2"/>
      <c r="LRZ77" s="2"/>
      <c r="LSA77" s="2"/>
      <c r="LSB77" s="2"/>
      <c r="LSC77" s="2"/>
      <c r="LSD77" s="2"/>
      <c r="LSE77" s="2"/>
      <c r="LSF77" s="2"/>
      <c r="LSG77" s="2"/>
      <c r="LSH77" s="2"/>
      <c r="LSI77" s="2"/>
      <c r="LSJ77" s="2"/>
      <c r="LSK77" s="2"/>
      <c r="LSL77" s="2"/>
      <c r="LSM77" s="2"/>
      <c r="LSN77" s="2"/>
      <c r="LSO77" s="2"/>
      <c r="LSP77" s="2"/>
      <c r="LSQ77" s="2"/>
      <c r="LSR77" s="2"/>
      <c r="LSS77" s="2"/>
      <c r="LST77" s="2"/>
      <c r="LSU77" s="2"/>
      <c r="LSV77" s="2"/>
      <c r="LSW77" s="2"/>
      <c r="LSX77" s="2"/>
      <c r="LSY77" s="2"/>
      <c r="LSZ77" s="2"/>
      <c r="LTA77" s="2"/>
      <c r="LTB77" s="2"/>
      <c r="LTC77" s="2"/>
      <c r="LTD77" s="2"/>
      <c r="LTE77" s="2"/>
      <c r="LTF77" s="2"/>
      <c r="LTG77" s="2"/>
      <c r="LTH77" s="2"/>
      <c r="LTI77" s="2"/>
      <c r="LTJ77" s="2"/>
      <c r="LTK77" s="2"/>
      <c r="LTL77" s="2"/>
      <c r="LTM77" s="2"/>
      <c r="LTN77" s="2"/>
      <c r="LTO77" s="2"/>
      <c r="LTP77" s="2"/>
      <c r="LTQ77" s="2"/>
      <c r="LTR77" s="2"/>
      <c r="LTS77" s="2"/>
      <c r="LTT77" s="2"/>
      <c r="LTU77" s="2"/>
      <c r="LTV77" s="2"/>
      <c r="LTW77" s="2"/>
      <c r="LTX77" s="2"/>
      <c r="LTY77" s="2"/>
      <c r="LTZ77" s="2"/>
      <c r="LUA77" s="2"/>
      <c r="LUB77" s="2"/>
      <c r="LUC77" s="2"/>
      <c r="LUD77" s="2"/>
      <c r="LUE77" s="2"/>
      <c r="LUF77" s="2"/>
      <c r="LUG77" s="2"/>
      <c r="LUH77" s="2"/>
      <c r="LUI77" s="2"/>
      <c r="LUJ77" s="2"/>
      <c r="LUK77" s="2"/>
      <c r="LUL77" s="2"/>
      <c r="LUM77" s="2"/>
      <c r="LUN77" s="2"/>
      <c r="LUO77" s="2"/>
      <c r="LUP77" s="2"/>
      <c r="LUQ77" s="2"/>
      <c r="LUR77" s="2"/>
      <c r="LUS77" s="2"/>
      <c r="LUT77" s="2"/>
      <c r="LUU77" s="2"/>
      <c r="LUV77" s="2"/>
      <c r="LUW77" s="2"/>
      <c r="LUX77" s="2"/>
      <c r="LUY77" s="2"/>
      <c r="LUZ77" s="2"/>
      <c r="LVA77" s="2"/>
      <c r="LVB77" s="2"/>
      <c r="LVC77" s="2"/>
      <c r="LVD77" s="2"/>
      <c r="LVE77" s="2"/>
      <c r="LVF77" s="2"/>
      <c r="LVG77" s="2"/>
      <c r="LVH77" s="2"/>
      <c r="LVI77" s="2"/>
      <c r="LVJ77" s="2"/>
      <c r="LVK77" s="2"/>
      <c r="LVL77" s="2"/>
      <c r="LVM77" s="2"/>
      <c r="LVN77" s="2"/>
      <c r="LVO77" s="2"/>
      <c r="LVP77" s="2"/>
      <c r="LVQ77" s="2"/>
      <c r="LVR77" s="2"/>
      <c r="LVS77" s="2"/>
      <c r="LVT77" s="2"/>
      <c r="LVU77" s="2"/>
      <c r="LVV77" s="2"/>
      <c r="LVW77" s="2"/>
      <c r="LVX77" s="2"/>
      <c r="LVY77" s="2"/>
      <c r="LVZ77" s="2"/>
      <c r="LWA77" s="2"/>
      <c r="LWB77" s="2"/>
      <c r="LWC77" s="2"/>
      <c r="LWD77" s="2"/>
      <c r="LWE77" s="2"/>
      <c r="LWF77" s="2"/>
      <c r="LWG77" s="2"/>
      <c r="LWH77" s="2"/>
      <c r="LWI77" s="2"/>
      <c r="LWJ77" s="2"/>
      <c r="LWK77" s="2"/>
      <c r="LWL77" s="2"/>
      <c r="LWM77" s="2"/>
      <c r="LWN77" s="2"/>
      <c r="LWO77" s="2"/>
      <c r="LWP77" s="2"/>
      <c r="LWQ77" s="2"/>
      <c r="LWR77" s="2"/>
      <c r="LWS77" s="2"/>
      <c r="LWT77" s="2"/>
      <c r="LWU77" s="2"/>
      <c r="LWV77" s="2"/>
      <c r="LWW77" s="2"/>
      <c r="LWX77" s="2"/>
      <c r="LWY77" s="2"/>
      <c r="LWZ77" s="2"/>
      <c r="LXA77" s="2"/>
      <c r="LXB77" s="2"/>
      <c r="LXC77" s="2"/>
      <c r="LXD77" s="2"/>
      <c r="LXE77" s="2"/>
      <c r="LXF77" s="2"/>
      <c r="LXG77" s="2"/>
      <c r="LXH77" s="2"/>
      <c r="LXI77" s="2"/>
      <c r="LXJ77" s="2"/>
      <c r="LXK77" s="2"/>
      <c r="LXL77" s="2"/>
      <c r="LXM77" s="2"/>
      <c r="LXN77" s="2"/>
      <c r="LXO77" s="2"/>
      <c r="LXP77" s="2"/>
      <c r="LXQ77" s="2"/>
      <c r="LXR77" s="2"/>
      <c r="LXS77" s="2"/>
      <c r="LXT77" s="2"/>
      <c r="LXU77" s="2"/>
      <c r="LXV77" s="2"/>
      <c r="LXW77" s="2"/>
      <c r="LXX77" s="2"/>
      <c r="LXY77" s="2"/>
      <c r="LXZ77" s="2"/>
      <c r="LYA77" s="2"/>
      <c r="LYB77" s="2"/>
      <c r="LYC77" s="2"/>
      <c r="LYD77" s="2"/>
      <c r="LYE77" s="2"/>
      <c r="LYF77" s="2"/>
      <c r="LYG77" s="2"/>
      <c r="LYH77" s="2"/>
      <c r="LYI77" s="2"/>
      <c r="LYJ77" s="2"/>
      <c r="LYK77" s="2"/>
      <c r="LYL77" s="2"/>
      <c r="LYM77" s="2"/>
      <c r="LYN77" s="2"/>
      <c r="LYO77" s="2"/>
      <c r="LYP77" s="2"/>
      <c r="LYQ77" s="2"/>
      <c r="LYR77" s="2"/>
      <c r="LYS77" s="2"/>
      <c r="LYT77" s="2"/>
      <c r="LYU77" s="2"/>
      <c r="LYV77" s="2"/>
      <c r="LYW77" s="2"/>
      <c r="LYX77" s="2"/>
      <c r="LYY77" s="2"/>
      <c r="LYZ77" s="2"/>
      <c r="LZA77" s="2"/>
      <c r="LZB77" s="2"/>
      <c r="LZC77" s="2"/>
      <c r="LZD77" s="2"/>
      <c r="LZE77" s="2"/>
      <c r="LZF77" s="2"/>
      <c r="LZG77" s="2"/>
      <c r="LZH77" s="2"/>
      <c r="LZI77" s="2"/>
      <c r="LZJ77" s="2"/>
      <c r="LZK77" s="2"/>
      <c r="LZL77" s="2"/>
      <c r="LZM77" s="2"/>
      <c r="LZN77" s="2"/>
      <c r="LZO77" s="2"/>
      <c r="LZP77" s="2"/>
      <c r="LZQ77" s="2"/>
      <c r="LZR77" s="2"/>
      <c r="LZS77" s="2"/>
      <c r="LZT77" s="2"/>
      <c r="LZU77" s="2"/>
      <c r="LZV77" s="2"/>
      <c r="LZW77" s="2"/>
      <c r="LZX77" s="2"/>
      <c r="LZY77" s="2"/>
      <c r="LZZ77" s="2"/>
      <c r="MAA77" s="2"/>
      <c r="MAB77" s="2"/>
      <c r="MAC77" s="2"/>
      <c r="MAD77" s="2"/>
      <c r="MAE77" s="2"/>
      <c r="MAF77" s="2"/>
      <c r="MAG77" s="2"/>
      <c r="MAH77" s="2"/>
      <c r="MAI77" s="2"/>
      <c r="MAJ77" s="2"/>
      <c r="MAK77" s="2"/>
      <c r="MAL77" s="2"/>
      <c r="MAM77" s="2"/>
      <c r="MAN77" s="2"/>
      <c r="MAO77" s="2"/>
      <c r="MAP77" s="2"/>
      <c r="MAQ77" s="2"/>
      <c r="MAR77" s="2"/>
      <c r="MAS77" s="2"/>
      <c r="MAT77" s="2"/>
      <c r="MAU77" s="2"/>
      <c r="MAV77" s="2"/>
      <c r="MAW77" s="2"/>
      <c r="MAX77" s="2"/>
      <c r="MAY77" s="2"/>
      <c r="MAZ77" s="2"/>
      <c r="MBA77" s="2"/>
      <c r="MBB77" s="2"/>
      <c r="MBC77" s="2"/>
      <c r="MBD77" s="2"/>
      <c r="MBE77" s="2"/>
      <c r="MBF77" s="2"/>
      <c r="MBG77" s="2"/>
      <c r="MBH77" s="2"/>
      <c r="MBI77" s="2"/>
      <c r="MBJ77" s="2"/>
      <c r="MBK77" s="2"/>
      <c r="MBL77" s="2"/>
      <c r="MBM77" s="2"/>
      <c r="MBN77" s="2"/>
      <c r="MBO77" s="2"/>
      <c r="MBP77" s="2"/>
      <c r="MBQ77" s="2"/>
      <c r="MBR77" s="2"/>
      <c r="MBS77" s="2"/>
      <c r="MBT77" s="2"/>
      <c r="MBU77" s="2"/>
      <c r="MBV77" s="2"/>
      <c r="MBW77" s="2"/>
      <c r="MBX77" s="2"/>
      <c r="MBY77" s="2"/>
      <c r="MBZ77" s="2"/>
      <c r="MCA77" s="2"/>
      <c r="MCB77" s="2"/>
      <c r="MCC77" s="2"/>
      <c r="MCD77" s="2"/>
      <c r="MCE77" s="2"/>
      <c r="MCF77" s="2"/>
      <c r="MCG77" s="2"/>
      <c r="MCH77" s="2"/>
      <c r="MCI77" s="2"/>
      <c r="MCJ77" s="2"/>
      <c r="MCK77" s="2"/>
      <c r="MCL77" s="2"/>
      <c r="MCM77" s="2"/>
      <c r="MCN77" s="2"/>
      <c r="MCO77" s="2"/>
      <c r="MCP77" s="2"/>
      <c r="MCQ77" s="2"/>
      <c r="MCR77" s="2"/>
      <c r="MCS77" s="2"/>
      <c r="MCT77" s="2"/>
      <c r="MCU77" s="2"/>
      <c r="MCV77" s="2"/>
      <c r="MCW77" s="2"/>
      <c r="MCX77" s="2"/>
      <c r="MCY77" s="2"/>
      <c r="MCZ77" s="2"/>
      <c r="MDA77" s="2"/>
      <c r="MDB77" s="2"/>
      <c r="MDC77" s="2"/>
      <c r="MDD77" s="2"/>
      <c r="MDE77" s="2"/>
      <c r="MDF77" s="2"/>
      <c r="MDG77" s="2"/>
      <c r="MDH77" s="2"/>
      <c r="MDI77" s="2"/>
      <c r="MDJ77" s="2"/>
      <c r="MDK77" s="2"/>
      <c r="MDL77" s="2"/>
      <c r="MDM77" s="2"/>
      <c r="MDN77" s="2"/>
      <c r="MDO77" s="2"/>
      <c r="MDP77" s="2"/>
      <c r="MDQ77" s="2"/>
      <c r="MDR77" s="2"/>
      <c r="MDS77" s="2"/>
      <c r="MDT77" s="2"/>
      <c r="MDU77" s="2"/>
      <c r="MDV77" s="2"/>
      <c r="MDW77" s="2"/>
      <c r="MDX77" s="2"/>
      <c r="MDY77" s="2"/>
      <c r="MDZ77" s="2"/>
      <c r="MEA77" s="2"/>
      <c r="MEB77" s="2"/>
      <c r="MEC77" s="2"/>
      <c r="MED77" s="2"/>
      <c r="MEE77" s="2"/>
      <c r="MEF77" s="2"/>
      <c r="MEG77" s="2"/>
      <c r="MEH77" s="2"/>
      <c r="MEI77" s="2"/>
      <c r="MEJ77" s="2"/>
      <c r="MEK77" s="2"/>
      <c r="MEL77" s="2"/>
      <c r="MEM77" s="2"/>
      <c r="MEN77" s="2"/>
      <c r="MEO77" s="2"/>
      <c r="MEP77" s="2"/>
      <c r="MEQ77" s="2"/>
      <c r="MER77" s="2"/>
      <c r="MES77" s="2"/>
      <c r="MET77" s="2"/>
      <c r="MEU77" s="2"/>
      <c r="MEV77" s="2"/>
      <c r="MEW77" s="2"/>
      <c r="MEX77" s="2"/>
      <c r="MEY77" s="2"/>
      <c r="MEZ77" s="2"/>
      <c r="MFA77" s="2"/>
      <c r="MFB77" s="2"/>
      <c r="MFC77" s="2"/>
      <c r="MFD77" s="2"/>
      <c r="MFE77" s="2"/>
      <c r="MFF77" s="2"/>
      <c r="MFG77" s="2"/>
      <c r="MFH77" s="2"/>
      <c r="MFI77" s="2"/>
      <c r="MFJ77" s="2"/>
      <c r="MFK77" s="2"/>
      <c r="MFL77" s="2"/>
      <c r="MFM77" s="2"/>
      <c r="MFN77" s="2"/>
      <c r="MFO77" s="2"/>
      <c r="MFP77" s="2"/>
      <c r="MFQ77" s="2"/>
      <c r="MFR77" s="2"/>
      <c r="MFS77" s="2"/>
      <c r="MFT77" s="2"/>
      <c r="MFU77" s="2"/>
      <c r="MFV77" s="2"/>
      <c r="MFW77" s="2"/>
      <c r="MFX77" s="2"/>
      <c r="MFY77" s="2"/>
      <c r="MFZ77" s="2"/>
      <c r="MGA77" s="2"/>
      <c r="MGB77" s="2"/>
      <c r="MGC77" s="2"/>
      <c r="MGD77" s="2"/>
      <c r="MGE77" s="2"/>
      <c r="MGF77" s="2"/>
      <c r="MGG77" s="2"/>
      <c r="MGH77" s="2"/>
      <c r="MGI77" s="2"/>
      <c r="MGJ77" s="2"/>
      <c r="MGK77" s="2"/>
      <c r="MGL77" s="2"/>
      <c r="MGM77" s="2"/>
      <c r="MGN77" s="2"/>
      <c r="MGO77" s="2"/>
      <c r="MGP77" s="2"/>
      <c r="MGQ77" s="2"/>
      <c r="MGR77" s="2"/>
      <c r="MGS77" s="2"/>
      <c r="MGT77" s="2"/>
      <c r="MGU77" s="2"/>
      <c r="MGV77" s="2"/>
      <c r="MGW77" s="2"/>
      <c r="MGX77" s="2"/>
      <c r="MGY77" s="2"/>
      <c r="MGZ77" s="2"/>
      <c r="MHA77" s="2"/>
      <c r="MHB77" s="2"/>
      <c r="MHC77" s="2"/>
      <c r="MHD77" s="2"/>
      <c r="MHE77" s="2"/>
      <c r="MHF77" s="2"/>
      <c r="MHG77" s="2"/>
      <c r="MHH77" s="2"/>
      <c r="MHI77" s="2"/>
      <c r="MHJ77" s="2"/>
      <c r="MHK77" s="2"/>
      <c r="MHL77" s="2"/>
      <c r="MHM77" s="2"/>
      <c r="MHN77" s="2"/>
      <c r="MHO77" s="2"/>
      <c r="MHP77" s="2"/>
      <c r="MHQ77" s="2"/>
      <c r="MHR77" s="2"/>
      <c r="MHS77" s="2"/>
      <c r="MHT77" s="2"/>
      <c r="MHU77" s="2"/>
      <c r="MHV77" s="2"/>
      <c r="MHW77" s="2"/>
      <c r="MHX77" s="2"/>
      <c r="MHY77" s="2"/>
      <c r="MHZ77" s="2"/>
      <c r="MIA77" s="2"/>
      <c r="MIB77" s="2"/>
      <c r="MIC77" s="2"/>
      <c r="MID77" s="2"/>
      <c r="MIE77" s="2"/>
      <c r="MIF77" s="2"/>
      <c r="MIG77" s="2"/>
      <c r="MIH77" s="2"/>
      <c r="MII77" s="2"/>
      <c r="MIJ77" s="2"/>
      <c r="MIK77" s="2"/>
      <c r="MIL77" s="2"/>
      <c r="MIM77" s="2"/>
      <c r="MIN77" s="2"/>
      <c r="MIO77" s="2"/>
      <c r="MIP77" s="2"/>
      <c r="MIQ77" s="2"/>
      <c r="MIR77" s="2"/>
      <c r="MIS77" s="2"/>
      <c r="MIT77" s="2"/>
      <c r="MIU77" s="2"/>
      <c r="MIV77" s="2"/>
      <c r="MIW77" s="2"/>
      <c r="MIX77" s="2"/>
      <c r="MIY77" s="2"/>
      <c r="MIZ77" s="2"/>
      <c r="MJA77" s="2"/>
      <c r="MJB77" s="2"/>
      <c r="MJC77" s="2"/>
      <c r="MJD77" s="2"/>
      <c r="MJE77" s="2"/>
      <c r="MJF77" s="2"/>
      <c r="MJG77" s="2"/>
      <c r="MJH77" s="2"/>
      <c r="MJI77" s="2"/>
      <c r="MJJ77" s="2"/>
      <c r="MJK77" s="2"/>
      <c r="MJL77" s="2"/>
      <c r="MJM77" s="2"/>
      <c r="MJN77" s="2"/>
      <c r="MJO77" s="2"/>
      <c r="MJP77" s="2"/>
      <c r="MJQ77" s="2"/>
      <c r="MJR77" s="2"/>
      <c r="MJS77" s="2"/>
      <c r="MJT77" s="2"/>
      <c r="MJU77" s="2"/>
      <c r="MJV77" s="2"/>
      <c r="MJW77" s="2"/>
      <c r="MJX77" s="2"/>
      <c r="MJY77" s="2"/>
      <c r="MJZ77" s="2"/>
      <c r="MKA77" s="2"/>
      <c r="MKB77" s="2"/>
      <c r="MKC77" s="2"/>
      <c r="MKD77" s="2"/>
      <c r="MKE77" s="2"/>
      <c r="MKF77" s="2"/>
      <c r="MKG77" s="2"/>
      <c r="MKH77" s="2"/>
      <c r="MKI77" s="2"/>
      <c r="MKJ77" s="2"/>
      <c r="MKK77" s="2"/>
      <c r="MKL77" s="2"/>
      <c r="MKM77" s="2"/>
      <c r="MKN77" s="2"/>
      <c r="MKO77" s="2"/>
      <c r="MKP77" s="2"/>
      <c r="MKQ77" s="2"/>
      <c r="MKR77" s="2"/>
      <c r="MKS77" s="2"/>
      <c r="MKT77" s="2"/>
      <c r="MKU77" s="2"/>
      <c r="MKV77" s="2"/>
      <c r="MKW77" s="2"/>
      <c r="MKX77" s="2"/>
      <c r="MKY77" s="2"/>
      <c r="MKZ77" s="2"/>
      <c r="MLA77" s="2"/>
      <c r="MLB77" s="2"/>
      <c r="MLC77" s="2"/>
      <c r="MLD77" s="2"/>
      <c r="MLE77" s="2"/>
      <c r="MLF77" s="2"/>
      <c r="MLG77" s="2"/>
      <c r="MLH77" s="2"/>
      <c r="MLI77" s="2"/>
      <c r="MLJ77" s="2"/>
      <c r="MLK77" s="2"/>
      <c r="MLL77" s="2"/>
      <c r="MLM77" s="2"/>
      <c r="MLN77" s="2"/>
      <c r="MLO77" s="2"/>
      <c r="MLP77" s="2"/>
      <c r="MLQ77" s="2"/>
      <c r="MLR77" s="2"/>
      <c r="MLS77" s="2"/>
      <c r="MLT77" s="2"/>
      <c r="MLU77" s="2"/>
      <c r="MLV77" s="2"/>
      <c r="MLW77" s="2"/>
      <c r="MLX77" s="2"/>
      <c r="MLY77" s="2"/>
      <c r="MLZ77" s="2"/>
      <c r="MMA77" s="2"/>
      <c r="MMB77" s="2"/>
      <c r="MMC77" s="2"/>
      <c r="MMD77" s="2"/>
      <c r="MME77" s="2"/>
      <c r="MMF77" s="2"/>
      <c r="MMG77" s="2"/>
      <c r="MMH77" s="2"/>
      <c r="MMI77" s="2"/>
      <c r="MMJ77" s="2"/>
      <c r="MMK77" s="2"/>
      <c r="MML77" s="2"/>
      <c r="MMM77" s="2"/>
      <c r="MMN77" s="2"/>
      <c r="MMO77" s="2"/>
      <c r="MMP77" s="2"/>
      <c r="MMQ77" s="2"/>
      <c r="MMR77" s="2"/>
      <c r="MMS77" s="2"/>
      <c r="MMT77" s="2"/>
      <c r="MMU77" s="2"/>
      <c r="MMV77" s="2"/>
      <c r="MMW77" s="2"/>
      <c r="MMX77" s="2"/>
      <c r="MMY77" s="2"/>
      <c r="MMZ77" s="2"/>
      <c r="MNA77" s="2"/>
      <c r="MNB77" s="2"/>
      <c r="MNC77" s="2"/>
      <c r="MND77" s="2"/>
      <c r="MNE77" s="2"/>
      <c r="MNF77" s="2"/>
      <c r="MNG77" s="2"/>
      <c r="MNH77" s="2"/>
      <c r="MNI77" s="2"/>
      <c r="MNJ77" s="2"/>
      <c r="MNK77" s="2"/>
      <c r="MNL77" s="2"/>
      <c r="MNM77" s="2"/>
      <c r="MNN77" s="2"/>
      <c r="MNO77" s="2"/>
      <c r="MNP77" s="2"/>
      <c r="MNQ77" s="2"/>
      <c r="MNR77" s="2"/>
      <c r="MNS77" s="2"/>
      <c r="MNT77" s="2"/>
      <c r="MNU77" s="2"/>
      <c r="MNV77" s="2"/>
      <c r="MNW77" s="2"/>
      <c r="MNX77" s="2"/>
      <c r="MNY77" s="2"/>
      <c r="MNZ77" s="2"/>
      <c r="MOA77" s="2"/>
      <c r="MOB77" s="2"/>
      <c r="MOC77" s="2"/>
      <c r="MOD77" s="2"/>
      <c r="MOE77" s="2"/>
      <c r="MOF77" s="2"/>
      <c r="MOG77" s="2"/>
      <c r="MOH77" s="2"/>
      <c r="MOI77" s="2"/>
      <c r="MOJ77" s="2"/>
      <c r="MOK77" s="2"/>
      <c r="MOL77" s="2"/>
      <c r="MOM77" s="2"/>
      <c r="MON77" s="2"/>
      <c r="MOO77" s="2"/>
      <c r="MOP77" s="2"/>
      <c r="MOQ77" s="2"/>
      <c r="MOR77" s="2"/>
      <c r="MOS77" s="2"/>
      <c r="MOT77" s="2"/>
      <c r="MOU77" s="2"/>
      <c r="MOV77" s="2"/>
      <c r="MOW77" s="2"/>
      <c r="MOX77" s="2"/>
      <c r="MOY77" s="2"/>
      <c r="MOZ77" s="2"/>
      <c r="MPA77" s="2"/>
      <c r="MPB77" s="2"/>
      <c r="MPC77" s="2"/>
      <c r="MPD77" s="2"/>
      <c r="MPE77" s="2"/>
      <c r="MPF77" s="2"/>
      <c r="MPG77" s="2"/>
      <c r="MPH77" s="2"/>
      <c r="MPI77" s="2"/>
      <c r="MPJ77" s="2"/>
      <c r="MPK77" s="2"/>
      <c r="MPL77" s="2"/>
      <c r="MPM77" s="2"/>
      <c r="MPN77" s="2"/>
      <c r="MPO77" s="2"/>
      <c r="MPP77" s="2"/>
      <c r="MPQ77" s="2"/>
      <c r="MPR77" s="2"/>
      <c r="MPS77" s="2"/>
      <c r="MPT77" s="2"/>
      <c r="MPU77" s="2"/>
      <c r="MPV77" s="2"/>
      <c r="MPW77" s="2"/>
      <c r="MPX77" s="2"/>
      <c r="MPY77" s="2"/>
      <c r="MPZ77" s="2"/>
      <c r="MQA77" s="2"/>
      <c r="MQB77" s="2"/>
      <c r="MQC77" s="2"/>
      <c r="MQD77" s="2"/>
      <c r="MQE77" s="2"/>
      <c r="MQF77" s="2"/>
      <c r="MQG77" s="2"/>
      <c r="MQH77" s="2"/>
      <c r="MQI77" s="2"/>
      <c r="MQJ77" s="2"/>
      <c r="MQK77" s="2"/>
      <c r="MQL77" s="2"/>
      <c r="MQM77" s="2"/>
      <c r="MQN77" s="2"/>
      <c r="MQO77" s="2"/>
      <c r="MQP77" s="2"/>
      <c r="MQQ77" s="2"/>
      <c r="MQR77" s="2"/>
      <c r="MQS77" s="2"/>
      <c r="MQT77" s="2"/>
      <c r="MQU77" s="2"/>
      <c r="MQV77" s="2"/>
      <c r="MQW77" s="2"/>
      <c r="MQX77" s="2"/>
      <c r="MQY77" s="2"/>
      <c r="MQZ77" s="2"/>
      <c r="MRA77" s="2"/>
      <c r="MRB77" s="2"/>
      <c r="MRC77" s="2"/>
      <c r="MRD77" s="2"/>
      <c r="MRE77" s="2"/>
      <c r="MRF77" s="2"/>
      <c r="MRG77" s="2"/>
      <c r="MRH77" s="2"/>
      <c r="MRI77" s="2"/>
      <c r="MRJ77" s="2"/>
      <c r="MRK77" s="2"/>
      <c r="MRL77" s="2"/>
      <c r="MRM77" s="2"/>
      <c r="MRN77" s="2"/>
      <c r="MRO77" s="2"/>
      <c r="MRP77" s="2"/>
      <c r="MRQ77" s="2"/>
      <c r="MRR77" s="2"/>
      <c r="MRS77" s="2"/>
      <c r="MRT77" s="2"/>
      <c r="MRU77" s="2"/>
      <c r="MRV77" s="2"/>
      <c r="MRW77" s="2"/>
      <c r="MRX77" s="2"/>
      <c r="MRY77" s="2"/>
      <c r="MRZ77" s="2"/>
      <c r="MSA77" s="2"/>
      <c r="MSB77" s="2"/>
      <c r="MSC77" s="2"/>
      <c r="MSD77" s="2"/>
      <c r="MSE77" s="2"/>
      <c r="MSF77" s="2"/>
      <c r="MSG77" s="2"/>
      <c r="MSH77" s="2"/>
      <c r="MSI77" s="2"/>
      <c r="MSJ77" s="2"/>
      <c r="MSK77" s="2"/>
      <c r="MSL77" s="2"/>
      <c r="MSM77" s="2"/>
      <c r="MSN77" s="2"/>
      <c r="MSO77" s="2"/>
      <c r="MSP77" s="2"/>
      <c r="MSQ77" s="2"/>
      <c r="MSR77" s="2"/>
      <c r="MSS77" s="2"/>
      <c r="MST77" s="2"/>
      <c r="MSU77" s="2"/>
      <c r="MSV77" s="2"/>
      <c r="MSW77" s="2"/>
      <c r="MSX77" s="2"/>
      <c r="MSY77" s="2"/>
      <c r="MSZ77" s="2"/>
      <c r="MTA77" s="2"/>
      <c r="MTB77" s="2"/>
      <c r="MTC77" s="2"/>
      <c r="MTD77" s="2"/>
      <c r="MTE77" s="2"/>
      <c r="MTF77" s="2"/>
      <c r="MTG77" s="2"/>
      <c r="MTH77" s="2"/>
      <c r="MTI77" s="2"/>
      <c r="MTJ77" s="2"/>
      <c r="MTK77" s="2"/>
      <c r="MTL77" s="2"/>
      <c r="MTM77" s="2"/>
      <c r="MTN77" s="2"/>
      <c r="MTO77" s="2"/>
      <c r="MTP77" s="2"/>
      <c r="MTQ77" s="2"/>
      <c r="MTR77" s="2"/>
      <c r="MTS77" s="2"/>
      <c r="MTT77" s="2"/>
      <c r="MTU77" s="2"/>
      <c r="MTV77" s="2"/>
      <c r="MTW77" s="2"/>
      <c r="MTX77" s="2"/>
      <c r="MTY77" s="2"/>
      <c r="MTZ77" s="2"/>
      <c r="MUA77" s="2"/>
      <c r="MUB77" s="2"/>
      <c r="MUC77" s="2"/>
      <c r="MUD77" s="2"/>
      <c r="MUE77" s="2"/>
      <c r="MUF77" s="2"/>
      <c r="MUG77" s="2"/>
      <c r="MUH77" s="2"/>
      <c r="MUI77" s="2"/>
      <c r="MUJ77" s="2"/>
      <c r="MUK77" s="2"/>
      <c r="MUL77" s="2"/>
      <c r="MUM77" s="2"/>
      <c r="MUN77" s="2"/>
      <c r="MUO77" s="2"/>
      <c r="MUP77" s="2"/>
      <c r="MUQ77" s="2"/>
      <c r="MUR77" s="2"/>
      <c r="MUS77" s="2"/>
      <c r="MUT77" s="2"/>
      <c r="MUU77" s="2"/>
      <c r="MUV77" s="2"/>
      <c r="MUW77" s="2"/>
      <c r="MUX77" s="2"/>
      <c r="MUY77" s="2"/>
      <c r="MUZ77" s="2"/>
      <c r="MVA77" s="2"/>
      <c r="MVB77" s="2"/>
      <c r="MVC77" s="2"/>
      <c r="MVD77" s="2"/>
      <c r="MVE77" s="2"/>
      <c r="MVF77" s="2"/>
      <c r="MVG77" s="2"/>
      <c r="MVH77" s="2"/>
      <c r="MVI77" s="2"/>
      <c r="MVJ77" s="2"/>
      <c r="MVK77" s="2"/>
      <c r="MVL77" s="2"/>
      <c r="MVM77" s="2"/>
      <c r="MVN77" s="2"/>
      <c r="MVO77" s="2"/>
      <c r="MVP77" s="2"/>
      <c r="MVQ77" s="2"/>
      <c r="MVR77" s="2"/>
      <c r="MVS77" s="2"/>
      <c r="MVT77" s="2"/>
      <c r="MVU77" s="2"/>
      <c r="MVV77" s="2"/>
      <c r="MVW77" s="2"/>
      <c r="MVX77" s="2"/>
      <c r="MVY77" s="2"/>
      <c r="MVZ77" s="2"/>
      <c r="MWA77" s="2"/>
      <c r="MWB77" s="2"/>
      <c r="MWC77" s="2"/>
      <c r="MWD77" s="2"/>
      <c r="MWE77" s="2"/>
      <c r="MWF77" s="2"/>
      <c r="MWG77" s="2"/>
      <c r="MWH77" s="2"/>
      <c r="MWI77" s="2"/>
      <c r="MWJ77" s="2"/>
      <c r="MWK77" s="2"/>
      <c r="MWL77" s="2"/>
      <c r="MWM77" s="2"/>
      <c r="MWN77" s="2"/>
      <c r="MWO77" s="2"/>
      <c r="MWP77" s="2"/>
      <c r="MWQ77" s="2"/>
      <c r="MWR77" s="2"/>
      <c r="MWS77" s="2"/>
      <c r="MWT77" s="2"/>
      <c r="MWU77" s="2"/>
      <c r="MWV77" s="2"/>
      <c r="MWW77" s="2"/>
      <c r="MWX77" s="2"/>
      <c r="MWY77" s="2"/>
      <c r="MWZ77" s="2"/>
      <c r="MXA77" s="2"/>
      <c r="MXB77" s="2"/>
      <c r="MXC77" s="2"/>
      <c r="MXD77" s="2"/>
      <c r="MXE77" s="2"/>
      <c r="MXF77" s="2"/>
      <c r="MXG77" s="2"/>
      <c r="MXH77" s="2"/>
      <c r="MXI77" s="2"/>
      <c r="MXJ77" s="2"/>
      <c r="MXK77" s="2"/>
      <c r="MXL77" s="2"/>
      <c r="MXM77" s="2"/>
      <c r="MXN77" s="2"/>
      <c r="MXO77" s="2"/>
      <c r="MXP77" s="2"/>
      <c r="MXQ77" s="2"/>
      <c r="MXR77" s="2"/>
      <c r="MXS77" s="2"/>
      <c r="MXT77" s="2"/>
      <c r="MXU77" s="2"/>
      <c r="MXV77" s="2"/>
      <c r="MXW77" s="2"/>
      <c r="MXX77" s="2"/>
      <c r="MXY77" s="2"/>
      <c r="MXZ77" s="2"/>
      <c r="MYA77" s="2"/>
      <c r="MYB77" s="2"/>
      <c r="MYC77" s="2"/>
      <c r="MYD77" s="2"/>
      <c r="MYE77" s="2"/>
      <c r="MYF77" s="2"/>
      <c r="MYG77" s="2"/>
      <c r="MYH77" s="2"/>
      <c r="MYI77" s="2"/>
      <c r="MYJ77" s="2"/>
      <c r="MYK77" s="2"/>
      <c r="MYL77" s="2"/>
      <c r="MYM77" s="2"/>
      <c r="MYN77" s="2"/>
      <c r="MYO77" s="2"/>
      <c r="MYP77" s="2"/>
      <c r="MYQ77" s="2"/>
      <c r="MYR77" s="2"/>
      <c r="MYS77" s="2"/>
      <c r="MYT77" s="2"/>
      <c r="MYU77" s="2"/>
      <c r="MYV77" s="2"/>
      <c r="MYW77" s="2"/>
      <c r="MYX77" s="2"/>
      <c r="MYY77" s="2"/>
      <c r="MYZ77" s="2"/>
      <c r="MZA77" s="2"/>
      <c r="MZB77" s="2"/>
      <c r="MZC77" s="2"/>
      <c r="MZD77" s="2"/>
      <c r="MZE77" s="2"/>
      <c r="MZF77" s="2"/>
      <c r="MZG77" s="2"/>
      <c r="MZH77" s="2"/>
      <c r="MZI77" s="2"/>
      <c r="MZJ77" s="2"/>
      <c r="MZK77" s="2"/>
      <c r="MZL77" s="2"/>
      <c r="MZM77" s="2"/>
      <c r="MZN77" s="2"/>
      <c r="MZO77" s="2"/>
      <c r="MZP77" s="2"/>
      <c r="MZQ77" s="2"/>
      <c r="MZR77" s="2"/>
      <c r="MZS77" s="2"/>
      <c r="MZT77" s="2"/>
      <c r="MZU77" s="2"/>
      <c r="MZV77" s="2"/>
      <c r="MZW77" s="2"/>
      <c r="MZX77" s="2"/>
      <c r="MZY77" s="2"/>
      <c r="MZZ77" s="2"/>
      <c r="NAA77" s="2"/>
      <c r="NAB77" s="2"/>
      <c r="NAC77" s="2"/>
      <c r="NAD77" s="2"/>
      <c r="NAE77" s="2"/>
      <c r="NAF77" s="2"/>
      <c r="NAG77" s="2"/>
      <c r="NAH77" s="2"/>
      <c r="NAI77" s="2"/>
      <c r="NAJ77" s="2"/>
      <c r="NAK77" s="2"/>
      <c r="NAL77" s="2"/>
      <c r="NAM77" s="2"/>
      <c r="NAN77" s="2"/>
      <c r="NAO77" s="2"/>
      <c r="NAP77" s="2"/>
      <c r="NAQ77" s="2"/>
      <c r="NAR77" s="2"/>
      <c r="NAS77" s="2"/>
      <c r="NAT77" s="2"/>
      <c r="NAU77" s="2"/>
      <c r="NAV77" s="2"/>
      <c r="NAW77" s="2"/>
      <c r="NAX77" s="2"/>
      <c r="NAY77" s="2"/>
      <c r="NAZ77" s="2"/>
      <c r="NBA77" s="2"/>
      <c r="NBB77" s="2"/>
      <c r="NBC77" s="2"/>
      <c r="NBD77" s="2"/>
      <c r="NBE77" s="2"/>
      <c r="NBF77" s="2"/>
      <c r="NBG77" s="2"/>
      <c r="NBH77" s="2"/>
      <c r="NBI77" s="2"/>
      <c r="NBJ77" s="2"/>
      <c r="NBK77" s="2"/>
      <c r="NBL77" s="2"/>
      <c r="NBM77" s="2"/>
      <c r="NBN77" s="2"/>
      <c r="NBO77" s="2"/>
      <c r="NBP77" s="2"/>
      <c r="NBQ77" s="2"/>
      <c r="NBR77" s="2"/>
      <c r="NBS77" s="2"/>
      <c r="NBT77" s="2"/>
      <c r="NBU77" s="2"/>
      <c r="NBV77" s="2"/>
      <c r="NBW77" s="2"/>
      <c r="NBX77" s="2"/>
      <c r="NBY77" s="2"/>
      <c r="NBZ77" s="2"/>
      <c r="NCA77" s="2"/>
      <c r="NCB77" s="2"/>
      <c r="NCC77" s="2"/>
      <c r="NCD77" s="2"/>
      <c r="NCE77" s="2"/>
      <c r="NCF77" s="2"/>
      <c r="NCG77" s="2"/>
      <c r="NCH77" s="2"/>
      <c r="NCI77" s="2"/>
      <c r="NCJ77" s="2"/>
      <c r="NCK77" s="2"/>
      <c r="NCL77" s="2"/>
      <c r="NCM77" s="2"/>
      <c r="NCN77" s="2"/>
      <c r="NCO77" s="2"/>
      <c r="NCP77" s="2"/>
      <c r="NCQ77" s="2"/>
      <c r="NCR77" s="2"/>
      <c r="NCS77" s="2"/>
      <c r="NCT77" s="2"/>
      <c r="NCU77" s="2"/>
      <c r="NCV77" s="2"/>
      <c r="NCW77" s="2"/>
      <c r="NCX77" s="2"/>
      <c r="NCY77" s="2"/>
      <c r="NCZ77" s="2"/>
      <c r="NDA77" s="2"/>
      <c r="NDB77" s="2"/>
      <c r="NDC77" s="2"/>
      <c r="NDD77" s="2"/>
      <c r="NDE77" s="2"/>
      <c r="NDF77" s="2"/>
      <c r="NDG77" s="2"/>
      <c r="NDH77" s="2"/>
      <c r="NDI77" s="2"/>
      <c r="NDJ77" s="2"/>
      <c r="NDK77" s="2"/>
      <c r="NDL77" s="2"/>
      <c r="NDM77" s="2"/>
      <c r="NDN77" s="2"/>
      <c r="NDO77" s="2"/>
      <c r="NDP77" s="2"/>
      <c r="NDQ77" s="2"/>
      <c r="NDR77" s="2"/>
      <c r="NDS77" s="2"/>
      <c r="NDT77" s="2"/>
      <c r="NDU77" s="2"/>
      <c r="NDV77" s="2"/>
      <c r="NDW77" s="2"/>
      <c r="NDX77" s="2"/>
      <c r="NDY77" s="2"/>
      <c r="NDZ77" s="2"/>
      <c r="NEA77" s="2"/>
      <c r="NEB77" s="2"/>
      <c r="NEC77" s="2"/>
      <c r="NED77" s="2"/>
      <c r="NEE77" s="2"/>
      <c r="NEF77" s="2"/>
      <c r="NEG77" s="2"/>
      <c r="NEH77" s="2"/>
      <c r="NEI77" s="2"/>
      <c r="NEJ77" s="2"/>
      <c r="NEK77" s="2"/>
      <c r="NEL77" s="2"/>
      <c r="NEM77" s="2"/>
      <c r="NEN77" s="2"/>
      <c r="NEO77" s="2"/>
      <c r="NEP77" s="2"/>
      <c r="NEQ77" s="2"/>
      <c r="NER77" s="2"/>
      <c r="NES77" s="2"/>
      <c r="NET77" s="2"/>
      <c r="NEU77" s="2"/>
      <c r="NEV77" s="2"/>
      <c r="NEW77" s="2"/>
      <c r="NEX77" s="2"/>
      <c r="NEY77" s="2"/>
      <c r="NEZ77" s="2"/>
      <c r="NFA77" s="2"/>
      <c r="NFB77" s="2"/>
      <c r="NFC77" s="2"/>
      <c r="NFD77" s="2"/>
      <c r="NFE77" s="2"/>
      <c r="NFF77" s="2"/>
      <c r="NFG77" s="2"/>
      <c r="NFH77" s="2"/>
      <c r="NFI77" s="2"/>
      <c r="NFJ77" s="2"/>
      <c r="NFK77" s="2"/>
      <c r="NFL77" s="2"/>
      <c r="NFM77" s="2"/>
      <c r="NFN77" s="2"/>
      <c r="NFO77" s="2"/>
      <c r="NFP77" s="2"/>
      <c r="NFQ77" s="2"/>
      <c r="NFR77" s="2"/>
      <c r="NFS77" s="2"/>
      <c r="NFT77" s="2"/>
      <c r="NFU77" s="2"/>
      <c r="NFV77" s="2"/>
      <c r="NFW77" s="2"/>
      <c r="NFX77" s="2"/>
      <c r="NFY77" s="2"/>
      <c r="NFZ77" s="2"/>
      <c r="NGA77" s="2"/>
      <c r="NGB77" s="2"/>
      <c r="NGC77" s="2"/>
      <c r="NGD77" s="2"/>
      <c r="NGE77" s="2"/>
      <c r="NGF77" s="2"/>
      <c r="NGG77" s="2"/>
      <c r="NGH77" s="2"/>
      <c r="NGI77" s="2"/>
      <c r="NGJ77" s="2"/>
      <c r="NGK77" s="2"/>
      <c r="NGL77" s="2"/>
      <c r="NGM77" s="2"/>
      <c r="NGN77" s="2"/>
      <c r="NGO77" s="2"/>
      <c r="NGP77" s="2"/>
      <c r="NGQ77" s="2"/>
      <c r="NGR77" s="2"/>
      <c r="NGS77" s="2"/>
      <c r="NGT77" s="2"/>
      <c r="NGU77" s="2"/>
      <c r="NGV77" s="2"/>
      <c r="NGW77" s="2"/>
      <c r="NGX77" s="2"/>
      <c r="NGY77" s="2"/>
      <c r="NGZ77" s="2"/>
      <c r="NHA77" s="2"/>
      <c r="NHB77" s="2"/>
      <c r="NHC77" s="2"/>
      <c r="NHD77" s="2"/>
      <c r="NHE77" s="2"/>
      <c r="NHF77" s="2"/>
      <c r="NHG77" s="2"/>
      <c r="NHH77" s="2"/>
      <c r="NHI77" s="2"/>
      <c r="NHJ77" s="2"/>
      <c r="NHK77" s="2"/>
      <c r="NHL77" s="2"/>
      <c r="NHM77" s="2"/>
      <c r="NHN77" s="2"/>
      <c r="NHO77" s="2"/>
      <c r="NHP77" s="2"/>
      <c r="NHQ77" s="2"/>
      <c r="NHR77" s="2"/>
      <c r="NHS77" s="2"/>
      <c r="NHT77" s="2"/>
      <c r="NHU77" s="2"/>
      <c r="NHV77" s="2"/>
      <c r="NHW77" s="2"/>
      <c r="NHX77" s="2"/>
      <c r="NHY77" s="2"/>
      <c r="NHZ77" s="2"/>
      <c r="NIA77" s="2"/>
      <c r="NIB77" s="2"/>
      <c r="NIC77" s="2"/>
      <c r="NID77" s="2"/>
      <c r="NIE77" s="2"/>
      <c r="NIF77" s="2"/>
      <c r="NIG77" s="2"/>
      <c r="NIH77" s="2"/>
      <c r="NII77" s="2"/>
      <c r="NIJ77" s="2"/>
      <c r="NIK77" s="2"/>
      <c r="NIL77" s="2"/>
      <c r="NIM77" s="2"/>
      <c r="NIN77" s="2"/>
      <c r="NIO77" s="2"/>
      <c r="NIP77" s="2"/>
      <c r="NIQ77" s="2"/>
      <c r="NIR77" s="2"/>
      <c r="NIS77" s="2"/>
      <c r="NIT77" s="2"/>
      <c r="NIU77" s="2"/>
      <c r="NIV77" s="2"/>
      <c r="NIW77" s="2"/>
      <c r="NIX77" s="2"/>
      <c r="NIY77" s="2"/>
      <c r="NIZ77" s="2"/>
      <c r="NJA77" s="2"/>
      <c r="NJB77" s="2"/>
      <c r="NJC77" s="2"/>
      <c r="NJD77" s="2"/>
      <c r="NJE77" s="2"/>
      <c r="NJF77" s="2"/>
      <c r="NJG77" s="2"/>
      <c r="NJH77" s="2"/>
      <c r="NJI77" s="2"/>
      <c r="NJJ77" s="2"/>
      <c r="NJK77" s="2"/>
      <c r="NJL77" s="2"/>
      <c r="NJM77" s="2"/>
      <c r="NJN77" s="2"/>
      <c r="NJO77" s="2"/>
      <c r="NJP77" s="2"/>
      <c r="NJQ77" s="2"/>
      <c r="NJR77" s="2"/>
      <c r="NJS77" s="2"/>
      <c r="NJT77" s="2"/>
      <c r="NJU77" s="2"/>
      <c r="NJV77" s="2"/>
      <c r="NJW77" s="2"/>
      <c r="NJX77" s="2"/>
      <c r="NJY77" s="2"/>
      <c r="NJZ77" s="2"/>
      <c r="NKA77" s="2"/>
      <c r="NKB77" s="2"/>
      <c r="NKC77" s="2"/>
      <c r="NKD77" s="2"/>
      <c r="NKE77" s="2"/>
      <c r="NKF77" s="2"/>
      <c r="NKG77" s="2"/>
      <c r="NKH77" s="2"/>
      <c r="NKI77" s="2"/>
      <c r="NKJ77" s="2"/>
      <c r="NKK77" s="2"/>
      <c r="NKL77" s="2"/>
      <c r="NKM77" s="2"/>
      <c r="NKN77" s="2"/>
      <c r="NKO77" s="2"/>
      <c r="NKP77" s="2"/>
      <c r="NKQ77" s="2"/>
      <c r="NKR77" s="2"/>
      <c r="NKS77" s="2"/>
      <c r="NKT77" s="2"/>
      <c r="NKU77" s="2"/>
      <c r="NKV77" s="2"/>
      <c r="NKW77" s="2"/>
      <c r="NKX77" s="2"/>
      <c r="NKY77" s="2"/>
      <c r="NKZ77" s="2"/>
      <c r="NLA77" s="2"/>
      <c r="NLB77" s="2"/>
      <c r="NLC77" s="2"/>
      <c r="NLD77" s="2"/>
      <c r="NLE77" s="2"/>
      <c r="NLF77" s="2"/>
      <c r="NLG77" s="2"/>
      <c r="NLH77" s="2"/>
      <c r="NLI77" s="2"/>
      <c r="NLJ77" s="2"/>
      <c r="NLK77" s="2"/>
      <c r="NLL77" s="2"/>
      <c r="NLM77" s="2"/>
      <c r="NLN77" s="2"/>
      <c r="NLO77" s="2"/>
      <c r="NLP77" s="2"/>
      <c r="NLQ77" s="2"/>
      <c r="NLR77" s="2"/>
      <c r="NLS77" s="2"/>
      <c r="NLT77" s="2"/>
      <c r="NLU77" s="2"/>
      <c r="NLV77" s="2"/>
      <c r="NLW77" s="2"/>
      <c r="NLX77" s="2"/>
      <c r="NLY77" s="2"/>
      <c r="NLZ77" s="2"/>
      <c r="NMA77" s="2"/>
      <c r="NMB77" s="2"/>
      <c r="NMC77" s="2"/>
      <c r="NMD77" s="2"/>
      <c r="NME77" s="2"/>
      <c r="NMF77" s="2"/>
      <c r="NMG77" s="2"/>
      <c r="NMH77" s="2"/>
      <c r="NMI77" s="2"/>
      <c r="NMJ77" s="2"/>
      <c r="NMK77" s="2"/>
      <c r="NML77" s="2"/>
      <c r="NMM77" s="2"/>
      <c r="NMN77" s="2"/>
      <c r="NMO77" s="2"/>
      <c r="NMP77" s="2"/>
      <c r="NMQ77" s="2"/>
      <c r="NMR77" s="2"/>
      <c r="NMS77" s="2"/>
      <c r="NMT77" s="2"/>
      <c r="NMU77" s="2"/>
      <c r="NMV77" s="2"/>
      <c r="NMW77" s="2"/>
      <c r="NMX77" s="2"/>
      <c r="NMY77" s="2"/>
      <c r="NMZ77" s="2"/>
      <c r="NNA77" s="2"/>
      <c r="NNB77" s="2"/>
      <c r="NNC77" s="2"/>
      <c r="NND77" s="2"/>
      <c r="NNE77" s="2"/>
      <c r="NNF77" s="2"/>
      <c r="NNG77" s="2"/>
      <c r="NNH77" s="2"/>
      <c r="NNI77" s="2"/>
      <c r="NNJ77" s="2"/>
      <c r="NNK77" s="2"/>
      <c r="NNL77" s="2"/>
      <c r="NNM77" s="2"/>
      <c r="NNN77" s="2"/>
      <c r="NNO77" s="2"/>
      <c r="NNP77" s="2"/>
      <c r="NNQ77" s="2"/>
      <c r="NNR77" s="2"/>
      <c r="NNS77" s="2"/>
      <c r="NNT77" s="2"/>
      <c r="NNU77" s="2"/>
      <c r="NNV77" s="2"/>
      <c r="NNW77" s="2"/>
      <c r="NNX77" s="2"/>
      <c r="NNY77" s="2"/>
      <c r="NNZ77" s="2"/>
      <c r="NOA77" s="2"/>
      <c r="NOB77" s="2"/>
      <c r="NOC77" s="2"/>
      <c r="NOD77" s="2"/>
      <c r="NOE77" s="2"/>
      <c r="NOF77" s="2"/>
      <c r="NOG77" s="2"/>
      <c r="NOH77" s="2"/>
      <c r="NOI77" s="2"/>
      <c r="NOJ77" s="2"/>
      <c r="NOK77" s="2"/>
      <c r="NOL77" s="2"/>
      <c r="NOM77" s="2"/>
      <c r="NON77" s="2"/>
      <c r="NOO77" s="2"/>
      <c r="NOP77" s="2"/>
      <c r="NOQ77" s="2"/>
      <c r="NOR77" s="2"/>
      <c r="NOS77" s="2"/>
      <c r="NOT77" s="2"/>
      <c r="NOU77" s="2"/>
      <c r="NOV77" s="2"/>
      <c r="NOW77" s="2"/>
      <c r="NOX77" s="2"/>
      <c r="NOY77" s="2"/>
      <c r="NOZ77" s="2"/>
      <c r="NPA77" s="2"/>
      <c r="NPB77" s="2"/>
      <c r="NPC77" s="2"/>
      <c r="NPD77" s="2"/>
      <c r="NPE77" s="2"/>
      <c r="NPF77" s="2"/>
      <c r="NPG77" s="2"/>
      <c r="NPH77" s="2"/>
      <c r="NPI77" s="2"/>
      <c r="NPJ77" s="2"/>
      <c r="NPK77" s="2"/>
      <c r="NPL77" s="2"/>
      <c r="NPM77" s="2"/>
      <c r="NPN77" s="2"/>
      <c r="NPO77" s="2"/>
      <c r="NPP77" s="2"/>
      <c r="NPQ77" s="2"/>
      <c r="NPR77" s="2"/>
      <c r="NPS77" s="2"/>
      <c r="NPT77" s="2"/>
      <c r="NPU77" s="2"/>
      <c r="NPV77" s="2"/>
      <c r="NPW77" s="2"/>
      <c r="NPX77" s="2"/>
      <c r="NPY77" s="2"/>
      <c r="NPZ77" s="2"/>
      <c r="NQA77" s="2"/>
      <c r="NQB77" s="2"/>
      <c r="NQC77" s="2"/>
      <c r="NQD77" s="2"/>
      <c r="NQE77" s="2"/>
      <c r="NQF77" s="2"/>
      <c r="NQG77" s="2"/>
      <c r="NQH77" s="2"/>
      <c r="NQI77" s="2"/>
      <c r="NQJ77" s="2"/>
      <c r="NQK77" s="2"/>
      <c r="NQL77" s="2"/>
      <c r="NQM77" s="2"/>
      <c r="NQN77" s="2"/>
      <c r="NQO77" s="2"/>
      <c r="NQP77" s="2"/>
      <c r="NQQ77" s="2"/>
      <c r="NQR77" s="2"/>
      <c r="NQS77" s="2"/>
      <c r="NQT77" s="2"/>
      <c r="NQU77" s="2"/>
      <c r="NQV77" s="2"/>
      <c r="NQW77" s="2"/>
      <c r="NQX77" s="2"/>
      <c r="NQY77" s="2"/>
      <c r="NQZ77" s="2"/>
      <c r="NRA77" s="2"/>
      <c r="NRB77" s="2"/>
      <c r="NRC77" s="2"/>
      <c r="NRD77" s="2"/>
      <c r="NRE77" s="2"/>
      <c r="NRF77" s="2"/>
      <c r="NRG77" s="2"/>
      <c r="NRH77" s="2"/>
      <c r="NRI77" s="2"/>
      <c r="NRJ77" s="2"/>
      <c r="NRK77" s="2"/>
      <c r="NRL77" s="2"/>
      <c r="NRM77" s="2"/>
      <c r="NRN77" s="2"/>
      <c r="NRO77" s="2"/>
      <c r="NRP77" s="2"/>
      <c r="NRQ77" s="2"/>
      <c r="NRR77" s="2"/>
      <c r="NRS77" s="2"/>
      <c r="NRT77" s="2"/>
      <c r="NRU77" s="2"/>
      <c r="NRV77" s="2"/>
      <c r="NRW77" s="2"/>
      <c r="NRX77" s="2"/>
      <c r="NRY77" s="2"/>
      <c r="NRZ77" s="2"/>
      <c r="NSA77" s="2"/>
      <c r="NSB77" s="2"/>
      <c r="NSC77" s="2"/>
      <c r="NSD77" s="2"/>
      <c r="NSE77" s="2"/>
      <c r="NSF77" s="2"/>
      <c r="NSG77" s="2"/>
      <c r="NSH77" s="2"/>
      <c r="NSI77" s="2"/>
      <c r="NSJ77" s="2"/>
      <c r="NSK77" s="2"/>
      <c r="NSL77" s="2"/>
      <c r="NSM77" s="2"/>
      <c r="NSN77" s="2"/>
      <c r="NSO77" s="2"/>
      <c r="NSP77" s="2"/>
      <c r="NSQ77" s="2"/>
      <c r="NSR77" s="2"/>
      <c r="NSS77" s="2"/>
      <c r="NST77" s="2"/>
      <c r="NSU77" s="2"/>
      <c r="NSV77" s="2"/>
      <c r="NSW77" s="2"/>
      <c r="NSX77" s="2"/>
      <c r="NSY77" s="2"/>
      <c r="NSZ77" s="2"/>
      <c r="NTA77" s="2"/>
      <c r="NTB77" s="2"/>
      <c r="NTC77" s="2"/>
      <c r="NTD77" s="2"/>
      <c r="NTE77" s="2"/>
      <c r="NTF77" s="2"/>
      <c r="NTG77" s="2"/>
      <c r="NTH77" s="2"/>
      <c r="NTI77" s="2"/>
      <c r="NTJ77" s="2"/>
      <c r="NTK77" s="2"/>
      <c r="NTL77" s="2"/>
      <c r="NTM77" s="2"/>
      <c r="NTN77" s="2"/>
      <c r="NTO77" s="2"/>
      <c r="NTP77" s="2"/>
      <c r="NTQ77" s="2"/>
      <c r="NTR77" s="2"/>
      <c r="NTS77" s="2"/>
      <c r="NTT77" s="2"/>
      <c r="NTU77" s="2"/>
      <c r="NTV77" s="2"/>
      <c r="NTW77" s="2"/>
      <c r="NTX77" s="2"/>
      <c r="NTY77" s="2"/>
      <c r="NTZ77" s="2"/>
      <c r="NUA77" s="2"/>
      <c r="NUB77" s="2"/>
      <c r="NUC77" s="2"/>
      <c r="NUD77" s="2"/>
      <c r="NUE77" s="2"/>
      <c r="NUF77" s="2"/>
      <c r="NUG77" s="2"/>
      <c r="NUH77" s="2"/>
      <c r="NUI77" s="2"/>
      <c r="NUJ77" s="2"/>
      <c r="NUK77" s="2"/>
      <c r="NUL77" s="2"/>
      <c r="NUM77" s="2"/>
      <c r="NUN77" s="2"/>
      <c r="NUO77" s="2"/>
      <c r="NUP77" s="2"/>
      <c r="NUQ77" s="2"/>
      <c r="NUR77" s="2"/>
      <c r="NUS77" s="2"/>
      <c r="NUT77" s="2"/>
      <c r="NUU77" s="2"/>
      <c r="NUV77" s="2"/>
      <c r="NUW77" s="2"/>
      <c r="NUX77" s="2"/>
      <c r="NUY77" s="2"/>
      <c r="NUZ77" s="2"/>
      <c r="NVA77" s="2"/>
      <c r="NVB77" s="2"/>
      <c r="NVC77" s="2"/>
      <c r="NVD77" s="2"/>
      <c r="NVE77" s="2"/>
      <c r="NVF77" s="2"/>
      <c r="NVG77" s="2"/>
      <c r="NVH77" s="2"/>
      <c r="NVI77" s="2"/>
      <c r="NVJ77" s="2"/>
      <c r="NVK77" s="2"/>
      <c r="NVL77" s="2"/>
      <c r="NVM77" s="2"/>
      <c r="NVN77" s="2"/>
      <c r="NVO77" s="2"/>
      <c r="NVP77" s="2"/>
      <c r="NVQ77" s="2"/>
      <c r="NVR77" s="2"/>
      <c r="NVS77" s="2"/>
      <c r="NVT77" s="2"/>
      <c r="NVU77" s="2"/>
      <c r="NVV77" s="2"/>
      <c r="NVW77" s="2"/>
      <c r="NVX77" s="2"/>
      <c r="NVY77" s="2"/>
      <c r="NVZ77" s="2"/>
      <c r="NWA77" s="2"/>
      <c r="NWB77" s="2"/>
      <c r="NWC77" s="2"/>
      <c r="NWD77" s="2"/>
      <c r="NWE77" s="2"/>
      <c r="NWF77" s="2"/>
      <c r="NWG77" s="2"/>
      <c r="NWH77" s="2"/>
      <c r="NWI77" s="2"/>
      <c r="NWJ77" s="2"/>
      <c r="NWK77" s="2"/>
      <c r="NWL77" s="2"/>
      <c r="NWM77" s="2"/>
      <c r="NWN77" s="2"/>
      <c r="NWO77" s="2"/>
      <c r="NWP77" s="2"/>
      <c r="NWQ77" s="2"/>
      <c r="NWR77" s="2"/>
      <c r="NWS77" s="2"/>
      <c r="NWT77" s="2"/>
      <c r="NWU77" s="2"/>
      <c r="NWV77" s="2"/>
      <c r="NWW77" s="2"/>
      <c r="NWX77" s="2"/>
      <c r="NWY77" s="2"/>
      <c r="NWZ77" s="2"/>
      <c r="NXA77" s="2"/>
      <c r="NXB77" s="2"/>
      <c r="NXC77" s="2"/>
      <c r="NXD77" s="2"/>
      <c r="NXE77" s="2"/>
      <c r="NXF77" s="2"/>
      <c r="NXG77" s="2"/>
      <c r="NXH77" s="2"/>
      <c r="NXI77" s="2"/>
      <c r="NXJ77" s="2"/>
      <c r="NXK77" s="2"/>
      <c r="NXL77" s="2"/>
      <c r="NXM77" s="2"/>
      <c r="NXN77" s="2"/>
      <c r="NXO77" s="2"/>
      <c r="NXP77" s="2"/>
      <c r="NXQ77" s="2"/>
      <c r="NXR77" s="2"/>
      <c r="NXS77" s="2"/>
      <c r="NXT77" s="2"/>
      <c r="NXU77" s="2"/>
      <c r="NXV77" s="2"/>
      <c r="NXW77" s="2"/>
      <c r="NXX77" s="2"/>
      <c r="NXY77" s="2"/>
      <c r="NXZ77" s="2"/>
      <c r="NYA77" s="2"/>
      <c r="NYB77" s="2"/>
      <c r="NYC77" s="2"/>
      <c r="NYD77" s="2"/>
      <c r="NYE77" s="2"/>
      <c r="NYF77" s="2"/>
      <c r="NYG77" s="2"/>
      <c r="NYH77" s="2"/>
      <c r="NYI77" s="2"/>
      <c r="NYJ77" s="2"/>
      <c r="NYK77" s="2"/>
      <c r="NYL77" s="2"/>
      <c r="NYM77" s="2"/>
      <c r="NYN77" s="2"/>
      <c r="NYO77" s="2"/>
      <c r="NYP77" s="2"/>
      <c r="NYQ77" s="2"/>
      <c r="NYR77" s="2"/>
      <c r="NYS77" s="2"/>
      <c r="NYT77" s="2"/>
      <c r="NYU77" s="2"/>
      <c r="NYV77" s="2"/>
      <c r="NYW77" s="2"/>
      <c r="NYX77" s="2"/>
      <c r="NYY77" s="2"/>
      <c r="NYZ77" s="2"/>
      <c r="NZA77" s="2"/>
      <c r="NZB77" s="2"/>
      <c r="NZC77" s="2"/>
      <c r="NZD77" s="2"/>
      <c r="NZE77" s="2"/>
      <c r="NZF77" s="2"/>
      <c r="NZG77" s="2"/>
      <c r="NZH77" s="2"/>
      <c r="NZI77" s="2"/>
      <c r="NZJ77" s="2"/>
      <c r="NZK77" s="2"/>
      <c r="NZL77" s="2"/>
      <c r="NZM77" s="2"/>
      <c r="NZN77" s="2"/>
      <c r="NZO77" s="2"/>
      <c r="NZP77" s="2"/>
      <c r="NZQ77" s="2"/>
      <c r="NZR77" s="2"/>
      <c r="NZS77" s="2"/>
      <c r="NZT77" s="2"/>
      <c r="NZU77" s="2"/>
      <c r="NZV77" s="2"/>
      <c r="NZW77" s="2"/>
      <c r="NZX77" s="2"/>
      <c r="NZY77" s="2"/>
      <c r="NZZ77" s="2"/>
      <c r="OAA77" s="2"/>
      <c r="OAB77" s="2"/>
      <c r="OAC77" s="2"/>
      <c r="OAD77" s="2"/>
      <c r="OAE77" s="2"/>
      <c r="OAF77" s="2"/>
      <c r="OAG77" s="2"/>
      <c r="OAH77" s="2"/>
      <c r="OAI77" s="2"/>
      <c r="OAJ77" s="2"/>
      <c r="OAK77" s="2"/>
      <c r="OAL77" s="2"/>
      <c r="OAM77" s="2"/>
      <c r="OAN77" s="2"/>
      <c r="OAO77" s="2"/>
      <c r="OAP77" s="2"/>
      <c r="OAQ77" s="2"/>
      <c r="OAR77" s="2"/>
      <c r="OAS77" s="2"/>
      <c r="OAT77" s="2"/>
      <c r="OAU77" s="2"/>
      <c r="OAV77" s="2"/>
      <c r="OAW77" s="2"/>
      <c r="OAX77" s="2"/>
      <c r="OAY77" s="2"/>
      <c r="OAZ77" s="2"/>
      <c r="OBA77" s="2"/>
      <c r="OBB77" s="2"/>
      <c r="OBC77" s="2"/>
      <c r="OBD77" s="2"/>
      <c r="OBE77" s="2"/>
      <c r="OBF77" s="2"/>
      <c r="OBG77" s="2"/>
      <c r="OBH77" s="2"/>
      <c r="OBI77" s="2"/>
      <c r="OBJ77" s="2"/>
      <c r="OBK77" s="2"/>
      <c r="OBL77" s="2"/>
      <c r="OBM77" s="2"/>
      <c r="OBN77" s="2"/>
      <c r="OBO77" s="2"/>
      <c r="OBP77" s="2"/>
      <c r="OBQ77" s="2"/>
      <c r="OBR77" s="2"/>
      <c r="OBS77" s="2"/>
      <c r="OBT77" s="2"/>
      <c r="OBU77" s="2"/>
      <c r="OBV77" s="2"/>
      <c r="OBW77" s="2"/>
      <c r="OBX77" s="2"/>
      <c r="OBY77" s="2"/>
      <c r="OBZ77" s="2"/>
      <c r="OCA77" s="2"/>
      <c r="OCB77" s="2"/>
      <c r="OCC77" s="2"/>
      <c r="OCD77" s="2"/>
      <c r="OCE77" s="2"/>
      <c r="OCF77" s="2"/>
      <c r="OCG77" s="2"/>
      <c r="OCH77" s="2"/>
      <c r="OCI77" s="2"/>
      <c r="OCJ77" s="2"/>
      <c r="OCK77" s="2"/>
      <c r="OCL77" s="2"/>
      <c r="OCM77" s="2"/>
      <c r="OCN77" s="2"/>
      <c r="OCO77" s="2"/>
      <c r="OCP77" s="2"/>
      <c r="OCQ77" s="2"/>
      <c r="OCR77" s="2"/>
      <c r="OCS77" s="2"/>
      <c r="OCT77" s="2"/>
      <c r="OCU77" s="2"/>
      <c r="OCV77" s="2"/>
      <c r="OCW77" s="2"/>
      <c r="OCX77" s="2"/>
      <c r="OCY77" s="2"/>
      <c r="OCZ77" s="2"/>
      <c r="ODA77" s="2"/>
      <c r="ODB77" s="2"/>
      <c r="ODC77" s="2"/>
      <c r="ODD77" s="2"/>
      <c r="ODE77" s="2"/>
      <c r="ODF77" s="2"/>
      <c r="ODG77" s="2"/>
      <c r="ODH77" s="2"/>
      <c r="ODI77" s="2"/>
      <c r="ODJ77" s="2"/>
      <c r="ODK77" s="2"/>
      <c r="ODL77" s="2"/>
      <c r="ODM77" s="2"/>
      <c r="ODN77" s="2"/>
      <c r="ODO77" s="2"/>
      <c r="ODP77" s="2"/>
      <c r="ODQ77" s="2"/>
      <c r="ODR77" s="2"/>
      <c r="ODS77" s="2"/>
      <c r="ODT77" s="2"/>
      <c r="ODU77" s="2"/>
      <c r="ODV77" s="2"/>
      <c r="ODW77" s="2"/>
      <c r="ODX77" s="2"/>
      <c r="ODY77" s="2"/>
      <c r="ODZ77" s="2"/>
      <c r="OEA77" s="2"/>
      <c r="OEB77" s="2"/>
      <c r="OEC77" s="2"/>
      <c r="OED77" s="2"/>
      <c r="OEE77" s="2"/>
      <c r="OEF77" s="2"/>
      <c r="OEG77" s="2"/>
      <c r="OEH77" s="2"/>
      <c r="OEI77" s="2"/>
      <c r="OEJ77" s="2"/>
      <c r="OEK77" s="2"/>
      <c r="OEL77" s="2"/>
      <c r="OEM77" s="2"/>
      <c r="OEN77" s="2"/>
      <c r="OEO77" s="2"/>
      <c r="OEP77" s="2"/>
      <c r="OEQ77" s="2"/>
      <c r="OER77" s="2"/>
      <c r="OES77" s="2"/>
      <c r="OET77" s="2"/>
      <c r="OEU77" s="2"/>
      <c r="OEV77" s="2"/>
      <c r="OEW77" s="2"/>
      <c r="OEX77" s="2"/>
      <c r="OEY77" s="2"/>
      <c r="OEZ77" s="2"/>
      <c r="OFA77" s="2"/>
      <c r="OFB77" s="2"/>
      <c r="OFC77" s="2"/>
      <c r="OFD77" s="2"/>
      <c r="OFE77" s="2"/>
      <c r="OFF77" s="2"/>
      <c r="OFG77" s="2"/>
      <c r="OFH77" s="2"/>
      <c r="OFI77" s="2"/>
      <c r="OFJ77" s="2"/>
      <c r="OFK77" s="2"/>
      <c r="OFL77" s="2"/>
      <c r="OFM77" s="2"/>
      <c r="OFN77" s="2"/>
      <c r="OFO77" s="2"/>
      <c r="OFP77" s="2"/>
      <c r="OFQ77" s="2"/>
      <c r="OFR77" s="2"/>
      <c r="OFS77" s="2"/>
      <c r="OFT77" s="2"/>
      <c r="OFU77" s="2"/>
      <c r="OFV77" s="2"/>
      <c r="OFW77" s="2"/>
      <c r="OFX77" s="2"/>
      <c r="OFY77" s="2"/>
      <c r="OFZ77" s="2"/>
      <c r="OGA77" s="2"/>
      <c r="OGB77" s="2"/>
      <c r="OGC77" s="2"/>
      <c r="OGD77" s="2"/>
      <c r="OGE77" s="2"/>
      <c r="OGF77" s="2"/>
      <c r="OGG77" s="2"/>
      <c r="OGH77" s="2"/>
      <c r="OGI77" s="2"/>
      <c r="OGJ77" s="2"/>
      <c r="OGK77" s="2"/>
      <c r="OGL77" s="2"/>
      <c r="OGM77" s="2"/>
      <c r="OGN77" s="2"/>
      <c r="OGO77" s="2"/>
      <c r="OGP77" s="2"/>
      <c r="OGQ77" s="2"/>
      <c r="OGR77" s="2"/>
      <c r="OGS77" s="2"/>
      <c r="OGT77" s="2"/>
      <c r="OGU77" s="2"/>
      <c r="OGV77" s="2"/>
      <c r="OGW77" s="2"/>
      <c r="OGX77" s="2"/>
      <c r="OGY77" s="2"/>
      <c r="OGZ77" s="2"/>
      <c r="OHA77" s="2"/>
      <c r="OHB77" s="2"/>
      <c r="OHC77" s="2"/>
      <c r="OHD77" s="2"/>
      <c r="OHE77" s="2"/>
      <c r="OHF77" s="2"/>
      <c r="OHG77" s="2"/>
      <c r="OHH77" s="2"/>
      <c r="OHI77" s="2"/>
      <c r="OHJ77" s="2"/>
      <c r="OHK77" s="2"/>
      <c r="OHL77" s="2"/>
      <c r="OHM77" s="2"/>
      <c r="OHN77" s="2"/>
      <c r="OHO77" s="2"/>
      <c r="OHP77" s="2"/>
      <c r="OHQ77" s="2"/>
      <c r="OHR77" s="2"/>
      <c r="OHS77" s="2"/>
      <c r="OHT77" s="2"/>
      <c r="OHU77" s="2"/>
      <c r="OHV77" s="2"/>
      <c r="OHW77" s="2"/>
      <c r="OHX77" s="2"/>
      <c r="OHY77" s="2"/>
      <c r="OHZ77" s="2"/>
      <c r="OIA77" s="2"/>
      <c r="OIB77" s="2"/>
      <c r="OIC77" s="2"/>
      <c r="OID77" s="2"/>
      <c r="OIE77" s="2"/>
      <c r="OIF77" s="2"/>
      <c r="OIG77" s="2"/>
      <c r="OIH77" s="2"/>
      <c r="OII77" s="2"/>
      <c r="OIJ77" s="2"/>
      <c r="OIK77" s="2"/>
      <c r="OIL77" s="2"/>
      <c r="OIM77" s="2"/>
      <c r="OIN77" s="2"/>
      <c r="OIO77" s="2"/>
      <c r="OIP77" s="2"/>
      <c r="OIQ77" s="2"/>
      <c r="OIR77" s="2"/>
      <c r="OIS77" s="2"/>
      <c r="OIT77" s="2"/>
      <c r="OIU77" s="2"/>
      <c r="OIV77" s="2"/>
      <c r="OIW77" s="2"/>
      <c r="OIX77" s="2"/>
      <c r="OIY77" s="2"/>
      <c r="OIZ77" s="2"/>
      <c r="OJA77" s="2"/>
      <c r="OJB77" s="2"/>
      <c r="OJC77" s="2"/>
      <c r="OJD77" s="2"/>
      <c r="OJE77" s="2"/>
      <c r="OJF77" s="2"/>
      <c r="OJG77" s="2"/>
      <c r="OJH77" s="2"/>
      <c r="OJI77" s="2"/>
      <c r="OJJ77" s="2"/>
      <c r="OJK77" s="2"/>
      <c r="OJL77" s="2"/>
      <c r="OJM77" s="2"/>
      <c r="OJN77" s="2"/>
      <c r="OJO77" s="2"/>
      <c r="OJP77" s="2"/>
      <c r="OJQ77" s="2"/>
      <c r="OJR77" s="2"/>
      <c r="OJS77" s="2"/>
      <c r="OJT77" s="2"/>
      <c r="OJU77" s="2"/>
      <c r="OJV77" s="2"/>
      <c r="OJW77" s="2"/>
      <c r="OJX77" s="2"/>
      <c r="OJY77" s="2"/>
      <c r="OJZ77" s="2"/>
      <c r="OKA77" s="2"/>
      <c r="OKB77" s="2"/>
      <c r="OKC77" s="2"/>
      <c r="OKD77" s="2"/>
      <c r="OKE77" s="2"/>
      <c r="OKF77" s="2"/>
      <c r="OKG77" s="2"/>
      <c r="OKH77" s="2"/>
      <c r="OKI77" s="2"/>
      <c r="OKJ77" s="2"/>
      <c r="OKK77" s="2"/>
      <c r="OKL77" s="2"/>
      <c r="OKM77" s="2"/>
      <c r="OKN77" s="2"/>
      <c r="OKO77" s="2"/>
      <c r="OKP77" s="2"/>
      <c r="OKQ77" s="2"/>
      <c r="OKR77" s="2"/>
      <c r="OKS77" s="2"/>
      <c r="OKT77" s="2"/>
      <c r="OKU77" s="2"/>
      <c r="OKV77" s="2"/>
      <c r="OKW77" s="2"/>
      <c r="OKX77" s="2"/>
      <c r="OKY77" s="2"/>
      <c r="OKZ77" s="2"/>
      <c r="OLA77" s="2"/>
      <c r="OLB77" s="2"/>
      <c r="OLC77" s="2"/>
      <c r="OLD77" s="2"/>
      <c r="OLE77" s="2"/>
      <c r="OLF77" s="2"/>
      <c r="OLG77" s="2"/>
      <c r="OLH77" s="2"/>
      <c r="OLI77" s="2"/>
      <c r="OLJ77" s="2"/>
      <c r="OLK77" s="2"/>
      <c r="OLL77" s="2"/>
      <c r="OLM77" s="2"/>
      <c r="OLN77" s="2"/>
      <c r="OLO77" s="2"/>
      <c r="OLP77" s="2"/>
      <c r="OLQ77" s="2"/>
      <c r="OLR77" s="2"/>
      <c r="OLS77" s="2"/>
      <c r="OLT77" s="2"/>
      <c r="OLU77" s="2"/>
      <c r="OLV77" s="2"/>
      <c r="OLW77" s="2"/>
      <c r="OLX77" s="2"/>
      <c r="OLY77" s="2"/>
      <c r="OLZ77" s="2"/>
      <c r="OMA77" s="2"/>
      <c r="OMB77" s="2"/>
      <c r="OMC77" s="2"/>
      <c r="OMD77" s="2"/>
      <c r="OME77" s="2"/>
      <c r="OMF77" s="2"/>
      <c r="OMG77" s="2"/>
      <c r="OMH77" s="2"/>
      <c r="OMI77" s="2"/>
      <c r="OMJ77" s="2"/>
      <c r="OMK77" s="2"/>
      <c r="OML77" s="2"/>
      <c r="OMM77" s="2"/>
      <c r="OMN77" s="2"/>
      <c r="OMO77" s="2"/>
      <c r="OMP77" s="2"/>
      <c r="OMQ77" s="2"/>
      <c r="OMR77" s="2"/>
      <c r="OMS77" s="2"/>
      <c r="OMT77" s="2"/>
      <c r="OMU77" s="2"/>
      <c r="OMV77" s="2"/>
      <c r="OMW77" s="2"/>
      <c r="OMX77" s="2"/>
      <c r="OMY77" s="2"/>
      <c r="OMZ77" s="2"/>
      <c r="ONA77" s="2"/>
      <c r="ONB77" s="2"/>
      <c r="ONC77" s="2"/>
      <c r="OND77" s="2"/>
      <c r="ONE77" s="2"/>
      <c r="ONF77" s="2"/>
      <c r="ONG77" s="2"/>
      <c r="ONH77" s="2"/>
      <c r="ONI77" s="2"/>
      <c r="ONJ77" s="2"/>
      <c r="ONK77" s="2"/>
      <c r="ONL77" s="2"/>
      <c r="ONM77" s="2"/>
      <c r="ONN77" s="2"/>
      <c r="ONO77" s="2"/>
      <c r="ONP77" s="2"/>
      <c r="ONQ77" s="2"/>
      <c r="ONR77" s="2"/>
      <c r="ONS77" s="2"/>
      <c r="ONT77" s="2"/>
      <c r="ONU77" s="2"/>
      <c r="ONV77" s="2"/>
      <c r="ONW77" s="2"/>
      <c r="ONX77" s="2"/>
      <c r="ONY77" s="2"/>
      <c r="ONZ77" s="2"/>
      <c r="OOA77" s="2"/>
      <c r="OOB77" s="2"/>
      <c r="OOC77" s="2"/>
      <c r="OOD77" s="2"/>
      <c r="OOE77" s="2"/>
      <c r="OOF77" s="2"/>
      <c r="OOG77" s="2"/>
      <c r="OOH77" s="2"/>
      <c r="OOI77" s="2"/>
      <c r="OOJ77" s="2"/>
      <c r="OOK77" s="2"/>
      <c r="OOL77" s="2"/>
      <c r="OOM77" s="2"/>
      <c r="OON77" s="2"/>
      <c r="OOO77" s="2"/>
      <c r="OOP77" s="2"/>
      <c r="OOQ77" s="2"/>
      <c r="OOR77" s="2"/>
      <c r="OOS77" s="2"/>
      <c r="OOT77" s="2"/>
      <c r="OOU77" s="2"/>
      <c r="OOV77" s="2"/>
      <c r="OOW77" s="2"/>
      <c r="OOX77" s="2"/>
      <c r="OOY77" s="2"/>
      <c r="OOZ77" s="2"/>
      <c r="OPA77" s="2"/>
      <c r="OPB77" s="2"/>
      <c r="OPC77" s="2"/>
      <c r="OPD77" s="2"/>
      <c r="OPE77" s="2"/>
      <c r="OPF77" s="2"/>
      <c r="OPG77" s="2"/>
      <c r="OPH77" s="2"/>
      <c r="OPI77" s="2"/>
      <c r="OPJ77" s="2"/>
      <c r="OPK77" s="2"/>
      <c r="OPL77" s="2"/>
      <c r="OPM77" s="2"/>
      <c r="OPN77" s="2"/>
      <c r="OPO77" s="2"/>
      <c r="OPP77" s="2"/>
      <c r="OPQ77" s="2"/>
      <c r="OPR77" s="2"/>
      <c r="OPS77" s="2"/>
      <c r="OPT77" s="2"/>
      <c r="OPU77" s="2"/>
      <c r="OPV77" s="2"/>
      <c r="OPW77" s="2"/>
      <c r="OPX77" s="2"/>
      <c r="OPY77" s="2"/>
      <c r="OPZ77" s="2"/>
      <c r="OQA77" s="2"/>
      <c r="OQB77" s="2"/>
      <c r="OQC77" s="2"/>
      <c r="OQD77" s="2"/>
      <c r="OQE77" s="2"/>
      <c r="OQF77" s="2"/>
      <c r="OQG77" s="2"/>
      <c r="OQH77" s="2"/>
      <c r="OQI77" s="2"/>
      <c r="OQJ77" s="2"/>
      <c r="OQK77" s="2"/>
      <c r="OQL77" s="2"/>
      <c r="OQM77" s="2"/>
      <c r="OQN77" s="2"/>
      <c r="OQO77" s="2"/>
      <c r="OQP77" s="2"/>
      <c r="OQQ77" s="2"/>
      <c r="OQR77" s="2"/>
      <c r="OQS77" s="2"/>
      <c r="OQT77" s="2"/>
      <c r="OQU77" s="2"/>
      <c r="OQV77" s="2"/>
      <c r="OQW77" s="2"/>
      <c r="OQX77" s="2"/>
      <c r="OQY77" s="2"/>
      <c r="OQZ77" s="2"/>
      <c r="ORA77" s="2"/>
      <c r="ORB77" s="2"/>
      <c r="ORC77" s="2"/>
      <c r="ORD77" s="2"/>
      <c r="ORE77" s="2"/>
      <c r="ORF77" s="2"/>
      <c r="ORG77" s="2"/>
      <c r="ORH77" s="2"/>
      <c r="ORI77" s="2"/>
      <c r="ORJ77" s="2"/>
      <c r="ORK77" s="2"/>
      <c r="ORL77" s="2"/>
      <c r="ORM77" s="2"/>
      <c r="ORN77" s="2"/>
      <c r="ORO77" s="2"/>
      <c r="ORP77" s="2"/>
      <c r="ORQ77" s="2"/>
      <c r="ORR77" s="2"/>
      <c r="ORS77" s="2"/>
      <c r="ORT77" s="2"/>
      <c r="ORU77" s="2"/>
      <c r="ORV77" s="2"/>
      <c r="ORW77" s="2"/>
      <c r="ORX77" s="2"/>
      <c r="ORY77" s="2"/>
      <c r="ORZ77" s="2"/>
      <c r="OSA77" s="2"/>
      <c r="OSB77" s="2"/>
      <c r="OSC77" s="2"/>
      <c r="OSD77" s="2"/>
      <c r="OSE77" s="2"/>
      <c r="OSF77" s="2"/>
      <c r="OSG77" s="2"/>
      <c r="OSH77" s="2"/>
      <c r="OSI77" s="2"/>
      <c r="OSJ77" s="2"/>
      <c r="OSK77" s="2"/>
      <c r="OSL77" s="2"/>
      <c r="OSM77" s="2"/>
      <c r="OSN77" s="2"/>
      <c r="OSO77" s="2"/>
      <c r="OSP77" s="2"/>
      <c r="OSQ77" s="2"/>
      <c r="OSR77" s="2"/>
      <c r="OSS77" s="2"/>
      <c r="OST77" s="2"/>
      <c r="OSU77" s="2"/>
      <c r="OSV77" s="2"/>
      <c r="OSW77" s="2"/>
      <c r="OSX77" s="2"/>
      <c r="OSY77" s="2"/>
      <c r="OSZ77" s="2"/>
      <c r="OTA77" s="2"/>
      <c r="OTB77" s="2"/>
      <c r="OTC77" s="2"/>
      <c r="OTD77" s="2"/>
      <c r="OTE77" s="2"/>
      <c r="OTF77" s="2"/>
      <c r="OTG77" s="2"/>
      <c r="OTH77" s="2"/>
      <c r="OTI77" s="2"/>
      <c r="OTJ77" s="2"/>
      <c r="OTK77" s="2"/>
      <c r="OTL77" s="2"/>
      <c r="OTM77" s="2"/>
      <c r="OTN77" s="2"/>
      <c r="OTO77" s="2"/>
      <c r="OTP77" s="2"/>
      <c r="OTQ77" s="2"/>
      <c r="OTR77" s="2"/>
      <c r="OTS77" s="2"/>
      <c r="OTT77" s="2"/>
      <c r="OTU77" s="2"/>
      <c r="OTV77" s="2"/>
      <c r="OTW77" s="2"/>
      <c r="OTX77" s="2"/>
      <c r="OTY77" s="2"/>
      <c r="OTZ77" s="2"/>
      <c r="OUA77" s="2"/>
      <c r="OUB77" s="2"/>
      <c r="OUC77" s="2"/>
      <c r="OUD77" s="2"/>
      <c r="OUE77" s="2"/>
      <c r="OUF77" s="2"/>
      <c r="OUG77" s="2"/>
      <c r="OUH77" s="2"/>
      <c r="OUI77" s="2"/>
      <c r="OUJ77" s="2"/>
      <c r="OUK77" s="2"/>
      <c r="OUL77" s="2"/>
      <c r="OUM77" s="2"/>
      <c r="OUN77" s="2"/>
      <c r="OUO77" s="2"/>
      <c r="OUP77" s="2"/>
      <c r="OUQ77" s="2"/>
      <c r="OUR77" s="2"/>
      <c r="OUS77" s="2"/>
      <c r="OUT77" s="2"/>
      <c r="OUU77" s="2"/>
      <c r="OUV77" s="2"/>
      <c r="OUW77" s="2"/>
      <c r="OUX77" s="2"/>
      <c r="OUY77" s="2"/>
      <c r="OUZ77" s="2"/>
      <c r="OVA77" s="2"/>
      <c r="OVB77" s="2"/>
      <c r="OVC77" s="2"/>
      <c r="OVD77" s="2"/>
      <c r="OVE77" s="2"/>
      <c r="OVF77" s="2"/>
      <c r="OVG77" s="2"/>
      <c r="OVH77" s="2"/>
      <c r="OVI77" s="2"/>
      <c r="OVJ77" s="2"/>
      <c r="OVK77" s="2"/>
      <c r="OVL77" s="2"/>
      <c r="OVM77" s="2"/>
      <c r="OVN77" s="2"/>
      <c r="OVO77" s="2"/>
      <c r="OVP77" s="2"/>
      <c r="OVQ77" s="2"/>
      <c r="OVR77" s="2"/>
      <c r="OVS77" s="2"/>
      <c r="OVT77" s="2"/>
      <c r="OVU77" s="2"/>
      <c r="OVV77" s="2"/>
      <c r="OVW77" s="2"/>
      <c r="OVX77" s="2"/>
      <c r="OVY77" s="2"/>
      <c r="OVZ77" s="2"/>
      <c r="OWA77" s="2"/>
      <c r="OWB77" s="2"/>
      <c r="OWC77" s="2"/>
      <c r="OWD77" s="2"/>
      <c r="OWE77" s="2"/>
      <c r="OWF77" s="2"/>
      <c r="OWG77" s="2"/>
      <c r="OWH77" s="2"/>
      <c r="OWI77" s="2"/>
      <c r="OWJ77" s="2"/>
      <c r="OWK77" s="2"/>
      <c r="OWL77" s="2"/>
      <c r="OWM77" s="2"/>
      <c r="OWN77" s="2"/>
      <c r="OWO77" s="2"/>
      <c r="OWP77" s="2"/>
      <c r="OWQ77" s="2"/>
      <c r="OWR77" s="2"/>
      <c r="OWS77" s="2"/>
      <c r="OWT77" s="2"/>
      <c r="OWU77" s="2"/>
      <c r="OWV77" s="2"/>
      <c r="OWW77" s="2"/>
      <c r="OWX77" s="2"/>
      <c r="OWY77" s="2"/>
      <c r="OWZ77" s="2"/>
      <c r="OXA77" s="2"/>
      <c r="OXB77" s="2"/>
      <c r="OXC77" s="2"/>
      <c r="OXD77" s="2"/>
      <c r="OXE77" s="2"/>
      <c r="OXF77" s="2"/>
      <c r="OXG77" s="2"/>
      <c r="OXH77" s="2"/>
      <c r="OXI77" s="2"/>
      <c r="OXJ77" s="2"/>
      <c r="OXK77" s="2"/>
      <c r="OXL77" s="2"/>
      <c r="OXM77" s="2"/>
      <c r="OXN77" s="2"/>
      <c r="OXO77" s="2"/>
      <c r="OXP77" s="2"/>
      <c r="OXQ77" s="2"/>
      <c r="OXR77" s="2"/>
      <c r="OXS77" s="2"/>
      <c r="OXT77" s="2"/>
      <c r="OXU77" s="2"/>
      <c r="OXV77" s="2"/>
      <c r="OXW77" s="2"/>
      <c r="OXX77" s="2"/>
      <c r="OXY77" s="2"/>
      <c r="OXZ77" s="2"/>
      <c r="OYA77" s="2"/>
      <c r="OYB77" s="2"/>
      <c r="OYC77" s="2"/>
      <c r="OYD77" s="2"/>
      <c r="OYE77" s="2"/>
      <c r="OYF77" s="2"/>
      <c r="OYG77" s="2"/>
      <c r="OYH77" s="2"/>
      <c r="OYI77" s="2"/>
      <c r="OYJ77" s="2"/>
      <c r="OYK77" s="2"/>
      <c r="OYL77" s="2"/>
      <c r="OYM77" s="2"/>
      <c r="OYN77" s="2"/>
      <c r="OYO77" s="2"/>
      <c r="OYP77" s="2"/>
      <c r="OYQ77" s="2"/>
      <c r="OYR77" s="2"/>
      <c r="OYS77" s="2"/>
      <c r="OYT77" s="2"/>
      <c r="OYU77" s="2"/>
      <c r="OYV77" s="2"/>
      <c r="OYW77" s="2"/>
      <c r="OYX77" s="2"/>
      <c r="OYY77" s="2"/>
      <c r="OYZ77" s="2"/>
      <c r="OZA77" s="2"/>
      <c r="OZB77" s="2"/>
      <c r="OZC77" s="2"/>
      <c r="OZD77" s="2"/>
      <c r="OZE77" s="2"/>
      <c r="OZF77" s="2"/>
      <c r="OZG77" s="2"/>
      <c r="OZH77" s="2"/>
      <c r="OZI77" s="2"/>
      <c r="OZJ77" s="2"/>
      <c r="OZK77" s="2"/>
      <c r="OZL77" s="2"/>
      <c r="OZM77" s="2"/>
      <c r="OZN77" s="2"/>
      <c r="OZO77" s="2"/>
      <c r="OZP77" s="2"/>
      <c r="OZQ77" s="2"/>
      <c r="OZR77" s="2"/>
      <c r="OZS77" s="2"/>
      <c r="OZT77" s="2"/>
      <c r="OZU77" s="2"/>
      <c r="OZV77" s="2"/>
      <c r="OZW77" s="2"/>
      <c r="OZX77" s="2"/>
      <c r="OZY77" s="2"/>
      <c r="OZZ77" s="2"/>
      <c r="PAA77" s="2"/>
      <c r="PAB77" s="2"/>
      <c r="PAC77" s="2"/>
      <c r="PAD77" s="2"/>
      <c r="PAE77" s="2"/>
      <c r="PAF77" s="2"/>
      <c r="PAG77" s="2"/>
      <c r="PAH77" s="2"/>
      <c r="PAI77" s="2"/>
      <c r="PAJ77" s="2"/>
      <c r="PAK77" s="2"/>
      <c r="PAL77" s="2"/>
      <c r="PAM77" s="2"/>
      <c r="PAN77" s="2"/>
      <c r="PAO77" s="2"/>
      <c r="PAP77" s="2"/>
      <c r="PAQ77" s="2"/>
      <c r="PAR77" s="2"/>
      <c r="PAS77" s="2"/>
      <c r="PAT77" s="2"/>
      <c r="PAU77" s="2"/>
      <c r="PAV77" s="2"/>
      <c r="PAW77" s="2"/>
      <c r="PAX77" s="2"/>
      <c r="PAY77" s="2"/>
      <c r="PAZ77" s="2"/>
      <c r="PBA77" s="2"/>
      <c r="PBB77" s="2"/>
      <c r="PBC77" s="2"/>
      <c r="PBD77" s="2"/>
      <c r="PBE77" s="2"/>
      <c r="PBF77" s="2"/>
      <c r="PBG77" s="2"/>
      <c r="PBH77" s="2"/>
      <c r="PBI77" s="2"/>
      <c r="PBJ77" s="2"/>
      <c r="PBK77" s="2"/>
      <c r="PBL77" s="2"/>
      <c r="PBM77" s="2"/>
      <c r="PBN77" s="2"/>
      <c r="PBO77" s="2"/>
      <c r="PBP77" s="2"/>
      <c r="PBQ77" s="2"/>
      <c r="PBR77" s="2"/>
      <c r="PBS77" s="2"/>
      <c r="PBT77" s="2"/>
      <c r="PBU77" s="2"/>
      <c r="PBV77" s="2"/>
      <c r="PBW77" s="2"/>
      <c r="PBX77" s="2"/>
      <c r="PBY77" s="2"/>
      <c r="PBZ77" s="2"/>
      <c r="PCA77" s="2"/>
      <c r="PCB77" s="2"/>
      <c r="PCC77" s="2"/>
      <c r="PCD77" s="2"/>
      <c r="PCE77" s="2"/>
      <c r="PCF77" s="2"/>
      <c r="PCG77" s="2"/>
      <c r="PCH77" s="2"/>
      <c r="PCI77" s="2"/>
      <c r="PCJ77" s="2"/>
      <c r="PCK77" s="2"/>
      <c r="PCL77" s="2"/>
      <c r="PCM77" s="2"/>
      <c r="PCN77" s="2"/>
      <c r="PCO77" s="2"/>
      <c r="PCP77" s="2"/>
      <c r="PCQ77" s="2"/>
      <c r="PCR77" s="2"/>
      <c r="PCS77" s="2"/>
      <c r="PCT77" s="2"/>
      <c r="PCU77" s="2"/>
      <c r="PCV77" s="2"/>
      <c r="PCW77" s="2"/>
      <c r="PCX77" s="2"/>
      <c r="PCY77" s="2"/>
      <c r="PCZ77" s="2"/>
      <c r="PDA77" s="2"/>
      <c r="PDB77" s="2"/>
      <c r="PDC77" s="2"/>
      <c r="PDD77" s="2"/>
      <c r="PDE77" s="2"/>
      <c r="PDF77" s="2"/>
      <c r="PDG77" s="2"/>
      <c r="PDH77" s="2"/>
      <c r="PDI77" s="2"/>
      <c r="PDJ77" s="2"/>
      <c r="PDK77" s="2"/>
      <c r="PDL77" s="2"/>
      <c r="PDM77" s="2"/>
      <c r="PDN77" s="2"/>
      <c r="PDO77" s="2"/>
      <c r="PDP77" s="2"/>
      <c r="PDQ77" s="2"/>
      <c r="PDR77" s="2"/>
      <c r="PDS77" s="2"/>
      <c r="PDT77" s="2"/>
      <c r="PDU77" s="2"/>
      <c r="PDV77" s="2"/>
      <c r="PDW77" s="2"/>
      <c r="PDX77" s="2"/>
      <c r="PDY77" s="2"/>
      <c r="PDZ77" s="2"/>
      <c r="PEA77" s="2"/>
      <c r="PEB77" s="2"/>
      <c r="PEC77" s="2"/>
      <c r="PED77" s="2"/>
      <c r="PEE77" s="2"/>
      <c r="PEF77" s="2"/>
      <c r="PEG77" s="2"/>
      <c r="PEH77" s="2"/>
      <c r="PEI77" s="2"/>
      <c r="PEJ77" s="2"/>
      <c r="PEK77" s="2"/>
      <c r="PEL77" s="2"/>
      <c r="PEM77" s="2"/>
      <c r="PEN77" s="2"/>
      <c r="PEO77" s="2"/>
      <c r="PEP77" s="2"/>
      <c r="PEQ77" s="2"/>
      <c r="PER77" s="2"/>
      <c r="PES77" s="2"/>
      <c r="PET77" s="2"/>
      <c r="PEU77" s="2"/>
      <c r="PEV77" s="2"/>
      <c r="PEW77" s="2"/>
      <c r="PEX77" s="2"/>
      <c r="PEY77" s="2"/>
      <c r="PEZ77" s="2"/>
      <c r="PFA77" s="2"/>
      <c r="PFB77" s="2"/>
      <c r="PFC77" s="2"/>
      <c r="PFD77" s="2"/>
      <c r="PFE77" s="2"/>
      <c r="PFF77" s="2"/>
      <c r="PFG77" s="2"/>
      <c r="PFH77" s="2"/>
      <c r="PFI77" s="2"/>
      <c r="PFJ77" s="2"/>
      <c r="PFK77" s="2"/>
      <c r="PFL77" s="2"/>
      <c r="PFM77" s="2"/>
      <c r="PFN77" s="2"/>
      <c r="PFO77" s="2"/>
      <c r="PFP77" s="2"/>
      <c r="PFQ77" s="2"/>
      <c r="PFR77" s="2"/>
      <c r="PFS77" s="2"/>
      <c r="PFT77" s="2"/>
      <c r="PFU77" s="2"/>
      <c r="PFV77" s="2"/>
      <c r="PFW77" s="2"/>
      <c r="PFX77" s="2"/>
      <c r="PFY77" s="2"/>
      <c r="PFZ77" s="2"/>
      <c r="PGA77" s="2"/>
      <c r="PGB77" s="2"/>
      <c r="PGC77" s="2"/>
      <c r="PGD77" s="2"/>
      <c r="PGE77" s="2"/>
      <c r="PGF77" s="2"/>
      <c r="PGG77" s="2"/>
      <c r="PGH77" s="2"/>
      <c r="PGI77" s="2"/>
      <c r="PGJ77" s="2"/>
      <c r="PGK77" s="2"/>
      <c r="PGL77" s="2"/>
      <c r="PGM77" s="2"/>
      <c r="PGN77" s="2"/>
      <c r="PGO77" s="2"/>
      <c r="PGP77" s="2"/>
      <c r="PGQ77" s="2"/>
      <c r="PGR77" s="2"/>
      <c r="PGS77" s="2"/>
      <c r="PGT77" s="2"/>
      <c r="PGU77" s="2"/>
      <c r="PGV77" s="2"/>
      <c r="PGW77" s="2"/>
      <c r="PGX77" s="2"/>
      <c r="PGY77" s="2"/>
      <c r="PGZ77" s="2"/>
      <c r="PHA77" s="2"/>
      <c r="PHB77" s="2"/>
      <c r="PHC77" s="2"/>
      <c r="PHD77" s="2"/>
      <c r="PHE77" s="2"/>
      <c r="PHF77" s="2"/>
      <c r="PHG77" s="2"/>
      <c r="PHH77" s="2"/>
      <c r="PHI77" s="2"/>
      <c r="PHJ77" s="2"/>
      <c r="PHK77" s="2"/>
      <c r="PHL77" s="2"/>
      <c r="PHM77" s="2"/>
      <c r="PHN77" s="2"/>
      <c r="PHO77" s="2"/>
      <c r="PHP77" s="2"/>
      <c r="PHQ77" s="2"/>
      <c r="PHR77" s="2"/>
      <c r="PHS77" s="2"/>
      <c r="PHT77" s="2"/>
      <c r="PHU77" s="2"/>
      <c r="PHV77" s="2"/>
      <c r="PHW77" s="2"/>
      <c r="PHX77" s="2"/>
      <c r="PHY77" s="2"/>
      <c r="PHZ77" s="2"/>
      <c r="PIA77" s="2"/>
      <c r="PIB77" s="2"/>
      <c r="PIC77" s="2"/>
      <c r="PID77" s="2"/>
      <c r="PIE77" s="2"/>
      <c r="PIF77" s="2"/>
      <c r="PIG77" s="2"/>
      <c r="PIH77" s="2"/>
      <c r="PII77" s="2"/>
      <c r="PIJ77" s="2"/>
      <c r="PIK77" s="2"/>
      <c r="PIL77" s="2"/>
      <c r="PIM77" s="2"/>
      <c r="PIN77" s="2"/>
      <c r="PIO77" s="2"/>
      <c r="PIP77" s="2"/>
      <c r="PIQ77" s="2"/>
      <c r="PIR77" s="2"/>
      <c r="PIS77" s="2"/>
      <c r="PIT77" s="2"/>
      <c r="PIU77" s="2"/>
      <c r="PIV77" s="2"/>
      <c r="PIW77" s="2"/>
      <c r="PIX77" s="2"/>
      <c r="PIY77" s="2"/>
      <c r="PIZ77" s="2"/>
      <c r="PJA77" s="2"/>
      <c r="PJB77" s="2"/>
      <c r="PJC77" s="2"/>
      <c r="PJD77" s="2"/>
      <c r="PJE77" s="2"/>
      <c r="PJF77" s="2"/>
      <c r="PJG77" s="2"/>
      <c r="PJH77" s="2"/>
      <c r="PJI77" s="2"/>
      <c r="PJJ77" s="2"/>
      <c r="PJK77" s="2"/>
      <c r="PJL77" s="2"/>
      <c r="PJM77" s="2"/>
      <c r="PJN77" s="2"/>
      <c r="PJO77" s="2"/>
      <c r="PJP77" s="2"/>
      <c r="PJQ77" s="2"/>
      <c r="PJR77" s="2"/>
      <c r="PJS77" s="2"/>
      <c r="PJT77" s="2"/>
      <c r="PJU77" s="2"/>
      <c r="PJV77" s="2"/>
      <c r="PJW77" s="2"/>
      <c r="PJX77" s="2"/>
      <c r="PJY77" s="2"/>
      <c r="PJZ77" s="2"/>
      <c r="PKA77" s="2"/>
      <c r="PKB77" s="2"/>
      <c r="PKC77" s="2"/>
      <c r="PKD77" s="2"/>
      <c r="PKE77" s="2"/>
      <c r="PKF77" s="2"/>
      <c r="PKG77" s="2"/>
      <c r="PKH77" s="2"/>
      <c r="PKI77" s="2"/>
      <c r="PKJ77" s="2"/>
      <c r="PKK77" s="2"/>
      <c r="PKL77" s="2"/>
      <c r="PKM77" s="2"/>
      <c r="PKN77" s="2"/>
      <c r="PKO77" s="2"/>
      <c r="PKP77" s="2"/>
      <c r="PKQ77" s="2"/>
      <c r="PKR77" s="2"/>
      <c r="PKS77" s="2"/>
      <c r="PKT77" s="2"/>
      <c r="PKU77" s="2"/>
      <c r="PKV77" s="2"/>
      <c r="PKW77" s="2"/>
      <c r="PKX77" s="2"/>
      <c r="PKY77" s="2"/>
      <c r="PKZ77" s="2"/>
      <c r="PLA77" s="2"/>
      <c r="PLB77" s="2"/>
      <c r="PLC77" s="2"/>
      <c r="PLD77" s="2"/>
      <c r="PLE77" s="2"/>
      <c r="PLF77" s="2"/>
      <c r="PLG77" s="2"/>
      <c r="PLH77" s="2"/>
      <c r="PLI77" s="2"/>
      <c r="PLJ77" s="2"/>
      <c r="PLK77" s="2"/>
      <c r="PLL77" s="2"/>
      <c r="PLM77" s="2"/>
      <c r="PLN77" s="2"/>
      <c r="PLO77" s="2"/>
      <c r="PLP77" s="2"/>
      <c r="PLQ77" s="2"/>
      <c r="PLR77" s="2"/>
      <c r="PLS77" s="2"/>
      <c r="PLT77" s="2"/>
      <c r="PLU77" s="2"/>
      <c r="PLV77" s="2"/>
      <c r="PLW77" s="2"/>
      <c r="PLX77" s="2"/>
      <c r="PLY77" s="2"/>
      <c r="PLZ77" s="2"/>
      <c r="PMA77" s="2"/>
      <c r="PMB77" s="2"/>
      <c r="PMC77" s="2"/>
      <c r="PMD77" s="2"/>
      <c r="PME77" s="2"/>
      <c r="PMF77" s="2"/>
      <c r="PMG77" s="2"/>
      <c r="PMH77" s="2"/>
      <c r="PMI77" s="2"/>
      <c r="PMJ77" s="2"/>
      <c r="PMK77" s="2"/>
      <c r="PML77" s="2"/>
      <c r="PMM77" s="2"/>
      <c r="PMN77" s="2"/>
      <c r="PMO77" s="2"/>
      <c r="PMP77" s="2"/>
      <c r="PMQ77" s="2"/>
      <c r="PMR77" s="2"/>
      <c r="PMS77" s="2"/>
      <c r="PMT77" s="2"/>
      <c r="PMU77" s="2"/>
      <c r="PMV77" s="2"/>
      <c r="PMW77" s="2"/>
      <c r="PMX77" s="2"/>
      <c r="PMY77" s="2"/>
      <c r="PMZ77" s="2"/>
      <c r="PNA77" s="2"/>
      <c r="PNB77" s="2"/>
      <c r="PNC77" s="2"/>
      <c r="PND77" s="2"/>
      <c r="PNE77" s="2"/>
      <c r="PNF77" s="2"/>
      <c r="PNG77" s="2"/>
      <c r="PNH77" s="2"/>
      <c r="PNI77" s="2"/>
      <c r="PNJ77" s="2"/>
      <c r="PNK77" s="2"/>
      <c r="PNL77" s="2"/>
      <c r="PNM77" s="2"/>
      <c r="PNN77" s="2"/>
      <c r="PNO77" s="2"/>
      <c r="PNP77" s="2"/>
      <c r="PNQ77" s="2"/>
      <c r="PNR77" s="2"/>
      <c r="PNS77" s="2"/>
      <c r="PNT77" s="2"/>
      <c r="PNU77" s="2"/>
      <c r="PNV77" s="2"/>
      <c r="PNW77" s="2"/>
      <c r="PNX77" s="2"/>
      <c r="PNY77" s="2"/>
      <c r="PNZ77" s="2"/>
      <c r="POA77" s="2"/>
      <c r="POB77" s="2"/>
      <c r="POC77" s="2"/>
      <c r="POD77" s="2"/>
      <c r="POE77" s="2"/>
      <c r="POF77" s="2"/>
      <c r="POG77" s="2"/>
      <c r="POH77" s="2"/>
      <c r="POI77" s="2"/>
      <c r="POJ77" s="2"/>
      <c r="POK77" s="2"/>
      <c r="POL77" s="2"/>
      <c r="POM77" s="2"/>
      <c r="PON77" s="2"/>
      <c r="POO77" s="2"/>
      <c r="POP77" s="2"/>
      <c r="POQ77" s="2"/>
      <c r="POR77" s="2"/>
      <c r="POS77" s="2"/>
      <c r="POT77" s="2"/>
      <c r="POU77" s="2"/>
      <c r="POV77" s="2"/>
      <c r="POW77" s="2"/>
      <c r="POX77" s="2"/>
      <c r="POY77" s="2"/>
      <c r="POZ77" s="2"/>
      <c r="PPA77" s="2"/>
      <c r="PPB77" s="2"/>
      <c r="PPC77" s="2"/>
      <c r="PPD77" s="2"/>
      <c r="PPE77" s="2"/>
      <c r="PPF77" s="2"/>
      <c r="PPG77" s="2"/>
      <c r="PPH77" s="2"/>
      <c r="PPI77" s="2"/>
      <c r="PPJ77" s="2"/>
      <c r="PPK77" s="2"/>
      <c r="PPL77" s="2"/>
      <c r="PPM77" s="2"/>
      <c r="PPN77" s="2"/>
      <c r="PPO77" s="2"/>
      <c r="PPP77" s="2"/>
      <c r="PPQ77" s="2"/>
      <c r="PPR77" s="2"/>
      <c r="PPS77" s="2"/>
      <c r="PPT77" s="2"/>
      <c r="PPU77" s="2"/>
      <c r="PPV77" s="2"/>
      <c r="PPW77" s="2"/>
      <c r="PPX77" s="2"/>
      <c r="PPY77" s="2"/>
      <c r="PPZ77" s="2"/>
      <c r="PQA77" s="2"/>
      <c r="PQB77" s="2"/>
      <c r="PQC77" s="2"/>
      <c r="PQD77" s="2"/>
      <c r="PQE77" s="2"/>
      <c r="PQF77" s="2"/>
      <c r="PQG77" s="2"/>
      <c r="PQH77" s="2"/>
      <c r="PQI77" s="2"/>
      <c r="PQJ77" s="2"/>
      <c r="PQK77" s="2"/>
      <c r="PQL77" s="2"/>
      <c r="PQM77" s="2"/>
      <c r="PQN77" s="2"/>
      <c r="PQO77" s="2"/>
      <c r="PQP77" s="2"/>
      <c r="PQQ77" s="2"/>
      <c r="PQR77" s="2"/>
      <c r="PQS77" s="2"/>
      <c r="PQT77" s="2"/>
      <c r="PQU77" s="2"/>
      <c r="PQV77" s="2"/>
      <c r="PQW77" s="2"/>
      <c r="PQX77" s="2"/>
      <c r="PQY77" s="2"/>
      <c r="PQZ77" s="2"/>
      <c r="PRA77" s="2"/>
      <c r="PRB77" s="2"/>
      <c r="PRC77" s="2"/>
      <c r="PRD77" s="2"/>
      <c r="PRE77" s="2"/>
      <c r="PRF77" s="2"/>
      <c r="PRG77" s="2"/>
      <c r="PRH77" s="2"/>
      <c r="PRI77" s="2"/>
      <c r="PRJ77" s="2"/>
      <c r="PRK77" s="2"/>
      <c r="PRL77" s="2"/>
      <c r="PRM77" s="2"/>
      <c r="PRN77" s="2"/>
      <c r="PRO77" s="2"/>
      <c r="PRP77" s="2"/>
      <c r="PRQ77" s="2"/>
      <c r="PRR77" s="2"/>
      <c r="PRS77" s="2"/>
      <c r="PRT77" s="2"/>
      <c r="PRU77" s="2"/>
      <c r="PRV77" s="2"/>
      <c r="PRW77" s="2"/>
      <c r="PRX77" s="2"/>
      <c r="PRY77" s="2"/>
      <c r="PRZ77" s="2"/>
      <c r="PSA77" s="2"/>
      <c r="PSB77" s="2"/>
      <c r="PSC77" s="2"/>
      <c r="PSD77" s="2"/>
      <c r="PSE77" s="2"/>
      <c r="PSF77" s="2"/>
      <c r="PSG77" s="2"/>
      <c r="PSH77" s="2"/>
      <c r="PSI77" s="2"/>
      <c r="PSJ77" s="2"/>
      <c r="PSK77" s="2"/>
      <c r="PSL77" s="2"/>
      <c r="PSM77" s="2"/>
      <c r="PSN77" s="2"/>
      <c r="PSO77" s="2"/>
      <c r="PSP77" s="2"/>
      <c r="PSQ77" s="2"/>
      <c r="PSR77" s="2"/>
      <c r="PSS77" s="2"/>
      <c r="PST77" s="2"/>
      <c r="PSU77" s="2"/>
      <c r="PSV77" s="2"/>
      <c r="PSW77" s="2"/>
      <c r="PSX77" s="2"/>
      <c r="PSY77" s="2"/>
      <c r="PSZ77" s="2"/>
      <c r="PTA77" s="2"/>
      <c r="PTB77" s="2"/>
      <c r="PTC77" s="2"/>
      <c r="PTD77" s="2"/>
      <c r="PTE77" s="2"/>
      <c r="PTF77" s="2"/>
      <c r="PTG77" s="2"/>
      <c r="PTH77" s="2"/>
      <c r="PTI77" s="2"/>
      <c r="PTJ77" s="2"/>
      <c r="PTK77" s="2"/>
      <c r="PTL77" s="2"/>
      <c r="PTM77" s="2"/>
      <c r="PTN77" s="2"/>
      <c r="PTO77" s="2"/>
      <c r="PTP77" s="2"/>
      <c r="PTQ77" s="2"/>
      <c r="PTR77" s="2"/>
      <c r="PTS77" s="2"/>
      <c r="PTT77" s="2"/>
      <c r="PTU77" s="2"/>
      <c r="PTV77" s="2"/>
      <c r="PTW77" s="2"/>
      <c r="PTX77" s="2"/>
      <c r="PTY77" s="2"/>
      <c r="PTZ77" s="2"/>
      <c r="PUA77" s="2"/>
      <c r="PUB77" s="2"/>
      <c r="PUC77" s="2"/>
      <c r="PUD77" s="2"/>
      <c r="PUE77" s="2"/>
      <c r="PUF77" s="2"/>
      <c r="PUG77" s="2"/>
      <c r="PUH77" s="2"/>
      <c r="PUI77" s="2"/>
      <c r="PUJ77" s="2"/>
      <c r="PUK77" s="2"/>
      <c r="PUL77" s="2"/>
      <c r="PUM77" s="2"/>
      <c r="PUN77" s="2"/>
      <c r="PUO77" s="2"/>
      <c r="PUP77" s="2"/>
      <c r="PUQ77" s="2"/>
      <c r="PUR77" s="2"/>
      <c r="PUS77" s="2"/>
      <c r="PUT77" s="2"/>
      <c r="PUU77" s="2"/>
      <c r="PUV77" s="2"/>
      <c r="PUW77" s="2"/>
      <c r="PUX77" s="2"/>
      <c r="PUY77" s="2"/>
      <c r="PUZ77" s="2"/>
      <c r="PVA77" s="2"/>
      <c r="PVB77" s="2"/>
      <c r="PVC77" s="2"/>
      <c r="PVD77" s="2"/>
      <c r="PVE77" s="2"/>
      <c r="PVF77" s="2"/>
      <c r="PVG77" s="2"/>
      <c r="PVH77" s="2"/>
      <c r="PVI77" s="2"/>
      <c r="PVJ77" s="2"/>
      <c r="PVK77" s="2"/>
      <c r="PVL77" s="2"/>
      <c r="PVM77" s="2"/>
      <c r="PVN77" s="2"/>
      <c r="PVO77" s="2"/>
      <c r="PVP77" s="2"/>
      <c r="PVQ77" s="2"/>
      <c r="PVR77" s="2"/>
      <c r="PVS77" s="2"/>
      <c r="PVT77" s="2"/>
      <c r="PVU77" s="2"/>
      <c r="PVV77" s="2"/>
      <c r="PVW77" s="2"/>
      <c r="PVX77" s="2"/>
      <c r="PVY77" s="2"/>
      <c r="PVZ77" s="2"/>
      <c r="PWA77" s="2"/>
      <c r="PWB77" s="2"/>
      <c r="PWC77" s="2"/>
      <c r="PWD77" s="2"/>
      <c r="PWE77" s="2"/>
      <c r="PWF77" s="2"/>
      <c r="PWG77" s="2"/>
      <c r="PWH77" s="2"/>
      <c r="PWI77" s="2"/>
      <c r="PWJ77" s="2"/>
      <c r="PWK77" s="2"/>
      <c r="PWL77" s="2"/>
      <c r="PWM77" s="2"/>
      <c r="PWN77" s="2"/>
      <c r="PWO77" s="2"/>
      <c r="PWP77" s="2"/>
      <c r="PWQ77" s="2"/>
      <c r="PWR77" s="2"/>
      <c r="PWS77" s="2"/>
      <c r="PWT77" s="2"/>
      <c r="PWU77" s="2"/>
      <c r="PWV77" s="2"/>
      <c r="PWW77" s="2"/>
      <c r="PWX77" s="2"/>
      <c r="PWY77" s="2"/>
      <c r="PWZ77" s="2"/>
      <c r="PXA77" s="2"/>
      <c r="PXB77" s="2"/>
      <c r="PXC77" s="2"/>
      <c r="PXD77" s="2"/>
      <c r="PXE77" s="2"/>
      <c r="PXF77" s="2"/>
      <c r="PXG77" s="2"/>
      <c r="PXH77" s="2"/>
      <c r="PXI77" s="2"/>
      <c r="PXJ77" s="2"/>
      <c r="PXK77" s="2"/>
      <c r="PXL77" s="2"/>
      <c r="PXM77" s="2"/>
      <c r="PXN77" s="2"/>
      <c r="PXO77" s="2"/>
      <c r="PXP77" s="2"/>
      <c r="PXQ77" s="2"/>
      <c r="PXR77" s="2"/>
      <c r="PXS77" s="2"/>
      <c r="PXT77" s="2"/>
      <c r="PXU77" s="2"/>
      <c r="PXV77" s="2"/>
      <c r="PXW77" s="2"/>
      <c r="PXX77" s="2"/>
      <c r="PXY77" s="2"/>
      <c r="PXZ77" s="2"/>
      <c r="PYA77" s="2"/>
      <c r="PYB77" s="2"/>
      <c r="PYC77" s="2"/>
      <c r="PYD77" s="2"/>
      <c r="PYE77" s="2"/>
      <c r="PYF77" s="2"/>
      <c r="PYG77" s="2"/>
      <c r="PYH77" s="2"/>
      <c r="PYI77" s="2"/>
      <c r="PYJ77" s="2"/>
      <c r="PYK77" s="2"/>
      <c r="PYL77" s="2"/>
      <c r="PYM77" s="2"/>
      <c r="PYN77" s="2"/>
      <c r="PYO77" s="2"/>
      <c r="PYP77" s="2"/>
      <c r="PYQ77" s="2"/>
      <c r="PYR77" s="2"/>
      <c r="PYS77" s="2"/>
      <c r="PYT77" s="2"/>
      <c r="PYU77" s="2"/>
      <c r="PYV77" s="2"/>
      <c r="PYW77" s="2"/>
      <c r="PYX77" s="2"/>
      <c r="PYY77" s="2"/>
      <c r="PYZ77" s="2"/>
      <c r="PZA77" s="2"/>
      <c r="PZB77" s="2"/>
      <c r="PZC77" s="2"/>
      <c r="PZD77" s="2"/>
      <c r="PZE77" s="2"/>
      <c r="PZF77" s="2"/>
      <c r="PZG77" s="2"/>
      <c r="PZH77" s="2"/>
      <c r="PZI77" s="2"/>
      <c r="PZJ77" s="2"/>
      <c r="PZK77" s="2"/>
      <c r="PZL77" s="2"/>
      <c r="PZM77" s="2"/>
      <c r="PZN77" s="2"/>
      <c r="PZO77" s="2"/>
      <c r="PZP77" s="2"/>
      <c r="PZQ77" s="2"/>
      <c r="PZR77" s="2"/>
      <c r="PZS77" s="2"/>
      <c r="PZT77" s="2"/>
      <c r="PZU77" s="2"/>
      <c r="PZV77" s="2"/>
      <c r="PZW77" s="2"/>
      <c r="PZX77" s="2"/>
      <c r="PZY77" s="2"/>
      <c r="PZZ77" s="2"/>
      <c r="QAA77" s="2"/>
      <c r="QAB77" s="2"/>
      <c r="QAC77" s="2"/>
      <c r="QAD77" s="2"/>
      <c r="QAE77" s="2"/>
      <c r="QAF77" s="2"/>
      <c r="QAG77" s="2"/>
      <c r="QAH77" s="2"/>
      <c r="QAI77" s="2"/>
      <c r="QAJ77" s="2"/>
      <c r="QAK77" s="2"/>
      <c r="QAL77" s="2"/>
      <c r="QAM77" s="2"/>
      <c r="QAN77" s="2"/>
      <c r="QAO77" s="2"/>
      <c r="QAP77" s="2"/>
      <c r="QAQ77" s="2"/>
      <c r="QAR77" s="2"/>
      <c r="QAS77" s="2"/>
      <c r="QAT77" s="2"/>
      <c r="QAU77" s="2"/>
      <c r="QAV77" s="2"/>
      <c r="QAW77" s="2"/>
      <c r="QAX77" s="2"/>
      <c r="QAY77" s="2"/>
      <c r="QAZ77" s="2"/>
      <c r="QBA77" s="2"/>
      <c r="QBB77" s="2"/>
      <c r="QBC77" s="2"/>
      <c r="QBD77" s="2"/>
      <c r="QBE77" s="2"/>
      <c r="QBF77" s="2"/>
      <c r="QBG77" s="2"/>
      <c r="QBH77" s="2"/>
      <c r="QBI77" s="2"/>
      <c r="QBJ77" s="2"/>
      <c r="QBK77" s="2"/>
      <c r="QBL77" s="2"/>
      <c r="QBM77" s="2"/>
      <c r="QBN77" s="2"/>
      <c r="QBO77" s="2"/>
      <c r="QBP77" s="2"/>
      <c r="QBQ77" s="2"/>
      <c r="QBR77" s="2"/>
      <c r="QBS77" s="2"/>
      <c r="QBT77" s="2"/>
      <c r="QBU77" s="2"/>
      <c r="QBV77" s="2"/>
      <c r="QBW77" s="2"/>
      <c r="QBX77" s="2"/>
      <c r="QBY77" s="2"/>
      <c r="QBZ77" s="2"/>
      <c r="QCA77" s="2"/>
      <c r="QCB77" s="2"/>
      <c r="QCC77" s="2"/>
      <c r="QCD77" s="2"/>
      <c r="QCE77" s="2"/>
      <c r="QCF77" s="2"/>
      <c r="QCG77" s="2"/>
      <c r="QCH77" s="2"/>
      <c r="QCI77" s="2"/>
      <c r="QCJ77" s="2"/>
      <c r="QCK77" s="2"/>
      <c r="QCL77" s="2"/>
      <c r="QCM77" s="2"/>
      <c r="QCN77" s="2"/>
      <c r="QCO77" s="2"/>
      <c r="QCP77" s="2"/>
      <c r="QCQ77" s="2"/>
      <c r="QCR77" s="2"/>
      <c r="QCS77" s="2"/>
      <c r="QCT77" s="2"/>
      <c r="QCU77" s="2"/>
      <c r="QCV77" s="2"/>
      <c r="QCW77" s="2"/>
      <c r="QCX77" s="2"/>
      <c r="QCY77" s="2"/>
      <c r="QCZ77" s="2"/>
      <c r="QDA77" s="2"/>
      <c r="QDB77" s="2"/>
      <c r="QDC77" s="2"/>
      <c r="QDD77" s="2"/>
      <c r="QDE77" s="2"/>
      <c r="QDF77" s="2"/>
      <c r="QDG77" s="2"/>
      <c r="QDH77" s="2"/>
      <c r="QDI77" s="2"/>
      <c r="QDJ77" s="2"/>
      <c r="QDK77" s="2"/>
      <c r="QDL77" s="2"/>
      <c r="QDM77" s="2"/>
      <c r="QDN77" s="2"/>
      <c r="QDO77" s="2"/>
      <c r="QDP77" s="2"/>
      <c r="QDQ77" s="2"/>
      <c r="QDR77" s="2"/>
      <c r="QDS77" s="2"/>
      <c r="QDT77" s="2"/>
      <c r="QDU77" s="2"/>
      <c r="QDV77" s="2"/>
      <c r="QDW77" s="2"/>
      <c r="QDX77" s="2"/>
      <c r="QDY77" s="2"/>
      <c r="QDZ77" s="2"/>
      <c r="QEA77" s="2"/>
      <c r="QEB77" s="2"/>
      <c r="QEC77" s="2"/>
      <c r="QED77" s="2"/>
      <c r="QEE77" s="2"/>
      <c r="QEF77" s="2"/>
      <c r="QEG77" s="2"/>
      <c r="QEH77" s="2"/>
      <c r="QEI77" s="2"/>
      <c r="QEJ77" s="2"/>
      <c r="QEK77" s="2"/>
      <c r="QEL77" s="2"/>
      <c r="QEM77" s="2"/>
      <c r="QEN77" s="2"/>
      <c r="QEO77" s="2"/>
      <c r="QEP77" s="2"/>
      <c r="QEQ77" s="2"/>
      <c r="QER77" s="2"/>
      <c r="QES77" s="2"/>
      <c r="QET77" s="2"/>
      <c r="QEU77" s="2"/>
      <c r="QEV77" s="2"/>
      <c r="QEW77" s="2"/>
      <c r="QEX77" s="2"/>
      <c r="QEY77" s="2"/>
      <c r="QEZ77" s="2"/>
      <c r="QFA77" s="2"/>
      <c r="QFB77" s="2"/>
      <c r="QFC77" s="2"/>
      <c r="QFD77" s="2"/>
      <c r="QFE77" s="2"/>
      <c r="QFF77" s="2"/>
      <c r="QFG77" s="2"/>
      <c r="QFH77" s="2"/>
      <c r="QFI77" s="2"/>
      <c r="QFJ77" s="2"/>
      <c r="QFK77" s="2"/>
      <c r="QFL77" s="2"/>
      <c r="QFM77" s="2"/>
      <c r="QFN77" s="2"/>
      <c r="QFO77" s="2"/>
      <c r="QFP77" s="2"/>
      <c r="QFQ77" s="2"/>
      <c r="QFR77" s="2"/>
      <c r="QFS77" s="2"/>
      <c r="QFT77" s="2"/>
      <c r="QFU77" s="2"/>
      <c r="QFV77" s="2"/>
      <c r="QFW77" s="2"/>
      <c r="QFX77" s="2"/>
      <c r="QFY77" s="2"/>
      <c r="QFZ77" s="2"/>
      <c r="QGA77" s="2"/>
      <c r="QGB77" s="2"/>
      <c r="QGC77" s="2"/>
      <c r="QGD77" s="2"/>
      <c r="QGE77" s="2"/>
      <c r="QGF77" s="2"/>
      <c r="QGG77" s="2"/>
      <c r="QGH77" s="2"/>
      <c r="QGI77" s="2"/>
      <c r="QGJ77" s="2"/>
      <c r="QGK77" s="2"/>
      <c r="QGL77" s="2"/>
      <c r="QGM77" s="2"/>
      <c r="QGN77" s="2"/>
      <c r="QGO77" s="2"/>
      <c r="QGP77" s="2"/>
      <c r="QGQ77" s="2"/>
      <c r="QGR77" s="2"/>
      <c r="QGS77" s="2"/>
      <c r="QGT77" s="2"/>
      <c r="QGU77" s="2"/>
      <c r="QGV77" s="2"/>
      <c r="QGW77" s="2"/>
      <c r="QGX77" s="2"/>
      <c r="QGY77" s="2"/>
      <c r="QGZ77" s="2"/>
      <c r="QHA77" s="2"/>
      <c r="QHB77" s="2"/>
      <c r="QHC77" s="2"/>
      <c r="QHD77" s="2"/>
      <c r="QHE77" s="2"/>
      <c r="QHF77" s="2"/>
      <c r="QHG77" s="2"/>
      <c r="QHH77" s="2"/>
      <c r="QHI77" s="2"/>
      <c r="QHJ77" s="2"/>
      <c r="QHK77" s="2"/>
      <c r="QHL77" s="2"/>
      <c r="QHM77" s="2"/>
      <c r="QHN77" s="2"/>
      <c r="QHO77" s="2"/>
      <c r="QHP77" s="2"/>
      <c r="QHQ77" s="2"/>
      <c r="QHR77" s="2"/>
      <c r="QHS77" s="2"/>
      <c r="QHT77" s="2"/>
      <c r="QHU77" s="2"/>
      <c r="QHV77" s="2"/>
      <c r="QHW77" s="2"/>
      <c r="QHX77" s="2"/>
      <c r="QHY77" s="2"/>
      <c r="QHZ77" s="2"/>
      <c r="QIA77" s="2"/>
      <c r="QIB77" s="2"/>
      <c r="QIC77" s="2"/>
      <c r="QID77" s="2"/>
      <c r="QIE77" s="2"/>
      <c r="QIF77" s="2"/>
      <c r="QIG77" s="2"/>
      <c r="QIH77" s="2"/>
      <c r="QII77" s="2"/>
      <c r="QIJ77" s="2"/>
      <c r="QIK77" s="2"/>
      <c r="QIL77" s="2"/>
      <c r="QIM77" s="2"/>
      <c r="QIN77" s="2"/>
      <c r="QIO77" s="2"/>
      <c r="QIP77" s="2"/>
      <c r="QIQ77" s="2"/>
      <c r="QIR77" s="2"/>
      <c r="QIS77" s="2"/>
      <c r="QIT77" s="2"/>
      <c r="QIU77" s="2"/>
      <c r="QIV77" s="2"/>
      <c r="QIW77" s="2"/>
      <c r="QIX77" s="2"/>
      <c r="QIY77" s="2"/>
      <c r="QIZ77" s="2"/>
      <c r="QJA77" s="2"/>
      <c r="QJB77" s="2"/>
      <c r="QJC77" s="2"/>
      <c r="QJD77" s="2"/>
      <c r="QJE77" s="2"/>
      <c r="QJF77" s="2"/>
      <c r="QJG77" s="2"/>
      <c r="QJH77" s="2"/>
      <c r="QJI77" s="2"/>
      <c r="QJJ77" s="2"/>
      <c r="QJK77" s="2"/>
      <c r="QJL77" s="2"/>
      <c r="QJM77" s="2"/>
      <c r="QJN77" s="2"/>
      <c r="QJO77" s="2"/>
      <c r="QJP77" s="2"/>
      <c r="QJQ77" s="2"/>
      <c r="QJR77" s="2"/>
      <c r="QJS77" s="2"/>
      <c r="QJT77" s="2"/>
      <c r="QJU77" s="2"/>
      <c r="QJV77" s="2"/>
      <c r="QJW77" s="2"/>
      <c r="QJX77" s="2"/>
      <c r="QJY77" s="2"/>
      <c r="QJZ77" s="2"/>
      <c r="QKA77" s="2"/>
      <c r="QKB77" s="2"/>
      <c r="QKC77" s="2"/>
      <c r="QKD77" s="2"/>
      <c r="QKE77" s="2"/>
      <c r="QKF77" s="2"/>
      <c r="QKG77" s="2"/>
      <c r="QKH77" s="2"/>
      <c r="QKI77" s="2"/>
      <c r="QKJ77" s="2"/>
      <c r="QKK77" s="2"/>
      <c r="QKL77" s="2"/>
      <c r="QKM77" s="2"/>
      <c r="QKN77" s="2"/>
      <c r="QKO77" s="2"/>
      <c r="QKP77" s="2"/>
      <c r="QKQ77" s="2"/>
      <c r="QKR77" s="2"/>
      <c r="QKS77" s="2"/>
      <c r="QKT77" s="2"/>
      <c r="QKU77" s="2"/>
      <c r="QKV77" s="2"/>
      <c r="QKW77" s="2"/>
      <c r="QKX77" s="2"/>
      <c r="QKY77" s="2"/>
      <c r="QKZ77" s="2"/>
      <c r="QLA77" s="2"/>
      <c r="QLB77" s="2"/>
      <c r="QLC77" s="2"/>
      <c r="QLD77" s="2"/>
      <c r="QLE77" s="2"/>
      <c r="QLF77" s="2"/>
      <c r="QLG77" s="2"/>
      <c r="QLH77" s="2"/>
      <c r="QLI77" s="2"/>
      <c r="QLJ77" s="2"/>
      <c r="QLK77" s="2"/>
      <c r="QLL77" s="2"/>
      <c r="QLM77" s="2"/>
      <c r="QLN77" s="2"/>
      <c r="QLO77" s="2"/>
      <c r="QLP77" s="2"/>
      <c r="QLQ77" s="2"/>
      <c r="QLR77" s="2"/>
      <c r="QLS77" s="2"/>
      <c r="QLT77" s="2"/>
      <c r="QLU77" s="2"/>
      <c r="QLV77" s="2"/>
      <c r="QLW77" s="2"/>
      <c r="QLX77" s="2"/>
      <c r="QLY77" s="2"/>
      <c r="QLZ77" s="2"/>
      <c r="QMA77" s="2"/>
      <c r="QMB77" s="2"/>
      <c r="QMC77" s="2"/>
      <c r="QMD77" s="2"/>
      <c r="QME77" s="2"/>
      <c r="QMF77" s="2"/>
      <c r="QMG77" s="2"/>
      <c r="QMH77" s="2"/>
      <c r="QMI77" s="2"/>
      <c r="QMJ77" s="2"/>
      <c r="QMK77" s="2"/>
      <c r="QML77" s="2"/>
      <c r="QMM77" s="2"/>
      <c r="QMN77" s="2"/>
      <c r="QMO77" s="2"/>
      <c r="QMP77" s="2"/>
      <c r="QMQ77" s="2"/>
      <c r="QMR77" s="2"/>
      <c r="QMS77" s="2"/>
      <c r="QMT77" s="2"/>
      <c r="QMU77" s="2"/>
      <c r="QMV77" s="2"/>
      <c r="QMW77" s="2"/>
      <c r="QMX77" s="2"/>
      <c r="QMY77" s="2"/>
      <c r="QMZ77" s="2"/>
      <c r="QNA77" s="2"/>
      <c r="QNB77" s="2"/>
      <c r="QNC77" s="2"/>
      <c r="QND77" s="2"/>
      <c r="QNE77" s="2"/>
      <c r="QNF77" s="2"/>
      <c r="QNG77" s="2"/>
      <c r="QNH77" s="2"/>
      <c r="QNI77" s="2"/>
      <c r="QNJ77" s="2"/>
      <c r="QNK77" s="2"/>
      <c r="QNL77" s="2"/>
      <c r="QNM77" s="2"/>
      <c r="QNN77" s="2"/>
      <c r="QNO77" s="2"/>
      <c r="QNP77" s="2"/>
      <c r="QNQ77" s="2"/>
      <c r="QNR77" s="2"/>
      <c r="QNS77" s="2"/>
      <c r="QNT77" s="2"/>
      <c r="QNU77" s="2"/>
      <c r="QNV77" s="2"/>
      <c r="QNW77" s="2"/>
      <c r="QNX77" s="2"/>
      <c r="QNY77" s="2"/>
      <c r="QNZ77" s="2"/>
      <c r="QOA77" s="2"/>
      <c r="QOB77" s="2"/>
      <c r="QOC77" s="2"/>
      <c r="QOD77" s="2"/>
      <c r="QOE77" s="2"/>
      <c r="QOF77" s="2"/>
      <c r="QOG77" s="2"/>
      <c r="QOH77" s="2"/>
      <c r="QOI77" s="2"/>
      <c r="QOJ77" s="2"/>
      <c r="QOK77" s="2"/>
      <c r="QOL77" s="2"/>
      <c r="QOM77" s="2"/>
      <c r="QON77" s="2"/>
      <c r="QOO77" s="2"/>
      <c r="QOP77" s="2"/>
      <c r="QOQ77" s="2"/>
      <c r="QOR77" s="2"/>
      <c r="QOS77" s="2"/>
      <c r="QOT77" s="2"/>
      <c r="QOU77" s="2"/>
      <c r="QOV77" s="2"/>
      <c r="QOW77" s="2"/>
      <c r="QOX77" s="2"/>
      <c r="QOY77" s="2"/>
      <c r="QOZ77" s="2"/>
      <c r="QPA77" s="2"/>
      <c r="QPB77" s="2"/>
      <c r="QPC77" s="2"/>
      <c r="QPD77" s="2"/>
      <c r="QPE77" s="2"/>
      <c r="QPF77" s="2"/>
      <c r="QPG77" s="2"/>
      <c r="QPH77" s="2"/>
      <c r="QPI77" s="2"/>
      <c r="QPJ77" s="2"/>
      <c r="QPK77" s="2"/>
      <c r="QPL77" s="2"/>
      <c r="QPM77" s="2"/>
      <c r="QPN77" s="2"/>
      <c r="QPO77" s="2"/>
      <c r="QPP77" s="2"/>
      <c r="QPQ77" s="2"/>
      <c r="QPR77" s="2"/>
      <c r="QPS77" s="2"/>
      <c r="QPT77" s="2"/>
      <c r="QPU77" s="2"/>
      <c r="QPV77" s="2"/>
      <c r="QPW77" s="2"/>
      <c r="QPX77" s="2"/>
      <c r="QPY77" s="2"/>
      <c r="QPZ77" s="2"/>
      <c r="QQA77" s="2"/>
      <c r="QQB77" s="2"/>
      <c r="QQC77" s="2"/>
      <c r="QQD77" s="2"/>
      <c r="QQE77" s="2"/>
      <c r="QQF77" s="2"/>
      <c r="QQG77" s="2"/>
      <c r="QQH77" s="2"/>
      <c r="QQI77" s="2"/>
      <c r="QQJ77" s="2"/>
      <c r="QQK77" s="2"/>
      <c r="QQL77" s="2"/>
      <c r="QQM77" s="2"/>
      <c r="QQN77" s="2"/>
      <c r="QQO77" s="2"/>
      <c r="QQP77" s="2"/>
      <c r="QQQ77" s="2"/>
      <c r="QQR77" s="2"/>
      <c r="QQS77" s="2"/>
      <c r="QQT77" s="2"/>
      <c r="QQU77" s="2"/>
      <c r="QQV77" s="2"/>
      <c r="QQW77" s="2"/>
      <c r="QQX77" s="2"/>
      <c r="QQY77" s="2"/>
      <c r="QQZ77" s="2"/>
      <c r="QRA77" s="2"/>
      <c r="QRB77" s="2"/>
      <c r="QRC77" s="2"/>
      <c r="QRD77" s="2"/>
      <c r="QRE77" s="2"/>
      <c r="QRF77" s="2"/>
      <c r="QRG77" s="2"/>
      <c r="QRH77" s="2"/>
      <c r="QRI77" s="2"/>
      <c r="QRJ77" s="2"/>
      <c r="QRK77" s="2"/>
      <c r="QRL77" s="2"/>
      <c r="QRM77" s="2"/>
      <c r="QRN77" s="2"/>
      <c r="QRO77" s="2"/>
      <c r="QRP77" s="2"/>
      <c r="QRQ77" s="2"/>
      <c r="QRR77" s="2"/>
      <c r="QRS77" s="2"/>
      <c r="QRT77" s="2"/>
      <c r="QRU77" s="2"/>
      <c r="QRV77" s="2"/>
      <c r="QRW77" s="2"/>
      <c r="QRX77" s="2"/>
      <c r="QRY77" s="2"/>
      <c r="QRZ77" s="2"/>
      <c r="QSA77" s="2"/>
      <c r="QSB77" s="2"/>
      <c r="QSC77" s="2"/>
      <c r="QSD77" s="2"/>
      <c r="QSE77" s="2"/>
      <c r="QSF77" s="2"/>
      <c r="QSG77" s="2"/>
      <c r="QSH77" s="2"/>
      <c r="QSI77" s="2"/>
      <c r="QSJ77" s="2"/>
      <c r="QSK77" s="2"/>
      <c r="QSL77" s="2"/>
      <c r="QSM77" s="2"/>
      <c r="QSN77" s="2"/>
      <c r="QSO77" s="2"/>
      <c r="QSP77" s="2"/>
      <c r="QSQ77" s="2"/>
      <c r="QSR77" s="2"/>
      <c r="QSS77" s="2"/>
      <c r="QST77" s="2"/>
      <c r="QSU77" s="2"/>
      <c r="QSV77" s="2"/>
      <c r="QSW77" s="2"/>
      <c r="QSX77" s="2"/>
      <c r="QSY77" s="2"/>
      <c r="QSZ77" s="2"/>
      <c r="QTA77" s="2"/>
      <c r="QTB77" s="2"/>
      <c r="QTC77" s="2"/>
      <c r="QTD77" s="2"/>
      <c r="QTE77" s="2"/>
      <c r="QTF77" s="2"/>
      <c r="QTG77" s="2"/>
      <c r="QTH77" s="2"/>
      <c r="QTI77" s="2"/>
      <c r="QTJ77" s="2"/>
      <c r="QTK77" s="2"/>
      <c r="QTL77" s="2"/>
      <c r="QTM77" s="2"/>
      <c r="QTN77" s="2"/>
      <c r="QTO77" s="2"/>
      <c r="QTP77" s="2"/>
      <c r="QTQ77" s="2"/>
      <c r="QTR77" s="2"/>
      <c r="QTS77" s="2"/>
      <c r="QTT77" s="2"/>
      <c r="QTU77" s="2"/>
      <c r="QTV77" s="2"/>
      <c r="QTW77" s="2"/>
      <c r="QTX77" s="2"/>
      <c r="QTY77" s="2"/>
      <c r="QTZ77" s="2"/>
      <c r="QUA77" s="2"/>
      <c r="QUB77" s="2"/>
      <c r="QUC77" s="2"/>
      <c r="QUD77" s="2"/>
      <c r="QUE77" s="2"/>
      <c r="QUF77" s="2"/>
      <c r="QUG77" s="2"/>
      <c r="QUH77" s="2"/>
      <c r="QUI77" s="2"/>
      <c r="QUJ77" s="2"/>
      <c r="QUK77" s="2"/>
      <c r="QUL77" s="2"/>
      <c r="QUM77" s="2"/>
      <c r="QUN77" s="2"/>
      <c r="QUO77" s="2"/>
      <c r="QUP77" s="2"/>
      <c r="QUQ77" s="2"/>
      <c r="QUR77" s="2"/>
      <c r="QUS77" s="2"/>
      <c r="QUT77" s="2"/>
      <c r="QUU77" s="2"/>
      <c r="QUV77" s="2"/>
      <c r="QUW77" s="2"/>
      <c r="QUX77" s="2"/>
      <c r="QUY77" s="2"/>
      <c r="QUZ77" s="2"/>
      <c r="QVA77" s="2"/>
      <c r="QVB77" s="2"/>
      <c r="QVC77" s="2"/>
      <c r="QVD77" s="2"/>
      <c r="QVE77" s="2"/>
      <c r="QVF77" s="2"/>
      <c r="QVG77" s="2"/>
      <c r="QVH77" s="2"/>
      <c r="QVI77" s="2"/>
      <c r="QVJ77" s="2"/>
      <c r="QVK77" s="2"/>
      <c r="QVL77" s="2"/>
      <c r="QVM77" s="2"/>
      <c r="QVN77" s="2"/>
      <c r="QVO77" s="2"/>
      <c r="QVP77" s="2"/>
      <c r="QVQ77" s="2"/>
      <c r="QVR77" s="2"/>
      <c r="QVS77" s="2"/>
      <c r="QVT77" s="2"/>
      <c r="QVU77" s="2"/>
      <c r="QVV77" s="2"/>
      <c r="QVW77" s="2"/>
      <c r="QVX77" s="2"/>
      <c r="QVY77" s="2"/>
      <c r="QVZ77" s="2"/>
      <c r="QWA77" s="2"/>
      <c r="QWB77" s="2"/>
      <c r="QWC77" s="2"/>
      <c r="QWD77" s="2"/>
      <c r="QWE77" s="2"/>
      <c r="QWF77" s="2"/>
      <c r="QWG77" s="2"/>
      <c r="QWH77" s="2"/>
      <c r="QWI77" s="2"/>
      <c r="QWJ77" s="2"/>
      <c r="QWK77" s="2"/>
      <c r="QWL77" s="2"/>
      <c r="QWM77" s="2"/>
      <c r="QWN77" s="2"/>
      <c r="QWO77" s="2"/>
      <c r="QWP77" s="2"/>
      <c r="QWQ77" s="2"/>
      <c r="QWR77" s="2"/>
      <c r="QWS77" s="2"/>
      <c r="QWT77" s="2"/>
      <c r="QWU77" s="2"/>
      <c r="QWV77" s="2"/>
      <c r="QWW77" s="2"/>
      <c r="QWX77" s="2"/>
      <c r="QWY77" s="2"/>
      <c r="QWZ77" s="2"/>
      <c r="QXA77" s="2"/>
      <c r="QXB77" s="2"/>
      <c r="QXC77" s="2"/>
      <c r="QXD77" s="2"/>
      <c r="QXE77" s="2"/>
      <c r="QXF77" s="2"/>
      <c r="QXG77" s="2"/>
      <c r="QXH77" s="2"/>
      <c r="QXI77" s="2"/>
      <c r="QXJ77" s="2"/>
      <c r="QXK77" s="2"/>
      <c r="QXL77" s="2"/>
      <c r="QXM77" s="2"/>
      <c r="QXN77" s="2"/>
      <c r="QXO77" s="2"/>
      <c r="QXP77" s="2"/>
      <c r="QXQ77" s="2"/>
      <c r="QXR77" s="2"/>
      <c r="QXS77" s="2"/>
      <c r="QXT77" s="2"/>
      <c r="QXU77" s="2"/>
      <c r="QXV77" s="2"/>
      <c r="QXW77" s="2"/>
      <c r="QXX77" s="2"/>
      <c r="QXY77" s="2"/>
      <c r="QXZ77" s="2"/>
      <c r="QYA77" s="2"/>
      <c r="QYB77" s="2"/>
      <c r="QYC77" s="2"/>
      <c r="QYD77" s="2"/>
      <c r="QYE77" s="2"/>
      <c r="QYF77" s="2"/>
      <c r="QYG77" s="2"/>
      <c r="QYH77" s="2"/>
      <c r="QYI77" s="2"/>
      <c r="QYJ77" s="2"/>
      <c r="QYK77" s="2"/>
      <c r="QYL77" s="2"/>
      <c r="QYM77" s="2"/>
      <c r="QYN77" s="2"/>
      <c r="QYO77" s="2"/>
      <c r="QYP77" s="2"/>
      <c r="QYQ77" s="2"/>
      <c r="QYR77" s="2"/>
      <c r="QYS77" s="2"/>
      <c r="QYT77" s="2"/>
      <c r="QYU77" s="2"/>
      <c r="QYV77" s="2"/>
      <c r="QYW77" s="2"/>
      <c r="QYX77" s="2"/>
      <c r="QYY77" s="2"/>
      <c r="QYZ77" s="2"/>
      <c r="QZA77" s="2"/>
      <c r="QZB77" s="2"/>
      <c r="QZC77" s="2"/>
      <c r="QZD77" s="2"/>
      <c r="QZE77" s="2"/>
      <c r="QZF77" s="2"/>
      <c r="QZG77" s="2"/>
      <c r="QZH77" s="2"/>
      <c r="QZI77" s="2"/>
      <c r="QZJ77" s="2"/>
      <c r="QZK77" s="2"/>
      <c r="QZL77" s="2"/>
      <c r="QZM77" s="2"/>
      <c r="QZN77" s="2"/>
      <c r="QZO77" s="2"/>
      <c r="QZP77" s="2"/>
      <c r="QZQ77" s="2"/>
      <c r="QZR77" s="2"/>
      <c r="QZS77" s="2"/>
      <c r="QZT77" s="2"/>
      <c r="QZU77" s="2"/>
      <c r="QZV77" s="2"/>
      <c r="QZW77" s="2"/>
      <c r="QZX77" s="2"/>
      <c r="QZY77" s="2"/>
      <c r="QZZ77" s="2"/>
      <c r="RAA77" s="2"/>
      <c r="RAB77" s="2"/>
      <c r="RAC77" s="2"/>
      <c r="RAD77" s="2"/>
      <c r="RAE77" s="2"/>
      <c r="RAF77" s="2"/>
      <c r="RAG77" s="2"/>
      <c r="RAH77" s="2"/>
      <c r="RAI77" s="2"/>
      <c r="RAJ77" s="2"/>
      <c r="RAK77" s="2"/>
      <c r="RAL77" s="2"/>
      <c r="RAM77" s="2"/>
      <c r="RAN77" s="2"/>
      <c r="RAO77" s="2"/>
      <c r="RAP77" s="2"/>
      <c r="RAQ77" s="2"/>
      <c r="RAR77" s="2"/>
      <c r="RAS77" s="2"/>
      <c r="RAT77" s="2"/>
      <c r="RAU77" s="2"/>
      <c r="RAV77" s="2"/>
      <c r="RAW77" s="2"/>
      <c r="RAX77" s="2"/>
      <c r="RAY77" s="2"/>
      <c r="RAZ77" s="2"/>
      <c r="RBA77" s="2"/>
      <c r="RBB77" s="2"/>
      <c r="RBC77" s="2"/>
      <c r="RBD77" s="2"/>
      <c r="RBE77" s="2"/>
      <c r="RBF77" s="2"/>
      <c r="RBG77" s="2"/>
      <c r="RBH77" s="2"/>
      <c r="RBI77" s="2"/>
      <c r="RBJ77" s="2"/>
      <c r="RBK77" s="2"/>
      <c r="RBL77" s="2"/>
      <c r="RBM77" s="2"/>
      <c r="RBN77" s="2"/>
      <c r="RBO77" s="2"/>
      <c r="RBP77" s="2"/>
      <c r="RBQ77" s="2"/>
      <c r="RBR77" s="2"/>
      <c r="RBS77" s="2"/>
      <c r="RBT77" s="2"/>
      <c r="RBU77" s="2"/>
      <c r="RBV77" s="2"/>
      <c r="RBW77" s="2"/>
      <c r="RBX77" s="2"/>
      <c r="RBY77" s="2"/>
      <c r="RBZ77" s="2"/>
      <c r="RCA77" s="2"/>
      <c r="RCB77" s="2"/>
      <c r="RCC77" s="2"/>
      <c r="RCD77" s="2"/>
      <c r="RCE77" s="2"/>
      <c r="RCF77" s="2"/>
      <c r="RCG77" s="2"/>
      <c r="RCH77" s="2"/>
      <c r="RCI77" s="2"/>
      <c r="RCJ77" s="2"/>
      <c r="RCK77" s="2"/>
      <c r="RCL77" s="2"/>
      <c r="RCM77" s="2"/>
      <c r="RCN77" s="2"/>
      <c r="RCO77" s="2"/>
      <c r="RCP77" s="2"/>
      <c r="RCQ77" s="2"/>
      <c r="RCR77" s="2"/>
      <c r="RCS77" s="2"/>
      <c r="RCT77" s="2"/>
      <c r="RCU77" s="2"/>
      <c r="RCV77" s="2"/>
      <c r="RCW77" s="2"/>
      <c r="RCX77" s="2"/>
      <c r="RCY77" s="2"/>
      <c r="RCZ77" s="2"/>
      <c r="RDA77" s="2"/>
      <c r="RDB77" s="2"/>
      <c r="RDC77" s="2"/>
      <c r="RDD77" s="2"/>
      <c r="RDE77" s="2"/>
      <c r="RDF77" s="2"/>
      <c r="RDG77" s="2"/>
      <c r="RDH77" s="2"/>
      <c r="RDI77" s="2"/>
      <c r="RDJ77" s="2"/>
      <c r="RDK77" s="2"/>
      <c r="RDL77" s="2"/>
      <c r="RDM77" s="2"/>
      <c r="RDN77" s="2"/>
      <c r="RDO77" s="2"/>
      <c r="RDP77" s="2"/>
      <c r="RDQ77" s="2"/>
      <c r="RDR77" s="2"/>
      <c r="RDS77" s="2"/>
      <c r="RDT77" s="2"/>
      <c r="RDU77" s="2"/>
      <c r="RDV77" s="2"/>
      <c r="RDW77" s="2"/>
      <c r="RDX77" s="2"/>
      <c r="RDY77" s="2"/>
      <c r="RDZ77" s="2"/>
      <c r="REA77" s="2"/>
      <c r="REB77" s="2"/>
      <c r="REC77" s="2"/>
      <c r="RED77" s="2"/>
      <c r="REE77" s="2"/>
      <c r="REF77" s="2"/>
      <c r="REG77" s="2"/>
      <c r="REH77" s="2"/>
      <c r="REI77" s="2"/>
      <c r="REJ77" s="2"/>
      <c r="REK77" s="2"/>
      <c r="REL77" s="2"/>
      <c r="REM77" s="2"/>
      <c r="REN77" s="2"/>
      <c r="REO77" s="2"/>
      <c r="REP77" s="2"/>
      <c r="REQ77" s="2"/>
      <c r="RER77" s="2"/>
      <c r="RES77" s="2"/>
      <c r="RET77" s="2"/>
      <c r="REU77" s="2"/>
      <c r="REV77" s="2"/>
      <c r="REW77" s="2"/>
      <c r="REX77" s="2"/>
      <c r="REY77" s="2"/>
      <c r="REZ77" s="2"/>
      <c r="RFA77" s="2"/>
      <c r="RFB77" s="2"/>
      <c r="RFC77" s="2"/>
      <c r="RFD77" s="2"/>
      <c r="RFE77" s="2"/>
      <c r="RFF77" s="2"/>
      <c r="RFG77" s="2"/>
      <c r="RFH77" s="2"/>
      <c r="RFI77" s="2"/>
      <c r="RFJ77" s="2"/>
      <c r="RFK77" s="2"/>
      <c r="RFL77" s="2"/>
      <c r="RFM77" s="2"/>
      <c r="RFN77" s="2"/>
      <c r="RFO77" s="2"/>
      <c r="RFP77" s="2"/>
      <c r="RFQ77" s="2"/>
      <c r="RFR77" s="2"/>
      <c r="RFS77" s="2"/>
      <c r="RFT77" s="2"/>
      <c r="RFU77" s="2"/>
      <c r="RFV77" s="2"/>
      <c r="RFW77" s="2"/>
      <c r="RFX77" s="2"/>
      <c r="RFY77" s="2"/>
      <c r="RFZ77" s="2"/>
      <c r="RGA77" s="2"/>
      <c r="RGB77" s="2"/>
      <c r="RGC77" s="2"/>
      <c r="RGD77" s="2"/>
      <c r="RGE77" s="2"/>
      <c r="RGF77" s="2"/>
      <c r="RGG77" s="2"/>
      <c r="RGH77" s="2"/>
      <c r="RGI77" s="2"/>
      <c r="RGJ77" s="2"/>
      <c r="RGK77" s="2"/>
      <c r="RGL77" s="2"/>
      <c r="RGM77" s="2"/>
      <c r="RGN77" s="2"/>
      <c r="RGO77" s="2"/>
      <c r="RGP77" s="2"/>
      <c r="RGQ77" s="2"/>
      <c r="RGR77" s="2"/>
      <c r="RGS77" s="2"/>
      <c r="RGT77" s="2"/>
      <c r="RGU77" s="2"/>
      <c r="RGV77" s="2"/>
      <c r="RGW77" s="2"/>
      <c r="RGX77" s="2"/>
      <c r="RGY77" s="2"/>
      <c r="RGZ77" s="2"/>
      <c r="RHA77" s="2"/>
      <c r="RHB77" s="2"/>
      <c r="RHC77" s="2"/>
      <c r="RHD77" s="2"/>
      <c r="RHE77" s="2"/>
      <c r="RHF77" s="2"/>
      <c r="RHG77" s="2"/>
      <c r="RHH77" s="2"/>
      <c r="RHI77" s="2"/>
      <c r="RHJ77" s="2"/>
      <c r="RHK77" s="2"/>
      <c r="RHL77" s="2"/>
      <c r="RHM77" s="2"/>
      <c r="RHN77" s="2"/>
      <c r="RHO77" s="2"/>
      <c r="RHP77" s="2"/>
      <c r="RHQ77" s="2"/>
      <c r="RHR77" s="2"/>
      <c r="RHS77" s="2"/>
      <c r="RHT77" s="2"/>
      <c r="RHU77" s="2"/>
      <c r="RHV77" s="2"/>
      <c r="RHW77" s="2"/>
      <c r="RHX77" s="2"/>
      <c r="RHY77" s="2"/>
      <c r="RHZ77" s="2"/>
      <c r="RIA77" s="2"/>
      <c r="RIB77" s="2"/>
      <c r="RIC77" s="2"/>
      <c r="RID77" s="2"/>
      <c r="RIE77" s="2"/>
      <c r="RIF77" s="2"/>
      <c r="RIG77" s="2"/>
      <c r="RIH77" s="2"/>
      <c r="RII77" s="2"/>
      <c r="RIJ77" s="2"/>
      <c r="RIK77" s="2"/>
      <c r="RIL77" s="2"/>
      <c r="RIM77" s="2"/>
      <c r="RIN77" s="2"/>
      <c r="RIO77" s="2"/>
      <c r="RIP77" s="2"/>
      <c r="RIQ77" s="2"/>
      <c r="RIR77" s="2"/>
      <c r="RIS77" s="2"/>
      <c r="RIT77" s="2"/>
      <c r="RIU77" s="2"/>
      <c r="RIV77" s="2"/>
      <c r="RIW77" s="2"/>
      <c r="RIX77" s="2"/>
      <c r="RIY77" s="2"/>
      <c r="RIZ77" s="2"/>
      <c r="RJA77" s="2"/>
      <c r="RJB77" s="2"/>
      <c r="RJC77" s="2"/>
      <c r="RJD77" s="2"/>
      <c r="RJE77" s="2"/>
      <c r="RJF77" s="2"/>
      <c r="RJG77" s="2"/>
      <c r="RJH77" s="2"/>
      <c r="RJI77" s="2"/>
      <c r="RJJ77" s="2"/>
      <c r="RJK77" s="2"/>
      <c r="RJL77" s="2"/>
      <c r="RJM77" s="2"/>
      <c r="RJN77" s="2"/>
      <c r="RJO77" s="2"/>
      <c r="RJP77" s="2"/>
      <c r="RJQ77" s="2"/>
      <c r="RJR77" s="2"/>
      <c r="RJS77" s="2"/>
      <c r="RJT77" s="2"/>
      <c r="RJU77" s="2"/>
      <c r="RJV77" s="2"/>
      <c r="RJW77" s="2"/>
      <c r="RJX77" s="2"/>
      <c r="RJY77" s="2"/>
      <c r="RJZ77" s="2"/>
      <c r="RKA77" s="2"/>
      <c r="RKB77" s="2"/>
      <c r="RKC77" s="2"/>
      <c r="RKD77" s="2"/>
      <c r="RKE77" s="2"/>
      <c r="RKF77" s="2"/>
      <c r="RKG77" s="2"/>
      <c r="RKH77" s="2"/>
      <c r="RKI77" s="2"/>
      <c r="RKJ77" s="2"/>
      <c r="RKK77" s="2"/>
      <c r="RKL77" s="2"/>
      <c r="RKM77" s="2"/>
      <c r="RKN77" s="2"/>
      <c r="RKO77" s="2"/>
      <c r="RKP77" s="2"/>
      <c r="RKQ77" s="2"/>
      <c r="RKR77" s="2"/>
      <c r="RKS77" s="2"/>
      <c r="RKT77" s="2"/>
      <c r="RKU77" s="2"/>
      <c r="RKV77" s="2"/>
      <c r="RKW77" s="2"/>
      <c r="RKX77" s="2"/>
      <c r="RKY77" s="2"/>
      <c r="RKZ77" s="2"/>
      <c r="RLA77" s="2"/>
      <c r="RLB77" s="2"/>
      <c r="RLC77" s="2"/>
      <c r="RLD77" s="2"/>
      <c r="RLE77" s="2"/>
      <c r="RLF77" s="2"/>
      <c r="RLG77" s="2"/>
      <c r="RLH77" s="2"/>
      <c r="RLI77" s="2"/>
      <c r="RLJ77" s="2"/>
      <c r="RLK77" s="2"/>
      <c r="RLL77" s="2"/>
      <c r="RLM77" s="2"/>
      <c r="RLN77" s="2"/>
      <c r="RLO77" s="2"/>
      <c r="RLP77" s="2"/>
      <c r="RLQ77" s="2"/>
      <c r="RLR77" s="2"/>
      <c r="RLS77" s="2"/>
      <c r="RLT77" s="2"/>
      <c r="RLU77" s="2"/>
      <c r="RLV77" s="2"/>
      <c r="RLW77" s="2"/>
      <c r="RLX77" s="2"/>
      <c r="RLY77" s="2"/>
      <c r="RLZ77" s="2"/>
      <c r="RMA77" s="2"/>
      <c r="RMB77" s="2"/>
      <c r="RMC77" s="2"/>
      <c r="RMD77" s="2"/>
      <c r="RME77" s="2"/>
      <c r="RMF77" s="2"/>
      <c r="RMG77" s="2"/>
      <c r="RMH77" s="2"/>
      <c r="RMI77" s="2"/>
      <c r="RMJ77" s="2"/>
      <c r="RMK77" s="2"/>
      <c r="RML77" s="2"/>
      <c r="RMM77" s="2"/>
      <c r="RMN77" s="2"/>
      <c r="RMO77" s="2"/>
      <c r="RMP77" s="2"/>
      <c r="RMQ77" s="2"/>
      <c r="RMR77" s="2"/>
      <c r="RMS77" s="2"/>
      <c r="RMT77" s="2"/>
      <c r="RMU77" s="2"/>
      <c r="RMV77" s="2"/>
      <c r="RMW77" s="2"/>
      <c r="RMX77" s="2"/>
      <c r="RMY77" s="2"/>
      <c r="RMZ77" s="2"/>
      <c r="RNA77" s="2"/>
      <c r="RNB77" s="2"/>
      <c r="RNC77" s="2"/>
      <c r="RND77" s="2"/>
      <c r="RNE77" s="2"/>
      <c r="RNF77" s="2"/>
      <c r="RNG77" s="2"/>
      <c r="RNH77" s="2"/>
      <c r="RNI77" s="2"/>
      <c r="RNJ77" s="2"/>
      <c r="RNK77" s="2"/>
      <c r="RNL77" s="2"/>
      <c r="RNM77" s="2"/>
      <c r="RNN77" s="2"/>
      <c r="RNO77" s="2"/>
      <c r="RNP77" s="2"/>
      <c r="RNQ77" s="2"/>
      <c r="RNR77" s="2"/>
      <c r="RNS77" s="2"/>
      <c r="RNT77" s="2"/>
      <c r="RNU77" s="2"/>
      <c r="RNV77" s="2"/>
      <c r="RNW77" s="2"/>
      <c r="RNX77" s="2"/>
      <c r="RNY77" s="2"/>
      <c r="RNZ77" s="2"/>
      <c r="ROA77" s="2"/>
      <c r="ROB77" s="2"/>
      <c r="ROC77" s="2"/>
      <c r="ROD77" s="2"/>
      <c r="ROE77" s="2"/>
      <c r="ROF77" s="2"/>
      <c r="ROG77" s="2"/>
      <c r="ROH77" s="2"/>
      <c r="ROI77" s="2"/>
      <c r="ROJ77" s="2"/>
      <c r="ROK77" s="2"/>
      <c r="ROL77" s="2"/>
      <c r="ROM77" s="2"/>
      <c r="RON77" s="2"/>
      <c r="ROO77" s="2"/>
      <c r="ROP77" s="2"/>
      <c r="ROQ77" s="2"/>
      <c r="ROR77" s="2"/>
      <c r="ROS77" s="2"/>
      <c r="ROT77" s="2"/>
      <c r="ROU77" s="2"/>
      <c r="ROV77" s="2"/>
      <c r="ROW77" s="2"/>
      <c r="ROX77" s="2"/>
      <c r="ROY77" s="2"/>
      <c r="ROZ77" s="2"/>
      <c r="RPA77" s="2"/>
      <c r="RPB77" s="2"/>
      <c r="RPC77" s="2"/>
      <c r="RPD77" s="2"/>
      <c r="RPE77" s="2"/>
      <c r="RPF77" s="2"/>
      <c r="RPG77" s="2"/>
      <c r="RPH77" s="2"/>
      <c r="RPI77" s="2"/>
      <c r="RPJ77" s="2"/>
      <c r="RPK77" s="2"/>
      <c r="RPL77" s="2"/>
      <c r="RPM77" s="2"/>
      <c r="RPN77" s="2"/>
      <c r="RPO77" s="2"/>
      <c r="RPP77" s="2"/>
      <c r="RPQ77" s="2"/>
      <c r="RPR77" s="2"/>
      <c r="RPS77" s="2"/>
      <c r="RPT77" s="2"/>
      <c r="RPU77" s="2"/>
      <c r="RPV77" s="2"/>
      <c r="RPW77" s="2"/>
      <c r="RPX77" s="2"/>
      <c r="RPY77" s="2"/>
      <c r="RPZ77" s="2"/>
      <c r="RQA77" s="2"/>
      <c r="RQB77" s="2"/>
      <c r="RQC77" s="2"/>
      <c r="RQD77" s="2"/>
      <c r="RQE77" s="2"/>
      <c r="RQF77" s="2"/>
      <c r="RQG77" s="2"/>
      <c r="RQH77" s="2"/>
      <c r="RQI77" s="2"/>
      <c r="RQJ77" s="2"/>
      <c r="RQK77" s="2"/>
      <c r="RQL77" s="2"/>
      <c r="RQM77" s="2"/>
      <c r="RQN77" s="2"/>
      <c r="RQO77" s="2"/>
      <c r="RQP77" s="2"/>
      <c r="RQQ77" s="2"/>
      <c r="RQR77" s="2"/>
      <c r="RQS77" s="2"/>
      <c r="RQT77" s="2"/>
      <c r="RQU77" s="2"/>
      <c r="RQV77" s="2"/>
      <c r="RQW77" s="2"/>
      <c r="RQX77" s="2"/>
      <c r="RQY77" s="2"/>
      <c r="RQZ77" s="2"/>
      <c r="RRA77" s="2"/>
      <c r="RRB77" s="2"/>
      <c r="RRC77" s="2"/>
      <c r="RRD77" s="2"/>
      <c r="RRE77" s="2"/>
      <c r="RRF77" s="2"/>
      <c r="RRG77" s="2"/>
      <c r="RRH77" s="2"/>
      <c r="RRI77" s="2"/>
      <c r="RRJ77" s="2"/>
      <c r="RRK77" s="2"/>
      <c r="RRL77" s="2"/>
      <c r="RRM77" s="2"/>
      <c r="RRN77" s="2"/>
      <c r="RRO77" s="2"/>
      <c r="RRP77" s="2"/>
      <c r="RRQ77" s="2"/>
      <c r="RRR77" s="2"/>
      <c r="RRS77" s="2"/>
      <c r="RRT77" s="2"/>
      <c r="RRU77" s="2"/>
      <c r="RRV77" s="2"/>
      <c r="RRW77" s="2"/>
      <c r="RRX77" s="2"/>
      <c r="RRY77" s="2"/>
      <c r="RRZ77" s="2"/>
      <c r="RSA77" s="2"/>
      <c r="RSB77" s="2"/>
      <c r="RSC77" s="2"/>
      <c r="RSD77" s="2"/>
      <c r="RSE77" s="2"/>
      <c r="RSF77" s="2"/>
      <c r="RSG77" s="2"/>
      <c r="RSH77" s="2"/>
      <c r="RSI77" s="2"/>
      <c r="RSJ77" s="2"/>
      <c r="RSK77" s="2"/>
      <c r="RSL77" s="2"/>
      <c r="RSM77" s="2"/>
      <c r="RSN77" s="2"/>
      <c r="RSO77" s="2"/>
      <c r="RSP77" s="2"/>
      <c r="RSQ77" s="2"/>
      <c r="RSR77" s="2"/>
      <c r="RSS77" s="2"/>
      <c r="RST77" s="2"/>
      <c r="RSU77" s="2"/>
      <c r="RSV77" s="2"/>
      <c r="RSW77" s="2"/>
      <c r="RSX77" s="2"/>
      <c r="RSY77" s="2"/>
      <c r="RSZ77" s="2"/>
      <c r="RTA77" s="2"/>
      <c r="RTB77" s="2"/>
      <c r="RTC77" s="2"/>
      <c r="RTD77" s="2"/>
      <c r="RTE77" s="2"/>
      <c r="RTF77" s="2"/>
      <c r="RTG77" s="2"/>
      <c r="RTH77" s="2"/>
      <c r="RTI77" s="2"/>
      <c r="RTJ77" s="2"/>
      <c r="RTK77" s="2"/>
      <c r="RTL77" s="2"/>
      <c r="RTM77" s="2"/>
      <c r="RTN77" s="2"/>
      <c r="RTO77" s="2"/>
      <c r="RTP77" s="2"/>
      <c r="RTQ77" s="2"/>
      <c r="RTR77" s="2"/>
      <c r="RTS77" s="2"/>
      <c r="RTT77" s="2"/>
      <c r="RTU77" s="2"/>
      <c r="RTV77" s="2"/>
      <c r="RTW77" s="2"/>
      <c r="RTX77" s="2"/>
      <c r="RTY77" s="2"/>
      <c r="RTZ77" s="2"/>
      <c r="RUA77" s="2"/>
      <c r="RUB77" s="2"/>
      <c r="RUC77" s="2"/>
      <c r="RUD77" s="2"/>
      <c r="RUE77" s="2"/>
      <c r="RUF77" s="2"/>
      <c r="RUG77" s="2"/>
      <c r="RUH77" s="2"/>
      <c r="RUI77" s="2"/>
      <c r="RUJ77" s="2"/>
      <c r="RUK77" s="2"/>
      <c r="RUL77" s="2"/>
      <c r="RUM77" s="2"/>
      <c r="RUN77" s="2"/>
      <c r="RUO77" s="2"/>
      <c r="RUP77" s="2"/>
      <c r="RUQ77" s="2"/>
      <c r="RUR77" s="2"/>
      <c r="RUS77" s="2"/>
      <c r="RUT77" s="2"/>
      <c r="RUU77" s="2"/>
      <c r="RUV77" s="2"/>
      <c r="RUW77" s="2"/>
      <c r="RUX77" s="2"/>
      <c r="RUY77" s="2"/>
      <c r="RUZ77" s="2"/>
      <c r="RVA77" s="2"/>
      <c r="RVB77" s="2"/>
      <c r="RVC77" s="2"/>
      <c r="RVD77" s="2"/>
      <c r="RVE77" s="2"/>
      <c r="RVF77" s="2"/>
      <c r="RVG77" s="2"/>
      <c r="RVH77" s="2"/>
      <c r="RVI77" s="2"/>
      <c r="RVJ77" s="2"/>
      <c r="RVK77" s="2"/>
      <c r="RVL77" s="2"/>
      <c r="RVM77" s="2"/>
      <c r="RVN77" s="2"/>
      <c r="RVO77" s="2"/>
      <c r="RVP77" s="2"/>
      <c r="RVQ77" s="2"/>
      <c r="RVR77" s="2"/>
      <c r="RVS77" s="2"/>
      <c r="RVT77" s="2"/>
      <c r="RVU77" s="2"/>
      <c r="RVV77" s="2"/>
      <c r="RVW77" s="2"/>
      <c r="RVX77" s="2"/>
      <c r="RVY77" s="2"/>
      <c r="RVZ77" s="2"/>
      <c r="RWA77" s="2"/>
      <c r="RWB77" s="2"/>
      <c r="RWC77" s="2"/>
      <c r="RWD77" s="2"/>
      <c r="RWE77" s="2"/>
      <c r="RWF77" s="2"/>
      <c r="RWG77" s="2"/>
      <c r="RWH77" s="2"/>
      <c r="RWI77" s="2"/>
      <c r="RWJ77" s="2"/>
      <c r="RWK77" s="2"/>
      <c r="RWL77" s="2"/>
      <c r="RWM77" s="2"/>
      <c r="RWN77" s="2"/>
      <c r="RWO77" s="2"/>
      <c r="RWP77" s="2"/>
      <c r="RWQ77" s="2"/>
      <c r="RWR77" s="2"/>
      <c r="RWS77" s="2"/>
      <c r="RWT77" s="2"/>
      <c r="RWU77" s="2"/>
      <c r="RWV77" s="2"/>
      <c r="RWW77" s="2"/>
      <c r="RWX77" s="2"/>
      <c r="RWY77" s="2"/>
      <c r="RWZ77" s="2"/>
      <c r="RXA77" s="2"/>
      <c r="RXB77" s="2"/>
      <c r="RXC77" s="2"/>
      <c r="RXD77" s="2"/>
      <c r="RXE77" s="2"/>
      <c r="RXF77" s="2"/>
      <c r="RXG77" s="2"/>
      <c r="RXH77" s="2"/>
      <c r="RXI77" s="2"/>
      <c r="RXJ77" s="2"/>
      <c r="RXK77" s="2"/>
      <c r="RXL77" s="2"/>
      <c r="RXM77" s="2"/>
      <c r="RXN77" s="2"/>
      <c r="RXO77" s="2"/>
      <c r="RXP77" s="2"/>
      <c r="RXQ77" s="2"/>
      <c r="RXR77" s="2"/>
      <c r="RXS77" s="2"/>
      <c r="RXT77" s="2"/>
      <c r="RXU77" s="2"/>
      <c r="RXV77" s="2"/>
      <c r="RXW77" s="2"/>
      <c r="RXX77" s="2"/>
      <c r="RXY77" s="2"/>
      <c r="RXZ77" s="2"/>
      <c r="RYA77" s="2"/>
      <c r="RYB77" s="2"/>
      <c r="RYC77" s="2"/>
      <c r="RYD77" s="2"/>
      <c r="RYE77" s="2"/>
      <c r="RYF77" s="2"/>
      <c r="RYG77" s="2"/>
      <c r="RYH77" s="2"/>
      <c r="RYI77" s="2"/>
      <c r="RYJ77" s="2"/>
      <c r="RYK77" s="2"/>
      <c r="RYL77" s="2"/>
      <c r="RYM77" s="2"/>
      <c r="RYN77" s="2"/>
      <c r="RYO77" s="2"/>
      <c r="RYP77" s="2"/>
      <c r="RYQ77" s="2"/>
      <c r="RYR77" s="2"/>
      <c r="RYS77" s="2"/>
      <c r="RYT77" s="2"/>
      <c r="RYU77" s="2"/>
      <c r="RYV77" s="2"/>
      <c r="RYW77" s="2"/>
      <c r="RYX77" s="2"/>
      <c r="RYY77" s="2"/>
      <c r="RYZ77" s="2"/>
      <c r="RZA77" s="2"/>
      <c r="RZB77" s="2"/>
      <c r="RZC77" s="2"/>
      <c r="RZD77" s="2"/>
      <c r="RZE77" s="2"/>
      <c r="RZF77" s="2"/>
      <c r="RZG77" s="2"/>
      <c r="RZH77" s="2"/>
      <c r="RZI77" s="2"/>
      <c r="RZJ77" s="2"/>
      <c r="RZK77" s="2"/>
      <c r="RZL77" s="2"/>
      <c r="RZM77" s="2"/>
      <c r="RZN77" s="2"/>
      <c r="RZO77" s="2"/>
      <c r="RZP77" s="2"/>
      <c r="RZQ77" s="2"/>
      <c r="RZR77" s="2"/>
      <c r="RZS77" s="2"/>
      <c r="RZT77" s="2"/>
      <c r="RZU77" s="2"/>
      <c r="RZV77" s="2"/>
      <c r="RZW77" s="2"/>
      <c r="RZX77" s="2"/>
      <c r="RZY77" s="2"/>
      <c r="RZZ77" s="2"/>
      <c r="SAA77" s="2"/>
      <c r="SAB77" s="2"/>
      <c r="SAC77" s="2"/>
      <c r="SAD77" s="2"/>
      <c r="SAE77" s="2"/>
      <c r="SAF77" s="2"/>
      <c r="SAG77" s="2"/>
      <c r="SAH77" s="2"/>
      <c r="SAI77" s="2"/>
      <c r="SAJ77" s="2"/>
      <c r="SAK77" s="2"/>
      <c r="SAL77" s="2"/>
      <c r="SAM77" s="2"/>
      <c r="SAN77" s="2"/>
      <c r="SAO77" s="2"/>
      <c r="SAP77" s="2"/>
      <c r="SAQ77" s="2"/>
      <c r="SAR77" s="2"/>
      <c r="SAS77" s="2"/>
      <c r="SAT77" s="2"/>
      <c r="SAU77" s="2"/>
      <c r="SAV77" s="2"/>
      <c r="SAW77" s="2"/>
      <c r="SAX77" s="2"/>
      <c r="SAY77" s="2"/>
      <c r="SAZ77" s="2"/>
      <c r="SBA77" s="2"/>
      <c r="SBB77" s="2"/>
      <c r="SBC77" s="2"/>
      <c r="SBD77" s="2"/>
      <c r="SBE77" s="2"/>
      <c r="SBF77" s="2"/>
    </row>
    <row r="78" spans="1:12902">
      <c r="A78" s="305" t="s">
        <v>568</v>
      </c>
      <c r="B78" s="302"/>
      <c r="C78" s="302"/>
      <c r="D78" s="302"/>
      <c r="E78" s="302"/>
    </row>
    <row r="79" spans="1:12902">
      <c r="A79" s="303" t="s">
        <v>567</v>
      </c>
      <c r="B79" s="302"/>
      <c r="C79" s="302"/>
      <c r="D79" s="302"/>
      <c r="E79" s="302"/>
      <c r="K79" s="309"/>
      <c r="L79" s="309"/>
    </row>
    <row r="82" spans="1:14">
      <c r="A82" s="2" t="s">
        <v>566</v>
      </c>
      <c r="B82" s="299"/>
      <c r="C82" s="2"/>
      <c r="D82" s="2"/>
      <c r="E82" s="2"/>
      <c r="F82" s="299"/>
      <c r="G82" s="2"/>
      <c r="H82" s="299"/>
      <c r="I82" s="2"/>
      <c r="J82" s="299"/>
    </row>
    <row r="83" spans="1:14">
      <c r="K83" s="309"/>
      <c r="L83" s="309"/>
      <c r="M83" s="309"/>
    </row>
    <row r="84" spans="1:14">
      <c r="A84" s="305" t="s">
        <v>564</v>
      </c>
      <c r="B84" s="6">
        <v>2019</v>
      </c>
      <c r="C84" s="6">
        <v>2020</v>
      </c>
      <c r="D84" s="6">
        <v>2021</v>
      </c>
      <c r="E84" s="6">
        <v>2022</v>
      </c>
      <c r="K84" s="309"/>
      <c r="L84" s="309"/>
      <c r="M84" s="309"/>
    </row>
    <row r="85" spans="1:14">
      <c r="A85" s="303" t="s">
        <v>561</v>
      </c>
      <c r="B85" s="302">
        <f>B28+B29+B30+B39+B49+B50+B51+B52+B53+B71+B79</f>
        <v>774</v>
      </c>
      <c r="C85" s="302">
        <f>C28+C29+C30+C39+C49+C50+C51+C52+C53+C71+C79</f>
        <v>957</v>
      </c>
      <c r="D85" s="302">
        <f>D28+D29+D30+D39+D49+D50+D51+D52+D53+D71+D79</f>
        <v>1170</v>
      </c>
      <c r="E85" s="302">
        <f>E28+E29+E30+E39+E49+E50+E51+E52+E53+E71+E79</f>
        <v>1362</v>
      </c>
      <c r="K85" s="309"/>
      <c r="L85" s="309"/>
      <c r="M85" s="309"/>
    </row>
    <row r="86" spans="1:14">
      <c r="A86" s="303" t="s">
        <v>560</v>
      </c>
      <c r="B86" s="302">
        <f>B31+B32+B37+B38+B54+B55+B56+B57+B69</f>
        <v>381</v>
      </c>
      <c r="C86" s="302">
        <f>C31+C32+C37+C38+C54+C55+C56+C57+C69</f>
        <v>541</v>
      </c>
      <c r="D86" s="302">
        <f>D31+D32+D37+D38+D54+D55+D56+D57+D69</f>
        <v>676</v>
      </c>
      <c r="E86" s="302">
        <f>E31+E32+E37+E38+E54+E55+E56+E57+E69</f>
        <v>826</v>
      </c>
      <c r="K86" s="309"/>
      <c r="L86" s="309"/>
      <c r="M86" s="309"/>
    </row>
    <row r="87" spans="1:14">
      <c r="A87" s="303" t="s">
        <v>559</v>
      </c>
      <c r="B87" s="302">
        <f>B33+B34+B40+B41+B44+B58+B59+B60+B61+B70</f>
        <v>82</v>
      </c>
      <c r="C87" s="302">
        <f>C33+C34+C40+C41+C44+C58+C59+C60+C61+C70</f>
        <v>107</v>
      </c>
      <c r="D87" s="302">
        <f>D33+D34+D40+D41+D44+D58+D59+D60+D61+D70</f>
        <v>127</v>
      </c>
      <c r="E87" s="302">
        <f>E33+E34+E40+E41+E44+E58+E59+E60+E61+E70</f>
        <v>152</v>
      </c>
      <c r="K87" s="309"/>
      <c r="L87" s="309"/>
      <c r="M87" s="309"/>
    </row>
    <row r="88" spans="1:14">
      <c r="A88" s="303" t="s">
        <v>558</v>
      </c>
      <c r="B88" s="302">
        <f>B30+B34+B52+B57+B61+B62+B63+B64+B65</f>
        <v>168</v>
      </c>
      <c r="C88" s="302">
        <f>C30+C34+C52+C57+C61+C62+C63+C64+C65</f>
        <v>230</v>
      </c>
      <c r="D88" s="302">
        <f>D30+D34+D52+D57+D61+D62+D63+D64+D65</f>
        <v>292</v>
      </c>
      <c r="E88" s="302">
        <f>E30+E34+E52+E57+E61+E62+E63+E64+E65</f>
        <v>355</v>
      </c>
      <c r="K88" s="309"/>
      <c r="L88" s="309"/>
      <c r="M88" s="309"/>
    </row>
    <row r="89" spans="1:14">
      <c r="A89" s="303" t="s">
        <v>557</v>
      </c>
      <c r="B89" s="302">
        <v>0</v>
      </c>
      <c r="C89" s="302">
        <v>0</v>
      </c>
      <c r="D89" s="302">
        <v>0</v>
      </c>
      <c r="E89" s="302">
        <v>0</v>
      </c>
      <c r="K89" s="309"/>
      <c r="L89" s="309"/>
      <c r="M89" s="309"/>
    </row>
    <row r="90" spans="1:14">
      <c r="A90" s="303" t="s">
        <v>556</v>
      </c>
      <c r="B90" s="302">
        <v>0</v>
      </c>
      <c r="C90" s="302">
        <v>0</v>
      </c>
      <c r="D90" s="302">
        <v>0</v>
      </c>
      <c r="E90" s="302">
        <v>0</v>
      </c>
      <c r="K90" s="306"/>
      <c r="L90" s="306"/>
      <c r="M90" s="306"/>
      <c r="N90" s="306"/>
    </row>
    <row r="91" spans="1:14">
      <c r="A91" s="303" t="s">
        <v>555</v>
      </c>
      <c r="B91" s="302">
        <f>B29+B32+B38+B41</f>
        <v>0</v>
      </c>
      <c r="C91" s="302">
        <f>C29+C32+C38+C41</f>
        <v>0</v>
      </c>
      <c r="D91" s="302">
        <f>D29+D32+D38+D41</f>
        <v>0</v>
      </c>
      <c r="E91" s="302">
        <f>E29+E32+E38+E41</f>
        <v>0</v>
      </c>
      <c r="K91" s="309"/>
      <c r="L91" s="309"/>
      <c r="M91" s="309"/>
    </row>
    <row r="92" spans="1:14">
      <c r="A92" s="303" t="s">
        <v>554</v>
      </c>
      <c r="B92" s="302">
        <f>B53+B62</f>
        <v>8</v>
      </c>
      <c r="C92" s="302">
        <f>C53+C62</f>
        <v>10</v>
      </c>
      <c r="D92" s="302">
        <f>D53+D62</f>
        <v>12</v>
      </c>
      <c r="E92" s="302">
        <f>E53+E62</f>
        <v>15</v>
      </c>
    </row>
    <row r="93" spans="1:14">
      <c r="A93" s="303" t="s">
        <v>553</v>
      </c>
      <c r="B93" s="302">
        <f>B44+B49+B54+B58+B64+B69+B70+B71+B79</f>
        <v>570</v>
      </c>
      <c r="C93" s="302">
        <f>C44+C49+C54+C58+C64+C69+C70+C71+C79</f>
        <v>575</v>
      </c>
      <c r="D93" s="302">
        <f>D44+D49+D54+D58+D64+D69+D70+D71+D79</f>
        <v>580</v>
      </c>
      <c r="E93" s="302">
        <f>E44+E49+E54+E58+E64+E69+E70+E71+E79</f>
        <v>585</v>
      </c>
    </row>
    <row r="94" spans="1:14">
      <c r="A94" s="303" t="s">
        <v>552</v>
      </c>
      <c r="B94" s="302">
        <f>B50+B55+B59+B63</f>
        <v>455</v>
      </c>
      <c r="C94" s="302">
        <f>C50+C55+C59+C63</f>
        <v>685</v>
      </c>
      <c r="D94" s="302">
        <f>D50+D55+D59+D63</f>
        <v>916</v>
      </c>
      <c r="E94" s="302">
        <f>E50+E55+E59+E63</f>
        <v>1150</v>
      </c>
    </row>
    <row r="95" spans="1:14">
      <c r="A95" s="303" t="s">
        <v>551</v>
      </c>
      <c r="B95" s="302">
        <f>B51+B56+B60+B65+B66-35</f>
        <v>137</v>
      </c>
      <c r="C95" s="302">
        <f>C51+C56+C60+C65+C66-60</f>
        <v>240</v>
      </c>
      <c r="D95" s="302">
        <f>D51+D56+D60+D65+D66-85</f>
        <v>342</v>
      </c>
      <c r="E95" s="302">
        <f>E51+E56+E60+E65+E66-110</f>
        <v>440</v>
      </c>
    </row>
    <row r="96" spans="1:14">
      <c r="A96" s="303" t="s">
        <v>550</v>
      </c>
      <c r="B96" s="302">
        <v>35</v>
      </c>
      <c r="C96" s="302">
        <v>60</v>
      </c>
      <c r="D96" s="302">
        <v>85</v>
      </c>
      <c r="E96" s="302">
        <v>110</v>
      </c>
    </row>
    <row r="97" spans="1:10">
      <c r="A97" s="303" t="s">
        <v>549</v>
      </c>
      <c r="B97" s="302">
        <f>B95+B96</f>
        <v>172</v>
      </c>
      <c r="C97" s="302">
        <f>C95+C96</f>
        <v>300</v>
      </c>
      <c r="D97" s="302">
        <f>D95+D96</f>
        <v>427</v>
      </c>
      <c r="E97" s="302">
        <f>E95+E96</f>
        <v>550</v>
      </c>
    </row>
    <row r="98" spans="1:10">
      <c r="A98" s="303" t="s">
        <v>548</v>
      </c>
      <c r="B98" s="302">
        <f>B66</f>
        <v>10</v>
      </c>
      <c r="C98" s="302">
        <f>C66</f>
        <v>15</v>
      </c>
      <c r="D98" s="302">
        <f>D66</f>
        <v>20</v>
      </c>
      <c r="E98" s="302">
        <f>E66</f>
        <v>25</v>
      </c>
    </row>
    <row r="99" spans="1:10">
      <c r="A99" s="303" t="s">
        <v>546</v>
      </c>
      <c r="B99" s="302">
        <f>B42+B45</f>
        <v>0</v>
      </c>
      <c r="C99" s="302">
        <f>C42+C45</f>
        <v>0</v>
      </c>
      <c r="D99" s="302">
        <f>D42+D45</f>
        <v>0</v>
      </c>
      <c r="E99" s="302">
        <f>E42+E45</f>
        <v>0</v>
      </c>
    </row>
    <row r="100" spans="1:10">
      <c r="A100" s="303" t="s">
        <v>545</v>
      </c>
      <c r="B100" s="302">
        <f>B43</f>
        <v>0</v>
      </c>
      <c r="C100" s="302">
        <f>C43</f>
        <v>0</v>
      </c>
      <c r="D100" s="302">
        <f>D43</f>
        <v>0</v>
      </c>
      <c r="E100" s="302">
        <f>E43</f>
        <v>0</v>
      </c>
    </row>
    <row r="101" spans="1:10">
      <c r="A101" s="303" t="s">
        <v>544</v>
      </c>
      <c r="B101" s="302">
        <f>B42+B43+B45</f>
        <v>0</v>
      </c>
      <c r="C101" s="302">
        <f>C42+C43+C45</f>
        <v>0</v>
      </c>
      <c r="D101" s="302">
        <f>D42+D43+D45</f>
        <v>0</v>
      </c>
      <c r="E101" s="302">
        <f>E42+E43+E45</f>
        <v>0</v>
      </c>
      <c r="H101" s="306"/>
    </row>
    <row r="102" spans="1:10">
      <c r="A102" s="303" t="s">
        <v>543</v>
      </c>
      <c r="B102" s="302">
        <f>B42</f>
        <v>0</v>
      </c>
      <c r="C102" s="302">
        <f>C42</f>
        <v>0</v>
      </c>
      <c r="D102" s="302">
        <f>D42</f>
        <v>0</v>
      </c>
      <c r="E102" s="302">
        <f>E42</f>
        <v>0</v>
      </c>
    </row>
    <row r="103" spans="1:10">
      <c r="A103" s="303" t="s">
        <v>542</v>
      </c>
      <c r="B103" s="302">
        <f>B43+B45</f>
        <v>0</v>
      </c>
      <c r="C103" s="302">
        <f>C43+C45</f>
        <v>0</v>
      </c>
      <c r="D103" s="302">
        <f>D43+D45</f>
        <v>0</v>
      </c>
      <c r="E103" s="302">
        <f>E43+E45</f>
        <v>0</v>
      </c>
    </row>
    <row r="106" spans="1:10">
      <c r="A106" s="2" t="s">
        <v>565</v>
      </c>
      <c r="B106" s="299"/>
      <c r="C106" s="2"/>
      <c r="D106" s="2"/>
      <c r="E106" s="2"/>
      <c r="F106" s="299"/>
    </row>
    <row r="107" spans="1:10">
      <c r="A107" s="303"/>
      <c r="B107" s="302"/>
      <c r="C107" s="947">
        <v>2019</v>
      </c>
      <c r="D107" s="947"/>
      <c r="E107" s="947">
        <v>2020</v>
      </c>
      <c r="F107" s="947"/>
      <c r="G107" s="947">
        <v>2021</v>
      </c>
      <c r="H107" s="947"/>
      <c r="I107" s="947">
        <v>2022</v>
      </c>
      <c r="J107" s="947"/>
    </row>
    <row r="108" spans="1:10">
      <c r="A108" s="305" t="s">
        <v>564</v>
      </c>
      <c r="B108" s="6" t="s">
        <v>563</v>
      </c>
      <c r="C108" s="6" t="s">
        <v>3</v>
      </c>
      <c r="D108" s="6" t="s">
        <v>562</v>
      </c>
      <c r="E108" s="6" t="s">
        <v>3</v>
      </c>
      <c r="F108" s="6" t="s">
        <v>562</v>
      </c>
      <c r="G108" s="6" t="s">
        <v>3</v>
      </c>
      <c r="H108" s="6" t="s">
        <v>562</v>
      </c>
      <c r="I108" s="6" t="s">
        <v>3</v>
      </c>
      <c r="J108" s="6" t="s">
        <v>562</v>
      </c>
    </row>
    <row r="109" spans="1:10">
      <c r="A109" s="303" t="s">
        <v>561</v>
      </c>
      <c r="B109" s="302">
        <v>4.75</v>
      </c>
      <c r="C109" s="57">
        <f t="shared" ref="C109:C120" si="0">B85*12</f>
        <v>9288</v>
      </c>
      <c r="D109" s="57">
        <f>B109*C109</f>
        <v>44118</v>
      </c>
      <c r="E109" s="57">
        <f t="shared" ref="E109:E120" si="1">C85*12</f>
        <v>11484</v>
      </c>
      <c r="F109" s="57">
        <f>B109*E109</f>
        <v>54549</v>
      </c>
      <c r="G109" s="57">
        <f t="shared" ref="G109:G120" si="2">D85*12</f>
        <v>14040</v>
      </c>
      <c r="H109" s="57">
        <f>B109*G109</f>
        <v>66690</v>
      </c>
      <c r="I109" s="57">
        <f t="shared" ref="I109:I120" si="3">E85*12</f>
        <v>16344</v>
      </c>
      <c r="J109" s="57">
        <f>B109*I109</f>
        <v>77634</v>
      </c>
    </row>
    <row r="110" spans="1:10">
      <c r="A110" s="303" t="s">
        <v>560</v>
      </c>
      <c r="B110" s="302">
        <v>5.0999999999999996</v>
      </c>
      <c r="C110" s="57">
        <f t="shared" si="0"/>
        <v>4572</v>
      </c>
      <c r="D110" s="57">
        <f t="shared" ref="D110:D127" si="4">B110*C110</f>
        <v>23317.199999999997</v>
      </c>
      <c r="E110" s="57">
        <f t="shared" si="1"/>
        <v>6492</v>
      </c>
      <c r="F110" s="57">
        <f t="shared" ref="F110:F127" si="5">B110*E110</f>
        <v>33109.199999999997</v>
      </c>
      <c r="G110" s="57">
        <f t="shared" si="2"/>
        <v>8112</v>
      </c>
      <c r="H110" s="57">
        <f t="shared" ref="H110:H127" si="6">B110*G110</f>
        <v>41371.199999999997</v>
      </c>
      <c r="I110" s="57">
        <f t="shared" si="3"/>
        <v>9912</v>
      </c>
      <c r="J110" s="57">
        <f t="shared" ref="J110:J127" si="7">B110*I110</f>
        <v>50551.199999999997</v>
      </c>
    </row>
    <row r="111" spans="1:10">
      <c r="A111" s="303" t="s">
        <v>559</v>
      </c>
      <c r="B111" s="302">
        <v>11.49</v>
      </c>
      <c r="C111" s="57">
        <f t="shared" si="0"/>
        <v>984</v>
      </c>
      <c r="D111" s="57">
        <f t="shared" si="4"/>
        <v>11306.16</v>
      </c>
      <c r="E111" s="57">
        <f t="shared" si="1"/>
        <v>1284</v>
      </c>
      <c r="F111" s="57">
        <f t="shared" si="5"/>
        <v>14753.16</v>
      </c>
      <c r="G111" s="57">
        <f t="shared" si="2"/>
        <v>1524</v>
      </c>
      <c r="H111" s="57">
        <f t="shared" si="6"/>
        <v>17510.760000000002</v>
      </c>
      <c r="I111" s="57">
        <f t="shared" si="3"/>
        <v>1824</v>
      </c>
      <c r="J111" s="57">
        <f t="shared" si="7"/>
        <v>20957.760000000002</v>
      </c>
    </row>
    <row r="112" spans="1:10">
      <c r="A112" s="303" t="s">
        <v>558</v>
      </c>
      <c r="B112" s="302">
        <v>3.67</v>
      </c>
      <c r="C112" s="57">
        <f t="shared" si="0"/>
        <v>2016</v>
      </c>
      <c r="D112" s="57">
        <f t="shared" si="4"/>
        <v>7398.72</v>
      </c>
      <c r="E112" s="57">
        <f t="shared" si="1"/>
        <v>2760</v>
      </c>
      <c r="F112" s="57">
        <f t="shared" si="5"/>
        <v>10129.199999999999</v>
      </c>
      <c r="G112" s="57">
        <f t="shared" si="2"/>
        <v>3504</v>
      </c>
      <c r="H112" s="57">
        <f t="shared" si="6"/>
        <v>12859.68</v>
      </c>
      <c r="I112" s="57">
        <f t="shared" si="3"/>
        <v>4260</v>
      </c>
      <c r="J112" s="57">
        <f t="shared" si="7"/>
        <v>15634.199999999999</v>
      </c>
    </row>
    <row r="113" spans="1:11">
      <c r="A113" s="303" t="s">
        <v>557</v>
      </c>
      <c r="B113" s="302">
        <v>2.7</v>
      </c>
      <c r="C113" s="57">
        <f t="shared" si="0"/>
        <v>0</v>
      </c>
      <c r="D113" s="57">
        <f t="shared" si="4"/>
        <v>0</v>
      </c>
      <c r="E113" s="57">
        <f t="shared" si="1"/>
        <v>0</v>
      </c>
      <c r="F113" s="57">
        <f t="shared" si="5"/>
        <v>0</v>
      </c>
      <c r="G113" s="57">
        <f t="shared" si="2"/>
        <v>0</v>
      </c>
      <c r="H113" s="57">
        <f t="shared" si="6"/>
        <v>0</v>
      </c>
      <c r="I113" s="57">
        <f t="shared" si="3"/>
        <v>0</v>
      </c>
      <c r="J113" s="57">
        <f t="shared" si="7"/>
        <v>0</v>
      </c>
    </row>
    <row r="114" spans="1:11">
      <c r="A114" s="303" t="s">
        <v>556</v>
      </c>
      <c r="B114" s="302">
        <v>9.3000000000000007</v>
      </c>
      <c r="C114" s="57">
        <f t="shared" si="0"/>
        <v>0</v>
      </c>
      <c r="D114" s="57">
        <f t="shared" si="4"/>
        <v>0</v>
      </c>
      <c r="E114" s="57">
        <f t="shared" si="1"/>
        <v>0</v>
      </c>
      <c r="F114" s="57">
        <f t="shared" si="5"/>
        <v>0</v>
      </c>
      <c r="G114" s="57">
        <f t="shared" si="2"/>
        <v>0</v>
      </c>
      <c r="H114" s="57">
        <f t="shared" si="6"/>
        <v>0</v>
      </c>
      <c r="I114" s="57">
        <f t="shared" si="3"/>
        <v>0</v>
      </c>
      <c r="J114" s="57">
        <f t="shared" si="7"/>
        <v>0</v>
      </c>
    </row>
    <row r="115" spans="1:11">
      <c r="A115" s="303" t="s">
        <v>555</v>
      </c>
      <c r="B115" s="302">
        <v>1.78</v>
      </c>
      <c r="C115" s="57">
        <f t="shared" si="0"/>
        <v>0</v>
      </c>
      <c r="D115" s="57">
        <f t="shared" si="4"/>
        <v>0</v>
      </c>
      <c r="E115" s="57">
        <f t="shared" si="1"/>
        <v>0</v>
      </c>
      <c r="F115" s="57">
        <f t="shared" si="5"/>
        <v>0</v>
      </c>
      <c r="G115" s="57">
        <f t="shared" si="2"/>
        <v>0</v>
      </c>
      <c r="H115" s="57">
        <f t="shared" si="6"/>
        <v>0</v>
      </c>
      <c r="I115" s="57">
        <f t="shared" si="3"/>
        <v>0</v>
      </c>
      <c r="J115" s="57">
        <f t="shared" si="7"/>
        <v>0</v>
      </c>
    </row>
    <row r="116" spans="1:11">
      <c r="A116" s="303" t="s">
        <v>554</v>
      </c>
      <c r="B116" s="302">
        <v>300</v>
      </c>
      <c r="C116" s="57">
        <f t="shared" si="0"/>
        <v>96</v>
      </c>
      <c r="D116" s="57">
        <f t="shared" si="4"/>
        <v>28800</v>
      </c>
      <c r="E116" s="57">
        <f t="shared" si="1"/>
        <v>120</v>
      </c>
      <c r="F116" s="57">
        <f t="shared" si="5"/>
        <v>36000</v>
      </c>
      <c r="G116" s="57">
        <f t="shared" si="2"/>
        <v>144</v>
      </c>
      <c r="H116" s="57">
        <f t="shared" si="6"/>
        <v>43200</v>
      </c>
      <c r="I116" s="57">
        <f t="shared" si="3"/>
        <v>180</v>
      </c>
      <c r="J116" s="57">
        <f t="shared" si="7"/>
        <v>54000</v>
      </c>
    </row>
    <row r="117" spans="1:11">
      <c r="A117" s="303" t="s">
        <v>553</v>
      </c>
      <c r="B117" s="302">
        <v>60.8</v>
      </c>
      <c r="C117" s="57">
        <f t="shared" si="0"/>
        <v>6840</v>
      </c>
      <c r="D117" s="57">
        <f t="shared" si="4"/>
        <v>415872</v>
      </c>
      <c r="E117" s="57">
        <f t="shared" si="1"/>
        <v>6900</v>
      </c>
      <c r="F117" s="57">
        <f t="shared" si="5"/>
        <v>419520</v>
      </c>
      <c r="G117" s="57">
        <f t="shared" si="2"/>
        <v>6960</v>
      </c>
      <c r="H117" s="57">
        <f t="shared" si="6"/>
        <v>423168</v>
      </c>
      <c r="I117" s="57">
        <f t="shared" si="3"/>
        <v>7020</v>
      </c>
      <c r="J117" s="57">
        <f t="shared" si="7"/>
        <v>426816</v>
      </c>
    </row>
    <row r="118" spans="1:11">
      <c r="A118" s="303" t="s">
        <v>552</v>
      </c>
      <c r="B118" s="302">
        <v>14.5</v>
      </c>
      <c r="C118" s="57">
        <f t="shared" si="0"/>
        <v>5460</v>
      </c>
      <c r="D118" s="57">
        <f t="shared" si="4"/>
        <v>79170</v>
      </c>
      <c r="E118" s="57">
        <f t="shared" si="1"/>
        <v>8220</v>
      </c>
      <c r="F118" s="57">
        <f t="shared" si="5"/>
        <v>119190</v>
      </c>
      <c r="G118" s="57">
        <f t="shared" si="2"/>
        <v>10992</v>
      </c>
      <c r="H118" s="57">
        <f t="shared" si="6"/>
        <v>159384</v>
      </c>
      <c r="I118" s="57">
        <f t="shared" si="3"/>
        <v>13800</v>
      </c>
      <c r="J118" s="57">
        <f t="shared" si="7"/>
        <v>200100</v>
      </c>
    </row>
    <row r="119" spans="1:11">
      <c r="A119" s="303" t="s">
        <v>551</v>
      </c>
      <c r="B119" s="302">
        <v>60</v>
      </c>
      <c r="C119" s="57">
        <f t="shared" si="0"/>
        <v>1644</v>
      </c>
      <c r="D119" s="57">
        <f t="shared" si="4"/>
        <v>98640</v>
      </c>
      <c r="E119" s="57">
        <f t="shared" si="1"/>
        <v>2880</v>
      </c>
      <c r="F119" s="57">
        <f t="shared" si="5"/>
        <v>172800</v>
      </c>
      <c r="G119" s="57">
        <f t="shared" si="2"/>
        <v>4104</v>
      </c>
      <c r="H119" s="57">
        <f t="shared" si="6"/>
        <v>246240</v>
      </c>
      <c r="I119" s="57">
        <f t="shared" si="3"/>
        <v>5280</v>
      </c>
      <c r="J119" s="57">
        <f t="shared" si="7"/>
        <v>316800</v>
      </c>
    </row>
    <row r="120" spans="1:11">
      <c r="A120" s="303" t="s">
        <v>550</v>
      </c>
      <c r="B120" s="302">
        <v>60</v>
      </c>
      <c r="C120" s="57">
        <f t="shared" si="0"/>
        <v>420</v>
      </c>
      <c r="D120" s="57">
        <f t="shared" si="4"/>
        <v>25200</v>
      </c>
      <c r="E120" s="57">
        <f t="shared" si="1"/>
        <v>720</v>
      </c>
      <c r="F120" s="57">
        <f t="shared" si="5"/>
        <v>43200</v>
      </c>
      <c r="G120" s="57">
        <f t="shared" si="2"/>
        <v>1020</v>
      </c>
      <c r="H120" s="57">
        <f t="shared" si="6"/>
        <v>61200</v>
      </c>
      <c r="I120" s="57">
        <f t="shared" si="3"/>
        <v>1320</v>
      </c>
      <c r="J120" s="57">
        <f t="shared" si="7"/>
        <v>79200</v>
      </c>
      <c r="K120" s="4" t="s">
        <v>547</v>
      </c>
    </row>
    <row r="121" spans="1:11">
      <c r="A121" s="303" t="s">
        <v>549</v>
      </c>
      <c r="B121" s="302">
        <v>32.86</v>
      </c>
      <c r="C121" s="57">
        <f>C119*2+C120</f>
        <v>3708</v>
      </c>
      <c r="D121" s="57">
        <f t="shared" si="4"/>
        <v>121844.88</v>
      </c>
      <c r="E121" s="57">
        <f>(C95*2+C96*1)*12</f>
        <v>6480</v>
      </c>
      <c r="F121" s="57">
        <f t="shared" si="5"/>
        <v>212932.8</v>
      </c>
      <c r="G121" s="57">
        <f>(D95*2+D96*1)*12</f>
        <v>9228</v>
      </c>
      <c r="H121" s="57">
        <f t="shared" si="6"/>
        <v>303232.08</v>
      </c>
      <c r="I121" s="57">
        <f>(E95*2+E96*1)*12</f>
        <v>11880</v>
      </c>
      <c r="J121" s="57">
        <f t="shared" si="7"/>
        <v>390376.8</v>
      </c>
    </row>
    <row r="122" spans="1:11">
      <c r="A122" s="303" t="s">
        <v>548</v>
      </c>
      <c r="B122" s="302">
        <v>55</v>
      </c>
      <c r="C122" s="57">
        <f>B98*12</f>
        <v>120</v>
      </c>
      <c r="D122" s="57">
        <f t="shared" si="4"/>
        <v>6600</v>
      </c>
      <c r="E122" s="57">
        <f>C98*12</f>
        <v>180</v>
      </c>
      <c r="F122" s="57">
        <f t="shared" si="5"/>
        <v>9900</v>
      </c>
      <c r="G122" s="57">
        <f>D98*12</f>
        <v>240</v>
      </c>
      <c r="H122" s="57">
        <f t="shared" si="6"/>
        <v>13200</v>
      </c>
      <c r="I122" s="57">
        <f>E98*12</f>
        <v>300</v>
      </c>
      <c r="J122" s="57">
        <f t="shared" si="7"/>
        <v>16500</v>
      </c>
      <c r="K122" s="4" t="s">
        <v>547</v>
      </c>
    </row>
    <row r="123" spans="1:11">
      <c r="A123" s="303" t="s">
        <v>546</v>
      </c>
      <c r="B123" s="302">
        <v>6.83</v>
      </c>
      <c r="C123" s="57">
        <f>B99*3*12</f>
        <v>0</v>
      </c>
      <c r="D123" s="57">
        <f t="shared" si="4"/>
        <v>0</v>
      </c>
      <c r="E123" s="57">
        <f>C99*3*12</f>
        <v>0</v>
      </c>
      <c r="F123" s="57">
        <f t="shared" si="5"/>
        <v>0</v>
      </c>
      <c r="G123" s="57">
        <f>D99*3*12</f>
        <v>0</v>
      </c>
      <c r="H123" s="57">
        <f t="shared" si="6"/>
        <v>0</v>
      </c>
      <c r="I123" s="57">
        <f>E99*3*12</f>
        <v>0</v>
      </c>
      <c r="J123" s="57">
        <f t="shared" si="7"/>
        <v>0</v>
      </c>
    </row>
    <row r="124" spans="1:11">
      <c r="A124" s="303" t="s">
        <v>545</v>
      </c>
      <c r="B124" s="302">
        <v>2</v>
      </c>
      <c r="C124" s="57">
        <f>B100*3*12+50</f>
        <v>50</v>
      </c>
      <c r="D124" s="57">
        <f t="shared" si="4"/>
        <v>100</v>
      </c>
      <c r="E124" s="57">
        <f>C100*3*12+50</f>
        <v>50</v>
      </c>
      <c r="F124" s="57">
        <f t="shared" si="5"/>
        <v>100</v>
      </c>
      <c r="G124" s="57">
        <f>D100*3*12+50</f>
        <v>50</v>
      </c>
      <c r="H124" s="57">
        <f t="shared" si="6"/>
        <v>100</v>
      </c>
      <c r="I124" s="57">
        <f>E100*3*12+50</f>
        <v>50</v>
      </c>
      <c r="J124" s="57">
        <f t="shared" si="7"/>
        <v>100</v>
      </c>
    </row>
    <row r="125" spans="1:11">
      <c r="A125" s="303" t="s">
        <v>544</v>
      </c>
      <c r="B125" s="302">
        <v>1.2</v>
      </c>
      <c r="C125" s="57">
        <f>B101*3*12</f>
        <v>0</v>
      </c>
      <c r="D125" s="57">
        <f t="shared" si="4"/>
        <v>0</v>
      </c>
      <c r="E125" s="57">
        <f>C101*3*12</f>
        <v>0</v>
      </c>
      <c r="F125" s="57">
        <f t="shared" si="5"/>
        <v>0</v>
      </c>
      <c r="G125" s="57">
        <f>D101*3*12</f>
        <v>0</v>
      </c>
      <c r="H125" s="57">
        <f t="shared" si="6"/>
        <v>0</v>
      </c>
      <c r="I125" s="57">
        <f>E101*3*12</f>
        <v>0</v>
      </c>
      <c r="J125" s="57">
        <f t="shared" si="7"/>
        <v>0</v>
      </c>
    </row>
    <row r="126" spans="1:11">
      <c r="A126" s="303" t="s">
        <v>543</v>
      </c>
      <c r="B126" s="302">
        <v>1.3</v>
      </c>
      <c r="C126" s="57">
        <f>B102*3*12+25</f>
        <v>25</v>
      </c>
      <c r="D126" s="57">
        <f t="shared" si="4"/>
        <v>32.5</v>
      </c>
      <c r="E126" s="57">
        <f>C102*3*12+25</f>
        <v>25</v>
      </c>
      <c r="F126" s="57">
        <f t="shared" si="5"/>
        <v>32.5</v>
      </c>
      <c r="G126" s="57">
        <f>D102*3*12+25</f>
        <v>25</v>
      </c>
      <c r="H126" s="57">
        <f t="shared" si="6"/>
        <v>32.5</v>
      </c>
      <c r="I126" s="57">
        <f>E102*3*12+25</f>
        <v>25</v>
      </c>
      <c r="J126" s="57">
        <f t="shared" si="7"/>
        <v>32.5</v>
      </c>
    </row>
    <row r="127" spans="1:11">
      <c r="A127" s="303" t="s">
        <v>542</v>
      </c>
      <c r="B127" s="302">
        <v>12.16</v>
      </c>
      <c r="C127" s="57">
        <f>B103*3*12</f>
        <v>0</v>
      </c>
      <c r="D127" s="57">
        <f t="shared" si="4"/>
        <v>0</v>
      </c>
      <c r="E127" s="57">
        <f>C103*3*12</f>
        <v>0</v>
      </c>
      <c r="F127" s="57">
        <f t="shared" si="5"/>
        <v>0</v>
      </c>
      <c r="G127" s="57">
        <f>D103*3*12</f>
        <v>0</v>
      </c>
      <c r="H127" s="57">
        <f t="shared" si="6"/>
        <v>0</v>
      </c>
      <c r="I127" s="57">
        <f>E103*3*12</f>
        <v>0</v>
      </c>
      <c r="J127" s="57">
        <f t="shared" si="7"/>
        <v>0</v>
      </c>
    </row>
    <row r="128" spans="1:11">
      <c r="A128" s="300" t="s">
        <v>541</v>
      </c>
      <c r="B128" s="299"/>
      <c r="C128" s="299"/>
      <c r="D128" s="16">
        <f>SUM(D109:D127)</f>
        <v>862399.46</v>
      </c>
      <c r="E128" s="16"/>
      <c r="F128" s="16">
        <f>SUM(F109:F127)</f>
        <v>1126215.8600000001</v>
      </c>
      <c r="G128" s="16"/>
      <c r="H128" s="16">
        <f>SUM(H109:H127)</f>
        <v>1388188.2200000002</v>
      </c>
      <c r="I128" s="16"/>
      <c r="J128" s="16">
        <f>SUM(J109:J127)</f>
        <v>1648702.4600000002</v>
      </c>
    </row>
    <row r="129" spans="1:10">
      <c r="A129" s="298" t="s">
        <v>540</v>
      </c>
      <c r="D129" s="296">
        <f>D128*0.28</f>
        <v>241471.84880000001</v>
      </c>
      <c r="E129" s="296"/>
      <c r="F129" s="296">
        <f>F128*0.28</f>
        <v>315340.44080000004</v>
      </c>
      <c r="G129" s="297"/>
      <c r="H129" s="296">
        <f>H128*0.28</f>
        <v>388692.70160000009</v>
      </c>
      <c r="I129" s="297"/>
      <c r="J129" s="296">
        <f>J128*0.28</f>
        <v>461636.68880000012</v>
      </c>
    </row>
    <row r="130" spans="1:10">
      <c r="A130" s="295" t="s">
        <v>18</v>
      </c>
      <c r="D130" s="16">
        <f>SUM(D128:D129)</f>
        <v>1103871.3088</v>
      </c>
      <c r="E130" s="16"/>
      <c r="F130" s="16">
        <f>SUM(F128:F129)</f>
        <v>1441556.3008000001</v>
      </c>
      <c r="G130" s="16"/>
      <c r="H130" s="16">
        <f>SUM(H128:H129)</f>
        <v>1776880.9216000002</v>
      </c>
      <c r="I130" s="16"/>
      <c r="J130" s="16">
        <f>SUM(J128:J129)</f>
        <v>2110339.1488000005</v>
      </c>
    </row>
    <row r="132" spans="1:10">
      <c r="A132" s="295" t="s">
        <v>607</v>
      </c>
      <c r="D132" s="16">
        <f>D130*0.25</f>
        <v>275967.8272</v>
      </c>
      <c r="E132" s="16"/>
      <c r="F132" s="16">
        <f>F130*0.25</f>
        <v>360389.07520000002</v>
      </c>
      <c r="G132" s="16"/>
      <c r="H132" s="16">
        <f>H130*0.25</f>
        <v>444220.23040000006</v>
      </c>
      <c r="I132" s="16"/>
      <c r="J132" s="16">
        <f>J130*0.25</f>
        <v>527584.78720000014</v>
      </c>
    </row>
  </sheetData>
  <mergeCells count="4">
    <mergeCell ref="C107:D107"/>
    <mergeCell ref="E107:F107"/>
    <mergeCell ref="G107:H107"/>
    <mergeCell ref="I107:J107"/>
  </mergeCells>
  <pageMargins left="0.7" right="0.7" top="0.75" bottom="0.75" header="0.3" footer="0.3"/>
  <pageSetup orientation="portrait"/>
  <tableParts count="2">
    <tablePart r:id="rId1"/>
    <tablePart r:id="rId2"/>
  </tableParts>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67"/>
  <sheetViews>
    <sheetView topLeftCell="A115" workbookViewId="0">
      <selection activeCell="M16" sqref="M16"/>
    </sheetView>
  </sheetViews>
  <sheetFormatPr defaultColWidth="8.85546875" defaultRowHeight="15"/>
  <cols>
    <col min="1" max="1" width="4.28515625" style="1" customWidth="1"/>
    <col min="2" max="2" width="36.7109375" style="1" customWidth="1"/>
    <col min="3" max="6" width="19.140625" style="1" customWidth="1"/>
    <col min="7" max="13" width="9.140625" style="1" customWidth="1"/>
    <col min="14" max="14" width="10.140625" style="1" bestFit="1" customWidth="1"/>
    <col min="15" max="15" width="9.140625" style="1" customWidth="1"/>
    <col min="16" max="16384" width="8.85546875" style="1"/>
  </cols>
  <sheetData>
    <row r="1" spans="1:14" ht="20.25" thickBot="1">
      <c r="B1" s="1016" t="s">
        <v>33</v>
      </c>
      <c r="C1" s="1016"/>
      <c r="D1" s="1016"/>
      <c r="E1" s="1016"/>
      <c r="F1" s="1016"/>
      <c r="G1" s="1016"/>
      <c r="H1" s="1016"/>
      <c r="I1" s="1016"/>
      <c r="J1" s="1016"/>
      <c r="K1" s="1016"/>
      <c r="L1" s="1016"/>
      <c r="M1" s="1016"/>
      <c r="N1" s="1016"/>
    </row>
    <row r="2" spans="1:14" ht="15.75" thickTop="1"/>
    <row r="3" spans="1:14">
      <c r="B3" s="1" t="s">
        <v>29</v>
      </c>
      <c r="C3" s="1" t="s">
        <v>30</v>
      </c>
    </row>
    <row r="4" spans="1:14">
      <c r="B4" s="1" t="s">
        <v>31</v>
      </c>
      <c r="C4" s="1" t="s">
        <v>0</v>
      </c>
    </row>
    <row r="7" spans="1:14" ht="18" thickBot="1">
      <c r="B7" s="34" t="s">
        <v>32</v>
      </c>
      <c r="C7" s="1" t="s">
        <v>55</v>
      </c>
      <c r="D7" s="1" t="s">
        <v>56</v>
      </c>
      <c r="E7" s="1" t="s">
        <v>57</v>
      </c>
      <c r="F7" s="1" t="s">
        <v>58</v>
      </c>
    </row>
    <row r="8" spans="1:14" ht="15.75" thickTop="1">
      <c r="A8" s="1">
        <v>1</v>
      </c>
      <c r="B8" s="289" t="s">
        <v>34</v>
      </c>
      <c r="C8" s="514">
        <v>4232860</v>
      </c>
      <c r="D8" s="526">
        <v>5493375</v>
      </c>
      <c r="E8" s="526">
        <v>6632650</v>
      </c>
      <c r="F8" s="526">
        <v>7985850</v>
      </c>
    </row>
    <row r="9" spans="1:14">
      <c r="A9" s="1">
        <v>2</v>
      </c>
      <c r="B9" s="289" t="s">
        <v>35</v>
      </c>
      <c r="C9" s="526">
        <v>2848000</v>
      </c>
      <c r="D9" s="526">
        <v>3036100</v>
      </c>
      <c r="E9" s="526">
        <v>3185900</v>
      </c>
      <c r="F9" s="526">
        <v>3241000</v>
      </c>
    </row>
    <row r="10" spans="1:14">
      <c r="A10" s="1">
        <v>3</v>
      </c>
      <c r="B10" s="289" t="s">
        <v>53</v>
      </c>
      <c r="C10" s="291">
        <f>$E$126</f>
        <v>265680</v>
      </c>
      <c r="D10" s="291">
        <f>$H$126</f>
        <v>265680</v>
      </c>
      <c r="E10" s="291">
        <f>$K$126</f>
        <v>265680</v>
      </c>
      <c r="F10" s="291">
        <f>$N$126</f>
        <v>265680</v>
      </c>
    </row>
    <row r="11" spans="1:14">
      <c r="A11" s="1">
        <v>4</v>
      </c>
      <c r="B11" s="289" t="s">
        <v>536</v>
      </c>
      <c r="C11" s="291">
        <f>$F$146</f>
        <v>2748233</v>
      </c>
      <c r="D11" s="291">
        <f>$H$146</f>
        <v>3335266</v>
      </c>
      <c r="E11" s="291">
        <f>$J$146</f>
        <v>3872638</v>
      </c>
      <c r="F11" s="291">
        <f>$L$146</f>
        <v>4459671</v>
      </c>
    </row>
    <row r="12" spans="1:14">
      <c r="B12" s="289" t="s">
        <v>537</v>
      </c>
      <c r="C12" s="291">
        <f>$F$147</f>
        <v>294816</v>
      </c>
      <c r="D12" s="291">
        <f>$H$147</f>
        <v>363792</v>
      </c>
      <c r="E12" s="291">
        <f>$J$147</f>
        <v>432768</v>
      </c>
      <c r="F12" s="291">
        <f>$L$147</f>
        <v>501744</v>
      </c>
    </row>
    <row r="13" spans="1:14" ht="16.5" thickBot="1">
      <c r="B13" s="293" t="s">
        <v>4</v>
      </c>
      <c r="C13" s="293">
        <f>SUBTOTAL(109,C8:C12)</f>
        <v>10389589</v>
      </c>
      <c r="D13" s="293">
        <f>SUBTOTAL(109,D8:D12)</f>
        <v>12494213</v>
      </c>
      <c r="E13" s="293">
        <f>SUBTOTAL(109,E8:E12)</f>
        <v>14389636</v>
      </c>
      <c r="F13" s="293">
        <f>SUBTOTAL(109,F8:F12)</f>
        <v>16453945</v>
      </c>
    </row>
    <row r="14" spans="1:14" ht="15.75" thickTop="1"/>
    <row r="15" spans="1:14" ht="18" thickBot="1">
      <c r="B15" s="34" t="s">
        <v>54</v>
      </c>
      <c r="C15" s="1" t="s">
        <v>55</v>
      </c>
      <c r="D15" s="1" t="s">
        <v>56</v>
      </c>
      <c r="E15" s="1" t="s">
        <v>57</v>
      </c>
      <c r="F15" s="1" t="s">
        <v>58</v>
      </c>
    </row>
    <row r="16" spans="1:14" ht="15.75" thickTop="1">
      <c r="A16" s="1">
        <v>1</v>
      </c>
      <c r="B16" s="289" t="s">
        <v>34</v>
      </c>
      <c r="C16" s="290">
        <f>$E$75</f>
        <v>4173415</v>
      </c>
      <c r="D16" s="290">
        <f>$H$75</f>
        <v>5323835</v>
      </c>
      <c r="E16" s="290">
        <f>$K$75</f>
        <v>6123760</v>
      </c>
      <c r="F16" s="290">
        <f>$N$75</f>
        <v>6886485</v>
      </c>
    </row>
    <row r="17" spans="1:14">
      <c r="A17" s="1">
        <v>2</v>
      </c>
      <c r="B17" s="289" t="s">
        <v>35</v>
      </c>
      <c r="C17" s="290">
        <f>$E$83</f>
        <v>2848000</v>
      </c>
      <c r="D17" s="290">
        <f>$H$83</f>
        <v>2892000</v>
      </c>
      <c r="E17" s="290">
        <f>$K$83</f>
        <v>2892000</v>
      </c>
      <c r="F17" s="290">
        <f>$N$83</f>
        <v>2848000</v>
      </c>
    </row>
    <row r="18" spans="1:14">
      <c r="A18" s="1">
        <v>3</v>
      </c>
      <c r="B18" s="289" t="s">
        <v>53</v>
      </c>
      <c r="C18" s="290">
        <f>$E$129</f>
        <v>207216</v>
      </c>
      <c r="D18" s="290">
        <f>$H$129</f>
        <v>207216</v>
      </c>
      <c r="E18" s="290">
        <f>$K$129</f>
        <v>207216</v>
      </c>
      <c r="F18" s="290">
        <f>$N$129</f>
        <v>207216</v>
      </c>
    </row>
    <row r="19" spans="1:14">
      <c r="B19" s="289" t="s">
        <v>536</v>
      </c>
      <c r="C19" s="291">
        <f>$F$166</f>
        <v>2431350</v>
      </c>
      <c r="D19" s="291">
        <f>$H$166</f>
        <v>3335266</v>
      </c>
      <c r="E19" s="291">
        <f>$J$166</f>
        <v>3872638</v>
      </c>
      <c r="F19" s="291">
        <f>$L$166</f>
        <v>4459671</v>
      </c>
    </row>
    <row r="20" spans="1:14">
      <c r="B20" s="289" t="s">
        <v>537</v>
      </c>
      <c r="C20" s="292">
        <f>$F$167</f>
        <v>294816</v>
      </c>
      <c r="D20" s="291">
        <f>$H$167</f>
        <v>363792</v>
      </c>
      <c r="E20" s="291">
        <f>$J$167</f>
        <v>432768</v>
      </c>
      <c r="F20" s="291">
        <f>$L$167</f>
        <v>501744</v>
      </c>
    </row>
    <row r="21" spans="1:14" ht="16.5" thickBot="1">
      <c r="B21" s="293" t="s">
        <v>4</v>
      </c>
      <c r="C21" s="294">
        <f>SUM(C16:C20)</f>
        <v>9954797</v>
      </c>
      <c r="D21" s="294">
        <f>SUM(D16:D20)</f>
        <v>12122109</v>
      </c>
      <c r="E21" s="294">
        <f>SUM(E16:E20)</f>
        <v>13528382</v>
      </c>
      <c r="F21" s="294">
        <f>SUM(F16:F20)</f>
        <v>14903116</v>
      </c>
    </row>
    <row r="22" spans="1:14" ht="15.75" thickTop="1"/>
    <row r="23" spans="1:14" s="4" customFormat="1" ht="18" thickBot="1">
      <c r="B23" s="246" t="s">
        <v>34</v>
      </c>
      <c r="C23" s="3"/>
      <c r="D23" s="3"/>
      <c r="E23" s="3"/>
      <c r="F23" s="3"/>
      <c r="G23" s="3"/>
      <c r="I23" s="3"/>
      <c r="K23" s="3"/>
    </row>
    <row r="24" spans="1:14" s="4" customFormat="1" ht="16.5" thickTop="1" thickBot="1">
      <c r="B24" s="2"/>
      <c r="C24" s="3"/>
      <c r="D24" s="3"/>
      <c r="E24" s="3"/>
      <c r="F24" s="3"/>
      <c r="G24" s="3"/>
      <c r="I24" s="3"/>
      <c r="K24" s="3"/>
    </row>
    <row r="25" spans="1:14">
      <c r="B25" s="1018" t="s">
        <v>1</v>
      </c>
      <c r="C25" s="1020">
        <v>2019</v>
      </c>
      <c r="D25" s="1021"/>
      <c r="E25" s="1022"/>
      <c r="F25" s="1020">
        <v>2020</v>
      </c>
      <c r="G25" s="1021"/>
      <c r="H25" s="1022"/>
      <c r="I25" s="1020">
        <v>2021</v>
      </c>
      <c r="J25" s="1021"/>
      <c r="K25" s="1022"/>
      <c r="L25" s="1020">
        <v>2022</v>
      </c>
      <c r="M25" s="1021"/>
      <c r="N25" s="1022"/>
    </row>
    <row r="26" spans="1:14">
      <c r="B26" s="1019"/>
      <c r="C26" s="5" t="s">
        <v>2</v>
      </c>
      <c r="D26" s="6" t="s">
        <v>3</v>
      </c>
      <c r="E26" s="7" t="s">
        <v>4</v>
      </c>
      <c r="F26" s="5" t="s">
        <v>2</v>
      </c>
      <c r="G26" s="6" t="s">
        <v>3</v>
      </c>
      <c r="H26" s="7" t="s">
        <v>4</v>
      </c>
      <c r="I26" s="5" t="s">
        <v>2</v>
      </c>
      <c r="J26" s="6" t="s">
        <v>3</v>
      </c>
      <c r="K26" s="7" t="s">
        <v>4</v>
      </c>
      <c r="L26" s="5" t="s">
        <v>2</v>
      </c>
      <c r="M26" s="6" t="s">
        <v>3</v>
      </c>
      <c r="N26" s="7" t="s">
        <v>4</v>
      </c>
    </row>
    <row r="27" spans="1:14">
      <c r="B27" s="8" t="s">
        <v>5</v>
      </c>
      <c r="C27" s="9">
        <v>570</v>
      </c>
      <c r="D27" s="10">
        <v>1080</v>
      </c>
      <c r="E27" s="11">
        <f>C27*D27</f>
        <v>615600</v>
      </c>
      <c r="F27" s="9">
        <v>570</v>
      </c>
      <c r="G27" s="10">
        <v>1040</v>
      </c>
      <c r="H27" s="11">
        <f>F27*G27</f>
        <v>592800</v>
      </c>
      <c r="I27" s="9">
        <v>590</v>
      </c>
      <c r="J27" s="10">
        <v>1040</v>
      </c>
      <c r="K27" s="11">
        <f>I27*J27</f>
        <v>613600</v>
      </c>
      <c r="L27" s="9">
        <v>620</v>
      </c>
      <c r="M27" s="10">
        <v>1040</v>
      </c>
      <c r="N27" s="11">
        <f>L27*M27</f>
        <v>644800</v>
      </c>
    </row>
    <row r="28" spans="1:14">
      <c r="B28" s="8" t="s">
        <v>6</v>
      </c>
      <c r="C28" s="9">
        <v>290</v>
      </c>
      <c r="D28" s="10">
        <v>120</v>
      </c>
      <c r="E28" s="11">
        <f t="shared" ref="E28:E39" si="0">C28*D28</f>
        <v>34800</v>
      </c>
      <c r="F28" s="9">
        <v>305</v>
      </c>
      <c r="G28" s="10">
        <v>260</v>
      </c>
      <c r="H28" s="11">
        <f t="shared" ref="H28:H39" si="1">F28*G28</f>
        <v>79300</v>
      </c>
      <c r="I28" s="9">
        <v>305</v>
      </c>
      <c r="J28" s="10">
        <v>260</v>
      </c>
      <c r="K28" s="11">
        <f t="shared" ref="K28:K39" si="2">I28*J28</f>
        <v>79300</v>
      </c>
      <c r="L28" s="9">
        <v>320</v>
      </c>
      <c r="M28" s="10">
        <v>260</v>
      </c>
      <c r="N28" s="11">
        <f t="shared" ref="N28:N39" si="3">L28*M28</f>
        <v>83200</v>
      </c>
    </row>
    <row r="29" spans="1:14">
      <c r="B29" s="8" t="s">
        <v>7</v>
      </c>
      <c r="C29" s="9">
        <v>375</v>
      </c>
      <c r="D29" s="10">
        <v>3650</v>
      </c>
      <c r="E29" s="11">
        <f t="shared" si="0"/>
        <v>1368750</v>
      </c>
      <c r="F29" s="9">
        <v>375</v>
      </c>
      <c r="G29" s="10">
        <v>4550</v>
      </c>
      <c r="H29" s="11">
        <f t="shared" si="1"/>
        <v>1706250</v>
      </c>
      <c r="I29" s="9">
        <v>395</v>
      </c>
      <c r="J29" s="10">
        <v>5560</v>
      </c>
      <c r="K29" s="11">
        <f t="shared" si="2"/>
        <v>2196200</v>
      </c>
      <c r="L29" s="9">
        <v>410</v>
      </c>
      <c r="M29" s="10">
        <v>6500</v>
      </c>
      <c r="N29" s="11">
        <f t="shared" si="3"/>
        <v>2665000</v>
      </c>
    </row>
    <row r="30" spans="1:14">
      <c r="B30" s="8" t="s">
        <v>8</v>
      </c>
      <c r="C30" s="9">
        <v>130</v>
      </c>
      <c r="D30" s="10">
        <v>7325</v>
      </c>
      <c r="E30" s="11">
        <f t="shared" si="0"/>
        <v>952250</v>
      </c>
      <c r="F30" s="9">
        <v>130</v>
      </c>
      <c r="G30" s="10">
        <v>9100</v>
      </c>
      <c r="H30" s="11">
        <f t="shared" si="1"/>
        <v>1183000</v>
      </c>
      <c r="I30" s="9">
        <v>130</v>
      </c>
      <c r="J30" s="10">
        <v>11140</v>
      </c>
      <c r="K30" s="11">
        <f t="shared" si="2"/>
        <v>1448200</v>
      </c>
      <c r="L30" s="9">
        <v>150</v>
      </c>
      <c r="M30" s="10">
        <v>13000</v>
      </c>
      <c r="N30" s="11">
        <f t="shared" si="3"/>
        <v>1950000</v>
      </c>
    </row>
    <row r="31" spans="1:14">
      <c r="B31" s="8" t="s">
        <v>9</v>
      </c>
      <c r="C31" s="9">
        <v>400</v>
      </c>
      <c r="D31" s="10">
        <v>1280</v>
      </c>
      <c r="E31" s="11">
        <f t="shared" si="0"/>
        <v>512000</v>
      </c>
      <c r="F31" s="9">
        <v>400</v>
      </c>
      <c r="G31" s="10">
        <v>1280</v>
      </c>
      <c r="H31" s="11">
        <f t="shared" si="1"/>
        <v>512000</v>
      </c>
      <c r="I31" s="9">
        <v>420</v>
      </c>
      <c r="J31" s="10">
        <v>1345</v>
      </c>
      <c r="K31" s="11">
        <f t="shared" si="2"/>
        <v>564900</v>
      </c>
      <c r="L31" s="9">
        <v>440</v>
      </c>
      <c r="M31" s="10">
        <v>1410</v>
      </c>
      <c r="N31" s="11">
        <f t="shared" si="3"/>
        <v>620400</v>
      </c>
    </row>
    <row r="32" spans="1:14">
      <c r="B32" s="8" t="s">
        <v>10</v>
      </c>
      <c r="C32" s="9">
        <v>175</v>
      </c>
      <c r="D32" s="10">
        <v>1200</v>
      </c>
      <c r="E32" s="11">
        <f t="shared" si="0"/>
        <v>210000</v>
      </c>
      <c r="F32" s="9">
        <v>175</v>
      </c>
      <c r="G32" s="10">
        <v>1270</v>
      </c>
      <c r="H32" s="11">
        <f t="shared" si="1"/>
        <v>222250</v>
      </c>
      <c r="I32" s="9">
        <v>195</v>
      </c>
      <c r="J32" s="10">
        <v>1330</v>
      </c>
      <c r="K32" s="11">
        <f t="shared" si="2"/>
        <v>259350</v>
      </c>
      <c r="L32" s="9">
        <v>205</v>
      </c>
      <c r="M32" s="10">
        <v>1390</v>
      </c>
      <c r="N32" s="11">
        <f t="shared" si="3"/>
        <v>284950</v>
      </c>
    </row>
    <row r="33" spans="2:14">
      <c r="B33" s="8" t="s">
        <v>11</v>
      </c>
      <c r="C33" s="9">
        <v>70</v>
      </c>
      <c r="D33" s="10">
        <v>2780</v>
      </c>
      <c r="E33" s="11">
        <f t="shared" si="0"/>
        <v>194600</v>
      </c>
      <c r="F33" s="9">
        <v>70</v>
      </c>
      <c r="G33" s="10">
        <v>2920</v>
      </c>
      <c r="H33" s="11">
        <f t="shared" si="1"/>
        <v>204400</v>
      </c>
      <c r="I33" s="9">
        <v>80</v>
      </c>
      <c r="J33" s="10">
        <v>3200</v>
      </c>
      <c r="K33" s="11">
        <f t="shared" si="2"/>
        <v>256000</v>
      </c>
      <c r="L33" s="9">
        <v>85</v>
      </c>
      <c r="M33" s="10">
        <v>3520</v>
      </c>
      <c r="N33" s="11">
        <f t="shared" si="3"/>
        <v>299200</v>
      </c>
    </row>
    <row r="34" spans="2:14">
      <c r="B34" s="8" t="s">
        <v>12</v>
      </c>
      <c r="C34" s="9">
        <v>400</v>
      </c>
      <c r="D34" s="10">
        <v>210</v>
      </c>
      <c r="E34" s="11">
        <f t="shared" si="0"/>
        <v>84000</v>
      </c>
      <c r="F34" s="9">
        <v>400</v>
      </c>
      <c r="G34" s="10">
        <v>220</v>
      </c>
      <c r="H34" s="11">
        <f t="shared" si="1"/>
        <v>88000</v>
      </c>
      <c r="I34" s="9">
        <v>440</v>
      </c>
      <c r="J34" s="10">
        <v>240</v>
      </c>
      <c r="K34" s="11">
        <f t="shared" si="2"/>
        <v>105600</v>
      </c>
      <c r="L34" s="9">
        <v>460</v>
      </c>
      <c r="M34" s="10">
        <v>265</v>
      </c>
      <c r="N34" s="11">
        <f t="shared" si="3"/>
        <v>121900</v>
      </c>
    </row>
    <row r="35" spans="2:14">
      <c r="B35" s="8" t="s">
        <v>13</v>
      </c>
      <c r="C35" s="9">
        <v>175</v>
      </c>
      <c r="D35" s="10">
        <v>840</v>
      </c>
      <c r="E35" s="11">
        <f t="shared" si="0"/>
        <v>147000</v>
      </c>
      <c r="F35" s="9">
        <v>175</v>
      </c>
      <c r="G35" s="10">
        <v>880</v>
      </c>
      <c r="H35" s="11">
        <f t="shared" si="1"/>
        <v>154000</v>
      </c>
      <c r="I35" s="9">
        <v>195</v>
      </c>
      <c r="J35" s="10">
        <v>925</v>
      </c>
      <c r="K35" s="11">
        <f t="shared" si="2"/>
        <v>180375</v>
      </c>
      <c r="L35" s="9">
        <v>205</v>
      </c>
      <c r="M35" s="10">
        <v>970</v>
      </c>
      <c r="N35" s="11">
        <f t="shared" si="3"/>
        <v>198850</v>
      </c>
    </row>
    <row r="36" spans="2:14">
      <c r="B36" s="8" t="s">
        <v>14</v>
      </c>
      <c r="C36" s="9">
        <v>70</v>
      </c>
      <c r="D36" s="10">
        <v>1310</v>
      </c>
      <c r="E36" s="11">
        <f t="shared" si="0"/>
        <v>91700</v>
      </c>
      <c r="F36" s="9">
        <v>70</v>
      </c>
      <c r="G36" s="10">
        <v>1375</v>
      </c>
      <c r="H36" s="11">
        <f t="shared" si="1"/>
        <v>96250</v>
      </c>
      <c r="I36" s="9">
        <v>80</v>
      </c>
      <c r="J36" s="10">
        <v>1515</v>
      </c>
      <c r="K36" s="11">
        <f t="shared" si="2"/>
        <v>121200</v>
      </c>
      <c r="L36" s="9">
        <v>85</v>
      </c>
      <c r="M36" s="10">
        <v>1670</v>
      </c>
      <c r="N36" s="11">
        <f t="shared" si="3"/>
        <v>141950</v>
      </c>
    </row>
    <row r="37" spans="2:14">
      <c r="B37" s="8" t="s">
        <v>15</v>
      </c>
      <c r="C37" s="9">
        <v>350</v>
      </c>
      <c r="D37" s="10">
        <v>150</v>
      </c>
      <c r="E37" s="11">
        <f t="shared" si="0"/>
        <v>52500</v>
      </c>
      <c r="F37" s="9">
        <v>350</v>
      </c>
      <c r="G37" s="10">
        <v>135</v>
      </c>
      <c r="H37" s="11">
        <f t="shared" si="1"/>
        <v>47250</v>
      </c>
      <c r="I37" s="9">
        <v>350</v>
      </c>
      <c r="J37" s="10">
        <v>120</v>
      </c>
      <c r="K37" s="11">
        <f>I37*J37</f>
        <v>42000</v>
      </c>
      <c r="L37" s="9">
        <v>350</v>
      </c>
      <c r="M37" s="10">
        <v>105</v>
      </c>
      <c r="N37" s="11">
        <f t="shared" si="3"/>
        <v>36750</v>
      </c>
    </row>
    <row r="38" spans="2:14">
      <c r="B38" s="12" t="s">
        <v>16</v>
      </c>
      <c r="C38" s="9">
        <v>11</v>
      </c>
      <c r="D38" s="10">
        <v>39500</v>
      </c>
      <c r="E38" s="11">
        <f t="shared" si="0"/>
        <v>434500</v>
      </c>
      <c r="F38" s="9">
        <v>15</v>
      </c>
      <c r="G38" s="10">
        <v>49140</v>
      </c>
      <c r="H38" s="11">
        <f t="shared" si="1"/>
        <v>737100</v>
      </c>
      <c r="I38" s="9">
        <v>15</v>
      </c>
      <c r="J38" s="10">
        <v>60120</v>
      </c>
      <c r="K38" s="11">
        <f>I38*J38</f>
        <v>901800</v>
      </c>
      <c r="L38" s="9">
        <v>15</v>
      </c>
      <c r="M38" s="10">
        <v>70200</v>
      </c>
      <c r="N38" s="11">
        <f t="shared" si="3"/>
        <v>1053000</v>
      </c>
    </row>
    <row r="39" spans="2:14" ht="15.75" thickBot="1">
      <c r="B39" s="13" t="s">
        <v>17</v>
      </c>
      <c r="C39" s="9">
        <v>25</v>
      </c>
      <c r="D39" s="10">
        <v>185</v>
      </c>
      <c r="E39" s="14">
        <f t="shared" si="0"/>
        <v>4625</v>
      </c>
      <c r="F39" s="9">
        <v>25</v>
      </c>
      <c r="G39" s="10">
        <v>195</v>
      </c>
      <c r="H39" s="14">
        <f t="shared" si="1"/>
        <v>4875</v>
      </c>
      <c r="I39" s="9">
        <v>25</v>
      </c>
      <c r="J39" s="10">
        <v>205</v>
      </c>
      <c r="K39" s="14">
        <f t="shared" si="2"/>
        <v>5125</v>
      </c>
      <c r="L39" s="9">
        <v>25</v>
      </c>
      <c r="M39" s="10">
        <v>215</v>
      </c>
      <c r="N39" s="14">
        <f t="shared" si="3"/>
        <v>5375</v>
      </c>
    </row>
    <row r="40" spans="2:14">
      <c r="B40" s="15" t="s">
        <v>18</v>
      </c>
      <c r="C40" s="16"/>
      <c r="D40" s="17"/>
      <c r="E40" s="17">
        <f>SUM(E27:E39)</f>
        <v>4702325</v>
      </c>
      <c r="F40" s="16"/>
      <c r="G40" s="16"/>
      <c r="H40" s="16">
        <f>SUM(H27:H39)</f>
        <v>5627475</v>
      </c>
      <c r="I40" s="16"/>
      <c r="J40" s="16"/>
      <c r="K40" s="16">
        <f>SUM(K27:K39)</f>
        <v>6773650</v>
      </c>
      <c r="L40" s="16"/>
      <c r="M40" s="16"/>
      <c r="N40" s="16">
        <f>SUM(N27:N39)</f>
        <v>8105375</v>
      </c>
    </row>
    <row r="42" spans="2:14" ht="18" thickBot="1">
      <c r="B42" s="229" t="s">
        <v>35</v>
      </c>
    </row>
    <row r="43" spans="2:14" ht="15.75" thickTop="1">
      <c r="B43" s="1018" t="s">
        <v>19</v>
      </c>
      <c r="C43" s="1020">
        <v>2019</v>
      </c>
      <c r="D43" s="1021"/>
      <c r="E43" s="1022"/>
      <c r="F43" s="1020">
        <v>2020</v>
      </c>
      <c r="G43" s="1021"/>
      <c r="H43" s="1022"/>
      <c r="I43" s="1020">
        <v>2021</v>
      </c>
      <c r="J43" s="1021"/>
      <c r="K43" s="1022"/>
      <c r="L43" s="1020">
        <v>2022</v>
      </c>
      <c r="M43" s="1021"/>
      <c r="N43" s="1022"/>
    </row>
    <row r="44" spans="2:14">
      <c r="B44" s="1019"/>
      <c r="C44" s="5" t="s">
        <v>2</v>
      </c>
      <c r="D44" s="6" t="s">
        <v>3</v>
      </c>
      <c r="E44" s="7" t="s">
        <v>4</v>
      </c>
      <c r="F44" s="5" t="s">
        <v>2</v>
      </c>
      <c r="G44" s="6" t="s">
        <v>3</v>
      </c>
      <c r="H44" s="7" t="s">
        <v>4</v>
      </c>
      <c r="I44" s="5" t="s">
        <v>2</v>
      </c>
      <c r="J44" s="6" t="s">
        <v>3</v>
      </c>
      <c r="K44" s="7" t="s">
        <v>4</v>
      </c>
      <c r="L44" s="5" t="s">
        <v>2</v>
      </c>
      <c r="M44" s="6" t="s">
        <v>3</v>
      </c>
      <c r="N44" s="7" t="s">
        <v>4</v>
      </c>
    </row>
    <row r="45" spans="2:14">
      <c r="B45" s="8" t="s">
        <v>20</v>
      </c>
      <c r="C45" s="18">
        <v>1840</v>
      </c>
      <c r="D45" s="19">
        <v>250</v>
      </c>
      <c r="E45" s="11">
        <f>C45*D45</f>
        <v>460000</v>
      </c>
      <c r="F45" s="18">
        <v>1930</v>
      </c>
      <c r="G45" s="19">
        <v>250</v>
      </c>
      <c r="H45" s="11">
        <f>F45*G45</f>
        <v>482500</v>
      </c>
      <c r="I45" s="18">
        <v>2020</v>
      </c>
      <c r="J45" s="19">
        <v>250</v>
      </c>
      <c r="K45" s="11">
        <f>I45*J45</f>
        <v>505000</v>
      </c>
      <c r="L45" s="18">
        <v>2100</v>
      </c>
      <c r="M45" s="19">
        <v>250</v>
      </c>
      <c r="N45" s="11">
        <f>L45*M45</f>
        <v>525000</v>
      </c>
    </row>
    <row r="46" spans="2:14">
      <c r="B46" s="8" t="s">
        <v>21</v>
      </c>
      <c r="C46" s="18">
        <v>4200</v>
      </c>
      <c r="D46" s="19">
        <v>380</v>
      </c>
      <c r="E46" s="11">
        <f>C46*D46</f>
        <v>1596000</v>
      </c>
      <c r="F46" s="18">
        <v>4410</v>
      </c>
      <c r="G46" s="19">
        <v>380</v>
      </c>
      <c r="H46" s="11">
        <f>F46*G46</f>
        <v>1675800</v>
      </c>
      <c r="I46" s="18">
        <v>4630</v>
      </c>
      <c r="J46" s="19">
        <v>380</v>
      </c>
      <c r="K46" s="11">
        <f>I46*J46</f>
        <v>1759400</v>
      </c>
      <c r="L46" s="18">
        <v>4850</v>
      </c>
      <c r="M46" s="19">
        <v>380</v>
      </c>
      <c r="N46" s="11">
        <f>L46*M46</f>
        <v>1843000</v>
      </c>
    </row>
    <row r="47" spans="2:14">
      <c r="B47" s="8" t="s">
        <v>22</v>
      </c>
      <c r="C47" s="18">
        <v>8800</v>
      </c>
      <c r="D47" s="19">
        <v>90</v>
      </c>
      <c r="E47" s="11">
        <f>C47*D47</f>
        <v>792000</v>
      </c>
      <c r="F47" s="18">
        <v>9240</v>
      </c>
      <c r="G47" s="19">
        <v>95</v>
      </c>
      <c r="H47" s="11">
        <f>F47*G47</f>
        <v>877800</v>
      </c>
      <c r="I47" s="18">
        <v>9700</v>
      </c>
      <c r="J47" s="19">
        <v>95</v>
      </c>
      <c r="K47" s="11">
        <f>I47*J47</f>
        <v>921500</v>
      </c>
      <c r="L47" s="18">
        <v>9700</v>
      </c>
      <c r="M47" s="19">
        <v>90</v>
      </c>
      <c r="N47" s="11">
        <f>L47*M47</f>
        <v>873000</v>
      </c>
    </row>
    <row r="48" spans="2:14">
      <c r="B48" s="15" t="s">
        <v>18</v>
      </c>
      <c r="C48" s="16"/>
      <c r="D48" s="17"/>
      <c r="E48" s="17">
        <f>SUM(E45:E47)</f>
        <v>2848000</v>
      </c>
      <c r="F48" s="16"/>
      <c r="G48" s="16"/>
      <c r="H48" s="16">
        <f>SUM(H45:H47)</f>
        <v>3036100</v>
      </c>
      <c r="I48" s="16"/>
      <c r="J48" s="16"/>
      <c r="K48" s="16">
        <f>SUM(K45:K47)</f>
        <v>3185900</v>
      </c>
      <c r="L48" s="16"/>
      <c r="M48" s="16"/>
      <c r="N48" s="16">
        <f>SUM(N45:N47)</f>
        <v>3241000</v>
      </c>
    </row>
    <row r="51" spans="2:22">
      <c r="B51" s="20" t="s">
        <v>23</v>
      </c>
      <c r="E51" s="17">
        <f>E40+E48</f>
        <v>7550325</v>
      </c>
      <c r="F51" s="15"/>
      <c r="G51" s="15"/>
      <c r="H51" s="17">
        <f>H40+H48</f>
        <v>8663575</v>
      </c>
      <c r="I51" s="15"/>
      <c r="J51" s="15"/>
      <c r="K51" s="17">
        <f>K40+K48</f>
        <v>9959550</v>
      </c>
      <c r="L51" s="15"/>
      <c r="M51" s="15"/>
      <c r="N51" s="17">
        <f>N40+N48</f>
        <v>11346375</v>
      </c>
    </row>
    <row r="58" spans="2:22">
      <c r="B58" s="2" t="s">
        <v>0</v>
      </c>
      <c r="C58" s="3"/>
      <c r="D58" s="3"/>
      <c r="E58" s="3"/>
      <c r="F58" s="3"/>
      <c r="G58" s="3"/>
      <c r="H58" s="4"/>
      <c r="I58" s="3"/>
      <c r="J58" s="4"/>
      <c r="K58" s="3"/>
      <c r="L58" s="4"/>
      <c r="M58" s="4"/>
      <c r="N58" s="4"/>
      <c r="O58" s="4"/>
      <c r="P58" s="4"/>
      <c r="Q58" s="4"/>
      <c r="R58" s="4"/>
      <c r="S58" s="4"/>
      <c r="T58" s="4"/>
      <c r="U58" s="4"/>
      <c r="V58" s="4"/>
    </row>
    <row r="59" spans="2:22" ht="15.75" thickBot="1">
      <c r="B59" s="2"/>
      <c r="C59" s="3"/>
      <c r="D59" s="3"/>
      <c r="E59" s="3"/>
      <c r="F59" s="3"/>
      <c r="G59" s="3"/>
      <c r="H59" s="4"/>
      <c r="I59" s="3"/>
      <c r="J59" s="4"/>
      <c r="K59" s="3"/>
      <c r="L59" s="4"/>
      <c r="M59" s="4"/>
      <c r="N59" s="4"/>
      <c r="O59" s="4"/>
      <c r="P59" s="4" t="s">
        <v>24</v>
      </c>
      <c r="Q59" s="4" t="s">
        <v>25</v>
      </c>
      <c r="R59" s="4" t="s">
        <v>26</v>
      </c>
      <c r="S59" s="4"/>
      <c r="T59" s="4"/>
      <c r="U59" s="4"/>
      <c r="V59" s="4"/>
    </row>
    <row r="60" spans="2:22">
      <c r="B60" s="1018" t="s">
        <v>1</v>
      </c>
      <c r="C60" s="1020">
        <v>2019</v>
      </c>
      <c r="D60" s="1021"/>
      <c r="E60" s="1022"/>
      <c r="F60" s="1020">
        <v>2020</v>
      </c>
      <c r="G60" s="1021"/>
      <c r="H60" s="1022"/>
      <c r="I60" s="1020">
        <v>2021</v>
      </c>
      <c r="J60" s="1021"/>
      <c r="K60" s="1022"/>
      <c r="L60" s="1020">
        <v>2022</v>
      </c>
      <c r="M60" s="1021"/>
      <c r="N60" s="1022"/>
    </row>
    <row r="61" spans="2:22">
      <c r="B61" s="1019"/>
      <c r="C61" s="5" t="s">
        <v>2</v>
      </c>
      <c r="D61" s="6" t="s">
        <v>3</v>
      </c>
      <c r="E61" s="7" t="s">
        <v>4</v>
      </c>
      <c r="F61" s="5" t="s">
        <v>2</v>
      </c>
      <c r="G61" s="6" t="s">
        <v>3</v>
      </c>
      <c r="H61" s="7" t="s">
        <v>4</v>
      </c>
      <c r="I61" s="5" t="s">
        <v>2</v>
      </c>
      <c r="J61" s="6" t="s">
        <v>3</v>
      </c>
      <c r="K61" s="7" t="s">
        <v>4</v>
      </c>
      <c r="L61" s="5" t="s">
        <v>2</v>
      </c>
      <c r="M61" s="6" t="s">
        <v>3</v>
      </c>
      <c r="N61" s="7" t="s">
        <v>4</v>
      </c>
    </row>
    <row r="62" spans="2:22">
      <c r="B62" s="21" t="s">
        <v>5</v>
      </c>
      <c r="C62" s="22">
        <v>570</v>
      </c>
      <c r="D62" s="23">
        <f>1080*0.7</f>
        <v>756</v>
      </c>
      <c r="E62" s="24">
        <f>C62*D62</f>
        <v>430920</v>
      </c>
      <c r="F62" s="22">
        <f t="shared" ref="F62:F74" si="4">C62</f>
        <v>570</v>
      </c>
      <c r="G62" s="23">
        <v>1040</v>
      </c>
      <c r="H62" s="24">
        <f>F62*G62</f>
        <v>592800</v>
      </c>
      <c r="I62" s="22">
        <f t="shared" ref="I62:I74" si="5">C62</f>
        <v>570</v>
      </c>
      <c r="J62" s="23">
        <v>1040</v>
      </c>
      <c r="K62" s="24">
        <f>I62*J62</f>
        <v>592800</v>
      </c>
      <c r="L62" s="22">
        <f t="shared" ref="L62:L74" si="6">C62</f>
        <v>570</v>
      </c>
      <c r="M62" s="23">
        <v>1040</v>
      </c>
      <c r="N62" s="24">
        <f>L62*M62</f>
        <v>592800</v>
      </c>
      <c r="P62" s="1">
        <v>298</v>
      </c>
      <c r="Q62" s="1">
        <f>P62/9*12</f>
        <v>397.33333333333337</v>
      </c>
      <c r="R62" s="25">
        <f>D62-Q62</f>
        <v>358.66666666666663</v>
      </c>
      <c r="S62" s="26">
        <f>R62/Q62</f>
        <v>0.90268456375838912</v>
      </c>
    </row>
    <row r="63" spans="2:22">
      <c r="B63" s="21" t="s">
        <v>6</v>
      </c>
      <c r="C63" s="22">
        <v>290</v>
      </c>
      <c r="D63" s="23">
        <f>120*0.7</f>
        <v>84</v>
      </c>
      <c r="E63" s="24">
        <f t="shared" ref="E63:E74" si="7">C63*D63</f>
        <v>24360</v>
      </c>
      <c r="F63" s="22">
        <f t="shared" si="4"/>
        <v>290</v>
      </c>
      <c r="G63" s="27">
        <f>D63</f>
        <v>84</v>
      </c>
      <c r="H63" s="24">
        <f t="shared" ref="H63:H74" si="8">F63*G63</f>
        <v>24360</v>
      </c>
      <c r="I63" s="22">
        <f t="shared" si="5"/>
        <v>290</v>
      </c>
      <c r="J63" s="27">
        <f>G63</f>
        <v>84</v>
      </c>
      <c r="K63" s="24">
        <f t="shared" ref="K63:K74" si="9">I63*J63</f>
        <v>24360</v>
      </c>
      <c r="L63" s="22">
        <f t="shared" si="6"/>
        <v>290</v>
      </c>
      <c r="M63" s="27">
        <f>D63</f>
        <v>84</v>
      </c>
      <c r="N63" s="24">
        <f t="shared" ref="N63:N74" si="10">L63*M63</f>
        <v>24360</v>
      </c>
      <c r="P63" s="1">
        <v>16</v>
      </c>
      <c r="Q63" s="1">
        <f>P63/9*12</f>
        <v>21.333333333333332</v>
      </c>
      <c r="R63" s="25">
        <f>D63-Q63</f>
        <v>62.666666666666671</v>
      </c>
      <c r="S63" s="26">
        <f t="shared" ref="S63:S82" si="11">R63/Q63</f>
        <v>2.9375000000000004</v>
      </c>
    </row>
    <row r="64" spans="2:22">
      <c r="B64" s="8" t="s">
        <v>7</v>
      </c>
      <c r="C64" s="28">
        <v>375</v>
      </c>
      <c r="D64" s="10">
        <v>3650</v>
      </c>
      <c r="E64" s="11">
        <f t="shared" si="7"/>
        <v>1368750</v>
      </c>
      <c r="F64" s="28">
        <f t="shared" si="4"/>
        <v>375</v>
      </c>
      <c r="G64" s="10">
        <v>4550</v>
      </c>
      <c r="H64" s="11">
        <f t="shared" si="8"/>
        <v>1706250</v>
      </c>
      <c r="I64" s="28">
        <f t="shared" si="5"/>
        <v>375</v>
      </c>
      <c r="J64" s="10">
        <v>5560</v>
      </c>
      <c r="K64" s="11">
        <f t="shared" si="9"/>
        <v>2085000</v>
      </c>
      <c r="L64" s="28">
        <f t="shared" si="6"/>
        <v>375</v>
      </c>
      <c r="M64" s="10">
        <v>6500</v>
      </c>
      <c r="N64" s="11">
        <f t="shared" si="10"/>
        <v>2437500</v>
      </c>
      <c r="P64" s="1">
        <v>1681</v>
      </c>
      <c r="Q64" s="1">
        <f t="shared" ref="Q64:Q82" si="12">P64/9*12</f>
        <v>2241.333333333333</v>
      </c>
      <c r="R64" s="25">
        <f t="shared" ref="R64:R82" si="13">D64-Q64</f>
        <v>1408.666666666667</v>
      </c>
      <c r="S64" s="26">
        <f t="shared" si="11"/>
        <v>0.62849494348602042</v>
      </c>
    </row>
    <row r="65" spans="2:19">
      <c r="B65" s="8" t="s">
        <v>8</v>
      </c>
      <c r="C65" s="28">
        <v>130</v>
      </c>
      <c r="D65" s="10">
        <v>7325</v>
      </c>
      <c r="E65" s="11">
        <f t="shared" si="7"/>
        <v>952250</v>
      </c>
      <c r="F65" s="28">
        <f t="shared" si="4"/>
        <v>130</v>
      </c>
      <c r="G65" s="10">
        <v>9100</v>
      </c>
      <c r="H65" s="11">
        <f t="shared" si="8"/>
        <v>1183000</v>
      </c>
      <c r="I65" s="28">
        <f t="shared" si="5"/>
        <v>130</v>
      </c>
      <c r="J65" s="10">
        <v>11140</v>
      </c>
      <c r="K65" s="11">
        <f t="shared" si="9"/>
        <v>1448200</v>
      </c>
      <c r="L65" s="28">
        <f t="shared" si="6"/>
        <v>130</v>
      </c>
      <c r="M65" s="10">
        <v>13000</v>
      </c>
      <c r="N65" s="11">
        <f t="shared" si="10"/>
        <v>1690000</v>
      </c>
      <c r="P65" s="1">
        <v>4143</v>
      </c>
      <c r="Q65" s="1">
        <f t="shared" si="12"/>
        <v>5524</v>
      </c>
      <c r="R65" s="25">
        <f t="shared" si="13"/>
        <v>1801</v>
      </c>
      <c r="S65" s="26">
        <f t="shared" si="11"/>
        <v>0.32603186097031139</v>
      </c>
    </row>
    <row r="66" spans="2:19">
      <c r="B66" s="8" t="s">
        <v>9</v>
      </c>
      <c r="C66" s="28">
        <v>400</v>
      </c>
      <c r="D66" s="10">
        <f>1280*0.7</f>
        <v>896</v>
      </c>
      <c r="E66" s="11">
        <f t="shared" si="7"/>
        <v>358400</v>
      </c>
      <c r="F66" s="28">
        <f t="shared" si="4"/>
        <v>400</v>
      </c>
      <c r="G66" s="10">
        <v>1280</v>
      </c>
      <c r="H66" s="11">
        <f t="shared" si="8"/>
        <v>512000</v>
      </c>
      <c r="I66" s="28">
        <f t="shared" si="5"/>
        <v>400</v>
      </c>
      <c r="J66" s="10">
        <v>1345</v>
      </c>
      <c r="K66" s="11">
        <f t="shared" si="9"/>
        <v>538000</v>
      </c>
      <c r="L66" s="28">
        <f t="shared" si="6"/>
        <v>400</v>
      </c>
      <c r="M66" s="10">
        <v>1410</v>
      </c>
      <c r="N66" s="11">
        <f t="shared" si="10"/>
        <v>564000</v>
      </c>
      <c r="P66" s="1">
        <f>248</f>
        <v>248</v>
      </c>
      <c r="Q66" s="1">
        <f>P66/9*12</f>
        <v>330.66666666666669</v>
      </c>
      <c r="R66" s="25">
        <f>D66-Q66</f>
        <v>565.33333333333326</v>
      </c>
      <c r="S66" s="26">
        <f t="shared" si="11"/>
        <v>1.7096774193548383</v>
      </c>
    </row>
    <row r="67" spans="2:19">
      <c r="B67" s="8" t="s">
        <v>10</v>
      </c>
      <c r="C67" s="28">
        <v>175</v>
      </c>
      <c r="D67" s="10">
        <v>1200</v>
      </c>
      <c r="E67" s="11">
        <f t="shared" si="7"/>
        <v>210000</v>
      </c>
      <c r="F67" s="28">
        <f t="shared" si="4"/>
        <v>175</v>
      </c>
      <c r="G67" s="10">
        <v>1270</v>
      </c>
      <c r="H67" s="11">
        <f t="shared" si="8"/>
        <v>222250</v>
      </c>
      <c r="I67" s="28">
        <f t="shared" si="5"/>
        <v>175</v>
      </c>
      <c r="J67" s="10">
        <v>1330</v>
      </c>
      <c r="K67" s="11">
        <f t="shared" si="9"/>
        <v>232750</v>
      </c>
      <c r="L67" s="28">
        <f t="shared" si="6"/>
        <v>175</v>
      </c>
      <c r="M67" s="10">
        <v>1390</v>
      </c>
      <c r="N67" s="11">
        <f t="shared" si="10"/>
        <v>243250</v>
      </c>
      <c r="P67" s="1">
        <v>227</v>
      </c>
      <c r="Q67" s="1">
        <f>P67/9*12</f>
        <v>302.66666666666663</v>
      </c>
      <c r="R67" s="25"/>
      <c r="S67" s="26"/>
    </row>
    <row r="68" spans="2:19">
      <c r="B68" s="8" t="s">
        <v>11</v>
      </c>
      <c r="C68" s="28">
        <v>70</v>
      </c>
      <c r="D68" s="10">
        <v>2780</v>
      </c>
      <c r="E68" s="11">
        <f t="shared" si="7"/>
        <v>194600</v>
      </c>
      <c r="F68" s="28">
        <f t="shared" si="4"/>
        <v>70</v>
      </c>
      <c r="G68" s="10">
        <v>2920</v>
      </c>
      <c r="H68" s="11">
        <f t="shared" si="8"/>
        <v>204400</v>
      </c>
      <c r="I68" s="28">
        <f t="shared" si="5"/>
        <v>70</v>
      </c>
      <c r="J68" s="10">
        <v>3200</v>
      </c>
      <c r="K68" s="11">
        <f t="shared" si="9"/>
        <v>224000</v>
      </c>
      <c r="L68" s="28">
        <f t="shared" si="6"/>
        <v>70</v>
      </c>
      <c r="M68" s="10">
        <v>3520</v>
      </c>
      <c r="N68" s="11">
        <f t="shared" si="10"/>
        <v>246400</v>
      </c>
      <c r="P68" s="29">
        <f>1736+93</f>
        <v>1829</v>
      </c>
      <c r="Q68" s="1">
        <f t="shared" si="12"/>
        <v>2438.666666666667</v>
      </c>
      <c r="R68" s="25">
        <f t="shared" si="13"/>
        <v>341.33333333333303</v>
      </c>
      <c r="S68" s="26">
        <f t="shared" si="11"/>
        <v>0.13996719518862752</v>
      </c>
    </row>
    <row r="69" spans="2:19">
      <c r="B69" s="8" t="s">
        <v>12</v>
      </c>
      <c r="C69" s="28">
        <v>400</v>
      </c>
      <c r="D69" s="10">
        <v>210</v>
      </c>
      <c r="E69" s="11">
        <f t="shared" si="7"/>
        <v>84000</v>
      </c>
      <c r="F69" s="28">
        <f t="shared" si="4"/>
        <v>400</v>
      </c>
      <c r="G69" s="10">
        <v>220</v>
      </c>
      <c r="H69" s="11">
        <f t="shared" si="8"/>
        <v>88000</v>
      </c>
      <c r="I69" s="28">
        <f t="shared" si="5"/>
        <v>400</v>
      </c>
      <c r="J69" s="10">
        <v>240</v>
      </c>
      <c r="K69" s="11">
        <f t="shared" si="9"/>
        <v>96000</v>
      </c>
      <c r="L69" s="28">
        <f t="shared" si="6"/>
        <v>400</v>
      </c>
      <c r="M69" s="10">
        <v>265</v>
      </c>
      <c r="N69" s="11">
        <f t="shared" si="10"/>
        <v>106000</v>
      </c>
      <c r="S69" s="26"/>
    </row>
    <row r="70" spans="2:19">
      <c r="B70" s="8" t="s">
        <v>13</v>
      </c>
      <c r="C70" s="28">
        <v>175</v>
      </c>
      <c r="D70" s="10">
        <v>840</v>
      </c>
      <c r="E70" s="11">
        <f t="shared" si="7"/>
        <v>147000</v>
      </c>
      <c r="F70" s="28">
        <f t="shared" si="4"/>
        <v>175</v>
      </c>
      <c r="G70" s="10">
        <v>880</v>
      </c>
      <c r="H70" s="11">
        <f t="shared" si="8"/>
        <v>154000</v>
      </c>
      <c r="I70" s="28">
        <f t="shared" si="5"/>
        <v>175</v>
      </c>
      <c r="J70" s="10">
        <v>925</v>
      </c>
      <c r="K70" s="11">
        <f t="shared" si="9"/>
        <v>161875</v>
      </c>
      <c r="L70" s="28">
        <f t="shared" si="6"/>
        <v>175</v>
      </c>
      <c r="M70" s="10">
        <v>970</v>
      </c>
      <c r="N70" s="11">
        <f t="shared" si="10"/>
        <v>169750</v>
      </c>
      <c r="P70" s="1">
        <f>265</f>
        <v>265</v>
      </c>
      <c r="Q70" s="1">
        <f>P70/9*12</f>
        <v>353.33333333333331</v>
      </c>
      <c r="R70" s="25">
        <f>D69-Q70</f>
        <v>-143.33333333333331</v>
      </c>
      <c r="S70" s="26">
        <f t="shared" si="11"/>
        <v>-0.40566037735849053</v>
      </c>
    </row>
    <row r="71" spans="2:19">
      <c r="B71" s="8" t="s">
        <v>14</v>
      </c>
      <c r="C71" s="28">
        <v>70</v>
      </c>
      <c r="D71" s="10">
        <f>1310*0.7</f>
        <v>916.99999999999989</v>
      </c>
      <c r="E71" s="11">
        <f t="shared" si="7"/>
        <v>64189.999999999993</v>
      </c>
      <c r="F71" s="28">
        <f t="shared" si="4"/>
        <v>70</v>
      </c>
      <c r="G71" s="10">
        <v>1375</v>
      </c>
      <c r="H71" s="11">
        <f t="shared" si="8"/>
        <v>96250</v>
      </c>
      <c r="I71" s="28">
        <f t="shared" si="5"/>
        <v>70</v>
      </c>
      <c r="J71" s="10">
        <v>1515</v>
      </c>
      <c r="K71" s="11">
        <f t="shared" si="9"/>
        <v>106050</v>
      </c>
      <c r="L71" s="28">
        <f t="shared" si="6"/>
        <v>70</v>
      </c>
      <c r="M71" s="10">
        <v>1670</v>
      </c>
      <c r="N71" s="11">
        <f t="shared" si="10"/>
        <v>116900</v>
      </c>
      <c r="P71" s="1">
        <v>295</v>
      </c>
      <c r="Q71" s="1">
        <f t="shared" si="12"/>
        <v>393.33333333333337</v>
      </c>
      <c r="R71" s="25">
        <f t="shared" si="13"/>
        <v>523.66666666666652</v>
      </c>
      <c r="S71" s="26">
        <f t="shared" si="11"/>
        <v>1.3313559322033892</v>
      </c>
    </row>
    <row r="72" spans="2:19">
      <c r="B72" s="8" t="s">
        <v>15</v>
      </c>
      <c r="C72" s="28">
        <v>350</v>
      </c>
      <c r="D72" s="10">
        <v>150</v>
      </c>
      <c r="E72" s="11">
        <f t="shared" si="7"/>
        <v>52500</v>
      </c>
      <c r="F72" s="28">
        <f t="shared" si="4"/>
        <v>350</v>
      </c>
      <c r="G72" s="10">
        <v>135</v>
      </c>
      <c r="H72" s="11">
        <f t="shared" si="8"/>
        <v>47250</v>
      </c>
      <c r="I72" s="28">
        <f t="shared" si="5"/>
        <v>350</v>
      </c>
      <c r="J72" s="10">
        <v>120</v>
      </c>
      <c r="K72" s="11">
        <f>I72*J72</f>
        <v>42000</v>
      </c>
      <c r="L72" s="28">
        <f t="shared" si="6"/>
        <v>350</v>
      </c>
      <c r="M72" s="10">
        <v>105</v>
      </c>
      <c r="N72" s="11">
        <f t="shared" si="10"/>
        <v>36750</v>
      </c>
      <c r="P72" s="1">
        <v>110</v>
      </c>
      <c r="Q72" s="1">
        <f t="shared" si="12"/>
        <v>146.66666666666666</v>
      </c>
      <c r="R72" s="25">
        <f t="shared" si="13"/>
        <v>3.3333333333333428</v>
      </c>
      <c r="S72" s="26">
        <f t="shared" si="11"/>
        <v>2.2727272727272794E-2</v>
      </c>
    </row>
    <row r="73" spans="2:19">
      <c r="B73" s="30" t="s">
        <v>16</v>
      </c>
      <c r="C73" s="22">
        <v>11</v>
      </c>
      <c r="D73" s="27">
        <f>C92*6</f>
        <v>25620</v>
      </c>
      <c r="E73" s="24">
        <f t="shared" si="7"/>
        <v>281820</v>
      </c>
      <c r="F73" s="22">
        <f t="shared" si="4"/>
        <v>11</v>
      </c>
      <c r="G73" s="27">
        <f>D92*6</f>
        <v>44400</v>
      </c>
      <c r="H73" s="24">
        <f t="shared" si="8"/>
        <v>488400</v>
      </c>
      <c r="I73" s="22">
        <f t="shared" si="5"/>
        <v>11</v>
      </c>
      <c r="J73" s="27">
        <f>E92*6</f>
        <v>51600</v>
      </c>
      <c r="K73" s="24">
        <f>I73*J73</f>
        <v>567600</v>
      </c>
      <c r="L73" s="22">
        <f t="shared" si="6"/>
        <v>11</v>
      </c>
      <c r="M73" s="27">
        <f>F92*6</f>
        <v>59400</v>
      </c>
      <c r="N73" s="24">
        <f t="shared" si="10"/>
        <v>653400</v>
      </c>
      <c r="P73" s="1">
        <v>18438</v>
      </c>
      <c r="Q73" s="1">
        <f t="shared" si="12"/>
        <v>24584</v>
      </c>
      <c r="R73" s="25">
        <f t="shared" si="13"/>
        <v>1036</v>
      </c>
      <c r="S73" s="26">
        <f t="shared" si="11"/>
        <v>4.2141230068337129E-2</v>
      </c>
    </row>
    <row r="74" spans="2:19" ht="15.75" thickBot="1">
      <c r="B74" s="13" t="s">
        <v>17</v>
      </c>
      <c r="C74" s="28">
        <v>25</v>
      </c>
      <c r="D74" s="10">
        <v>185</v>
      </c>
      <c r="E74" s="14">
        <f t="shared" si="7"/>
        <v>4625</v>
      </c>
      <c r="F74" s="28">
        <f t="shared" si="4"/>
        <v>25</v>
      </c>
      <c r="G74" s="10">
        <v>195</v>
      </c>
      <c r="H74" s="14">
        <f t="shared" si="8"/>
        <v>4875</v>
      </c>
      <c r="I74" s="28">
        <f t="shared" si="5"/>
        <v>25</v>
      </c>
      <c r="J74" s="10">
        <v>205</v>
      </c>
      <c r="K74" s="14">
        <f t="shared" si="9"/>
        <v>5125</v>
      </c>
      <c r="L74" s="28">
        <f t="shared" si="6"/>
        <v>25</v>
      </c>
      <c r="M74" s="10">
        <v>215</v>
      </c>
      <c r="N74" s="14">
        <f t="shared" si="10"/>
        <v>5375</v>
      </c>
      <c r="P74" s="1">
        <v>133</v>
      </c>
      <c r="Q74" s="1">
        <f t="shared" si="12"/>
        <v>177.33333333333334</v>
      </c>
      <c r="R74" s="25">
        <f t="shared" si="13"/>
        <v>7.6666666666666572</v>
      </c>
      <c r="S74" s="26">
        <f t="shared" si="11"/>
        <v>4.3233082706766859E-2</v>
      </c>
    </row>
    <row r="75" spans="2:19">
      <c r="B75" s="15" t="s">
        <v>18</v>
      </c>
      <c r="C75" s="16"/>
      <c r="D75" s="17"/>
      <c r="E75" s="17">
        <f>SUM(E62:E74)</f>
        <v>4173415</v>
      </c>
      <c r="F75" s="16"/>
      <c r="G75" s="16"/>
      <c r="H75" s="16">
        <f>SUM(H62:H74)</f>
        <v>5323835</v>
      </c>
      <c r="I75" s="16"/>
      <c r="J75" s="16"/>
      <c r="K75" s="16">
        <f>SUM(K62:K74)</f>
        <v>6123760</v>
      </c>
      <c r="L75" s="16"/>
      <c r="M75" s="16"/>
      <c r="N75" s="16">
        <f>SUM(N62:N74)</f>
        <v>6886485</v>
      </c>
      <c r="R75" s="25"/>
      <c r="S75" s="26"/>
    </row>
    <row r="76" spans="2:19">
      <c r="R76" s="25"/>
      <c r="S76" s="26"/>
    </row>
    <row r="77" spans="2:19" ht="15.75" thickBot="1">
      <c r="Q77" s="1">
        <f>Q73/4310</f>
        <v>5.7039443155452441</v>
      </c>
      <c r="R77" s="25"/>
      <c r="S77" s="26"/>
    </row>
    <row r="78" spans="2:19">
      <c r="B78" s="1018" t="s">
        <v>19</v>
      </c>
      <c r="C78" s="1020">
        <v>2019</v>
      </c>
      <c r="D78" s="1021"/>
      <c r="E78" s="1022"/>
      <c r="F78" s="1020">
        <v>2020</v>
      </c>
      <c r="G78" s="1021"/>
      <c r="H78" s="1022"/>
      <c r="I78" s="1020">
        <v>2021</v>
      </c>
      <c r="J78" s="1021"/>
      <c r="K78" s="1022"/>
      <c r="L78" s="1020">
        <v>2022</v>
      </c>
      <c r="M78" s="1021"/>
      <c r="N78" s="1022"/>
      <c r="R78" s="25"/>
      <c r="S78" s="26"/>
    </row>
    <row r="79" spans="2:19">
      <c r="B79" s="1019"/>
      <c r="C79" s="5" t="s">
        <v>2</v>
      </c>
      <c r="D79" s="6" t="s">
        <v>3</v>
      </c>
      <c r="E79" s="7" t="s">
        <v>4</v>
      </c>
      <c r="F79" s="5" t="s">
        <v>2</v>
      </c>
      <c r="G79" s="6" t="s">
        <v>3</v>
      </c>
      <c r="H79" s="7" t="s">
        <v>4</v>
      </c>
      <c r="I79" s="5" t="s">
        <v>2</v>
      </c>
      <c r="J79" s="6" t="s">
        <v>3</v>
      </c>
      <c r="K79" s="7" t="s">
        <v>4</v>
      </c>
      <c r="L79" s="5" t="s">
        <v>2</v>
      </c>
      <c r="M79" s="6" t="s">
        <v>3</v>
      </c>
      <c r="N79" s="7" t="s">
        <v>4</v>
      </c>
      <c r="R79" s="25"/>
      <c r="S79" s="26"/>
    </row>
    <row r="80" spans="2:19">
      <c r="B80" s="8" t="s">
        <v>20</v>
      </c>
      <c r="C80" s="18">
        <v>1840</v>
      </c>
      <c r="D80" s="19">
        <v>250</v>
      </c>
      <c r="E80" s="11">
        <f>C80*D80</f>
        <v>460000</v>
      </c>
      <c r="F80" s="31">
        <f>C80</f>
        <v>1840</v>
      </c>
      <c r="G80" s="19">
        <v>250</v>
      </c>
      <c r="H80" s="11">
        <f>F80*G80</f>
        <v>460000</v>
      </c>
      <c r="I80" s="31">
        <f>C80</f>
        <v>1840</v>
      </c>
      <c r="J80" s="19">
        <v>250</v>
      </c>
      <c r="K80" s="11">
        <f>I80*J80</f>
        <v>460000</v>
      </c>
      <c r="L80" s="31">
        <f>C80</f>
        <v>1840</v>
      </c>
      <c r="M80" s="19">
        <v>250</v>
      </c>
      <c r="N80" s="11">
        <f>L80*M80</f>
        <v>460000</v>
      </c>
      <c r="P80" s="1">
        <v>195</v>
      </c>
      <c r="Q80" s="1">
        <f t="shared" si="12"/>
        <v>260</v>
      </c>
      <c r="R80" s="25">
        <f t="shared" si="13"/>
        <v>-10</v>
      </c>
      <c r="S80" s="26">
        <f t="shared" si="11"/>
        <v>-3.8461538461538464E-2</v>
      </c>
    </row>
    <row r="81" spans="2:19">
      <c r="B81" s="8" t="s">
        <v>21</v>
      </c>
      <c r="C81" s="18">
        <v>4200</v>
      </c>
      <c r="D81" s="19">
        <v>380</v>
      </c>
      <c r="E81" s="11">
        <f>C81*D81</f>
        <v>1596000</v>
      </c>
      <c r="F81" s="31">
        <f>C81</f>
        <v>4200</v>
      </c>
      <c r="G81" s="19">
        <v>380</v>
      </c>
      <c r="H81" s="11">
        <f>F81*G81</f>
        <v>1596000</v>
      </c>
      <c r="I81" s="31">
        <f>C81</f>
        <v>4200</v>
      </c>
      <c r="J81" s="19">
        <v>380</v>
      </c>
      <c r="K81" s="11">
        <f>I81*J81</f>
        <v>1596000</v>
      </c>
      <c r="L81" s="31">
        <f>C81</f>
        <v>4200</v>
      </c>
      <c r="M81" s="19">
        <v>380</v>
      </c>
      <c r="N81" s="11">
        <f>L81*M81</f>
        <v>1596000</v>
      </c>
      <c r="P81" s="1">
        <v>265</v>
      </c>
      <c r="Q81" s="1">
        <f t="shared" si="12"/>
        <v>353.33333333333331</v>
      </c>
      <c r="R81" s="25">
        <f t="shared" si="13"/>
        <v>26.666666666666686</v>
      </c>
      <c r="S81" s="26">
        <f t="shared" si="11"/>
        <v>7.54716981132076E-2</v>
      </c>
    </row>
    <row r="82" spans="2:19">
      <c r="B82" s="8" t="s">
        <v>22</v>
      </c>
      <c r="C82" s="18">
        <v>8800</v>
      </c>
      <c r="D82" s="19">
        <v>90</v>
      </c>
      <c r="E82" s="11">
        <f>C82*D82</f>
        <v>792000</v>
      </c>
      <c r="F82" s="31">
        <f>C82</f>
        <v>8800</v>
      </c>
      <c r="G82" s="19">
        <v>95</v>
      </c>
      <c r="H82" s="11">
        <f>F82*G82</f>
        <v>836000</v>
      </c>
      <c r="I82" s="31">
        <f>C82</f>
        <v>8800</v>
      </c>
      <c r="J82" s="19">
        <v>95</v>
      </c>
      <c r="K82" s="11">
        <f>I82*J82</f>
        <v>836000</v>
      </c>
      <c r="L82" s="31">
        <f>C82</f>
        <v>8800</v>
      </c>
      <c r="M82" s="19">
        <v>90</v>
      </c>
      <c r="N82" s="11">
        <f>L82*M82</f>
        <v>792000</v>
      </c>
      <c r="P82" s="1">
        <v>59</v>
      </c>
      <c r="Q82" s="1">
        <f t="shared" si="12"/>
        <v>78.666666666666657</v>
      </c>
      <c r="R82" s="25">
        <f t="shared" si="13"/>
        <v>11.333333333333343</v>
      </c>
      <c r="S82" s="26">
        <f t="shared" si="11"/>
        <v>0.14406779661016964</v>
      </c>
    </row>
    <row r="83" spans="2:19">
      <c r="B83" s="15" t="s">
        <v>18</v>
      </c>
      <c r="C83" s="16"/>
      <c r="D83" s="17"/>
      <c r="E83" s="17">
        <f>SUM(E80:E82)</f>
        <v>2848000</v>
      </c>
      <c r="F83" s="16"/>
      <c r="G83" s="16"/>
      <c r="H83" s="16">
        <f>SUM(H80:H82)</f>
        <v>2892000</v>
      </c>
      <c r="I83" s="16"/>
      <c r="J83" s="16"/>
      <c r="K83" s="16">
        <f>SUM(K80:K82)</f>
        <v>2892000</v>
      </c>
      <c r="L83" s="16"/>
      <c r="M83" s="16"/>
      <c r="N83" s="16">
        <f>SUM(N80:N82)</f>
        <v>2848000</v>
      </c>
    </row>
    <row r="86" spans="2:19">
      <c r="B86" s="20" t="s">
        <v>23</v>
      </c>
      <c r="E86" s="17">
        <f>E75+E83</f>
        <v>7021415</v>
      </c>
      <c r="F86" s="15"/>
      <c r="G86" s="15"/>
      <c r="H86" s="17">
        <f>H75+H83</f>
        <v>8215835</v>
      </c>
      <c r="I86" s="15"/>
      <c r="J86" s="15"/>
      <c r="K86" s="17">
        <f>K75+K83</f>
        <v>9015760</v>
      </c>
      <c r="L86" s="15"/>
      <c r="M86" s="15"/>
      <c r="N86" s="17">
        <f>N75+N83</f>
        <v>9734485</v>
      </c>
    </row>
    <row r="89" spans="2:19">
      <c r="C89" s="32">
        <v>2019</v>
      </c>
      <c r="D89" s="32">
        <v>2020</v>
      </c>
      <c r="E89" s="32">
        <v>2021</v>
      </c>
      <c r="F89" s="32">
        <v>2022</v>
      </c>
    </row>
    <row r="90" spans="2:19">
      <c r="B90" s="1" t="s">
        <v>27</v>
      </c>
      <c r="C90" s="33">
        <v>6800</v>
      </c>
      <c r="D90" s="33">
        <v>8200</v>
      </c>
      <c r="E90" s="33">
        <v>9600</v>
      </c>
      <c r="F90" s="33">
        <v>11000</v>
      </c>
    </row>
    <row r="91" spans="2:19">
      <c r="C91" s="33">
        <v>1400</v>
      </c>
      <c r="D91" s="33">
        <f>D90-C90</f>
        <v>1400</v>
      </c>
      <c r="E91" s="33">
        <f>E90-D90</f>
        <v>1400</v>
      </c>
      <c r="F91" s="33">
        <f>F90-E90</f>
        <v>1400</v>
      </c>
    </row>
    <row r="92" spans="2:19">
      <c r="B92" s="1" t="s">
        <v>28</v>
      </c>
      <c r="C92" s="33">
        <f>6100*0.7</f>
        <v>4270</v>
      </c>
      <c r="D92" s="33">
        <v>7400</v>
      </c>
      <c r="E92" s="33">
        <v>8600</v>
      </c>
      <c r="F92" s="33">
        <v>9900</v>
      </c>
    </row>
    <row r="97" spans="2:15" ht="18" thickBot="1">
      <c r="B97" s="34" t="s">
        <v>52</v>
      </c>
    </row>
    <row r="98" spans="2:15" ht="15.75" thickTop="1"/>
    <row r="99" spans="2:15">
      <c r="B99" s="36" t="s">
        <v>0</v>
      </c>
      <c r="C99" s="37"/>
      <c r="D99" s="37"/>
      <c r="E99" s="37"/>
      <c r="F99" s="37"/>
      <c r="G99" s="37"/>
      <c r="H99" s="37"/>
      <c r="I99" s="37"/>
      <c r="J99" s="37"/>
      <c r="K99" s="37"/>
      <c r="L99"/>
      <c r="M99"/>
      <c r="N99"/>
      <c r="O99"/>
    </row>
    <row r="100" spans="2:15">
      <c r="B100"/>
      <c r="C100" s="37"/>
      <c r="D100" s="37"/>
      <c r="E100" s="37"/>
      <c r="F100" s="37"/>
      <c r="G100" s="37"/>
      <c r="H100" s="37"/>
      <c r="I100" s="37"/>
      <c r="J100" s="37"/>
      <c r="K100" s="37"/>
      <c r="L100"/>
      <c r="M100"/>
      <c r="N100"/>
      <c r="O100"/>
    </row>
    <row r="101" spans="2:15">
      <c r="B101" s="36" t="s">
        <v>36</v>
      </c>
      <c r="C101" s="37"/>
      <c r="D101" s="37"/>
      <c r="E101" s="37"/>
      <c r="F101" s="37"/>
      <c r="G101" s="37"/>
      <c r="H101" s="37"/>
      <c r="I101" s="37"/>
      <c r="J101" s="37"/>
      <c r="K101" s="37"/>
      <c r="L101"/>
      <c r="M101"/>
      <c r="N101"/>
      <c r="O101"/>
    </row>
    <row r="102" spans="2:15">
      <c r="B102" s="38"/>
      <c r="C102" s="1017">
        <v>2019</v>
      </c>
      <c r="D102" s="1017"/>
      <c r="E102" s="1017"/>
      <c r="F102" s="1017">
        <v>2020</v>
      </c>
      <c r="G102" s="1017"/>
      <c r="H102" s="1017"/>
      <c r="I102" s="1017">
        <v>2021</v>
      </c>
      <c r="J102" s="1017"/>
      <c r="K102" s="1017"/>
      <c r="L102" s="1017">
        <v>2022</v>
      </c>
      <c r="M102" s="1017"/>
      <c r="N102" s="1017"/>
      <c r="O102"/>
    </row>
    <row r="103" spans="2:15">
      <c r="B103" s="38"/>
      <c r="C103" s="39" t="s">
        <v>2</v>
      </c>
      <c r="D103" s="39" t="s">
        <v>3</v>
      </c>
      <c r="E103" s="39" t="s">
        <v>4</v>
      </c>
      <c r="F103" s="39" t="s">
        <v>2</v>
      </c>
      <c r="G103" s="39" t="s">
        <v>3</v>
      </c>
      <c r="H103" s="39" t="s">
        <v>4</v>
      </c>
      <c r="I103" s="39" t="s">
        <v>2</v>
      </c>
      <c r="J103" s="39" t="s">
        <v>3</v>
      </c>
      <c r="K103" s="39" t="s">
        <v>4</v>
      </c>
      <c r="L103" s="39" t="s">
        <v>2</v>
      </c>
      <c r="M103" s="39" t="s">
        <v>3</v>
      </c>
      <c r="N103" s="39" t="s">
        <v>4</v>
      </c>
      <c r="O103"/>
    </row>
    <row r="104" spans="2:15">
      <c r="B104" s="40" t="s">
        <v>37</v>
      </c>
      <c r="C104" s="41">
        <v>790</v>
      </c>
      <c r="D104" s="41">
        <v>10</v>
      </c>
      <c r="E104" s="41">
        <f>C104*D104*12</f>
        <v>94800</v>
      </c>
      <c r="F104" s="41">
        <v>790</v>
      </c>
      <c r="G104" s="41">
        <v>10</v>
      </c>
      <c r="H104" s="41">
        <f>F104*G104*12</f>
        <v>94800</v>
      </c>
      <c r="I104" s="41">
        <v>790</v>
      </c>
      <c r="J104" s="41">
        <v>10</v>
      </c>
      <c r="K104" s="41">
        <f>I104*J104*12</f>
        <v>94800</v>
      </c>
      <c r="L104" s="41">
        <v>790</v>
      </c>
      <c r="M104" s="41">
        <v>10</v>
      </c>
      <c r="N104" s="41">
        <f>L104*M104*12</f>
        <v>94800</v>
      </c>
      <c r="O104"/>
    </row>
    <row r="105" spans="2:15">
      <c r="B105"/>
      <c r="C105" s="37"/>
      <c r="D105" s="37"/>
      <c r="E105" s="37"/>
      <c r="F105" s="37"/>
      <c r="G105" s="37"/>
      <c r="H105" s="37"/>
      <c r="I105" s="37"/>
      <c r="J105" s="37"/>
      <c r="K105" s="37"/>
      <c r="L105"/>
      <c r="M105"/>
      <c r="N105"/>
      <c r="O105"/>
    </row>
    <row r="106" spans="2:15">
      <c r="B106"/>
      <c r="C106" s="37"/>
      <c r="D106" s="37"/>
      <c r="E106" s="37"/>
      <c r="F106" s="37"/>
      <c r="G106" s="37"/>
      <c r="H106" s="37"/>
      <c r="I106" s="37"/>
      <c r="J106" s="37"/>
      <c r="K106" s="37"/>
      <c r="L106"/>
      <c r="M106"/>
      <c r="N106"/>
      <c r="O106"/>
    </row>
    <row r="107" spans="2:15">
      <c r="B107" s="36" t="s">
        <v>38</v>
      </c>
      <c r="C107"/>
      <c r="D107"/>
      <c r="E107"/>
      <c r="F107"/>
      <c r="G107"/>
      <c r="H107"/>
      <c r="I107"/>
      <c r="J107"/>
      <c r="K107"/>
      <c r="L107"/>
      <c r="M107"/>
      <c r="N107"/>
      <c r="O107"/>
    </row>
    <row r="108" spans="2:15">
      <c r="B108" s="1023"/>
      <c r="C108" s="1024">
        <v>2019</v>
      </c>
      <c r="D108" s="1024"/>
      <c r="E108" s="1024"/>
      <c r="F108" s="1024">
        <v>2020</v>
      </c>
      <c r="G108" s="1024"/>
      <c r="H108" s="1024"/>
      <c r="I108" s="1024">
        <v>2021</v>
      </c>
      <c r="J108" s="1024"/>
      <c r="K108" s="1024"/>
      <c r="L108" s="1024">
        <v>2022</v>
      </c>
      <c r="M108" s="1024"/>
      <c r="N108" s="1024"/>
      <c r="O108"/>
    </row>
    <row r="109" spans="2:15">
      <c r="B109" s="1023"/>
      <c r="C109" s="42" t="s">
        <v>2</v>
      </c>
      <c r="D109" s="42" t="s">
        <v>3</v>
      </c>
      <c r="E109" s="42" t="s">
        <v>18</v>
      </c>
      <c r="F109" s="42" t="s">
        <v>2</v>
      </c>
      <c r="G109" s="42" t="s">
        <v>3</v>
      </c>
      <c r="H109" s="42" t="s">
        <v>18</v>
      </c>
      <c r="I109" s="42" t="s">
        <v>2</v>
      </c>
      <c r="J109" s="42" t="s">
        <v>3</v>
      </c>
      <c r="K109" s="42" t="s">
        <v>18</v>
      </c>
      <c r="L109" s="42" t="s">
        <v>2</v>
      </c>
      <c r="M109" s="42" t="s">
        <v>3</v>
      </c>
      <c r="N109" s="42" t="s">
        <v>18</v>
      </c>
      <c r="O109"/>
    </row>
    <row r="110" spans="2:15">
      <c r="B110" s="43" t="s">
        <v>39</v>
      </c>
      <c r="C110" s="42"/>
      <c r="D110" s="42"/>
      <c r="E110" s="42"/>
      <c r="F110" s="42"/>
      <c r="G110" s="42"/>
      <c r="H110" s="42"/>
      <c r="I110" s="42"/>
      <c r="J110" s="42"/>
      <c r="K110" s="42"/>
      <c r="L110" s="42"/>
      <c r="M110" s="42"/>
      <c r="N110" s="42"/>
      <c r="O110"/>
    </row>
    <row r="111" spans="2:15">
      <c r="B111" s="44" t="s">
        <v>40</v>
      </c>
      <c r="C111" s="41">
        <v>2520</v>
      </c>
      <c r="D111" s="41">
        <v>1</v>
      </c>
      <c r="E111" s="41">
        <f>C111*D111*12</f>
        <v>30240</v>
      </c>
      <c r="F111" s="41">
        <v>2520</v>
      </c>
      <c r="G111" s="41">
        <v>1</v>
      </c>
      <c r="H111" s="41">
        <f t="shared" ref="H111:H116" si="14">F111*G111*12</f>
        <v>30240</v>
      </c>
      <c r="I111" s="41">
        <v>2520</v>
      </c>
      <c r="J111" s="41">
        <v>1</v>
      </c>
      <c r="K111" s="41">
        <f t="shared" ref="K111:K116" si="15">I111*J111*12</f>
        <v>30240</v>
      </c>
      <c r="L111" s="41">
        <v>2520</v>
      </c>
      <c r="M111" s="41">
        <v>1</v>
      </c>
      <c r="N111" s="41">
        <f t="shared" ref="N111:N116" si="16">L111*M111*12</f>
        <v>30240</v>
      </c>
      <c r="O111"/>
    </row>
    <row r="112" spans="2:15">
      <c r="B112" s="44" t="s">
        <v>41</v>
      </c>
      <c r="C112" s="41">
        <v>1680</v>
      </c>
      <c r="D112" s="41">
        <v>1</v>
      </c>
      <c r="E112" s="41">
        <f t="shared" ref="E112:E120" si="17">C112*D112*12</f>
        <v>20160</v>
      </c>
      <c r="F112" s="41">
        <v>1680</v>
      </c>
      <c r="G112" s="41">
        <v>1</v>
      </c>
      <c r="H112" s="41">
        <f t="shared" si="14"/>
        <v>20160</v>
      </c>
      <c r="I112" s="41">
        <v>1680</v>
      </c>
      <c r="J112" s="41">
        <v>1</v>
      </c>
      <c r="K112" s="41">
        <f t="shared" si="15"/>
        <v>20160</v>
      </c>
      <c r="L112" s="41">
        <v>1680</v>
      </c>
      <c r="M112" s="41">
        <v>1</v>
      </c>
      <c r="N112" s="41">
        <f t="shared" si="16"/>
        <v>20160</v>
      </c>
      <c r="O112"/>
    </row>
    <row r="113" spans="2:15">
      <c r="B113" s="44" t="s">
        <v>42</v>
      </c>
      <c r="C113" s="41">
        <v>840</v>
      </c>
      <c r="D113" s="41">
        <v>1</v>
      </c>
      <c r="E113" s="41">
        <f t="shared" si="17"/>
        <v>10080</v>
      </c>
      <c r="F113" s="41">
        <v>840</v>
      </c>
      <c r="G113" s="41">
        <v>1</v>
      </c>
      <c r="H113" s="41">
        <f t="shared" si="14"/>
        <v>10080</v>
      </c>
      <c r="I113" s="41">
        <v>840</v>
      </c>
      <c r="J113" s="41">
        <v>1</v>
      </c>
      <c r="K113" s="41">
        <f t="shared" si="15"/>
        <v>10080</v>
      </c>
      <c r="L113" s="41">
        <v>840</v>
      </c>
      <c r="M113" s="41">
        <v>1</v>
      </c>
      <c r="N113" s="41">
        <f t="shared" si="16"/>
        <v>10080</v>
      </c>
      <c r="O113"/>
    </row>
    <row r="114" spans="2:15">
      <c r="B114" s="44" t="s">
        <v>43</v>
      </c>
      <c r="C114" s="41">
        <v>1210</v>
      </c>
      <c r="D114" s="41">
        <v>2</v>
      </c>
      <c r="E114" s="41">
        <f t="shared" si="17"/>
        <v>29040</v>
      </c>
      <c r="F114" s="41">
        <v>1210</v>
      </c>
      <c r="G114" s="41">
        <v>2</v>
      </c>
      <c r="H114" s="41">
        <f t="shared" si="14"/>
        <v>29040</v>
      </c>
      <c r="I114" s="41">
        <v>1210</v>
      </c>
      <c r="J114" s="41">
        <v>2</v>
      </c>
      <c r="K114" s="41">
        <f t="shared" si="15"/>
        <v>29040</v>
      </c>
      <c r="L114" s="41">
        <v>1210</v>
      </c>
      <c r="M114" s="41">
        <v>2</v>
      </c>
      <c r="N114" s="41">
        <f t="shared" si="16"/>
        <v>29040</v>
      </c>
      <c r="O114"/>
    </row>
    <row r="115" spans="2:15">
      <c r="B115" s="44" t="s">
        <v>44</v>
      </c>
      <c r="C115" s="41">
        <v>790</v>
      </c>
      <c r="D115" s="41">
        <v>2</v>
      </c>
      <c r="E115" s="41">
        <f t="shared" si="17"/>
        <v>18960</v>
      </c>
      <c r="F115" s="41">
        <v>790</v>
      </c>
      <c r="G115" s="41">
        <v>2</v>
      </c>
      <c r="H115" s="41">
        <f t="shared" si="14"/>
        <v>18960</v>
      </c>
      <c r="I115" s="41">
        <v>790</v>
      </c>
      <c r="J115" s="41">
        <v>2</v>
      </c>
      <c r="K115" s="41">
        <f t="shared" si="15"/>
        <v>18960</v>
      </c>
      <c r="L115" s="41">
        <v>790</v>
      </c>
      <c r="M115" s="41">
        <v>2</v>
      </c>
      <c r="N115" s="41">
        <f t="shared" si="16"/>
        <v>18960</v>
      </c>
      <c r="O115"/>
    </row>
    <row r="116" spans="2:15">
      <c r="B116" s="44" t="s">
        <v>45</v>
      </c>
      <c r="C116" s="41">
        <v>790</v>
      </c>
      <c r="D116" s="41">
        <v>2</v>
      </c>
      <c r="E116" s="41">
        <f t="shared" si="17"/>
        <v>18960</v>
      </c>
      <c r="F116" s="41">
        <v>790</v>
      </c>
      <c r="G116" s="41">
        <v>2</v>
      </c>
      <c r="H116" s="41">
        <f t="shared" si="14"/>
        <v>18960</v>
      </c>
      <c r="I116" s="41">
        <v>790</v>
      </c>
      <c r="J116" s="41">
        <v>2</v>
      </c>
      <c r="K116" s="41">
        <f t="shared" si="15"/>
        <v>18960</v>
      </c>
      <c r="L116" s="41">
        <v>790</v>
      </c>
      <c r="M116" s="41">
        <v>2</v>
      </c>
      <c r="N116" s="41">
        <f t="shared" si="16"/>
        <v>18960</v>
      </c>
      <c r="O116"/>
    </row>
    <row r="117" spans="2:15">
      <c r="B117" s="45" t="s">
        <v>46</v>
      </c>
      <c r="C117" s="41"/>
      <c r="D117" s="41"/>
      <c r="E117" s="41"/>
      <c r="F117" s="41"/>
      <c r="G117" s="41"/>
      <c r="H117" s="41"/>
      <c r="I117" s="41"/>
      <c r="J117" s="41"/>
      <c r="K117" s="41"/>
      <c r="L117" s="41"/>
      <c r="M117" s="41"/>
      <c r="N117" s="41"/>
      <c r="O117"/>
    </row>
    <row r="118" spans="2:15">
      <c r="B118" s="44" t="s">
        <v>43</v>
      </c>
      <c r="C118" s="41">
        <v>1010</v>
      </c>
      <c r="D118" s="41">
        <v>3</v>
      </c>
      <c r="E118" s="41">
        <f t="shared" si="17"/>
        <v>36360</v>
      </c>
      <c r="F118" s="41">
        <v>1010</v>
      </c>
      <c r="G118" s="41">
        <v>3</v>
      </c>
      <c r="H118" s="41">
        <f>F118*G118*12</f>
        <v>36360</v>
      </c>
      <c r="I118" s="41">
        <v>1010</v>
      </c>
      <c r="J118" s="41">
        <v>3</v>
      </c>
      <c r="K118" s="41">
        <f>I118*J118*12</f>
        <v>36360</v>
      </c>
      <c r="L118" s="41">
        <v>1010</v>
      </c>
      <c r="M118" s="41">
        <v>3</v>
      </c>
      <c r="N118" s="41">
        <f>L118*M118*12</f>
        <v>36360</v>
      </c>
      <c r="O118"/>
    </row>
    <row r="119" spans="2:15">
      <c r="B119" s="44" t="s">
        <v>44</v>
      </c>
      <c r="C119" s="41">
        <v>750</v>
      </c>
      <c r="D119" s="41">
        <v>3</v>
      </c>
      <c r="E119" s="41">
        <f t="shared" si="17"/>
        <v>27000</v>
      </c>
      <c r="F119" s="41">
        <v>750</v>
      </c>
      <c r="G119" s="41">
        <v>3</v>
      </c>
      <c r="H119" s="41">
        <f>F119*G119*12</f>
        <v>27000</v>
      </c>
      <c r="I119" s="41">
        <v>750</v>
      </c>
      <c r="J119" s="41">
        <v>3</v>
      </c>
      <c r="K119" s="41">
        <f>I119*J119*12</f>
        <v>27000</v>
      </c>
      <c r="L119" s="41">
        <v>750</v>
      </c>
      <c r="M119" s="41">
        <v>3</v>
      </c>
      <c r="N119" s="41">
        <f>L119*M119*12</f>
        <v>27000</v>
      </c>
      <c r="O119"/>
    </row>
    <row r="120" spans="2:15">
      <c r="B120" s="44" t="s">
        <v>45</v>
      </c>
      <c r="C120" s="41">
        <v>580</v>
      </c>
      <c r="D120" s="41">
        <v>3</v>
      </c>
      <c r="E120" s="41">
        <f t="shared" si="17"/>
        <v>20880</v>
      </c>
      <c r="F120" s="41">
        <v>580</v>
      </c>
      <c r="G120" s="41">
        <v>3</v>
      </c>
      <c r="H120" s="41">
        <f>F120*G120*12</f>
        <v>20880</v>
      </c>
      <c r="I120" s="41">
        <v>580</v>
      </c>
      <c r="J120" s="41">
        <v>3</v>
      </c>
      <c r="K120" s="41">
        <f>I120*J120*12</f>
        <v>20880</v>
      </c>
      <c r="L120" s="41">
        <v>580</v>
      </c>
      <c r="M120" s="41">
        <v>3</v>
      </c>
      <c r="N120" s="41">
        <f>L120*M120*12</f>
        <v>20880</v>
      </c>
      <c r="O120"/>
    </row>
    <row r="121" spans="2:15">
      <c r="B121" s="45" t="s">
        <v>47</v>
      </c>
      <c r="C121" s="41"/>
      <c r="D121" s="41"/>
      <c r="E121" s="41"/>
      <c r="F121" s="41"/>
      <c r="G121" s="41"/>
      <c r="H121" s="41"/>
      <c r="I121" s="41"/>
      <c r="J121" s="41"/>
      <c r="K121" s="41"/>
      <c r="L121" s="41"/>
      <c r="M121" s="41"/>
      <c r="N121" s="41"/>
      <c r="O121"/>
    </row>
    <row r="122" spans="2:15">
      <c r="B122" s="44" t="s">
        <v>48</v>
      </c>
      <c r="C122" s="46">
        <v>2</v>
      </c>
      <c r="D122" s="41">
        <v>15000</v>
      </c>
      <c r="E122" s="41">
        <f>C122*D122</f>
        <v>30000</v>
      </c>
      <c r="F122" s="46">
        <v>2</v>
      </c>
      <c r="G122" s="41">
        <v>15000</v>
      </c>
      <c r="H122" s="41">
        <f>F122*G122</f>
        <v>30000</v>
      </c>
      <c r="I122" s="46">
        <v>2</v>
      </c>
      <c r="J122" s="41">
        <v>15000</v>
      </c>
      <c r="K122" s="41">
        <f>I122*J122</f>
        <v>30000</v>
      </c>
      <c r="L122" s="46">
        <v>2</v>
      </c>
      <c r="M122" s="41">
        <v>15000</v>
      </c>
      <c r="N122" s="41">
        <f>L122*M122</f>
        <v>30000</v>
      </c>
      <c r="O122"/>
    </row>
    <row r="123" spans="2:15">
      <c r="B123" s="44" t="s">
        <v>49</v>
      </c>
      <c r="C123" s="41">
        <v>1500</v>
      </c>
      <c r="D123" s="41">
        <v>12</v>
      </c>
      <c r="E123" s="41">
        <f>C123*D123</f>
        <v>18000</v>
      </c>
      <c r="F123" s="41">
        <v>1500</v>
      </c>
      <c r="G123" s="41">
        <v>12</v>
      </c>
      <c r="H123" s="41">
        <f>F123*G123</f>
        <v>18000</v>
      </c>
      <c r="I123" s="41">
        <v>1500</v>
      </c>
      <c r="J123" s="41">
        <v>12</v>
      </c>
      <c r="K123" s="41">
        <f>I123*J123</f>
        <v>18000</v>
      </c>
      <c r="L123" s="41">
        <v>1500</v>
      </c>
      <c r="M123" s="41">
        <v>12</v>
      </c>
      <c r="N123" s="41">
        <f>L123*M123</f>
        <v>18000</v>
      </c>
      <c r="O123"/>
    </row>
    <row r="124" spans="2:15">
      <c r="B124" s="44" t="s">
        <v>50</v>
      </c>
      <c r="C124" s="41">
        <v>250</v>
      </c>
      <c r="D124" s="41">
        <v>12</v>
      </c>
      <c r="E124" s="41">
        <f>C124*D124</f>
        <v>3000</v>
      </c>
      <c r="F124" s="41">
        <v>250</v>
      </c>
      <c r="G124" s="41">
        <v>12</v>
      </c>
      <c r="H124" s="41">
        <f>F124*G124</f>
        <v>3000</v>
      </c>
      <c r="I124" s="41">
        <v>250</v>
      </c>
      <c r="J124" s="41">
        <v>12</v>
      </c>
      <c r="K124" s="41">
        <f>I124*J124</f>
        <v>3000</v>
      </c>
      <c r="L124" s="41">
        <v>250</v>
      </c>
      <c r="M124" s="41">
        <v>12</v>
      </c>
      <c r="N124" s="41">
        <f>L124*M124</f>
        <v>3000</v>
      </c>
      <c r="O124"/>
    </row>
    <row r="125" spans="2:15">
      <c r="B125" s="44" t="s">
        <v>51</v>
      </c>
      <c r="C125" s="41">
        <v>250</v>
      </c>
      <c r="D125" s="41">
        <v>12</v>
      </c>
      <c r="E125" s="41">
        <f>C125*D125</f>
        <v>3000</v>
      </c>
      <c r="F125" s="41">
        <v>250</v>
      </c>
      <c r="G125" s="41">
        <v>12</v>
      </c>
      <c r="H125" s="41">
        <f>F125*G125</f>
        <v>3000</v>
      </c>
      <c r="I125" s="41">
        <v>250</v>
      </c>
      <c r="J125" s="41">
        <v>12</v>
      </c>
      <c r="K125" s="41">
        <f>I125*J125</f>
        <v>3000</v>
      </c>
      <c r="L125" s="41">
        <v>250</v>
      </c>
      <c r="M125" s="41">
        <v>12</v>
      </c>
      <c r="N125" s="41">
        <f>L125*M125</f>
        <v>3000</v>
      </c>
      <c r="O125"/>
    </row>
    <row r="126" spans="2:15">
      <c r="B126"/>
      <c r="C126" s="47"/>
      <c r="D126" s="37"/>
      <c r="E126" s="47">
        <f>SUM(E111:E125)</f>
        <v>265680</v>
      </c>
      <c r="F126" s="47"/>
      <c r="G126" s="37"/>
      <c r="H126" s="47">
        <f>SUM(H111:H125)</f>
        <v>265680</v>
      </c>
      <c r="I126" s="47"/>
      <c r="J126" s="47"/>
      <c r="K126" s="47">
        <f>SUM(K111:K125)</f>
        <v>265680</v>
      </c>
      <c r="L126" s="47"/>
      <c r="M126" s="47"/>
      <c r="N126" s="47">
        <f>SUM(N111:N125)</f>
        <v>265680</v>
      </c>
      <c r="O126"/>
    </row>
    <row r="127" spans="2:15">
      <c r="B127"/>
      <c r="C127" s="37"/>
      <c r="D127" s="37"/>
      <c r="E127" s="37"/>
      <c r="F127" s="37"/>
      <c r="G127" s="37"/>
      <c r="H127" s="37"/>
      <c r="I127" s="37"/>
      <c r="J127" s="37"/>
      <c r="K127" s="37"/>
      <c r="L127"/>
      <c r="M127"/>
      <c r="N127"/>
      <c r="O127"/>
    </row>
    <row r="128" spans="2:15">
      <c r="B128"/>
      <c r="C128" s="37"/>
      <c r="D128" s="37"/>
      <c r="E128" s="37"/>
      <c r="F128" s="37"/>
      <c r="G128" s="37"/>
      <c r="H128" s="37"/>
      <c r="I128" s="37"/>
      <c r="J128" s="37"/>
      <c r="K128" s="37"/>
      <c r="L128"/>
      <c r="M128"/>
      <c r="N128"/>
      <c r="O128"/>
    </row>
    <row r="129" spans="2:15">
      <c r="B129"/>
      <c r="C129" s="37"/>
      <c r="D129" s="37"/>
      <c r="E129" s="37">
        <f>SUM(E113:E120)*0.95+SUM(E122:E125)</f>
        <v>207216</v>
      </c>
      <c r="F129" s="37"/>
      <c r="G129" s="37"/>
      <c r="H129" s="37">
        <f>SUM(H113:H120)*0.95+SUM(H122:H125)</f>
        <v>207216</v>
      </c>
      <c r="I129" s="37"/>
      <c r="J129" s="37"/>
      <c r="K129" s="37">
        <f>SUM(K113:K120)*0.95+SUM(K122:K125)</f>
        <v>207216</v>
      </c>
      <c r="L129"/>
      <c r="M129"/>
      <c r="N129" s="37">
        <f>SUM(N113:N120)*0.95+SUM(N122:N125)</f>
        <v>207216</v>
      </c>
      <c r="O129"/>
    </row>
    <row r="130" spans="2:15">
      <c r="B130"/>
      <c r="C130" s="37"/>
      <c r="D130" s="37"/>
      <c r="E130" s="37"/>
      <c r="F130" s="37"/>
      <c r="G130" s="37"/>
      <c r="H130" s="37"/>
      <c r="I130" s="37"/>
      <c r="J130" s="37"/>
      <c r="K130" s="37"/>
      <c r="L130"/>
      <c r="M130"/>
      <c r="N130"/>
      <c r="O130"/>
    </row>
    <row r="131" spans="2:15" ht="18" thickBot="1">
      <c r="B131" s="229" t="s">
        <v>535</v>
      </c>
      <c r="C131" s="37"/>
      <c r="D131" s="37"/>
      <c r="E131" s="37"/>
      <c r="F131" s="37"/>
      <c r="G131" s="37"/>
      <c r="H131" s="37"/>
      <c r="I131" s="37"/>
      <c r="J131" s="37"/>
      <c r="K131" s="37"/>
      <c r="L131"/>
      <c r="M131"/>
      <c r="N131"/>
      <c r="O131"/>
    </row>
    <row r="132" spans="2:15" ht="16.5" thickTop="1" thickBot="1">
      <c r="B132" s="2"/>
      <c r="C132" s="3"/>
      <c r="D132" s="3"/>
      <c r="E132" s="3"/>
      <c r="F132" s="3"/>
      <c r="G132" s="3"/>
      <c r="H132" s="3"/>
      <c r="I132" s="4"/>
      <c r="J132" s="3"/>
      <c r="K132" s="4"/>
      <c r="L132" s="3"/>
      <c r="M132" s="4"/>
      <c r="N132" s="4"/>
    </row>
    <row r="133" spans="2:15">
      <c r="B133" s="247"/>
      <c r="C133" s="248"/>
      <c r="D133" s="1025">
        <v>2019</v>
      </c>
      <c r="E133" s="1026"/>
      <c r="F133" s="1027"/>
      <c r="G133" s="1025">
        <v>2020</v>
      </c>
      <c r="H133" s="1027"/>
      <c r="I133" s="1025">
        <v>2021</v>
      </c>
      <c r="J133" s="1027"/>
      <c r="K133" s="1025">
        <v>2022</v>
      </c>
      <c r="L133" s="1027"/>
      <c r="M133" s="249" t="s">
        <v>528</v>
      </c>
      <c r="N133" s="249"/>
    </row>
    <row r="134" spans="2:15">
      <c r="B134" s="250"/>
      <c r="C134" s="251" t="s">
        <v>2</v>
      </c>
      <c r="D134" s="252" t="s">
        <v>3</v>
      </c>
      <c r="E134" s="253"/>
      <c r="F134" s="254" t="s">
        <v>529</v>
      </c>
      <c r="G134" s="252" t="s">
        <v>3</v>
      </c>
      <c r="H134" s="254" t="s">
        <v>529</v>
      </c>
      <c r="I134" s="252" t="s">
        <v>3</v>
      </c>
      <c r="J134" s="254" t="s">
        <v>529</v>
      </c>
      <c r="K134" s="252" t="s">
        <v>3</v>
      </c>
      <c r="L134" s="254" t="s">
        <v>529</v>
      </c>
      <c r="M134" s="249"/>
      <c r="N134" s="249"/>
    </row>
    <row r="135" spans="2:15">
      <c r="B135" s="250" t="s">
        <v>530</v>
      </c>
      <c r="C135" s="255">
        <v>122</v>
      </c>
      <c r="D135" s="256">
        <v>15264</v>
      </c>
      <c r="E135" s="257"/>
      <c r="F135" s="258">
        <f>C135*D135</f>
        <v>1862208</v>
      </c>
      <c r="G135" s="256">
        <v>18528</v>
      </c>
      <c r="H135" s="258">
        <f>C135*G135</f>
        <v>2260416</v>
      </c>
      <c r="I135" s="256">
        <v>21504</v>
      </c>
      <c r="J135" s="258">
        <f>C135*I135</f>
        <v>2623488</v>
      </c>
      <c r="K135" s="256">
        <v>24768</v>
      </c>
      <c r="L135" s="258">
        <f>C135*K135</f>
        <v>3021696</v>
      </c>
      <c r="M135" s="249"/>
      <c r="N135" s="249"/>
    </row>
    <row r="136" spans="2:15">
      <c r="B136" s="250" t="s">
        <v>531</v>
      </c>
      <c r="C136" s="255">
        <v>58.1</v>
      </c>
      <c r="D136" s="256">
        <v>15250</v>
      </c>
      <c r="E136" s="257"/>
      <c r="F136" s="258">
        <f>C136*D136</f>
        <v>886025</v>
      </c>
      <c r="G136" s="256">
        <v>18500</v>
      </c>
      <c r="H136" s="258">
        <f>C136*G136</f>
        <v>1074850</v>
      </c>
      <c r="I136" s="256">
        <v>21500</v>
      </c>
      <c r="J136" s="258">
        <f>C136*I136</f>
        <v>1249150</v>
      </c>
      <c r="K136" s="256">
        <v>24750</v>
      </c>
      <c r="L136" s="258">
        <f>C136*K136</f>
        <v>1437975</v>
      </c>
      <c r="M136" s="249"/>
      <c r="N136" s="249"/>
    </row>
    <row r="137" spans="2:15">
      <c r="B137" s="250"/>
      <c r="C137" s="255"/>
      <c r="D137" s="256"/>
      <c r="E137" s="257"/>
      <c r="F137" s="258"/>
      <c r="G137" s="256"/>
      <c r="H137" s="258"/>
      <c r="I137" s="256"/>
      <c r="J137" s="258"/>
      <c r="K137" s="256"/>
      <c r="L137" s="258"/>
      <c r="M137" s="249"/>
      <c r="N137" s="249"/>
    </row>
    <row r="138" spans="2:15">
      <c r="B138" s="250"/>
      <c r="C138" s="255"/>
      <c r="D138" s="256"/>
      <c r="E138" s="257"/>
      <c r="F138" s="258"/>
      <c r="G138" s="256"/>
      <c r="H138" s="258"/>
      <c r="I138" s="256"/>
      <c r="J138" s="258"/>
      <c r="K138" s="256"/>
      <c r="L138" s="258"/>
      <c r="M138" s="249"/>
      <c r="N138" s="249"/>
    </row>
    <row r="139" spans="2:15">
      <c r="B139" s="250"/>
      <c r="C139" s="255"/>
      <c r="D139" s="256"/>
      <c r="E139" s="257"/>
      <c r="F139" s="258"/>
      <c r="G139" s="256"/>
      <c r="H139" s="258"/>
      <c r="I139" s="256"/>
      <c r="J139" s="258"/>
      <c r="K139" s="256"/>
      <c r="L139" s="258"/>
      <c r="M139" s="249"/>
      <c r="N139" s="249"/>
    </row>
    <row r="140" spans="2:15">
      <c r="B140" s="250"/>
      <c r="C140" s="255"/>
      <c r="D140" s="256"/>
      <c r="E140" s="257"/>
      <c r="F140" s="258"/>
      <c r="G140" s="256"/>
      <c r="H140" s="258"/>
      <c r="I140" s="256"/>
      <c r="J140" s="258"/>
      <c r="K140" s="256"/>
      <c r="L140" s="258"/>
      <c r="M140" s="249"/>
      <c r="N140" s="249"/>
    </row>
    <row r="141" spans="2:15" ht="30">
      <c r="B141" s="259" t="s">
        <v>532</v>
      </c>
      <c r="C141" s="255">
        <v>817</v>
      </c>
      <c r="D141" s="256">
        <v>288</v>
      </c>
      <c r="E141" s="257"/>
      <c r="F141" s="258">
        <f>C141*D141</f>
        <v>235296</v>
      </c>
      <c r="G141" s="256">
        <v>336</v>
      </c>
      <c r="H141" s="258">
        <f>C141*G141</f>
        <v>274512</v>
      </c>
      <c r="I141" s="256">
        <v>384</v>
      </c>
      <c r="J141" s="258">
        <f>C141*I141</f>
        <v>313728</v>
      </c>
      <c r="K141" s="256">
        <v>432</v>
      </c>
      <c r="L141" s="258">
        <f>C141*K141</f>
        <v>352944</v>
      </c>
      <c r="M141" s="249"/>
      <c r="N141" s="249"/>
    </row>
    <row r="142" spans="2:15" ht="15.75" thickBot="1">
      <c r="B142" s="260" t="s">
        <v>533</v>
      </c>
      <c r="C142" s="261">
        <v>620</v>
      </c>
      <c r="D142" s="262">
        <v>96</v>
      </c>
      <c r="E142" s="263"/>
      <c r="F142" s="264">
        <f>C142*D142</f>
        <v>59520</v>
      </c>
      <c r="G142" s="262">
        <v>144</v>
      </c>
      <c r="H142" s="264">
        <f>C142*G142</f>
        <v>89280</v>
      </c>
      <c r="I142" s="262">
        <v>192</v>
      </c>
      <c r="J142" s="264">
        <f>C142*I142</f>
        <v>119040</v>
      </c>
      <c r="K142" s="262">
        <v>240</v>
      </c>
      <c r="L142" s="264">
        <f>C142*K142</f>
        <v>148800</v>
      </c>
      <c r="M142" s="249"/>
      <c r="N142" s="249"/>
    </row>
    <row r="143" spans="2:15">
      <c r="B143" s="36"/>
      <c r="C143" s="47"/>
      <c r="D143" s="47"/>
      <c r="E143" s="47"/>
      <c r="F143" s="47">
        <f>SUM(F135:F142)</f>
        <v>3043049</v>
      </c>
      <c r="G143" s="47"/>
      <c r="H143" s="47">
        <f>SUM(H135:H142)</f>
        <v>3699058</v>
      </c>
      <c r="I143" s="47"/>
      <c r="J143" s="47">
        <f>SUM(J135:J142)</f>
        <v>4305406</v>
      </c>
      <c r="K143" s="47"/>
      <c r="L143" s="47">
        <f>SUM(L135:L142)</f>
        <v>4961415</v>
      </c>
      <c r="M143" s="249"/>
      <c r="N143" s="249"/>
    </row>
    <row r="144" spans="2:15">
      <c r="B144"/>
      <c r="C144" s="37"/>
      <c r="D144" s="37"/>
      <c r="E144" s="37"/>
      <c r="F144" s="37"/>
      <c r="G144" s="37"/>
      <c r="H144" s="37"/>
      <c r="I144" s="37"/>
      <c r="J144" s="37"/>
      <c r="K144" s="37"/>
      <c r="L144" s="37"/>
      <c r="M144" s="249"/>
      <c r="N144" s="249"/>
    </row>
    <row r="145" spans="2:14">
      <c r="B145"/>
      <c r="C145" s="37"/>
      <c r="D145" s="37"/>
      <c r="E145" s="37"/>
      <c r="F145" s="37"/>
      <c r="G145" s="37"/>
      <c r="H145" s="37"/>
      <c r="I145" s="37"/>
      <c r="J145" s="37"/>
      <c r="K145" s="37"/>
      <c r="L145" s="37"/>
      <c r="M145" s="249"/>
      <c r="N145" s="249"/>
    </row>
    <row r="146" spans="2:14">
      <c r="B146" t="s">
        <v>538</v>
      </c>
      <c r="C146" s="249"/>
      <c r="D146" s="249"/>
      <c r="E146" s="249"/>
      <c r="F146" s="37">
        <f>F135+F136</f>
        <v>2748233</v>
      </c>
      <c r="G146" s="249"/>
      <c r="H146" s="37">
        <f>H135+H136</f>
        <v>3335266</v>
      </c>
      <c r="I146" s="249"/>
      <c r="J146" s="37">
        <f>J135+J136</f>
        <v>3872638</v>
      </c>
      <c r="K146" s="249"/>
      <c r="L146" s="37">
        <f>L135+L136</f>
        <v>4459671</v>
      </c>
      <c r="M146" s="249"/>
      <c r="N146" s="249"/>
    </row>
    <row r="147" spans="2:14">
      <c r="B147" t="s">
        <v>539</v>
      </c>
      <c r="C147" s="249"/>
      <c r="D147" s="249"/>
      <c r="E147" s="249"/>
      <c r="F147" s="37">
        <f>F141+F142</f>
        <v>294816</v>
      </c>
      <c r="G147" s="249"/>
      <c r="H147" s="37">
        <f>H141+H142</f>
        <v>363792</v>
      </c>
      <c r="I147" s="249"/>
      <c r="J147" s="37">
        <f>J141+J142</f>
        <v>432768</v>
      </c>
      <c r="K147" s="249"/>
      <c r="L147" s="37">
        <f>L141+L142</f>
        <v>501744</v>
      </c>
      <c r="M147" s="249"/>
      <c r="N147" s="249"/>
    </row>
    <row r="148" spans="2:14">
      <c r="B148"/>
      <c r="C148" s="249"/>
      <c r="D148" s="249"/>
      <c r="E148" s="249"/>
      <c r="F148" s="249"/>
      <c r="G148" s="249"/>
      <c r="H148" s="249"/>
      <c r="I148" s="249"/>
      <c r="J148" s="249"/>
      <c r="K148" s="249"/>
      <c r="L148" s="249"/>
      <c r="M148" s="249"/>
      <c r="N148" s="249"/>
    </row>
    <row r="149" spans="2:14">
      <c r="B149"/>
      <c r="C149" s="249"/>
      <c r="D149" s="249"/>
      <c r="E149" s="249"/>
      <c r="F149" s="249"/>
      <c r="G149" s="249"/>
      <c r="H149" s="249"/>
      <c r="I149" s="249"/>
      <c r="J149" s="249"/>
      <c r="K149" s="249"/>
      <c r="L149" s="249"/>
      <c r="M149" s="249"/>
      <c r="N149" s="249"/>
    </row>
    <row r="150" spans="2:14">
      <c r="B150"/>
      <c r="C150" s="249"/>
      <c r="D150" s="249"/>
      <c r="E150" s="249"/>
      <c r="F150" s="249"/>
      <c r="G150" s="249"/>
      <c r="H150" s="249"/>
      <c r="I150" s="249"/>
      <c r="J150" s="249"/>
      <c r="K150" s="249"/>
      <c r="L150" s="249"/>
      <c r="M150" s="249"/>
      <c r="N150" s="249"/>
    </row>
    <row r="151" spans="2:14">
      <c r="B151" s="265" t="s">
        <v>534</v>
      </c>
      <c r="C151" s="266"/>
      <c r="D151" s="266"/>
      <c r="E151" s="266"/>
      <c r="F151" s="266"/>
      <c r="G151" s="266"/>
      <c r="H151" s="266"/>
      <c r="I151" s="266"/>
      <c r="J151" s="266"/>
      <c r="K151" s="266"/>
      <c r="L151" s="266"/>
      <c r="M151" s="266"/>
      <c r="N151" s="249"/>
    </row>
    <row r="152" spans="2:14">
      <c r="B152" s="265"/>
      <c r="C152" s="266"/>
      <c r="D152" s="266"/>
      <c r="E152" s="266"/>
      <c r="F152" s="266"/>
      <c r="G152" s="266"/>
      <c r="H152" s="266"/>
      <c r="I152" s="266"/>
      <c r="J152" s="266"/>
      <c r="K152" s="266"/>
      <c r="L152" s="266"/>
      <c r="M152" s="266"/>
      <c r="N152" s="249"/>
    </row>
    <row r="153" spans="2:14">
      <c r="B153" s="265"/>
      <c r="C153" s="266"/>
      <c r="D153" s="266"/>
      <c r="E153" s="266"/>
      <c r="F153" s="266"/>
      <c r="G153" s="266"/>
      <c r="H153" s="266"/>
      <c r="I153" s="266"/>
      <c r="J153" s="266"/>
      <c r="K153" s="266"/>
      <c r="L153" s="266"/>
      <c r="M153" s="266"/>
      <c r="N153" s="249"/>
    </row>
    <row r="154" spans="2:14">
      <c r="B154" s="265"/>
      <c r="C154" s="266"/>
      <c r="D154" s="266"/>
      <c r="E154" s="266"/>
      <c r="F154" s="266"/>
      <c r="G154" s="266"/>
      <c r="H154" s="266"/>
      <c r="I154" s="266"/>
      <c r="J154" s="266"/>
      <c r="K154" s="266"/>
      <c r="L154" s="266"/>
      <c r="M154" s="266"/>
      <c r="N154" s="249"/>
    </row>
    <row r="155" spans="2:14" ht="15.75" thickBot="1">
      <c r="B155" s="267"/>
      <c r="C155" s="266"/>
      <c r="D155" s="266"/>
      <c r="E155" s="266"/>
      <c r="F155" s="266"/>
      <c r="G155" s="266"/>
      <c r="H155" s="266"/>
      <c r="I155" s="268"/>
      <c r="J155" s="266"/>
      <c r="K155" s="268"/>
      <c r="L155" s="266"/>
      <c r="M155" s="268"/>
      <c r="N155" s="249"/>
    </row>
    <row r="156" spans="2:14">
      <c r="B156" s="269"/>
      <c r="C156" s="270"/>
      <c r="D156" s="1028">
        <v>2019</v>
      </c>
      <c r="E156" s="1029"/>
      <c r="F156" s="1030"/>
      <c r="G156" s="1028">
        <v>2020</v>
      </c>
      <c r="H156" s="1030"/>
      <c r="I156" s="1028">
        <v>2021</v>
      </c>
      <c r="J156" s="1030"/>
      <c r="K156" s="1028">
        <v>2022</v>
      </c>
      <c r="L156" s="1030"/>
      <c r="M156" s="266" t="s">
        <v>528</v>
      </c>
      <c r="N156" s="249"/>
    </row>
    <row r="157" spans="2:14">
      <c r="B157" s="271"/>
      <c r="C157" s="272" t="s">
        <v>2</v>
      </c>
      <c r="D157" s="273" t="s">
        <v>3</v>
      </c>
      <c r="E157" s="274"/>
      <c r="F157" s="275" t="s">
        <v>529</v>
      </c>
      <c r="G157" s="273" t="s">
        <v>3</v>
      </c>
      <c r="H157" s="275" t="s">
        <v>529</v>
      </c>
      <c r="I157" s="273" t="s">
        <v>3</v>
      </c>
      <c r="J157" s="275" t="s">
        <v>529</v>
      </c>
      <c r="K157" s="273" t="s">
        <v>3</v>
      </c>
      <c r="L157" s="275" t="s">
        <v>529</v>
      </c>
      <c r="M157" s="266"/>
      <c r="N157" s="249"/>
    </row>
    <row r="158" spans="2:14">
      <c r="B158" s="271" t="s">
        <v>530</v>
      </c>
      <c r="C158" s="276">
        <v>122</v>
      </c>
      <c r="D158" s="277">
        <f>4500*3</f>
        <v>13500</v>
      </c>
      <c r="E158" s="278"/>
      <c r="F158" s="279">
        <f>C158*D158</f>
        <v>1647000</v>
      </c>
      <c r="G158" s="277">
        <v>18528</v>
      </c>
      <c r="H158" s="279">
        <f>C158*G158</f>
        <v>2260416</v>
      </c>
      <c r="I158" s="277">
        <v>21504</v>
      </c>
      <c r="J158" s="279">
        <f>C158*I158</f>
        <v>2623488</v>
      </c>
      <c r="K158" s="277">
        <v>24768</v>
      </c>
      <c r="L158" s="279">
        <f>C158*K158</f>
        <v>3021696</v>
      </c>
      <c r="M158" s="266"/>
      <c r="N158" s="249"/>
    </row>
    <row r="159" spans="2:14">
      <c r="B159" s="271" t="s">
        <v>531</v>
      </c>
      <c r="C159" s="276">
        <v>58.1</v>
      </c>
      <c r="D159" s="277">
        <f>4500*3</f>
        <v>13500</v>
      </c>
      <c r="E159" s="278"/>
      <c r="F159" s="279">
        <f>C159*D159</f>
        <v>784350</v>
      </c>
      <c r="G159" s="277">
        <v>18500</v>
      </c>
      <c r="H159" s="279">
        <f>C159*G159</f>
        <v>1074850</v>
      </c>
      <c r="I159" s="277">
        <v>21500</v>
      </c>
      <c r="J159" s="279">
        <f>C159*I159</f>
        <v>1249150</v>
      </c>
      <c r="K159" s="277">
        <v>24750</v>
      </c>
      <c r="L159" s="279">
        <f>C159*K159</f>
        <v>1437975</v>
      </c>
      <c r="M159" s="266"/>
      <c r="N159" s="249"/>
    </row>
    <row r="160" spans="2:14" ht="30">
      <c r="B160" s="280" t="s">
        <v>532</v>
      </c>
      <c r="C160" s="276">
        <v>817</v>
      </c>
      <c r="D160" s="277">
        <v>288</v>
      </c>
      <c r="E160" s="278"/>
      <c r="F160" s="279">
        <f>C160*D160</f>
        <v>235296</v>
      </c>
      <c r="G160" s="277">
        <v>336</v>
      </c>
      <c r="H160" s="279">
        <f>C160*G160</f>
        <v>274512</v>
      </c>
      <c r="I160" s="277">
        <v>384</v>
      </c>
      <c r="J160" s="279">
        <f>C160*I160</f>
        <v>313728</v>
      </c>
      <c r="K160" s="277">
        <v>432</v>
      </c>
      <c r="L160" s="279">
        <f>C160*K160</f>
        <v>352944</v>
      </c>
      <c r="M160" s="266"/>
      <c r="N160" s="249"/>
    </row>
    <row r="161" spans="2:14" ht="15.75" thickBot="1">
      <c r="B161" s="281" t="s">
        <v>533</v>
      </c>
      <c r="C161" s="282">
        <v>620</v>
      </c>
      <c r="D161" s="283">
        <v>96</v>
      </c>
      <c r="E161" s="284"/>
      <c r="F161" s="285">
        <f>C161*D161</f>
        <v>59520</v>
      </c>
      <c r="G161" s="283">
        <v>144</v>
      </c>
      <c r="H161" s="285">
        <f>C161*G161</f>
        <v>89280</v>
      </c>
      <c r="I161" s="283">
        <v>192</v>
      </c>
      <c r="J161" s="285">
        <f>C161*I161</f>
        <v>119040</v>
      </c>
      <c r="K161" s="283">
        <v>240</v>
      </c>
      <c r="L161" s="285">
        <f>C161*K161</f>
        <v>148800</v>
      </c>
      <c r="M161" s="266"/>
      <c r="N161" s="249"/>
    </row>
    <row r="162" spans="2:14">
      <c r="B162" s="286" t="s">
        <v>18</v>
      </c>
      <c r="C162" s="287"/>
      <c r="D162" s="287"/>
      <c r="E162" s="287"/>
      <c r="F162" s="287">
        <f>SUM(F158:F161)</f>
        <v>2726166</v>
      </c>
      <c r="G162" s="287"/>
      <c r="H162" s="287">
        <f>SUM(H158:H161)</f>
        <v>3699058</v>
      </c>
      <c r="I162" s="287"/>
      <c r="J162" s="287">
        <f>SUM(J158:J161)</f>
        <v>4305406</v>
      </c>
      <c r="K162" s="287"/>
      <c r="L162" s="287">
        <f>SUM(L158:L161)</f>
        <v>4961415</v>
      </c>
      <c r="M162" s="266"/>
      <c r="N162" s="249"/>
    </row>
    <row r="163" spans="2:14">
      <c r="B163" s="265"/>
      <c r="C163" s="266"/>
      <c r="D163" s="266"/>
      <c r="E163" s="266"/>
      <c r="F163" s="266"/>
      <c r="G163" s="266"/>
      <c r="H163" s="266"/>
      <c r="I163" s="266"/>
      <c r="J163" s="266"/>
      <c r="K163" s="266"/>
      <c r="L163" s="266"/>
      <c r="M163" s="266"/>
      <c r="N163" s="249"/>
    </row>
    <row r="164" spans="2:14">
      <c r="B164"/>
      <c r="C164" s="249"/>
      <c r="D164" s="249"/>
      <c r="E164" s="249"/>
      <c r="F164" s="249"/>
      <c r="G164" s="249"/>
      <c r="H164" s="249"/>
      <c r="I164" s="249"/>
      <c r="J164" s="249"/>
      <c r="K164" s="249"/>
      <c r="L164" s="249"/>
      <c r="M164" s="249"/>
      <c r="N164" s="249"/>
    </row>
    <row r="166" spans="2:14">
      <c r="B166" t="s">
        <v>538</v>
      </c>
      <c r="C166" s="249"/>
      <c r="D166" s="249"/>
      <c r="E166" s="249"/>
      <c r="F166" s="37">
        <f>F158+F159</f>
        <v>2431350</v>
      </c>
      <c r="G166" s="249"/>
      <c r="H166" s="37">
        <f>H158+H159</f>
        <v>3335266</v>
      </c>
      <c r="I166" s="249"/>
      <c r="J166" s="37">
        <f>J158+J159</f>
        <v>3872638</v>
      </c>
      <c r="K166" s="249"/>
      <c r="L166" s="37">
        <f>L158+L159</f>
        <v>4459671</v>
      </c>
    </row>
    <row r="167" spans="2:14">
      <c r="B167" t="s">
        <v>539</v>
      </c>
      <c r="C167" s="249"/>
      <c r="D167" s="249"/>
      <c r="E167" s="249"/>
      <c r="F167" s="37">
        <f>F160+F161</f>
        <v>294816</v>
      </c>
      <c r="G167" s="249"/>
      <c r="H167" s="37">
        <f>H160+H161</f>
        <v>363792</v>
      </c>
      <c r="I167" s="249"/>
      <c r="J167" s="37">
        <f>J160+J161</f>
        <v>432768</v>
      </c>
      <c r="K167" s="249"/>
      <c r="L167" s="37">
        <f>L160+L161</f>
        <v>501744</v>
      </c>
    </row>
  </sheetData>
  <mergeCells count="38">
    <mergeCell ref="D133:F133"/>
    <mergeCell ref="G133:H133"/>
    <mergeCell ref="I133:J133"/>
    <mergeCell ref="K133:L133"/>
    <mergeCell ref="D156:F156"/>
    <mergeCell ref="G156:H156"/>
    <mergeCell ref="I156:J156"/>
    <mergeCell ref="K156:L156"/>
    <mergeCell ref="C25:E25"/>
    <mergeCell ref="F25:H25"/>
    <mergeCell ref="I25:K25"/>
    <mergeCell ref="L25:N25"/>
    <mergeCell ref="B43:B44"/>
    <mergeCell ref="C43:E43"/>
    <mergeCell ref="F43:H43"/>
    <mergeCell ref="I43:K43"/>
    <mergeCell ref="L43:N43"/>
    <mergeCell ref="B108:B109"/>
    <mergeCell ref="C108:E108"/>
    <mergeCell ref="F108:H108"/>
    <mergeCell ref="I108:K108"/>
    <mergeCell ref="L108:N108"/>
    <mergeCell ref="B1:N1"/>
    <mergeCell ref="C102:E102"/>
    <mergeCell ref="F102:H102"/>
    <mergeCell ref="I102:K102"/>
    <mergeCell ref="L102:N102"/>
    <mergeCell ref="B60:B61"/>
    <mergeCell ref="C60:E60"/>
    <mergeCell ref="F60:H60"/>
    <mergeCell ref="I60:K60"/>
    <mergeCell ref="L60:N60"/>
    <mergeCell ref="B78:B79"/>
    <mergeCell ref="C78:E78"/>
    <mergeCell ref="F78:H78"/>
    <mergeCell ref="I78:K78"/>
    <mergeCell ref="L78:N78"/>
    <mergeCell ref="B25:B26"/>
  </mergeCells>
  <pageMargins left="0.7" right="0.7" top="0.75" bottom="0.75" header="0.3" footer="0.3"/>
  <pageSetup orientation="portrait"/>
  <tableParts count="2">
    <tablePart r:id="rId1"/>
    <tablePart r:id="rId2"/>
  </tableParts>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9"/>
  <sheetViews>
    <sheetView workbookViewId="0">
      <selection activeCell="M16" sqref="M16"/>
    </sheetView>
  </sheetViews>
  <sheetFormatPr defaultColWidth="8.85546875" defaultRowHeight="15"/>
  <cols>
    <col min="1" max="1" width="28.28515625" style="511" bestFit="1" customWidth="1"/>
    <col min="2" max="2" width="15.42578125" style="511" customWidth="1"/>
    <col min="3" max="3" width="13.140625" style="511" customWidth="1"/>
    <col min="4" max="4" width="12.42578125" style="511" customWidth="1"/>
    <col min="5" max="5" width="15" style="511" customWidth="1"/>
    <col min="6" max="16384" width="8.85546875" style="511"/>
  </cols>
  <sheetData>
    <row r="1" spans="1:11">
      <c r="A1" s="38"/>
      <c r="B1" s="40">
        <v>2019</v>
      </c>
      <c r="C1" s="40">
        <v>2020</v>
      </c>
      <c r="D1" s="40">
        <v>2021</v>
      </c>
      <c r="E1" s="40">
        <v>2022</v>
      </c>
    </row>
    <row r="2" spans="1:11">
      <c r="A2" s="38" t="s">
        <v>881</v>
      </c>
      <c r="B2" s="38">
        <v>250</v>
      </c>
      <c r="C2" s="38">
        <v>500</v>
      </c>
      <c r="D2" s="38">
        <v>750</v>
      </c>
      <c r="E2" s="38">
        <v>1000</v>
      </c>
    </row>
    <row r="3" spans="1:11" ht="15.75" thickBot="1"/>
    <row r="4" spans="1:11">
      <c r="A4" s="1031"/>
      <c r="B4" s="1033" t="s">
        <v>2</v>
      </c>
      <c r="C4" s="1025">
        <v>2019</v>
      </c>
      <c r="D4" s="1027"/>
      <c r="E4" s="1025">
        <v>2020</v>
      </c>
      <c r="F4" s="1027"/>
      <c r="G4" s="1025">
        <v>2021</v>
      </c>
      <c r="H4" s="1027"/>
      <c r="I4" s="1025">
        <v>2022</v>
      </c>
      <c r="J4" s="1027"/>
    </row>
    <row r="5" spans="1:11">
      <c r="A5" s="1032"/>
      <c r="B5" s="1034"/>
      <c r="C5" s="252" t="s">
        <v>3</v>
      </c>
      <c r="D5" s="254" t="s">
        <v>562</v>
      </c>
      <c r="E5" s="252" t="s">
        <v>3</v>
      </c>
      <c r="F5" s="254" t="s">
        <v>562</v>
      </c>
      <c r="G5" s="252" t="s">
        <v>3</v>
      </c>
      <c r="H5" s="254" t="s">
        <v>562</v>
      </c>
      <c r="I5" s="252" t="s">
        <v>3</v>
      </c>
      <c r="J5" s="254" t="s">
        <v>562</v>
      </c>
    </row>
    <row r="6" spans="1:11">
      <c r="A6" s="529" t="s">
        <v>561</v>
      </c>
      <c r="B6" s="523">
        <v>4.75</v>
      </c>
      <c r="C6" s="256">
        <v>2060</v>
      </c>
      <c r="D6" s="258">
        <f>B6*C6</f>
        <v>9785</v>
      </c>
      <c r="E6" s="256">
        <v>4570</v>
      </c>
      <c r="F6" s="258">
        <f>E6*B6</f>
        <v>21707.5</v>
      </c>
      <c r="G6" s="256">
        <v>7570</v>
      </c>
      <c r="H6" s="258">
        <f>G6*B6</f>
        <v>35957.5</v>
      </c>
      <c r="I6" s="256">
        <v>10570</v>
      </c>
      <c r="J6" s="258">
        <f>I6*B6</f>
        <v>50207.5</v>
      </c>
      <c r="K6" s="511" t="s">
        <v>606</v>
      </c>
    </row>
    <row r="7" spans="1:11">
      <c r="A7" s="529" t="s">
        <v>882</v>
      </c>
      <c r="B7" s="523"/>
      <c r="C7" s="256"/>
      <c r="D7" s="258"/>
      <c r="E7" s="256"/>
      <c r="F7" s="258"/>
      <c r="G7" s="256"/>
      <c r="H7" s="258"/>
      <c r="I7" s="256"/>
      <c r="J7" s="258"/>
    </row>
    <row r="8" spans="1:11">
      <c r="A8" s="530" t="s">
        <v>883</v>
      </c>
      <c r="B8" s="523">
        <v>131</v>
      </c>
      <c r="C8" s="256">
        <v>150</v>
      </c>
      <c r="D8" s="258">
        <f>B8*C8</f>
        <v>19650</v>
      </c>
      <c r="E8" s="256">
        <v>250</v>
      </c>
      <c r="F8" s="258">
        <f>E8*B8</f>
        <v>32750</v>
      </c>
      <c r="G8" s="256">
        <v>250</v>
      </c>
      <c r="H8" s="258">
        <f>G8*B8</f>
        <v>32750</v>
      </c>
      <c r="I8" s="256">
        <v>250</v>
      </c>
      <c r="J8" s="258">
        <f>I8*B8</f>
        <v>32750</v>
      </c>
      <c r="K8" s="511" t="s">
        <v>0</v>
      </c>
    </row>
    <row r="9" spans="1:11">
      <c r="A9" s="530" t="s">
        <v>884</v>
      </c>
      <c r="B9" s="523">
        <v>70</v>
      </c>
      <c r="C9" s="256">
        <v>430</v>
      </c>
      <c r="D9" s="258">
        <f>B9*C9</f>
        <v>30100</v>
      </c>
      <c r="E9" s="256">
        <v>1040</v>
      </c>
      <c r="F9" s="258">
        <f>E9*B9</f>
        <v>72800</v>
      </c>
      <c r="G9" s="256">
        <v>1460</v>
      </c>
      <c r="H9" s="258">
        <f>G9*B9</f>
        <v>102200</v>
      </c>
      <c r="I9" s="256">
        <v>1880</v>
      </c>
      <c r="J9" s="258">
        <f>I9*B9</f>
        <v>131600</v>
      </c>
      <c r="K9" s="511" t="s">
        <v>0</v>
      </c>
    </row>
    <row r="10" spans="1:11">
      <c r="A10" s="530" t="s">
        <v>885</v>
      </c>
      <c r="B10" s="523">
        <v>131</v>
      </c>
      <c r="C10" s="256">
        <v>260</v>
      </c>
      <c r="D10" s="258">
        <f>B10*C10</f>
        <v>34060</v>
      </c>
      <c r="E10" s="256">
        <v>680</v>
      </c>
      <c r="F10" s="258">
        <f>E10*B10</f>
        <v>89080</v>
      </c>
      <c r="G10" s="256">
        <v>1120</v>
      </c>
      <c r="H10" s="258">
        <f>G10*B10</f>
        <v>146720</v>
      </c>
      <c r="I10" s="256">
        <v>1520</v>
      </c>
      <c r="J10" s="258">
        <f>I10*B10</f>
        <v>199120</v>
      </c>
      <c r="K10" s="511" t="s">
        <v>0</v>
      </c>
    </row>
    <row r="11" spans="1:11" ht="15.75" thickBot="1">
      <c r="A11" s="531" t="s">
        <v>886</v>
      </c>
      <c r="B11" s="524">
        <v>51600</v>
      </c>
      <c r="C11" s="262">
        <v>1</v>
      </c>
      <c r="D11" s="264">
        <f>B11*C11</f>
        <v>51600</v>
      </c>
      <c r="E11" s="262">
        <v>1</v>
      </c>
      <c r="F11" s="264">
        <f>E11*B11</f>
        <v>51600</v>
      </c>
      <c r="G11" s="262">
        <v>1</v>
      </c>
      <c r="H11" s="264">
        <f>G11*B11</f>
        <v>51600</v>
      </c>
      <c r="I11" s="262">
        <v>1</v>
      </c>
      <c r="J11" s="264">
        <f>I11*B11</f>
        <v>51600</v>
      </c>
      <c r="K11" s="511" t="s">
        <v>0</v>
      </c>
    </row>
    <row r="12" spans="1:11">
      <c r="A12" s="36"/>
      <c r="B12" s="249"/>
      <c r="C12" s="249"/>
      <c r="D12" s="37"/>
      <c r="E12" s="249"/>
      <c r="F12" s="37"/>
      <c r="G12" s="249"/>
      <c r="H12" s="37"/>
      <c r="I12" s="249"/>
      <c r="J12" s="37"/>
    </row>
    <row r="17" spans="1:5">
      <c r="A17" s="511" t="s">
        <v>856</v>
      </c>
      <c r="B17" s="511" t="s">
        <v>55</v>
      </c>
      <c r="C17" s="511" t="s">
        <v>56</v>
      </c>
      <c r="D17" s="511" t="s">
        <v>57</v>
      </c>
      <c r="E17" s="511" t="s">
        <v>58</v>
      </c>
    </row>
    <row r="18" spans="1:5">
      <c r="A18" s="515" t="s">
        <v>887</v>
      </c>
      <c r="B18" s="514">
        <f>SUM(D8:D11)</f>
        <v>135410</v>
      </c>
      <c r="C18" s="514">
        <f>SUM(F8:F10)</f>
        <v>194630</v>
      </c>
      <c r="D18" s="514">
        <f>SUM(H8:H11)</f>
        <v>333270</v>
      </c>
      <c r="E18" s="514">
        <f>SUM(J9:J11)</f>
        <v>382320</v>
      </c>
    </row>
    <row r="19" spans="1:5">
      <c r="A19" s="532" t="s">
        <v>874</v>
      </c>
      <c r="B19" s="514">
        <f>D6*2.5</f>
        <v>24462.5</v>
      </c>
      <c r="C19" s="514">
        <f>F6*2.5</f>
        <v>54268.75</v>
      </c>
      <c r="D19" s="514">
        <f>H6*2.5</f>
        <v>89893.75</v>
      </c>
      <c r="E19" s="514">
        <f>J6*2.5</f>
        <v>125518.75</v>
      </c>
    </row>
  </sheetData>
  <mergeCells count="6">
    <mergeCell ref="I4:J4"/>
    <mergeCell ref="A4:A5"/>
    <mergeCell ref="B4:B5"/>
    <mergeCell ref="C4:D4"/>
    <mergeCell ref="E4:F4"/>
    <mergeCell ref="G4:H4"/>
  </mergeCells>
  <pageMargins left="0.7" right="0.7" top="0.75" bottom="0.75" header="0.3" footer="0.3"/>
  <pageSetup orientation="portrait"/>
  <tableParts count="1">
    <tablePart r:id="rId1"/>
  </tableParts>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13"/>
  <sheetViews>
    <sheetView workbookViewId="0">
      <selection activeCell="M16" sqref="M16"/>
    </sheetView>
  </sheetViews>
  <sheetFormatPr defaultColWidth="8.85546875" defaultRowHeight="15"/>
  <cols>
    <col min="2" max="3" width="16.85546875" bestFit="1" customWidth="1"/>
    <col min="4" max="4" width="15.42578125" bestFit="1" customWidth="1"/>
    <col min="11" max="11" width="13.85546875" customWidth="1"/>
    <col min="12" max="15" width="16.85546875" bestFit="1" customWidth="1"/>
    <col min="16" max="16" width="15.42578125" bestFit="1" customWidth="1"/>
  </cols>
  <sheetData>
    <row r="1" spans="1:22" ht="19.5">
      <c r="A1" s="1035" t="s">
        <v>1205</v>
      </c>
      <c r="B1" s="1035"/>
      <c r="C1" s="1035"/>
      <c r="D1" s="1035"/>
      <c r="E1" s="1035"/>
      <c r="F1" s="1035"/>
      <c r="G1" s="1035"/>
      <c r="H1" s="1035"/>
      <c r="I1" s="1035"/>
      <c r="J1" s="1035"/>
      <c r="M1" s="1035" t="s">
        <v>1204</v>
      </c>
      <c r="N1" s="1035"/>
      <c r="O1" s="1035"/>
      <c r="P1" s="1035"/>
      <c r="Q1" s="1035"/>
      <c r="R1" s="1035"/>
      <c r="S1" s="1035"/>
      <c r="T1" s="1035"/>
      <c r="U1" s="1035"/>
      <c r="V1" s="1035"/>
    </row>
    <row r="2" spans="1:22">
      <c r="A2" s="676"/>
      <c r="B2" s="676"/>
      <c r="C2" s="676"/>
      <c r="D2" s="676"/>
      <c r="E2" s="676"/>
      <c r="F2" s="676"/>
      <c r="G2" s="676"/>
      <c r="H2" s="676"/>
      <c r="I2" s="676"/>
      <c r="J2" s="676"/>
    </row>
    <row r="3" spans="1:22">
      <c r="A3" s="676" t="s">
        <v>1029</v>
      </c>
      <c r="B3" s="676"/>
      <c r="C3" s="676"/>
      <c r="D3" s="676"/>
      <c r="E3" s="676"/>
      <c r="F3" s="676"/>
      <c r="G3" s="676"/>
      <c r="H3" s="676"/>
      <c r="I3" s="676"/>
      <c r="J3" s="676"/>
      <c r="M3" t="s">
        <v>1029</v>
      </c>
    </row>
    <row r="4" spans="1:22">
      <c r="A4" s="676" t="s">
        <v>1030</v>
      </c>
      <c r="B4" s="676"/>
      <c r="C4" s="676"/>
      <c r="D4" s="676"/>
      <c r="E4" s="676"/>
      <c r="F4" s="676"/>
      <c r="G4" s="676"/>
      <c r="H4" s="676"/>
      <c r="I4" s="676"/>
      <c r="J4" s="676"/>
      <c r="M4" t="s">
        <v>1030</v>
      </c>
    </row>
    <row r="5" spans="1:22">
      <c r="A5" s="676" t="s">
        <v>1031</v>
      </c>
      <c r="B5" s="676"/>
      <c r="C5" s="676"/>
      <c r="D5" s="676"/>
      <c r="E5" s="676"/>
      <c r="F5" s="676"/>
      <c r="G5" s="676"/>
      <c r="H5" s="676"/>
      <c r="I5" s="676"/>
      <c r="J5" s="676"/>
      <c r="M5" t="s">
        <v>1031</v>
      </c>
    </row>
    <row r="8" spans="1:22">
      <c r="A8" s="676" t="s">
        <v>206</v>
      </c>
      <c r="B8" s="676" t="s">
        <v>1033</v>
      </c>
      <c r="C8" s="676" t="s">
        <v>1034</v>
      </c>
      <c r="D8" s="676" t="s">
        <v>4</v>
      </c>
      <c r="M8" s="511" t="s">
        <v>206</v>
      </c>
      <c r="N8" s="511" t="s">
        <v>1033</v>
      </c>
      <c r="O8" s="511" t="s">
        <v>1034</v>
      </c>
      <c r="P8" s="511" t="s">
        <v>4</v>
      </c>
    </row>
    <row r="9" spans="1:22">
      <c r="A9" s="676">
        <v>2019</v>
      </c>
      <c r="B9" s="615">
        <v>3535306.0309919994</v>
      </c>
      <c r="C9" s="615">
        <v>1354773.4055842613</v>
      </c>
      <c r="D9" s="830">
        <v>4890079.4365762603</v>
      </c>
      <c r="M9" s="511">
        <v>2019</v>
      </c>
      <c r="N9" s="615">
        <v>3535306.0309919994</v>
      </c>
      <c r="O9" s="615">
        <v>1047673.3198417238</v>
      </c>
      <c r="P9" s="616">
        <f>SUM(Harm_Reduction[[#This Row],[Services]:[Comodities]])</f>
        <v>4582979.3508337233</v>
      </c>
    </row>
    <row r="10" spans="1:22">
      <c r="A10" s="676">
        <v>2020</v>
      </c>
      <c r="B10" s="615">
        <v>3535306.0309919994</v>
      </c>
      <c r="C10" s="615">
        <v>1471730.3427660931</v>
      </c>
      <c r="D10" s="830">
        <v>5007036.3737580925</v>
      </c>
      <c r="M10" s="511">
        <v>2020</v>
      </c>
      <c r="N10" s="615">
        <v>3535306.0309919994</v>
      </c>
      <c r="O10" s="615">
        <v>1164630.2570235555</v>
      </c>
      <c r="P10" s="616">
        <f>SUM(Harm_Reduction[[#This Row],[Services]:[Comodities]])</f>
        <v>4699936.2880155547</v>
      </c>
    </row>
    <row r="11" spans="1:22">
      <c r="A11" s="676">
        <v>2021</v>
      </c>
      <c r="B11" s="615">
        <v>3535306.0309919994</v>
      </c>
      <c r="C11" s="615">
        <v>1588996.3581724761</v>
      </c>
      <c r="D11" s="830">
        <v>5124302.3891644757</v>
      </c>
      <c r="M11" s="511">
        <v>2021</v>
      </c>
      <c r="N11" s="615">
        <v>3535306.0309919994</v>
      </c>
      <c r="O11" s="615">
        <v>1281896.2724299384</v>
      </c>
      <c r="P11" s="616">
        <f>SUM(Harm_Reduction[[#This Row],[Services]:[Comodities]])</f>
        <v>4817202.3034219379</v>
      </c>
    </row>
    <row r="12" spans="1:22">
      <c r="A12" s="676">
        <v>2022</v>
      </c>
      <c r="B12" s="615">
        <v>3535306.0309919994</v>
      </c>
      <c r="C12" s="615">
        <v>1693973.8895496845</v>
      </c>
      <c r="D12" s="830">
        <v>5229279.9205416841</v>
      </c>
      <c r="M12" s="511">
        <v>2022</v>
      </c>
      <c r="N12" s="615">
        <v>3535306.0309919994</v>
      </c>
      <c r="O12" s="615">
        <v>1399486.8199720995</v>
      </c>
      <c r="P12" s="616">
        <f>SUM(Harm_Reduction[[#This Row],[Services]:[Comodities]])</f>
        <v>4934792.8509640992</v>
      </c>
    </row>
    <row r="13" spans="1:22">
      <c r="A13" s="676"/>
      <c r="B13" s="615"/>
      <c r="C13" s="615"/>
      <c r="D13" s="831">
        <v>20250698.120040514</v>
      </c>
      <c r="K13" s="511"/>
      <c r="L13" s="511"/>
      <c r="M13" s="511"/>
      <c r="N13" s="511"/>
    </row>
  </sheetData>
  <mergeCells count="2">
    <mergeCell ref="M1:V1"/>
    <mergeCell ref="A1:J1"/>
  </mergeCells>
  <pageMargins left="0.7" right="0.7" top="0.75" bottom="0.75" header="0.3" footer="0.3"/>
  <pageSetup paperSize="9" orientation="portrait"/>
  <drawing r:id="rId1"/>
  <legacyDrawing r:id="rId2"/>
  <tableParts count="2">
    <tablePart r:id="rId3"/>
    <tablePart r:id="rId4"/>
  </tableParts>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PX109"/>
  <sheetViews>
    <sheetView topLeftCell="A77" workbookViewId="0">
      <selection activeCell="I108" sqref="I108"/>
    </sheetView>
  </sheetViews>
  <sheetFormatPr defaultColWidth="8.85546875" defaultRowHeight="15"/>
  <cols>
    <col min="1" max="1" width="28.28515625" style="4" customWidth="1"/>
    <col min="2" max="2" width="10.140625" style="3" customWidth="1"/>
    <col min="3" max="4" width="11.85546875" style="3" customWidth="1"/>
    <col min="5" max="5" width="12.28515625" style="3" customWidth="1"/>
    <col min="6" max="6" width="9.85546875" style="3" customWidth="1"/>
    <col min="7" max="7" width="9.140625" style="4" customWidth="1"/>
    <col min="8" max="8" width="9.42578125" style="3" bestFit="1" customWidth="1"/>
    <col min="9" max="9" width="9.140625" style="4" customWidth="1"/>
    <col min="10" max="10" width="9.42578125" style="3" bestFit="1" customWidth="1"/>
    <col min="11" max="12" width="9.140625" style="4" customWidth="1"/>
    <col min="13" max="14" width="8.85546875" style="4"/>
    <col min="15" max="596" width="9.140625" style="4" hidden="1" customWidth="1"/>
    <col min="597" max="15310" width="0" style="4" hidden="1" customWidth="1"/>
    <col min="15311" max="16384" width="8.85546875" style="4"/>
  </cols>
  <sheetData>
    <row r="1" spans="1:15312">
      <c r="A1" s="2" t="s">
        <v>606</v>
      </c>
    </row>
    <row r="3" spans="1:15312">
      <c r="A3" s="2" t="s">
        <v>605</v>
      </c>
      <c r="B3" s="299"/>
    </row>
    <row r="4" spans="1:15312">
      <c r="A4" s="2"/>
      <c r="B4" s="299"/>
    </row>
    <row r="5" spans="1:15312">
      <c r="A5" s="317" t="s">
        <v>604</v>
      </c>
      <c r="B5" s="324">
        <v>2019</v>
      </c>
      <c r="C5" s="324">
        <v>2020</v>
      </c>
      <c r="D5" s="324">
        <v>2021</v>
      </c>
      <c r="E5" s="324">
        <v>2022</v>
      </c>
    </row>
    <row r="6" spans="1:15312">
      <c r="A6" s="317" t="s">
        <v>603</v>
      </c>
      <c r="B6" s="302"/>
      <c r="C6" s="302"/>
      <c r="D6" s="302"/>
      <c r="E6" s="302"/>
    </row>
    <row r="7" spans="1:15312">
      <c r="A7" s="313" t="s">
        <v>598</v>
      </c>
      <c r="B7" s="302">
        <v>2500</v>
      </c>
      <c r="C7" s="302">
        <v>2400</v>
      </c>
      <c r="D7" s="302">
        <v>2300</v>
      </c>
      <c r="E7" s="302">
        <v>2200</v>
      </c>
      <c r="K7" s="323"/>
      <c r="L7" s="323"/>
    </row>
    <row r="8" spans="1:15312">
      <c r="A8" s="313" t="s">
        <v>602</v>
      </c>
      <c r="B8" s="302">
        <v>300</v>
      </c>
      <c r="C8" s="302">
        <v>250</v>
      </c>
      <c r="D8" s="302">
        <v>200</v>
      </c>
      <c r="E8" s="302">
        <v>150</v>
      </c>
    </row>
    <row r="9" spans="1:15312">
      <c r="A9" s="313" t="s">
        <v>588</v>
      </c>
      <c r="B9" s="302">
        <v>1320</v>
      </c>
      <c r="C9" s="302">
        <v>2230</v>
      </c>
      <c r="D9" s="302">
        <v>2990</v>
      </c>
      <c r="E9" s="302">
        <v>3800</v>
      </c>
    </row>
    <row r="10" spans="1:15312">
      <c r="A10" s="313" t="s">
        <v>600</v>
      </c>
      <c r="B10" s="302">
        <v>300</v>
      </c>
      <c r="C10" s="302">
        <v>250</v>
      </c>
      <c r="D10" s="302">
        <v>200</v>
      </c>
      <c r="E10" s="302">
        <v>150</v>
      </c>
    </row>
    <row r="11" spans="1:15312">
      <c r="A11" s="313" t="s">
        <v>599</v>
      </c>
      <c r="B11" s="302">
        <v>80</v>
      </c>
      <c r="C11" s="302">
        <v>70</v>
      </c>
      <c r="D11" s="302">
        <v>60</v>
      </c>
      <c r="E11" s="302">
        <v>50</v>
      </c>
      <c r="K11" s="322"/>
      <c r="L11" s="322"/>
    </row>
    <row r="12" spans="1:15312">
      <c r="A12" s="313" t="s">
        <v>597</v>
      </c>
      <c r="B12" s="302">
        <v>100</v>
      </c>
      <c r="C12" s="302">
        <v>100</v>
      </c>
      <c r="D12" s="302">
        <v>100</v>
      </c>
      <c r="E12" s="302">
        <v>100</v>
      </c>
    </row>
    <row r="13" spans="1:15312">
      <c r="A13" s="313" t="s">
        <v>581</v>
      </c>
      <c r="B13" s="302">
        <v>150</v>
      </c>
      <c r="C13" s="302">
        <v>350</v>
      </c>
      <c r="D13" s="302">
        <v>600</v>
      </c>
      <c r="E13" s="302">
        <v>900</v>
      </c>
      <c r="K13" s="318"/>
      <c r="L13" s="318"/>
      <c r="M13" s="321"/>
      <c r="N13" s="321"/>
      <c r="O13" s="321"/>
      <c r="P13" s="321"/>
      <c r="Q13" s="321"/>
      <c r="R13" s="321"/>
      <c r="S13" s="321"/>
      <c r="T13" s="321"/>
      <c r="U13" s="321"/>
      <c r="V13" s="321"/>
      <c r="W13" s="321"/>
      <c r="X13" s="321"/>
      <c r="Y13" s="321"/>
      <c r="Z13" s="321"/>
      <c r="AA13" s="321"/>
      <c r="AB13" s="321"/>
      <c r="AC13" s="321"/>
      <c r="AD13" s="321"/>
      <c r="AE13" s="321"/>
      <c r="AF13" s="321"/>
      <c r="AG13" s="321"/>
      <c r="AH13" s="321"/>
      <c r="AI13" s="321"/>
      <c r="AJ13" s="321"/>
      <c r="AK13" s="321"/>
      <c r="AL13" s="321"/>
      <c r="AM13" s="321"/>
      <c r="AN13" s="321"/>
      <c r="AO13" s="321"/>
      <c r="AP13" s="321"/>
      <c r="AQ13" s="321"/>
      <c r="AR13" s="321"/>
      <c r="AS13" s="321"/>
      <c r="AT13" s="321"/>
      <c r="AU13" s="321"/>
      <c r="AV13" s="321"/>
      <c r="AW13" s="321"/>
      <c r="AX13" s="321"/>
      <c r="AY13" s="321"/>
      <c r="AZ13" s="321"/>
      <c r="BA13" s="321"/>
      <c r="BB13" s="321"/>
      <c r="BC13" s="321"/>
      <c r="BD13" s="321"/>
      <c r="BE13" s="321"/>
      <c r="BF13" s="321"/>
      <c r="BG13" s="321"/>
      <c r="BH13" s="321"/>
      <c r="BI13" s="321"/>
      <c r="BJ13" s="321"/>
      <c r="BK13" s="321"/>
      <c r="BL13" s="321"/>
      <c r="BM13" s="321"/>
      <c r="BN13" s="321"/>
      <c r="BO13" s="321"/>
      <c r="BP13" s="321"/>
      <c r="BQ13" s="321"/>
      <c r="BR13" s="321"/>
      <c r="BS13" s="321"/>
      <c r="BT13" s="321"/>
      <c r="BU13" s="321"/>
      <c r="BV13" s="321"/>
      <c r="BW13" s="321"/>
      <c r="BX13" s="321"/>
      <c r="BY13" s="321"/>
      <c r="BZ13" s="321"/>
      <c r="CA13" s="321"/>
      <c r="CB13" s="321"/>
      <c r="CC13" s="321"/>
      <c r="CD13" s="321"/>
      <c r="CE13" s="321"/>
      <c r="CF13" s="321"/>
      <c r="CG13" s="321"/>
      <c r="CH13" s="321"/>
      <c r="CI13" s="321"/>
      <c r="CJ13" s="321"/>
      <c r="CK13" s="321"/>
      <c r="CL13" s="321"/>
      <c r="CM13" s="321"/>
      <c r="CN13" s="321"/>
      <c r="CO13" s="321"/>
      <c r="CP13" s="321"/>
      <c r="CQ13" s="321"/>
      <c r="CR13" s="321"/>
      <c r="CS13" s="321"/>
      <c r="CT13" s="321"/>
      <c r="CU13" s="321"/>
      <c r="CV13" s="321"/>
      <c r="CW13" s="321"/>
      <c r="CX13" s="321"/>
      <c r="CY13" s="321"/>
      <c r="CZ13" s="321"/>
      <c r="DA13" s="321"/>
      <c r="DB13" s="321"/>
      <c r="DC13" s="321"/>
      <c r="DD13" s="321"/>
      <c r="DE13" s="321"/>
      <c r="DF13" s="321"/>
      <c r="DG13" s="321"/>
      <c r="DH13" s="321"/>
      <c r="DI13" s="321"/>
      <c r="DJ13" s="321"/>
      <c r="DK13" s="321"/>
      <c r="DL13" s="321"/>
      <c r="DM13" s="321"/>
      <c r="DN13" s="321"/>
      <c r="DO13" s="321"/>
      <c r="DP13" s="321"/>
      <c r="DQ13" s="321"/>
      <c r="DR13" s="321"/>
      <c r="DS13" s="321"/>
      <c r="DT13" s="321"/>
      <c r="DU13" s="321"/>
      <c r="DV13" s="321"/>
      <c r="DW13" s="321"/>
      <c r="DX13" s="321"/>
      <c r="DY13" s="321"/>
      <c r="DZ13" s="321"/>
      <c r="EA13" s="321"/>
      <c r="EB13" s="321"/>
      <c r="EC13" s="321"/>
      <c r="ED13" s="321"/>
      <c r="EE13" s="321"/>
      <c r="EF13" s="321"/>
      <c r="EG13" s="321"/>
      <c r="EH13" s="321"/>
      <c r="EI13" s="321"/>
      <c r="EJ13" s="321"/>
      <c r="EK13" s="321"/>
      <c r="EL13" s="321"/>
      <c r="EM13" s="321"/>
      <c r="EN13" s="321"/>
      <c r="EO13" s="321"/>
      <c r="EP13" s="321"/>
      <c r="EQ13" s="321"/>
      <c r="ER13" s="321"/>
      <c r="ES13" s="321"/>
      <c r="ET13" s="321"/>
      <c r="EU13" s="321"/>
      <c r="EV13" s="321"/>
      <c r="EW13" s="321"/>
      <c r="EX13" s="321"/>
      <c r="EY13" s="321"/>
      <c r="EZ13" s="321"/>
      <c r="FA13" s="321"/>
      <c r="FB13" s="321"/>
      <c r="FC13" s="321"/>
      <c r="FD13" s="321"/>
      <c r="FE13" s="321"/>
      <c r="FF13" s="321"/>
      <c r="FG13" s="321"/>
      <c r="FH13" s="321"/>
      <c r="FI13" s="321"/>
      <c r="FJ13" s="321"/>
      <c r="FK13" s="321"/>
      <c r="FL13" s="321"/>
      <c r="FM13" s="321"/>
      <c r="FN13" s="321"/>
      <c r="FO13" s="321"/>
      <c r="FP13" s="321"/>
      <c r="FQ13" s="321"/>
      <c r="FR13" s="321"/>
      <c r="FS13" s="321"/>
      <c r="FT13" s="321"/>
      <c r="FU13" s="321"/>
      <c r="FV13" s="321"/>
      <c r="FW13" s="321"/>
      <c r="FX13" s="321"/>
      <c r="FY13" s="321"/>
      <c r="FZ13" s="321"/>
      <c r="GA13" s="321"/>
      <c r="GB13" s="321"/>
      <c r="GC13" s="321"/>
      <c r="GD13" s="321"/>
      <c r="GE13" s="321"/>
      <c r="GF13" s="321"/>
      <c r="GG13" s="321"/>
      <c r="GH13" s="321"/>
      <c r="GI13" s="321"/>
      <c r="GJ13" s="321"/>
      <c r="GK13" s="321"/>
      <c r="GL13" s="321"/>
      <c r="GM13" s="321"/>
      <c r="GN13" s="321"/>
      <c r="GO13" s="321"/>
      <c r="GP13" s="321"/>
      <c r="GQ13" s="321"/>
      <c r="GR13" s="321"/>
      <c r="GS13" s="321"/>
      <c r="GT13" s="321"/>
      <c r="GU13" s="321"/>
      <c r="GV13" s="321"/>
      <c r="GW13" s="321"/>
      <c r="GX13" s="321"/>
      <c r="GY13" s="321"/>
      <c r="GZ13" s="321"/>
      <c r="HA13" s="321"/>
      <c r="HB13" s="321"/>
      <c r="HC13" s="321"/>
      <c r="HD13" s="321"/>
      <c r="HE13" s="321"/>
      <c r="HF13" s="321"/>
      <c r="HG13" s="321"/>
      <c r="HH13" s="321"/>
      <c r="HI13" s="321"/>
      <c r="HJ13" s="321"/>
      <c r="HK13" s="321"/>
      <c r="HL13" s="321"/>
      <c r="HM13" s="321"/>
      <c r="HN13" s="321"/>
      <c r="HO13" s="321"/>
      <c r="HP13" s="321"/>
      <c r="HQ13" s="321"/>
      <c r="HR13" s="321"/>
      <c r="HS13" s="321"/>
      <c r="HT13" s="321"/>
      <c r="HU13" s="321"/>
      <c r="HV13" s="321"/>
      <c r="HW13" s="321"/>
      <c r="HX13" s="321"/>
      <c r="HY13" s="321"/>
      <c r="HZ13" s="321"/>
      <c r="IA13" s="321"/>
      <c r="IB13" s="321"/>
      <c r="IC13" s="321"/>
      <c r="ID13" s="321"/>
      <c r="IE13" s="321"/>
      <c r="IF13" s="321"/>
      <c r="IG13" s="321"/>
      <c r="IH13" s="321"/>
      <c r="II13" s="321"/>
      <c r="IJ13" s="321"/>
      <c r="IK13" s="321"/>
      <c r="IL13" s="321"/>
      <c r="IM13" s="321"/>
      <c r="IN13" s="321"/>
      <c r="IO13" s="321"/>
      <c r="IP13" s="321"/>
      <c r="IQ13" s="321"/>
      <c r="IR13" s="321"/>
      <c r="IS13" s="321"/>
      <c r="IT13" s="321"/>
      <c r="IU13" s="321"/>
      <c r="IV13" s="321"/>
      <c r="IW13" s="321"/>
      <c r="IX13" s="321"/>
      <c r="IY13" s="321"/>
      <c r="IZ13" s="321"/>
      <c r="JA13" s="321"/>
      <c r="JB13" s="321"/>
      <c r="JC13" s="321"/>
      <c r="JD13" s="321"/>
      <c r="JE13" s="321"/>
      <c r="JF13" s="321"/>
      <c r="JG13" s="321"/>
      <c r="JH13" s="321"/>
      <c r="JI13" s="321"/>
      <c r="JJ13" s="321"/>
      <c r="JK13" s="321"/>
      <c r="JL13" s="321"/>
      <c r="JM13" s="321"/>
      <c r="JN13" s="321"/>
      <c r="JO13" s="321"/>
      <c r="JP13" s="321"/>
      <c r="JQ13" s="321"/>
      <c r="JR13" s="321"/>
      <c r="JS13" s="321"/>
      <c r="JT13" s="321"/>
      <c r="JU13" s="321"/>
      <c r="JV13" s="321"/>
      <c r="JW13" s="321"/>
      <c r="JX13" s="321"/>
      <c r="JY13" s="321"/>
      <c r="JZ13" s="321"/>
      <c r="KA13" s="321"/>
      <c r="KB13" s="321"/>
      <c r="KC13" s="321"/>
      <c r="KD13" s="321"/>
      <c r="KE13" s="321"/>
      <c r="KF13" s="321"/>
      <c r="KG13" s="321"/>
      <c r="KH13" s="321"/>
      <c r="KI13" s="321"/>
      <c r="KJ13" s="321"/>
      <c r="KK13" s="321"/>
      <c r="KL13" s="321"/>
      <c r="KM13" s="321"/>
      <c r="KN13" s="321"/>
      <c r="KO13" s="321"/>
      <c r="KP13" s="321"/>
      <c r="KQ13" s="321"/>
      <c r="KR13" s="321"/>
      <c r="KS13" s="321"/>
      <c r="KT13" s="321"/>
      <c r="KU13" s="321"/>
      <c r="KV13" s="321"/>
      <c r="KW13" s="321"/>
      <c r="KX13" s="321"/>
      <c r="KY13" s="321"/>
      <c r="KZ13" s="321"/>
      <c r="LA13" s="321"/>
      <c r="LB13" s="321"/>
      <c r="LC13" s="321"/>
      <c r="LD13" s="321"/>
      <c r="LE13" s="321"/>
      <c r="LF13" s="321"/>
      <c r="LG13" s="321"/>
      <c r="LH13" s="321"/>
      <c r="LI13" s="321"/>
      <c r="LJ13" s="321"/>
      <c r="LK13" s="321"/>
      <c r="LL13" s="321"/>
      <c r="LM13" s="321"/>
      <c r="LN13" s="321"/>
      <c r="LO13" s="321"/>
      <c r="LP13" s="321"/>
      <c r="LQ13" s="321"/>
      <c r="LR13" s="321"/>
      <c r="LS13" s="321"/>
      <c r="LT13" s="321"/>
      <c r="LU13" s="321"/>
      <c r="LV13" s="321"/>
      <c r="LW13" s="321"/>
      <c r="LX13" s="321"/>
      <c r="LY13" s="321"/>
      <c r="LZ13" s="321"/>
      <c r="MA13" s="321"/>
      <c r="MB13" s="321"/>
      <c r="MC13" s="321"/>
      <c r="MD13" s="321"/>
      <c r="ME13" s="321"/>
      <c r="MF13" s="321"/>
      <c r="MG13" s="321"/>
      <c r="MH13" s="321"/>
      <c r="MI13" s="321"/>
      <c r="MJ13" s="321"/>
      <c r="MK13" s="321"/>
      <c r="ML13" s="321"/>
      <c r="MM13" s="321"/>
      <c r="MN13" s="321"/>
      <c r="MO13" s="321"/>
      <c r="MP13" s="321"/>
      <c r="MQ13" s="321"/>
      <c r="MR13" s="321"/>
      <c r="MS13" s="321"/>
      <c r="MT13" s="321"/>
      <c r="MU13" s="321"/>
      <c r="MV13" s="321"/>
      <c r="MW13" s="321"/>
      <c r="MX13" s="321"/>
      <c r="MY13" s="321"/>
      <c r="MZ13" s="321"/>
      <c r="NA13" s="321"/>
      <c r="NB13" s="321"/>
      <c r="NC13" s="321"/>
      <c r="ND13" s="321"/>
      <c r="NE13" s="321"/>
      <c r="NF13" s="321"/>
      <c r="NG13" s="321"/>
      <c r="NH13" s="321"/>
      <c r="NI13" s="321"/>
      <c r="NJ13" s="321"/>
      <c r="NK13" s="321"/>
      <c r="NL13" s="321"/>
      <c r="NM13" s="321"/>
      <c r="NN13" s="321"/>
      <c r="NO13" s="321"/>
      <c r="NP13" s="321"/>
      <c r="NQ13" s="321"/>
      <c r="NR13" s="321"/>
      <c r="NS13" s="321"/>
      <c r="NT13" s="321"/>
      <c r="NU13" s="321"/>
      <c r="NV13" s="321"/>
      <c r="NW13" s="321"/>
      <c r="NX13" s="321"/>
      <c r="NY13" s="321"/>
      <c r="NZ13" s="321"/>
      <c r="OA13" s="321"/>
      <c r="OB13" s="321"/>
      <c r="OC13" s="321"/>
      <c r="OD13" s="321"/>
      <c r="OE13" s="321"/>
      <c r="OF13" s="321"/>
      <c r="OG13" s="321"/>
      <c r="OH13" s="321"/>
      <c r="OI13" s="321"/>
      <c r="OJ13" s="321"/>
      <c r="OK13" s="321"/>
      <c r="OL13" s="321"/>
      <c r="OM13" s="321"/>
      <c r="ON13" s="321"/>
      <c r="OO13" s="321"/>
      <c r="OP13" s="321"/>
      <c r="OQ13" s="321"/>
      <c r="OR13" s="321"/>
      <c r="OS13" s="321"/>
      <c r="OT13" s="321"/>
      <c r="OU13" s="321"/>
      <c r="OV13" s="321"/>
      <c r="OW13" s="321"/>
      <c r="OX13" s="321"/>
      <c r="OY13" s="321"/>
      <c r="OZ13" s="321"/>
      <c r="PA13" s="321"/>
      <c r="PB13" s="321"/>
      <c r="PC13" s="321"/>
      <c r="PD13" s="321"/>
      <c r="PE13" s="321"/>
      <c r="PF13" s="321"/>
      <c r="PG13" s="321"/>
      <c r="PH13" s="321"/>
      <c r="PI13" s="321"/>
      <c r="PJ13" s="321"/>
      <c r="PK13" s="321"/>
      <c r="PL13" s="321"/>
      <c r="PM13" s="321"/>
      <c r="PN13" s="321"/>
      <c r="PO13" s="321"/>
      <c r="PP13" s="321"/>
      <c r="PQ13" s="321"/>
      <c r="PR13" s="321"/>
      <c r="PS13" s="321"/>
      <c r="PT13" s="321"/>
      <c r="PU13" s="321"/>
      <c r="PV13" s="321"/>
      <c r="PW13" s="321"/>
      <c r="PX13" s="321"/>
      <c r="PY13" s="321"/>
      <c r="PZ13" s="321"/>
      <c r="QA13" s="321"/>
      <c r="QB13" s="321"/>
      <c r="QC13" s="321"/>
      <c r="QD13" s="321"/>
      <c r="QE13" s="321"/>
      <c r="QF13" s="321"/>
      <c r="QG13" s="321"/>
      <c r="QH13" s="321"/>
      <c r="QI13" s="321"/>
      <c r="QJ13" s="321"/>
      <c r="QK13" s="321"/>
      <c r="QL13" s="321"/>
      <c r="QM13" s="321"/>
      <c r="QN13" s="321"/>
      <c r="QO13" s="321"/>
      <c r="QP13" s="321"/>
      <c r="QQ13" s="321"/>
      <c r="QR13" s="321"/>
      <c r="QS13" s="321"/>
      <c r="QT13" s="321"/>
      <c r="QU13" s="321"/>
      <c r="QV13" s="321"/>
      <c r="QW13" s="321"/>
      <c r="QX13" s="321"/>
      <c r="QY13" s="321"/>
      <c r="QZ13" s="321"/>
      <c r="RA13" s="321"/>
      <c r="RB13" s="321"/>
      <c r="RC13" s="321"/>
      <c r="RD13" s="321"/>
      <c r="RE13" s="321"/>
      <c r="RF13" s="321"/>
      <c r="RG13" s="321"/>
      <c r="RH13" s="321"/>
      <c r="RI13" s="321"/>
      <c r="RJ13" s="321"/>
      <c r="RK13" s="321"/>
      <c r="RL13" s="321"/>
      <c r="RM13" s="321"/>
      <c r="RN13" s="321"/>
      <c r="RO13" s="321"/>
      <c r="RP13" s="321"/>
      <c r="RQ13" s="321"/>
      <c r="RR13" s="321"/>
      <c r="RS13" s="321"/>
      <c r="RT13" s="321"/>
      <c r="RU13" s="321"/>
      <c r="RV13" s="321"/>
      <c r="RW13" s="321"/>
      <c r="RX13" s="321"/>
      <c r="RY13" s="321"/>
      <c r="RZ13" s="321"/>
      <c r="SA13" s="321"/>
      <c r="SB13" s="321"/>
      <c r="SC13" s="321"/>
      <c r="SD13" s="321"/>
      <c r="SE13" s="321"/>
      <c r="SF13" s="321"/>
      <c r="SG13" s="321"/>
      <c r="SH13" s="321"/>
      <c r="SI13" s="321"/>
      <c r="SJ13" s="321"/>
      <c r="SK13" s="321"/>
      <c r="SL13" s="321"/>
      <c r="SM13" s="321"/>
      <c r="SN13" s="321"/>
      <c r="SO13" s="321"/>
      <c r="SP13" s="321"/>
      <c r="SQ13" s="321"/>
      <c r="SR13" s="321"/>
      <c r="SS13" s="321"/>
      <c r="ST13" s="321"/>
      <c r="SU13" s="321"/>
      <c r="SV13" s="321"/>
      <c r="SW13" s="321"/>
      <c r="SX13" s="321"/>
      <c r="SY13" s="321"/>
      <c r="SZ13" s="321"/>
      <c r="TA13" s="321"/>
      <c r="TB13" s="321"/>
      <c r="TC13" s="321"/>
      <c r="TD13" s="321"/>
      <c r="TE13" s="321"/>
      <c r="TF13" s="321"/>
      <c r="TG13" s="321"/>
      <c r="TH13" s="321"/>
      <c r="TI13" s="321"/>
      <c r="TJ13" s="321"/>
      <c r="TK13" s="321"/>
      <c r="TL13" s="321"/>
      <c r="TM13" s="321"/>
      <c r="TN13" s="321"/>
      <c r="TO13" s="321"/>
      <c r="TP13" s="321"/>
      <c r="TQ13" s="321"/>
      <c r="TR13" s="321"/>
      <c r="TS13" s="321"/>
      <c r="TT13" s="321"/>
      <c r="TU13" s="321"/>
      <c r="TV13" s="321"/>
      <c r="TW13" s="321"/>
      <c r="TX13" s="321"/>
      <c r="TY13" s="321"/>
      <c r="TZ13" s="321"/>
      <c r="UA13" s="321"/>
      <c r="UB13" s="321"/>
      <c r="UC13" s="321"/>
      <c r="UD13" s="321"/>
      <c r="UE13" s="321"/>
      <c r="UF13" s="321"/>
      <c r="UG13" s="321"/>
      <c r="UH13" s="321"/>
      <c r="UI13" s="321"/>
      <c r="UJ13" s="321"/>
      <c r="UK13" s="321"/>
      <c r="UL13" s="321"/>
      <c r="UM13" s="321"/>
      <c r="UN13" s="321"/>
      <c r="UO13" s="321"/>
      <c r="UP13" s="321"/>
      <c r="UQ13" s="321"/>
      <c r="UR13" s="321"/>
      <c r="US13" s="321"/>
      <c r="UT13" s="321"/>
      <c r="UU13" s="321"/>
      <c r="UV13" s="321"/>
      <c r="UW13" s="321"/>
      <c r="UX13" s="321"/>
      <c r="UY13" s="321"/>
      <c r="UZ13" s="321"/>
      <c r="VA13" s="321"/>
      <c r="VB13" s="321"/>
      <c r="VC13" s="321"/>
      <c r="VD13" s="321"/>
      <c r="VE13" s="321"/>
      <c r="VF13" s="321"/>
      <c r="VG13" s="321"/>
      <c r="VH13" s="321"/>
      <c r="VI13" s="321"/>
      <c r="VJ13" s="321"/>
      <c r="VK13" s="321"/>
      <c r="VL13" s="321"/>
      <c r="VM13" s="321"/>
      <c r="VN13" s="321"/>
      <c r="VO13" s="321"/>
      <c r="VP13" s="321"/>
      <c r="VQ13" s="321"/>
      <c r="VR13" s="321"/>
      <c r="VS13" s="321"/>
      <c r="VT13" s="321"/>
      <c r="VU13" s="321"/>
      <c r="VV13" s="321"/>
      <c r="VW13" s="321"/>
      <c r="VX13" s="321"/>
      <c r="VY13" s="321"/>
      <c r="VZ13" s="321"/>
      <c r="WA13" s="321"/>
      <c r="WB13" s="321"/>
      <c r="WC13" s="321"/>
      <c r="WD13" s="321"/>
      <c r="WE13" s="321"/>
      <c r="WF13" s="321"/>
      <c r="WG13" s="321"/>
      <c r="WH13" s="321"/>
      <c r="WI13" s="321"/>
      <c r="WJ13" s="321"/>
      <c r="WK13" s="321"/>
      <c r="WL13" s="321"/>
      <c r="WM13" s="321"/>
      <c r="WN13" s="321"/>
      <c r="WO13" s="321"/>
      <c r="WP13" s="321"/>
      <c r="WQ13" s="321"/>
      <c r="WR13" s="321"/>
      <c r="WS13" s="321"/>
      <c r="WT13" s="321"/>
      <c r="WU13" s="321"/>
      <c r="WV13" s="321"/>
      <c r="WW13" s="321"/>
      <c r="WX13" s="321"/>
      <c r="WY13" s="321"/>
      <c r="WZ13" s="321"/>
      <c r="XA13" s="321"/>
      <c r="XB13" s="321"/>
      <c r="XC13" s="321"/>
      <c r="XD13" s="321"/>
      <c r="XE13" s="321"/>
      <c r="XF13" s="321"/>
      <c r="XG13" s="321"/>
      <c r="XH13" s="321"/>
      <c r="XI13" s="321"/>
      <c r="XJ13" s="321"/>
      <c r="XK13" s="321"/>
      <c r="XL13" s="321"/>
      <c r="XM13" s="321"/>
      <c r="XN13" s="321"/>
      <c r="XO13" s="321"/>
      <c r="XP13" s="321"/>
      <c r="XQ13" s="321"/>
      <c r="XR13" s="321"/>
      <c r="XS13" s="321"/>
      <c r="XT13" s="321"/>
      <c r="XU13" s="321"/>
      <c r="XV13" s="321"/>
      <c r="XW13" s="321"/>
      <c r="XX13" s="321"/>
      <c r="XY13" s="321"/>
      <c r="XZ13" s="321"/>
      <c r="YA13" s="321"/>
      <c r="YB13" s="321"/>
      <c r="YC13" s="321"/>
      <c r="YD13" s="321"/>
      <c r="YE13" s="321"/>
      <c r="YF13" s="321"/>
      <c r="YG13" s="321"/>
      <c r="YH13" s="321"/>
      <c r="YI13" s="321"/>
      <c r="YJ13" s="321"/>
      <c r="YK13" s="321"/>
      <c r="YL13" s="321"/>
      <c r="YM13" s="321"/>
      <c r="YN13" s="321"/>
      <c r="YO13" s="321"/>
      <c r="YP13" s="321"/>
      <c r="YQ13" s="321"/>
      <c r="YR13" s="321"/>
      <c r="YS13" s="321"/>
      <c r="YT13" s="321"/>
      <c r="YU13" s="321"/>
      <c r="YV13" s="321"/>
      <c r="YW13" s="321"/>
      <c r="YX13" s="321"/>
      <c r="YY13" s="321"/>
      <c r="YZ13" s="321"/>
      <c r="ZA13" s="321"/>
      <c r="ZB13" s="321"/>
      <c r="ZC13" s="321"/>
      <c r="ZD13" s="321"/>
      <c r="ZE13" s="321"/>
      <c r="ZF13" s="321"/>
      <c r="ZG13" s="321"/>
      <c r="ZH13" s="321"/>
      <c r="ZI13" s="321"/>
      <c r="ZJ13" s="321"/>
      <c r="ZK13" s="321"/>
      <c r="ZL13" s="321"/>
      <c r="ZM13" s="321"/>
      <c r="ZN13" s="321"/>
      <c r="ZO13" s="321"/>
      <c r="ZP13" s="321"/>
      <c r="ZQ13" s="321"/>
      <c r="ZR13" s="321"/>
      <c r="ZS13" s="321"/>
      <c r="ZT13" s="321"/>
      <c r="ZU13" s="321"/>
      <c r="ZV13" s="321"/>
      <c r="ZW13" s="321"/>
      <c r="ZX13" s="321"/>
      <c r="ZY13" s="321"/>
      <c r="ZZ13" s="321"/>
      <c r="AAA13" s="321"/>
      <c r="AAB13" s="321"/>
      <c r="AAC13" s="321"/>
      <c r="AAD13" s="321"/>
      <c r="AAE13" s="321"/>
      <c r="AAF13" s="321"/>
      <c r="AAG13" s="321"/>
      <c r="AAH13" s="321"/>
      <c r="AAI13" s="321"/>
      <c r="AAJ13" s="321"/>
      <c r="AAK13" s="321"/>
      <c r="AAL13" s="321"/>
      <c r="AAM13" s="321"/>
      <c r="AAN13" s="321"/>
      <c r="AAO13" s="321"/>
      <c r="AAP13" s="321"/>
      <c r="AAQ13" s="321"/>
      <c r="AAR13" s="321"/>
      <c r="AAS13" s="321"/>
      <c r="AAT13" s="321"/>
      <c r="AAU13" s="321"/>
      <c r="AAV13" s="321"/>
      <c r="AAW13" s="321"/>
      <c r="AAX13" s="321"/>
      <c r="AAY13" s="321"/>
      <c r="AAZ13" s="321"/>
      <c r="ABA13" s="321"/>
      <c r="ABB13" s="321"/>
      <c r="ABC13" s="321"/>
      <c r="ABD13" s="321"/>
      <c r="ABE13" s="321"/>
      <c r="ABF13" s="321"/>
      <c r="ABG13" s="321"/>
      <c r="ABH13" s="321"/>
      <c r="ABI13" s="321"/>
      <c r="ABJ13" s="321"/>
      <c r="ABK13" s="321"/>
      <c r="ABL13" s="321"/>
      <c r="ABM13" s="321"/>
      <c r="ABN13" s="321"/>
      <c r="ABO13" s="321"/>
      <c r="ABP13" s="321"/>
      <c r="ABQ13" s="321"/>
      <c r="ABR13" s="321"/>
      <c r="ABS13" s="321"/>
      <c r="ABT13" s="321"/>
      <c r="ABU13" s="321"/>
      <c r="ABV13" s="321"/>
      <c r="ABW13" s="321"/>
      <c r="ABX13" s="321"/>
      <c r="ABY13" s="321"/>
      <c r="ABZ13" s="321"/>
      <c r="ACA13" s="321"/>
      <c r="ACB13" s="321"/>
      <c r="ACC13" s="321"/>
      <c r="ACD13" s="321"/>
      <c r="ACE13" s="321"/>
      <c r="ACF13" s="321"/>
      <c r="ACG13" s="321"/>
      <c r="ACH13" s="321"/>
      <c r="ACI13" s="321"/>
      <c r="ACJ13" s="321"/>
      <c r="ACK13" s="321"/>
      <c r="ACL13" s="321"/>
      <c r="ACM13" s="321"/>
      <c r="ACN13" s="321"/>
      <c r="ACO13" s="321"/>
      <c r="ACP13" s="321"/>
      <c r="ACQ13" s="321"/>
      <c r="ACR13" s="321"/>
      <c r="ACS13" s="321"/>
      <c r="ACT13" s="321"/>
      <c r="ACU13" s="321"/>
      <c r="ACV13" s="321"/>
      <c r="ACW13" s="321"/>
      <c r="ACX13" s="321"/>
      <c r="ACY13" s="321"/>
      <c r="ACZ13" s="321"/>
      <c r="ADA13" s="321"/>
      <c r="ADB13" s="321"/>
      <c r="ADC13" s="321"/>
      <c r="ADD13" s="321"/>
      <c r="ADE13" s="321"/>
      <c r="ADF13" s="321"/>
      <c r="ADG13" s="321"/>
      <c r="ADH13" s="321"/>
      <c r="ADI13" s="321"/>
      <c r="ADJ13" s="321"/>
      <c r="ADK13" s="321"/>
      <c r="ADL13" s="321"/>
      <c r="ADM13" s="321"/>
      <c r="ADN13" s="321"/>
      <c r="ADO13" s="321"/>
      <c r="ADP13" s="321"/>
      <c r="ADQ13" s="321"/>
      <c r="ADR13" s="321"/>
      <c r="ADS13" s="321"/>
      <c r="ADT13" s="321"/>
      <c r="ADU13" s="321"/>
      <c r="ADV13" s="321"/>
      <c r="ADW13" s="321"/>
      <c r="ADX13" s="321"/>
      <c r="ADY13" s="321"/>
      <c r="ADZ13" s="321"/>
      <c r="AEA13" s="321"/>
      <c r="AEB13" s="321"/>
      <c r="AEC13" s="321"/>
      <c r="AED13" s="321"/>
      <c r="AEE13" s="321"/>
      <c r="AEF13" s="321"/>
      <c r="AEG13" s="321"/>
      <c r="AEH13" s="321"/>
      <c r="AEI13" s="321"/>
      <c r="AEJ13" s="321"/>
      <c r="AEK13" s="321"/>
      <c r="AEL13" s="321"/>
      <c r="AEM13" s="321"/>
      <c r="AEN13" s="321"/>
      <c r="AEO13" s="321"/>
      <c r="AEP13" s="321"/>
      <c r="AEQ13" s="321"/>
      <c r="AER13" s="321"/>
      <c r="AES13" s="321"/>
      <c r="AET13" s="321"/>
      <c r="AEU13" s="321"/>
      <c r="AEV13" s="321"/>
      <c r="AEW13" s="321"/>
      <c r="AEX13" s="321"/>
      <c r="AEY13" s="321"/>
      <c r="AEZ13" s="321"/>
      <c r="AFA13" s="321"/>
      <c r="AFB13" s="321"/>
      <c r="AFC13" s="321"/>
      <c r="AFD13" s="321"/>
      <c r="AFE13" s="321"/>
      <c r="AFF13" s="321"/>
      <c r="AFG13" s="321"/>
      <c r="AFH13" s="321"/>
      <c r="AFI13" s="321"/>
      <c r="AFJ13" s="321"/>
      <c r="AFK13" s="321"/>
      <c r="AFL13" s="321"/>
      <c r="AFM13" s="321"/>
      <c r="AFN13" s="321"/>
      <c r="AFO13" s="321"/>
      <c r="AFP13" s="321"/>
      <c r="AFQ13" s="321"/>
      <c r="AFR13" s="321"/>
      <c r="AFS13" s="321"/>
      <c r="AFT13" s="321"/>
      <c r="AFU13" s="321"/>
      <c r="AFV13" s="321"/>
      <c r="AFW13" s="321"/>
      <c r="AFX13" s="321"/>
      <c r="AFY13" s="321"/>
      <c r="AFZ13" s="321"/>
      <c r="AGA13" s="321"/>
      <c r="AGB13" s="321"/>
      <c r="AGC13" s="321"/>
      <c r="AGD13" s="321"/>
      <c r="AGE13" s="321"/>
      <c r="AGF13" s="321"/>
      <c r="AGG13" s="321"/>
      <c r="AGH13" s="321"/>
      <c r="AGI13" s="321"/>
      <c r="AGJ13" s="321"/>
      <c r="AGK13" s="321"/>
      <c r="AGL13" s="321"/>
      <c r="AGM13" s="321"/>
      <c r="AGN13" s="321"/>
      <c r="AGO13" s="321"/>
      <c r="AGP13" s="321"/>
      <c r="AGQ13" s="321"/>
      <c r="AGR13" s="321"/>
      <c r="AGS13" s="321"/>
      <c r="AGT13" s="321"/>
      <c r="AGU13" s="321"/>
      <c r="AGV13" s="321"/>
      <c r="AGW13" s="321"/>
      <c r="AGX13" s="321"/>
      <c r="AGY13" s="321"/>
      <c r="AGZ13" s="321"/>
      <c r="AHA13" s="321"/>
      <c r="AHB13" s="321"/>
      <c r="AHC13" s="321"/>
      <c r="AHD13" s="321"/>
      <c r="AHE13" s="321"/>
      <c r="AHF13" s="321"/>
      <c r="AHG13" s="321"/>
      <c r="AHH13" s="321"/>
      <c r="AHI13" s="321"/>
      <c r="AHJ13" s="321"/>
      <c r="AHK13" s="321"/>
      <c r="AHL13" s="321"/>
      <c r="AHM13" s="321"/>
      <c r="AHN13" s="321"/>
      <c r="AHO13" s="321"/>
      <c r="AHP13" s="321"/>
      <c r="AHQ13" s="321"/>
      <c r="AHR13" s="321"/>
      <c r="AHS13" s="321"/>
      <c r="AHT13" s="321"/>
      <c r="AHU13" s="321"/>
      <c r="AHV13" s="321"/>
      <c r="AHW13" s="321"/>
      <c r="AHX13" s="321"/>
      <c r="AHY13" s="321"/>
      <c r="AHZ13" s="321"/>
      <c r="AIA13" s="321"/>
      <c r="AIB13" s="321"/>
      <c r="AIC13" s="321"/>
      <c r="AID13" s="321"/>
      <c r="AIE13" s="321"/>
      <c r="AIF13" s="321"/>
      <c r="AIG13" s="321"/>
      <c r="AIH13" s="321"/>
      <c r="AII13" s="321"/>
      <c r="AIJ13" s="321"/>
      <c r="AIK13" s="321"/>
      <c r="AIL13" s="321"/>
      <c r="AIM13" s="321"/>
      <c r="AIN13" s="321"/>
      <c r="AIO13" s="321"/>
      <c r="AIP13" s="321"/>
      <c r="AIQ13" s="321"/>
      <c r="AIR13" s="321"/>
      <c r="AIS13" s="321"/>
      <c r="AIT13" s="321"/>
      <c r="AIU13" s="321"/>
      <c r="AIV13" s="321"/>
      <c r="AIW13" s="321"/>
      <c r="AIX13" s="321"/>
      <c r="AIY13" s="321"/>
      <c r="AIZ13" s="321"/>
      <c r="AJA13" s="321"/>
      <c r="AJB13" s="321"/>
      <c r="AJC13" s="321"/>
      <c r="AJD13" s="321"/>
      <c r="AJE13" s="321"/>
      <c r="AJF13" s="321"/>
      <c r="AJG13" s="321"/>
      <c r="AJH13" s="321"/>
      <c r="AJI13" s="321"/>
      <c r="AJJ13" s="321"/>
      <c r="AJK13" s="321"/>
      <c r="AJL13" s="321"/>
      <c r="AJM13" s="321"/>
      <c r="AJN13" s="321"/>
      <c r="AJO13" s="321"/>
      <c r="AJP13" s="321"/>
      <c r="AJQ13" s="321"/>
      <c r="AJR13" s="321"/>
      <c r="AJS13" s="321"/>
      <c r="AJT13" s="321"/>
      <c r="AJU13" s="321"/>
      <c r="AJV13" s="321"/>
      <c r="AJW13" s="321"/>
      <c r="AJX13" s="321"/>
      <c r="AJY13" s="321"/>
      <c r="AJZ13" s="321"/>
      <c r="AKA13" s="321"/>
      <c r="AKB13" s="321"/>
      <c r="AKC13" s="321"/>
      <c r="AKD13" s="321"/>
      <c r="AKE13" s="321"/>
      <c r="AKF13" s="321"/>
      <c r="AKG13" s="321"/>
      <c r="AKH13" s="321"/>
      <c r="AKI13" s="321"/>
      <c r="AKJ13" s="321"/>
      <c r="AKK13" s="321"/>
      <c r="AKL13" s="321"/>
      <c r="AKM13" s="321"/>
      <c r="AKN13" s="321"/>
      <c r="AKO13" s="321"/>
      <c r="AKP13" s="321"/>
      <c r="AKQ13" s="321"/>
      <c r="AKR13" s="321"/>
      <c r="AKS13" s="321"/>
      <c r="AKT13" s="321"/>
      <c r="AKU13" s="321"/>
      <c r="AKV13" s="321"/>
      <c r="AKW13" s="321"/>
      <c r="AKX13" s="321"/>
      <c r="AKY13" s="321"/>
      <c r="AKZ13" s="321"/>
      <c r="ALA13" s="321"/>
      <c r="ALB13" s="321"/>
      <c r="ALC13" s="321"/>
      <c r="ALD13" s="321"/>
      <c r="ALE13" s="321"/>
      <c r="ALF13" s="321"/>
      <c r="ALG13" s="321"/>
      <c r="ALH13" s="321"/>
      <c r="ALI13" s="321"/>
      <c r="ALJ13" s="321"/>
      <c r="ALK13" s="321"/>
      <c r="ALL13" s="321"/>
      <c r="ALM13" s="321"/>
      <c r="ALN13" s="321"/>
      <c r="ALO13" s="321"/>
      <c r="ALP13" s="321"/>
      <c r="ALQ13" s="321"/>
      <c r="ALR13" s="321"/>
      <c r="ALS13" s="321"/>
      <c r="ALT13" s="321"/>
      <c r="ALU13" s="321"/>
      <c r="ALV13" s="321"/>
      <c r="ALW13" s="321"/>
      <c r="ALX13" s="321"/>
      <c r="ALY13" s="321"/>
      <c r="ALZ13" s="321"/>
      <c r="AMA13" s="321"/>
      <c r="AMB13" s="321"/>
      <c r="AMC13" s="321"/>
      <c r="AMD13" s="321"/>
      <c r="AME13" s="321"/>
      <c r="AMF13" s="321"/>
      <c r="AMG13" s="321"/>
      <c r="AMH13" s="321"/>
      <c r="AMI13" s="321"/>
      <c r="AMJ13" s="321"/>
      <c r="AMK13" s="321"/>
      <c r="AML13" s="321"/>
      <c r="AMM13" s="321"/>
      <c r="AMN13" s="321"/>
      <c r="AMO13" s="321"/>
      <c r="AMP13" s="321"/>
      <c r="AMQ13" s="321"/>
      <c r="AMR13" s="321"/>
      <c r="AMS13" s="321"/>
      <c r="AMT13" s="321"/>
      <c r="AMU13" s="321"/>
      <c r="AMV13" s="321"/>
      <c r="AMW13" s="321"/>
      <c r="AMX13" s="321"/>
      <c r="AMY13" s="321"/>
      <c r="AMZ13" s="321"/>
      <c r="ANA13" s="321"/>
      <c r="ANB13" s="321"/>
      <c r="ANC13" s="321"/>
      <c r="AND13" s="321"/>
      <c r="ANE13" s="321"/>
      <c r="ANF13" s="321"/>
      <c r="ANG13" s="321"/>
      <c r="ANH13" s="321"/>
      <c r="ANI13" s="321"/>
      <c r="ANJ13" s="321"/>
      <c r="ANK13" s="321"/>
      <c r="ANL13" s="321"/>
      <c r="ANM13" s="321"/>
      <c r="ANN13" s="321"/>
      <c r="ANO13" s="321"/>
      <c r="ANP13" s="321"/>
      <c r="ANQ13" s="321"/>
      <c r="ANR13" s="321"/>
      <c r="ANS13" s="321"/>
      <c r="ANT13" s="321"/>
      <c r="ANU13" s="321"/>
      <c r="ANV13" s="321"/>
      <c r="ANW13" s="321"/>
      <c r="ANX13" s="321"/>
      <c r="ANY13" s="321"/>
      <c r="ANZ13" s="321"/>
      <c r="AOA13" s="321"/>
      <c r="AOB13" s="321"/>
      <c r="AOC13" s="321"/>
      <c r="AOD13" s="321"/>
      <c r="AOE13" s="321"/>
      <c r="AOF13" s="321"/>
      <c r="AOG13" s="321"/>
      <c r="AOH13" s="321"/>
      <c r="AOI13" s="321"/>
      <c r="AOJ13" s="321"/>
      <c r="AOK13" s="321"/>
      <c r="AOL13" s="321"/>
      <c r="AOM13" s="321"/>
      <c r="AON13" s="321"/>
      <c r="AOO13" s="321"/>
      <c r="AOP13" s="321"/>
      <c r="AOQ13" s="321"/>
      <c r="AOR13" s="321"/>
      <c r="AOS13" s="321"/>
      <c r="AOT13" s="321"/>
      <c r="AOU13" s="321"/>
      <c r="AOV13" s="321"/>
      <c r="AOW13" s="321"/>
      <c r="AOX13" s="321"/>
      <c r="AOY13" s="321"/>
      <c r="AOZ13" s="321"/>
      <c r="APA13" s="321"/>
      <c r="APB13" s="321"/>
      <c r="APC13" s="321"/>
      <c r="APD13" s="321"/>
      <c r="APE13" s="321"/>
      <c r="APF13" s="321"/>
      <c r="APG13" s="321"/>
      <c r="APH13" s="321"/>
      <c r="API13" s="321"/>
      <c r="APJ13" s="321"/>
      <c r="APK13" s="321"/>
      <c r="APL13" s="321"/>
      <c r="APM13" s="321"/>
      <c r="APN13" s="321"/>
      <c r="APO13" s="321"/>
      <c r="APP13" s="321"/>
      <c r="APQ13" s="321"/>
      <c r="APR13" s="321"/>
      <c r="APS13" s="321"/>
      <c r="APT13" s="321"/>
      <c r="APU13" s="321"/>
      <c r="APV13" s="321"/>
      <c r="APW13" s="321"/>
      <c r="APX13" s="321"/>
      <c r="APY13" s="321"/>
      <c r="APZ13" s="321"/>
      <c r="AQA13" s="321"/>
      <c r="AQB13" s="321"/>
      <c r="AQC13" s="321"/>
      <c r="AQD13" s="321"/>
      <c r="AQE13" s="321"/>
      <c r="AQF13" s="321"/>
      <c r="AQG13" s="321"/>
      <c r="AQH13" s="321"/>
      <c r="AQI13" s="321"/>
      <c r="AQJ13" s="321"/>
      <c r="AQK13" s="321"/>
      <c r="AQL13" s="321"/>
      <c r="AQM13" s="321"/>
      <c r="AQN13" s="321"/>
      <c r="AQO13" s="321"/>
      <c r="AQP13" s="321"/>
      <c r="AQQ13" s="321"/>
      <c r="AQR13" s="321"/>
      <c r="AQS13" s="321"/>
      <c r="AQT13" s="321"/>
      <c r="AQU13" s="321"/>
      <c r="AQV13" s="321"/>
      <c r="AQW13" s="321"/>
      <c r="AQX13" s="321"/>
      <c r="AQY13" s="321"/>
      <c r="AQZ13" s="321"/>
      <c r="ARA13" s="321"/>
      <c r="ARB13" s="321"/>
      <c r="ARC13" s="321"/>
      <c r="ARD13" s="321"/>
      <c r="ARE13" s="321"/>
      <c r="ARF13" s="321"/>
      <c r="ARG13" s="321"/>
      <c r="ARH13" s="321"/>
      <c r="ARI13" s="321"/>
      <c r="ARJ13" s="321"/>
      <c r="ARK13" s="321"/>
      <c r="ARL13" s="321"/>
      <c r="ARM13" s="321"/>
      <c r="ARN13" s="321"/>
      <c r="ARO13" s="321"/>
      <c r="ARP13" s="321"/>
      <c r="ARQ13" s="321"/>
      <c r="ARR13" s="321"/>
      <c r="ARS13" s="321"/>
      <c r="ART13" s="321"/>
      <c r="ARU13" s="321"/>
      <c r="ARV13" s="321"/>
      <c r="ARW13" s="321"/>
      <c r="ARX13" s="321"/>
      <c r="ARY13" s="321"/>
      <c r="ARZ13" s="321"/>
      <c r="ASA13" s="321"/>
      <c r="ASB13" s="321"/>
      <c r="ASC13" s="321"/>
      <c r="ASD13" s="321"/>
      <c r="ASE13" s="321"/>
      <c r="ASF13" s="321"/>
      <c r="ASG13" s="321"/>
      <c r="ASH13" s="321"/>
      <c r="ASI13" s="321"/>
      <c r="ASJ13" s="321"/>
      <c r="ASK13" s="321"/>
      <c r="ASL13" s="321"/>
      <c r="ASM13" s="321"/>
      <c r="ASN13" s="321"/>
      <c r="ASO13" s="321"/>
      <c r="ASP13" s="321"/>
      <c r="ASQ13" s="321"/>
      <c r="ASR13" s="321"/>
      <c r="ASS13" s="321"/>
      <c r="AST13" s="321"/>
      <c r="ASU13" s="321"/>
      <c r="ASV13" s="321"/>
      <c r="ASW13" s="321"/>
      <c r="ASX13" s="321"/>
      <c r="ASY13" s="321"/>
      <c r="ASZ13" s="321"/>
      <c r="ATA13" s="321"/>
      <c r="ATB13" s="321"/>
      <c r="ATC13" s="321"/>
      <c r="ATD13" s="321"/>
      <c r="ATE13" s="321"/>
      <c r="ATF13" s="321"/>
      <c r="ATG13" s="321"/>
      <c r="ATH13" s="321"/>
      <c r="ATI13" s="321"/>
      <c r="ATJ13" s="321"/>
      <c r="ATK13" s="321"/>
      <c r="ATL13" s="321"/>
      <c r="ATM13" s="321"/>
      <c r="ATN13" s="321"/>
      <c r="ATO13" s="321"/>
      <c r="ATP13" s="321"/>
      <c r="ATQ13" s="321"/>
      <c r="ATR13" s="321"/>
      <c r="ATS13" s="321"/>
      <c r="ATT13" s="321"/>
      <c r="ATU13" s="321"/>
      <c r="ATV13" s="321"/>
      <c r="ATW13" s="321"/>
      <c r="ATX13" s="321"/>
      <c r="ATY13" s="321"/>
      <c r="ATZ13" s="321"/>
      <c r="AUA13" s="321"/>
      <c r="AUB13" s="321"/>
      <c r="AUC13" s="321"/>
      <c r="AUD13" s="321"/>
      <c r="AUE13" s="321"/>
      <c r="AUF13" s="321"/>
      <c r="AUG13" s="321"/>
      <c r="AUH13" s="321"/>
      <c r="AUI13" s="321"/>
      <c r="AUJ13" s="321"/>
      <c r="AUK13" s="321"/>
      <c r="AUL13" s="321"/>
      <c r="AUM13" s="321"/>
      <c r="AUN13" s="321"/>
      <c r="AUO13" s="321"/>
      <c r="AUP13" s="321"/>
      <c r="AUQ13" s="321"/>
      <c r="AUR13" s="321"/>
      <c r="AUS13" s="321"/>
      <c r="AUT13" s="321"/>
      <c r="AUU13" s="321"/>
      <c r="AUV13" s="321"/>
      <c r="AUW13" s="321"/>
      <c r="AUX13" s="321"/>
      <c r="AUY13" s="321"/>
      <c r="AUZ13" s="321"/>
      <c r="AVA13" s="321"/>
      <c r="AVB13" s="321"/>
      <c r="AVC13" s="321"/>
      <c r="AVD13" s="321"/>
      <c r="AVE13" s="321"/>
      <c r="AVF13" s="321"/>
      <c r="AVG13" s="321"/>
      <c r="AVH13" s="321"/>
      <c r="AVI13" s="321"/>
      <c r="AVJ13" s="321"/>
      <c r="AVK13" s="321"/>
      <c r="AVL13" s="321"/>
      <c r="AVM13" s="321"/>
      <c r="AVN13" s="321"/>
      <c r="AVO13" s="321"/>
      <c r="AVP13" s="321"/>
      <c r="AVQ13" s="321"/>
      <c r="AVR13" s="321"/>
      <c r="AVS13" s="321"/>
      <c r="AVT13" s="321"/>
      <c r="AVU13" s="321"/>
      <c r="AVV13" s="321"/>
      <c r="AVW13" s="321"/>
      <c r="AVX13" s="321"/>
      <c r="AVY13" s="321"/>
      <c r="AVZ13" s="321"/>
      <c r="AWA13" s="321"/>
      <c r="AWB13" s="321"/>
      <c r="AWC13" s="321"/>
      <c r="AWD13" s="321"/>
      <c r="AWE13" s="321"/>
      <c r="AWF13" s="321"/>
      <c r="AWG13" s="321"/>
      <c r="AWH13" s="321"/>
      <c r="AWI13" s="321"/>
      <c r="AWJ13" s="321"/>
      <c r="AWK13" s="321"/>
      <c r="AWL13" s="321"/>
      <c r="AWM13" s="321"/>
      <c r="AWN13" s="321"/>
      <c r="AWO13" s="321"/>
      <c r="AWP13" s="321"/>
      <c r="AWQ13" s="321"/>
      <c r="AWR13" s="321"/>
      <c r="AWS13" s="321"/>
      <c r="AWT13" s="321"/>
      <c r="AWU13" s="321"/>
      <c r="AWV13" s="321"/>
      <c r="AWW13" s="321"/>
      <c r="AWX13" s="321"/>
      <c r="AWY13" s="321"/>
      <c r="AWZ13" s="321"/>
      <c r="AXA13" s="321"/>
      <c r="AXB13" s="321"/>
      <c r="AXC13" s="321"/>
      <c r="AXD13" s="321"/>
      <c r="AXE13" s="321"/>
      <c r="AXF13" s="321"/>
      <c r="AXG13" s="321"/>
      <c r="AXH13" s="321"/>
      <c r="AXI13" s="321"/>
      <c r="AXJ13" s="321"/>
      <c r="AXK13" s="321"/>
      <c r="AXL13" s="321"/>
      <c r="AXM13" s="321"/>
      <c r="AXN13" s="321"/>
      <c r="AXO13" s="321"/>
      <c r="AXP13" s="321"/>
      <c r="AXQ13" s="321"/>
      <c r="AXR13" s="321"/>
      <c r="AXS13" s="321"/>
      <c r="AXT13" s="321"/>
      <c r="AXU13" s="321"/>
      <c r="AXV13" s="321"/>
      <c r="AXW13" s="321"/>
      <c r="AXX13" s="321"/>
      <c r="AXY13" s="321"/>
      <c r="AXZ13" s="321"/>
      <c r="AYA13" s="321"/>
      <c r="AYB13" s="321"/>
      <c r="AYC13" s="321"/>
      <c r="AYD13" s="321"/>
      <c r="AYE13" s="321"/>
      <c r="AYF13" s="321"/>
      <c r="AYG13" s="321"/>
      <c r="AYH13" s="321"/>
      <c r="AYI13" s="321"/>
      <c r="AYJ13" s="321"/>
      <c r="AYK13" s="321"/>
      <c r="AYL13" s="321"/>
      <c r="AYM13" s="321"/>
      <c r="AYN13" s="321"/>
      <c r="AYO13" s="321"/>
      <c r="AYP13" s="321"/>
      <c r="AYQ13" s="321"/>
      <c r="AYR13" s="321"/>
      <c r="AYS13" s="321"/>
      <c r="AYT13" s="321"/>
      <c r="AYU13" s="321"/>
      <c r="AYV13" s="321"/>
      <c r="AYW13" s="321"/>
      <c r="AYX13" s="321"/>
      <c r="AYY13" s="321"/>
      <c r="AYZ13" s="321"/>
      <c r="AZA13" s="321"/>
      <c r="AZB13" s="321"/>
      <c r="AZC13" s="321"/>
      <c r="AZD13" s="321"/>
      <c r="AZE13" s="321"/>
      <c r="AZF13" s="321"/>
      <c r="AZG13" s="321"/>
      <c r="AZH13" s="321"/>
      <c r="AZI13" s="321"/>
      <c r="AZJ13" s="321"/>
      <c r="AZK13" s="321"/>
      <c r="AZL13" s="321"/>
      <c r="AZM13" s="321"/>
      <c r="AZN13" s="321"/>
      <c r="AZO13" s="321"/>
      <c r="AZP13" s="321"/>
      <c r="AZQ13" s="321"/>
      <c r="AZR13" s="321"/>
      <c r="AZS13" s="321"/>
      <c r="AZT13" s="321"/>
      <c r="AZU13" s="321"/>
      <c r="AZV13" s="321"/>
      <c r="AZW13" s="321"/>
      <c r="AZX13" s="321"/>
      <c r="AZY13" s="321"/>
      <c r="AZZ13" s="321"/>
      <c r="BAA13" s="321"/>
      <c r="BAB13" s="321"/>
      <c r="BAC13" s="321"/>
      <c r="BAD13" s="321"/>
      <c r="BAE13" s="321"/>
      <c r="BAF13" s="321"/>
      <c r="BAG13" s="321"/>
      <c r="BAH13" s="321"/>
      <c r="BAI13" s="321"/>
      <c r="BAJ13" s="321"/>
      <c r="BAK13" s="321"/>
      <c r="BAL13" s="321"/>
      <c r="BAM13" s="321"/>
      <c r="BAN13" s="321"/>
      <c r="BAO13" s="321"/>
      <c r="BAP13" s="321"/>
      <c r="BAQ13" s="321"/>
      <c r="BAR13" s="321"/>
      <c r="BAS13" s="321"/>
      <c r="BAT13" s="321"/>
      <c r="BAU13" s="321"/>
      <c r="BAV13" s="321"/>
      <c r="BAW13" s="321"/>
      <c r="BAX13" s="321"/>
      <c r="BAY13" s="321"/>
      <c r="BAZ13" s="321"/>
      <c r="BBA13" s="321"/>
      <c r="BBB13" s="321"/>
      <c r="BBC13" s="321"/>
      <c r="BBD13" s="321"/>
      <c r="BBE13" s="321"/>
      <c r="BBF13" s="321"/>
      <c r="BBG13" s="321"/>
      <c r="BBH13" s="321"/>
      <c r="BBI13" s="321"/>
      <c r="BBJ13" s="321"/>
      <c r="BBK13" s="321"/>
      <c r="BBL13" s="321"/>
      <c r="BBM13" s="321"/>
      <c r="BBN13" s="321"/>
      <c r="BBO13" s="321"/>
      <c r="BBP13" s="321"/>
      <c r="BBQ13" s="321"/>
      <c r="BBR13" s="321"/>
      <c r="BBS13" s="321"/>
      <c r="BBT13" s="321"/>
      <c r="BBU13" s="321"/>
      <c r="BBV13" s="321"/>
      <c r="BBW13" s="321"/>
      <c r="BBX13" s="321"/>
      <c r="BBY13" s="321"/>
      <c r="BBZ13" s="321"/>
      <c r="BCA13" s="321"/>
      <c r="BCB13" s="321"/>
      <c r="BCC13" s="321"/>
      <c r="BCD13" s="321"/>
      <c r="BCE13" s="321"/>
      <c r="BCF13" s="321"/>
      <c r="BCG13" s="321"/>
      <c r="BCH13" s="321"/>
      <c r="BCI13" s="321"/>
      <c r="BCJ13" s="321"/>
      <c r="BCK13" s="321"/>
      <c r="BCL13" s="321"/>
      <c r="BCM13" s="321"/>
      <c r="BCN13" s="321"/>
      <c r="BCO13" s="321"/>
      <c r="BCP13" s="321"/>
      <c r="BCQ13" s="321"/>
      <c r="BCR13" s="321"/>
      <c r="BCS13" s="321"/>
      <c r="BCT13" s="321"/>
      <c r="BCU13" s="321"/>
      <c r="BCV13" s="321"/>
      <c r="BCW13" s="321"/>
      <c r="BCX13" s="321"/>
      <c r="BCY13" s="321"/>
      <c r="BCZ13" s="321"/>
      <c r="BDA13" s="321"/>
      <c r="BDB13" s="321"/>
      <c r="BDC13" s="321"/>
      <c r="BDD13" s="321"/>
      <c r="BDE13" s="321"/>
      <c r="BDF13" s="321"/>
      <c r="BDG13" s="321"/>
      <c r="BDH13" s="321"/>
      <c r="BDI13" s="321"/>
      <c r="BDJ13" s="321"/>
      <c r="BDK13" s="321"/>
      <c r="BDL13" s="321"/>
      <c r="BDM13" s="321"/>
      <c r="BDN13" s="321"/>
      <c r="BDO13" s="321"/>
      <c r="BDP13" s="321"/>
      <c r="BDQ13" s="321"/>
      <c r="BDR13" s="321"/>
      <c r="BDS13" s="321"/>
      <c r="BDT13" s="321"/>
      <c r="BDU13" s="321"/>
      <c r="BDV13" s="321"/>
      <c r="BDW13" s="321"/>
      <c r="BDX13" s="321"/>
      <c r="BDY13" s="321"/>
      <c r="BDZ13" s="321"/>
      <c r="BEA13" s="321"/>
      <c r="BEB13" s="321"/>
      <c r="BEC13" s="321"/>
      <c r="BED13" s="321"/>
      <c r="BEE13" s="321"/>
      <c r="BEF13" s="321"/>
      <c r="BEG13" s="321"/>
      <c r="BEH13" s="321"/>
      <c r="BEI13" s="321"/>
      <c r="BEJ13" s="321"/>
      <c r="BEK13" s="321"/>
      <c r="BEL13" s="321"/>
      <c r="BEM13" s="321"/>
      <c r="BEN13" s="321"/>
      <c r="BEO13" s="321"/>
      <c r="BEP13" s="321"/>
      <c r="BEQ13" s="321"/>
      <c r="BER13" s="321"/>
      <c r="BES13" s="321"/>
      <c r="BET13" s="321"/>
      <c r="BEU13" s="321"/>
      <c r="BEV13" s="321"/>
      <c r="BEW13" s="321"/>
      <c r="BEX13" s="321"/>
      <c r="BEY13" s="321"/>
      <c r="BEZ13" s="321"/>
      <c r="BFA13" s="321"/>
      <c r="BFB13" s="321"/>
      <c r="BFC13" s="321"/>
      <c r="BFD13" s="321"/>
      <c r="BFE13" s="321"/>
      <c r="BFF13" s="321"/>
      <c r="BFG13" s="321"/>
      <c r="BFH13" s="321"/>
      <c r="BFI13" s="321"/>
      <c r="BFJ13" s="321"/>
      <c r="BFK13" s="321"/>
      <c r="BFL13" s="321"/>
      <c r="BFM13" s="321"/>
      <c r="BFN13" s="321"/>
      <c r="BFO13" s="321"/>
      <c r="BFP13" s="321"/>
      <c r="BFQ13" s="321"/>
      <c r="BFR13" s="321"/>
      <c r="BFS13" s="321"/>
      <c r="BFT13" s="321"/>
      <c r="BFU13" s="321"/>
      <c r="BFV13" s="321"/>
      <c r="BFW13" s="321"/>
      <c r="BFX13" s="321"/>
      <c r="BFY13" s="321"/>
      <c r="BFZ13" s="321"/>
      <c r="BGA13" s="321"/>
      <c r="BGB13" s="321"/>
      <c r="BGC13" s="321"/>
      <c r="BGD13" s="321"/>
      <c r="BGE13" s="321"/>
      <c r="BGF13" s="321"/>
      <c r="BGG13" s="321"/>
      <c r="BGH13" s="321"/>
      <c r="BGI13" s="321"/>
      <c r="BGJ13" s="321"/>
      <c r="BGK13" s="321"/>
      <c r="BGL13" s="321"/>
      <c r="BGM13" s="321"/>
      <c r="BGN13" s="321"/>
      <c r="BGO13" s="321"/>
      <c r="BGP13" s="321"/>
      <c r="BGQ13" s="321"/>
      <c r="BGR13" s="321"/>
      <c r="BGS13" s="321"/>
      <c r="BGT13" s="321"/>
      <c r="BGU13" s="321"/>
      <c r="BGV13" s="321"/>
      <c r="BGW13" s="321"/>
      <c r="BGX13" s="321"/>
      <c r="BGY13" s="321"/>
      <c r="BGZ13" s="321"/>
      <c r="BHA13" s="321"/>
      <c r="BHB13" s="321"/>
      <c r="BHC13" s="321"/>
      <c r="BHD13" s="321"/>
      <c r="BHE13" s="321"/>
      <c r="BHF13" s="321"/>
      <c r="BHG13" s="321"/>
      <c r="BHH13" s="321"/>
      <c r="BHI13" s="321"/>
      <c r="BHJ13" s="321"/>
      <c r="BHK13" s="321"/>
      <c r="BHL13" s="321"/>
      <c r="BHM13" s="321"/>
      <c r="BHN13" s="321"/>
      <c r="BHO13" s="321"/>
      <c r="BHP13" s="321"/>
      <c r="BHQ13" s="321"/>
      <c r="BHR13" s="321"/>
      <c r="BHS13" s="321"/>
      <c r="BHT13" s="321"/>
      <c r="BHU13" s="321"/>
      <c r="BHV13" s="321"/>
      <c r="BHW13" s="321"/>
      <c r="BHX13" s="321"/>
      <c r="BHY13" s="321"/>
      <c r="BHZ13" s="321"/>
      <c r="BIA13" s="321"/>
      <c r="BIB13" s="321"/>
      <c r="BIC13" s="321"/>
      <c r="BID13" s="321"/>
      <c r="BIE13" s="321"/>
      <c r="BIF13" s="321"/>
      <c r="BIG13" s="321"/>
      <c r="BIH13" s="321"/>
      <c r="BII13" s="321"/>
      <c r="BIJ13" s="321"/>
      <c r="BIK13" s="321"/>
      <c r="BIL13" s="321"/>
      <c r="BIM13" s="321"/>
      <c r="BIN13" s="321"/>
      <c r="BIO13" s="321"/>
      <c r="BIP13" s="321"/>
      <c r="BIQ13" s="321"/>
      <c r="BIR13" s="321"/>
      <c r="BIS13" s="321"/>
      <c r="BIT13" s="321"/>
      <c r="BIU13" s="321"/>
      <c r="BIV13" s="321"/>
      <c r="BIW13" s="321"/>
      <c r="BIX13" s="321"/>
      <c r="BIY13" s="321"/>
      <c r="BIZ13" s="321"/>
      <c r="BJA13" s="321"/>
      <c r="BJB13" s="321"/>
      <c r="BJC13" s="321"/>
      <c r="BJD13" s="321"/>
      <c r="BJE13" s="321"/>
      <c r="BJF13" s="321"/>
      <c r="BJG13" s="321"/>
      <c r="BJH13" s="321"/>
      <c r="BJI13" s="321"/>
      <c r="BJJ13" s="321"/>
      <c r="BJK13" s="321"/>
      <c r="BJL13" s="321"/>
      <c r="BJM13" s="321"/>
      <c r="BJN13" s="321"/>
      <c r="BJO13" s="321"/>
      <c r="BJP13" s="321"/>
      <c r="BJQ13" s="321"/>
      <c r="BJR13" s="321"/>
      <c r="BJS13" s="321"/>
      <c r="BJT13" s="321"/>
      <c r="BJU13" s="321"/>
      <c r="BJV13" s="321"/>
      <c r="BJW13" s="321"/>
      <c r="BJX13" s="321"/>
      <c r="BJY13" s="321"/>
      <c r="BJZ13" s="321"/>
      <c r="BKA13" s="321"/>
      <c r="BKB13" s="321"/>
      <c r="BKC13" s="321"/>
      <c r="BKD13" s="321"/>
      <c r="BKE13" s="321"/>
      <c r="BKF13" s="321"/>
      <c r="BKG13" s="321"/>
      <c r="BKH13" s="321"/>
      <c r="BKI13" s="321"/>
      <c r="BKJ13" s="321"/>
      <c r="BKK13" s="321"/>
      <c r="BKL13" s="321"/>
      <c r="BKM13" s="321"/>
      <c r="BKN13" s="321"/>
      <c r="BKO13" s="321"/>
      <c r="BKP13" s="321"/>
      <c r="BKQ13" s="321"/>
      <c r="BKR13" s="321"/>
      <c r="BKS13" s="321"/>
      <c r="BKT13" s="321"/>
      <c r="BKU13" s="321"/>
      <c r="BKV13" s="321"/>
      <c r="BKW13" s="321"/>
      <c r="BKX13" s="321"/>
      <c r="BKY13" s="321"/>
      <c r="BKZ13" s="321"/>
      <c r="BLA13" s="321"/>
      <c r="BLB13" s="321"/>
      <c r="BLC13" s="321"/>
      <c r="BLD13" s="321"/>
      <c r="BLE13" s="321"/>
      <c r="BLF13" s="321"/>
      <c r="BLG13" s="321"/>
      <c r="BLH13" s="321"/>
      <c r="BLI13" s="321"/>
      <c r="BLJ13" s="321"/>
      <c r="BLK13" s="321"/>
      <c r="BLL13" s="321"/>
      <c r="BLM13" s="321"/>
      <c r="BLN13" s="321"/>
      <c r="BLO13" s="321"/>
      <c r="BLP13" s="321"/>
      <c r="BLQ13" s="321"/>
      <c r="BLR13" s="321"/>
      <c r="BLS13" s="321"/>
      <c r="BLT13" s="321"/>
      <c r="BLU13" s="321"/>
      <c r="BLV13" s="321"/>
      <c r="BLW13" s="321"/>
      <c r="BLX13" s="321"/>
      <c r="BLY13" s="321"/>
      <c r="BLZ13" s="321"/>
      <c r="BMA13" s="321"/>
      <c r="BMB13" s="321"/>
      <c r="BMC13" s="321"/>
      <c r="BMD13" s="321"/>
      <c r="BME13" s="321"/>
      <c r="BMF13" s="321"/>
      <c r="BMG13" s="321"/>
      <c r="BMH13" s="321"/>
      <c r="BMI13" s="321"/>
      <c r="BMJ13" s="321"/>
      <c r="BMK13" s="321"/>
      <c r="BML13" s="321"/>
      <c r="BMM13" s="321"/>
      <c r="BMN13" s="321"/>
      <c r="BMO13" s="321"/>
      <c r="BMP13" s="321"/>
      <c r="BMQ13" s="321"/>
      <c r="BMR13" s="321"/>
      <c r="BMS13" s="321"/>
      <c r="BMT13" s="321"/>
      <c r="BMU13" s="321"/>
      <c r="BMV13" s="321"/>
      <c r="BMW13" s="321"/>
      <c r="BMX13" s="321"/>
      <c r="BMY13" s="321"/>
      <c r="BMZ13" s="321"/>
      <c r="BNA13" s="321"/>
      <c r="BNB13" s="321"/>
      <c r="BNC13" s="321"/>
      <c r="BND13" s="321"/>
      <c r="BNE13" s="321"/>
      <c r="BNF13" s="321"/>
      <c r="BNG13" s="321"/>
      <c r="BNH13" s="321"/>
      <c r="BNI13" s="321"/>
      <c r="BNJ13" s="321"/>
      <c r="BNK13" s="321"/>
      <c r="BNL13" s="321"/>
      <c r="BNM13" s="321"/>
      <c r="BNN13" s="321"/>
      <c r="BNO13" s="321"/>
      <c r="BNP13" s="321"/>
      <c r="BNQ13" s="321"/>
      <c r="BNR13" s="321"/>
      <c r="BNS13" s="321"/>
      <c r="BNT13" s="321"/>
      <c r="BNU13" s="321"/>
      <c r="BNV13" s="321"/>
      <c r="BNW13" s="321"/>
      <c r="BNX13" s="321"/>
      <c r="BNY13" s="321"/>
      <c r="BNZ13" s="321"/>
      <c r="BOA13" s="321"/>
      <c r="BOB13" s="321"/>
      <c r="BOC13" s="321"/>
      <c r="BOD13" s="321"/>
      <c r="BOE13" s="321"/>
      <c r="BOF13" s="321"/>
      <c r="BOG13" s="321"/>
      <c r="BOH13" s="321"/>
      <c r="BOI13" s="321"/>
      <c r="BOJ13" s="321"/>
      <c r="BOK13" s="321"/>
      <c r="BOL13" s="321"/>
      <c r="BOM13" s="321"/>
      <c r="BON13" s="321"/>
      <c r="BOO13" s="321"/>
      <c r="BOP13" s="321"/>
      <c r="BOQ13" s="321"/>
      <c r="BOR13" s="321"/>
      <c r="BOS13" s="321"/>
      <c r="BOT13" s="321"/>
      <c r="BOU13" s="321"/>
      <c r="BOV13" s="321"/>
      <c r="BOW13" s="321"/>
      <c r="BOX13" s="321"/>
      <c r="BOY13" s="321"/>
      <c r="BOZ13" s="321"/>
      <c r="BPA13" s="321"/>
      <c r="BPB13" s="321"/>
      <c r="BPC13" s="321"/>
      <c r="BPD13" s="321"/>
      <c r="BPE13" s="321"/>
      <c r="BPF13" s="321"/>
      <c r="BPG13" s="321"/>
      <c r="BPH13" s="321"/>
      <c r="BPI13" s="321"/>
      <c r="BPJ13" s="321"/>
      <c r="BPK13" s="321"/>
      <c r="BPL13" s="321"/>
      <c r="BPM13" s="321"/>
      <c r="BPN13" s="321"/>
      <c r="BPO13" s="321"/>
      <c r="BPP13" s="321"/>
      <c r="BPQ13" s="321"/>
      <c r="BPR13" s="321"/>
      <c r="BPS13" s="321"/>
      <c r="BPT13" s="321"/>
      <c r="BPU13" s="321"/>
      <c r="BPV13" s="321"/>
      <c r="BPW13" s="321"/>
      <c r="BPX13" s="321"/>
      <c r="BPY13" s="321"/>
      <c r="BPZ13" s="321"/>
      <c r="BQA13" s="321"/>
      <c r="BQB13" s="321"/>
      <c r="BQC13" s="321"/>
      <c r="BQD13" s="321"/>
      <c r="BQE13" s="321"/>
      <c r="BQF13" s="321"/>
      <c r="BQG13" s="321"/>
      <c r="BQH13" s="321"/>
      <c r="BQI13" s="321"/>
      <c r="BQJ13" s="321"/>
      <c r="BQK13" s="321"/>
      <c r="BQL13" s="321"/>
      <c r="BQM13" s="321"/>
      <c r="BQN13" s="321"/>
      <c r="BQO13" s="321"/>
      <c r="BQP13" s="321"/>
      <c r="BQQ13" s="321"/>
      <c r="BQR13" s="321"/>
      <c r="BQS13" s="321"/>
      <c r="BQT13" s="321"/>
      <c r="BQU13" s="321"/>
      <c r="BQV13" s="321"/>
      <c r="BQW13" s="321"/>
      <c r="BQX13" s="321"/>
      <c r="BQY13" s="321"/>
      <c r="BQZ13" s="321"/>
      <c r="BRA13" s="321"/>
      <c r="BRB13" s="321"/>
      <c r="BRC13" s="321"/>
      <c r="BRD13" s="321"/>
      <c r="BRE13" s="321"/>
      <c r="BRF13" s="321"/>
      <c r="BRG13" s="321"/>
      <c r="BRH13" s="321"/>
      <c r="BRI13" s="321"/>
      <c r="BRJ13" s="321"/>
      <c r="BRK13" s="321"/>
      <c r="BRL13" s="321"/>
      <c r="BRM13" s="321"/>
      <c r="BRN13" s="321"/>
      <c r="BRO13" s="321"/>
      <c r="BRP13" s="321"/>
      <c r="BRQ13" s="321"/>
      <c r="BRR13" s="321"/>
      <c r="BRS13" s="321"/>
      <c r="BRT13" s="321"/>
      <c r="BRU13" s="321"/>
      <c r="BRV13" s="321"/>
      <c r="BRW13" s="321"/>
      <c r="BRX13" s="321"/>
      <c r="BRY13" s="321"/>
      <c r="BRZ13" s="321"/>
      <c r="BSA13" s="321"/>
      <c r="BSB13" s="321"/>
      <c r="BSC13" s="321"/>
      <c r="BSD13" s="321"/>
      <c r="BSE13" s="321"/>
      <c r="BSF13" s="321"/>
      <c r="BSG13" s="321"/>
      <c r="BSH13" s="321"/>
      <c r="BSI13" s="321"/>
      <c r="BSJ13" s="321"/>
      <c r="BSK13" s="321"/>
      <c r="BSL13" s="321"/>
      <c r="BSM13" s="321"/>
      <c r="BSN13" s="321"/>
      <c r="BSO13" s="321"/>
      <c r="BSP13" s="321"/>
      <c r="BSQ13" s="321"/>
      <c r="BSR13" s="321"/>
      <c r="BSS13" s="321"/>
      <c r="BST13" s="321"/>
      <c r="BSU13" s="321"/>
      <c r="BSV13" s="321"/>
      <c r="BSW13" s="321"/>
      <c r="BSX13" s="321"/>
      <c r="BSY13" s="321"/>
      <c r="BSZ13" s="321"/>
      <c r="BTA13" s="321"/>
      <c r="BTB13" s="321"/>
      <c r="BTC13" s="321"/>
      <c r="BTD13" s="321"/>
      <c r="BTE13" s="321"/>
      <c r="BTF13" s="321"/>
      <c r="BTG13" s="321"/>
      <c r="BTH13" s="321"/>
      <c r="BTI13" s="321"/>
      <c r="BTJ13" s="321"/>
      <c r="BTK13" s="321"/>
      <c r="BTL13" s="321"/>
      <c r="BTM13" s="321"/>
      <c r="BTN13" s="321"/>
      <c r="BTO13" s="321"/>
      <c r="BTP13" s="321"/>
      <c r="BTQ13" s="321"/>
      <c r="BTR13" s="321"/>
      <c r="BTS13" s="321"/>
      <c r="BTT13" s="321"/>
      <c r="BTU13" s="321"/>
      <c r="BTV13" s="321"/>
      <c r="BTW13" s="321"/>
      <c r="BTX13" s="321"/>
      <c r="BTY13" s="321"/>
      <c r="BTZ13" s="321"/>
      <c r="BUA13" s="321"/>
      <c r="BUB13" s="321"/>
      <c r="BUC13" s="321"/>
      <c r="BUD13" s="321"/>
      <c r="BUE13" s="321"/>
      <c r="BUF13" s="321"/>
      <c r="BUG13" s="321"/>
      <c r="BUH13" s="321"/>
      <c r="BUI13" s="321"/>
      <c r="BUJ13" s="321"/>
      <c r="BUK13" s="321"/>
      <c r="BUL13" s="321"/>
      <c r="BUM13" s="321"/>
      <c r="BUN13" s="321"/>
      <c r="BUO13" s="321"/>
      <c r="BUP13" s="321"/>
      <c r="BUQ13" s="321"/>
      <c r="BUR13" s="321"/>
      <c r="BUS13" s="321"/>
      <c r="BUT13" s="321"/>
      <c r="BUU13" s="321"/>
      <c r="BUV13" s="321"/>
      <c r="BUW13" s="321"/>
      <c r="BUX13" s="321"/>
      <c r="BUY13" s="321"/>
      <c r="BUZ13" s="321"/>
      <c r="BVA13" s="321"/>
      <c r="BVB13" s="321"/>
      <c r="BVC13" s="321"/>
      <c r="BVD13" s="321"/>
      <c r="BVE13" s="321"/>
      <c r="BVF13" s="321"/>
      <c r="BVG13" s="321"/>
      <c r="BVH13" s="321"/>
      <c r="BVI13" s="321"/>
      <c r="BVJ13" s="321"/>
      <c r="BVK13" s="321"/>
      <c r="BVL13" s="321"/>
      <c r="BVM13" s="321"/>
      <c r="BVN13" s="321"/>
      <c r="BVO13" s="321"/>
      <c r="BVP13" s="321"/>
      <c r="BVQ13" s="321"/>
      <c r="BVR13" s="321"/>
      <c r="BVS13" s="321"/>
      <c r="BVT13" s="321"/>
      <c r="BVU13" s="321"/>
      <c r="BVV13" s="321"/>
      <c r="BVW13" s="321"/>
      <c r="BVX13" s="321"/>
      <c r="BVY13" s="321"/>
      <c r="BVZ13" s="321"/>
      <c r="BWA13" s="321"/>
      <c r="BWB13" s="321"/>
      <c r="BWC13" s="321"/>
      <c r="BWD13" s="321"/>
      <c r="BWE13" s="321"/>
      <c r="BWF13" s="321"/>
      <c r="BWG13" s="321"/>
      <c r="BWH13" s="321"/>
      <c r="BWI13" s="321"/>
      <c r="BWJ13" s="321"/>
      <c r="BWK13" s="321"/>
      <c r="BWL13" s="321"/>
      <c r="BWM13" s="321"/>
      <c r="BWN13" s="321"/>
      <c r="BWO13" s="321"/>
      <c r="BWP13" s="321"/>
      <c r="BWQ13" s="321"/>
      <c r="BWR13" s="321"/>
      <c r="BWS13" s="321"/>
      <c r="BWT13" s="321"/>
      <c r="BWU13" s="321"/>
      <c r="BWV13" s="321"/>
      <c r="BWW13" s="321"/>
      <c r="BWX13" s="321"/>
      <c r="BWY13" s="321"/>
      <c r="BWZ13" s="321"/>
      <c r="BXA13" s="321"/>
      <c r="BXB13" s="321"/>
      <c r="BXC13" s="321"/>
      <c r="BXD13" s="321"/>
      <c r="BXE13" s="321"/>
      <c r="BXF13" s="321"/>
      <c r="BXG13" s="321"/>
      <c r="BXH13" s="321"/>
      <c r="BXI13" s="321"/>
      <c r="BXJ13" s="321"/>
      <c r="BXK13" s="321"/>
      <c r="BXL13" s="321"/>
      <c r="BXM13" s="321"/>
      <c r="BXN13" s="321"/>
      <c r="BXO13" s="321"/>
      <c r="BXP13" s="321"/>
      <c r="BXQ13" s="321"/>
      <c r="BXR13" s="321"/>
      <c r="BXS13" s="321"/>
      <c r="BXT13" s="321"/>
      <c r="BXU13" s="321"/>
      <c r="BXV13" s="321"/>
      <c r="BXW13" s="321"/>
      <c r="BXX13" s="321"/>
      <c r="BXY13" s="321"/>
      <c r="BXZ13" s="321"/>
      <c r="BYA13" s="321"/>
      <c r="BYB13" s="321"/>
      <c r="BYC13" s="321"/>
      <c r="BYD13" s="321"/>
      <c r="BYE13" s="321"/>
      <c r="BYF13" s="321"/>
      <c r="BYG13" s="321"/>
      <c r="BYH13" s="321"/>
      <c r="BYI13" s="321"/>
      <c r="BYJ13" s="321"/>
      <c r="BYK13" s="321"/>
      <c r="BYL13" s="321"/>
      <c r="BYM13" s="321"/>
      <c r="BYN13" s="321"/>
      <c r="BYO13" s="321"/>
      <c r="BYP13" s="321"/>
      <c r="BYQ13" s="321"/>
      <c r="BYR13" s="321"/>
      <c r="BYS13" s="321"/>
      <c r="BYT13" s="321"/>
      <c r="BYU13" s="321"/>
      <c r="BYV13" s="321"/>
      <c r="BYW13" s="321"/>
      <c r="BYX13" s="321"/>
      <c r="BYY13" s="321"/>
      <c r="BYZ13" s="321"/>
      <c r="BZA13" s="321"/>
      <c r="BZB13" s="321"/>
      <c r="BZC13" s="321"/>
      <c r="BZD13" s="321"/>
      <c r="BZE13" s="321"/>
      <c r="BZF13" s="321"/>
      <c r="BZG13" s="321"/>
      <c r="BZH13" s="321"/>
      <c r="BZI13" s="321"/>
      <c r="BZJ13" s="321"/>
      <c r="BZK13" s="321"/>
      <c r="BZL13" s="321"/>
      <c r="BZM13" s="321"/>
      <c r="BZN13" s="321"/>
      <c r="BZO13" s="321"/>
      <c r="BZP13" s="321"/>
      <c r="BZQ13" s="321"/>
      <c r="BZR13" s="321"/>
      <c r="BZS13" s="321"/>
      <c r="BZT13" s="321"/>
      <c r="BZU13" s="321"/>
      <c r="BZV13" s="321"/>
      <c r="BZW13" s="321"/>
      <c r="BZX13" s="321"/>
      <c r="BZY13" s="321"/>
      <c r="BZZ13" s="321"/>
      <c r="CAA13" s="321"/>
      <c r="CAB13" s="321"/>
      <c r="CAC13" s="321"/>
      <c r="CAD13" s="321"/>
      <c r="CAE13" s="321"/>
      <c r="CAF13" s="321"/>
      <c r="CAG13" s="321"/>
      <c r="CAH13" s="321"/>
      <c r="CAI13" s="321"/>
      <c r="CAJ13" s="321"/>
      <c r="CAK13" s="321"/>
      <c r="CAL13" s="321"/>
      <c r="CAM13" s="321"/>
      <c r="CAN13" s="321"/>
      <c r="CAO13" s="321"/>
      <c r="CAP13" s="321"/>
      <c r="CAQ13" s="321"/>
      <c r="CAR13" s="321"/>
      <c r="CAS13" s="321"/>
      <c r="CAT13" s="321"/>
      <c r="CAU13" s="321"/>
      <c r="CAV13" s="321"/>
      <c r="CAW13" s="321"/>
      <c r="CAX13" s="321"/>
      <c r="CAY13" s="321"/>
      <c r="CAZ13" s="321"/>
      <c r="CBA13" s="321"/>
      <c r="CBB13" s="321"/>
      <c r="CBC13" s="321"/>
      <c r="CBD13" s="321"/>
      <c r="CBE13" s="321"/>
      <c r="CBF13" s="321"/>
      <c r="CBG13" s="321"/>
      <c r="CBH13" s="321"/>
      <c r="CBI13" s="321"/>
      <c r="CBJ13" s="321"/>
      <c r="CBK13" s="321"/>
      <c r="CBL13" s="321"/>
      <c r="CBM13" s="321"/>
      <c r="CBN13" s="321"/>
      <c r="CBO13" s="321"/>
      <c r="CBP13" s="321"/>
      <c r="CBQ13" s="321"/>
      <c r="CBR13" s="321"/>
      <c r="CBS13" s="321"/>
      <c r="CBT13" s="321"/>
      <c r="CBU13" s="321"/>
      <c r="CBV13" s="321"/>
      <c r="CBW13" s="321"/>
      <c r="CBX13" s="321"/>
      <c r="CBY13" s="321"/>
      <c r="CBZ13" s="321"/>
      <c r="CCA13" s="321"/>
      <c r="CCB13" s="321"/>
      <c r="CCC13" s="321"/>
      <c r="CCD13" s="321"/>
      <c r="CCE13" s="321"/>
      <c r="CCF13" s="321"/>
      <c r="CCG13" s="321"/>
      <c r="CCH13" s="321"/>
      <c r="CCI13" s="321"/>
      <c r="CCJ13" s="321"/>
      <c r="CCK13" s="321"/>
      <c r="CCL13" s="321"/>
      <c r="CCM13" s="321"/>
      <c r="CCN13" s="321"/>
      <c r="CCO13" s="321"/>
      <c r="CCP13" s="321"/>
      <c r="CCQ13" s="321"/>
      <c r="CCR13" s="321"/>
      <c r="CCS13" s="321"/>
      <c r="CCT13" s="321"/>
      <c r="CCU13" s="321"/>
      <c r="CCV13" s="321"/>
      <c r="CCW13" s="321"/>
      <c r="CCX13" s="321"/>
      <c r="CCY13" s="321"/>
      <c r="CCZ13" s="321"/>
      <c r="CDA13" s="321"/>
      <c r="CDB13" s="321"/>
      <c r="CDC13" s="321"/>
      <c r="CDD13" s="321"/>
      <c r="CDE13" s="321"/>
      <c r="CDF13" s="321"/>
      <c r="CDG13" s="321"/>
      <c r="CDH13" s="321"/>
      <c r="CDI13" s="321"/>
      <c r="CDJ13" s="321"/>
      <c r="CDK13" s="321"/>
      <c r="CDL13" s="321"/>
      <c r="CDM13" s="321"/>
      <c r="CDN13" s="321"/>
      <c r="CDO13" s="321"/>
      <c r="CDP13" s="321"/>
      <c r="CDQ13" s="321"/>
      <c r="CDR13" s="321"/>
      <c r="CDS13" s="321"/>
      <c r="CDT13" s="321"/>
      <c r="CDU13" s="321"/>
      <c r="CDV13" s="321"/>
      <c r="CDW13" s="321"/>
      <c r="CDX13" s="321"/>
      <c r="CDY13" s="321"/>
      <c r="CDZ13" s="321"/>
      <c r="CEA13" s="321"/>
      <c r="CEB13" s="321"/>
      <c r="CEC13" s="321"/>
      <c r="CED13" s="321"/>
      <c r="CEE13" s="321"/>
      <c r="CEF13" s="321"/>
      <c r="CEG13" s="321"/>
      <c r="CEH13" s="321"/>
      <c r="CEI13" s="321"/>
      <c r="CEJ13" s="321"/>
      <c r="CEK13" s="321"/>
      <c r="CEL13" s="321"/>
      <c r="CEM13" s="321"/>
      <c r="CEN13" s="321"/>
      <c r="CEO13" s="321"/>
      <c r="CEP13" s="321"/>
      <c r="CEQ13" s="321"/>
      <c r="CER13" s="321"/>
      <c r="CES13" s="321"/>
      <c r="CET13" s="321"/>
      <c r="CEU13" s="321"/>
      <c r="CEV13" s="321"/>
      <c r="CEW13" s="321"/>
      <c r="CEX13" s="321"/>
      <c r="CEY13" s="321"/>
      <c r="CEZ13" s="321"/>
      <c r="CFA13" s="321"/>
      <c r="CFB13" s="321"/>
      <c r="CFC13" s="321"/>
      <c r="CFD13" s="321"/>
      <c r="CFE13" s="321"/>
      <c r="CFF13" s="321"/>
      <c r="CFG13" s="321"/>
      <c r="CFH13" s="321"/>
      <c r="CFI13" s="321"/>
      <c r="CFJ13" s="321"/>
      <c r="CFK13" s="321"/>
      <c r="CFL13" s="321"/>
      <c r="CFM13" s="321"/>
      <c r="CFN13" s="321"/>
      <c r="CFO13" s="321"/>
      <c r="CFP13" s="321"/>
      <c r="CFQ13" s="321"/>
      <c r="CFR13" s="321"/>
      <c r="CFS13" s="321"/>
      <c r="CFT13" s="321"/>
      <c r="CFU13" s="321"/>
      <c r="CFV13" s="321"/>
      <c r="CFW13" s="321"/>
      <c r="CFX13" s="321"/>
      <c r="CFY13" s="321"/>
      <c r="CFZ13" s="321"/>
      <c r="CGA13" s="321"/>
      <c r="CGB13" s="321"/>
      <c r="CGC13" s="321"/>
      <c r="CGD13" s="321"/>
      <c r="CGE13" s="321"/>
      <c r="CGF13" s="321"/>
      <c r="CGG13" s="321"/>
      <c r="CGH13" s="321"/>
      <c r="CGI13" s="321"/>
      <c r="CGJ13" s="321"/>
      <c r="CGK13" s="321"/>
      <c r="CGL13" s="321"/>
      <c r="CGM13" s="321"/>
      <c r="CGN13" s="321"/>
      <c r="CGO13" s="321"/>
      <c r="CGP13" s="321"/>
      <c r="CGQ13" s="321"/>
      <c r="CGR13" s="321"/>
      <c r="CGS13" s="321"/>
      <c r="CGT13" s="321"/>
      <c r="CGU13" s="321"/>
      <c r="CGV13" s="321"/>
      <c r="CGW13" s="321"/>
      <c r="CGX13" s="321"/>
      <c r="CGY13" s="321"/>
      <c r="CGZ13" s="321"/>
      <c r="CHA13" s="321"/>
      <c r="CHB13" s="321"/>
      <c r="CHC13" s="321"/>
      <c r="CHD13" s="321"/>
      <c r="CHE13" s="321"/>
      <c r="CHF13" s="321"/>
      <c r="CHG13" s="321"/>
      <c r="CHH13" s="321"/>
      <c r="CHI13" s="321"/>
      <c r="CHJ13" s="321"/>
      <c r="CHK13" s="321"/>
      <c r="CHL13" s="321"/>
      <c r="CHM13" s="321"/>
      <c r="CHN13" s="321"/>
      <c r="CHO13" s="321"/>
      <c r="CHP13" s="321"/>
      <c r="CHQ13" s="321"/>
      <c r="CHR13" s="321"/>
      <c r="CHS13" s="321"/>
      <c r="CHT13" s="321"/>
      <c r="CHU13" s="321"/>
      <c r="CHV13" s="321"/>
      <c r="CHW13" s="321"/>
      <c r="CHX13" s="321"/>
      <c r="CHY13" s="321"/>
      <c r="CHZ13" s="321"/>
      <c r="CIA13" s="321"/>
      <c r="CIB13" s="321"/>
      <c r="CIC13" s="321"/>
      <c r="CID13" s="321"/>
      <c r="CIE13" s="321"/>
      <c r="CIF13" s="321"/>
      <c r="CIG13" s="321"/>
      <c r="CIH13" s="321"/>
      <c r="CII13" s="321"/>
      <c r="CIJ13" s="321"/>
      <c r="CIK13" s="321"/>
      <c r="CIL13" s="321"/>
      <c r="CIM13" s="321"/>
      <c r="CIN13" s="321"/>
      <c r="CIO13" s="321"/>
      <c r="CIP13" s="321"/>
      <c r="CIQ13" s="321"/>
      <c r="CIR13" s="321"/>
      <c r="CIS13" s="321"/>
      <c r="CIT13" s="321"/>
      <c r="CIU13" s="321"/>
      <c r="CIV13" s="321"/>
      <c r="CIW13" s="321"/>
      <c r="CIX13" s="321"/>
      <c r="CIY13" s="321"/>
      <c r="CIZ13" s="321"/>
      <c r="CJA13" s="321"/>
      <c r="CJB13" s="321"/>
      <c r="CJC13" s="321"/>
      <c r="CJD13" s="321"/>
      <c r="CJE13" s="321"/>
      <c r="CJF13" s="321"/>
      <c r="CJG13" s="321"/>
      <c r="CJH13" s="321"/>
      <c r="CJI13" s="321"/>
      <c r="CJJ13" s="321"/>
      <c r="CJK13" s="321"/>
      <c r="CJL13" s="321"/>
      <c r="CJM13" s="321"/>
      <c r="CJN13" s="321"/>
      <c r="CJO13" s="321"/>
      <c r="CJP13" s="321"/>
      <c r="CJQ13" s="321"/>
      <c r="CJR13" s="321"/>
      <c r="CJS13" s="321"/>
      <c r="CJT13" s="321"/>
      <c r="CJU13" s="321"/>
      <c r="CJV13" s="321"/>
      <c r="CJW13" s="321"/>
      <c r="CJX13" s="321"/>
      <c r="CJY13" s="321"/>
      <c r="CJZ13" s="321"/>
      <c r="CKA13" s="321"/>
      <c r="CKB13" s="321"/>
      <c r="CKC13" s="321"/>
      <c r="CKD13" s="321"/>
      <c r="CKE13" s="321"/>
      <c r="CKF13" s="321"/>
      <c r="CKG13" s="321"/>
      <c r="CKH13" s="321"/>
      <c r="CKI13" s="321"/>
      <c r="CKJ13" s="321"/>
      <c r="CKK13" s="321"/>
      <c r="CKL13" s="321"/>
      <c r="CKM13" s="321"/>
      <c r="CKN13" s="321"/>
      <c r="CKO13" s="321"/>
      <c r="CKP13" s="321"/>
      <c r="CKQ13" s="321"/>
      <c r="CKR13" s="321"/>
      <c r="CKS13" s="321"/>
      <c r="CKT13" s="321"/>
      <c r="CKU13" s="321"/>
      <c r="CKV13" s="321"/>
      <c r="CKW13" s="321"/>
      <c r="CKX13" s="321"/>
      <c r="CKY13" s="321"/>
      <c r="CKZ13" s="321"/>
      <c r="CLA13" s="321"/>
      <c r="CLB13" s="321"/>
      <c r="CLC13" s="321"/>
      <c r="CLD13" s="321"/>
      <c r="CLE13" s="321"/>
      <c r="CLF13" s="321"/>
      <c r="CLG13" s="321"/>
      <c r="CLH13" s="321"/>
      <c r="CLI13" s="321"/>
      <c r="CLJ13" s="321"/>
      <c r="CLK13" s="321"/>
      <c r="CLL13" s="321"/>
      <c r="CLM13" s="321"/>
      <c r="CLN13" s="321"/>
      <c r="CLO13" s="321"/>
      <c r="CLP13" s="321"/>
      <c r="CLQ13" s="321"/>
      <c r="CLR13" s="321"/>
      <c r="CLS13" s="321"/>
      <c r="CLT13" s="321"/>
      <c r="CLU13" s="321"/>
      <c r="CLV13" s="321"/>
      <c r="CLW13" s="321"/>
      <c r="CLX13" s="321"/>
      <c r="CLY13" s="321"/>
      <c r="CLZ13" s="321"/>
      <c r="CMA13" s="321"/>
      <c r="CMB13" s="321"/>
      <c r="CMC13" s="321"/>
      <c r="CMD13" s="321"/>
      <c r="CME13" s="321"/>
      <c r="CMF13" s="321"/>
      <c r="CMG13" s="321"/>
      <c r="CMH13" s="321"/>
      <c r="CMI13" s="321"/>
      <c r="CMJ13" s="321"/>
      <c r="CMK13" s="321"/>
      <c r="CML13" s="321"/>
      <c r="CMM13" s="321"/>
      <c r="CMN13" s="321"/>
      <c r="CMO13" s="321"/>
      <c r="CMP13" s="321"/>
      <c r="CMQ13" s="321"/>
      <c r="CMR13" s="321"/>
      <c r="CMS13" s="321"/>
      <c r="CMT13" s="321"/>
      <c r="CMU13" s="321"/>
      <c r="CMV13" s="321"/>
      <c r="CMW13" s="321"/>
      <c r="CMX13" s="321"/>
      <c r="CMY13" s="321"/>
      <c r="CMZ13" s="321"/>
      <c r="CNA13" s="321"/>
      <c r="CNB13" s="321"/>
      <c r="CNC13" s="321"/>
      <c r="CND13" s="321"/>
      <c r="CNE13" s="321"/>
      <c r="CNF13" s="321"/>
      <c r="CNG13" s="321"/>
      <c r="CNH13" s="321"/>
      <c r="CNI13" s="321"/>
      <c r="CNJ13" s="321"/>
      <c r="CNK13" s="321"/>
      <c r="CNL13" s="321"/>
      <c r="CNM13" s="321"/>
      <c r="CNN13" s="321"/>
      <c r="CNO13" s="321"/>
      <c r="CNP13" s="321"/>
      <c r="CNQ13" s="321"/>
      <c r="CNR13" s="321"/>
      <c r="CNS13" s="321"/>
      <c r="CNT13" s="321"/>
      <c r="CNU13" s="321"/>
      <c r="CNV13" s="321"/>
      <c r="CNW13" s="321"/>
      <c r="CNX13" s="321"/>
      <c r="CNY13" s="321"/>
      <c r="CNZ13" s="321"/>
      <c r="COA13" s="321"/>
      <c r="COB13" s="321"/>
      <c r="COC13" s="321"/>
      <c r="COD13" s="321"/>
      <c r="COE13" s="321"/>
      <c r="COF13" s="321"/>
      <c r="COG13" s="321"/>
      <c r="COH13" s="321"/>
      <c r="COI13" s="321"/>
      <c r="COJ13" s="321"/>
      <c r="COK13" s="321"/>
      <c r="COL13" s="321"/>
      <c r="COM13" s="321"/>
      <c r="CON13" s="321"/>
      <c r="COO13" s="321"/>
      <c r="COP13" s="321"/>
      <c r="COQ13" s="321"/>
      <c r="COR13" s="321"/>
      <c r="COS13" s="321"/>
      <c r="COT13" s="321"/>
      <c r="COU13" s="321"/>
      <c r="COV13" s="321"/>
      <c r="COW13" s="321"/>
      <c r="COX13" s="321"/>
      <c r="COY13" s="321"/>
      <c r="COZ13" s="321"/>
      <c r="CPA13" s="321"/>
      <c r="CPB13" s="321"/>
      <c r="CPC13" s="321"/>
      <c r="CPD13" s="321"/>
      <c r="CPE13" s="321"/>
      <c r="CPF13" s="321"/>
      <c r="CPG13" s="321"/>
      <c r="CPH13" s="321"/>
      <c r="CPI13" s="321"/>
      <c r="CPJ13" s="321"/>
      <c r="CPK13" s="321"/>
      <c r="CPL13" s="321"/>
      <c r="CPM13" s="321"/>
      <c r="CPN13" s="321"/>
      <c r="CPO13" s="321"/>
      <c r="CPP13" s="321"/>
      <c r="CPQ13" s="321"/>
      <c r="CPR13" s="321"/>
      <c r="CPS13" s="321"/>
      <c r="CPT13" s="321"/>
      <c r="CPU13" s="321"/>
      <c r="CPV13" s="321"/>
      <c r="CPW13" s="321"/>
      <c r="CPX13" s="321"/>
      <c r="CPY13" s="321"/>
      <c r="CPZ13" s="321"/>
      <c r="CQA13" s="321"/>
      <c r="CQB13" s="321"/>
      <c r="CQC13" s="321"/>
      <c r="CQD13" s="321"/>
      <c r="CQE13" s="321"/>
      <c r="CQF13" s="321"/>
      <c r="CQG13" s="321"/>
      <c r="CQH13" s="321"/>
      <c r="CQI13" s="321"/>
      <c r="CQJ13" s="321"/>
      <c r="CQK13" s="321"/>
      <c r="CQL13" s="321"/>
      <c r="CQM13" s="321"/>
      <c r="CQN13" s="321"/>
      <c r="CQO13" s="321"/>
      <c r="CQP13" s="321"/>
      <c r="CQQ13" s="321"/>
      <c r="CQR13" s="321"/>
      <c r="CQS13" s="321"/>
      <c r="CQT13" s="321"/>
      <c r="CQU13" s="321"/>
      <c r="CQV13" s="321"/>
      <c r="CQW13" s="321"/>
      <c r="CQX13" s="321"/>
      <c r="CQY13" s="321"/>
      <c r="CQZ13" s="321"/>
      <c r="CRA13" s="321"/>
      <c r="CRB13" s="321"/>
      <c r="CRC13" s="321"/>
      <c r="CRD13" s="321"/>
      <c r="CRE13" s="321"/>
      <c r="CRF13" s="321"/>
      <c r="CRG13" s="321"/>
      <c r="CRH13" s="321"/>
      <c r="CRI13" s="321"/>
      <c r="CRJ13" s="321"/>
      <c r="CRK13" s="321"/>
      <c r="CRL13" s="321"/>
      <c r="CRM13" s="321"/>
      <c r="CRN13" s="321"/>
      <c r="CRO13" s="321"/>
      <c r="CRP13" s="321"/>
      <c r="CRQ13" s="321"/>
      <c r="CRR13" s="321"/>
      <c r="CRS13" s="321"/>
      <c r="CRT13" s="321"/>
      <c r="CRU13" s="321"/>
      <c r="CRV13" s="321"/>
      <c r="CRW13" s="321"/>
      <c r="CRX13" s="321"/>
      <c r="CRY13" s="321"/>
      <c r="CRZ13" s="321"/>
      <c r="CSA13" s="321"/>
      <c r="CSB13" s="321"/>
      <c r="CSC13" s="321"/>
      <c r="CSD13" s="321"/>
      <c r="CSE13" s="321"/>
      <c r="CSF13" s="321"/>
      <c r="CSG13" s="321"/>
      <c r="CSH13" s="321"/>
      <c r="CSI13" s="321"/>
      <c r="CSJ13" s="321"/>
      <c r="CSK13" s="321"/>
      <c r="CSL13" s="321"/>
      <c r="CSM13" s="321"/>
      <c r="CSN13" s="321"/>
      <c r="CSO13" s="321"/>
      <c r="CSP13" s="321"/>
      <c r="CSQ13" s="321"/>
      <c r="CSR13" s="321"/>
      <c r="CSS13" s="321"/>
      <c r="CST13" s="321"/>
      <c r="CSU13" s="321"/>
      <c r="CSV13" s="321"/>
      <c r="CSW13" s="321"/>
      <c r="CSX13" s="321"/>
      <c r="CSY13" s="321"/>
      <c r="CSZ13" s="321"/>
      <c r="CTA13" s="321"/>
      <c r="CTB13" s="321"/>
      <c r="CTC13" s="321"/>
      <c r="CTD13" s="321"/>
      <c r="CTE13" s="321"/>
      <c r="CTF13" s="321"/>
      <c r="CTG13" s="321"/>
      <c r="CTH13" s="321"/>
      <c r="CTI13" s="321"/>
      <c r="CTJ13" s="321"/>
      <c r="CTK13" s="321"/>
      <c r="CTL13" s="321"/>
      <c r="CTM13" s="321"/>
      <c r="CTN13" s="321"/>
      <c r="CTO13" s="321"/>
      <c r="CTP13" s="321"/>
      <c r="CTQ13" s="321"/>
      <c r="CTR13" s="321"/>
      <c r="CTS13" s="321"/>
      <c r="CTT13" s="321"/>
      <c r="CTU13" s="321"/>
      <c r="CTV13" s="321"/>
      <c r="CTW13" s="321"/>
      <c r="CTX13" s="321"/>
      <c r="CTY13" s="321"/>
      <c r="CTZ13" s="321"/>
      <c r="CUA13" s="321"/>
      <c r="CUB13" s="321"/>
      <c r="CUC13" s="321"/>
      <c r="CUD13" s="321"/>
      <c r="CUE13" s="321"/>
      <c r="CUF13" s="321"/>
      <c r="CUG13" s="321"/>
      <c r="CUH13" s="321"/>
      <c r="CUI13" s="321"/>
      <c r="CUJ13" s="321"/>
      <c r="CUK13" s="321"/>
      <c r="CUL13" s="321"/>
      <c r="CUM13" s="321"/>
      <c r="CUN13" s="321"/>
      <c r="CUO13" s="321"/>
      <c r="CUP13" s="321"/>
      <c r="CUQ13" s="321"/>
      <c r="CUR13" s="321"/>
      <c r="CUS13" s="321"/>
      <c r="CUT13" s="321"/>
      <c r="CUU13" s="321"/>
      <c r="CUV13" s="321"/>
      <c r="CUW13" s="321"/>
      <c r="CUX13" s="321"/>
      <c r="CUY13" s="321"/>
      <c r="CUZ13" s="321"/>
      <c r="CVA13" s="321"/>
      <c r="CVB13" s="321"/>
      <c r="CVC13" s="321"/>
      <c r="CVD13" s="321"/>
      <c r="CVE13" s="321"/>
      <c r="CVF13" s="321"/>
      <c r="CVG13" s="321"/>
      <c r="CVH13" s="321"/>
      <c r="CVI13" s="321"/>
      <c r="CVJ13" s="321"/>
      <c r="CVK13" s="321"/>
      <c r="CVL13" s="321"/>
      <c r="CVM13" s="321"/>
      <c r="CVN13" s="321"/>
      <c r="CVO13" s="321"/>
      <c r="CVP13" s="321"/>
      <c r="CVQ13" s="321"/>
      <c r="CVR13" s="321"/>
      <c r="CVS13" s="321"/>
      <c r="CVT13" s="321"/>
      <c r="CVU13" s="321"/>
      <c r="CVV13" s="321"/>
      <c r="CVW13" s="321"/>
      <c r="CVX13" s="321"/>
      <c r="CVY13" s="321"/>
      <c r="CVZ13" s="321"/>
      <c r="CWA13" s="321"/>
      <c r="CWB13" s="321"/>
      <c r="CWC13" s="321"/>
      <c r="CWD13" s="321"/>
      <c r="CWE13" s="321"/>
      <c r="CWF13" s="321"/>
      <c r="CWG13" s="321"/>
      <c r="CWH13" s="321"/>
      <c r="CWI13" s="321"/>
      <c r="CWJ13" s="321"/>
      <c r="CWK13" s="321"/>
      <c r="CWL13" s="321"/>
      <c r="CWM13" s="321"/>
      <c r="CWN13" s="321"/>
      <c r="CWO13" s="321"/>
      <c r="CWP13" s="321"/>
      <c r="CWQ13" s="321"/>
      <c r="CWR13" s="321"/>
      <c r="CWS13" s="321"/>
      <c r="CWT13" s="321"/>
      <c r="CWU13" s="321"/>
      <c r="CWV13" s="321"/>
      <c r="CWW13" s="321"/>
      <c r="CWX13" s="321"/>
      <c r="CWY13" s="321"/>
      <c r="CWZ13" s="321"/>
      <c r="CXA13" s="321"/>
      <c r="CXB13" s="321"/>
      <c r="CXC13" s="321"/>
      <c r="CXD13" s="321"/>
      <c r="CXE13" s="321"/>
      <c r="CXF13" s="321"/>
      <c r="CXG13" s="321"/>
      <c r="CXH13" s="321"/>
      <c r="CXI13" s="321"/>
      <c r="CXJ13" s="321"/>
      <c r="CXK13" s="321"/>
      <c r="CXL13" s="321"/>
      <c r="CXM13" s="321"/>
      <c r="CXN13" s="321"/>
      <c r="CXO13" s="321"/>
      <c r="CXP13" s="321"/>
      <c r="CXQ13" s="321"/>
      <c r="CXR13" s="321"/>
      <c r="CXS13" s="321"/>
      <c r="CXT13" s="321"/>
      <c r="CXU13" s="321"/>
      <c r="CXV13" s="321"/>
      <c r="CXW13" s="321"/>
      <c r="CXX13" s="321"/>
      <c r="CXY13" s="321"/>
      <c r="CXZ13" s="321"/>
      <c r="CYA13" s="321"/>
      <c r="CYB13" s="321"/>
      <c r="CYC13" s="321"/>
      <c r="CYD13" s="321"/>
      <c r="CYE13" s="321"/>
      <c r="CYF13" s="321"/>
      <c r="CYG13" s="321"/>
      <c r="CYH13" s="321"/>
      <c r="CYI13" s="321"/>
      <c r="CYJ13" s="321"/>
      <c r="CYK13" s="321"/>
      <c r="CYL13" s="321"/>
      <c r="CYM13" s="321"/>
      <c r="CYN13" s="321"/>
      <c r="CYO13" s="321"/>
      <c r="CYP13" s="321"/>
      <c r="CYQ13" s="321"/>
      <c r="CYR13" s="321"/>
      <c r="CYS13" s="321"/>
      <c r="CYT13" s="321"/>
      <c r="CYU13" s="321"/>
      <c r="CYV13" s="321"/>
      <c r="CYW13" s="321"/>
      <c r="CYX13" s="321"/>
      <c r="CYY13" s="321"/>
      <c r="CYZ13" s="321"/>
      <c r="CZA13" s="321"/>
      <c r="CZB13" s="321"/>
      <c r="CZC13" s="321"/>
      <c r="CZD13" s="321"/>
      <c r="CZE13" s="321"/>
      <c r="CZF13" s="321"/>
      <c r="CZG13" s="321"/>
      <c r="CZH13" s="321"/>
      <c r="CZI13" s="321"/>
      <c r="CZJ13" s="321"/>
      <c r="CZK13" s="321"/>
      <c r="CZL13" s="321"/>
      <c r="CZM13" s="321"/>
      <c r="CZN13" s="321"/>
      <c r="CZO13" s="321"/>
      <c r="CZP13" s="321"/>
      <c r="CZQ13" s="321"/>
      <c r="CZR13" s="321"/>
      <c r="CZS13" s="321"/>
      <c r="CZT13" s="321"/>
      <c r="CZU13" s="321"/>
      <c r="CZV13" s="321"/>
      <c r="CZW13" s="321"/>
      <c r="CZX13" s="321"/>
      <c r="CZY13" s="321"/>
      <c r="CZZ13" s="321"/>
      <c r="DAA13" s="321"/>
      <c r="DAB13" s="321"/>
      <c r="DAC13" s="321"/>
      <c r="DAD13" s="321"/>
      <c r="DAE13" s="321"/>
      <c r="DAF13" s="321"/>
      <c r="DAG13" s="321"/>
      <c r="DAH13" s="321"/>
      <c r="DAI13" s="321"/>
      <c r="DAJ13" s="321"/>
      <c r="DAK13" s="321"/>
      <c r="DAL13" s="321"/>
      <c r="DAM13" s="321"/>
      <c r="DAN13" s="321"/>
      <c r="DAO13" s="321"/>
      <c r="DAP13" s="321"/>
      <c r="DAQ13" s="321"/>
      <c r="DAR13" s="321"/>
      <c r="DAS13" s="321"/>
      <c r="DAT13" s="321"/>
      <c r="DAU13" s="321"/>
      <c r="DAV13" s="321"/>
      <c r="DAW13" s="321"/>
      <c r="DAX13" s="321"/>
      <c r="DAY13" s="321"/>
      <c r="DAZ13" s="321"/>
      <c r="DBA13" s="321"/>
      <c r="DBB13" s="321"/>
      <c r="DBC13" s="321"/>
      <c r="DBD13" s="321"/>
      <c r="DBE13" s="321"/>
      <c r="DBF13" s="321"/>
      <c r="DBG13" s="321"/>
      <c r="DBH13" s="321"/>
      <c r="DBI13" s="321"/>
      <c r="DBJ13" s="321"/>
      <c r="DBK13" s="321"/>
      <c r="DBL13" s="321"/>
      <c r="DBM13" s="321"/>
      <c r="DBN13" s="321"/>
      <c r="DBO13" s="321"/>
      <c r="DBP13" s="321"/>
      <c r="DBQ13" s="321"/>
      <c r="DBR13" s="321"/>
      <c r="DBS13" s="321"/>
      <c r="DBT13" s="321"/>
      <c r="DBU13" s="321"/>
      <c r="DBV13" s="321"/>
      <c r="DBW13" s="321"/>
      <c r="DBX13" s="321"/>
      <c r="DBY13" s="321"/>
      <c r="DBZ13" s="321"/>
      <c r="DCA13" s="321"/>
      <c r="DCB13" s="321"/>
      <c r="DCC13" s="321"/>
      <c r="DCD13" s="321"/>
      <c r="DCE13" s="321"/>
      <c r="DCF13" s="321"/>
      <c r="DCG13" s="321"/>
      <c r="DCH13" s="321"/>
      <c r="DCI13" s="321"/>
      <c r="DCJ13" s="321"/>
      <c r="DCK13" s="321"/>
      <c r="DCL13" s="321"/>
      <c r="DCM13" s="321"/>
      <c r="DCN13" s="321"/>
      <c r="DCO13" s="321"/>
      <c r="DCP13" s="321"/>
      <c r="DCQ13" s="321"/>
      <c r="DCR13" s="321"/>
      <c r="DCS13" s="321"/>
      <c r="DCT13" s="321"/>
      <c r="DCU13" s="321"/>
      <c r="DCV13" s="321"/>
      <c r="DCW13" s="321"/>
      <c r="DCX13" s="321"/>
      <c r="DCY13" s="321"/>
      <c r="DCZ13" s="321"/>
      <c r="DDA13" s="321"/>
      <c r="DDB13" s="321"/>
      <c r="DDC13" s="321"/>
      <c r="DDD13" s="321"/>
      <c r="DDE13" s="321"/>
      <c r="DDF13" s="321"/>
      <c r="DDG13" s="321"/>
      <c r="DDH13" s="321"/>
      <c r="DDI13" s="321"/>
      <c r="DDJ13" s="321"/>
      <c r="DDK13" s="321"/>
      <c r="DDL13" s="321"/>
      <c r="DDM13" s="321"/>
      <c r="DDN13" s="321"/>
      <c r="DDO13" s="321"/>
      <c r="DDP13" s="321"/>
      <c r="DDQ13" s="321"/>
      <c r="DDR13" s="321"/>
      <c r="DDS13" s="321"/>
      <c r="DDT13" s="321"/>
      <c r="DDU13" s="321"/>
      <c r="DDV13" s="321"/>
      <c r="DDW13" s="321"/>
      <c r="DDX13" s="321"/>
      <c r="DDY13" s="321"/>
      <c r="DDZ13" s="321"/>
      <c r="DEA13" s="321"/>
      <c r="DEB13" s="321"/>
      <c r="DEC13" s="321"/>
      <c r="DED13" s="321"/>
      <c r="DEE13" s="321"/>
      <c r="DEF13" s="321"/>
      <c r="DEG13" s="321"/>
      <c r="DEH13" s="321"/>
      <c r="DEI13" s="321"/>
      <c r="DEJ13" s="321"/>
      <c r="DEK13" s="321"/>
      <c r="DEL13" s="321"/>
      <c r="DEM13" s="321"/>
      <c r="DEN13" s="321"/>
      <c r="DEO13" s="321"/>
      <c r="DEP13" s="321"/>
      <c r="DEQ13" s="321"/>
      <c r="DER13" s="321"/>
      <c r="DES13" s="321"/>
      <c r="DET13" s="321"/>
      <c r="DEU13" s="321"/>
      <c r="DEV13" s="321"/>
      <c r="DEW13" s="321"/>
      <c r="DEX13" s="321"/>
      <c r="DEY13" s="321"/>
      <c r="DEZ13" s="321"/>
      <c r="DFA13" s="321"/>
      <c r="DFB13" s="321"/>
      <c r="DFC13" s="321"/>
      <c r="DFD13" s="321"/>
      <c r="DFE13" s="321"/>
      <c r="DFF13" s="321"/>
      <c r="DFG13" s="321"/>
      <c r="DFH13" s="321"/>
      <c r="DFI13" s="321"/>
      <c r="DFJ13" s="321"/>
      <c r="DFK13" s="321"/>
      <c r="DFL13" s="321"/>
      <c r="DFM13" s="321"/>
      <c r="DFN13" s="321"/>
      <c r="DFO13" s="321"/>
      <c r="DFP13" s="321"/>
      <c r="DFQ13" s="321"/>
      <c r="DFR13" s="321"/>
      <c r="DFS13" s="321"/>
      <c r="DFT13" s="321"/>
      <c r="DFU13" s="321"/>
      <c r="DFV13" s="321"/>
      <c r="DFW13" s="321"/>
      <c r="DFX13" s="321"/>
      <c r="DFY13" s="321"/>
      <c r="DFZ13" s="321"/>
      <c r="DGA13" s="321"/>
      <c r="DGB13" s="321"/>
      <c r="DGC13" s="321"/>
      <c r="DGD13" s="321"/>
      <c r="DGE13" s="321"/>
      <c r="DGF13" s="321"/>
      <c r="DGG13" s="321"/>
      <c r="DGH13" s="321"/>
      <c r="DGI13" s="321"/>
      <c r="DGJ13" s="321"/>
      <c r="DGK13" s="321"/>
      <c r="DGL13" s="321"/>
      <c r="DGM13" s="321"/>
      <c r="DGN13" s="321"/>
      <c r="DGO13" s="321"/>
      <c r="DGP13" s="321"/>
      <c r="DGQ13" s="321"/>
      <c r="DGR13" s="321"/>
      <c r="DGS13" s="321"/>
      <c r="DGT13" s="321"/>
      <c r="DGU13" s="321"/>
      <c r="DGV13" s="321"/>
      <c r="DGW13" s="321"/>
      <c r="DGX13" s="321"/>
      <c r="DGY13" s="321"/>
      <c r="DGZ13" s="321"/>
      <c r="DHA13" s="321"/>
      <c r="DHB13" s="321"/>
      <c r="DHC13" s="321"/>
      <c r="DHD13" s="321"/>
      <c r="DHE13" s="321"/>
      <c r="DHF13" s="321"/>
      <c r="DHG13" s="321"/>
      <c r="DHH13" s="321"/>
      <c r="DHI13" s="321"/>
      <c r="DHJ13" s="321"/>
      <c r="DHK13" s="321"/>
      <c r="DHL13" s="321"/>
      <c r="DHM13" s="321"/>
      <c r="DHN13" s="321"/>
      <c r="DHO13" s="321"/>
      <c r="DHP13" s="321"/>
      <c r="DHQ13" s="321"/>
      <c r="DHR13" s="321"/>
      <c r="DHS13" s="321"/>
      <c r="DHT13" s="321"/>
      <c r="DHU13" s="321"/>
      <c r="DHV13" s="321"/>
      <c r="DHW13" s="321"/>
      <c r="DHX13" s="321"/>
      <c r="DHY13" s="321"/>
      <c r="DHZ13" s="321"/>
      <c r="DIA13" s="321"/>
      <c r="DIB13" s="321"/>
      <c r="DIC13" s="321"/>
      <c r="DID13" s="321"/>
      <c r="DIE13" s="321"/>
      <c r="DIF13" s="321"/>
      <c r="DIG13" s="321"/>
      <c r="DIH13" s="321"/>
      <c r="DII13" s="321"/>
      <c r="DIJ13" s="321"/>
      <c r="DIK13" s="321"/>
      <c r="DIL13" s="321"/>
      <c r="DIM13" s="321"/>
      <c r="DIN13" s="321"/>
      <c r="DIO13" s="321"/>
      <c r="DIP13" s="321"/>
      <c r="DIQ13" s="321"/>
      <c r="DIR13" s="321"/>
      <c r="DIS13" s="321"/>
      <c r="DIT13" s="321"/>
      <c r="DIU13" s="321"/>
      <c r="DIV13" s="321"/>
      <c r="DIW13" s="321"/>
      <c r="DIX13" s="321"/>
      <c r="DIY13" s="321"/>
      <c r="DIZ13" s="321"/>
      <c r="DJA13" s="321"/>
      <c r="DJB13" s="321"/>
      <c r="DJC13" s="321"/>
      <c r="DJD13" s="321"/>
      <c r="DJE13" s="321"/>
      <c r="DJF13" s="321"/>
      <c r="DJG13" s="321"/>
      <c r="DJH13" s="321"/>
      <c r="DJI13" s="321"/>
      <c r="DJJ13" s="321"/>
      <c r="DJK13" s="321"/>
      <c r="DJL13" s="321"/>
      <c r="DJM13" s="321"/>
      <c r="DJN13" s="321"/>
      <c r="DJO13" s="321"/>
      <c r="DJP13" s="321"/>
      <c r="DJQ13" s="321"/>
      <c r="DJR13" s="321"/>
      <c r="DJS13" s="321"/>
      <c r="DJT13" s="321"/>
      <c r="DJU13" s="321"/>
      <c r="DJV13" s="321"/>
      <c r="DJW13" s="321"/>
      <c r="DJX13" s="321"/>
      <c r="DJY13" s="321"/>
      <c r="DJZ13" s="321"/>
      <c r="DKA13" s="321"/>
      <c r="DKB13" s="321"/>
      <c r="DKC13" s="321"/>
      <c r="DKD13" s="321"/>
      <c r="DKE13" s="321"/>
      <c r="DKF13" s="321"/>
      <c r="DKG13" s="321"/>
      <c r="DKH13" s="321"/>
      <c r="DKI13" s="321"/>
      <c r="DKJ13" s="321"/>
      <c r="DKK13" s="321"/>
      <c r="DKL13" s="321"/>
      <c r="DKM13" s="321"/>
      <c r="DKN13" s="321"/>
      <c r="DKO13" s="321"/>
      <c r="DKP13" s="321"/>
      <c r="DKQ13" s="321"/>
      <c r="DKR13" s="321"/>
      <c r="DKS13" s="321"/>
      <c r="DKT13" s="321"/>
      <c r="DKU13" s="321"/>
      <c r="DKV13" s="321"/>
      <c r="DKW13" s="321"/>
      <c r="DKX13" s="321"/>
      <c r="DKY13" s="321"/>
      <c r="DKZ13" s="321"/>
      <c r="DLA13" s="321"/>
      <c r="DLB13" s="321"/>
      <c r="DLC13" s="321"/>
      <c r="DLD13" s="321"/>
      <c r="DLE13" s="321"/>
      <c r="DLF13" s="321"/>
      <c r="DLG13" s="321"/>
      <c r="DLH13" s="321"/>
      <c r="DLI13" s="321"/>
      <c r="DLJ13" s="321"/>
      <c r="DLK13" s="321"/>
      <c r="DLL13" s="321"/>
      <c r="DLM13" s="321"/>
      <c r="DLN13" s="321"/>
      <c r="DLO13" s="321"/>
      <c r="DLP13" s="321"/>
      <c r="DLQ13" s="321"/>
      <c r="DLR13" s="321"/>
      <c r="DLS13" s="321"/>
      <c r="DLT13" s="321"/>
      <c r="DLU13" s="321"/>
      <c r="DLV13" s="321"/>
      <c r="DLW13" s="321"/>
      <c r="DLX13" s="321"/>
      <c r="DLY13" s="321"/>
      <c r="DLZ13" s="321"/>
      <c r="DMA13" s="321"/>
      <c r="DMB13" s="321"/>
      <c r="DMC13" s="321"/>
      <c r="DMD13" s="321"/>
      <c r="DME13" s="321"/>
      <c r="DMF13" s="321"/>
      <c r="DMG13" s="321"/>
      <c r="DMH13" s="321"/>
      <c r="DMI13" s="321"/>
      <c r="DMJ13" s="321"/>
      <c r="DMK13" s="321"/>
      <c r="DML13" s="321"/>
      <c r="DMM13" s="321"/>
      <c r="DMN13" s="321"/>
      <c r="DMO13" s="321"/>
      <c r="DMP13" s="321"/>
      <c r="DMQ13" s="321"/>
      <c r="DMR13" s="321"/>
      <c r="DMS13" s="321"/>
      <c r="DMT13" s="321"/>
      <c r="DMU13" s="321"/>
      <c r="DMV13" s="321"/>
      <c r="DMW13" s="321"/>
      <c r="DMX13" s="321"/>
      <c r="DMY13" s="321"/>
      <c r="DMZ13" s="321"/>
      <c r="DNA13" s="321"/>
      <c r="DNB13" s="321"/>
      <c r="DNC13" s="321"/>
      <c r="DND13" s="321"/>
      <c r="DNE13" s="321"/>
      <c r="DNF13" s="321"/>
      <c r="DNG13" s="321"/>
      <c r="DNH13" s="321"/>
      <c r="DNI13" s="321"/>
      <c r="DNJ13" s="321"/>
      <c r="DNK13" s="321"/>
      <c r="DNL13" s="321"/>
      <c r="DNM13" s="321"/>
      <c r="DNN13" s="321"/>
      <c r="DNO13" s="321"/>
      <c r="DNP13" s="321"/>
      <c r="DNQ13" s="321"/>
      <c r="DNR13" s="321"/>
      <c r="DNS13" s="321"/>
      <c r="DNT13" s="321"/>
      <c r="DNU13" s="321"/>
      <c r="DNV13" s="321"/>
      <c r="DNW13" s="321"/>
      <c r="DNX13" s="321"/>
      <c r="DNY13" s="321"/>
      <c r="DNZ13" s="321"/>
      <c r="DOA13" s="321"/>
      <c r="DOB13" s="321"/>
      <c r="DOC13" s="321"/>
      <c r="DOD13" s="321"/>
      <c r="DOE13" s="321"/>
      <c r="DOF13" s="321"/>
      <c r="DOG13" s="321"/>
      <c r="DOH13" s="321"/>
      <c r="DOI13" s="321"/>
      <c r="DOJ13" s="321"/>
      <c r="DOK13" s="321"/>
      <c r="DOL13" s="321"/>
      <c r="DOM13" s="321"/>
      <c r="DON13" s="321"/>
      <c r="DOO13" s="321"/>
      <c r="DOP13" s="321"/>
      <c r="DOQ13" s="321"/>
      <c r="DOR13" s="321"/>
      <c r="DOS13" s="321"/>
      <c r="DOT13" s="321"/>
      <c r="DOU13" s="321"/>
      <c r="DOV13" s="321"/>
      <c r="DOW13" s="321"/>
      <c r="DOX13" s="321"/>
      <c r="DOY13" s="321"/>
      <c r="DOZ13" s="321"/>
      <c r="DPA13" s="321"/>
      <c r="DPB13" s="321"/>
      <c r="DPC13" s="321"/>
      <c r="DPD13" s="321"/>
      <c r="DPE13" s="321"/>
      <c r="DPF13" s="321"/>
      <c r="DPG13" s="321"/>
      <c r="DPH13" s="321"/>
      <c r="DPI13" s="321"/>
      <c r="DPJ13" s="321"/>
      <c r="DPK13" s="321"/>
      <c r="DPL13" s="321"/>
      <c r="DPM13" s="321"/>
      <c r="DPN13" s="321"/>
      <c r="DPO13" s="321"/>
      <c r="DPP13" s="321"/>
      <c r="DPQ13" s="321"/>
      <c r="DPR13" s="321"/>
      <c r="DPS13" s="321"/>
      <c r="DPT13" s="321"/>
      <c r="DPU13" s="321"/>
      <c r="DPV13" s="321"/>
      <c r="DPW13" s="321"/>
      <c r="DPX13" s="321"/>
      <c r="DPY13" s="321"/>
      <c r="DPZ13" s="321"/>
      <c r="DQA13" s="321"/>
      <c r="DQB13" s="321"/>
      <c r="DQC13" s="321"/>
      <c r="DQD13" s="321"/>
      <c r="DQE13" s="321"/>
      <c r="DQF13" s="321"/>
      <c r="DQG13" s="321"/>
      <c r="DQH13" s="321"/>
      <c r="DQI13" s="321"/>
      <c r="DQJ13" s="321"/>
      <c r="DQK13" s="321"/>
      <c r="DQL13" s="321"/>
      <c r="DQM13" s="321"/>
      <c r="DQN13" s="321"/>
      <c r="DQO13" s="321"/>
      <c r="DQP13" s="321"/>
      <c r="DQQ13" s="321"/>
      <c r="DQR13" s="321"/>
      <c r="DQS13" s="321"/>
      <c r="DQT13" s="321"/>
      <c r="DQU13" s="321"/>
      <c r="DQV13" s="321"/>
      <c r="DQW13" s="321"/>
      <c r="DQX13" s="321"/>
      <c r="DQY13" s="321"/>
      <c r="DQZ13" s="321"/>
      <c r="DRA13" s="321"/>
      <c r="DRB13" s="321"/>
      <c r="DRC13" s="321"/>
      <c r="DRD13" s="321"/>
      <c r="DRE13" s="321"/>
      <c r="DRF13" s="321"/>
      <c r="DRG13" s="321"/>
      <c r="DRH13" s="321"/>
      <c r="DRI13" s="321"/>
      <c r="DRJ13" s="321"/>
      <c r="DRK13" s="321"/>
      <c r="DRL13" s="321"/>
      <c r="DRM13" s="321"/>
      <c r="DRN13" s="321"/>
      <c r="DRO13" s="321"/>
      <c r="DRP13" s="321"/>
      <c r="DRQ13" s="321"/>
      <c r="DRR13" s="321"/>
      <c r="DRS13" s="321"/>
      <c r="DRT13" s="321"/>
      <c r="DRU13" s="321"/>
      <c r="DRV13" s="321"/>
      <c r="DRW13" s="321"/>
      <c r="DRX13" s="321"/>
      <c r="DRY13" s="321"/>
      <c r="DRZ13" s="321"/>
      <c r="DSA13" s="321"/>
      <c r="DSB13" s="321"/>
      <c r="DSC13" s="321"/>
      <c r="DSD13" s="321"/>
      <c r="DSE13" s="321"/>
      <c r="DSF13" s="321"/>
      <c r="DSG13" s="321"/>
      <c r="DSH13" s="321"/>
      <c r="DSI13" s="321"/>
      <c r="DSJ13" s="321"/>
      <c r="DSK13" s="321"/>
      <c r="DSL13" s="321"/>
      <c r="DSM13" s="321"/>
      <c r="DSN13" s="321"/>
      <c r="DSO13" s="321"/>
      <c r="DSP13" s="321"/>
      <c r="DSQ13" s="321"/>
      <c r="DSR13" s="321"/>
      <c r="DSS13" s="321"/>
      <c r="DST13" s="321"/>
      <c r="DSU13" s="321"/>
      <c r="DSV13" s="321"/>
      <c r="DSW13" s="321"/>
      <c r="DSX13" s="321"/>
      <c r="DSY13" s="321"/>
      <c r="DSZ13" s="321"/>
      <c r="DTA13" s="321"/>
      <c r="DTB13" s="321"/>
      <c r="DTC13" s="321"/>
      <c r="DTD13" s="321"/>
      <c r="DTE13" s="321"/>
      <c r="DTF13" s="321"/>
      <c r="DTG13" s="321"/>
      <c r="DTH13" s="321"/>
      <c r="DTI13" s="321"/>
      <c r="DTJ13" s="321"/>
      <c r="DTK13" s="321"/>
      <c r="DTL13" s="321"/>
      <c r="DTM13" s="321"/>
      <c r="DTN13" s="321"/>
      <c r="DTO13" s="321"/>
      <c r="DTP13" s="321"/>
      <c r="DTQ13" s="321"/>
      <c r="DTR13" s="321"/>
      <c r="DTS13" s="321"/>
      <c r="DTT13" s="321"/>
      <c r="DTU13" s="321"/>
      <c r="DTV13" s="321"/>
      <c r="DTW13" s="321"/>
      <c r="DTX13" s="321"/>
      <c r="DTY13" s="321"/>
      <c r="DTZ13" s="321"/>
      <c r="DUA13" s="321"/>
      <c r="DUB13" s="321"/>
      <c r="DUC13" s="321"/>
      <c r="DUD13" s="321"/>
      <c r="DUE13" s="321"/>
      <c r="DUF13" s="321"/>
      <c r="DUG13" s="321"/>
      <c r="DUH13" s="321"/>
      <c r="DUI13" s="321"/>
      <c r="DUJ13" s="321"/>
      <c r="DUK13" s="321"/>
      <c r="DUL13" s="321"/>
      <c r="DUM13" s="321"/>
      <c r="DUN13" s="321"/>
      <c r="DUO13" s="321"/>
      <c r="DUP13" s="321"/>
      <c r="DUQ13" s="321"/>
      <c r="DUR13" s="321"/>
      <c r="DUS13" s="321"/>
      <c r="DUT13" s="321"/>
      <c r="DUU13" s="321"/>
      <c r="DUV13" s="321"/>
      <c r="DUW13" s="321"/>
      <c r="DUX13" s="321"/>
      <c r="DUY13" s="321"/>
      <c r="DUZ13" s="321"/>
      <c r="DVA13" s="321"/>
      <c r="DVB13" s="321"/>
      <c r="DVC13" s="321"/>
      <c r="DVD13" s="321"/>
      <c r="DVE13" s="321"/>
      <c r="DVF13" s="321"/>
      <c r="DVG13" s="321"/>
      <c r="DVH13" s="321"/>
      <c r="DVI13" s="321"/>
      <c r="DVJ13" s="321"/>
      <c r="DVK13" s="321"/>
      <c r="DVL13" s="321"/>
      <c r="DVM13" s="321"/>
      <c r="DVN13" s="321"/>
      <c r="DVO13" s="321"/>
      <c r="DVP13" s="321"/>
      <c r="DVQ13" s="321"/>
      <c r="DVR13" s="321"/>
      <c r="DVS13" s="321"/>
      <c r="DVT13" s="321"/>
      <c r="DVU13" s="321"/>
      <c r="DVV13" s="321"/>
      <c r="DVW13" s="321"/>
      <c r="DVX13" s="321"/>
      <c r="DVY13" s="321"/>
      <c r="DVZ13" s="321"/>
      <c r="DWA13" s="321"/>
      <c r="DWB13" s="321"/>
      <c r="DWC13" s="321"/>
      <c r="DWD13" s="321"/>
      <c r="DWE13" s="321"/>
      <c r="DWF13" s="321"/>
      <c r="DWG13" s="321"/>
      <c r="DWH13" s="321"/>
      <c r="DWI13" s="321"/>
      <c r="DWJ13" s="321"/>
      <c r="DWK13" s="321"/>
      <c r="DWL13" s="321"/>
      <c r="DWM13" s="321"/>
      <c r="DWN13" s="321"/>
      <c r="DWO13" s="321"/>
      <c r="DWP13" s="321"/>
      <c r="DWQ13" s="321"/>
      <c r="DWR13" s="321"/>
      <c r="DWS13" s="321"/>
      <c r="DWT13" s="321"/>
      <c r="DWU13" s="321"/>
      <c r="DWV13" s="321"/>
      <c r="DWW13" s="321"/>
      <c r="DWX13" s="321"/>
      <c r="DWY13" s="321"/>
      <c r="DWZ13" s="321"/>
      <c r="DXA13" s="321"/>
      <c r="DXB13" s="321"/>
      <c r="DXC13" s="321"/>
      <c r="DXD13" s="321"/>
      <c r="DXE13" s="321"/>
      <c r="DXF13" s="321"/>
      <c r="DXG13" s="321"/>
      <c r="DXH13" s="321"/>
      <c r="DXI13" s="321"/>
      <c r="DXJ13" s="321"/>
      <c r="DXK13" s="321"/>
      <c r="DXL13" s="321"/>
      <c r="DXM13" s="321"/>
      <c r="DXN13" s="321"/>
      <c r="DXO13" s="321"/>
      <c r="DXP13" s="321"/>
      <c r="DXQ13" s="321"/>
      <c r="DXR13" s="321"/>
      <c r="DXS13" s="321"/>
      <c r="DXT13" s="321"/>
      <c r="DXU13" s="321"/>
      <c r="DXV13" s="321"/>
      <c r="DXW13" s="321"/>
      <c r="DXX13" s="321"/>
      <c r="DXY13" s="321"/>
      <c r="DXZ13" s="321"/>
      <c r="DYA13" s="321"/>
      <c r="DYB13" s="321"/>
      <c r="DYC13" s="321"/>
      <c r="DYD13" s="321"/>
      <c r="DYE13" s="321"/>
      <c r="DYF13" s="321"/>
      <c r="DYG13" s="321"/>
      <c r="DYH13" s="321"/>
      <c r="DYI13" s="321"/>
      <c r="DYJ13" s="321"/>
      <c r="DYK13" s="321"/>
      <c r="DYL13" s="321"/>
      <c r="DYM13" s="321"/>
      <c r="DYN13" s="321"/>
      <c r="DYO13" s="321"/>
      <c r="DYP13" s="321"/>
      <c r="DYQ13" s="321"/>
      <c r="DYR13" s="321"/>
      <c r="DYS13" s="321"/>
      <c r="DYT13" s="321"/>
      <c r="DYU13" s="321"/>
      <c r="DYV13" s="321"/>
      <c r="DYW13" s="321"/>
      <c r="DYX13" s="321"/>
      <c r="DYY13" s="321"/>
      <c r="DYZ13" s="321"/>
      <c r="DZA13" s="321"/>
      <c r="DZB13" s="321"/>
      <c r="DZC13" s="321"/>
      <c r="DZD13" s="321"/>
      <c r="DZE13" s="321"/>
      <c r="DZF13" s="321"/>
      <c r="DZG13" s="321"/>
      <c r="DZH13" s="321"/>
      <c r="DZI13" s="321"/>
      <c r="DZJ13" s="321"/>
      <c r="DZK13" s="321"/>
      <c r="DZL13" s="321"/>
      <c r="DZM13" s="321"/>
      <c r="DZN13" s="321"/>
      <c r="DZO13" s="321"/>
      <c r="DZP13" s="321"/>
      <c r="DZQ13" s="321"/>
      <c r="DZR13" s="321"/>
      <c r="DZS13" s="321"/>
      <c r="DZT13" s="321"/>
      <c r="DZU13" s="321"/>
      <c r="DZV13" s="321"/>
      <c r="DZW13" s="321"/>
      <c r="DZX13" s="321"/>
      <c r="DZY13" s="321"/>
      <c r="DZZ13" s="321"/>
      <c r="EAA13" s="321"/>
      <c r="EAB13" s="321"/>
      <c r="EAC13" s="321"/>
      <c r="EAD13" s="321"/>
      <c r="EAE13" s="321"/>
      <c r="EAF13" s="321"/>
      <c r="EAG13" s="321"/>
      <c r="EAH13" s="321"/>
      <c r="EAI13" s="321"/>
      <c r="EAJ13" s="321"/>
      <c r="EAK13" s="321"/>
      <c r="EAL13" s="321"/>
      <c r="EAM13" s="321"/>
      <c r="EAN13" s="321"/>
      <c r="EAO13" s="321"/>
      <c r="EAP13" s="321"/>
      <c r="EAQ13" s="321"/>
      <c r="EAR13" s="321"/>
      <c r="EAS13" s="321"/>
      <c r="EAT13" s="321"/>
      <c r="EAU13" s="321"/>
      <c r="EAV13" s="321"/>
      <c r="EAW13" s="321"/>
      <c r="EAX13" s="321"/>
      <c r="EAY13" s="321"/>
      <c r="EAZ13" s="321"/>
      <c r="EBA13" s="321"/>
      <c r="EBB13" s="321"/>
      <c r="EBC13" s="321"/>
      <c r="EBD13" s="321"/>
      <c r="EBE13" s="321"/>
      <c r="EBF13" s="321"/>
      <c r="EBG13" s="321"/>
      <c r="EBH13" s="321"/>
      <c r="EBI13" s="321"/>
      <c r="EBJ13" s="321"/>
      <c r="EBK13" s="321"/>
      <c r="EBL13" s="321"/>
      <c r="EBM13" s="321"/>
      <c r="EBN13" s="321"/>
      <c r="EBO13" s="321"/>
      <c r="EBP13" s="321"/>
      <c r="EBQ13" s="321"/>
      <c r="EBR13" s="321"/>
      <c r="EBS13" s="321"/>
      <c r="EBT13" s="321"/>
      <c r="EBU13" s="321"/>
      <c r="EBV13" s="321"/>
      <c r="EBW13" s="321"/>
      <c r="EBX13" s="321"/>
      <c r="EBY13" s="321"/>
      <c r="EBZ13" s="321"/>
      <c r="ECA13" s="321"/>
      <c r="ECB13" s="321"/>
      <c r="ECC13" s="321"/>
      <c r="ECD13" s="321"/>
      <c r="ECE13" s="321"/>
      <c r="ECF13" s="321"/>
      <c r="ECG13" s="321"/>
      <c r="ECH13" s="321"/>
      <c r="ECI13" s="321"/>
      <c r="ECJ13" s="321"/>
      <c r="ECK13" s="321"/>
      <c r="ECL13" s="321"/>
      <c r="ECM13" s="321"/>
      <c r="ECN13" s="321"/>
      <c r="ECO13" s="321"/>
      <c r="ECP13" s="321"/>
      <c r="ECQ13" s="321"/>
      <c r="ECR13" s="321"/>
      <c r="ECS13" s="321"/>
      <c r="ECT13" s="321"/>
      <c r="ECU13" s="321"/>
      <c r="ECV13" s="321"/>
      <c r="ECW13" s="321"/>
      <c r="ECX13" s="321"/>
      <c r="ECY13" s="321"/>
      <c r="ECZ13" s="321"/>
      <c r="EDA13" s="321"/>
      <c r="EDB13" s="321"/>
      <c r="EDC13" s="321"/>
      <c r="EDD13" s="321"/>
      <c r="EDE13" s="321"/>
      <c r="EDF13" s="321"/>
      <c r="EDG13" s="321"/>
      <c r="EDH13" s="321"/>
      <c r="EDI13" s="321"/>
      <c r="EDJ13" s="321"/>
      <c r="EDK13" s="321"/>
      <c r="EDL13" s="321"/>
      <c r="EDM13" s="321"/>
      <c r="EDN13" s="321"/>
      <c r="EDO13" s="321"/>
      <c r="EDP13" s="321"/>
      <c r="EDQ13" s="321"/>
      <c r="EDR13" s="321"/>
      <c r="EDS13" s="321"/>
      <c r="EDT13" s="321"/>
      <c r="EDU13" s="321"/>
      <c r="EDV13" s="321"/>
      <c r="EDW13" s="321"/>
      <c r="EDX13" s="321"/>
      <c r="EDY13" s="321"/>
      <c r="EDZ13" s="321"/>
      <c r="EEA13" s="321"/>
      <c r="EEB13" s="321"/>
      <c r="EEC13" s="321"/>
      <c r="EED13" s="321"/>
      <c r="EEE13" s="321"/>
      <c r="EEF13" s="321"/>
      <c r="EEG13" s="321"/>
      <c r="EEH13" s="321"/>
      <c r="EEI13" s="321"/>
      <c r="EEJ13" s="321"/>
      <c r="EEK13" s="321"/>
      <c r="EEL13" s="321"/>
      <c r="EEM13" s="321"/>
      <c r="EEN13" s="321"/>
      <c r="EEO13" s="321"/>
      <c r="EEP13" s="321"/>
      <c r="EEQ13" s="321"/>
      <c r="EER13" s="321"/>
      <c r="EES13" s="321"/>
      <c r="EET13" s="321"/>
      <c r="EEU13" s="321"/>
      <c r="EEV13" s="321"/>
      <c r="EEW13" s="321"/>
      <c r="EEX13" s="321"/>
      <c r="EEY13" s="321"/>
      <c r="EEZ13" s="321"/>
      <c r="EFA13" s="321"/>
      <c r="EFB13" s="321"/>
      <c r="EFC13" s="321"/>
      <c r="EFD13" s="321"/>
      <c r="EFE13" s="321"/>
      <c r="EFF13" s="321"/>
      <c r="EFG13" s="321"/>
      <c r="EFH13" s="321"/>
      <c r="EFI13" s="321"/>
      <c r="EFJ13" s="321"/>
      <c r="EFK13" s="321"/>
      <c r="EFL13" s="321"/>
      <c r="EFM13" s="321"/>
      <c r="EFN13" s="321"/>
      <c r="EFO13" s="321"/>
      <c r="EFP13" s="321"/>
      <c r="EFQ13" s="321"/>
      <c r="EFR13" s="321"/>
      <c r="EFS13" s="321"/>
      <c r="EFT13" s="321"/>
      <c r="EFU13" s="321"/>
      <c r="EFV13" s="321"/>
      <c r="EFW13" s="321"/>
      <c r="EFX13" s="321"/>
      <c r="EFY13" s="321"/>
      <c r="EFZ13" s="321"/>
      <c r="EGA13" s="321"/>
      <c r="EGB13" s="321"/>
      <c r="EGC13" s="321"/>
      <c r="EGD13" s="321"/>
      <c r="EGE13" s="321"/>
      <c r="EGF13" s="321"/>
      <c r="EGG13" s="321"/>
      <c r="EGH13" s="321"/>
      <c r="EGI13" s="321"/>
      <c r="EGJ13" s="321"/>
      <c r="EGK13" s="321"/>
      <c r="EGL13" s="321"/>
      <c r="EGM13" s="321"/>
      <c r="EGN13" s="321"/>
      <c r="EGO13" s="321"/>
      <c r="EGP13" s="321"/>
      <c r="EGQ13" s="321"/>
      <c r="EGR13" s="321"/>
      <c r="EGS13" s="321"/>
      <c r="EGT13" s="321"/>
      <c r="EGU13" s="321"/>
      <c r="EGV13" s="321"/>
      <c r="EGW13" s="321"/>
      <c r="EGX13" s="321"/>
      <c r="EGY13" s="321"/>
      <c r="EGZ13" s="321"/>
      <c r="EHA13" s="321"/>
      <c r="EHB13" s="321"/>
      <c r="EHC13" s="321"/>
      <c r="EHD13" s="321"/>
      <c r="EHE13" s="321"/>
      <c r="EHF13" s="321"/>
      <c r="EHG13" s="321"/>
      <c r="EHH13" s="321"/>
      <c r="EHI13" s="321"/>
      <c r="EHJ13" s="321"/>
      <c r="EHK13" s="321"/>
      <c r="EHL13" s="321"/>
      <c r="EHM13" s="321"/>
      <c r="EHN13" s="321"/>
      <c r="EHO13" s="321"/>
      <c r="EHP13" s="321"/>
      <c r="EHQ13" s="321"/>
      <c r="EHR13" s="321"/>
      <c r="EHS13" s="321"/>
      <c r="EHT13" s="321"/>
      <c r="EHU13" s="321"/>
      <c r="EHV13" s="321"/>
      <c r="EHW13" s="321"/>
      <c r="EHX13" s="321"/>
      <c r="EHY13" s="321"/>
      <c r="EHZ13" s="321"/>
      <c r="EIA13" s="321"/>
      <c r="EIB13" s="321"/>
      <c r="EIC13" s="321"/>
      <c r="EID13" s="321"/>
      <c r="EIE13" s="321"/>
      <c r="EIF13" s="321"/>
      <c r="EIG13" s="321"/>
      <c r="EIH13" s="321"/>
      <c r="EII13" s="321"/>
      <c r="EIJ13" s="321"/>
      <c r="EIK13" s="321"/>
      <c r="EIL13" s="321"/>
      <c r="EIM13" s="321"/>
      <c r="EIN13" s="321"/>
      <c r="EIO13" s="321"/>
      <c r="EIP13" s="321"/>
      <c r="EIQ13" s="321"/>
      <c r="EIR13" s="321"/>
      <c r="EIS13" s="321"/>
      <c r="EIT13" s="321"/>
      <c r="EIU13" s="321"/>
      <c r="EIV13" s="321"/>
      <c r="EIW13" s="321"/>
      <c r="EIX13" s="321"/>
      <c r="EIY13" s="321"/>
      <c r="EIZ13" s="321"/>
      <c r="EJA13" s="321"/>
      <c r="EJB13" s="321"/>
      <c r="EJC13" s="321"/>
      <c r="EJD13" s="321"/>
      <c r="EJE13" s="321"/>
      <c r="EJF13" s="321"/>
      <c r="EJG13" s="321"/>
      <c r="EJH13" s="321"/>
      <c r="EJI13" s="321"/>
      <c r="EJJ13" s="321"/>
      <c r="EJK13" s="321"/>
      <c r="EJL13" s="321"/>
      <c r="EJM13" s="321"/>
      <c r="EJN13" s="321"/>
      <c r="EJO13" s="321"/>
      <c r="EJP13" s="321"/>
      <c r="EJQ13" s="321"/>
      <c r="EJR13" s="321"/>
      <c r="EJS13" s="321"/>
      <c r="EJT13" s="321"/>
      <c r="EJU13" s="321"/>
      <c r="EJV13" s="321"/>
      <c r="EJW13" s="321"/>
      <c r="EJX13" s="321"/>
      <c r="EJY13" s="321"/>
      <c r="EJZ13" s="321"/>
      <c r="EKA13" s="321"/>
      <c r="EKB13" s="321"/>
      <c r="EKC13" s="321"/>
      <c r="EKD13" s="321"/>
      <c r="EKE13" s="321"/>
      <c r="EKF13" s="321"/>
      <c r="EKG13" s="321"/>
      <c r="EKH13" s="321"/>
      <c r="EKI13" s="321"/>
      <c r="EKJ13" s="321"/>
      <c r="EKK13" s="321"/>
      <c r="EKL13" s="321"/>
      <c r="EKM13" s="321"/>
      <c r="EKN13" s="321"/>
      <c r="EKO13" s="321"/>
      <c r="EKP13" s="321"/>
      <c r="EKQ13" s="321"/>
      <c r="EKR13" s="321"/>
      <c r="EKS13" s="321"/>
      <c r="EKT13" s="321"/>
      <c r="EKU13" s="321"/>
      <c r="EKV13" s="321"/>
      <c r="EKW13" s="321"/>
      <c r="EKX13" s="321"/>
      <c r="EKY13" s="321"/>
      <c r="EKZ13" s="321"/>
      <c r="ELA13" s="321"/>
      <c r="ELB13" s="321"/>
      <c r="ELC13" s="321"/>
      <c r="ELD13" s="321"/>
      <c r="ELE13" s="321"/>
      <c r="ELF13" s="321"/>
      <c r="ELG13" s="321"/>
      <c r="ELH13" s="321"/>
      <c r="ELI13" s="321"/>
      <c r="ELJ13" s="321"/>
      <c r="ELK13" s="321"/>
      <c r="ELL13" s="321"/>
      <c r="ELM13" s="321"/>
      <c r="ELN13" s="321"/>
      <c r="ELO13" s="321"/>
      <c r="ELP13" s="321"/>
      <c r="ELQ13" s="321"/>
      <c r="ELR13" s="321"/>
      <c r="ELS13" s="321"/>
      <c r="ELT13" s="321"/>
      <c r="ELU13" s="321"/>
      <c r="ELV13" s="321"/>
      <c r="ELW13" s="321"/>
      <c r="ELX13" s="321"/>
      <c r="ELY13" s="321"/>
      <c r="ELZ13" s="321"/>
      <c r="EMA13" s="321"/>
      <c r="EMB13" s="321"/>
      <c r="EMC13" s="321"/>
      <c r="EMD13" s="321"/>
      <c r="EME13" s="321"/>
      <c r="EMF13" s="321"/>
      <c r="EMG13" s="321"/>
      <c r="EMH13" s="321"/>
      <c r="EMI13" s="321"/>
      <c r="EMJ13" s="321"/>
      <c r="EMK13" s="321"/>
      <c r="EML13" s="321"/>
      <c r="EMM13" s="321"/>
      <c r="EMN13" s="321"/>
      <c r="EMO13" s="321"/>
      <c r="EMP13" s="321"/>
      <c r="EMQ13" s="321"/>
      <c r="EMR13" s="321"/>
      <c r="EMS13" s="321"/>
      <c r="EMT13" s="321"/>
      <c r="EMU13" s="321"/>
      <c r="EMV13" s="321"/>
      <c r="EMW13" s="321"/>
      <c r="EMX13" s="321"/>
      <c r="EMY13" s="321"/>
      <c r="EMZ13" s="321"/>
      <c r="ENA13" s="321"/>
      <c r="ENB13" s="321"/>
      <c r="ENC13" s="321"/>
      <c r="END13" s="321"/>
      <c r="ENE13" s="321"/>
      <c r="ENF13" s="321"/>
      <c r="ENG13" s="321"/>
      <c r="ENH13" s="321"/>
      <c r="ENI13" s="321"/>
      <c r="ENJ13" s="321"/>
      <c r="ENK13" s="321"/>
      <c r="ENL13" s="321"/>
      <c r="ENM13" s="321"/>
      <c r="ENN13" s="321"/>
      <c r="ENO13" s="321"/>
      <c r="ENP13" s="321"/>
      <c r="ENQ13" s="321"/>
      <c r="ENR13" s="321"/>
      <c r="ENS13" s="321"/>
      <c r="ENT13" s="321"/>
      <c r="ENU13" s="321"/>
      <c r="ENV13" s="321"/>
      <c r="ENW13" s="321"/>
      <c r="ENX13" s="321"/>
      <c r="ENY13" s="321"/>
      <c r="ENZ13" s="321"/>
      <c r="EOA13" s="321"/>
      <c r="EOB13" s="321"/>
      <c r="EOC13" s="321"/>
      <c r="EOD13" s="321"/>
      <c r="EOE13" s="321"/>
      <c r="EOF13" s="321"/>
      <c r="EOG13" s="321"/>
      <c r="EOH13" s="321"/>
      <c r="EOI13" s="321"/>
      <c r="EOJ13" s="321"/>
      <c r="EOK13" s="321"/>
      <c r="EOL13" s="321"/>
      <c r="EOM13" s="321"/>
      <c r="EON13" s="321"/>
      <c r="EOO13" s="321"/>
      <c r="EOP13" s="321"/>
      <c r="EOQ13" s="321"/>
      <c r="EOR13" s="321"/>
      <c r="EOS13" s="321"/>
      <c r="EOT13" s="321"/>
      <c r="EOU13" s="321"/>
      <c r="EOV13" s="321"/>
      <c r="EOW13" s="321"/>
      <c r="EOX13" s="321"/>
      <c r="EOY13" s="321"/>
      <c r="EOZ13" s="321"/>
      <c r="EPA13" s="321"/>
      <c r="EPB13" s="321"/>
      <c r="EPC13" s="321"/>
      <c r="EPD13" s="321"/>
      <c r="EPE13" s="321"/>
      <c r="EPF13" s="321"/>
      <c r="EPG13" s="321"/>
      <c r="EPH13" s="321"/>
      <c r="EPI13" s="321"/>
      <c r="EPJ13" s="321"/>
      <c r="EPK13" s="321"/>
      <c r="EPL13" s="321"/>
      <c r="EPM13" s="321"/>
      <c r="EPN13" s="321"/>
      <c r="EPO13" s="321"/>
      <c r="EPP13" s="321"/>
      <c r="EPQ13" s="321"/>
      <c r="EPR13" s="321"/>
      <c r="EPS13" s="321"/>
      <c r="EPT13" s="321"/>
      <c r="EPU13" s="321"/>
      <c r="EPV13" s="321"/>
      <c r="EPW13" s="321"/>
      <c r="EPX13" s="321"/>
      <c r="EPY13" s="321"/>
      <c r="EPZ13" s="321"/>
      <c r="EQA13" s="321"/>
      <c r="EQB13" s="321"/>
      <c r="EQC13" s="321"/>
      <c r="EQD13" s="321"/>
      <c r="EQE13" s="321"/>
      <c r="EQF13" s="321"/>
      <c r="EQG13" s="321"/>
      <c r="EQH13" s="321"/>
      <c r="EQI13" s="321"/>
      <c r="EQJ13" s="321"/>
      <c r="EQK13" s="321"/>
      <c r="EQL13" s="321"/>
      <c r="EQM13" s="321"/>
      <c r="EQN13" s="321"/>
      <c r="EQO13" s="321"/>
      <c r="EQP13" s="321"/>
      <c r="EQQ13" s="321"/>
      <c r="EQR13" s="321"/>
      <c r="EQS13" s="321"/>
      <c r="EQT13" s="321"/>
      <c r="EQU13" s="321"/>
      <c r="EQV13" s="321"/>
      <c r="EQW13" s="321"/>
      <c r="EQX13" s="321"/>
      <c r="EQY13" s="321"/>
      <c r="EQZ13" s="321"/>
      <c r="ERA13" s="321"/>
      <c r="ERB13" s="321"/>
      <c r="ERC13" s="321"/>
      <c r="ERD13" s="321"/>
      <c r="ERE13" s="321"/>
      <c r="ERF13" s="321"/>
      <c r="ERG13" s="321"/>
      <c r="ERH13" s="321"/>
      <c r="ERI13" s="321"/>
      <c r="ERJ13" s="321"/>
      <c r="ERK13" s="321"/>
      <c r="ERL13" s="321"/>
      <c r="ERM13" s="321"/>
      <c r="ERN13" s="321"/>
      <c r="ERO13" s="321"/>
      <c r="ERP13" s="321"/>
      <c r="ERQ13" s="321"/>
      <c r="ERR13" s="321"/>
      <c r="ERS13" s="321"/>
      <c r="ERT13" s="321"/>
      <c r="ERU13" s="321"/>
      <c r="ERV13" s="321"/>
      <c r="ERW13" s="321"/>
      <c r="ERX13" s="321"/>
      <c r="ERY13" s="321"/>
      <c r="ERZ13" s="321"/>
      <c r="ESA13" s="321"/>
      <c r="ESB13" s="321"/>
      <c r="ESC13" s="321"/>
      <c r="ESD13" s="321"/>
      <c r="ESE13" s="321"/>
      <c r="ESF13" s="321"/>
      <c r="ESG13" s="321"/>
      <c r="ESH13" s="321"/>
      <c r="ESI13" s="321"/>
      <c r="ESJ13" s="321"/>
      <c r="ESK13" s="321"/>
      <c r="ESL13" s="321"/>
      <c r="ESM13" s="321"/>
      <c r="ESN13" s="321"/>
      <c r="ESO13" s="321"/>
      <c r="ESP13" s="321"/>
      <c r="ESQ13" s="321"/>
      <c r="ESR13" s="321"/>
      <c r="ESS13" s="321"/>
      <c r="EST13" s="321"/>
      <c r="ESU13" s="321"/>
      <c r="ESV13" s="321"/>
      <c r="ESW13" s="321"/>
      <c r="ESX13" s="321"/>
      <c r="ESY13" s="321"/>
      <c r="ESZ13" s="321"/>
      <c r="ETA13" s="321"/>
      <c r="ETB13" s="321"/>
      <c r="ETC13" s="321"/>
      <c r="ETD13" s="321"/>
      <c r="ETE13" s="321"/>
      <c r="ETF13" s="321"/>
      <c r="ETG13" s="321"/>
      <c r="ETH13" s="321"/>
      <c r="ETI13" s="321"/>
      <c r="ETJ13" s="321"/>
      <c r="ETK13" s="321"/>
      <c r="ETL13" s="321"/>
      <c r="ETM13" s="321"/>
      <c r="ETN13" s="321"/>
      <c r="ETO13" s="321"/>
      <c r="ETP13" s="321"/>
      <c r="ETQ13" s="321"/>
      <c r="ETR13" s="321"/>
      <c r="ETS13" s="321"/>
      <c r="ETT13" s="321"/>
      <c r="ETU13" s="321"/>
      <c r="ETV13" s="321"/>
      <c r="ETW13" s="321"/>
      <c r="ETX13" s="321"/>
      <c r="ETY13" s="321"/>
      <c r="ETZ13" s="321"/>
      <c r="EUA13" s="321"/>
      <c r="EUB13" s="321"/>
      <c r="EUC13" s="321"/>
      <c r="EUD13" s="321"/>
      <c r="EUE13" s="321"/>
      <c r="EUF13" s="321"/>
      <c r="EUG13" s="321"/>
      <c r="EUH13" s="321"/>
      <c r="EUI13" s="321"/>
      <c r="EUJ13" s="321"/>
      <c r="EUK13" s="321"/>
      <c r="EUL13" s="321"/>
      <c r="EUM13" s="321"/>
      <c r="EUN13" s="321"/>
      <c r="EUO13" s="321"/>
      <c r="EUP13" s="321"/>
      <c r="EUQ13" s="321"/>
      <c r="EUR13" s="321"/>
      <c r="EUS13" s="321"/>
      <c r="EUT13" s="321"/>
      <c r="EUU13" s="321"/>
      <c r="EUV13" s="321"/>
      <c r="EUW13" s="321"/>
      <c r="EUX13" s="321"/>
      <c r="EUY13" s="321"/>
      <c r="EUZ13" s="321"/>
      <c r="EVA13" s="321"/>
      <c r="EVB13" s="321"/>
      <c r="EVC13" s="321"/>
      <c r="EVD13" s="321"/>
      <c r="EVE13" s="321"/>
      <c r="EVF13" s="321"/>
      <c r="EVG13" s="321"/>
      <c r="EVH13" s="321"/>
      <c r="EVI13" s="321"/>
      <c r="EVJ13" s="321"/>
      <c r="EVK13" s="321"/>
      <c r="EVL13" s="321"/>
      <c r="EVM13" s="321"/>
      <c r="EVN13" s="321"/>
      <c r="EVO13" s="321"/>
      <c r="EVP13" s="321"/>
      <c r="EVQ13" s="321"/>
      <c r="EVR13" s="321"/>
      <c r="EVS13" s="321"/>
      <c r="EVT13" s="321"/>
      <c r="EVU13" s="321"/>
      <c r="EVV13" s="321"/>
      <c r="EVW13" s="321"/>
      <c r="EVX13" s="321"/>
      <c r="EVY13" s="321"/>
      <c r="EVZ13" s="321"/>
      <c r="EWA13" s="321"/>
      <c r="EWB13" s="321"/>
      <c r="EWC13" s="321"/>
      <c r="EWD13" s="321"/>
      <c r="EWE13" s="321"/>
      <c r="EWF13" s="321"/>
      <c r="EWG13" s="321"/>
      <c r="EWH13" s="321"/>
      <c r="EWI13" s="321"/>
      <c r="EWJ13" s="321"/>
      <c r="EWK13" s="321"/>
      <c r="EWL13" s="321"/>
      <c r="EWM13" s="321"/>
      <c r="EWN13" s="321"/>
      <c r="EWO13" s="321"/>
      <c r="EWP13" s="321"/>
      <c r="EWQ13" s="321"/>
      <c r="EWR13" s="321"/>
      <c r="EWS13" s="321"/>
      <c r="EWT13" s="321"/>
      <c r="EWU13" s="321"/>
      <c r="EWV13" s="321"/>
      <c r="EWW13" s="321"/>
      <c r="EWX13" s="321"/>
      <c r="EWY13" s="321"/>
      <c r="EWZ13" s="321"/>
      <c r="EXA13" s="321"/>
      <c r="EXB13" s="321"/>
      <c r="EXC13" s="321"/>
      <c r="EXD13" s="321"/>
      <c r="EXE13" s="321"/>
      <c r="EXF13" s="321"/>
      <c r="EXG13" s="321"/>
      <c r="EXH13" s="321"/>
      <c r="EXI13" s="321"/>
      <c r="EXJ13" s="321"/>
      <c r="EXK13" s="321"/>
      <c r="EXL13" s="321"/>
      <c r="EXM13" s="321"/>
      <c r="EXN13" s="321"/>
      <c r="EXO13" s="321"/>
      <c r="EXP13" s="321"/>
      <c r="EXQ13" s="321"/>
      <c r="EXR13" s="321"/>
      <c r="EXS13" s="321"/>
      <c r="EXT13" s="321"/>
      <c r="EXU13" s="321"/>
      <c r="EXV13" s="321"/>
      <c r="EXW13" s="321"/>
      <c r="EXX13" s="321"/>
      <c r="EXY13" s="321"/>
      <c r="EXZ13" s="321"/>
      <c r="EYA13" s="321"/>
      <c r="EYB13" s="321"/>
      <c r="EYC13" s="321"/>
      <c r="EYD13" s="321"/>
      <c r="EYE13" s="321"/>
      <c r="EYF13" s="321"/>
      <c r="EYG13" s="321"/>
      <c r="EYH13" s="321"/>
      <c r="EYI13" s="321"/>
      <c r="EYJ13" s="321"/>
      <c r="EYK13" s="321"/>
      <c r="EYL13" s="321"/>
      <c r="EYM13" s="321"/>
      <c r="EYN13" s="321"/>
      <c r="EYO13" s="321"/>
      <c r="EYP13" s="321"/>
      <c r="EYQ13" s="321"/>
      <c r="EYR13" s="321"/>
      <c r="EYS13" s="321"/>
      <c r="EYT13" s="321"/>
      <c r="EYU13" s="321"/>
      <c r="EYV13" s="321"/>
      <c r="EYW13" s="321"/>
      <c r="EYX13" s="321"/>
      <c r="EYY13" s="321"/>
      <c r="EYZ13" s="321"/>
      <c r="EZA13" s="321"/>
      <c r="EZB13" s="321"/>
      <c r="EZC13" s="321"/>
      <c r="EZD13" s="321"/>
      <c r="EZE13" s="321"/>
      <c r="EZF13" s="321"/>
      <c r="EZG13" s="321"/>
      <c r="EZH13" s="321"/>
      <c r="EZI13" s="321"/>
      <c r="EZJ13" s="321"/>
      <c r="EZK13" s="321"/>
      <c r="EZL13" s="321"/>
      <c r="EZM13" s="321"/>
      <c r="EZN13" s="321"/>
      <c r="EZO13" s="321"/>
      <c r="EZP13" s="321"/>
      <c r="EZQ13" s="321"/>
      <c r="EZR13" s="321"/>
      <c r="EZS13" s="321"/>
      <c r="EZT13" s="321"/>
      <c r="EZU13" s="321"/>
      <c r="EZV13" s="321"/>
      <c r="EZW13" s="321"/>
      <c r="EZX13" s="321"/>
      <c r="EZY13" s="321"/>
      <c r="EZZ13" s="321"/>
      <c r="FAA13" s="321"/>
      <c r="FAB13" s="321"/>
      <c r="FAC13" s="321"/>
      <c r="FAD13" s="321"/>
      <c r="FAE13" s="321"/>
      <c r="FAF13" s="321"/>
      <c r="FAG13" s="321"/>
      <c r="FAH13" s="321"/>
      <c r="FAI13" s="321"/>
      <c r="FAJ13" s="321"/>
      <c r="FAK13" s="321"/>
      <c r="FAL13" s="321"/>
      <c r="FAM13" s="321"/>
      <c r="FAN13" s="321"/>
      <c r="FAO13" s="321"/>
      <c r="FAP13" s="321"/>
      <c r="FAQ13" s="321"/>
      <c r="FAR13" s="321"/>
      <c r="FAS13" s="321"/>
      <c r="FAT13" s="321"/>
      <c r="FAU13" s="321"/>
      <c r="FAV13" s="321"/>
      <c r="FAW13" s="321"/>
      <c r="FAX13" s="321"/>
      <c r="FAY13" s="321"/>
      <c r="FAZ13" s="321"/>
      <c r="FBA13" s="321"/>
      <c r="FBB13" s="321"/>
      <c r="FBC13" s="321"/>
      <c r="FBD13" s="321"/>
      <c r="FBE13" s="321"/>
      <c r="FBF13" s="321"/>
      <c r="FBG13" s="321"/>
      <c r="FBH13" s="321"/>
      <c r="FBI13" s="321"/>
      <c r="FBJ13" s="321"/>
      <c r="FBK13" s="321"/>
      <c r="FBL13" s="321"/>
      <c r="FBM13" s="321"/>
      <c r="FBN13" s="321"/>
      <c r="FBO13" s="321"/>
      <c r="FBP13" s="321"/>
      <c r="FBQ13" s="321"/>
      <c r="FBR13" s="321"/>
      <c r="FBS13" s="321"/>
      <c r="FBT13" s="321"/>
      <c r="FBU13" s="321"/>
      <c r="FBV13" s="321"/>
      <c r="FBW13" s="321"/>
      <c r="FBX13" s="321"/>
      <c r="FBY13" s="321"/>
      <c r="FBZ13" s="321"/>
      <c r="FCA13" s="321"/>
      <c r="FCB13" s="321"/>
      <c r="FCC13" s="321"/>
      <c r="FCD13" s="321"/>
      <c r="FCE13" s="321"/>
      <c r="FCF13" s="321"/>
      <c r="FCG13" s="321"/>
      <c r="FCH13" s="321"/>
      <c r="FCI13" s="321"/>
      <c r="FCJ13" s="321"/>
      <c r="FCK13" s="321"/>
      <c r="FCL13" s="321"/>
      <c r="FCM13" s="321"/>
      <c r="FCN13" s="321"/>
      <c r="FCO13" s="321"/>
      <c r="FCP13" s="321"/>
      <c r="FCQ13" s="321"/>
      <c r="FCR13" s="321"/>
      <c r="FCS13" s="321"/>
      <c r="FCT13" s="321"/>
      <c r="FCU13" s="321"/>
      <c r="FCV13" s="321"/>
      <c r="FCW13" s="321"/>
      <c r="FCX13" s="321"/>
      <c r="FCY13" s="321"/>
      <c r="FCZ13" s="321"/>
      <c r="FDA13" s="321"/>
      <c r="FDB13" s="321"/>
      <c r="FDC13" s="321"/>
      <c r="FDD13" s="321"/>
      <c r="FDE13" s="321"/>
      <c r="FDF13" s="321"/>
      <c r="FDG13" s="321"/>
      <c r="FDH13" s="321"/>
      <c r="FDI13" s="321"/>
      <c r="FDJ13" s="321"/>
      <c r="FDK13" s="321"/>
      <c r="FDL13" s="321"/>
      <c r="FDM13" s="321"/>
      <c r="FDN13" s="321"/>
      <c r="FDO13" s="321"/>
      <c r="FDP13" s="321"/>
      <c r="FDQ13" s="321"/>
      <c r="FDR13" s="321"/>
      <c r="FDS13" s="321"/>
      <c r="FDT13" s="321"/>
      <c r="FDU13" s="321"/>
      <c r="FDV13" s="321"/>
      <c r="FDW13" s="321"/>
      <c r="FDX13" s="321"/>
      <c r="FDY13" s="321"/>
      <c r="FDZ13" s="321"/>
      <c r="FEA13" s="321"/>
      <c r="FEB13" s="321"/>
      <c r="FEC13" s="321"/>
      <c r="FED13" s="321"/>
      <c r="FEE13" s="321"/>
      <c r="FEF13" s="321"/>
      <c r="FEG13" s="321"/>
      <c r="FEH13" s="321"/>
      <c r="FEI13" s="321"/>
      <c r="FEJ13" s="321"/>
      <c r="FEK13" s="321"/>
      <c r="FEL13" s="321"/>
      <c r="FEM13" s="321"/>
      <c r="FEN13" s="321"/>
      <c r="FEO13" s="321"/>
      <c r="FEP13" s="321"/>
      <c r="FEQ13" s="321"/>
      <c r="FER13" s="321"/>
      <c r="FES13" s="321"/>
      <c r="FET13" s="321"/>
      <c r="FEU13" s="321"/>
      <c r="FEV13" s="321"/>
      <c r="FEW13" s="321"/>
      <c r="FEX13" s="321"/>
      <c r="FEY13" s="321"/>
      <c r="FEZ13" s="321"/>
      <c r="FFA13" s="321"/>
      <c r="FFB13" s="321"/>
      <c r="FFC13" s="321"/>
      <c r="FFD13" s="321"/>
      <c r="FFE13" s="321"/>
      <c r="FFF13" s="321"/>
      <c r="FFG13" s="321"/>
      <c r="FFH13" s="321"/>
      <c r="FFI13" s="321"/>
      <c r="FFJ13" s="321"/>
      <c r="FFK13" s="321"/>
      <c r="FFL13" s="321"/>
      <c r="FFM13" s="321"/>
      <c r="FFN13" s="321"/>
      <c r="FFO13" s="321"/>
      <c r="FFP13" s="321"/>
      <c r="FFQ13" s="321"/>
      <c r="FFR13" s="321"/>
      <c r="FFS13" s="321"/>
      <c r="FFT13" s="321"/>
      <c r="FFU13" s="321"/>
      <c r="FFV13" s="321"/>
      <c r="FFW13" s="321"/>
      <c r="FFX13" s="321"/>
      <c r="FFY13" s="321"/>
      <c r="FFZ13" s="321"/>
      <c r="FGA13" s="321"/>
      <c r="FGB13" s="321"/>
      <c r="FGC13" s="321"/>
      <c r="FGD13" s="321"/>
      <c r="FGE13" s="321"/>
      <c r="FGF13" s="321"/>
      <c r="FGG13" s="321"/>
      <c r="FGH13" s="321"/>
      <c r="FGI13" s="321"/>
      <c r="FGJ13" s="321"/>
      <c r="FGK13" s="321"/>
      <c r="FGL13" s="321"/>
      <c r="FGM13" s="321"/>
      <c r="FGN13" s="321"/>
      <c r="FGO13" s="321"/>
      <c r="FGP13" s="321"/>
      <c r="FGQ13" s="321"/>
      <c r="FGR13" s="321"/>
      <c r="FGS13" s="321"/>
      <c r="FGT13" s="321"/>
      <c r="FGU13" s="321"/>
      <c r="FGV13" s="321"/>
      <c r="FGW13" s="321"/>
      <c r="FGX13" s="321"/>
      <c r="FGY13" s="321"/>
      <c r="FGZ13" s="321"/>
      <c r="FHA13" s="321"/>
      <c r="FHB13" s="321"/>
      <c r="FHC13" s="321"/>
      <c r="FHD13" s="321"/>
      <c r="FHE13" s="321"/>
      <c r="FHF13" s="321"/>
      <c r="FHG13" s="321"/>
      <c r="FHH13" s="321"/>
      <c r="FHI13" s="321"/>
      <c r="FHJ13" s="321"/>
      <c r="FHK13" s="321"/>
      <c r="FHL13" s="321"/>
      <c r="FHM13" s="321"/>
      <c r="FHN13" s="321"/>
      <c r="FHO13" s="321"/>
      <c r="FHP13" s="321"/>
      <c r="FHQ13" s="321"/>
      <c r="FHR13" s="321"/>
      <c r="FHS13" s="321"/>
      <c r="FHT13" s="321"/>
      <c r="FHU13" s="321"/>
      <c r="FHV13" s="321"/>
      <c r="FHW13" s="321"/>
      <c r="FHX13" s="321"/>
      <c r="FHY13" s="321"/>
      <c r="FHZ13" s="321"/>
      <c r="FIA13" s="321"/>
      <c r="FIB13" s="321"/>
      <c r="FIC13" s="321"/>
      <c r="FID13" s="321"/>
      <c r="FIE13" s="321"/>
      <c r="FIF13" s="321"/>
      <c r="FIG13" s="321"/>
      <c r="FIH13" s="321"/>
      <c r="FII13" s="321"/>
      <c r="FIJ13" s="321"/>
      <c r="FIK13" s="321"/>
      <c r="FIL13" s="321"/>
      <c r="FIM13" s="321"/>
      <c r="FIN13" s="321"/>
      <c r="FIO13" s="321"/>
      <c r="FIP13" s="321"/>
      <c r="FIQ13" s="321"/>
      <c r="FIR13" s="321"/>
      <c r="FIS13" s="321"/>
      <c r="FIT13" s="321"/>
      <c r="FIU13" s="321"/>
      <c r="FIV13" s="321"/>
      <c r="FIW13" s="321"/>
      <c r="FIX13" s="321"/>
      <c r="FIY13" s="321"/>
      <c r="FIZ13" s="321"/>
      <c r="FJA13" s="321"/>
      <c r="FJB13" s="321"/>
      <c r="FJC13" s="321"/>
      <c r="FJD13" s="321"/>
      <c r="FJE13" s="321"/>
      <c r="FJF13" s="321"/>
      <c r="FJG13" s="321"/>
      <c r="FJH13" s="321"/>
      <c r="FJI13" s="321"/>
      <c r="FJJ13" s="321"/>
      <c r="FJK13" s="321"/>
      <c r="FJL13" s="321"/>
      <c r="FJM13" s="321"/>
      <c r="FJN13" s="321"/>
      <c r="FJO13" s="321"/>
      <c r="FJP13" s="321"/>
      <c r="FJQ13" s="321"/>
      <c r="FJR13" s="321"/>
      <c r="FJS13" s="321"/>
      <c r="FJT13" s="321"/>
      <c r="FJU13" s="321"/>
      <c r="FJV13" s="321"/>
      <c r="FJW13" s="321"/>
      <c r="FJX13" s="321"/>
      <c r="FJY13" s="321"/>
      <c r="FJZ13" s="321"/>
      <c r="FKA13" s="321"/>
      <c r="FKB13" s="321"/>
      <c r="FKC13" s="321"/>
      <c r="FKD13" s="321"/>
      <c r="FKE13" s="321"/>
      <c r="FKF13" s="321"/>
      <c r="FKG13" s="321"/>
      <c r="FKH13" s="321"/>
      <c r="FKI13" s="321"/>
      <c r="FKJ13" s="321"/>
      <c r="FKK13" s="321"/>
      <c r="FKL13" s="321"/>
      <c r="FKM13" s="321"/>
      <c r="FKN13" s="321"/>
      <c r="FKO13" s="321"/>
      <c r="FKP13" s="321"/>
      <c r="FKQ13" s="321"/>
      <c r="FKR13" s="321"/>
      <c r="FKS13" s="321"/>
      <c r="FKT13" s="321"/>
      <c r="FKU13" s="321"/>
      <c r="FKV13" s="321"/>
      <c r="FKW13" s="321"/>
      <c r="FKX13" s="321"/>
      <c r="FKY13" s="321"/>
      <c r="FKZ13" s="321"/>
      <c r="FLA13" s="321"/>
      <c r="FLB13" s="321"/>
      <c r="FLC13" s="321"/>
      <c r="FLD13" s="321"/>
      <c r="FLE13" s="321"/>
      <c r="FLF13" s="321"/>
      <c r="FLG13" s="321"/>
      <c r="FLH13" s="321"/>
      <c r="FLI13" s="321"/>
      <c r="FLJ13" s="321"/>
      <c r="FLK13" s="321"/>
      <c r="FLL13" s="321"/>
      <c r="FLM13" s="321"/>
      <c r="FLN13" s="321"/>
      <c r="FLO13" s="321"/>
      <c r="FLP13" s="321"/>
      <c r="FLQ13" s="321"/>
      <c r="FLR13" s="321"/>
      <c r="FLS13" s="321"/>
      <c r="FLT13" s="321"/>
      <c r="FLU13" s="321"/>
      <c r="FLV13" s="321"/>
      <c r="FLW13" s="321"/>
      <c r="FLX13" s="321"/>
      <c r="FLY13" s="321"/>
      <c r="FLZ13" s="321"/>
      <c r="FMA13" s="321"/>
      <c r="FMB13" s="321"/>
      <c r="FMC13" s="321"/>
      <c r="FMD13" s="321"/>
      <c r="FME13" s="321"/>
      <c r="FMF13" s="321"/>
      <c r="FMG13" s="321"/>
      <c r="FMH13" s="321"/>
      <c r="FMI13" s="321"/>
      <c r="FMJ13" s="321"/>
      <c r="FMK13" s="321"/>
      <c r="FML13" s="321"/>
      <c r="FMM13" s="321"/>
      <c r="FMN13" s="321"/>
      <c r="FMO13" s="321"/>
      <c r="FMP13" s="321"/>
      <c r="FMQ13" s="321"/>
      <c r="FMR13" s="321"/>
      <c r="FMS13" s="321"/>
      <c r="FMT13" s="321"/>
      <c r="FMU13" s="321"/>
      <c r="FMV13" s="321"/>
      <c r="FMW13" s="321"/>
      <c r="FMX13" s="321"/>
      <c r="FMY13" s="321"/>
      <c r="FMZ13" s="321"/>
      <c r="FNA13" s="321"/>
      <c r="FNB13" s="321"/>
      <c r="FNC13" s="321"/>
      <c r="FND13" s="321"/>
      <c r="FNE13" s="321"/>
      <c r="FNF13" s="321"/>
      <c r="FNG13" s="321"/>
      <c r="FNH13" s="321"/>
      <c r="FNI13" s="321"/>
      <c r="FNJ13" s="321"/>
      <c r="FNK13" s="321"/>
      <c r="FNL13" s="321"/>
      <c r="FNM13" s="321"/>
      <c r="FNN13" s="321"/>
      <c r="FNO13" s="321"/>
      <c r="FNP13" s="321"/>
      <c r="FNQ13" s="321"/>
      <c r="FNR13" s="321"/>
      <c r="FNS13" s="321"/>
      <c r="FNT13" s="321"/>
      <c r="FNU13" s="321"/>
      <c r="FNV13" s="321"/>
      <c r="FNW13" s="321"/>
      <c r="FNX13" s="321"/>
      <c r="FNY13" s="321"/>
      <c r="FNZ13" s="321"/>
      <c r="FOA13" s="321"/>
      <c r="FOB13" s="321"/>
      <c r="FOC13" s="321"/>
      <c r="FOD13" s="321"/>
      <c r="FOE13" s="321"/>
      <c r="FOF13" s="321"/>
      <c r="FOG13" s="321"/>
      <c r="FOH13" s="321"/>
      <c r="FOI13" s="321"/>
      <c r="FOJ13" s="321"/>
      <c r="FOK13" s="321"/>
      <c r="FOL13" s="321"/>
      <c r="FOM13" s="321"/>
      <c r="FON13" s="321"/>
      <c r="FOO13" s="321"/>
      <c r="FOP13" s="321"/>
      <c r="FOQ13" s="321"/>
      <c r="FOR13" s="321"/>
      <c r="FOS13" s="321"/>
      <c r="FOT13" s="321"/>
      <c r="FOU13" s="321"/>
      <c r="FOV13" s="321"/>
      <c r="FOW13" s="321"/>
      <c r="FOX13" s="321"/>
      <c r="FOY13" s="321"/>
      <c r="FOZ13" s="321"/>
      <c r="FPA13" s="321"/>
      <c r="FPB13" s="321"/>
      <c r="FPC13" s="321"/>
      <c r="FPD13" s="321"/>
      <c r="FPE13" s="321"/>
      <c r="FPF13" s="321"/>
      <c r="FPG13" s="321"/>
      <c r="FPH13" s="321"/>
      <c r="FPI13" s="321"/>
      <c r="FPJ13" s="321"/>
      <c r="FPK13" s="321"/>
      <c r="FPL13" s="321"/>
      <c r="FPM13" s="321"/>
      <c r="FPN13" s="321"/>
      <c r="FPO13" s="321"/>
      <c r="FPP13" s="321"/>
      <c r="FPQ13" s="321"/>
      <c r="FPR13" s="321"/>
      <c r="FPS13" s="321"/>
      <c r="FPT13" s="321"/>
      <c r="FPU13" s="321"/>
      <c r="FPV13" s="321"/>
      <c r="FPW13" s="321"/>
      <c r="FPX13" s="321"/>
      <c r="FPY13" s="321"/>
      <c r="FPZ13" s="321"/>
      <c r="FQA13" s="321"/>
      <c r="FQB13" s="321"/>
      <c r="FQC13" s="321"/>
      <c r="FQD13" s="321"/>
      <c r="FQE13" s="321"/>
      <c r="FQF13" s="321"/>
      <c r="FQG13" s="321"/>
      <c r="FQH13" s="321"/>
      <c r="FQI13" s="321"/>
      <c r="FQJ13" s="321"/>
      <c r="FQK13" s="321"/>
      <c r="FQL13" s="321"/>
      <c r="FQM13" s="321"/>
      <c r="FQN13" s="321"/>
      <c r="FQO13" s="321"/>
      <c r="FQP13" s="321"/>
      <c r="FQQ13" s="321"/>
      <c r="FQR13" s="321"/>
      <c r="FQS13" s="321"/>
      <c r="FQT13" s="321"/>
      <c r="FQU13" s="321"/>
      <c r="FQV13" s="321"/>
      <c r="FQW13" s="321"/>
      <c r="FQX13" s="321"/>
      <c r="FQY13" s="321"/>
      <c r="FQZ13" s="321"/>
      <c r="FRA13" s="321"/>
      <c r="FRB13" s="321"/>
      <c r="FRC13" s="321"/>
      <c r="FRD13" s="321"/>
      <c r="FRE13" s="321"/>
      <c r="FRF13" s="321"/>
      <c r="FRG13" s="321"/>
      <c r="FRH13" s="321"/>
      <c r="FRI13" s="321"/>
      <c r="FRJ13" s="321"/>
      <c r="FRK13" s="321"/>
      <c r="FRL13" s="321"/>
      <c r="FRM13" s="321"/>
      <c r="FRN13" s="321"/>
      <c r="FRO13" s="321"/>
      <c r="FRP13" s="321"/>
      <c r="FRQ13" s="321"/>
      <c r="FRR13" s="321"/>
      <c r="FRS13" s="321"/>
      <c r="FRT13" s="321"/>
      <c r="FRU13" s="321"/>
      <c r="FRV13" s="321"/>
      <c r="FRW13" s="321"/>
      <c r="FRX13" s="321"/>
      <c r="FRY13" s="321"/>
      <c r="FRZ13" s="321"/>
      <c r="FSA13" s="321"/>
      <c r="FSB13" s="321"/>
      <c r="FSC13" s="321"/>
      <c r="FSD13" s="321"/>
      <c r="FSE13" s="321"/>
      <c r="FSF13" s="321"/>
      <c r="FSG13" s="321"/>
      <c r="FSH13" s="321"/>
      <c r="FSI13" s="321"/>
      <c r="FSJ13" s="321"/>
      <c r="FSK13" s="321"/>
      <c r="FSL13" s="321"/>
      <c r="FSM13" s="321"/>
      <c r="FSN13" s="321"/>
      <c r="FSO13" s="321"/>
      <c r="FSP13" s="321"/>
      <c r="FSQ13" s="321"/>
      <c r="FSR13" s="321"/>
      <c r="FSS13" s="321"/>
      <c r="FST13" s="321"/>
      <c r="FSU13" s="321"/>
      <c r="FSV13" s="321"/>
      <c r="FSW13" s="321"/>
      <c r="FSX13" s="321"/>
      <c r="FSY13" s="321"/>
      <c r="FSZ13" s="321"/>
      <c r="FTA13" s="321"/>
      <c r="FTB13" s="321"/>
      <c r="FTC13" s="321"/>
      <c r="FTD13" s="321"/>
      <c r="FTE13" s="321"/>
      <c r="FTF13" s="321"/>
      <c r="FTG13" s="321"/>
      <c r="FTH13" s="321"/>
      <c r="FTI13" s="321"/>
      <c r="FTJ13" s="321"/>
      <c r="FTK13" s="321"/>
      <c r="FTL13" s="321"/>
      <c r="FTM13" s="321"/>
      <c r="FTN13" s="321"/>
      <c r="FTO13" s="321"/>
      <c r="FTP13" s="321"/>
      <c r="FTQ13" s="321"/>
      <c r="FTR13" s="321"/>
      <c r="FTS13" s="321"/>
      <c r="FTT13" s="321"/>
      <c r="FTU13" s="321"/>
      <c r="FTV13" s="321"/>
      <c r="FTW13" s="321"/>
      <c r="FTX13" s="321"/>
      <c r="FTY13" s="321"/>
      <c r="FTZ13" s="321"/>
      <c r="FUA13" s="321"/>
      <c r="FUB13" s="321"/>
      <c r="FUC13" s="321"/>
      <c r="FUD13" s="321"/>
      <c r="FUE13" s="321"/>
      <c r="FUF13" s="321"/>
      <c r="FUG13" s="321"/>
      <c r="FUH13" s="321"/>
      <c r="FUI13" s="321"/>
      <c r="FUJ13" s="321"/>
      <c r="FUK13" s="321"/>
      <c r="FUL13" s="321"/>
      <c r="FUM13" s="321"/>
      <c r="FUN13" s="321"/>
      <c r="FUO13" s="321"/>
      <c r="FUP13" s="321"/>
      <c r="FUQ13" s="321"/>
      <c r="FUR13" s="321"/>
      <c r="FUS13" s="321"/>
      <c r="FUT13" s="321"/>
      <c r="FUU13" s="321"/>
      <c r="FUV13" s="321"/>
      <c r="FUW13" s="321"/>
      <c r="FUX13" s="321"/>
      <c r="FUY13" s="321"/>
      <c r="FUZ13" s="321"/>
      <c r="FVA13" s="321"/>
      <c r="FVB13" s="321"/>
      <c r="FVC13" s="321"/>
      <c r="FVD13" s="321"/>
      <c r="FVE13" s="321"/>
      <c r="FVF13" s="321"/>
      <c r="FVG13" s="321"/>
      <c r="FVH13" s="321"/>
      <c r="FVI13" s="321"/>
      <c r="FVJ13" s="321"/>
      <c r="FVK13" s="321"/>
      <c r="FVL13" s="321"/>
      <c r="FVM13" s="321"/>
      <c r="FVN13" s="321"/>
      <c r="FVO13" s="321"/>
      <c r="FVP13" s="321"/>
      <c r="FVQ13" s="321"/>
      <c r="FVR13" s="321"/>
      <c r="FVS13" s="321"/>
      <c r="FVT13" s="321"/>
      <c r="FVU13" s="321"/>
      <c r="FVV13" s="321"/>
      <c r="FVW13" s="321"/>
      <c r="FVX13" s="321"/>
      <c r="FVY13" s="321"/>
      <c r="FVZ13" s="321"/>
      <c r="FWA13" s="321"/>
      <c r="FWB13" s="321"/>
      <c r="FWC13" s="321"/>
      <c r="FWD13" s="321"/>
      <c r="FWE13" s="321"/>
      <c r="FWF13" s="321"/>
      <c r="FWG13" s="321"/>
      <c r="FWH13" s="321"/>
      <c r="FWI13" s="321"/>
      <c r="FWJ13" s="321"/>
      <c r="FWK13" s="321"/>
      <c r="FWL13" s="321"/>
      <c r="FWM13" s="321"/>
      <c r="FWN13" s="321"/>
      <c r="FWO13" s="321"/>
      <c r="FWP13" s="321"/>
      <c r="FWQ13" s="321"/>
      <c r="FWR13" s="321"/>
      <c r="FWS13" s="321"/>
      <c r="FWT13" s="321"/>
      <c r="FWU13" s="321"/>
      <c r="FWV13" s="321"/>
      <c r="FWW13" s="321"/>
      <c r="FWX13" s="321"/>
      <c r="FWY13" s="321"/>
      <c r="FWZ13" s="321"/>
      <c r="FXA13" s="321"/>
      <c r="FXB13" s="321"/>
      <c r="FXC13" s="321"/>
      <c r="FXD13" s="321"/>
      <c r="FXE13" s="321"/>
      <c r="FXF13" s="321"/>
      <c r="FXG13" s="321"/>
      <c r="FXH13" s="321"/>
      <c r="FXI13" s="321"/>
      <c r="FXJ13" s="321"/>
      <c r="FXK13" s="321"/>
      <c r="FXL13" s="321"/>
      <c r="FXM13" s="321"/>
      <c r="FXN13" s="321"/>
      <c r="FXO13" s="321"/>
      <c r="FXP13" s="321"/>
      <c r="FXQ13" s="321"/>
      <c r="FXR13" s="321"/>
      <c r="FXS13" s="321"/>
      <c r="FXT13" s="321"/>
      <c r="FXU13" s="321"/>
      <c r="FXV13" s="321"/>
      <c r="FXW13" s="321"/>
      <c r="FXX13" s="321"/>
      <c r="FXY13" s="321"/>
      <c r="FXZ13" s="321"/>
      <c r="FYA13" s="321"/>
      <c r="FYB13" s="321"/>
      <c r="FYC13" s="321"/>
      <c r="FYD13" s="321"/>
      <c r="FYE13" s="321"/>
      <c r="FYF13" s="321"/>
      <c r="FYG13" s="321"/>
      <c r="FYH13" s="321"/>
      <c r="FYI13" s="321"/>
      <c r="FYJ13" s="321"/>
      <c r="FYK13" s="321"/>
      <c r="FYL13" s="321"/>
      <c r="FYM13" s="321"/>
      <c r="FYN13" s="321"/>
      <c r="FYO13" s="321"/>
      <c r="FYP13" s="321"/>
      <c r="FYQ13" s="321"/>
      <c r="FYR13" s="321"/>
      <c r="FYS13" s="321"/>
      <c r="FYT13" s="321"/>
      <c r="FYU13" s="321"/>
      <c r="FYV13" s="321"/>
      <c r="FYW13" s="321"/>
      <c r="FYX13" s="321"/>
      <c r="FYY13" s="321"/>
      <c r="FYZ13" s="321"/>
      <c r="FZA13" s="321"/>
      <c r="FZB13" s="321"/>
      <c r="FZC13" s="321"/>
      <c r="FZD13" s="321"/>
      <c r="FZE13" s="321"/>
      <c r="FZF13" s="321"/>
      <c r="FZG13" s="321"/>
      <c r="FZH13" s="321"/>
      <c r="FZI13" s="321"/>
      <c r="FZJ13" s="321"/>
      <c r="FZK13" s="321"/>
      <c r="FZL13" s="321"/>
      <c r="FZM13" s="321"/>
      <c r="FZN13" s="321"/>
      <c r="FZO13" s="321"/>
      <c r="FZP13" s="321"/>
      <c r="FZQ13" s="321"/>
      <c r="FZR13" s="321"/>
      <c r="FZS13" s="321"/>
      <c r="FZT13" s="321"/>
      <c r="FZU13" s="321"/>
      <c r="FZV13" s="321"/>
      <c r="FZW13" s="321"/>
      <c r="FZX13" s="321"/>
      <c r="FZY13" s="321"/>
      <c r="FZZ13" s="321"/>
      <c r="GAA13" s="321"/>
      <c r="GAB13" s="321"/>
      <c r="GAC13" s="321"/>
      <c r="GAD13" s="321"/>
      <c r="GAE13" s="321"/>
      <c r="GAF13" s="321"/>
      <c r="GAG13" s="321"/>
      <c r="GAH13" s="321"/>
      <c r="GAI13" s="321"/>
      <c r="GAJ13" s="321"/>
      <c r="GAK13" s="321"/>
      <c r="GAL13" s="321"/>
      <c r="GAM13" s="321"/>
      <c r="GAN13" s="321"/>
      <c r="GAO13" s="321"/>
      <c r="GAP13" s="321"/>
      <c r="GAQ13" s="321"/>
      <c r="GAR13" s="321"/>
      <c r="GAS13" s="321"/>
      <c r="GAT13" s="321"/>
      <c r="GAU13" s="321"/>
      <c r="GAV13" s="321"/>
      <c r="GAW13" s="321"/>
      <c r="GAX13" s="321"/>
      <c r="GAY13" s="321"/>
      <c r="GAZ13" s="321"/>
      <c r="GBA13" s="321"/>
      <c r="GBB13" s="321"/>
      <c r="GBC13" s="321"/>
      <c r="GBD13" s="321"/>
      <c r="GBE13" s="321"/>
      <c r="GBF13" s="321"/>
      <c r="GBG13" s="321"/>
      <c r="GBH13" s="321"/>
      <c r="GBI13" s="321"/>
      <c r="GBJ13" s="321"/>
      <c r="GBK13" s="321"/>
      <c r="GBL13" s="321"/>
      <c r="GBM13" s="321"/>
      <c r="GBN13" s="321"/>
      <c r="GBO13" s="321"/>
      <c r="GBP13" s="321"/>
      <c r="GBQ13" s="321"/>
      <c r="GBR13" s="321"/>
      <c r="GBS13" s="321"/>
      <c r="GBT13" s="321"/>
      <c r="GBU13" s="321"/>
      <c r="GBV13" s="321"/>
      <c r="GBW13" s="321"/>
      <c r="GBX13" s="321"/>
      <c r="GBY13" s="321"/>
      <c r="GBZ13" s="321"/>
      <c r="GCA13" s="321"/>
      <c r="GCB13" s="321"/>
      <c r="GCC13" s="321"/>
      <c r="GCD13" s="321"/>
      <c r="GCE13" s="321"/>
      <c r="GCF13" s="321"/>
      <c r="GCG13" s="321"/>
      <c r="GCH13" s="321"/>
      <c r="GCI13" s="321"/>
      <c r="GCJ13" s="321"/>
      <c r="GCK13" s="321"/>
      <c r="GCL13" s="321"/>
      <c r="GCM13" s="321"/>
      <c r="GCN13" s="321"/>
      <c r="GCO13" s="321"/>
      <c r="GCP13" s="321"/>
      <c r="GCQ13" s="321"/>
      <c r="GCR13" s="321"/>
      <c r="GCS13" s="321"/>
      <c r="GCT13" s="321"/>
      <c r="GCU13" s="321"/>
      <c r="GCV13" s="321"/>
      <c r="GCW13" s="321"/>
      <c r="GCX13" s="321"/>
      <c r="GCY13" s="321"/>
      <c r="GCZ13" s="321"/>
      <c r="GDA13" s="321"/>
      <c r="GDB13" s="321"/>
      <c r="GDC13" s="321"/>
      <c r="GDD13" s="321"/>
      <c r="GDE13" s="321"/>
      <c r="GDF13" s="321"/>
      <c r="GDG13" s="321"/>
      <c r="GDH13" s="321"/>
      <c r="GDI13" s="321"/>
      <c r="GDJ13" s="321"/>
      <c r="GDK13" s="321"/>
      <c r="GDL13" s="321"/>
      <c r="GDM13" s="321"/>
      <c r="GDN13" s="321"/>
      <c r="GDO13" s="321"/>
      <c r="GDP13" s="321"/>
      <c r="GDQ13" s="321"/>
      <c r="GDR13" s="321"/>
      <c r="GDS13" s="321"/>
      <c r="GDT13" s="321"/>
      <c r="GDU13" s="321"/>
      <c r="GDV13" s="321"/>
      <c r="GDW13" s="321"/>
      <c r="GDX13" s="321"/>
      <c r="GDY13" s="321"/>
      <c r="GDZ13" s="321"/>
      <c r="GEA13" s="321"/>
      <c r="GEB13" s="321"/>
      <c r="GEC13" s="321"/>
      <c r="GED13" s="321"/>
      <c r="GEE13" s="321"/>
      <c r="GEF13" s="321"/>
      <c r="GEG13" s="321"/>
      <c r="GEH13" s="321"/>
      <c r="GEI13" s="321"/>
      <c r="GEJ13" s="321"/>
      <c r="GEK13" s="321"/>
      <c r="GEL13" s="321"/>
      <c r="GEM13" s="321"/>
      <c r="GEN13" s="321"/>
      <c r="GEO13" s="321"/>
      <c r="GEP13" s="321"/>
      <c r="GEQ13" s="321"/>
      <c r="GER13" s="321"/>
      <c r="GES13" s="321"/>
      <c r="GET13" s="321"/>
      <c r="GEU13" s="321"/>
      <c r="GEV13" s="321"/>
      <c r="GEW13" s="321"/>
      <c r="GEX13" s="321"/>
      <c r="GEY13" s="321"/>
      <c r="GEZ13" s="321"/>
      <c r="GFA13" s="321"/>
      <c r="GFB13" s="321"/>
      <c r="GFC13" s="321"/>
      <c r="GFD13" s="321"/>
      <c r="GFE13" s="321"/>
      <c r="GFF13" s="321"/>
      <c r="GFG13" s="321"/>
      <c r="GFH13" s="321"/>
      <c r="GFI13" s="321"/>
      <c r="GFJ13" s="321"/>
      <c r="GFK13" s="321"/>
      <c r="GFL13" s="321"/>
      <c r="GFM13" s="321"/>
      <c r="GFN13" s="321"/>
      <c r="GFO13" s="321"/>
      <c r="GFP13" s="321"/>
      <c r="GFQ13" s="321"/>
      <c r="GFR13" s="321"/>
      <c r="GFS13" s="321"/>
      <c r="GFT13" s="321"/>
      <c r="GFU13" s="321"/>
      <c r="GFV13" s="321"/>
      <c r="GFW13" s="321"/>
      <c r="GFX13" s="321"/>
      <c r="GFY13" s="321"/>
      <c r="GFZ13" s="321"/>
      <c r="GGA13" s="321"/>
      <c r="GGB13" s="321"/>
      <c r="GGC13" s="321"/>
      <c r="GGD13" s="321"/>
      <c r="GGE13" s="321"/>
      <c r="GGF13" s="321"/>
      <c r="GGG13" s="321"/>
      <c r="GGH13" s="321"/>
      <c r="GGI13" s="321"/>
      <c r="GGJ13" s="321"/>
      <c r="GGK13" s="321"/>
      <c r="GGL13" s="321"/>
      <c r="GGM13" s="321"/>
      <c r="GGN13" s="321"/>
      <c r="GGO13" s="321"/>
      <c r="GGP13" s="321"/>
      <c r="GGQ13" s="321"/>
      <c r="GGR13" s="321"/>
      <c r="GGS13" s="321"/>
      <c r="GGT13" s="321"/>
      <c r="GGU13" s="321"/>
      <c r="GGV13" s="321"/>
      <c r="GGW13" s="321"/>
      <c r="GGX13" s="321"/>
      <c r="GGY13" s="321"/>
      <c r="GGZ13" s="321"/>
      <c r="GHA13" s="321"/>
      <c r="GHB13" s="321"/>
      <c r="GHC13" s="321"/>
      <c r="GHD13" s="321"/>
      <c r="GHE13" s="321"/>
      <c r="GHF13" s="321"/>
      <c r="GHG13" s="321"/>
      <c r="GHH13" s="321"/>
      <c r="GHI13" s="321"/>
      <c r="GHJ13" s="321"/>
      <c r="GHK13" s="321"/>
      <c r="GHL13" s="321"/>
      <c r="GHM13" s="321"/>
      <c r="GHN13" s="321"/>
      <c r="GHO13" s="321"/>
      <c r="GHP13" s="321"/>
      <c r="GHQ13" s="321"/>
      <c r="GHR13" s="321"/>
      <c r="GHS13" s="321"/>
      <c r="GHT13" s="321"/>
      <c r="GHU13" s="321"/>
      <c r="GHV13" s="321"/>
      <c r="GHW13" s="321"/>
      <c r="GHX13" s="321"/>
      <c r="GHY13" s="321"/>
      <c r="GHZ13" s="321"/>
      <c r="GIA13" s="321"/>
      <c r="GIB13" s="321"/>
      <c r="GIC13" s="321"/>
      <c r="GID13" s="321"/>
      <c r="GIE13" s="321"/>
      <c r="GIF13" s="321"/>
      <c r="GIG13" s="321"/>
      <c r="GIH13" s="321"/>
      <c r="GII13" s="321"/>
      <c r="GIJ13" s="321"/>
      <c r="GIK13" s="321"/>
      <c r="GIL13" s="321"/>
      <c r="GIM13" s="321"/>
      <c r="GIN13" s="321"/>
      <c r="GIO13" s="321"/>
      <c r="GIP13" s="321"/>
      <c r="GIQ13" s="321"/>
      <c r="GIR13" s="321"/>
      <c r="GIS13" s="321"/>
      <c r="GIT13" s="321"/>
      <c r="GIU13" s="321"/>
      <c r="GIV13" s="321"/>
      <c r="GIW13" s="321"/>
      <c r="GIX13" s="321"/>
      <c r="GIY13" s="321"/>
      <c r="GIZ13" s="321"/>
      <c r="GJA13" s="321"/>
      <c r="GJB13" s="321"/>
      <c r="GJC13" s="321"/>
      <c r="GJD13" s="321"/>
      <c r="GJE13" s="321"/>
      <c r="GJF13" s="321"/>
      <c r="GJG13" s="321"/>
      <c r="GJH13" s="321"/>
      <c r="GJI13" s="321"/>
      <c r="GJJ13" s="321"/>
      <c r="GJK13" s="321"/>
      <c r="GJL13" s="321"/>
      <c r="GJM13" s="321"/>
      <c r="GJN13" s="321"/>
      <c r="GJO13" s="321"/>
      <c r="GJP13" s="321"/>
      <c r="GJQ13" s="321"/>
      <c r="GJR13" s="321"/>
      <c r="GJS13" s="321"/>
      <c r="GJT13" s="321"/>
      <c r="GJU13" s="321"/>
      <c r="GJV13" s="321"/>
      <c r="GJW13" s="321"/>
      <c r="GJX13" s="321"/>
      <c r="GJY13" s="321"/>
      <c r="GJZ13" s="321"/>
      <c r="GKA13" s="321"/>
      <c r="GKB13" s="321"/>
      <c r="GKC13" s="321"/>
      <c r="GKD13" s="321"/>
      <c r="GKE13" s="321"/>
      <c r="GKF13" s="321"/>
      <c r="GKG13" s="321"/>
      <c r="GKH13" s="321"/>
      <c r="GKI13" s="321"/>
      <c r="GKJ13" s="321"/>
      <c r="GKK13" s="321"/>
      <c r="GKL13" s="321"/>
      <c r="GKM13" s="321"/>
      <c r="GKN13" s="321"/>
      <c r="GKO13" s="321"/>
      <c r="GKP13" s="321"/>
      <c r="GKQ13" s="321"/>
      <c r="GKR13" s="321"/>
      <c r="GKS13" s="321"/>
      <c r="GKT13" s="321"/>
      <c r="GKU13" s="321"/>
      <c r="GKV13" s="321"/>
      <c r="GKW13" s="321"/>
      <c r="GKX13" s="321"/>
      <c r="GKY13" s="321"/>
      <c r="GKZ13" s="321"/>
      <c r="GLA13" s="321"/>
      <c r="GLB13" s="321"/>
      <c r="GLC13" s="321"/>
      <c r="GLD13" s="321"/>
      <c r="GLE13" s="321"/>
      <c r="GLF13" s="321"/>
      <c r="GLG13" s="321"/>
      <c r="GLH13" s="321"/>
      <c r="GLI13" s="321"/>
      <c r="GLJ13" s="321"/>
      <c r="GLK13" s="321"/>
      <c r="GLL13" s="321"/>
      <c r="GLM13" s="321"/>
      <c r="GLN13" s="321"/>
      <c r="GLO13" s="321"/>
      <c r="GLP13" s="321"/>
      <c r="GLQ13" s="321"/>
      <c r="GLR13" s="321"/>
      <c r="GLS13" s="321"/>
      <c r="GLT13" s="321"/>
      <c r="GLU13" s="321"/>
      <c r="GLV13" s="321"/>
      <c r="GLW13" s="321"/>
      <c r="GLX13" s="321"/>
      <c r="GLY13" s="321"/>
      <c r="GLZ13" s="321"/>
      <c r="GMA13" s="321"/>
      <c r="GMB13" s="321"/>
      <c r="GMC13" s="321"/>
      <c r="GMD13" s="321"/>
      <c r="GME13" s="321"/>
      <c r="GMF13" s="321"/>
      <c r="GMG13" s="321"/>
      <c r="GMH13" s="321"/>
      <c r="GMI13" s="321"/>
      <c r="GMJ13" s="321"/>
      <c r="GMK13" s="321"/>
      <c r="GML13" s="321"/>
      <c r="GMM13" s="321"/>
      <c r="GMN13" s="321"/>
      <c r="GMO13" s="321"/>
      <c r="GMP13" s="321"/>
      <c r="GMQ13" s="321"/>
      <c r="GMR13" s="321"/>
      <c r="GMS13" s="321"/>
      <c r="GMT13" s="321"/>
      <c r="GMU13" s="321"/>
      <c r="GMV13" s="321"/>
      <c r="GMW13" s="321"/>
      <c r="GMX13" s="321"/>
      <c r="GMY13" s="321"/>
      <c r="GMZ13" s="321"/>
      <c r="GNA13" s="321"/>
      <c r="GNB13" s="321"/>
      <c r="GNC13" s="321"/>
      <c r="GND13" s="321"/>
      <c r="GNE13" s="321"/>
      <c r="GNF13" s="321"/>
      <c r="GNG13" s="321"/>
      <c r="GNH13" s="321"/>
      <c r="GNI13" s="321"/>
      <c r="GNJ13" s="321"/>
      <c r="GNK13" s="321"/>
      <c r="GNL13" s="321"/>
      <c r="GNM13" s="321"/>
      <c r="GNN13" s="321"/>
      <c r="GNO13" s="321"/>
      <c r="GNP13" s="321"/>
      <c r="GNQ13" s="321"/>
      <c r="GNR13" s="321"/>
      <c r="GNS13" s="321"/>
      <c r="GNT13" s="321"/>
      <c r="GNU13" s="321"/>
      <c r="GNV13" s="321"/>
      <c r="GNW13" s="321"/>
      <c r="GNX13" s="321"/>
      <c r="GNY13" s="321"/>
      <c r="GNZ13" s="321"/>
      <c r="GOA13" s="321"/>
      <c r="GOB13" s="321"/>
      <c r="GOC13" s="321"/>
      <c r="GOD13" s="321"/>
      <c r="GOE13" s="321"/>
      <c r="GOF13" s="321"/>
      <c r="GOG13" s="321"/>
      <c r="GOH13" s="321"/>
      <c r="GOI13" s="321"/>
      <c r="GOJ13" s="321"/>
      <c r="GOK13" s="321"/>
      <c r="GOL13" s="321"/>
      <c r="GOM13" s="321"/>
      <c r="GON13" s="321"/>
      <c r="GOO13" s="321"/>
      <c r="GOP13" s="321"/>
      <c r="GOQ13" s="321"/>
      <c r="GOR13" s="321"/>
      <c r="GOS13" s="321"/>
      <c r="GOT13" s="321"/>
      <c r="GOU13" s="321"/>
      <c r="GOV13" s="321"/>
      <c r="GOW13" s="321"/>
      <c r="GOX13" s="321"/>
      <c r="GOY13" s="321"/>
      <c r="GOZ13" s="321"/>
      <c r="GPA13" s="321"/>
      <c r="GPB13" s="321"/>
      <c r="GPC13" s="321"/>
      <c r="GPD13" s="321"/>
      <c r="GPE13" s="321"/>
      <c r="GPF13" s="321"/>
      <c r="GPG13" s="321"/>
      <c r="GPH13" s="321"/>
      <c r="GPI13" s="321"/>
      <c r="GPJ13" s="321"/>
      <c r="GPK13" s="321"/>
      <c r="GPL13" s="321"/>
      <c r="GPM13" s="321"/>
      <c r="GPN13" s="321"/>
      <c r="GPO13" s="321"/>
      <c r="GPP13" s="321"/>
      <c r="GPQ13" s="321"/>
      <c r="GPR13" s="321"/>
      <c r="GPS13" s="321"/>
      <c r="GPT13" s="321"/>
      <c r="GPU13" s="321"/>
      <c r="GPV13" s="321"/>
      <c r="GPW13" s="321"/>
      <c r="GPX13" s="321"/>
      <c r="GPY13" s="321"/>
      <c r="GPZ13" s="321"/>
      <c r="GQA13" s="321"/>
      <c r="GQB13" s="321"/>
      <c r="GQC13" s="321"/>
      <c r="GQD13" s="321"/>
      <c r="GQE13" s="321"/>
      <c r="GQF13" s="321"/>
      <c r="GQG13" s="321"/>
      <c r="GQH13" s="321"/>
      <c r="GQI13" s="321"/>
      <c r="GQJ13" s="321"/>
      <c r="GQK13" s="321"/>
      <c r="GQL13" s="321"/>
      <c r="GQM13" s="321"/>
      <c r="GQN13" s="321"/>
      <c r="GQO13" s="321"/>
      <c r="GQP13" s="321"/>
      <c r="GQQ13" s="321"/>
      <c r="GQR13" s="321"/>
      <c r="GQS13" s="321"/>
      <c r="GQT13" s="321"/>
      <c r="GQU13" s="321"/>
      <c r="GQV13" s="321"/>
      <c r="GQW13" s="321"/>
      <c r="GQX13" s="321"/>
      <c r="GQY13" s="321"/>
      <c r="GQZ13" s="321"/>
      <c r="GRA13" s="321"/>
      <c r="GRB13" s="321"/>
      <c r="GRC13" s="321"/>
      <c r="GRD13" s="321"/>
      <c r="GRE13" s="321"/>
      <c r="GRF13" s="321"/>
      <c r="GRG13" s="321"/>
      <c r="GRH13" s="321"/>
      <c r="GRI13" s="321"/>
      <c r="GRJ13" s="321"/>
      <c r="GRK13" s="321"/>
      <c r="GRL13" s="321"/>
      <c r="GRM13" s="321"/>
      <c r="GRN13" s="321"/>
      <c r="GRO13" s="321"/>
      <c r="GRP13" s="321"/>
      <c r="GRQ13" s="321"/>
      <c r="GRR13" s="321"/>
      <c r="GRS13" s="321"/>
      <c r="GRT13" s="321"/>
      <c r="GRU13" s="321"/>
      <c r="GRV13" s="321"/>
      <c r="GRW13" s="321"/>
      <c r="GRX13" s="321"/>
      <c r="GRY13" s="321"/>
      <c r="GRZ13" s="321"/>
      <c r="GSA13" s="321"/>
      <c r="GSB13" s="321"/>
      <c r="GSC13" s="321"/>
      <c r="GSD13" s="321"/>
      <c r="GSE13" s="321"/>
      <c r="GSF13" s="321"/>
      <c r="GSG13" s="321"/>
      <c r="GSH13" s="321"/>
      <c r="GSI13" s="321"/>
      <c r="GSJ13" s="321"/>
      <c r="GSK13" s="321"/>
      <c r="GSL13" s="321"/>
      <c r="GSM13" s="321"/>
      <c r="GSN13" s="321"/>
      <c r="GSO13" s="321"/>
      <c r="GSP13" s="321"/>
      <c r="GSQ13" s="321"/>
      <c r="GSR13" s="321"/>
      <c r="GSS13" s="321"/>
      <c r="GST13" s="321"/>
      <c r="GSU13" s="321"/>
      <c r="GSV13" s="321"/>
      <c r="GSW13" s="321"/>
      <c r="GSX13" s="321"/>
      <c r="GSY13" s="321"/>
      <c r="GSZ13" s="321"/>
      <c r="GTA13" s="321"/>
      <c r="GTB13" s="321"/>
      <c r="GTC13" s="321"/>
      <c r="GTD13" s="321"/>
      <c r="GTE13" s="321"/>
      <c r="GTF13" s="321"/>
      <c r="GTG13" s="321"/>
      <c r="GTH13" s="321"/>
      <c r="GTI13" s="321"/>
      <c r="GTJ13" s="321"/>
      <c r="GTK13" s="321"/>
      <c r="GTL13" s="321"/>
      <c r="GTM13" s="321"/>
      <c r="GTN13" s="321"/>
      <c r="GTO13" s="321"/>
      <c r="GTP13" s="321"/>
      <c r="GTQ13" s="321"/>
      <c r="GTR13" s="321"/>
      <c r="GTS13" s="321"/>
      <c r="GTT13" s="321"/>
      <c r="GTU13" s="321"/>
      <c r="GTV13" s="321"/>
      <c r="GTW13" s="321"/>
      <c r="GTX13" s="321"/>
      <c r="GTY13" s="321"/>
      <c r="GTZ13" s="321"/>
      <c r="GUA13" s="321"/>
      <c r="GUB13" s="321"/>
      <c r="GUC13" s="321"/>
      <c r="GUD13" s="321"/>
      <c r="GUE13" s="321"/>
      <c r="GUF13" s="321"/>
      <c r="GUG13" s="321"/>
      <c r="GUH13" s="321"/>
      <c r="GUI13" s="321"/>
      <c r="GUJ13" s="321"/>
      <c r="GUK13" s="321"/>
      <c r="GUL13" s="321"/>
      <c r="GUM13" s="321"/>
      <c r="GUN13" s="321"/>
      <c r="GUO13" s="321"/>
      <c r="GUP13" s="321"/>
      <c r="GUQ13" s="321"/>
      <c r="GUR13" s="321"/>
      <c r="GUS13" s="321"/>
      <c r="GUT13" s="321"/>
      <c r="GUU13" s="321"/>
      <c r="GUV13" s="321"/>
      <c r="GUW13" s="321"/>
      <c r="GUX13" s="321"/>
      <c r="GUY13" s="321"/>
      <c r="GUZ13" s="321"/>
      <c r="GVA13" s="321"/>
      <c r="GVB13" s="321"/>
      <c r="GVC13" s="321"/>
      <c r="GVD13" s="321"/>
      <c r="GVE13" s="321"/>
      <c r="GVF13" s="321"/>
      <c r="GVG13" s="321"/>
      <c r="GVH13" s="321"/>
      <c r="GVI13" s="321"/>
      <c r="GVJ13" s="321"/>
      <c r="GVK13" s="321"/>
      <c r="GVL13" s="321"/>
      <c r="GVM13" s="321"/>
      <c r="GVN13" s="321"/>
      <c r="GVO13" s="321"/>
      <c r="GVP13" s="321"/>
      <c r="GVQ13" s="321"/>
      <c r="GVR13" s="321"/>
      <c r="GVS13" s="321"/>
      <c r="GVT13" s="321"/>
      <c r="GVU13" s="321"/>
      <c r="GVV13" s="321"/>
      <c r="GVW13" s="321"/>
      <c r="GVX13" s="321"/>
      <c r="GVY13" s="321"/>
      <c r="GVZ13" s="321"/>
      <c r="GWA13" s="321"/>
      <c r="GWB13" s="321"/>
      <c r="GWC13" s="321"/>
      <c r="GWD13" s="321"/>
      <c r="GWE13" s="321"/>
      <c r="GWF13" s="321"/>
      <c r="GWG13" s="321"/>
      <c r="GWH13" s="321"/>
      <c r="GWI13" s="321"/>
      <c r="GWJ13" s="321"/>
      <c r="GWK13" s="321"/>
      <c r="GWL13" s="321"/>
      <c r="GWM13" s="321"/>
      <c r="GWN13" s="321"/>
      <c r="GWO13" s="321"/>
      <c r="GWP13" s="321"/>
      <c r="GWQ13" s="321"/>
      <c r="GWR13" s="321"/>
      <c r="GWS13" s="321"/>
      <c r="GWT13" s="321"/>
      <c r="GWU13" s="321"/>
      <c r="GWV13" s="321"/>
      <c r="GWW13" s="321"/>
      <c r="GWX13" s="321"/>
      <c r="GWY13" s="321"/>
      <c r="GWZ13" s="321"/>
      <c r="GXA13" s="321"/>
      <c r="GXB13" s="321"/>
      <c r="GXC13" s="321"/>
      <c r="GXD13" s="321"/>
      <c r="GXE13" s="321"/>
      <c r="GXF13" s="321"/>
      <c r="GXG13" s="321"/>
      <c r="GXH13" s="321"/>
      <c r="GXI13" s="321"/>
      <c r="GXJ13" s="321"/>
      <c r="GXK13" s="321"/>
      <c r="GXL13" s="321"/>
      <c r="GXM13" s="321"/>
      <c r="GXN13" s="321"/>
      <c r="GXO13" s="321"/>
      <c r="GXP13" s="321"/>
      <c r="GXQ13" s="321"/>
      <c r="GXR13" s="321"/>
      <c r="GXS13" s="321"/>
      <c r="GXT13" s="321"/>
      <c r="GXU13" s="321"/>
      <c r="GXV13" s="321"/>
      <c r="GXW13" s="321"/>
      <c r="GXX13" s="321"/>
      <c r="GXY13" s="321"/>
      <c r="GXZ13" s="321"/>
      <c r="GYA13" s="321"/>
      <c r="GYB13" s="321"/>
      <c r="GYC13" s="321"/>
      <c r="GYD13" s="321"/>
      <c r="GYE13" s="321"/>
      <c r="GYF13" s="321"/>
      <c r="GYG13" s="321"/>
      <c r="GYH13" s="321"/>
      <c r="GYI13" s="321"/>
      <c r="GYJ13" s="321"/>
      <c r="GYK13" s="321"/>
      <c r="GYL13" s="321"/>
      <c r="GYM13" s="321"/>
      <c r="GYN13" s="321"/>
      <c r="GYO13" s="321"/>
      <c r="GYP13" s="321"/>
      <c r="GYQ13" s="321"/>
      <c r="GYR13" s="321"/>
      <c r="GYS13" s="321"/>
      <c r="GYT13" s="321"/>
      <c r="GYU13" s="321"/>
      <c r="GYV13" s="321"/>
      <c r="GYW13" s="321"/>
      <c r="GYX13" s="321"/>
      <c r="GYY13" s="321"/>
      <c r="GYZ13" s="321"/>
      <c r="GZA13" s="321"/>
      <c r="GZB13" s="321"/>
      <c r="GZC13" s="321"/>
      <c r="GZD13" s="321"/>
      <c r="GZE13" s="321"/>
      <c r="GZF13" s="321"/>
      <c r="GZG13" s="321"/>
      <c r="GZH13" s="321"/>
      <c r="GZI13" s="321"/>
      <c r="GZJ13" s="321"/>
      <c r="GZK13" s="321"/>
      <c r="GZL13" s="321"/>
      <c r="GZM13" s="321"/>
      <c r="GZN13" s="321"/>
      <c r="GZO13" s="321"/>
      <c r="GZP13" s="321"/>
      <c r="GZQ13" s="321"/>
      <c r="GZR13" s="321"/>
      <c r="GZS13" s="321"/>
      <c r="GZT13" s="321"/>
      <c r="GZU13" s="321"/>
      <c r="GZV13" s="321"/>
      <c r="GZW13" s="321"/>
      <c r="GZX13" s="321"/>
      <c r="GZY13" s="321"/>
      <c r="GZZ13" s="321"/>
      <c r="HAA13" s="321"/>
      <c r="HAB13" s="321"/>
      <c r="HAC13" s="321"/>
      <c r="HAD13" s="321"/>
      <c r="HAE13" s="321"/>
      <c r="HAF13" s="321"/>
      <c r="HAG13" s="321"/>
      <c r="HAH13" s="321"/>
      <c r="HAI13" s="321"/>
      <c r="HAJ13" s="321"/>
      <c r="HAK13" s="321"/>
      <c r="HAL13" s="321"/>
      <c r="HAM13" s="321"/>
      <c r="HAN13" s="321"/>
      <c r="HAO13" s="321"/>
      <c r="HAP13" s="321"/>
      <c r="HAQ13" s="321"/>
      <c r="HAR13" s="321"/>
      <c r="HAS13" s="321"/>
      <c r="HAT13" s="321"/>
      <c r="HAU13" s="321"/>
      <c r="HAV13" s="321"/>
      <c r="HAW13" s="321"/>
      <c r="HAX13" s="321"/>
      <c r="HAY13" s="321"/>
      <c r="HAZ13" s="321"/>
      <c r="HBA13" s="321"/>
      <c r="HBB13" s="321"/>
      <c r="HBC13" s="321"/>
      <c r="HBD13" s="321"/>
      <c r="HBE13" s="321"/>
      <c r="HBF13" s="321"/>
      <c r="HBG13" s="321"/>
      <c r="HBH13" s="321"/>
      <c r="HBI13" s="321"/>
      <c r="HBJ13" s="321"/>
      <c r="HBK13" s="321"/>
      <c r="HBL13" s="321"/>
      <c r="HBM13" s="321"/>
      <c r="HBN13" s="321"/>
      <c r="HBO13" s="321"/>
      <c r="HBP13" s="321"/>
      <c r="HBQ13" s="321"/>
      <c r="HBR13" s="321"/>
      <c r="HBS13" s="321"/>
      <c r="HBT13" s="321"/>
      <c r="HBU13" s="321"/>
      <c r="HBV13" s="321"/>
      <c r="HBW13" s="321"/>
      <c r="HBX13" s="321"/>
      <c r="HBY13" s="321"/>
      <c r="HBZ13" s="321"/>
      <c r="HCA13" s="321"/>
      <c r="HCB13" s="321"/>
      <c r="HCC13" s="321"/>
      <c r="HCD13" s="321"/>
      <c r="HCE13" s="321"/>
      <c r="HCF13" s="321"/>
      <c r="HCG13" s="321"/>
      <c r="HCH13" s="321"/>
      <c r="HCI13" s="321"/>
      <c r="HCJ13" s="321"/>
      <c r="HCK13" s="321"/>
      <c r="HCL13" s="321"/>
      <c r="HCM13" s="321"/>
      <c r="HCN13" s="321"/>
      <c r="HCO13" s="321"/>
      <c r="HCP13" s="321"/>
      <c r="HCQ13" s="321"/>
      <c r="HCR13" s="321"/>
      <c r="HCS13" s="321"/>
      <c r="HCT13" s="321"/>
      <c r="HCU13" s="321"/>
      <c r="HCV13" s="321"/>
      <c r="HCW13" s="321"/>
      <c r="HCX13" s="321"/>
      <c r="HCY13" s="321"/>
      <c r="HCZ13" s="321"/>
      <c r="HDA13" s="321"/>
      <c r="HDB13" s="321"/>
      <c r="HDC13" s="321"/>
      <c r="HDD13" s="321"/>
      <c r="HDE13" s="321"/>
      <c r="HDF13" s="321"/>
      <c r="HDG13" s="321"/>
      <c r="HDH13" s="321"/>
      <c r="HDI13" s="321"/>
      <c r="HDJ13" s="321"/>
      <c r="HDK13" s="321"/>
      <c r="HDL13" s="321"/>
      <c r="HDM13" s="321"/>
      <c r="HDN13" s="321"/>
      <c r="HDO13" s="321"/>
      <c r="HDP13" s="321"/>
      <c r="HDQ13" s="321"/>
      <c r="HDR13" s="321"/>
      <c r="HDS13" s="321"/>
      <c r="HDT13" s="321"/>
      <c r="HDU13" s="321"/>
      <c r="HDV13" s="321"/>
      <c r="HDW13" s="321"/>
      <c r="HDX13" s="321"/>
      <c r="HDY13" s="321"/>
      <c r="HDZ13" s="321"/>
      <c r="HEA13" s="321"/>
      <c r="HEB13" s="321"/>
      <c r="HEC13" s="321"/>
      <c r="HED13" s="321"/>
      <c r="HEE13" s="321"/>
      <c r="HEF13" s="321"/>
      <c r="HEG13" s="321"/>
      <c r="HEH13" s="321"/>
      <c r="HEI13" s="321"/>
      <c r="HEJ13" s="321"/>
      <c r="HEK13" s="321"/>
      <c r="HEL13" s="321"/>
      <c r="HEM13" s="321"/>
      <c r="HEN13" s="321"/>
      <c r="HEO13" s="321"/>
      <c r="HEP13" s="321"/>
      <c r="HEQ13" s="321"/>
      <c r="HER13" s="321"/>
      <c r="HES13" s="321"/>
      <c r="HET13" s="321"/>
      <c r="HEU13" s="321"/>
      <c r="HEV13" s="321"/>
      <c r="HEW13" s="321"/>
      <c r="HEX13" s="321"/>
      <c r="HEY13" s="321"/>
      <c r="HEZ13" s="321"/>
      <c r="HFA13" s="321"/>
      <c r="HFB13" s="321"/>
      <c r="HFC13" s="321"/>
      <c r="HFD13" s="321"/>
      <c r="HFE13" s="321"/>
      <c r="HFF13" s="321"/>
      <c r="HFG13" s="321"/>
      <c r="HFH13" s="321"/>
      <c r="HFI13" s="321"/>
      <c r="HFJ13" s="321"/>
      <c r="HFK13" s="321"/>
      <c r="HFL13" s="321"/>
      <c r="HFM13" s="321"/>
      <c r="HFN13" s="321"/>
      <c r="HFO13" s="321"/>
      <c r="HFP13" s="321"/>
      <c r="HFQ13" s="321"/>
      <c r="HFR13" s="321"/>
      <c r="HFS13" s="321"/>
      <c r="HFT13" s="321"/>
      <c r="HFU13" s="321"/>
      <c r="HFV13" s="321"/>
      <c r="HFW13" s="321"/>
      <c r="HFX13" s="321"/>
      <c r="HFY13" s="321"/>
      <c r="HFZ13" s="321"/>
      <c r="HGA13" s="321"/>
      <c r="HGB13" s="321"/>
      <c r="HGC13" s="321"/>
      <c r="HGD13" s="321"/>
      <c r="HGE13" s="321"/>
      <c r="HGF13" s="321"/>
      <c r="HGG13" s="321"/>
      <c r="HGH13" s="321"/>
      <c r="HGI13" s="321"/>
      <c r="HGJ13" s="321"/>
      <c r="HGK13" s="321"/>
      <c r="HGL13" s="321"/>
      <c r="HGM13" s="321"/>
      <c r="HGN13" s="321"/>
      <c r="HGO13" s="321"/>
      <c r="HGP13" s="321"/>
      <c r="HGQ13" s="321"/>
      <c r="HGR13" s="321"/>
      <c r="HGS13" s="321"/>
      <c r="HGT13" s="321"/>
      <c r="HGU13" s="321"/>
      <c r="HGV13" s="321"/>
      <c r="HGW13" s="321"/>
      <c r="HGX13" s="321"/>
      <c r="HGY13" s="321"/>
      <c r="HGZ13" s="321"/>
      <c r="HHA13" s="321"/>
      <c r="HHB13" s="321"/>
      <c r="HHC13" s="321"/>
      <c r="HHD13" s="321"/>
      <c r="HHE13" s="321"/>
      <c r="HHF13" s="321"/>
      <c r="HHG13" s="321"/>
      <c r="HHH13" s="321"/>
      <c r="HHI13" s="321"/>
      <c r="HHJ13" s="321"/>
      <c r="HHK13" s="321"/>
      <c r="HHL13" s="321"/>
      <c r="HHM13" s="321"/>
      <c r="HHN13" s="321"/>
      <c r="HHO13" s="321"/>
      <c r="HHP13" s="321"/>
      <c r="HHQ13" s="321"/>
      <c r="HHR13" s="321"/>
      <c r="HHS13" s="321"/>
      <c r="HHT13" s="321"/>
      <c r="HHU13" s="321"/>
      <c r="HHV13" s="321"/>
      <c r="HHW13" s="321"/>
      <c r="HHX13" s="321"/>
      <c r="HHY13" s="321"/>
      <c r="HHZ13" s="321"/>
      <c r="HIA13" s="321"/>
      <c r="HIB13" s="321"/>
      <c r="HIC13" s="321"/>
      <c r="HID13" s="321"/>
      <c r="HIE13" s="321"/>
      <c r="HIF13" s="321"/>
      <c r="HIG13" s="321"/>
      <c r="HIH13" s="321"/>
      <c r="HII13" s="321"/>
      <c r="HIJ13" s="321"/>
      <c r="HIK13" s="321"/>
      <c r="HIL13" s="321"/>
      <c r="HIM13" s="321"/>
      <c r="HIN13" s="321"/>
      <c r="HIO13" s="321"/>
      <c r="HIP13" s="321"/>
      <c r="HIQ13" s="321"/>
      <c r="HIR13" s="321"/>
      <c r="HIS13" s="321"/>
      <c r="HIT13" s="321"/>
      <c r="HIU13" s="321"/>
      <c r="HIV13" s="321"/>
      <c r="HIW13" s="321"/>
      <c r="HIX13" s="321"/>
      <c r="HIY13" s="321"/>
      <c r="HIZ13" s="321"/>
      <c r="HJA13" s="321"/>
      <c r="HJB13" s="321"/>
      <c r="HJC13" s="321"/>
      <c r="HJD13" s="321"/>
      <c r="HJE13" s="321"/>
      <c r="HJF13" s="321"/>
      <c r="HJG13" s="321"/>
      <c r="HJH13" s="321"/>
      <c r="HJI13" s="321"/>
      <c r="HJJ13" s="321"/>
      <c r="HJK13" s="321"/>
      <c r="HJL13" s="321"/>
      <c r="HJM13" s="321"/>
      <c r="HJN13" s="321"/>
      <c r="HJO13" s="321"/>
      <c r="HJP13" s="321"/>
      <c r="HJQ13" s="321"/>
      <c r="HJR13" s="321"/>
      <c r="HJS13" s="321"/>
      <c r="HJT13" s="321"/>
      <c r="HJU13" s="321"/>
      <c r="HJV13" s="321"/>
      <c r="HJW13" s="321"/>
      <c r="HJX13" s="321"/>
      <c r="HJY13" s="321"/>
      <c r="HJZ13" s="321"/>
      <c r="HKA13" s="321"/>
      <c r="HKB13" s="321"/>
      <c r="HKC13" s="321"/>
      <c r="HKD13" s="321"/>
      <c r="HKE13" s="321"/>
      <c r="HKF13" s="321"/>
      <c r="HKG13" s="321"/>
      <c r="HKH13" s="321"/>
      <c r="HKI13" s="321"/>
      <c r="HKJ13" s="321"/>
      <c r="HKK13" s="321"/>
      <c r="HKL13" s="321"/>
      <c r="HKM13" s="321"/>
      <c r="HKN13" s="321"/>
      <c r="HKO13" s="321"/>
      <c r="HKP13" s="321"/>
      <c r="HKQ13" s="321"/>
      <c r="HKR13" s="321"/>
      <c r="HKS13" s="321"/>
      <c r="HKT13" s="321"/>
      <c r="HKU13" s="321"/>
      <c r="HKV13" s="321"/>
      <c r="HKW13" s="321"/>
      <c r="HKX13" s="321"/>
      <c r="HKY13" s="321"/>
      <c r="HKZ13" s="321"/>
      <c r="HLA13" s="321"/>
      <c r="HLB13" s="321"/>
      <c r="HLC13" s="321"/>
      <c r="HLD13" s="321"/>
      <c r="HLE13" s="321"/>
      <c r="HLF13" s="321"/>
      <c r="HLG13" s="321"/>
      <c r="HLH13" s="321"/>
      <c r="HLI13" s="321"/>
      <c r="HLJ13" s="321"/>
      <c r="HLK13" s="321"/>
      <c r="HLL13" s="321"/>
      <c r="HLM13" s="321"/>
      <c r="HLN13" s="321"/>
      <c r="HLO13" s="321"/>
      <c r="HLP13" s="321"/>
      <c r="HLQ13" s="321"/>
      <c r="HLR13" s="321"/>
      <c r="HLS13" s="321"/>
      <c r="HLT13" s="321"/>
      <c r="HLU13" s="321"/>
      <c r="HLV13" s="321"/>
      <c r="HLW13" s="321"/>
      <c r="HLX13" s="321"/>
      <c r="HLY13" s="321"/>
      <c r="HLZ13" s="321"/>
      <c r="HMA13" s="321"/>
      <c r="HMB13" s="321"/>
      <c r="HMC13" s="321"/>
      <c r="HMD13" s="321"/>
      <c r="HME13" s="321"/>
      <c r="HMF13" s="321"/>
      <c r="HMG13" s="321"/>
      <c r="HMH13" s="321"/>
      <c r="HMI13" s="321"/>
      <c r="HMJ13" s="321"/>
      <c r="HMK13" s="321"/>
      <c r="HML13" s="321"/>
      <c r="HMM13" s="321"/>
      <c r="HMN13" s="321"/>
      <c r="HMO13" s="321"/>
      <c r="HMP13" s="321"/>
      <c r="HMQ13" s="321"/>
      <c r="HMR13" s="321"/>
      <c r="HMS13" s="321"/>
      <c r="HMT13" s="321"/>
      <c r="HMU13" s="321"/>
      <c r="HMV13" s="321"/>
      <c r="HMW13" s="321"/>
      <c r="HMX13" s="321"/>
      <c r="HMY13" s="321"/>
      <c r="HMZ13" s="321"/>
      <c r="HNA13" s="321"/>
      <c r="HNB13" s="321"/>
      <c r="HNC13" s="321"/>
      <c r="HND13" s="321"/>
      <c r="HNE13" s="321"/>
      <c r="HNF13" s="321"/>
      <c r="HNG13" s="321"/>
      <c r="HNH13" s="321"/>
      <c r="HNI13" s="321"/>
      <c r="HNJ13" s="321"/>
      <c r="HNK13" s="321"/>
      <c r="HNL13" s="321"/>
      <c r="HNM13" s="321"/>
      <c r="HNN13" s="321"/>
      <c r="HNO13" s="321"/>
      <c r="HNP13" s="321"/>
      <c r="HNQ13" s="321"/>
      <c r="HNR13" s="321"/>
      <c r="HNS13" s="321"/>
      <c r="HNT13" s="321"/>
      <c r="HNU13" s="321"/>
      <c r="HNV13" s="321"/>
      <c r="HNW13" s="321"/>
      <c r="HNX13" s="321"/>
      <c r="HNY13" s="321"/>
      <c r="HNZ13" s="321"/>
      <c r="HOA13" s="321"/>
      <c r="HOB13" s="321"/>
      <c r="HOC13" s="321"/>
      <c r="HOD13" s="321"/>
      <c r="HOE13" s="321"/>
      <c r="HOF13" s="321"/>
      <c r="HOG13" s="321"/>
      <c r="HOH13" s="321"/>
      <c r="HOI13" s="321"/>
      <c r="HOJ13" s="321"/>
      <c r="HOK13" s="321"/>
      <c r="HOL13" s="321"/>
      <c r="HOM13" s="321"/>
      <c r="HON13" s="321"/>
      <c r="HOO13" s="321"/>
      <c r="HOP13" s="321"/>
      <c r="HOQ13" s="321"/>
      <c r="HOR13" s="321"/>
      <c r="HOS13" s="321"/>
      <c r="HOT13" s="321"/>
      <c r="HOU13" s="321"/>
      <c r="HOV13" s="321"/>
      <c r="HOW13" s="321"/>
      <c r="HOX13" s="321"/>
      <c r="HOY13" s="321"/>
      <c r="HOZ13" s="321"/>
      <c r="HPA13" s="321"/>
      <c r="HPB13" s="321"/>
      <c r="HPC13" s="321"/>
      <c r="HPD13" s="321"/>
      <c r="HPE13" s="321"/>
      <c r="HPF13" s="321"/>
      <c r="HPG13" s="321"/>
      <c r="HPH13" s="321"/>
      <c r="HPI13" s="321"/>
      <c r="HPJ13" s="321"/>
      <c r="HPK13" s="321"/>
      <c r="HPL13" s="321"/>
      <c r="HPM13" s="321"/>
      <c r="HPN13" s="321"/>
      <c r="HPO13" s="321"/>
      <c r="HPP13" s="321"/>
      <c r="HPQ13" s="321"/>
      <c r="HPR13" s="321"/>
      <c r="HPS13" s="321"/>
      <c r="HPT13" s="321"/>
      <c r="HPU13" s="321"/>
      <c r="HPV13" s="321"/>
      <c r="HPW13" s="321"/>
      <c r="HPX13" s="321"/>
      <c r="HPY13" s="321"/>
      <c r="HPZ13" s="321"/>
      <c r="HQA13" s="321"/>
      <c r="HQB13" s="321"/>
      <c r="HQC13" s="321"/>
      <c r="HQD13" s="321"/>
      <c r="HQE13" s="321"/>
      <c r="HQF13" s="321"/>
      <c r="HQG13" s="321"/>
      <c r="HQH13" s="321"/>
      <c r="HQI13" s="321"/>
      <c r="HQJ13" s="321"/>
      <c r="HQK13" s="321"/>
      <c r="HQL13" s="321"/>
      <c r="HQM13" s="321"/>
      <c r="HQN13" s="321"/>
      <c r="HQO13" s="321"/>
      <c r="HQP13" s="321"/>
      <c r="HQQ13" s="321"/>
      <c r="HQR13" s="321"/>
      <c r="HQS13" s="321"/>
      <c r="HQT13" s="321"/>
      <c r="HQU13" s="321"/>
      <c r="HQV13" s="321"/>
      <c r="HQW13" s="321"/>
      <c r="HQX13" s="321"/>
      <c r="HQY13" s="321"/>
      <c r="HQZ13" s="321"/>
      <c r="HRA13" s="321"/>
      <c r="HRB13" s="321"/>
      <c r="HRC13" s="321"/>
      <c r="HRD13" s="321"/>
      <c r="HRE13" s="321"/>
      <c r="HRF13" s="321"/>
      <c r="HRG13" s="321"/>
      <c r="HRH13" s="321"/>
      <c r="HRI13" s="321"/>
      <c r="HRJ13" s="321"/>
      <c r="HRK13" s="321"/>
      <c r="HRL13" s="321"/>
      <c r="HRM13" s="321"/>
      <c r="HRN13" s="321"/>
      <c r="HRO13" s="321"/>
      <c r="HRP13" s="321"/>
      <c r="HRQ13" s="321"/>
      <c r="HRR13" s="321"/>
      <c r="HRS13" s="321"/>
      <c r="HRT13" s="321"/>
      <c r="HRU13" s="321"/>
      <c r="HRV13" s="321"/>
      <c r="HRW13" s="321"/>
      <c r="HRX13" s="321"/>
      <c r="HRY13" s="321"/>
      <c r="HRZ13" s="321"/>
      <c r="HSA13" s="321"/>
      <c r="HSB13" s="321"/>
      <c r="HSC13" s="321"/>
      <c r="HSD13" s="321"/>
      <c r="HSE13" s="321"/>
      <c r="HSF13" s="321"/>
      <c r="HSG13" s="321"/>
      <c r="HSH13" s="321"/>
      <c r="HSI13" s="321"/>
      <c r="HSJ13" s="321"/>
      <c r="HSK13" s="321"/>
      <c r="HSL13" s="321"/>
      <c r="HSM13" s="321"/>
      <c r="HSN13" s="321"/>
      <c r="HSO13" s="321"/>
      <c r="HSP13" s="321"/>
      <c r="HSQ13" s="321"/>
      <c r="HSR13" s="321"/>
      <c r="HSS13" s="321"/>
      <c r="HST13" s="321"/>
      <c r="HSU13" s="321"/>
      <c r="HSV13" s="321"/>
      <c r="HSW13" s="321"/>
      <c r="HSX13" s="321"/>
      <c r="HSY13" s="321"/>
      <c r="HSZ13" s="321"/>
      <c r="HTA13" s="321"/>
      <c r="HTB13" s="321"/>
      <c r="HTC13" s="321"/>
      <c r="HTD13" s="321"/>
      <c r="HTE13" s="321"/>
      <c r="HTF13" s="321"/>
      <c r="HTG13" s="321"/>
      <c r="HTH13" s="321"/>
      <c r="HTI13" s="321"/>
      <c r="HTJ13" s="321"/>
      <c r="HTK13" s="321"/>
      <c r="HTL13" s="321"/>
      <c r="HTM13" s="321"/>
      <c r="HTN13" s="321"/>
      <c r="HTO13" s="321"/>
      <c r="HTP13" s="321"/>
      <c r="HTQ13" s="321"/>
      <c r="HTR13" s="321"/>
      <c r="HTS13" s="321"/>
      <c r="HTT13" s="321"/>
      <c r="HTU13" s="321"/>
      <c r="HTV13" s="321"/>
      <c r="HTW13" s="321"/>
      <c r="HTX13" s="321"/>
      <c r="HTY13" s="321"/>
      <c r="HTZ13" s="321"/>
      <c r="HUA13" s="321"/>
      <c r="HUB13" s="321"/>
      <c r="HUC13" s="321"/>
      <c r="HUD13" s="321"/>
      <c r="HUE13" s="321"/>
      <c r="HUF13" s="321"/>
      <c r="HUG13" s="321"/>
      <c r="HUH13" s="321"/>
      <c r="HUI13" s="321"/>
      <c r="HUJ13" s="321"/>
      <c r="HUK13" s="321"/>
      <c r="HUL13" s="321"/>
      <c r="HUM13" s="321"/>
      <c r="HUN13" s="321"/>
      <c r="HUO13" s="321"/>
      <c r="HUP13" s="321"/>
      <c r="HUQ13" s="321"/>
      <c r="HUR13" s="321"/>
      <c r="HUS13" s="321"/>
      <c r="HUT13" s="321"/>
      <c r="HUU13" s="321"/>
      <c r="HUV13" s="321"/>
      <c r="HUW13" s="321"/>
      <c r="HUX13" s="321"/>
      <c r="HUY13" s="321"/>
      <c r="HUZ13" s="321"/>
      <c r="HVA13" s="321"/>
      <c r="HVB13" s="321"/>
      <c r="HVC13" s="321"/>
      <c r="HVD13" s="321"/>
      <c r="HVE13" s="321"/>
      <c r="HVF13" s="321"/>
      <c r="HVG13" s="321"/>
      <c r="HVH13" s="321"/>
      <c r="HVI13" s="321"/>
      <c r="HVJ13" s="321"/>
      <c r="HVK13" s="321"/>
      <c r="HVL13" s="321"/>
      <c r="HVM13" s="321"/>
      <c r="HVN13" s="321"/>
      <c r="HVO13" s="321"/>
      <c r="HVP13" s="321"/>
      <c r="HVQ13" s="321"/>
      <c r="HVR13" s="321"/>
      <c r="HVS13" s="321"/>
      <c r="HVT13" s="321"/>
      <c r="HVU13" s="321"/>
      <c r="HVV13" s="321"/>
      <c r="HVW13" s="321"/>
      <c r="HVX13" s="321"/>
      <c r="HVY13" s="321"/>
      <c r="HVZ13" s="321"/>
      <c r="HWA13" s="321"/>
      <c r="HWB13" s="321"/>
      <c r="HWC13" s="321"/>
      <c r="HWD13" s="321"/>
      <c r="HWE13" s="321"/>
      <c r="HWF13" s="321"/>
      <c r="HWG13" s="321"/>
      <c r="HWH13" s="321"/>
      <c r="HWI13" s="321"/>
      <c r="HWJ13" s="321"/>
      <c r="HWK13" s="321"/>
      <c r="HWL13" s="321"/>
      <c r="HWM13" s="321"/>
      <c r="HWN13" s="321"/>
      <c r="HWO13" s="321"/>
      <c r="HWP13" s="321"/>
      <c r="HWQ13" s="321"/>
      <c r="HWR13" s="321"/>
      <c r="HWS13" s="321"/>
      <c r="HWT13" s="321"/>
      <c r="HWU13" s="321"/>
      <c r="HWV13" s="321"/>
      <c r="HWW13" s="321"/>
      <c r="HWX13" s="321"/>
      <c r="HWY13" s="321"/>
      <c r="HWZ13" s="321"/>
      <c r="HXA13" s="321"/>
      <c r="HXB13" s="321"/>
      <c r="HXC13" s="321"/>
      <c r="HXD13" s="321"/>
      <c r="HXE13" s="321"/>
      <c r="HXF13" s="321"/>
      <c r="HXG13" s="321"/>
      <c r="HXH13" s="321"/>
      <c r="HXI13" s="321"/>
      <c r="HXJ13" s="321"/>
      <c r="HXK13" s="321"/>
      <c r="HXL13" s="321"/>
      <c r="HXM13" s="321"/>
      <c r="HXN13" s="321"/>
      <c r="HXO13" s="321"/>
      <c r="HXP13" s="321"/>
      <c r="HXQ13" s="321"/>
      <c r="HXR13" s="321"/>
      <c r="HXS13" s="321"/>
      <c r="HXT13" s="321"/>
      <c r="HXU13" s="321"/>
      <c r="HXV13" s="321"/>
      <c r="HXW13" s="321"/>
      <c r="HXX13" s="321"/>
      <c r="HXY13" s="321"/>
      <c r="HXZ13" s="321"/>
      <c r="HYA13" s="321"/>
      <c r="HYB13" s="321"/>
      <c r="HYC13" s="321"/>
      <c r="HYD13" s="321"/>
      <c r="HYE13" s="321"/>
      <c r="HYF13" s="321"/>
      <c r="HYG13" s="321"/>
      <c r="HYH13" s="321"/>
      <c r="HYI13" s="321"/>
      <c r="HYJ13" s="321"/>
      <c r="HYK13" s="321"/>
      <c r="HYL13" s="321"/>
      <c r="HYM13" s="321"/>
      <c r="HYN13" s="321"/>
      <c r="HYO13" s="321"/>
      <c r="HYP13" s="321"/>
      <c r="HYQ13" s="321"/>
      <c r="HYR13" s="321"/>
      <c r="HYS13" s="321"/>
      <c r="HYT13" s="321"/>
      <c r="HYU13" s="321"/>
      <c r="HYV13" s="321"/>
      <c r="HYW13" s="321"/>
      <c r="HYX13" s="321"/>
      <c r="HYY13" s="321"/>
      <c r="HYZ13" s="321"/>
      <c r="HZA13" s="321"/>
      <c r="HZB13" s="321"/>
      <c r="HZC13" s="321"/>
      <c r="HZD13" s="321"/>
      <c r="HZE13" s="321"/>
      <c r="HZF13" s="321"/>
      <c r="HZG13" s="321"/>
      <c r="HZH13" s="321"/>
      <c r="HZI13" s="321"/>
      <c r="HZJ13" s="321"/>
      <c r="HZK13" s="321"/>
      <c r="HZL13" s="321"/>
      <c r="HZM13" s="321"/>
      <c r="HZN13" s="321"/>
      <c r="HZO13" s="321"/>
      <c r="HZP13" s="321"/>
      <c r="HZQ13" s="321"/>
      <c r="HZR13" s="321"/>
      <c r="HZS13" s="321"/>
      <c r="HZT13" s="321"/>
      <c r="HZU13" s="321"/>
      <c r="HZV13" s="321"/>
      <c r="HZW13" s="321"/>
      <c r="HZX13" s="321"/>
      <c r="HZY13" s="321"/>
      <c r="HZZ13" s="321"/>
      <c r="IAA13" s="321"/>
      <c r="IAB13" s="321"/>
      <c r="IAC13" s="321"/>
      <c r="IAD13" s="321"/>
      <c r="IAE13" s="321"/>
      <c r="IAF13" s="321"/>
      <c r="IAG13" s="321"/>
      <c r="IAH13" s="321"/>
      <c r="IAI13" s="321"/>
      <c r="IAJ13" s="321"/>
      <c r="IAK13" s="321"/>
      <c r="IAL13" s="321"/>
      <c r="IAM13" s="321"/>
      <c r="IAN13" s="321"/>
      <c r="IAO13" s="321"/>
      <c r="IAP13" s="321"/>
      <c r="IAQ13" s="321"/>
      <c r="IAR13" s="321"/>
      <c r="IAS13" s="321"/>
      <c r="IAT13" s="321"/>
      <c r="IAU13" s="321"/>
      <c r="IAV13" s="321"/>
      <c r="IAW13" s="321"/>
      <c r="IAX13" s="321"/>
      <c r="IAY13" s="321"/>
      <c r="IAZ13" s="321"/>
      <c r="IBA13" s="321"/>
      <c r="IBB13" s="321"/>
      <c r="IBC13" s="321"/>
      <c r="IBD13" s="321"/>
      <c r="IBE13" s="321"/>
      <c r="IBF13" s="321"/>
      <c r="IBG13" s="321"/>
      <c r="IBH13" s="321"/>
      <c r="IBI13" s="321"/>
      <c r="IBJ13" s="321"/>
      <c r="IBK13" s="321"/>
      <c r="IBL13" s="321"/>
      <c r="IBM13" s="321"/>
      <c r="IBN13" s="321"/>
      <c r="IBO13" s="321"/>
      <c r="IBP13" s="321"/>
      <c r="IBQ13" s="321"/>
      <c r="IBR13" s="321"/>
      <c r="IBS13" s="321"/>
      <c r="IBT13" s="321"/>
      <c r="IBU13" s="321"/>
      <c r="IBV13" s="321"/>
      <c r="IBW13" s="321"/>
      <c r="IBX13" s="321"/>
      <c r="IBY13" s="321"/>
      <c r="IBZ13" s="321"/>
      <c r="ICA13" s="321"/>
      <c r="ICB13" s="321"/>
      <c r="ICC13" s="321"/>
      <c r="ICD13" s="321"/>
      <c r="ICE13" s="321"/>
      <c r="ICF13" s="321"/>
      <c r="ICG13" s="321"/>
      <c r="ICH13" s="321"/>
      <c r="ICI13" s="321"/>
      <c r="ICJ13" s="321"/>
      <c r="ICK13" s="321"/>
      <c r="ICL13" s="321"/>
      <c r="ICM13" s="321"/>
      <c r="ICN13" s="321"/>
      <c r="ICO13" s="321"/>
      <c r="ICP13" s="321"/>
      <c r="ICQ13" s="321"/>
      <c r="ICR13" s="321"/>
      <c r="ICS13" s="321"/>
      <c r="ICT13" s="321"/>
      <c r="ICU13" s="321"/>
      <c r="ICV13" s="321"/>
      <c r="ICW13" s="321"/>
      <c r="ICX13" s="321"/>
      <c r="ICY13" s="321"/>
      <c r="ICZ13" s="321"/>
      <c r="IDA13" s="321"/>
      <c r="IDB13" s="321"/>
      <c r="IDC13" s="321"/>
      <c r="IDD13" s="321"/>
      <c r="IDE13" s="321"/>
      <c r="IDF13" s="321"/>
      <c r="IDG13" s="321"/>
      <c r="IDH13" s="321"/>
      <c r="IDI13" s="321"/>
      <c r="IDJ13" s="321"/>
      <c r="IDK13" s="321"/>
      <c r="IDL13" s="321"/>
      <c r="IDM13" s="321"/>
      <c r="IDN13" s="321"/>
      <c r="IDO13" s="321"/>
      <c r="IDP13" s="321"/>
      <c r="IDQ13" s="321"/>
      <c r="IDR13" s="321"/>
      <c r="IDS13" s="321"/>
      <c r="IDT13" s="321"/>
      <c r="IDU13" s="321"/>
      <c r="IDV13" s="321"/>
      <c r="IDW13" s="321"/>
      <c r="IDX13" s="321"/>
      <c r="IDY13" s="321"/>
      <c r="IDZ13" s="321"/>
      <c r="IEA13" s="321"/>
      <c r="IEB13" s="321"/>
      <c r="IEC13" s="321"/>
      <c r="IED13" s="321"/>
      <c r="IEE13" s="321"/>
      <c r="IEF13" s="321"/>
      <c r="IEG13" s="321"/>
      <c r="IEH13" s="321"/>
      <c r="IEI13" s="321"/>
      <c r="IEJ13" s="321"/>
      <c r="IEK13" s="321"/>
      <c r="IEL13" s="321"/>
      <c r="IEM13" s="321"/>
      <c r="IEN13" s="321"/>
      <c r="IEO13" s="321"/>
      <c r="IEP13" s="321"/>
      <c r="IEQ13" s="321"/>
      <c r="IER13" s="321"/>
      <c r="IES13" s="321"/>
      <c r="IET13" s="321"/>
      <c r="IEU13" s="321"/>
      <c r="IEV13" s="321"/>
      <c r="IEW13" s="321"/>
      <c r="IEX13" s="321"/>
      <c r="IEY13" s="321"/>
      <c r="IEZ13" s="321"/>
      <c r="IFA13" s="321"/>
      <c r="IFB13" s="321"/>
      <c r="IFC13" s="321"/>
      <c r="IFD13" s="321"/>
      <c r="IFE13" s="321"/>
      <c r="IFF13" s="321"/>
      <c r="IFG13" s="321"/>
      <c r="IFH13" s="321"/>
      <c r="IFI13" s="321"/>
      <c r="IFJ13" s="321"/>
      <c r="IFK13" s="321"/>
      <c r="IFL13" s="321"/>
      <c r="IFM13" s="321"/>
      <c r="IFN13" s="321"/>
      <c r="IFO13" s="321"/>
      <c r="IFP13" s="321"/>
      <c r="IFQ13" s="321"/>
      <c r="IFR13" s="321"/>
      <c r="IFS13" s="321"/>
      <c r="IFT13" s="321"/>
      <c r="IFU13" s="321"/>
      <c r="IFV13" s="321"/>
      <c r="IFW13" s="321"/>
      <c r="IFX13" s="321"/>
      <c r="IFY13" s="321"/>
      <c r="IFZ13" s="321"/>
      <c r="IGA13" s="321"/>
      <c r="IGB13" s="321"/>
      <c r="IGC13" s="321"/>
      <c r="IGD13" s="321"/>
      <c r="IGE13" s="321"/>
      <c r="IGF13" s="321"/>
      <c r="IGG13" s="321"/>
      <c r="IGH13" s="321"/>
      <c r="IGI13" s="321"/>
      <c r="IGJ13" s="321"/>
      <c r="IGK13" s="321"/>
      <c r="IGL13" s="321"/>
      <c r="IGM13" s="321"/>
      <c r="IGN13" s="321"/>
      <c r="IGO13" s="321"/>
      <c r="IGP13" s="321"/>
      <c r="IGQ13" s="321"/>
      <c r="IGR13" s="321"/>
      <c r="IGS13" s="321"/>
      <c r="IGT13" s="321"/>
      <c r="IGU13" s="321"/>
      <c r="IGV13" s="321"/>
      <c r="IGW13" s="321"/>
      <c r="IGX13" s="321"/>
      <c r="IGY13" s="321"/>
      <c r="IGZ13" s="321"/>
      <c r="IHA13" s="321"/>
      <c r="IHB13" s="321"/>
      <c r="IHC13" s="321"/>
      <c r="IHD13" s="321"/>
      <c r="IHE13" s="321"/>
      <c r="IHF13" s="321"/>
      <c r="IHG13" s="321"/>
      <c r="IHH13" s="321"/>
      <c r="IHI13" s="321"/>
      <c r="IHJ13" s="321"/>
      <c r="IHK13" s="321"/>
      <c r="IHL13" s="321"/>
      <c r="IHM13" s="321"/>
      <c r="IHN13" s="321"/>
      <c r="IHO13" s="321"/>
      <c r="IHP13" s="321"/>
      <c r="IHQ13" s="321"/>
      <c r="IHR13" s="321"/>
      <c r="IHS13" s="321"/>
      <c r="IHT13" s="321"/>
      <c r="IHU13" s="321"/>
      <c r="IHV13" s="321"/>
      <c r="IHW13" s="321"/>
      <c r="IHX13" s="321"/>
      <c r="IHY13" s="321"/>
      <c r="IHZ13" s="321"/>
      <c r="IIA13" s="321"/>
      <c r="IIB13" s="321"/>
      <c r="IIC13" s="321"/>
      <c r="IID13" s="321"/>
      <c r="IIE13" s="321"/>
      <c r="IIF13" s="321"/>
      <c r="IIG13" s="321"/>
      <c r="IIH13" s="321"/>
      <c r="III13" s="321"/>
      <c r="IIJ13" s="321"/>
      <c r="IIK13" s="321"/>
      <c r="IIL13" s="321"/>
      <c r="IIM13" s="321"/>
      <c r="IIN13" s="321"/>
      <c r="IIO13" s="321"/>
      <c r="IIP13" s="321"/>
      <c r="IIQ13" s="321"/>
      <c r="IIR13" s="321"/>
      <c r="IIS13" s="321"/>
      <c r="IIT13" s="321"/>
      <c r="IIU13" s="321"/>
      <c r="IIV13" s="321"/>
      <c r="IIW13" s="321"/>
      <c r="IIX13" s="321"/>
      <c r="IIY13" s="321"/>
      <c r="IIZ13" s="321"/>
      <c r="IJA13" s="321"/>
      <c r="IJB13" s="321"/>
      <c r="IJC13" s="321"/>
      <c r="IJD13" s="321"/>
      <c r="IJE13" s="321"/>
      <c r="IJF13" s="321"/>
      <c r="IJG13" s="321"/>
      <c r="IJH13" s="321"/>
      <c r="IJI13" s="321"/>
      <c r="IJJ13" s="321"/>
      <c r="IJK13" s="321"/>
      <c r="IJL13" s="321"/>
      <c r="IJM13" s="321"/>
      <c r="IJN13" s="321"/>
      <c r="IJO13" s="321"/>
      <c r="IJP13" s="321"/>
      <c r="IJQ13" s="321"/>
      <c r="IJR13" s="321"/>
      <c r="IJS13" s="321"/>
      <c r="IJT13" s="321"/>
      <c r="IJU13" s="321"/>
      <c r="IJV13" s="321"/>
      <c r="IJW13" s="321"/>
      <c r="IJX13" s="321"/>
      <c r="IJY13" s="321"/>
      <c r="IJZ13" s="321"/>
      <c r="IKA13" s="321"/>
      <c r="IKB13" s="321"/>
      <c r="IKC13" s="321"/>
      <c r="IKD13" s="321"/>
      <c r="IKE13" s="321"/>
      <c r="IKF13" s="321"/>
      <c r="IKG13" s="321"/>
      <c r="IKH13" s="321"/>
      <c r="IKI13" s="321"/>
      <c r="IKJ13" s="321"/>
      <c r="IKK13" s="321"/>
      <c r="IKL13" s="321"/>
      <c r="IKM13" s="321"/>
      <c r="IKN13" s="321"/>
      <c r="IKO13" s="321"/>
      <c r="IKP13" s="321"/>
      <c r="IKQ13" s="321"/>
      <c r="IKR13" s="321"/>
      <c r="IKS13" s="321"/>
      <c r="IKT13" s="321"/>
      <c r="IKU13" s="321"/>
      <c r="IKV13" s="321"/>
      <c r="IKW13" s="321"/>
      <c r="IKX13" s="321"/>
      <c r="IKY13" s="321"/>
      <c r="IKZ13" s="321"/>
      <c r="ILA13" s="321"/>
      <c r="ILB13" s="321"/>
      <c r="ILC13" s="321"/>
      <c r="ILD13" s="321"/>
      <c r="ILE13" s="321"/>
      <c r="ILF13" s="321"/>
      <c r="ILG13" s="321"/>
      <c r="ILH13" s="321"/>
      <c r="ILI13" s="321"/>
      <c r="ILJ13" s="321"/>
      <c r="ILK13" s="321"/>
      <c r="ILL13" s="321"/>
      <c r="ILM13" s="321"/>
      <c r="ILN13" s="321"/>
      <c r="ILO13" s="321"/>
      <c r="ILP13" s="321"/>
      <c r="ILQ13" s="321"/>
      <c r="ILR13" s="321"/>
      <c r="ILS13" s="321"/>
      <c r="ILT13" s="321"/>
      <c r="ILU13" s="321"/>
      <c r="ILV13" s="321"/>
      <c r="ILW13" s="321"/>
      <c r="ILX13" s="321"/>
      <c r="ILY13" s="321"/>
      <c r="ILZ13" s="321"/>
      <c r="IMA13" s="321"/>
      <c r="IMB13" s="321"/>
      <c r="IMC13" s="321"/>
      <c r="IMD13" s="321"/>
      <c r="IME13" s="321"/>
      <c r="IMF13" s="321"/>
      <c r="IMG13" s="321"/>
      <c r="IMH13" s="321"/>
      <c r="IMI13" s="321"/>
      <c r="IMJ13" s="321"/>
      <c r="IMK13" s="321"/>
      <c r="IML13" s="321"/>
      <c r="IMM13" s="321"/>
      <c r="IMN13" s="321"/>
      <c r="IMO13" s="321"/>
      <c r="IMP13" s="321"/>
      <c r="IMQ13" s="321"/>
      <c r="IMR13" s="321"/>
      <c r="IMS13" s="321"/>
      <c r="IMT13" s="321"/>
      <c r="IMU13" s="321"/>
      <c r="IMV13" s="321"/>
      <c r="IMW13" s="321"/>
      <c r="IMX13" s="321"/>
      <c r="IMY13" s="321"/>
      <c r="IMZ13" s="321"/>
      <c r="INA13" s="321"/>
      <c r="INB13" s="321"/>
      <c r="INC13" s="321"/>
      <c r="IND13" s="321"/>
      <c r="INE13" s="321"/>
      <c r="INF13" s="321"/>
      <c r="ING13" s="321"/>
      <c r="INH13" s="321"/>
      <c r="INI13" s="321"/>
      <c r="INJ13" s="321"/>
      <c r="INK13" s="321"/>
      <c r="INL13" s="321"/>
      <c r="INM13" s="321"/>
      <c r="INN13" s="321"/>
      <c r="INO13" s="321"/>
      <c r="INP13" s="321"/>
      <c r="INQ13" s="321"/>
      <c r="INR13" s="321"/>
      <c r="INS13" s="321"/>
      <c r="INT13" s="321"/>
      <c r="INU13" s="321"/>
      <c r="INV13" s="321"/>
      <c r="INW13" s="321"/>
      <c r="INX13" s="321"/>
      <c r="INY13" s="321"/>
      <c r="INZ13" s="321"/>
      <c r="IOA13" s="321"/>
      <c r="IOB13" s="321"/>
      <c r="IOC13" s="321"/>
      <c r="IOD13" s="321"/>
      <c r="IOE13" s="321"/>
      <c r="IOF13" s="321"/>
      <c r="IOG13" s="321"/>
      <c r="IOH13" s="321"/>
      <c r="IOI13" s="321"/>
      <c r="IOJ13" s="321"/>
      <c r="IOK13" s="321"/>
      <c r="IOL13" s="321"/>
      <c r="IOM13" s="321"/>
      <c r="ION13" s="321"/>
      <c r="IOO13" s="321"/>
      <c r="IOP13" s="321"/>
      <c r="IOQ13" s="321"/>
      <c r="IOR13" s="321"/>
      <c r="IOS13" s="321"/>
      <c r="IOT13" s="321"/>
      <c r="IOU13" s="321"/>
      <c r="IOV13" s="321"/>
      <c r="IOW13" s="321"/>
      <c r="IOX13" s="321"/>
      <c r="IOY13" s="321"/>
      <c r="IOZ13" s="321"/>
      <c r="IPA13" s="321"/>
      <c r="IPB13" s="321"/>
      <c r="IPC13" s="321"/>
      <c r="IPD13" s="321"/>
      <c r="IPE13" s="321"/>
      <c r="IPF13" s="321"/>
      <c r="IPG13" s="321"/>
      <c r="IPH13" s="321"/>
      <c r="IPI13" s="321"/>
      <c r="IPJ13" s="321"/>
      <c r="IPK13" s="321"/>
      <c r="IPL13" s="321"/>
      <c r="IPM13" s="321"/>
      <c r="IPN13" s="321"/>
      <c r="IPO13" s="321"/>
      <c r="IPP13" s="321"/>
      <c r="IPQ13" s="321"/>
      <c r="IPR13" s="321"/>
      <c r="IPS13" s="321"/>
      <c r="IPT13" s="321"/>
      <c r="IPU13" s="321"/>
      <c r="IPV13" s="321"/>
      <c r="IPW13" s="321"/>
      <c r="IPX13" s="321"/>
      <c r="IPY13" s="321"/>
      <c r="IPZ13" s="321"/>
      <c r="IQA13" s="321"/>
      <c r="IQB13" s="321"/>
      <c r="IQC13" s="321"/>
      <c r="IQD13" s="321"/>
      <c r="IQE13" s="321"/>
      <c r="IQF13" s="321"/>
      <c r="IQG13" s="321"/>
      <c r="IQH13" s="321"/>
      <c r="IQI13" s="321"/>
      <c r="IQJ13" s="321"/>
      <c r="IQK13" s="321"/>
      <c r="IQL13" s="321"/>
      <c r="IQM13" s="321"/>
      <c r="IQN13" s="321"/>
      <c r="IQO13" s="321"/>
      <c r="IQP13" s="321"/>
      <c r="IQQ13" s="321"/>
      <c r="IQR13" s="321"/>
      <c r="IQS13" s="321"/>
      <c r="IQT13" s="321"/>
      <c r="IQU13" s="321"/>
      <c r="IQV13" s="321"/>
      <c r="IQW13" s="321"/>
      <c r="IQX13" s="321"/>
      <c r="IQY13" s="321"/>
      <c r="IQZ13" s="321"/>
      <c r="IRA13" s="321"/>
      <c r="IRB13" s="321"/>
      <c r="IRC13" s="321"/>
      <c r="IRD13" s="321"/>
      <c r="IRE13" s="321"/>
      <c r="IRF13" s="321"/>
      <c r="IRG13" s="321"/>
      <c r="IRH13" s="321"/>
      <c r="IRI13" s="321"/>
      <c r="IRJ13" s="321"/>
      <c r="IRK13" s="321"/>
      <c r="IRL13" s="321"/>
      <c r="IRM13" s="321"/>
      <c r="IRN13" s="321"/>
      <c r="IRO13" s="321"/>
      <c r="IRP13" s="321"/>
      <c r="IRQ13" s="321"/>
      <c r="IRR13" s="321"/>
      <c r="IRS13" s="321"/>
      <c r="IRT13" s="321"/>
      <c r="IRU13" s="321"/>
      <c r="IRV13" s="321"/>
      <c r="IRW13" s="321"/>
      <c r="IRX13" s="321"/>
      <c r="IRY13" s="321"/>
      <c r="IRZ13" s="321"/>
      <c r="ISA13" s="321"/>
      <c r="ISB13" s="321"/>
      <c r="ISC13" s="321"/>
      <c r="ISD13" s="321"/>
      <c r="ISE13" s="321"/>
      <c r="ISF13" s="321"/>
      <c r="ISG13" s="321"/>
      <c r="ISH13" s="321"/>
      <c r="ISI13" s="321"/>
      <c r="ISJ13" s="321"/>
      <c r="ISK13" s="321"/>
      <c r="ISL13" s="321"/>
      <c r="ISM13" s="321"/>
      <c r="ISN13" s="321"/>
      <c r="ISO13" s="321"/>
      <c r="ISP13" s="321"/>
      <c r="ISQ13" s="321"/>
      <c r="ISR13" s="321"/>
      <c r="ISS13" s="321"/>
      <c r="IST13" s="321"/>
      <c r="ISU13" s="321"/>
      <c r="ISV13" s="321"/>
      <c r="ISW13" s="321"/>
      <c r="ISX13" s="321"/>
      <c r="ISY13" s="321"/>
      <c r="ISZ13" s="321"/>
      <c r="ITA13" s="321"/>
      <c r="ITB13" s="321"/>
      <c r="ITC13" s="321"/>
      <c r="ITD13" s="321"/>
      <c r="ITE13" s="321"/>
      <c r="ITF13" s="321"/>
      <c r="ITG13" s="321"/>
      <c r="ITH13" s="321"/>
      <c r="ITI13" s="321"/>
      <c r="ITJ13" s="321"/>
      <c r="ITK13" s="321"/>
      <c r="ITL13" s="321"/>
      <c r="ITM13" s="321"/>
      <c r="ITN13" s="321"/>
      <c r="ITO13" s="321"/>
      <c r="ITP13" s="321"/>
      <c r="ITQ13" s="321"/>
      <c r="ITR13" s="321"/>
      <c r="ITS13" s="321"/>
      <c r="ITT13" s="321"/>
      <c r="ITU13" s="321"/>
      <c r="ITV13" s="321"/>
      <c r="ITW13" s="321"/>
      <c r="ITX13" s="321"/>
      <c r="ITY13" s="321"/>
      <c r="ITZ13" s="321"/>
      <c r="IUA13" s="321"/>
      <c r="IUB13" s="321"/>
      <c r="IUC13" s="321"/>
      <c r="IUD13" s="321"/>
      <c r="IUE13" s="321"/>
      <c r="IUF13" s="321"/>
      <c r="IUG13" s="321"/>
      <c r="IUH13" s="321"/>
      <c r="IUI13" s="321"/>
      <c r="IUJ13" s="321"/>
      <c r="IUK13" s="321"/>
      <c r="IUL13" s="321"/>
      <c r="IUM13" s="321"/>
      <c r="IUN13" s="321"/>
      <c r="IUO13" s="321"/>
      <c r="IUP13" s="321"/>
      <c r="IUQ13" s="321"/>
      <c r="IUR13" s="321"/>
      <c r="IUS13" s="321"/>
      <c r="IUT13" s="321"/>
      <c r="IUU13" s="321"/>
      <c r="IUV13" s="321"/>
      <c r="IUW13" s="321"/>
      <c r="IUX13" s="321"/>
      <c r="IUY13" s="321"/>
      <c r="IUZ13" s="321"/>
      <c r="IVA13" s="321"/>
      <c r="IVB13" s="321"/>
      <c r="IVC13" s="321"/>
      <c r="IVD13" s="321"/>
      <c r="IVE13" s="321"/>
      <c r="IVF13" s="321"/>
      <c r="IVG13" s="321"/>
      <c r="IVH13" s="321"/>
      <c r="IVI13" s="321"/>
      <c r="IVJ13" s="321"/>
      <c r="IVK13" s="321"/>
      <c r="IVL13" s="321"/>
      <c r="IVM13" s="321"/>
      <c r="IVN13" s="321"/>
      <c r="IVO13" s="321"/>
      <c r="IVP13" s="321"/>
      <c r="IVQ13" s="321"/>
      <c r="IVR13" s="321"/>
      <c r="IVS13" s="321"/>
      <c r="IVT13" s="321"/>
      <c r="IVU13" s="321"/>
      <c r="IVV13" s="321"/>
      <c r="IVW13" s="321"/>
      <c r="IVX13" s="321"/>
      <c r="IVY13" s="321"/>
      <c r="IVZ13" s="321"/>
      <c r="IWA13" s="321"/>
      <c r="IWB13" s="321"/>
      <c r="IWC13" s="321"/>
      <c r="IWD13" s="321"/>
      <c r="IWE13" s="321"/>
      <c r="IWF13" s="321"/>
      <c r="IWG13" s="321"/>
      <c r="IWH13" s="321"/>
      <c r="IWI13" s="321"/>
      <c r="IWJ13" s="321"/>
      <c r="IWK13" s="321"/>
      <c r="IWL13" s="321"/>
      <c r="IWM13" s="321"/>
      <c r="IWN13" s="321"/>
      <c r="IWO13" s="321"/>
      <c r="IWP13" s="321"/>
      <c r="IWQ13" s="321"/>
      <c r="IWR13" s="321"/>
      <c r="IWS13" s="321"/>
      <c r="IWT13" s="321"/>
      <c r="IWU13" s="321"/>
      <c r="IWV13" s="321"/>
      <c r="IWW13" s="321"/>
      <c r="IWX13" s="321"/>
      <c r="IWY13" s="321"/>
      <c r="IWZ13" s="321"/>
      <c r="IXA13" s="321"/>
      <c r="IXB13" s="321"/>
      <c r="IXC13" s="321"/>
      <c r="IXD13" s="321"/>
      <c r="IXE13" s="321"/>
      <c r="IXF13" s="321"/>
      <c r="IXG13" s="321"/>
      <c r="IXH13" s="321"/>
      <c r="IXI13" s="321"/>
      <c r="IXJ13" s="321"/>
      <c r="IXK13" s="321"/>
      <c r="IXL13" s="321"/>
      <c r="IXM13" s="321"/>
      <c r="IXN13" s="321"/>
      <c r="IXO13" s="321"/>
      <c r="IXP13" s="321"/>
      <c r="IXQ13" s="321"/>
      <c r="IXR13" s="321"/>
      <c r="IXS13" s="321"/>
      <c r="IXT13" s="321"/>
      <c r="IXU13" s="321"/>
      <c r="IXV13" s="321"/>
      <c r="IXW13" s="321"/>
      <c r="IXX13" s="321"/>
      <c r="IXY13" s="321"/>
      <c r="IXZ13" s="321"/>
      <c r="IYA13" s="321"/>
      <c r="IYB13" s="321"/>
      <c r="IYC13" s="321"/>
      <c r="IYD13" s="321"/>
      <c r="IYE13" s="321"/>
      <c r="IYF13" s="321"/>
      <c r="IYG13" s="321"/>
      <c r="IYH13" s="321"/>
      <c r="IYI13" s="321"/>
      <c r="IYJ13" s="321"/>
      <c r="IYK13" s="321"/>
      <c r="IYL13" s="321"/>
      <c r="IYM13" s="321"/>
      <c r="IYN13" s="321"/>
      <c r="IYO13" s="321"/>
      <c r="IYP13" s="321"/>
      <c r="IYQ13" s="321"/>
      <c r="IYR13" s="321"/>
      <c r="IYS13" s="321"/>
      <c r="IYT13" s="321"/>
      <c r="IYU13" s="321"/>
      <c r="IYV13" s="321"/>
      <c r="IYW13" s="321"/>
      <c r="IYX13" s="321"/>
      <c r="IYY13" s="321"/>
      <c r="IYZ13" s="321"/>
      <c r="IZA13" s="321"/>
      <c r="IZB13" s="321"/>
      <c r="IZC13" s="321"/>
      <c r="IZD13" s="321"/>
      <c r="IZE13" s="321"/>
      <c r="IZF13" s="321"/>
      <c r="IZG13" s="321"/>
      <c r="IZH13" s="321"/>
      <c r="IZI13" s="321"/>
      <c r="IZJ13" s="321"/>
      <c r="IZK13" s="321"/>
      <c r="IZL13" s="321"/>
      <c r="IZM13" s="321"/>
      <c r="IZN13" s="321"/>
      <c r="IZO13" s="321"/>
      <c r="IZP13" s="321"/>
      <c r="IZQ13" s="321"/>
      <c r="IZR13" s="321"/>
      <c r="IZS13" s="321"/>
      <c r="IZT13" s="321"/>
      <c r="IZU13" s="321"/>
      <c r="IZV13" s="321"/>
      <c r="IZW13" s="321"/>
      <c r="IZX13" s="321"/>
      <c r="IZY13" s="321"/>
      <c r="IZZ13" s="321"/>
      <c r="JAA13" s="321"/>
      <c r="JAB13" s="321"/>
      <c r="JAC13" s="321"/>
      <c r="JAD13" s="321"/>
      <c r="JAE13" s="321"/>
      <c r="JAF13" s="321"/>
      <c r="JAG13" s="321"/>
      <c r="JAH13" s="321"/>
      <c r="JAI13" s="321"/>
      <c r="JAJ13" s="321"/>
      <c r="JAK13" s="321"/>
      <c r="JAL13" s="321"/>
      <c r="JAM13" s="321"/>
      <c r="JAN13" s="321"/>
      <c r="JAO13" s="321"/>
      <c r="JAP13" s="321"/>
      <c r="JAQ13" s="321"/>
      <c r="JAR13" s="321"/>
      <c r="JAS13" s="321"/>
      <c r="JAT13" s="321"/>
      <c r="JAU13" s="321"/>
      <c r="JAV13" s="321"/>
      <c r="JAW13" s="321"/>
      <c r="JAX13" s="321"/>
      <c r="JAY13" s="321"/>
      <c r="JAZ13" s="321"/>
      <c r="JBA13" s="321"/>
      <c r="JBB13" s="321"/>
      <c r="JBC13" s="321"/>
      <c r="JBD13" s="321"/>
      <c r="JBE13" s="321"/>
      <c r="JBF13" s="321"/>
      <c r="JBG13" s="321"/>
      <c r="JBH13" s="321"/>
      <c r="JBI13" s="321"/>
      <c r="JBJ13" s="321"/>
      <c r="JBK13" s="321"/>
      <c r="JBL13" s="321"/>
      <c r="JBM13" s="321"/>
      <c r="JBN13" s="321"/>
      <c r="JBO13" s="321"/>
      <c r="JBP13" s="321"/>
      <c r="JBQ13" s="321"/>
      <c r="JBR13" s="321"/>
      <c r="JBS13" s="321"/>
      <c r="JBT13" s="321"/>
      <c r="JBU13" s="321"/>
      <c r="JBV13" s="321"/>
      <c r="JBW13" s="321"/>
      <c r="JBX13" s="321"/>
      <c r="JBY13" s="321"/>
      <c r="JBZ13" s="321"/>
      <c r="JCA13" s="321"/>
      <c r="JCB13" s="321"/>
      <c r="JCC13" s="321"/>
      <c r="JCD13" s="321"/>
      <c r="JCE13" s="321"/>
      <c r="JCF13" s="321"/>
      <c r="JCG13" s="321"/>
      <c r="JCH13" s="321"/>
      <c r="JCI13" s="321"/>
      <c r="JCJ13" s="321"/>
      <c r="JCK13" s="321"/>
      <c r="JCL13" s="321"/>
      <c r="JCM13" s="321"/>
      <c r="JCN13" s="321"/>
      <c r="JCO13" s="321"/>
      <c r="JCP13" s="321"/>
      <c r="JCQ13" s="321"/>
      <c r="JCR13" s="321"/>
      <c r="JCS13" s="321"/>
      <c r="JCT13" s="321"/>
      <c r="JCU13" s="321"/>
      <c r="JCV13" s="321"/>
      <c r="JCW13" s="321"/>
      <c r="JCX13" s="321"/>
      <c r="JCY13" s="321"/>
      <c r="JCZ13" s="321"/>
      <c r="JDA13" s="321"/>
      <c r="JDB13" s="321"/>
      <c r="JDC13" s="321"/>
      <c r="JDD13" s="321"/>
      <c r="JDE13" s="321"/>
      <c r="JDF13" s="321"/>
      <c r="JDG13" s="321"/>
      <c r="JDH13" s="321"/>
      <c r="JDI13" s="321"/>
      <c r="JDJ13" s="321"/>
      <c r="JDK13" s="321"/>
      <c r="JDL13" s="321"/>
      <c r="JDM13" s="321"/>
      <c r="JDN13" s="321"/>
      <c r="JDO13" s="321"/>
      <c r="JDP13" s="321"/>
      <c r="JDQ13" s="321"/>
      <c r="JDR13" s="321"/>
      <c r="JDS13" s="321"/>
      <c r="JDT13" s="321"/>
      <c r="JDU13" s="321"/>
      <c r="JDV13" s="321"/>
      <c r="JDW13" s="321"/>
      <c r="JDX13" s="321"/>
      <c r="JDY13" s="321"/>
      <c r="JDZ13" s="321"/>
      <c r="JEA13" s="321"/>
      <c r="JEB13" s="321"/>
      <c r="JEC13" s="321"/>
      <c r="JED13" s="321"/>
      <c r="JEE13" s="321"/>
      <c r="JEF13" s="321"/>
      <c r="JEG13" s="321"/>
      <c r="JEH13" s="321"/>
      <c r="JEI13" s="321"/>
      <c r="JEJ13" s="321"/>
      <c r="JEK13" s="321"/>
      <c r="JEL13" s="321"/>
      <c r="JEM13" s="321"/>
      <c r="JEN13" s="321"/>
      <c r="JEO13" s="321"/>
      <c r="JEP13" s="321"/>
      <c r="JEQ13" s="321"/>
      <c r="JER13" s="321"/>
      <c r="JES13" s="321"/>
      <c r="JET13" s="321"/>
      <c r="JEU13" s="321"/>
      <c r="JEV13" s="321"/>
      <c r="JEW13" s="321"/>
      <c r="JEX13" s="321"/>
      <c r="JEY13" s="321"/>
      <c r="JEZ13" s="321"/>
      <c r="JFA13" s="321"/>
      <c r="JFB13" s="321"/>
      <c r="JFC13" s="321"/>
      <c r="JFD13" s="321"/>
      <c r="JFE13" s="321"/>
      <c r="JFF13" s="321"/>
      <c r="JFG13" s="321"/>
      <c r="JFH13" s="321"/>
      <c r="JFI13" s="321"/>
      <c r="JFJ13" s="321"/>
      <c r="JFK13" s="321"/>
      <c r="JFL13" s="321"/>
      <c r="JFM13" s="321"/>
      <c r="JFN13" s="321"/>
      <c r="JFO13" s="321"/>
      <c r="JFP13" s="321"/>
      <c r="JFQ13" s="321"/>
      <c r="JFR13" s="321"/>
      <c r="JFS13" s="321"/>
      <c r="JFT13" s="321"/>
      <c r="JFU13" s="321"/>
      <c r="JFV13" s="321"/>
      <c r="JFW13" s="321"/>
      <c r="JFX13" s="321"/>
      <c r="JFY13" s="321"/>
      <c r="JFZ13" s="321"/>
      <c r="JGA13" s="321"/>
      <c r="JGB13" s="321"/>
      <c r="JGC13" s="321"/>
      <c r="JGD13" s="321"/>
      <c r="JGE13" s="321"/>
      <c r="JGF13" s="321"/>
      <c r="JGG13" s="321"/>
      <c r="JGH13" s="321"/>
      <c r="JGI13" s="321"/>
      <c r="JGJ13" s="321"/>
      <c r="JGK13" s="321"/>
      <c r="JGL13" s="321"/>
      <c r="JGM13" s="321"/>
      <c r="JGN13" s="321"/>
      <c r="JGO13" s="321"/>
      <c r="JGP13" s="321"/>
      <c r="JGQ13" s="321"/>
      <c r="JGR13" s="321"/>
      <c r="JGS13" s="321"/>
      <c r="JGT13" s="321"/>
      <c r="JGU13" s="321"/>
      <c r="JGV13" s="321"/>
      <c r="JGW13" s="321"/>
      <c r="JGX13" s="321"/>
      <c r="JGY13" s="321"/>
      <c r="JGZ13" s="321"/>
      <c r="JHA13" s="321"/>
      <c r="JHB13" s="321"/>
      <c r="JHC13" s="321"/>
      <c r="JHD13" s="321"/>
      <c r="JHE13" s="321"/>
      <c r="JHF13" s="321"/>
      <c r="JHG13" s="321"/>
      <c r="JHH13" s="321"/>
      <c r="JHI13" s="321"/>
      <c r="JHJ13" s="321"/>
      <c r="JHK13" s="321"/>
      <c r="JHL13" s="321"/>
      <c r="JHM13" s="321"/>
      <c r="JHN13" s="321"/>
      <c r="JHO13" s="321"/>
      <c r="JHP13" s="321"/>
      <c r="JHQ13" s="321"/>
      <c r="JHR13" s="321"/>
      <c r="JHS13" s="321"/>
      <c r="JHT13" s="321"/>
      <c r="JHU13" s="321"/>
      <c r="JHV13" s="321"/>
      <c r="JHW13" s="321"/>
      <c r="JHX13" s="321"/>
      <c r="JHY13" s="321"/>
      <c r="JHZ13" s="321"/>
      <c r="JIA13" s="321"/>
      <c r="JIB13" s="321"/>
      <c r="JIC13" s="321"/>
      <c r="JID13" s="321"/>
      <c r="JIE13" s="321"/>
      <c r="JIF13" s="321"/>
      <c r="JIG13" s="321"/>
      <c r="JIH13" s="321"/>
      <c r="JII13" s="321"/>
      <c r="JIJ13" s="321"/>
      <c r="JIK13" s="321"/>
      <c r="JIL13" s="321"/>
      <c r="JIM13" s="321"/>
      <c r="JIN13" s="321"/>
      <c r="JIO13" s="321"/>
      <c r="JIP13" s="321"/>
      <c r="JIQ13" s="321"/>
      <c r="JIR13" s="321"/>
      <c r="JIS13" s="321"/>
      <c r="JIT13" s="321"/>
      <c r="JIU13" s="321"/>
      <c r="JIV13" s="321"/>
      <c r="JIW13" s="321"/>
      <c r="JIX13" s="321"/>
      <c r="JIY13" s="321"/>
      <c r="JIZ13" s="321"/>
      <c r="JJA13" s="321"/>
      <c r="JJB13" s="321"/>
      <c r="JJC13" s="321"/>
      <c r="JJD13" s="321"/>
      <c r="JJE13" s="321"/>
      <c r="JJF13" s="321"/>
      <c r="JJG13" s="321"/>
      <c r="JJH13" s="321"/>
      <c r="JJI13" s="321"/>
      <c r="JJJ13" s="321"/>
      <c r="JJK13" s="321"/>
      <c r="JJL13" s="321"/>
      <c r="JJM13" s="321"/>
      <c r="JJN13" s="321"/>
      <c r="JJO13" s="321"/>
      <c r="JJP13" s="321"/>
      <c r="JJQ13" s="321"/>
      <c r="JJR13" s="321"/>
      <c r="JJS13" s="321"/>
      <c r="JJT13" s="321"/>
      <c r="JJU13" s="321"/>
      <c r="JJV13" s="321"/>
      <c r="JJW13" s="321"/>
      <c r="JJX13" s="321"/>
      <c r="JJY13" s="321"/>
      <c r="JJZ13" s="321"/>
      <c r="JKA13" s="321"/>
      <c r="JKB13" s="321"/>
      <c r="JKC13" s="321"/>
      <c r="JKD13" s="321"/>
      <c r="JKE13" s="321"/>
      <c r="JKF13" s="321"/>
      <c r="JKG13" s="321"/>
      <c r="JKH13" s="321"/>
      <c r="JKI13" s="321"/>
      <c r="JKJ13" s="321"/>
      <c r="JKK13" s="321"/>
      <c r="JKL13" s="321"/>
      <c r="JKM13" s="321"/>
      <c r="JKN13" s="321"/>
      <c r="JKO13" s="321"/>
      <c r="JKP13" s="321"/>
      <c r="JKQ13" s="321"/>
      <c r="JKR13" s="321"/>
      <c r="JKS13" s="321"/>
      <c r="JKT13" s="321"/>
      <c r="JKU13" s="321"/>
      <c r="JKV13" s="321"/>
      <c r="JKW13" s="321"/>
      <c r="JKX13" s="321"/>
      <c r="JKY13" s="321"/>
      <c r="JKZ13" s="321"/>
      <c r="JLA13" s="321"/>
      <c r="JLB13" s="321"/>
      <c r="JLC13" s="321"/>
      <c r="JLD13" s="321"/>
      <c r="JLE13" s="321"/>
      <c r="JLF13" s="321"/>
      <c r="JLG13" s="321"/>
      <c r="JLH13" s="321"/>
      <c r="JLI13" s="321"/>
      <c r="JLJ13" s="321"/>
      <c r="JLK13" s="321"/>
      <c r="JLL13" s="321"/>
      <c r="JLM13" s="321"/>
      <c r="JLN13" s="321"/>
      <c r="JLO13" s="321"/>
      <c r="JLP13" s="321"/>
      <c r="JLQ13" s="321"/>
      <c r="JLR13" s="321"/>
      <c r="JLS13" s="321"/>
      <c r="JLT13" s="321"/>
      <c r="JLU13" s="321"/>
      <c r="JLV13" s="321"/>
      <c r="JLW13" s="321"/>
      <c r="JLX13" s="321"/>
      <c r="JLY13" s="321"/>
      <c r="JLZ13" s="321"/>
      <c r="JMA13" s="321"/>
      <c r="JMB13" s="321"/>
      <c r="JMC13" s="321"/>
      <c r="JMD13" s="321"/>
      <c r="JME13" s="321"/>
      <c r="JMF13" s="321"/>
      <c r="JMG13" s="321"/>
      <c r="JMH13" s="321"/>
      <c r="JMI13" s="321"/>
      <c r="JMJ13" s="321"/>
      <c r="JMK13" s="321"/>
      <c r="JML13" s="321"/>
      <c r="JMM13" s="321"/>
      <c r="JMN13" s="321"/>
      <c r="JMO13" s="321"/>
      <c r="JMP13" s="321"/>
      <c r="JMQ13" s="321"/>
      <c r="JMR13" s="321"/>
      <c r="JMS13" s="321"/>
      <c r="JMT13" s="321"/>
      <c r="JMU13" s="321"/>
      <c r="JMV13" s="321"/>
      <c r="JMW13" s="321"/>
      <c r="JMX13" s="321"/>
      <c r="JMY13" s="321"/>
      <c r="JMZ13" s="321"/>
      <c r="JNA13" s="321"/>
      <c r="JNB13" s="321"/>
      <c r="JNC13" s="321"/>
      <c r="JND13" s="321"/>
      <c r="JNE13" s="321"/>
      <c r="JNF13" s="321"/>
      <c r="JNG13" s="321"/>
      <c r="JNH13" s="321"/>
      <c r="JNI13" s="321"/>
      <c r="JNJ13" s="321"/>
      <c r="JNK13" s="321"/>
      <c r="JNL13" s="321"/>
      <c r="JNM13" s="321"/>
      <c r="JNN13" s="321"/>
      <c r="JNO13" s="321"/>
      <c r="JNP13" s="321"/>
      <c r="JNQ13" s="321"/>
      <c r="JNR13" s="321"/>
      <c r="JNS13" s="321"/>
      <c r="JNT13" s="321"/>
      <c r="JNU13" s="321"/>
      <c r="JNV13" s="321"/>
      <c r="JNW13" s="321"/>
      <c r="JNX13" s="321"/>
      <c r="JNY13" s="321"/>
      <c r="JNZ13" s="321"/>
      <c r="JOA13" s="321"/>
      <c r="JOB13" s="321"/>
      <c r="JOC13" s="321"/>
      <c r="JOD13" s="321"/>
      <c r="JOE13" s="321"/>
      <c r="JOF13" s="321"/>
      <c r="JOG13" s="321"/>
      <c r="JOH13" s="321"/>
      <c r="JOI13" s="321"/>
      <c r="JOJ13" s="321"/>
      <c r="JOK13" s="321"/>
      <c r="JOL13" s="321"/>
      <c r="JOM13" s="321"/>
      <c r="JON13" s="321"/>
      <c r="JOO13" s="321"/>
      <c r="JOP13" s="321"/>
      <c r="JOQ13" s="321"/>
      <c r="JOR13" s="321"/>
      <c r="JOS13" s="321"/>
      <c r="JOT13" s="321"/>
      <c r="JOU13" s="321"/>
      <c r="JOV13" s="321"/>
      <c r="JOW13" s="321"/>
      <c r="JOX13" s="321"/>
      <c r="JOY13" s="321"/>
      <c r="JOZ13" s="321"/>
      <c r="JPA13" s="321"/>
      <c r="JPB13" s="321"/>
      <c r="JPC13" s="321"/>
      <c r="JPD13" s="321"/>
      <c r="JPE13" s="321"/>
      <c r="JPF13" s="321"/>
      <c r="JPG13" s="321"/>
      <c r="JPH13" s="321"/>
      <c r="JPI13" s="321"/>
      <c r="JPJ13" s="321"/>
      <c r="JPK13" s="321"/>
      <c r="JPL13" s="321"/>
      <c r="JPM13" s="321"/>
      <c r="JPN13" s="321"/>
      <c r="JPO13" s="321"/>
      <c r="JPP13" s="321"/>
      <c r="JPQ13" s="321"/>
      <c r="JPR13" s="321"/>
      <c r="JPS13" s="321"/>
      <c r="JPT13" s="321"/>
      <c r="JPU13" s="321"/>
      <c r="JPV13" s="321"/>
      <c r="JPW13" s="321"/>
      <c r="JPX13" s="321"/>
      <c r="JPY13" s="321"/>
      <c r="JPZ13" s="321"/>
      <c r="JQA13" s="321"/>
      <c r="JQB13" s="321"/>
      <c r="JQC13" s="321"/>
      <c r="JQD13" s="321"/>
      <c r="JQE13" s="321"/>
      <c r="JQF13" s="321"/>
      <c r="JQG13" s="321"/>
      <c r="JQH13" s="321"/>
      <c r="JQI13" s="321"/>
      <c r="JQJ13" s="321"/>
      <c r="JQK13" s="321"/>
      <c r="JQL13" s="321"/>
      <c r="JQM13" s="321"/>
      <c r="JQN13" s="321"/>
      <c r="JQO13" s="321"/>
      <c r="JQP13" s="321"/>
      <c r="JQQ13" s="321"/>
      <c r="JQR13" s="321"/>
      <c r="JQS13" s="321"/>
      <c r="JQT13" s="321"/>
      <c r="JQU13" s="321"/>
      <c r="JQV13" s="321"/>
      <c r="JQW13" s="321"/>
      <c r="JQX13" s="321"/>
      <c r="JQY13" s="321"/>
      <c r="JQZ13" s="321"/>
      <c r="JRA13" s="321"/>
      <c r="JRB13" s="321"/>
      <c r="JRC13" s="321"/>
      <c r="JRD13" s="321"/>
      <c r="JRE13" s="321"/>
      <c r="JRF13" s="321"/>
      <c r="JRG13" s="321"/>
      <c r="JRH13" s="321"/>
      <c r="JRI13" s="321"/>
      <c r="JRJ13" s="321"/>
      <c r="JRK13" s="321"/>
      <c r="JRL13" s="321"/>
      <c r="JRM13" s="321"/>
      <c r="JRN13" s="321"/>
      <c r="JRO13" s="321"/>
      <c r="JRP13" s="321"/>
      <c r="JRQ13" s="321"/>
      <c r="JRR13" s="321"/>
      <c r="JRS13" s="321"/>
      <c r="JRT13" s="321"/>
      <c r="JRU13" s="321"/>
      <c r="JRV13" s="321"/>
      <c r="JRW13" s="321"/>
      <c r="JRX13" s="321"/>
      <c r="JRY13" s="321"/>
      <c r="JRZ13" s="321"/>
      <c r="JSA13" s="321"/>
      <c r="JSB13" s="321"/>
      <c r="JSC13" s="321"/>
      <c r="JSD13" s="321"/>
      <c r="JSE13" s="321"/>
      <c r="JSF13" s="321"/>
      <c r="JSG13" s="321"/>
      <c r="JSH13" s="321"/>
      <c r="JSI13" s="321"/>
      <c r="JSJ13" s="321"/>
      <c r="JSK13" s="321"/>
      <c r="JSL13" s="321"/>
      <c r="JSM13" s="321"/>
      <c r="JSN13" s="321"/>
      <c r="JSO13" s="321"/>
      <c r="JSP13" s="321"/>
      <c r="JSQ13" s="321"/>
      <c r="JSR13" s="321"/>
      <c r="JSS13" s="321"/>
      <c r="JST13" s="321"/>
      <c r="JSU13" s="321"/>
      <c r="JSV13" s="321"/>
      <c r="JSW13" s="321"/>
      <c r="JSX13" s="321"/>
      <c r="JSY13" s="321"/>
      <c r="JSZ13" s="321"/>
      <c r="JTA13" s="321"/>
      <c r="JTB13" s="321"/>
      <c r="JTC13" s="321"/>
      <c r="JTD13" s="321"/>
      <c r="JTE13" s="321"/>
      <c r="JTF13" s="321"/>
      <c r="JTG13" s="321"/>
      <c r="JTH13" s="321"/>
      <c r="JTI13" s="321"/>
      <c r="JTJ13" s="321"/>
      <c r="JTK13" s="321"/>
      <c r="JTL13" s="321"/>
      <c r="JTM13" s="321"/>
      <c r="JTN13" s="321"/>
      <c r="JTO13" s="321"/>
      <c r="JTP13" s="321"/>
      <c r="JTQ13" s="321"/>
      <c r="JTR13" s="321"/>
      <c r="JTS13" s="321"/>
      <c r="JTT13" s="321"/>
      <c r="JTU13" s="321"/>
      <c r="JTV13" s="321"/>
      <c r="JTW13" s="321"/>
      <c r="JTX13" s="321"/>
      <c r="JTY13" s="321"/>
      <c r="JTZ13" s="321"/>
      <c r="JUA13" s="321"/>
      <c r="JUB13" s="321"/>
      <c r="JUC13" s="321"/>
      <c r="JUD13" s="321"/>
      <c r="JUE13" s="321"/>
      <c r="JUF13" s="321"/>
      <c r="JUG13" s="321"/>
      <c r="JUH13" s="321"/>
      <c r="JUI13" s="321"/>
      <c r="JUJ13" s="321"/>
      <c r="JUK13" s="321"/>
      <c r="JUL13" s="321"/>
      <c r="JUM13" s="321"/>
      <c r="JUN13" s="321"/>
      <c r="JUO13" s="321"/>
      <c r="JUP13" s="321"/>
      <c r="JUQ13" s="321"/>
      <c r="JUR13" s="321"/>
      <c r="JUS13" s="321"/>
      <c r="JUT13" s="321"/>
      <c r="JUU13" s="321"/>
      <c r="JUV13" s="321"/>
      <c r="JUW13" s="321"/>
      <c r="JUX13" s="321"/>
      <c r="JUY13" s="321"/>
      <c r="JUZ13" s="321"/>
      <c r="JVA13" s="321"/>
      <c r="JVB13" s="321"/>
      <c r="JVC13" s="321"/>
      <c r="JVD13" s="321"/>
      <c r="JVE13" s="321"/>
      <c r="JVF13" s="321"/>
      <c r="JVG13" s="321"/>
      <c r="JVH13" s="321"/>
      <c r="JVI13" s="321"/>
      <c r="JVJ13" s="321"/>
      <c r="JVK13" s="321"/>
      <c r="JVL13" s="321"/>
      <c r="JVM13" s="321"/>
      <c r="JVN13" s="321"/>
      <c r="JVO13" s="321"/>
      <c r="JVP13" s="321"/>
      <c r="JVQ13" s="321"/>
      <c r="JVR13" s="321"/>
      <c r="JVS13" s="321"/>
      <c r="JVT13" s="321"/>
      <c r="JVU13" s="321"/>
      <c r="JVV13" s="321"/>
      <c r="JVW13" s="321"/>
      <c r="JVX13" s="321"/>
      <c r="JVY13" s="321"/>
      <c r="JVZ13" s="321"/>
      <c r="JWA13" s="321"/>
      <c r="JWB13" s="321"/>
      <c r="JWC13" s="321"/>
      <c r="JWD13" s="321"/>
      <c r="JWE13" s="321"/>
      <c r="JWF13" s="321"/>
      <c r="JWG13" s="321"/>
      <c r="JWH13" s="321"/>
      <c r="JWI13" s="321"/>
      <c r="JWJ13" s="321"/>
      <c r="JWK13" s="321"/>
      <c r="JWL13" s="321"/>
      <c r="JWM13" s="321"/>
      <c r="JWN13" s="321"/>
      <c r="JWO13" s="321"/>
      <c r="JWP13" s="321"/>
      <c r="JWQ13" s="321"/>
      <c r="JWR13" s="321"/>
      <c r="JWS13" s="321"/>
      <c r="JWT13" s="321"/>
      <c r="JWU13" s="321"/>
      <c r="JWV13" s="321"/>
      <c r="JWW13" s="321"/>
      <c r="JWX13" s="321"/>
      <c r="JWY13" s="321"/>
      <c r="JWZ13" s="321"/>
      <c r="JXA13" s="321"/>
      <c r="JXB13" s="321"/>
      <c r="JXC13" s="321"/>
      <c r="JXD13" s="321"/>
      <c r="JXE13" s="321"/>
      <c r="JXF13" s="321"/>
      <c r="JXG13" s="321"/>
      <c r="JXH13" s="321"/>
      <c r="JXI13" s="321"/>
      <c r="JXJ13" s="321"/>
      <c r="JXK13" s="321"/>
      <c r="JXL13" s="321"/>
      <c r="JXM13" s="321"/>
      <c r="JXN13" s="321"/>
      <c r="JXO13" s="321"/>
      <c r="JXP13" s="321"/>
      <c r="JXQ13" s="321"/>
      <c r="JXR13" s="321"/>
      <c r="JXS13" s="321"/>
      <c r="JXT13" s="321"/>
      <c r="JXU13" s="321"/>
      <c r="JXV13" s="321"/>
      <c r="JXW13" s="321"/>
      <c r="JXX13" s="321"/>
      <c r="JXY13" s="321"/>
      <c r="JXZ13" s="321"/>
      <c r="JYA13" s="321"/>
      <c r="JYB13" s="321"/>
      <c r="JYC13" s="321"/>
      <c r="JYD13" s="321"/>
      <c r="JYE13" s="321"/>
      <c r="JYF13" s="321"/>
      <c r="JYG13" s="321"/>
      <c r="JYH13" s="321"/>
      <c r="JYI13" s="321"/>
      <c r="JYJ13" s="321"/>
      <c r="JYK13" s="321"/>
      <c r="JYL13" s="321"/>
      <c r="JYM13" s="321"/>
      <c r="JYN13" s="321"/>
      <c r="JYO13" s="321"/>
      <c r="JYP13" s="321"/>
      <c r="JYQ13" s="321"/>
      <c r="JYR13" s="321"/>
      <c r="JYS13" s="321"/>
      <c r="JYT13" s="321"/>
      <c r="JYU13" s="321"/>
      <c r="JYV13" s="321"/>
      <c r="JYW13" s="321"/>
      <c r="JYX13" s="321"/>
      <c r="JYY13" s="321"/>
      <c r="JYZ13" s="321"/>
      <c r="JZA13" s="321"/>
      <c r="JZB13" s="321"/>
      <c r="JZC13" s="321"/>
      <c r="JZD13" s="321"/>
      <c r="JZE13" s="321"/>
      <c r="JZF13" s="321"/>
      <c r="JZG13" s="321"/>
      <c r="JZH13" s="321"/>
      <c r="JZI13" s="321"/>
      <c r="JZJ13" s="321"/>
      <c r="JZK13" s="321"/>
      <c r="JZL13" s="321"/>
      <c r="JZM13" s="321"/>
      <c r="JZN13" s="321"/>
      <c r="JZO13" s="321"/>
      <c r="JZP13" s="321"/>
      <c r="JZQ13" s="321"/>
      <c r="JZR13" s="321"/>
      <c r="JZS13" s="321"/>
      <c r="JZT13" s="321"/>
      <c r="JZU13" s="321"/>
      <c r="JZV13" s="321"/>
      <c r="JZW13" s="321"/>
      <c r="JZX13" s="321"/>
      <c r="JZY13" s="321"/>
      <c r="JZZ13" s="321"/>
      <c r="KAA13" s="321"/>
      <c r="KAB13" s="321"/>
      <c r="KAC13" s="321"/>
      <c r="KAD13" s="321"/>
      <c r="KAE13" s="321"/>
      <c r="KAF13" s="321"/>
      <c r="KAG13" s="321"/>
      <c r="KAH13" s="321"/>
      <c r="KAI13" s="321"/>
      <c r="KAJ13" s="321"/>
      <c r="KAK13" s="321"/>
      <c r="KAL13" s="321"/>
      <c r="KAM13" s="321"/>
      <c r="KAN13" s="321"/>
      <c r="KAO13" s="321"/>
      <c r="KAP13" s="321"/>
      <c r="KAQ13" s="321"/>
      <c r="KAR13" s="321"/>
      <c r="KAS13" s="321"/>
      <c r="KAT13" s="321"/>
      <c r="KAU13" s="321"/>
      <c r="KAV13" s="321"/>
      <c r="KAW13" s="321"/>
      <c r="KAX13" s="321"/>
      <c r="KAY13" s="321"/>
      <c r="KAZ13" s="321"/>
      <c r="KBA13" s="321"/>
      <c r="KBB13" s="321"/>
      <c r="KBC13" s="321"/>
      <c r="KBD13" s="321"/>
      <c r="KBE13" s="321"/>
      <c r="KBF13" s="321"/>
      <c r="KBG13" s="321"/>
      <c r="KBH13" s="321"/>
      <c r="KBI13" s="321"/>
      <c r="KBJ13" s="321"/>
      <c r="KBK13" s="321"/>
      <c r="KBL13" s="321"/>
      <c r="KBM13" s="321"/>
      <c r="KBN13" s="321"/>
      <c r="KBO13" s="321"/>
      <c r="KBP13" s="321"/>
      <c r="KBQ13" s="321"/>
      <c r="KBR13" s="321"/>
      <c r="KBS13" s="321"/>
      <c r="KBT13" s="321"/>
      <c r="KBU13" s="321"/>
      <c r="KBV13" s="321"/>
      <c r="KBW13" s="321"/>
      <c r="KBX13" s="321"/>
      <c r="KBY13" s="321"/>
      <c r="KBZ13" s="321"/>
      <c r="KCA13" s="321"/>
      <c r="KCB13" s="321"/>
      <c r="KCC13" s="321"/>
      <c r="KCD13" s="321"/>
      <c r="KCE13" s="321"/>
      <c r="KCF13" s="321"/>
      <c r="KCG13" s="321"/>
      <c r="KCH13" s="321"/>
      <c r="KCI13" s="321"/>
      <c r="KCJ13" s="321"/>
      <c r="KCK13" s="321"/>
      <c r="KCL13" s="321"/>
      <c r="KCM13" s="321"/>
      <c r="KCN13" s="321"/>
      <c r="KCO13" s="321"/>
      <c r="KCP13" s="321"/>
      <c r="KCQ13" s="321"/>
      <c r="KCR13" s="321"/>
      <c r="KCS13" s="321"/>
      <c r="KCT13" s="321"/>
      <c r="KCU13" s="321"/>
      <c r="KCV13" s="321"/>
      <c r="KCW13" s="321"/>
      <c r="KCX13" s="321"/>
      <c r="KCY13" s="321"/>
      <c r="KCZ13" s="321"/>
      <c r="KDA13" s="321"/>
      <c r="KDB13" s="321"/>
      <c r="KDC13" s="321"/>
      <c r="KDD13" s="321"/>
      <c r="KDE13" s="321"/>
      <c r="KDF13" s="321"/>
      <c r="KDG13" s="321"/>
      <c r="KDH13" s="321"/>
      <c r="KDI13" s="321"/>
      <c r="KDJ13" s="321"/>
      <c r="KDK13" s="321"/>
      <c r="KDL13" s="321"/>
      <c r="KDM13" s="321"/>
      <c r="KDN13" s="321"/>
      <c r="KDO13" s="321"/>
      <c r="KDP13" s="321"/>
      <c r="KDQ13" s="321"/>
      <c r="KDR13" s="321"/>
      <c r="KDS13" s="321"/>
      <c r="KDT13" s="321"/>
      <c r="KDU13" s="321"/>
      <c r="KDV13" s="321"/>
      <c r="KDW13" s="321"/>
      <c r="KDX13" s="321"/>
      <c r="KDY13" s="321"/>
      <c r="KDZ13" s="321"/>
      <c r="KEA13" s="321"/>
      <c r="KEB13" s="321"/>
      <c r="KEC13" s="321"/>
      <c r="KED13" s="321"/>
      <c r="KEE13" s="321"/>
      <c r="KEF13" s="321"/>
      <c r="KEG13" s="321"/>
      <c r="KEH13" s="321"/>
      <c r="KEI13" s="321"/>
      <c r="KEJ13" s="321"/>
      <c r="KEK13" s="321"/>
      <c r="KEL13" s="321"/>
      <c r="KEM13" s="321"/>
      <c r="KEN13" s="321"/>
      <c r="KEO13" s="321"/>
      <c r="KEP13" s="321"/>
      <c r="KEQ13" s="321"/>
      <c r="KER13" s="321"/>
      <c r="KES13" s="321"/>
      <c r="KET13" s="321"/>
      <c r="KEU13" s="321"/>
      <c r="KEV13" s="321"/>
      <c r="KEW13" s="321"/>
      <c r="KEX13" s="321"/>
      <c r="KEY13" s="321"/>
      <c r="KEZ13" s="321"/>
      <c r="KFA13" s="321"/>
      <c r="KFB13" s="321"/>
      <c r="KFC13" s="321"/>
      <c r="KFD13" s="321"/>
      <c r="KFE13" s="321"/>
      <c r="KFF13" s="321"/>
      <c r="KFG13" s="321"/>
      <c r="KFH13" s="321"/>
      <c r="KFI13" s="321"/>
      <c r="KFJ13" s="321"/>
      <c r="KFK13" s="321"/>
      <c r="KFL13" s="321"/>
      <c r="KFM13" s="321"/>
      <c r="KFN13" s="321"/>
      <c r="KFO13" s="321"/>
      <c r="KFP13" s="321"/>
      <c r="KFQ13" s="321"/>
      <c r="KFR13" s="321"/>
      <c r="KFS13" s="321"/>
      <c r="KFT13" s="321"/>
      <c r="KFU13" s="321"/>
      <c r="KFV13" s="321"/>
      <c r="KFW13" s="321"/>
      <c r="KFX13" s="321"/>
      <c r="KFY13" s="321"/>
      <c r="KFZ13" s="321"/>
      <c r="KGA13" s="321"/>
      <c r="KGB13" s="321"/>
      <c r="KGC13" s="321"/>
      <c r="KGD13" s="321"/>
      <c r="KGE13" s="321"/>
      <c r="KGF13" s="321"/>
      <c r="KGG13" s="321"/>
      <c r="KGH13" s="321"/>
      <c r="KGI13" s="321"/>
      <c r="KGJ13" s="321"/>
      <c r="KGK13" s="321"/>
      <c r="KGL13" s="321"/>
      <c r="KGM13" s="321"/>
      <c r="KGN13" s="321"/>
      <c r="KGO13" s="321"/>
      <c r="KGP13" s="321"/>
      <c r="KGQ13" s="321"/>
      <c r="KGR13" s="321"/>
      <c r="KGS13" s="321"/>
      <c r="KGT13" s="321"/>
      <c r="KGU13" s="321"/>
      <c r="KGV13" s="321"/>
      <c r="KGW13" s="321"/>
      <c r="KGX13" s="321"/>
      <c r="KGY13" s="321"/>
      <c r="KGZ13" s="321"/>
      <c r="KHA13" s="321"/>
      <c r="KHB13" s="321"/>
      <c r="KHC13" s="321"/>
      <c r="KHD13" s="321"/>
      <c r="KHE13" s="321"/>
      <c r="KHF13" s="321"/>
      <c r="KHG13" s="321"/>
      <c r="KHH13" s="321"/>
      <c r="KHI13" s="321"/>
      <c r="KHJ13" s="321"/>
      <c r="KHK13" s="321"/>
      <c r="KHL13" s="321"/>
      <c r="KHM13" s="321"/>
      <c r="KHN13" s="321"/>
      <c r="KHO13" s="321"/>
      <c r="KHP13" s="321"/>
      <c r="KHQ13" s="321"/>
      <c r="KHR13" s="321"/>
      <c r="KHS13" s="321"/>
      <c r="KHT13" s="321"/>
      <c r="KHU13" s="321"/>
      <c r="KHV13" s="321"/>
      <c r="KHW13" s="321"/>
      <c r="KHX13" s="321"/>
      <c r="KHY13" s="321"/>
      <c r="KHZ13" s="321"/>
      <c r="KIA13" s="321"/>
      <c r="KIB13" s="321"/>
      <c r="KIC13" s="321"/>
      <c r="KID13" s="321"/>
      <c r="KIE13" s="321"/>
      <c r="KIF13" s="321"/>
      <c r="KIG13" s="321"/>
      <c r="KIH13" s="321"/>
      <c r="KII13" s="321"/>
      <c r="KIJ13" s="321"/>
      <c r="KIK13" s="321"/>
      <c r="KIL13" s="321"/>
      <c r="KIM13" s="321"/>
      <c r="KIN13" s="321"/>
      <c r="KIO13" s="321"/>
      <c r="KIP13" s="321"/>
      <c r="KIQ13" s="321"/>
      <c r="KIR13" s="321"/>
      <c r="KIS13" s="321"/>
      <c r="KIT13" s="321"/>
      <c r="KIU13" s="321"/>
      <c r="KIV13" s="321"/>
      <c r="KIW13" s="321"/>
      <c r="KIX13" s="321"/>
      <c r="KIY13" s="321"/>
      <c r="KIZ13" s="321"/>
      <c r="KJA13" s="321"/>
      <c r="KJB13" s="321"/>
      <c r="KJC13" s="321"/>
      <c r="KJD13" s="321"/>
      <c r="KJE13" s="321"/>
      <c r="KJF13" s="321"/>
      <c r="KJG13" s="321"/>
      <c r="KJH13" s="321"/>
      <c r="KJI13" s="321"/>
      <c r="KJJ13" s="321"/>
      <c r="KJK13" s="321"/>
      <c r="KJL13" s="321"/>
      <c r="KJM13" s="321"/>
      <c r="KJN13" s="321"/>
      <c r="KJO13" s="321"/>
      <c r="KJP13" s="321"/>
      <c r="KJQ13" s="321"/>
      <c r="KJR13" s="321"/>
      <c r="KJS13" s="321"/>
      <c r="KJT13" s="321"/>
      <c r="KJU13" s="321"/>
      <c r="KJV13" s="321"/>
      <c r="KJW13" s="321"/>
      <c r="KJX13" s="321"/>
      <c r="KJY13" s="321"/>
      <c r="KJZ13" s="321"/>
      <c r="KKA13" s="321"/>
      <c r="KKB13" s="321"/>
      <c r="KKC13" s="321"/>
      <c r="KKD13" s="321"/>
      <c r="KKE13" s="321"/>
      <c r="KKF13" s="321"/>
      <c r="KKG13" s="321"/>
      <c r="KKH13" s="321"/>
      <c r="KKI13" s="321"/>
      <c r="KKJ13" s="321"/>
      <c r="KKK13" s="321"/>
      <c r="KKL13" s="321"/>
      <c r="KKM13" s="321"/>
      <c r="KKN13" s="321"/>
      <c r="KKO13" s="321"/>
      <c r="KKP13" s="321"/>
      <c r="KKQ13" s="321"/>
      <c r="KKR13" s="321"/>
      <c r="KKS13" s="321"/>
      <c r="KKT13" s="321"/>
      <c r="KKU13" s="321"/>
      <c r="KKV13" s="321"/>
      <c r="KKW13" s="321"/>
      <c r="KKX13" s="321"/>
      <c r="KKY13" s="321"/>
      <c r="KKZ13" s="321"/>
      <c r="KLA13" s="321"/>
      <c r="KLB13" s="321"/>
      <c r="KLC13" s="321"/>
      <c r="KLD13" s="321"/>
      <c r="KLE13" s="321"/>
      <c r="KLF13" s="321"/>
      <c r="KLG13" s="321"/>
      <c r="KLH13" s="321"/>
      <c r="KLI13" s="321"/>
      <c r="KLJ13" s="321"/>
      <c r="KLK13" s="321"/>
      <c r="KLL13" s="321"/>
      <c r="KLM13" s="321"/>
      <c r="KLN13" s="321"/>
      <c r="KLO13" s="321"/>
      <c r="KLP13" s="321"/>
      <c r="KLQ13" s="321"/>
      <c r="KLR13" s="321"/>
      <c r="KLS13" s="321"/>
      <c r="KLT13" s="321"/>
      <c r="KLU13" s="321"/>
      <c r="KLV13" s="321"/>
      <c r="KLW13" s="321"/>
      <c r="KLX13" s="321"/>
      <c r="KLY13" s="321"/>
      <c r="KLZ13" s="321"/>
      <c r="KMA13" s="321"/>
      <c r="KMB13" s="321"/>
      <c r="KMC13" s="321"/>
      <c r="KMD13" s="321"/>
      <c r="KME13" s="321"/>
      <c r="KMF13" s="321"/>
      <c r="KMG13" s="321"/>
      <c r="KMH13" s="321"/>
      <c r="KMI13" s="321"/>
      <c r="KMJ13" s="321"/>
      <c r="KMK13" s="321"/>
      <c r="KML13" s="321"/>
      <c r="KMM13" s="321"/>
      <c r="KMN13" s="321"/>
      <c r="KMO13" s="321"/>
      <c r="KMP13" s="321"/>
      <c r="KMQ13" s="321"/>
      <c r="KMR13" s="321"/>
      <c r="KMS13" s="321"/>
      <c r="KMT13" s="321"/>
      <c r="KMU13" s="321"/>
      <c r="KMV13" s="321"/>
      <c r="KMW13" s="321"/>
      <c r="KMX13" s="321"/>
      <c r="KMY13" s="321"/>
      <c r="KMZ13" s="321"/>
      <c r="KNA13" s="321"/>
      <c r="KNB13" s="321"/>
      <c r="KNC13" s="321"/>
      <c r="KND13" s="321"/>
      <c r="KNE13" s="321"/>
      <c r="KNF13" s="321"/>
      <c r="KNG13" s="321"/>
      <c r="KNH13" s="321"/>
      <c r="KNI13" s="321"/>
      <c r="KNJ13" s="321"/>
      <c r="KNK13" s="321"/>
      <c r="KNL13" s="321"/>
      <c r="KNM13" s="321"/>
      <c r="KNN13" s="321"/>
      <c r="KNO13" s="321"/>
      <c r="KNP13" s="321"/>
      <c r="KNQ13" s="321"/>
      <c r="KNR13" s="321"/>
      <c r="KNS13" s="321"/>
      <c r="KNT13" s="321"/>
      <c r="KNU13" s="321"/>
      <c r="KNV13" s="321"/>
      <c r="KNW13" s="321"/>
      <c r="KNX13" s="321"/>
      <c r="KNY13" s="321"/>
      <c r="KNZ13" s="321"/>
      <c r="KOA13" s="321"/>
      <c r="KOB13" s="321"/>
      <c r="KOC13" s="321"/>
      <c r="KOD13" s="321"/>
      <c r="KOE13" s="321"/>
      <c r="KOF13" s="321"/>
      <c r="KOG13" s="321"/>
      <c r="KOH13" s="321"/>
      <c r="KOI13" s="321"/>
      <c r="KOJ13" s="321"/>
      <c r="KOK13" s="321"/>
      <c r="KOL13" s="321"/>
      <c r="KOM13" s="321"/>
      <c r="KON13" s="321"/>
      <c r="KOO13" s="321"/>
      <c r="KOP13" s="321"/>
      <c r="KOQ13" s="321"/>
      <c r="KOR13" s="321"/>
      <c r="KOS13" s="321"/>
      <c r="KOT13" s="321"/>
      <c r="KOU13" s="321"/>
      <c r="KOV13" s="321"/>
      <c r="KOW13" s="321"/>
      <c r="KOX13" s="321"/>
      <c r="KOY13" s="321"/>
      <c r="KOZ13" s="321"/>
      <c r="KPA13" s="321"/>
      <c r="KPB13" s="321"/>
      <c r="KPC13" s="321"/>
      <c r="KPD13" s="321"/>
      <c r="KPE13" s="321"/>
      <c r="KPF13" s="321"/>
      <c r="KPG13" s="321"/>
      <c r="KPH13" s="321"/>
      <c r="KPI13" s="321"/>
      <c r="KPJ13" s="321"/>
      <c r="KPK13" s="321"/>
      <c r="KPL13" s="321"/>
      <c r="KPM13" s="321"/>
      <c r="KPN13" s="321"/>
      <c r="KPO13" s="321"/>
      <c r="KPP13" s="321"/>
      <c r="KPQ13" s="321"/>
      <c r="KPR13" s="321"/>
      <c r="KPS13" s="321"/>
      <c r="KPT13" s="321"/>
      <c r="KPU13" s="321"/>
      <c r="KPV13" s="321"/>
      <c r="KPW13" s="321"/>
      <c r="KPX13" s="321"/>
      <c r="KPY13" s="321"/>
      <c r="KPZ13" s="321"/>
      <c r="KQA13" s="321"/>
      <c r="KQB13" s="321"/>
      <c r="KQC13" s="321"/>
      <c r="KQD13" s="321"/>
      <c r="KQE13" s="321"/>
      <c r="KQF13" s="321"/>
      <c r="KQG13" s="321"/>
      <c r="KQH13" s="321"/>
      <c r="KQI13" s="321"/>
      <c r="KQJ13" s="321"/>
      <c r="KQK13" s="321"/>
      <c r="KQL13" s="321"/>
      <c r="KQM13" s="321"/>
      <c r="KQN13" s="321"/>
      <c r="KQO13" s="321"/>
      <c r="KQP13" s="321"/>
      <c r="KQQ13" s="321"/>
      <c r="KQR13" s="321"/>
      <c r="KQS13" s="321"/>
      <c r="KQT13" s="321"/>
      <c r="KQU13" s="321"/>
      <c r="KQV13" s="321"/>
      <c r="KQW13" s="321"/>
      <c r="KQX13" s="321"/>
      <c r="KQY13" s="321"/>
      <c r="KQZ13" s="321"/>
      <c r="KRA13" s="321"/>
      <c r="KRB13" s="321"/>
      <c r="KRC13" s="321"/>
      <c r="KRD13" s="321"/>
      <c r="KRE13" s="321"/>
      <c r="KRF13" s="321"/>
      <c r="KRG13" s="321"/>
      <c r="KRH13" s="321"/>
      <c r="KRI13" s="321"/>
      <c r="KRJ13" s="321"/>
      <c r="KRK13" s="321"/>
      <c r="KRL13" s="321"/>
      <c r="KRM13" s="321"/>
      <c r="KRN13" s="321"/>
      <c r="KRO13" s="321"/>
      <c r="KRP13" s="321"/>
      <c r="KRQ13" s="321"/>
      <c r="KRR13" s="321"/>
      <c r="KRS13" s="321"/>
      <c r="KRT13" s="321"/>
      <c r="KRU13" s="321"/>
      <c r="KRV13" s="321"/>
      <c r="KRW13" s="321"/>
      <c r="KRX13" s="321"/>
      <c r="KRY13" s="321"/>
      <c r="KRZ13" s="321"/>
      <c r="KSA13" s="321"/>
      <c r="KSB13" s="321"/>
      <c r="KSC13" s="321"/>
      <c r="KSD13" s="321"/>
      <c r="KSE13" s="321"/>
      <c r="KSF13" s="321"/>
      <c r="KSG13" s="321"/>
      <c r="KSH13" s="321"/>
      <c r="KSI13" s="321"/>
      <c r="KSJ13" s="321"/>
      <c r="KSK13" s="321"/>
      <c r="KSL13" s="321"/>
      <c r="KSM13" s="321"/>
      <c r="KSN13" s="321"/>
      <c r="KSO13" s="321"/>
      <c r="KSP13" s="321"/>
      <c r="KSQ13" s="321"/>
      <c r="KSR13" s="321"/>
      <c r="KSS13" s="321"/>
      <c r="KST13" s="321"/>
      <c r="KSU13" s="321"/>
      <c r="KSV13" s="321"/>
      <c r="KSW13" s="321"/>
      <c r="KSX13" s="321"/>
      <c r="KSY13" s="321"/>
      <c r="KSZ13" s="321"/>
      <c r="KTA13" s="321"/>
      <c r="KTB13" s="321"/>
      <c r="KTC13" s="321"/>
      <c r="KTD13" s="321"/>
      <c r="KTE13" s="321"/>
      <c r="KTF13" s="321"/>
      <c r="KTG13" s="321"/>
      <c r="KTH13" s="321"/>
      <c r="KTI13" s="321"/>
      <c r="KTJ13" s="321"/>
      <c r="KTK13" s="321"/>
      <c r="KTL13" s="321"/>
      <c r="KTM13" s="321"/>
      <c r="KTN13" s="321"/>
      <c r="KTO13" s="321"/>
      <c r="KTP13" s="321"/>
      <c r="KTQ13" s="321"/>
      <c r="KTR13" s="321"/>
      <c r="KTS13" s="321"/>
      <c r="KTT13" s="321"/>
      <c r="KTU13" s="321"/>
      <c r="KTV13" s="321"/>
      <c r="KTW13" s="321"/>
      <c r="KTX13" s="321"/>
      <c r="KTY13" s="321"/>
      <c r="KTZ13" s="321"/>
      <c r="KUA13" s="321"/>
      <c r="KUB13" s="321"/>
      <c r="KUC13" s="321"/>
      <c r="KUD13" s="321"/>
      <c r="KUE13" s="321"/>
      <c r="KUF13" s="321"/>
      <c r="KUG13" s="321"/>
      <c r="KUH13" s="321"/>
      <c r="KUI13" s="321"/>
      <c r="KUJ13" s="321"/>
      <c r="KUK13" s="321"/>
      <c r="KUL13" s="321"/>
      <c r="KUM13" s="321"/>
      <c r="KUN13" s="321"/>
      <c r="KUO13" s="321"/>
      <c r="KUP13" s="321"/>
      <c r="KUQ13" s="321"/>
      <c r="KUR13" s="321"/>
      <c r="KUS13" s="321"/>
      <c r="KUT13" s="321"/>
      <c r="KUU13" s="321"/>
      <c r="KUV13" s="321"/>
      <c r="KUW13" s="321"/>
      <c r="KUX13" s="321"/>
      <c r="KUY13" s="321"/>
      <c r="KUZ13" s="321"/>
      <c r="KVA13" s="321"/>
      <c r="KVB13" s="321"/>
      <c r="KVC13" s="321"/>
      <c r="KVD13" s="321"/>
      <c r="KVE13" s="321"/>
      <c r="KVF13" s="321"/>
      <c r="KVG13" s="321"/>
      <c r="KVH13" s="321"/>
      <c r="KVI13" s="321"/>
      <c r="KVJ13" s="321"/>
      <c r="KVK13" s="321"/>
      <c r="KVL13" s="321"/>
      <c r="KVM13" s="321"/>
      <c r="KVN13" s="321"/>
      <c r="KVO13" s="321"/>
      <c r="KVP13" s="321"/>
      <c r="KVQ13" s="321"/>
      <c r="KVR13" s="321"/>
      <c r="KVS13" s="321"/>
      <c r="KVT13" s="321"/>
      <c r="KVU13" s="321"/>
      <c r="KVV13" s="321"/>
      <c r="KVW13" s="321"/>
      <c r="KVX13" s="321"/>
      <c r="KVY13" s="321"/>
      <c r="KVZ13" s="321"/>
      <c r="KWA13" s="321"/>
      <c r="KWB13" s="321"/>
      <c r="KWC13" s="321"/>
      <c r="KWD13" s="321"/>
      <c r="KWE13" s="321"/>
      <c r="KWF13" s="321"/>
      <c r="KWG13" s="321"/>
      <c r="KWH13" s="321"/>
      <c r="KWI13" s="321"/>
      <c r="KWJ13" s="321"/>
      <c r="KWK13" s="321"/>
      <c r="KWL13" s="321"/>
      <c r="KWM13" s="321"/>
      <c r="KWN13" s="321"/>
      <c r="KWO13" s="321"/>
      <c r="KWP13" s="321"/>
      <c r="KWQ13" s="321"/>
      <c r="KWR13" s="321"/>
      <c r="KWS13" s="321"/>
      <c r="KWT13" s="321"/>
      <c r="KWU13" s="321"/>
      <c r="KWV13" s="321"/>
      <c r="KWW13" s="321"/>
      <c r="KWX13" s="321"/>
      <c r="KWY13" s="321"/>
      <c r="KWZ13" s="321"/>
      <c r="KXA13" s="321"/>
      <c r="KXB13" s="321"/>
      <c r="KXC13" s="321"/>
      <c r="KXD13" s="321"/>
      <c r="KXE13" s="321"/>
      <c r="KXF13" s="321"/>
      <c r="KXG13" s="321"/>
      <c r="KXH13" s="321"/>
      <c r="KXI13" s="321"/>
      <c r="KXJ13" s="321"/>
      <c r="KXK13" s="321"/>
      <c r="KXL13" s="321"/>
      <c r="KXM13" s="321"/>
      <c r="KXN13" s="321"/>
      <c r="KXO13" s="321"/>
      <c r="KXP13" s="321"/>
      <c r="KXQ13" s="321"/>
      <c r="KXR13" s="321"/>
      <c r="KXS13" s="321"/>
      <c r="KXT13" s="321"/>
      <c r="KXU13" s="321"/>
      <c r="KXV13" s="321"/>
      <c r="KXW13" s="321"/>
      <c r="KXX13" s="321"/>
      <c r="KXY13" s="321"/>
      <c r="KXZ13" s="321"/>
      <c r="KYA13" s="321"/>
      <c r="KYB13" s="321"/>
      <c r="KYC13" s="321"/>
      <c r="KYD13" s="321"/>
      <c r="KYE13" s="321"/>
      <c r="KYF13" s="321"/>
      <c r="KYG13" s="321"/>
      <c r="KYH13" s="321"/>
      <c r="KYI13" s="321"/>
      <c r="KYJ13" s="321"/>
      <c r="KYK13" s="321"/>
      <c r="KYL13" s="321"/>
      <c r="KYM13" s="321"/>
      <c r="KYN13" s="321"/>
      <c r="KYO13" s="321"/>
      <c r="KYP13" s="321"/>
      <c r="KYQ13" s="321"/>
      <c r="KYR13" s="321"/>
      <c r="KYS13" s="321"/>
      <c r="KYT13" s="321"/>
      <c r="KYU13" s="321"/>
      <c r="KYV13" s="321"/>
      <c r="KYW13" s="321"/>
      <c r="KYX13" s="321"/>
      <c r="KYY13" s="321"/>
      <c r="KYZ13" s="321"/>
      <c r="KZA13" s="321"/>
      <c r="KZB13" s="321"/>
      <c r="KZC13" s="321"/>
      <c r="KZD13" s="321"/>
      <c r="KZE13" s="321"/>
      <c r="KZF13" s="321"/>
      <c r="KZG13" s="321"/>
      <c r="KZH13" s="321"/>
      <c r="KZI13" s="321"/>
      <c r="KZJ13" s="321"/>
      <c r="KZK13" s="321"/>
      <c r="KZL13" s="321"/>
      <c r="KZM13" s="321"/>
      <c r="KZN13" s="321"/>
      <c r="KZO13" s="321"/>
      <c r="KZP13" s="321"/>
      <c r="KZQ13" s="321"/>
      <c r="KZR13" s="321"/>
      <c r="KZS13" s="321"/>
      <c r="KZT13" s="321"/>
      <c r="KZU13" s="321"/>
      <c r="KZV13" s="321"/>
      <c r="KZW13" s="321"/>
      <c r="KZX13" s="321"/>
      <c r="KZY13" s="321"/>
      <c r="KZZ13" s="321"/>
      <c r="LAA13" s="321"/>
      <c r="LAB13" s="321"/>
      <c r="LAC13" s="321"/>
      <c r="LAD13" s="321"/>
      <c r="LAE13" s="321"/>
      <c r="LAF13" s="321"/>
      <c r="LAG13" s="321"/>
      <c r="LAH13" s="321"/>
      <c r="LAI13" s="321"/>
      <c r="LAJ13" s="321"/>
      <c r="LAK13" s="321"/>
      <c r="LAL13" s="321"/>
      <c r="LAM13" s="321"/>
      <c r="LAN13" s="321"/>
      <c r="LAO13" s="321"/>
      <c r="LAP13" s="321"/>
      <c r="LAQ13" s="321"/>
      <c r="LAR13" s="321"/>
      <c r="LAS13" s="321"/>
      <c r="LAT13" s="321"/>
      <c r="LAU13" s="321"/>
      <c r="LAV13" s="321"/>
      <c r="LAW13" s="321"/>
      <c r="LAX13" s="321"/>
      <c r="LAY13" s="321"/>
      <c r="LAZ13" s="321"/>
      <c r="LBA13" s="321"/>
      <c r="LBB13" s="321"/>
      <c r="LBC13" s="321"/>
      <c r="LBD13" s="321"/>
      <c r="LBE13" s="321"/>
      <c r="LBF13" s="321"/>
      <c r="LBG13" s="321"/>
      <c r="LBH13" s="321"/>
      <c r="LBI13" s="321"/>
      <c r="LBJ13" s="321"/>
      <c r="LBK13" s="321"/>
      <c r="LBL13" s="321"/>
      <c r="LBM13" s="321"/>
      <c r="LBN13" s="321"/>
      <c r="LBO13" s="321"/>
      <c r="LBP13" s="321"/>
      <c r="LBQ13" s="321"/>
      <c r="LBR13" s="321"/>
      <c r="LBS13" s="321"/>
      <c r="LBT13" s="321"/>
      <c r="LBU13" s="321"/>
      <c r="LBV13" s="321"/>
      <c r="LBW13" s="321"/>
      <c r="LBX13" s="321"/>
      <c r="LBY13" s="321"/>
      <c r="LBZ13" s="321"/>
      <c r="LCA13" s="321"/>
      <c r="LCB13" s="321"/>
      <c r="LCC13" s="321"/>
      <c r="LCD13" s="321"/>
      <c r="LCE13" s="321"/>
      <c r="LCF13" s="321"/>
      <c r="LCG13" s="321"/>
      <c r="LCH13" s="321"/>
      <c r="LCI13" s="321"/>
      <c r="LCJ13" s="321"/>
      <c r="LCK13" s="321"/>
      <c r="LCL13" s="321"/>
      <c r="LCM13" s="321"/>
      <c r="LCN13" s="321"/>
      <c r="LCO13" s="321"/>
      <c r="LCP13" s="321"/>
      <c r="LCQ13" s="321"/>
      <c r="LCR13" s="321"/>
      <c r="LCS13" s="321"/>
      <c r="LCT13" s="321"/>
      <c r="LCU13" s="321"/>
      <c r="LCV13" s="321"/>
      <c r="LCW13" s="321"/>
      <c r="LCX13" s="321"/>
      <c r="LCY13" s="321"/>
      <c r="LCZ13" s="321"/>
      <c r="LDA13" s="321"/>
      <c r="LDB13" s="321"/>
      <c r="LDC13" s="321"/>
      <c r="LDD13" s="321"/>
      <c r="LDE13" s="321"/>
      <c r="LDF13" s="321"/>
      <c r="LDG13" s="321"/>
      <c r="LDH13" s="321"/>
      <c r="LDI13" s="321"/>
      <c r="LDJ13" s="321"/>
      <c r="LDK13" s="321"/>
      <c r="LDL13" s="321"/>
      <c r="LDM13" s="321"/>
      <c r="LDN13" s="321"/>
      <c r="LDO13" s="321"/>
      <c r="LDP13" s="321"/>
      <c r="LDQ13" s="321"/>
      <c r="LDR13" s="321"/>
      <c r="LDS13" s="321"/>
      <c r="LDT13" s="321"/>
      <c r="LDU13" s="321"/>
      <c r="LDV13" s="321"/>
      <c r="LDW13" s="321"/>
      <c r="LDX13" s="321"/>
      <c r="LDY13" s="321"/>
      <c r="LDZ13" s="321"/>
      <c r="LEA13" s="321"/>
      <c r="LEB13" s="321"/>
      <c r="LEC13" s="321"/>
      <c r="LED13" s="321"/>
      <c r="LEE13" s="321"/>
      <c r="LEF13" s="321"/>
      <c r="LEG13" s="321"/>
      <c r="LEH13" s="321"/>
      <c r="LEI13" s="321"/>
      <c r="LEJ13" s="321"/>
      <c r="LEK13" s="321"/>
      <c r="LEL13" s="321"/>
      <c r="LEM13" s="321"/>
      <c r="LEN13" s="321"/>
      <c r="LEO13" s="321"/>
      <c r="LEP13" s="321"/>
      <c r="LEQ13" s="321"/>
      <c r="LER13" s="321"/>
      <c r="LES13" s="321"/>
      <c r="LET13" s="321"/>
      <c r="LEU13" s="321"/>
      <c r="LEV13" s="321"/>
      <c r="LEW13" s="321"/>
      <c r="LEX13" s="321"/>
      <c r="LEY13" s="321"/>
      <c r="LEZ13" s="321"/>
      <c r="LFA13" s="321"/>
      <c r="LFB13" s="321"/>
      <c r="LFC13" s="321"/>
      <c r="LFD13" s="321"/>
      <c r="LFE13" s="321"/>
      <c r="LFF13" s="321"/>
      <c r="LFG13" s="321"/>
      <c r="LFH13" s="321"/>
      <c r="LFI13" s="321"/>
      <c r="LFJ13" s="321"/>
      <c r="LFK13" s="321"/>
      <c r="LFL13" s="321"/>
      <c r="LFM13" s="321"/>
      <c r="LFN13" s="321"/>
      <c r="LFO13" s="321"/>
      <c r="LFP13" s="321"/>
      <c r="LFQ13" s="321"/>
      <c r="LFR13" s="321"/>
      <c r="LFS13" s="321"/>
      <c r="LFT13" s="321"/>
      <c r="LFU13" s="321"/>
      <c r="LFV13" s="321"/>
      <c r="LFW13" s="321"/>
      <c r="LFX13" s="321"/>
      <c r="LFY13" s="321"/>
      <c r="LFZ13" s="321"/>
      <c r="LGA13" s="321"/>
      <c r="LGB13" s="321"/>
      <c r="LGC13" s="321"/>
      <c r="LGD13" s="321"/>
      <c r="LGE13" s="321"/>
      <c r="LGF13" s="321"/>
      <c r="LGG13" s="321"/>
      <c r="LGH13" s="321"/>
      <c r="LGI13" s="321"/>
      <c r="LGJ13" s="321"/>
      <c r="LGK13" s="321"/>
      <c r="LGL13" s="321"/>
      <c r="LGM13" s="321"/>
      <c r="LGN13" s="321"/>
      <c r="LGO13" s="321"/>
      <c r="LGP13" s="321"/>
      <c r="LGQ13" s="321"/>
      <c r="LGR13" s="321"/>
      <c r="LGS13" s="321"/>
      <c r="LGT13" s="321"/>
      <c r="LGU13" s="321"/>
      <c r="LGV13" s="321"/>
      <c r="LGW13" s="321"/>
      <c r="LGX13" s="321"/>
      <c r="LGY13" s="321"/>
      <c r="LGZ13" s="321"/>
      <c r="LHA13" s="321"/>
      <c r="LHB13" s="321"/>
      <c r="LHC13" s="321"/>
      <c r="LHD13" s="321"/>
      <c r="LHE13" s="321"/>
      <c r="LHF13" s="321"/>
      <c r="LHG13" s="321"/>
      <c r="LHH13" s="321"/>
      <c r="LHI13" s="321"/>
      <c r="LHJ13" s="321"/>
      <c r="LHK13" s="321"/>
      <c r="LHL13" s="321"/>
      <c r="LHM13" s="321"/>
      <c r="LHN13" s="321"/>
      <c r="LHO13" s="321"/>
      <c r="LHP13" s="321"/>
      <c r="LHQ13" s="321"/>
      <c r="LHR13" s="321"/>
      <c r="LHS13" s="321"/>
      <c r="LHT13" s="321"/>
      <c r="LHU13" s="321"/>
      <c r="LHV13" s="321"/>
      <c r="LHW13" s="321"/>
      <c r="LHX13" s="321"/>
      <c r="LHY13" s="321"/>
      <c r="LHZ13" s="321"/>
      <c r="LIA13" s="321"/>
      <c r="LIB13" s="321"/>
      <c r="LIC13" s="321"/>
      <c r="LID13" s="321"/>
      <c r="LIE13" s="321"/>
      <c r="LIF13" s="321"/>
      <c r="LIG13" s="321"/>
      <c r="LIH13" s="321"/>
      <c r="LII13" s="321"/>
      <c r="LIJ13" s="321"/>
      <c r="LIK13" s="321"/>
      <c r="LIL13" s="321"/>
      <c r="LIM13" s="321"/>
      <c r="LIN13" s="321"/>
      <c r="LIO13" s="321"/>
      <c r="LIP13" s="321"/>
      <c r="LIQ13" s="321"/>
      <c r="LIR13" s="321"/>
      <c r="LIS13" s="321"/>
      <c r="LIT13" s="321"/>
      <c r="LIU13" s="321"/>
      <c r="LIV13" s="321"/>
      <c r="LIW13" s="321"/>
      <c r="LIX13" s="321"/>
      <c r="LIY13" s="321"/>
      <c r="LIZ13" s="321"/>
      <c r="LJA13" s="321"/>
      <c r="LJB13" s="321"/>
      <c r="LJC13" s="321"/>
      <c r="LJD13" s="321"/>
      <c r="LJE13" s="321"/>
      <c r="LJF13" s="321"/>
      <c r="LJG13" s="321"/>
      <c r="LJH13" s="321"/>
      <c r="LJI13" s="321"/>
      <c r="LJJ13" s="321"/>
      <c r="LJK13" s="321"/>
      <c r="LJL13" s="321"/>
      <c r="LJM13" s="321"/>
      <c r="LJN13" s="321"/>
      <c r="LJO13" s="321"/>
      <c r="LJP13" s="321"/>
      <c r="LJQ13" s="321"/>
      <c r="LJR13" s="321"/>
      <c r="LJS13" s="321"/>
      <c r="LJT13" s="321"/>
      <c r="LJU13" s="321"/>
      <c r="LJV13" s="321"/>
      <c r="LJW13" s="321"/>
      <c r="LJX13" s="321"/>
      <c r="LJY13" s="321"/>
      <c r="LJZ13" s="321"/>
      <c r="LKA13" s="321"/>
      <c r="LKB13" s="321"/>
      <c r="LKC13" s="321"/>
      <c r="LKD13" s="321"/>
      <c r="LKE13" s="321"/>
      <c r="LKF13" s="321"/>
      <c r="LKG13" s="321"/>
      <c r="LKH13" s="321"/>
      <c r="LKI13" s="321"/>
      <c r="LKJ13" s="321"/>
      <c r="LKK13" s="321"/>
      <c r="LKL13" s="321"/>
      <c r="LKM13" s="321"/>
      <c r="LKN13" s="321"/>
      <c r="LKO13" s="321"/>
      <c r="LKP13" s="321"/>
      <c r="LKQ13" s="321"/>
      <c r="LKR13" s="321"/>
      <c r="LKS13" s="321"/>
      <c r="LKT13" s="321"/>
      <c r="LKU13" s="321"/>
      <c r="LKV13" s="321"/>
      <c r="LKW13" s="321"/>
      <c r="LKX13" s="321"/>
      <c r="LKY13" s="321"/>
      <c r="LKZ13" s="321"/>
      <c r="LLA13" s="321"/>
      <c r="LLB13" s="321"/>
      <c r="LLC13" s="321"/>
      <c r="LLD13" s="321"/>
      <c r="LLE13" s="321"/>
      <c r="LLF13" s="321"/>
      <c r="LLG13" s="321"/>
      <c r="LLH13" s="321"/>
      <c r="LLI13" s="321"/>
      <c r="LLJ13" s="321"/>
      <c r="LLK13" s="321"/>
      <c r="LLL13" s="321"/>
      <c r="LLM13" s="321"/>
      <c r="LLN13" s="321"/>
      <c r="LLO13" s="321"/>
      <c r="LLP13" s="321"/>
      <c r="LLQ13" s="321"/>
      <c r="LLR13" s="321"/>
      <c r="LLS13" s="321"/>
      <c r="LLT13" s="321"/>
      <c r="LLU13" s="321"/>
      <c r="LLV13" s="321"/>
      <c r="LLW13" s="321"/>
      <c r="LLX13" s="321"/>
      <c r="LLY13" s="321"/>
      <c r="LLZ13" s="321"/>
      <c r="LMA13" s="321"/>
      <c r="LMB13" s="321"/>
      <c r="LMC13" s="321"/>
      <c r="LMD13" s="321"/>
      <c r="LME13" s="321"/>
      <c r="LMF13" s="321"/>
      <c r="LMG13" s="321"/>
      <c r="LMH13" s="321"/>
      <c r="LMI13" s="321"/>
      <c r="LMJ13" s="321"/>
      <c r="LMK13" s="321"/>
      <c r="LML13" s="321"/>
      <c r="LMM13" s="321"/>
      <c r="LMN13" s="321"/>
      <c r="LMO13" s="321"/>
      <c r="LMP13" s="321"/>
      <c r="LMQ13" s="321"/>
      <c r="LMR13" s="321"/>
      <c r="LMS13" s="321"/>
      <c r="LMT13" s="321"/>
      <c r="LMU13" s="321"/>
      <c r="LMV13" s="321"/>
      <c r="LMW13" s="321"/>
      <c r="LMX13" s="321"/>
      <c r="LMY13" s="321"/>
      <c r="LMZ13" s="321"/>
      <c r="LNA13" s="321"/>
      <c r="LNB13" s="321"/>
      <c r="LNC13" s="321"/>
      <c r="LND13" s="321"/>
      <c r="LNE13" s="321"/>
      <c r="LNF13" s="321"/>
      <c r="LNG13" s="321"/>
      <c r="LNH13" s="321"/>
      <c r="LNI13" s="321"/>
      <c r="LNJ13" s="321"/>
      <c r="LNK13" s="321"/>
      <c r="LNL13" s="321"/>
      <c r="LNM13" s="321"/>
      <c r="LNN13" s="321"/>
      <c r="LNO13" s="321"/>
      <c r="LNP13" s="321"/>
      <c r="LNQ13" s="321"/>
      <c r="LNR13" s="321"/>
      <c r="LNS13" s="321"/>
      <c r="LNT13" s="321"/>
      <c r="LNU13" s="321"/>
      <c r="LNV13" s="321"/>
      <c r="LNW13" s="321"/>
      <c r="LNX13" s="321"/>
      <c r="LNY13" s="321"/>
      <c r="LNZ13" s="321"/>
      <c r="LOA13" s="321"/>
      <c r="LOB13" s="321"/>
      <c r="LOC13" s="321"/>
      <c r="LOD13" s="321"/>
      <c r="LOE13" s="321"/>
      <c r="LOF13" s="321"/>
      <c r="LOG13" s="321"/>
      <c r="LOH13" s="321"/>
      <c r="LOI13" s="321"/>
      <c r="LOJ13" s="321"/>
      <c r="LOK13" s="321"/>
      <c r="LOL13" s="321"/>
      <c r="LOM13" s="321"/>
      <c r="LON13" s="321"/>
      <c r="LOO13" s="321"/>
      <c r="LOP13" s="321"/>
      <c r="LOQ13" s="321"/>
      <c r="LOR13" s="321"/>
      <c r="LOS13" s="321"/>
      <c r="LOT13" s="321"/>
      <c r="LOU13" s="321"/>
      <c r="LOV13" s="321"/>
      <c r="LOW13" s="321"/>
      <c r="LOX13" s="321"/>
      <c r="LOY13" s="321"/>
      <c r="LOZ13" s="321"/>
      <c r="LPA13" s="321"/>
      <c r="LPB13" s="321"/>
      <c r="LPC13" s="321"/>
      <c r="LPD13" s="321"/>
      <c r="LPE13" s="321"/>
      <c r="LPF13" s="321"/>
      <c r="LPG13" s="321"/>
      <c r="LPH13" s="321"/>
      <c r="LPI13" s="321"/>
      <c r="LPJ13" s="321"/>
      <c r="LPK13" s="321"/>
      <c r="LPL13" s="321"/>
      <c r="LPM13" s="321"/>
      <c r="LPN13" s="321"/>
      <c r="LPO13" s="321"/>
      <c r="LPP13" s="321"/>
      <c r="LPQ13" s="321"/>
      <c r="LPR13" s="321"/>
      <c r="LPS13" s="321"/>
      <c r="LPT13" s="321"/>
      <c r="LPU13" s="321"/>
      <c r="LPV13" s="321"/>
      <c r="LPW13" s="321"/>
      <c r="LPX13" s="321"/>
      <c r="LPY13" s="321"/>
      <c r="LPZ13" s="321"/>
      <c r="LQA13" s="321"/>
      <c r="LQB13" s="321"/>
      <c r="LQC13" s="321"/>
      <c r="LQD13" s="321"/>
      <c r="LQE13" s="321"/>
      <c r="LQF13" s="321"/>
      <c r="LQG13" s="321"/>
      <c r="LQH13" s="321"/>
      <c r="LQI13" s="321"/>
      <c r="LQJ13" s="321"/>
      <c r="LQK13" s="321"/>
      <c r="LQL13" s="321"/>
      <c r="LQM13" s="321"/>
      <c r="LQN13" s="321"/>
      <c r="LQO13" s="321"/>
      <c r="LQP13" s="321"/>
      <c r="LQQ13" s="321"/>
      <c r="LQR13" s="321"/>
      <c r="LQS13" s="321"/>
      <c r="LQT13" s="321"/>
      <c r="LQU13" s="321"/>
      <c r="LQV13" s="321"/>
      <c r="LQW13" s="321"/>
      <c r="LQX13" s="321"/>
      <c r="LQY13" s="321"/>
      <c r="LQZ13" s="321"/>
      <c r="LRA13" s="321"/>
      <c r="LRB13" s="321"/>
      <c r="LRC13" s="321"/>
      <c r="LRD13" s="321"/>
      <c r="LRE13" s="321"/>
      <c r="LRF13" s="321"/>
      <c r="LRG13" s="321"/>
      <c r="LRH13" s="321"/>
      <c r="LRI13" s="321"/>
      <c r="LRJ13" s="321"/>
      <c r="LRK13" s="321"/>
      <c r="LRL13" s="321"/>
      <c r="LRM13" s="321"/>
      <c r="LRN13" s="321"/>
      <c r="LRO13" s="321"/>
      <c r="LRP13" s="321"/>
      <c r="LRQ13" s="321"/>
      <c r="LRR13" s="321"/>
      <c r="LRS13" s="321"/>
      <c r="LRT13" s="321"/>
      <c r="LRU13" s="321"/>
      <c r="LRV13" s="321"/>
      <c r="LRW13" s="321"/>
      <c r="LRX13" s="321"/>
      <c r="LRY13" s="321"/>
      <c r="LRZ13" s="321"/>
      <c r="LSA13" s="321"/>
      <c r="LSB13" s="321"/>
      <c r="LSC13" s="321"/>
      <c r="LSD13" s="321"/>
      <c r="LSE13" s="321"/>
      <c r="LSF13" s="321"/>
      <c r="LSG13" s="321"/>
      <c r="LSH13" s="321"/>
      <c r="LSI13" s="321"/>
      <c r="LSJ13" s="321"/>
      <c r="LSK13" s="321"/>
      <c r="LSL13" s="321"/>
      <c r="LSM13" s="321"/>
      <c r="LSN13" s="321"/>
      <c r="LSO13" s="321"/>
      <c r="LSP13" s="321"/>
      <c r="LSQ13" s="321"/>
      <c r="LSR13" s="321"/>
      <c r="LSS13" s="321"/>
      <c r="LST13" s="321"/>
      <c r="LSU13" s="321"/>
      <c r="LSV13" s="321"/>
      <c r="LSW13" s="321"/>
      <c r="LSX13" s="321"/>
      <c r="LSY13" s="321"/>
      <c r="LSZ13" s="321"/>
      <c r="LTA13" s="321"/>
      <c r="LTB13" s="321"/>
      <c r="LTC13" s="321"/>
      <c r="LTD13" s="321"/>
      <c r="LTE13" s="321"/>
      <c r="LTF13" s="321"/>
      <c r="LTG13" s="321"/>
      <c r="LTH13" s="321"/>
      <c r="LTI13" s="321"/>
      <c r="LTJ13" s="321"/>
      <c r="LTK13" s="321"/>
      <c r="LTL13" s="321"/>
      <c r="LTM13" s="321"/>
      <c r="LTN13" s="321"/>
      <c r="LTO13" s="321"/>
      <c r="LTP13" s="321"/>
      <c r="LTQ13" s="321"/>
      <c r="LTR13" s="321"/>
      <c r="LTS13" s="321"/>
      <c r="LTT13" s="321"/>
      <c r="LTU13" s="321"/>
      <c r="LTV13" s="321"/>
      <c r="LTW13" s="321"/>
      <c r="LTX13" s="321"/>
      <c r="LTY13" s="321"/>
      <c r="LTZ13" s="321"/>
      <c r="LUA13" s="321"/>
      <c r="LUB13" s="321"/>
      <c r="LUC13" s="321"/>
      <c r="LUD13" s="321"/>
      <c r="LUE13" s="321"/>
      <c r="LUF13" s="321"/>
      <c r="LUG13" s="321"/>
      <c r="LUH13" s="321"/>
      <c r="LUI13" s="321"/>
      <c r="LUJ13" s="321"/>
      <c r="LUK13" s="321"/>
      <c r="LUL13" s="321"/>
      <c r="LUM13" s="321"/>
      <c r="LUN13" s="321"/>
      <c r="LUO13" s="321"/>
      <c r="LUP13" s="321"/>
      <c r="LUQ13" s="321"/>
      <c r="LUR13" s="321"/>
      <c r="LUS13" s="321"/>
      <c r="LUT13" s="321"/>
      <c r="LUU13" s="321"/>
      <c r="LUV13" s="321"/>
      <c r="LUW13" s="321"/>
      <c r="LUX13" s="321"/>
      <c r="LUY13" s="321"/>
      <c r="LUZ13" s="321"/>
      <c r="LVA13" s="321"/>
      <c r="LVB13" s="321"/>
      <c r="LVC13" s="321"/>
      <c r="LVD13" s="321"/>
      <c r="LVE13" s="321"/>
      <c r="LVF13" s="321"/>
      <c r="LVG13" s="321"/>
      <c r="LVH13" s="321"/>
      <c r="LVI13" s="321"/>
      <c r="LVJ13" s="321"/>
      <c r="LVK13" s="321"/>
      <c r="LVL13" s="321"/>
      <c r="LVM13" s="321"/>
      <c r="LVN13" s="321"/>
      <c r="LVO13" s="321"/>
      <c r="LVP13" s="321"/>
      <c r="LVQ13" s="321"/>
      <c r="LVR13" s="321"/>
      <c r="LVS13" s="321"/>
      <c r="LVT13" s="321"/>
      <c r="LVU13" s="321"/>
      <c r="LVV13" s="321"/>
      <c r="LVW13" s="321"/>
      <c r="LVX13" s="321"/>
      <c r="LVY13" s="321"/>
      <c r="LVZ13" s="321"/>
      <c r="LWA13" s="321"/>
      <c r="LWB13" s="321"/>
      <c r="LWC13" s="321"/>
      <c r="LWD13" s="321"/>
      <c r="LWE13" s="321"/>
      <c r="LWF13" s="321"/>
      <c r="LWG13" s="321"/>
      <c r="LWH13" s="321"/>
      <c r="LWI13" s="321"/>
      <c r="LWJ13" s="321"/>
      <c r="LWK13" s="321"/>
      <c r="LWL13" s="321"/>
      <c r="LWM13" s="321"/>
      <c r="LWN13" s="321"/>
      <c r="LWO13" s="321"/>
      <c r="LWP13" s="321"/>
      <c r="LWQ13" s="321"/>
      <c r="LWR13" s="321"/>
      <c r="LWS13" s="321"/>
      <c r="LWT13" s="321"/>
      <c r="LWU13" s="321"/>
      <c r="LWV13" s="321"/>
      <c r="LWW13" s="321"/>
      <c r="LWX13" s="321"/>
      <c r="LWY13" s="321"/>
      <c r="LWZ13" s="321"/>
      <c r="LXA13" s="321"/>
      <c r="LXB13" s="321"/>
      <c r="LXC13" s="321"/>
      <c r="LXD13" s="321"/>
      <c r="LXE13" s="321"/>
      <c r="LXF13" s="321"/>
      <c r="LXG13" s="321"/>
      <c r="LXH13" s="321"/>
      <c r="LXI13" s="321"/>
      <c r="LXJ13" s="321"/>
      <c r="LXK13" s="321"/>
      <c r="LXL13" s="321"/>
      <c r="LXM13" s="321"/>
      <c r="LXN13" s="321"/>
      <c r="LXO13" s="321"/>
      <c r="LXP13" s="321"/>
      <c r="LXQ13" s="321"/>
      <c r="LXR13" s="321"/>
      <c r="LXS13" s="321"/>
      <c r="LXT13" s="321"/>
      <c r="LXU13" s="321"/>
      <c r="LXV13" s="321"/>
      <c r="LXW13" s="321"/>
      <c r="LXX13" s="321"/>
      <c r="LXY13" s="321"/>
      <c r="LXZ13" s="321"/>
      <c r="LYA13" s="321"/>
      <c r="LYB13" s="321"/>
      <c r="LYC13" s="321"/>
      <c r="LYD13" s="321"/>
      <c r="LYE13" s="321"/>
      <c r="LYF13" s="321"/>
      <c r="LYG13" s="321"/>
      <c r="LYH13" s="321"/>
      <c r="LYI13" s="321"/>
      <c r="LYJ13" s="321"/>
      <c r="LYK13" s="321"/>
      <c r="LYL13" s="321"/>
      <c r="LYM13" s="321"/>
      <c r="LYN13" s="321"/>
      <c r="LYO13" s="321"/>
      <c r="LYP13" s="321"/>
      <c r="LYQ13" s="321"/>
      <c r="LYR13" s="321"/>
      <c r="LYS13" s="321"/>
      <c r="LYT13" s="321"/>
      <c r="LYU13" s="321"/>
      <c r="LYV13" s="321"/>
      <c r="LYW13" s="321"/>
      <c r="LYX13" s="321"/>
      <c r="LYY13" s="321"/>
      <c r="LYZ13" s="321"/>
      <c r="LZA13" s="321"/>
      <c r="LZB13" s="321"/>
      <c r="LZC13" s="321"/>
      <c r="LZD13" s="321"/>
      <c r="LZE13" s="321"/>
      <c r="LZF13" s="321"/>
      <c r="LZG13" s="321"/>
      <c r="LZH13" s="321"/>
      <c r="LZI13" s="321"/>
      <c r="LZJ13" s="321"/>
      <c r="LZK13" s="321"/>
      <c r="LZL13" s="321"/>
      <c r="LZM13" s="321"/>
      <c r="LZN13" s="321"/>
      <c r="LZO13" s="321"/>
      <c r="LZP13" s="321"/>
      <c r="LZQ13" s="321"/>
      <c r="LZR13" s="321"/>
      <c r="LZS13" s="321"/>
      <c r="LZT13" s="321"/>
      <c r="LZU13" s="321"/>
      <c r="LZV13" s="321"/>
      <c r="LZW13" s="321"/>
      <c r="LZX13" s="321"/>
      <c r="LZY13" s="321"/>
      <c r="LZZ13" s="321"/>
      <c r="MAA13" s="321"/>
      <c r="MAB13" s="321"/>
      <c r="MAC13" s="321"/>
      <c r="MAD13" s="321"/>
      <c r="MAE13" s="321"/>
      <c r="MAF13" s="321"/>
      <c r="MAG13" s="321"/>
      <c r="MAH13" s="321"/>
      <c r="MAI13" s="321"/>
      <c r="MAJ13" s="321"/>
      <c r="MAK13" s="321"/>
      <c r="MAL13" s="321"/>
      <c r="MAM13" s="321"/>
      <c r="MAN13" s="321"/>
      <c r="MAO13" s="321"/>
      <c r="MAP13" s="321"/>
      <c r="MAQ13" s="321"/>
      <c r="MAR13" s="321"/>
      <c r="MAS13" s="321"/>
      <c r="MAT13" s="321"/>
      <c r="MAU13" s="321"/>
      <c r="MAV13" s="321"/>
      <c r="MAW13" s="321"/>
      <c r="MAX13" s="321"/>
      <c r="MAY13" s="321"/>
      <c r="MAZ13" s="321"/>
      <c r="MBA13" s="321"/>
      <c r="MBB13" s="321"/>
      <c r="MBC13" s="321"/>
      <c r="MBD13" s="321"/>
      <c r="MBE13" s="321"/>
      <c r="MBF13" s="321"/>
      <c r="MBG13" s="321"/>
      <c r="MBH13" s="321"/>
      <c r="MBI13" s="321"/>
      <c r="MBJ13" s="321"/>
      <c r="MBK13" s="321"/>
      <c r="MBL13" s="321"/>
      <c r="MBM13" s="321"/>
      <c r="MBN13" s="321"/>
      <c r="MBO13" s="321"/>
      <c r="MBP13" s="321"/>
      <c r="MBQ13" s="321"/>
      <c r="MBR13" s="321"/>
      <c r="MBS13" s="321"/>
      <c r="MBT13" s="321"/>
      <c r="MBU13" s="321"/>
      <c r="MBV13" s="321"/>
      <c r="MBW13" s="321"/>
      <c r="MBX13" s="321"/>
      <c r="MBY13" s="321"/>
      <c r="MBZ13" s="321"/>
      <c r="MCA13" s="321"/>
      <c r="MCB13" s="321"/>
      <c r="MCC13" s="321"/>
      <c r="MCD13" s="321"/>
      <c r="MCE13" s="321"/>
      <c r="MCF13" s="321"/>
      <c r="MCG13" s="321"/>
      <c r="MCH13" s="321"/>
      <c r="MCI13" s="321"/>
      <c r="MCJ13" s="321"/>
      <c r="MCK13" s="321"/>
      <c r="MCL13" s="321"/>
      <c r="MCM13" s="321"/>
      <c r="MCN13" s="321"/>
      <c r="MCO13" s="321"/>
      <c r="MCP13" s="321"/>
      <c r="MCQ13" s="321"/>
      <c r="MCR13" s="321"/>
      <c r="MCS13" s="321"/>
      <c r="MCT13" s="321"/>
      <c r="MCU13" s="321"/>
      <c r="MCV13" s="321"/>
      <c r="MCW13" s="321"/>
      <c r="MCX13" s="321"/>
      <c r="MCY13" s="321"/>
      <c r="MCZ13" s="321"/>
      <c r="MDA13" s="321"/>
      <c r="MDB13" s="321"/>
      <c r="MDC13" s="321"/>
      <c r="MDD13" s="321"/>
      <c r="MDE13" s="321"/>
      <c r="MDF13" s="321"/>
      <c r="MDG13" s="321"/>
      <c r="MDH13" s="321"/>
      <c r="MDI13" s="321"/>
      <c r="MDJ13" s="321"/>
      <c r="MDK13" s="321"/>
      <c r="MDL13" s="321"/>
      <c r="MDM13" s="321"/>
      <c r="MDN13" s="321"/>
      <c r="MDO13" s="321"/>
      <c r="MDP13" s="321"/>
      <c r="MDQ13" s="321"/>
      <c r="MDR13" s="321"/>
      <c r="MDS13" s="321"/>
      <c r="MDT13" s="321"/>
      <c r="MDU13" s="321"/>
      <c r="MDV13" s="321"/>
      <c r="MDW13" s="321"/>
      <c r="MDX13" s="321"/>
      <c r="MDY13" s="321"/>
      <c r="MDZ13" s="321"/>
      <c r="MEA13" s="321"/>
      <c r="MEB13" s="321"/>
      <c r="MEC13" s="321"/>
      <c r="MED13" s="321"/>
      <c r="MEE13" s="321"/>
      <c r="MEF13" s="321"/>
      <c r="MEG13" s="321"/>
      <c r="MEH13" s="321"/>
      <c r="MEI13" s="321"/>
      <c r="MEJ13" s="321"/>
      <c r="MEK13" s="321"/>
      <c r="MEL13" s="321"/>
      <c r="MEM13" s="321"/>
      <c r="MEN13" s="321"/>
      <c r="MEO13" s="321"/>
      <c r="MEP13" s="321"/>
      <c r="MEQ13" s="321"/>
      <c r="MER13" s="321"/>
      <c r="MES13" s="321"/>
      <c r="MET13" s="321"/>
      <c r="MEU13" s="321"/>
      <c r="MEV13" s="321"/>
      <c r="MEW13" s="321"/>
      <c r="MEX13" s="321"/>
      <c r="MEY13" s="321"/>
      <c r="MEZ13" s="321"/>
      <c r="MFA13" s="321"/>
      <c r="MFB13" s="321"/>
      <c r="MFC13" s="321"/>
      <c r="MFD13" s="321"/>
      <c r="MFE13" s="321"/>
      <c r="MFF13" s="321"/>
      <c r="MFG13" s="321"/>
      <c r="MFH13" s="321"/>
      <c r="MFI13" s="321"/>
      <c r="MFJ13" s="321"/>
      <c r="MFK13" s="321"/>
      <c r="MFL13" s="321"/>
      <c r="MFM13" s="321"/>
      <c r="MFN13" s="321"/>
      <c r="MFO13" s="321"/>
      <c r="MFP13" s="321"/>
      <c r="MFQ13" s="321"/>
      <c r="MFR13" s="321"/>
      <c r="MFS13" s="321"/>
      <c r="MFT13" s="321"/>
      <c r="MFU13" s="321"/>
      <c r="MFV13" s="321"/>
      <c r="MFW13" s="321"/>
      <c r="MFX13" s="321"/>
      <c r="MFY13" s="321"/>
      <c r="MFZ13" s="321"/>
      <c r="MGA13" s="321"/>
      <c r="MGB13" s="321"/>
      <c r="MGC13" s="321"/>
      <c r="MGD13" s="321"/>
      <c r="MGE13" s="321"/>
      <c r="MGF13" s="321"/>
      <c r="MGG13" s="321"/>
      <c r="MGH13" s="321"/>
      <c r="MGI13" s="321"/>
      <c r="MGJ13" s="321"/>
      <c r="MGK13" s="321"/>
      <c r="MGL13" s="321"/>
      <c r="MGM13" s="321"/>
      <c r="MGN13" s="321"/>
      <c r="MGO13" s="321"/>
      <c r="MGP13" s="321"/>
      <c r="MGQ13" s="321"/>
      <c r="MGR13" s="321"/>
      <c r="MGS13" s="321"/>
      <c r="MGT13" s="321"/>
      <c r="MGU13" s="321"/>
      <c r="MGV13" s="321"/>
      <c r="MGW13" s="321"/>
      <c r="MGX13" s="321"/>
      <c r="MGY13" s="321"/>
      <c r="MGZ13" s="321"/>
      <c r="MHA13" s="321"/>
      <c r="MHB13" s="321"/>
      <c r="MHC13" s="321"/>
      <c r="MHD13" s="321"/>
      <c r="MHE13" s="321"/>
      <c r="MHF13" s="321"/>
      <c r="MHG13" s="321"/>
      <c r="MHH13" s="321"/>
      <c r="MHI13" s="321"/>
      <c r="MHJ13" s="321"/>
      <c r="MHK13" s="321"/>
      <c r="MHL13" s="321"/>
      <c r="MHM13" s="321"/>
      <c r="MHN13" s="321"/>
      <c r="MHO13" s="321"/>
      <c r="MHP13" s="321"/>
      <c r="MHQ13" s="321"/>
      <c r="MHR13" s="321"/>
      <c r="MHS13" s="321"/>
      <c r="MHT13" s="321"/>
      <c r="MHU13" s="321"/>
      <c r="MHV13" s="321"/>
      <c r="MHW13" s="321"/>
      <c r="MHX13" s="321"/>
      <c r="MHY13" s="321"/>
      <c r="MHZ13" s="321"/>
      <c r="MIA13" s="321"/>
      <c r="MIB13" s="321"/>
      <c r="MIC13" s="321"/>
      <c r="MID13" s="321"/>
      <c r="MIE13" s="321"/>
      <c r="MIF13" s="321"/>
      <c r="MIG13" s="321"/>
      <c r="MIH13" s="321"/>
      <c r="MII13" s="321"/>
      <c r="MIJ13" s="321"/>
      <c r="MIK13" s="321"/>
      <c r="MIL13" s="321"/>
      <c r="MIM13" s="321"/>
      <c r="MIN13" s="321"/>
      <c r="MIO13" s="321"/>
      <c r="MIP13" s="321"/>
      <c r="MIQ13" s="321"/>
      <c r="MIR13" s="321"/>
      <c r="MIS13" s="321"/>
      <c r="MIT13" s="321"/>
      <c r="MIU13" s="321"/>
      <c r="MIV13" s="321"/>
      <c r="MIW13" s="321"/>
      <c r="MIX13" s="321"/>
      <c r="MIY13" s="321"/>
      <c r="MIZ13" s="321"/>
      <c r="MJA13" s="321"/>
      <c r="MJB13" s="321"/>
      <c r="MJC13" s="321"/>
      <c r="MJD13" s="321"/>
      <c r="MJE13" s="321"/>
      <c r="MJF13" s="321"/>
      <c r="MJG13" s="321"/>
      <c r="MJH13" s="321"/>
      <c r="MJI13" s="321"/>
      <c r="MJJ13" s="321"/>
      <c r="MJK13" s="321"/>
      <c r="MJL13" s="321"/>
      <c r="MJM13" s="321"/>
      <c r="MJN13" s="321"/>
      <c r="MJO13" s="321"/>
      <c r="MJP13" s="321"/>
      <c r="MJQ13" s="321"/>
      <c r="MJR13" s="321"/>
      <c r="MJS13" s="321"/>
      <c r="MJT13" s="321"/>
      <c r="MJU13" s="321"/>
      <c r="MJV13" s="321"/>
      <c r="MJW13" s="321"/>
      <c r="MJX13" s="321"/>
      <c r="MJY13" s="321"/>
      <c r="MJZ13" s="321"/>
      <c r="MKA13" s="321"/>
      <c r="MKB13" s="321"/>
      <c r="MKC13" s="321"/>
      <c r="MKD13" s="321"/>
      <c r="MKE13" s="321"/>
      <c r="MKF13" s="321"/>
      <c r="MKG13" s="321"/>
      <c r="MKH13" s="321"/>
      <c r="MKI13" s="321"/>
      <c r="MKJ13" s="321"/>
      <c r="MKK13" s="321"/>
      <c r="MKL13" s="321"/>
      <c r="MKM13" s="321"/>
      <c r="MKN13" s="321"/>
      <c r="MKO13" s="321"/>
      <c r="MKP13" s="321"/>
      <c r="MKQ13" s="321"/>
      <c r="MKR13" s="321"/>
      <c r="MKS13" s="321"/>
      <c r="MKT13" s="321"/>
      <c r="MKU13" s="321"/>
      <c r="MKV13" s="321"/>
      <c r="MKW13" s="321"/>
      <c r="MKX13" s="321"/>
      <c r="MKY13" s="321"/>
      <c r="MKZ13" s="321"/>
      <c r="MLA13" s="321"/>
      <c r="MLB13" s="321"/>
      <c r="MLC13" s="321"/>
      <c r="MLD13" s="321"/>
      <c r="MLE13" s="321"/>
      <c r="MLF13" s="321"/>
      <c r="MLG13" s="321"/>
      <c r="MLH13" s="321"/>
      <c r="MLI13" s="321"/>
      <c r="MLJ13" s="321"/>
      <c r="MLK13" s="321"/>
      <c r="MLL13" s="321"/>
      <c r="MLM13" s="321"/>
      <c r="MLN13" s="321"/>
      <c r="MLO13" s="321"/>
      <c r="MLP13" s="321"/>
      <c r="MLQ13" s="321"/>
      <c r="MLR13" s="321"/>
      <c r="MLS13" s="321"/>
      <c r="MLT13" s="321"/>
      <c r="MLU13" s="321"/>
      <c r="MLV13" s="321"/>
      <c r="MLW13" s="321"/>
      <c r="MLX13" s="321"/>
      <c r="MLY13" s="321"/>
      <c r="MLZ13" s="321"/>
      <c r="MMA13" s="321"/>
      <c r="MMB13" s="321"/>
      <c r="MMC13" s="321"/>
      <c r="MMD13" s="321"/>
      <c r="MME13" s="321"/>
      <c r="MMF13" s="321"/>
      <c r="MMG13" s="321"/>
      <c r="MMH13" s="321"/>
      <c r="MMI13" s="321"/>
      <c r="MMJ13" s="321"/>
      <c r="MMK13" s="321"/>
      <c r="MML13" s="321"/>
      <c r="MMM13" s="321"/>
      <c r="MMN13" s="321"/>
      <c r="MMO13" s="321"/>
      <c r="MMP13" s="321"/>
      <c r="MMQ13" s="321"/>
      <c r="MMR13" s="321"/>
      <c r="MMS13" s="321"/>
      <c r="MMT13" s="321"/>
      <c r="MMU13" s="321"/>
      <c r="MMV13" s="321"/>
      <c r="MMW13" s="321"/>
      <c r="MMX13" s="321"/>
      <c r="MMY13" s="321"/>
      <c r="MMZ13" s="321"/>
      <c r="MNA13" s="321"/>
      <c r="MNB13" s="321"/>
      <c r="MNC13" s="321"/>
      <c r="MND13" s="321"/>
      <c r="MNE13" s="321"/>
      <c r="MNF13" s="321"/>
      <c r="MNG13" s="321"/>
      <c r="MNH13" s="321"/>
      <c r="MNI13" s="321"/>
      <c r="MNJ13" s="321"/>
      <c r="MNK13" s="321"/>
      <c r="MNL13" s="321"/>
      <c r="MNM13" s="321"/>
      <c r="MNN13" s="321"/>
      <c r="MNO13" s="321"/>
      <c r="MNP13" s="321"/>
      <c r="MNQ13" s="321"/>
      <c r="MNR13" s="321"/>
      <c r="MNS13" s="321"/>
      <c r="MNT13" s="321"/>
      <c r="MNU13" s="321"/>
      <c r="MNV13" s="321"/>
      <c r="MNW13" s="321"/>
      <c r="MNX13" s="321"/>
      <c r="MNY13" s="321"/>
      <c r="MNZ13" s="321"/>
      <c r="MOA13" s="321"/>
      <c r="MOB13" s="321"/>
      <c r="MOC13" s="321"/>
      <c r="MOD13" s="321"/>
      <c r="MOE13" s="321"/>
      <c r="MOF13" s="321"/>
      <c r="MOG13" s="321"/>
      <c r="MOH13" s="321"/>
      <c r="MOI13" s="321"/>
      <c r="MOJ13" s="321"/>
      <c r="MOK13" s="321"/>
      <c r="MOL13" s="321"/>
      <c r="MOM13" s="321"/>
      <c r="MON13" s="321"/>
      <c r="MOO13" s="321"/>
      <c r="MOP13" s="321"/>
      <c r="MOQ13" s="321"/>
      <c r="MOR13" s="321"/>
      <c r="MOS13" s="321"/>
      <c r="MOT13" s="321"/>
      <c r="MOU13" s="321"/>
      <c r="MOV13" s="321"/>
      <c r="MOW13" s="321"/>
      <c r="MOX13" s="321"/>
      <c r="MOY13" s="321"/>
      <c r="MOZ13" s="321"/>
      <c r="MPA13" s="321"/>
      <c r="MPB13" s="321"/>
      <c r="MPC13" s="321"/>
      <c r="MPD13" s="321"/>
      <c r="MPE13" s="321"/>
      <c r="MPF13" s="321"/>
      <c r="MPG13" s="321"/>
      <c r="MPH13" s="321"/>
      <c r="MPI13" s="321"/>
      <c r="MPJ13" s="321"/>
      <c r="MPK13" s="321"/>
      <c r="MPL13" s="321"/>
      <c r="MPM13" s="321"/>
      <c r="MPN13" s="321"/>
      <c r="MPO13" s="321"/>
      <c r="MPP13" s="321"/>
      <c r="MPQ13" s="321"/>
      <c r="MPR13" s="321"/>
      <c r="MPS13" s="321"/>
      <c r="MPT13" s="321"/>
      <c r="MPU13" s="321"/>
      <c r="MPV13" s="321"/>
      <c r="MPW13" s="321"/>
      <c r="MPX13" s="321"/>
      <c r="MPY13" s="321"/>
      <c r="MPZ13" s="321"/>
      <c r="MQA13" s="321"/>
      <c r="MQB13" s="321"/>
      <c r="MQC13" s="321"/>
      <c r="MQD13" s="321"/>
      <c r="MQE13" s="321"/>
      <c r="MQF13" s="321"/>
      <c r="MQG13" s="321"/>
      <c r="MQH13" s="321"/>
      <c r="MQI13" s="321"/>
      <c r="MQJ13" s="321"/>
      <c r="MQK13" s="321"/>
      <c r="MQL13" s="321"/>
      <c r="MQM13" s="321"/>
      <c r="MQN13" s="321"/>
      <c r="MQO13" s="321"/>
      <c r="MQP13" s="321"/>
      <c r="MQQ13" s="321"/>
      <c r="MQR13" s="321"/>
      <c r="MQS13" s="321"/>
      <c r="MQT13" s="321"/>
      <c r="MQU13" s="321"/>
      <c r="MQV13" s="321"/>
      <c r="MQW13" s="321"/>
      <c r="MQX13" s="321"/>
      <c r="MQY13" s="321"/>
      <c r="MQZ13" s="321"/>
      <c r="MRA13" s="321"/>
      <c r="MRB13" s="321"/>
      <c r="MRC13" s="321"/>
      <c r="MRD13" s="321"/>
      <c r="MRE13" s="321"/>
      <c r="MRF13" s="321"/>
      <c r="MRG13" s="321"/>
      <c r="MRH13" s="321"/>
      <c r="MRI13" s="321"/>
      <c r="MRJ13" s="321"/>
      <c r="MRK13" s="321"/>
      <c r="MRL13" s="321"/>
      <c r="MRM13" s="321"/>
      <c r="MRN13" s="321"/>
      <c r="MRO13" s="321"/>
      <c r="MRP13" s="321"/>
      <c r="MRQ13" s="321"/>
      <c r="MRR13" s="321"/>
      <c r="MRS13" s="321"/>
      <c r="MRT13" s="321"/>
      <c r="MRU13" s="321"/>
      <c r="MRV13" s="321"/>
      <c r="MRW13" s="321"/>
      <c r="MRX13" s="321"/>
      <c r="MRY13" s="321"/>
      <c r="MRZ13" s="321"/>
      <c r="MSA13" s="321"/>
      <c r="MSB13" s="321"/>
      <c r="MSC13" s="321"/>
      <c r="MSD13" s="321"/>
      <c r="MSE13" s="321"/>
      <c r="MSF13" s="321"/>
      <c r="MSG13" s="321"/>
      <c r="MSH13" s="321"/>
      <c r="MSI13" s="321"/>
      <c r="MSJ13" s="321"/>
      <c r="MSK13" s="321"/>
      <c r="MSL13" s="321"/>
      <c r="MSM13" s="321"/>
      <c r="MSN13" s="321"/>
      <c r="MSO13" s="321"/>
      <c r="MSP13" s="321"/>
      <c r="MSQ13" s="321"/>
      <c r="MSR13" s="321"/>
      <c r="MSS13" s="321"/>
      <c r="MST13" s="321"/>
      <c r="MSU13" s="321"/>
      <c r="MSV13" s="321"/>
      <c r="MSW13" s="321"/>
      <c r="MSX13" s="321"/>
      <c r="MSY13" s="321"/>
      <c r="MSZ13" s="321"/>
      <c r="MTA13" s="321"/>
      <c r="MTB13" s="321"/>
      <c r="MTC13" s="321"/>
      <c r="MTD13" s="321"/>
      <c r="MTE13" s="321"/>
      <c r="MTF13" s="321"/>
      <c r="MTG13" s="321"/>
      <c r="MTH13" s="321"/>
      <c r="MTI13" s="321"/>
      <c r="MTJ13" s="321"/>
      <c r="MTK13" s="321"/>
      <c r="MTL13" s="321"/>
      <c r="MTM13" s="321"/>
      <c r="MTN13" s="321"/>
      <c r="MTO13" s="321"/>
      <c r="MTP13" s="321"/>
      <c r="MTQ13" s="321"/>
      <c r="MTR13" s="321"/>
      <c r="MTS13" s="321"/>
      <c r="MTT13" s="321"/>
      <c r="MTU13" s="321"/>
      <c r="MTV13" s="321"/>
      <c r="MTW13" s="321"/>
      <c r="MTX13" s="321"/>
      <c r="MTY13" s="321"/>
      <c r="MTZ13" s="321"/>
      <c r="MUA13" s="321"/>
      <c r="MUB13" s="321"/>
      <c r="MUC13" s="321"/>
      <c r="MUD13" s="321"/>
      <c r="MUE13" s="321"/>
      <c r="MUF13" s="321"/>
      <c r="MUG13" s="321"/>
      <c r="MUH13" s="321"/>
      <c r="MUI13" s="321"/>
      <c r="MUJ13" s="321"/>
      <c r="MUK13" s="321"/>
      <c r="MUL13" s="321"/>
      <c r="MUM13" s="321"/>
      <c r="MUN13" s="321"/>
      <c r="MUO13" s="321"/>
      <c r="MUP13" s="321"/>
      <c r="MUQ13" s="321"/>
      <c r="MUR13" s="321"/>
      <c r="MUS13" s="321"/>
      <c r="MUT13" s="321"/>
      <c r="MUU13" s="321"/>
      <c r="MUV13" s="321"/>
      <c r="MUW13" s="321"/>
      <c r="MUX13" s="321"/>
      <c r="MUY13" s="321"/>
      <c r="MUZ13" s="321"/>
      <c r="MVA13" s="321"/>
      <c r="MVB13" s="321"/>
      <c r="MVC13" s="321"/>
      <c r="MVD13" s="321"/>
      <c r="MVE13" s="321"/>
      <c r="MVF13" s="321"/>
      <c r="MVG13" s="321"/>
      <c r="MVH13" s="321"/>
      <c r="MVI13" s="321"/>
      <c r="MVJ13" s="321"/>
      <c r="MVK13" s="321"/>
      <c r="MVL13" s="321"/>
      <c r="MVM13" s="321"/>
      <c r="MVN13" s="321"/>
      <c r="MVO13" s="321"/>
      <c r="MVP13" s="321"/>
      <c r="MVQ13" s="321"/>
      <c r="MVR13" s="321"/>
      <c r="MVS13" s="321"/>
      <c r="MVT13" s="321"/>
      <c r="MVU13" s="321"/>
      <c r="MVV13" s="321"/>
      <c r="MVW13" s="321"/>
      <c r="MVX13" s="321"/>
      <c r="MVY13" s="321"/>
      <c r="MVZ13" s="321"/>
      <c r="MWA13" s="321"/>
      <c r="MWB13" s="321"/>
      <c r="MWC13" s="321"/>
      <c r="MWD13" s="321"/>
      <c r="MWE13" s="321"/>
      <c r="MWF13" s="321"/>
      <c r="MWG13" s="321"/>
      <c r="MWH13" s="321"/>
      <c r="MWI13" s="321"/>
      <c r="MWJ13" s="321"/>
      <c r="MWK13" s="321"/>
      <c r="MWL13" s="321"/>
      <c r="MWM13" s="321"/>
      <c r="MWN13" s="321"/>
      <c r="MWO13" s="321"/>
      <c r="MWP13" s="321"/>
      <c r="MWQ13" s="321"/>
      <c r="MWR13" s="321"/>
      <c r="MWS13" s="321"/>
      <c r="MWT13" s="321"/>
      <c r="MWU13" s="321"/>
      <c r="MWV13" s="321"/>
      <c r="MWW13" s="321"/>
      <c r="MWX13" s="321"/>
      <c r="MWY13" s="321"/>
      <c r="MWZ13" s="321"/>
      <c r="MXA13" s="321"/>
      <c r="MXB13" s="321"/>
      <c r="MXC13" s="321"/>
      <c r="MXD13" s="321"/>
      <c r="MXE13" s="321"/>
      <c r="MXF13" s="321"/>
      <c r="MXG13" s="321"/>
      <c r="MXH13" s="321"/>
      <c r="MXI13" s="321"/>
      <c r="MXJ13" s="321"/>
      <c r="MXK13" s="321"/>
      <c r="MXL13" s="321"/>
      <c r="MXM13" s="321"/>
      <c r="MXN13" s="321"/>
      <c r="MXO13" s="321"/>
      <c r="MXP13" s="321"/>
      <c r="MXQ13" s="321"/>
      <c r="MXR13" s="321"/>
      <c r="MXS13" s="321"/>
      <c r="MXT13" s="321"/>
      <c r="MXU13" s="321"/>
      <c r="MXV13" s="321"/>
      <c r="MXW13" s="321"/>
      <c r="MXX13" s="321"/>
      <c r="MXY13" s="321"/>
      <c r="MXZ13" s="321"/>
      <c r="MYA13" s="321"/>
      <c r="MYB13" s="321"/>
      <c r="MYC13" s="321"/>
      <c r="MYD13" s="321"/>
      <c r="MYE13" s="321"/>
      <c r="MYF13" s="321"/>
      <c r="MYG13" s="321"/>
      <c r="MYH13" s="321"/>
      <c r="MYI13" s="321"/>
      <c r="MYJ13" s="321"/>
      <c r="MYK13" s="321"/>
      <c r="MYL13" s="321"/>
      <c r="MYM13" s="321"/>
      <c r="MYN13" s="321"/>
      <c r="MYO13" s="321"/>
      <c r="MYP13" s="321"/>
      <c r="MYQ13" s="321"/>
      <c r="MYR13" s="321"/>
      <c r="MYS13" s="321"/>
      <c r="MYT13" s="321"/>
      <c r="MYU13" s="321"/>
      <c r="MYV13" s="321"/>
      <c r="MYW13" s="321"/>
      <c r="MYX13" s="321"/>
      <c r="MYY13" s="321"/>
      <c r="MYZ13" s="321"/>
      <c r="MZA13" s="321"/>
      <c r="MZB13" s="321"/>
      <c r="MZC13" s="321"/>
      <c r="MZD13" s="321"/>
      <c r="MZE13" s="321"/>
      <c r="MZF13" s="321"/>
      <c r="MZG13" s="321"/>
      <c r="MZH13" s="321"/>
      <c r="MZI13" s="321"/>
      <c r="MZJ13" s="321"/>
      <c r="MZK13" s="321"/>
      <c r="MZL13" s="321"/>
      <c r="MZM13" s="321"/>
      <c r="MZN13" s="321"/>
      <c r="MZO13" s="321"/>
      <c r="MZP13" s="321"/>
      <c r="MZQ13" s="321"/>
      <c r="MZR13" s="321"/>
      <c r="MZS13" s="321"/>
      <c r="MZT13" s="321"/>
      <c r="MZU13" s="321"/>
      <c r="MZV13" s="321"/>
      <c r="MZW13" s="321"/>
      <c r="MZX13" s="321"/>
      <c r="MZY13" s="321"/>
      <c r="MZZ13" s="321"/>
      <c r="NAA13" s="321"/>
      <c r="NAB13" s="321"/>
      <c r="NAC13" s="321"/>
      <c r="NAD13" s="321"/>
      <c r="NAE13" s="321"/>
      <c r="NAF13" s="321"/>
      <c r="NAG13" s="321"/>
      <c r="NAH13" s="321"/>
      <c r="NAI13" s="321"/>
      <c r="NAJ13" s="321"/>
      <c r="NAK13" s="321"/>
      <c r="NAL13" s="321"/>
      <c r="NAM13" s="321"/>
      <c r="NAN13" s="321"/>
      <c r="NAO13" s="321"/>
      <c r="NAP13" s="321"/>
      <c r="NAQ13" s="321"/>
      <c r="NAR13" s="321"/>
      <c r="NAS13" s="321"/>
      <c r="NAT13" s="321"/>
      <c r="NAU13" s="321"/>
      <c r="NAV13" s="321"/>
      <c r="NAW13" s="321"/>
      <c r="NAX13" s="321"/>
      <c r="NAY13" s="321"/>
      <c r="NAZ13" s="321"/>
      <c r="NBA13" s="321"/>
      <c r="NBB13" s="321"/>
      <c r="NBC13" s="321"/>
      <c r="NBD13" s="321"/>
      <c r="NBE13" s="321"/>
      <c r="NBF13" s="321"/>
      <c r="NBG13" s="321"/>
      <c r="NBH13" s="321"/>
      <c r="NBI13" s="321"/>
      <c r="NBJ13" s="321"/>
      <c r="NBK13" s="321"/>
      <c r="NBL13" s="321"/>
      <c r="NBM13" s="321"/>
      <c r="NBN13" s="321"/>
      <c r="NBO13" s="321"/>
      <c r="NBP13" s="321"/>
      <c r="NBQ13" s="321"/>
      <c r="NBR13" s="321"/>
      <c r="NBS13" s="321"/>
      <c r="NBT13" s="321"/>
      <c r="NBU13" s="321"/>
      <c r="NBV13" s="321"/>
      <c r="NBW13" s="321"/>
      <c r="NBX13" s="321"/>
      <c r="NBY13" s="321"/>
      <c r="NBZ13" s="321"/>
      <c r="NCA13" s="321"/>
      <c r="NCB13" s="321"/>
      <c r="NCC13" s="321"/>
      <c r="NCD13" s="321"/>
      <c r="NCE13" s="321"/>
      <c r="NCF13" s="321"/>
      <c r="NCG13" s="321"/>
      <c r="NCH13" s="321"/>
      <c r="NCI13" s="321"/>
      <c r="NCJ13" s="321"/>
      <c r="NCK13" s="321"/>
      <c r="NCL13" s="321"/>
      <c r="NCM13" s="321"/>
      <c r="NCN13" s="321"/>
      <c r="NCO13" s="321"/>
      <c r="NCP13" s="321"/>
      <c r="NCQ13" s="321"/>
      <c r="NCR13" s="321"/>
      <c r="NCS13" s="321"/>
      <c r="NCT13" s="321"/>
      <c r="NCU13" s="321"/>
      <c r="NCV13" s="321"/>
      <c r="NCW13" s="321"/>
      <c r="NCX13" s="321"/>
      <c r="NCY13" s="321"/>
      <c r="NCZ13" s="321"/>
      <c r="NDA13" s="321"/>
      <c r="NDB13" s="321"/>
      <c r="NDC13" s="321"/>
      <c r="NDD13" s="321"/>
      <c r="NDE13" s="321"/>
      <c r="NDF13" s="321"/>
      <c r="NDG13" s="321"/>
      <c r="NDH13" s="321"/>
      <c r="NDI13" s="321"/>
      <c r="NDJ13" s="321"/>
      <c r="NDK13" s="321"/>
      <c r="NDL13" s="321"/>
      <c r="NDM13" s="321"/>
      <c r="NDN13" s="321"/>
      <c r="NDO13" s="321"/>
      <c r="NDP13" s="321"/>
      <c r="NDQ13" s="321"/>
      <c r="NDR13" s="321"/>
      <c r="NDS13" s="321"/>
      <c r="NDT13" s="321"/>
      <c r="NDU13" s="321"/>
      <c r="NDV13" s="321"/>
      <c r="NDW13" s="321"/>
      <c r="NDX13" s="321"/>
      <c r="NDY13" s="321"/>
      <c r="NDZ13" s="321"/>
      <c r="NEA13" s="321"/>
      <c r="NEB13" s="321"/>
      <c r="NEC13" s="321"/>
      <c r="NED13" s="321"/>
      <c r="NEE13" s="321"/>
      <c r="NEF13" s="321"/>
      <c r="NEG13" s="321"/>
      <c r="NEH13" s="321"/>
      <c r="NEI13" s="321"/>
      <c r="NEJ13" s="321"/>
      <c r="NEK13" s="321"/>
      <c r="NEL13" s="321"/>
      <c r="NEM13" s="321"/>
      <c r="NEN13" s="321"/>
      <c r="NEO13" s="321"/>
      <c r="NEP13" s="321"/>
      <c r="NEQ13" s="321"/>
      <c r="NER13" s="321"/>
      <c r="NES13" s="321"/>
      <c r="NET13" s="321"/>
      <c r="NEU13" s="321"/>
      <c r="NEV13" s="321"/>
      <c r="NEW13" s="321"/>
      <c r="NEX13" s="321"/>
      <c r="NEY13" s="321"/>
      <c r="NEZ13" s="321"/>
      <c r="NFA13" s="321"/>
      <c r="NFB13" s="321"/>
      <c r="NFC13" s="321"/>
      <c r="NFD13" s="321"/>
      <c r="NFE13" s="321"/>
      <c r="NFF13" s="321"/>
      <c r="NFG13" s="321"/>
      <c r="NFH13" s="321"/>
      <c r="NFI13" s="321"/>
      <c r="NFJ13" s="321"/>
      <c r="NFK13" s="321"/>
      <c r="NFL13" s="321"/>
      <c r="NFM13" s="321"/>
      <c r="NFN13" s="321"/>
      <c r="NFO13" s="321"/>
      <c r="NFP13" s="321"/>
      <c r="NFQ13" s="321"/>
      <c r="NFR13" s="321"/>
      <c r="NFS13" s="321"/>
      <c r="NFT13" s="321"/>
      <c r="NFU13" s="321"/>
      <c r="NFV13" s="321"/>
      <c r="NFW13" s="321"/>
      <c r="NFX13" s="321"/>
      <c r="NFY13" s="321"/>
      <c r="NFZ13" s="321"/>
      <c r="NGA13" s="321"/>
      <c r="NGB13" s="321"/>
      <c r="NGC13" s="321"/>
      <c r="NGD13" s="321"/>
      <c r="NGE13" s="321"/>
      <c r="NGF13" s="321"/>
      <c r="NGG13" s="321"/>
      <c r="NGH13" s="321"/>
      <c r="NGI13" s="321"/>
      <c r="NGJ13" s="321"/>
      <c r="NGK13" s="321"/>
      <c r="NGL13" s="321"/>
      <c r="NGM13" s="321"/>
      <c r="NGN13" s="321"/>
      <c r="NGO13" s="321"/>
      <c r="NGP13" s="321"/>
      <c r="NGQ13" s="321"/>
      <c r="NGR13" s="321"/>
      <c r="NGS13" s="321"/>
      <c r="NGT13" s="321"/>
      <c r="NGU13" s="321"/>
      <c r="NGV13" s="321"/>
      <c r="NGW13" s="321"/>
      <c r="NGX13" s="321"/>
      <c r="NGY13" s="321"/>
      <c r="NGZ13" s="321"/>
      <c r="NHA13" s="321"/>
      <c r="NHB13" s="321"/>
      <c r="NHC13" s="321"/>
      <c r="NHD13" s="321"/>
      <c r="NHE13" s="321"/>
      <c r="NHF13" s="321"/>
      <c r="NHG13" s="321"/>
      <c r="NHH13" s="321"/>
      <c r="NHI13" s="321"/>
      <c r="NHJ13" s="321"/>
      <c r="NHK13" s="321"/>
      <c r="NHL13" s="321"/>
      <c r="NHM13" s="321"/>
      <c r="NHN13" s="321"/>
      <c r="NHO13" s="321"/>
      <c r="NHP13" s="321"/>
      <c r="NHQ13" s="321"/>
      <c r="NHR13" s="321"/>
      <c r="NHS13" s="321"/>
      <c r="NHT13" s="321"/>
      <c r="NHU13" s="321"/>
      <c r="NHV13" s="321"/>
      <c r="NHW13" s="321"/>
      <c r="NHX13" s="321"/>
      <c r="NHY13" s="321"/>
      <c r="NHZ13" s="321"/>
      <c r="NIA13" s="321"/>
      <c r="NIB13" s="321"/>
      <c r="NIC13" s="321"/>
      <c r="NID13" s="321"/>
      <c r="NIE13" s="321"/>
      <c r="NIF13" s="321"/>
      <c r="NIG13" s="321"/>
      <c r="NIH13" s="321"/>
      <c r="NII13" s="321"/>
      <c r="NIJ13" s="321"/>
      <c r="NIK13" s="321"/>
      <c r="NIL13" s="321"/>
      <c r="NIM13" s="321"/>
      <c r="NIN13" s="321"/>
      <c r="NIO13" s="321"/>
      <c r="NIP13" s="321"/>
      <c r="NIQ13" s="321"/>
      <c r="NIR13" s="321"/>
      <c r="NIS13" s="321"/>
      <c r="NIT13" s="321"/>
      <c r="NIU13" s="321"/>
      <c r="NIV13" s="321"/>
      <c r="NIW13" s="321"/>
      <c r="NIX13" s="321"/>
      <c r="NIY13" s="321"/>
      <c r="NIZ13" s="321"/>
      <c r="NJA13" s="321"/>
      <c r="NJB13" s="321"/>
      <c r="NJC13" s="321"/>
      <c r="NJD13" s="321"/>
      <c r="NJE13" s="321"/>
      <c r="NJF13" s="321"/>
      <c r="NJG13" s="321"/>
      <c r="NJH13" s="321"/>
      <c r="NJI13" s="321"/>
      <c r="NJJ13" s="321"/>
      <c r="NJK13" s="321"/>
      <c r="NJL13" s="321"/>
      <c r="NJM13" s="321"/>
      <c r="NJN13" s="321"/>
      <c r="NJO13" s="321"/>
      <c r="NJP13" s="321"/>
      <c r="NJQ13" s="321"/>
      <c r="NJR13" s="321"/>
      <c r="NJS13" s="321"/>
      <c r="NJT13" s="321"/>
      <c r="NJU13" s="321"/>
      <c r="NJV13" s="321"/>
      <c r="NJW13" s="321"/>
      <c r="NJX13" s="321"/>
      <c r="NJY13" s="321"/>
      <c r="NJZ13" s="321"/>
      <c r="NKA13" s="321"/>
      <c r="NKB13" s="321"/>
      <c r="NKC13" s="321"/>
      <c r="NKD13" s="321"/>
      <c r="NKE13" s="321"/>
      <c r="NKF13" s="321"/>
      <c r="NKG13" s="321"/>
      <c r="NKH13" s="321"/>
      <c r="NKI13" s="321"/>
      <c r="NKJ13" s="321"/>
      <c r="NKK13" s="321"/>
      <c r="NKL13" s="321"/>
      <c r="NKM13" s="321"/>
      <c r="NKN13" s="321"/>
      <c r="NKO13" s="321"/>
      <c r="NKP13" s="321"/>
      <c r="NKQ13" s="321"/>
      <c r="NKR13" s="321"/>
      <c r="NKS13" s="321"/>
      <c r="NKT13" s="321"/>
      <c r="NKU13" s="321"/>
      <c r="NKV13" s="321"/>
      <c r="NKW13" s="321"/>
      <c r="NKX13" s="321"/>
      <c r="NKY13" s="321"/>
      <c r="NKZ13" s="321"/>
      <c r="NLA13" s="321"/>
      <c r="NLB13" s="321"/>
      <c r="NLC13" s="321"/>
      <c r="NLD13" s="321"/>
      <c r="NLE13" s="321"/>
      <c r="NLF13" s="321"/>
      <c r="NLG13" s="321"/>
      <c r="NLH13" s="321"/>
      <c r="NLI13" s="321"/>
      <c r="NLJ13" s="321"/>
      <c r="NLK13" s="321"/>
      <c r="NLL13" s="321"/>
      <c r="NLM13" s="321"/>
      <c r="NLN13" s="321"/>
      <c r="NLO13" s="321"/>
      <c r="NLP13" s="321"/>
      <c r="NLQ13" s="321"/>
      <c r="NLR13" s="321"/>
      <c r="NLS13" s="321"/>
      <c r="NLT13" s="321"/>
      <c r="NLU13" s="321"/>
      <c r="NLV13" s="321"/>
      <c r="NLW13" s="321"/>
      <c r="NLX13" s="321"/>
      <c r="NLY13" s="321"/>
      <c r="NLZ13" s="321"/>
      <c r="NMA13" s="321"/>
      <c r="NMB13" s="321"/>
      <c r="NMC13" s="321"/>
      <c r="NMD13" s="321"/>
      <c r="NME13" s="321"/>
      <c r="NMF13" s="321"/>
      <c r="NMG13" s="321"/>
      <c r="NMH13" s="321"/>
      <c r="NMI13" s="321"/>
      <c r="NMJ13" s="321"/>
      <c r="NMK13" s="321"/>
      <c r="NML13" s="321"/>
      <c r="NMM13" s="321"/>
      <c r="NMN13" s="321"/>
      <c r="NMO13" s="321"/>
      <c r="NMP13" s="321"/>
      <c r="NMQ13" s="321"/>
      <c r="NMR13" s="321"/>
      <c r="NMS13" s="321"/>
      <c r="NMT13" s="321"/>
      <c r="NMU13" s="321"/>
      <c r="NMV13" s="321"/>
      <c r="NMW13" s="321"/>
      <c r="NMX13" s="321"/>
      <c r="NMY13" s="321"/>
      <c r="NMZ13" s="321"/>
      <c r="NNA13" s="321"/>
      <c r="NNB13" s="321"/>
      <c r="NNC13" s="321"/>
      <c r="NND13" s="321"/>
      <c r="NNE13" s="321"/>
      <c r="NNF13" s="321"/>
      <c r="NNG13" s="321"/>
      <c r="NNH13" s="321"/>
      <c r="NNI13" s="321"/>
      <c r="NNJ13" s="321"/>
      <c r="NNK13" s="321"/>
      <c r="NNL13" s="321"/>
      <c r="NNM13" s="321"/>
      <c r="NNN13" s="321"/>
      <c r="NNO13" s="321"/>
      <c r="NNP13" s="321"/>
      <c r="NNQ13" s="321"/>
      <c r="NNR13" s="321"/>
      <c r="NNS13" s="321"/>
      <c r="NNT13" s="321"/>
      <c r="NNU13" s="321"/>
      <c r="NNV13" s="321"/>
      <c r="NNW13" s="321"/>
      <c r="NNX13" s="321"/>
      <c r="NNY13" s="321"/>
      <c r="NNZ13" s="321"/>
      <c r="NOA13" s="321"/>
      <c r="NOB13" s="321"/>
      <c r="NOC13" s="321"/>
      <c r="NOD13" s="321"/>
      <c r="NOE13" s="321"/>
      <c r="NOF13" s="321"/>
      <c r="NOG13" s="321"/>
      <c r="NOH13" s="321"/>
      <c r="NOI13" s="321"/>
      <c r="NOJ13" s="321"/>
      <c r="NOK13" s="321"/>
      <c r="NOL13" s="321"/>
      <c r="NOM13" s="321"/>
      <c r="NON13" s="321"/>
      <c r="NOO13" s="321"/>
      <c r="NOP13" s="321"/>
      <c r="NOQ13" s="321"/>
      <c r="NOR13" s="321"/>
      <c r="NOS13" s="321"/>
      <c r="NOT13" s="321"/>
      <c r="NOU13" s="321"/>
      <c r="NOV13" s="321"/>
      <c r="NOW13" s="321"/>
      <c r="NOX13" s="321"/>
      <c r="NOY13" s="321"/>
      <c r="NOZ13" s="321"/>
      <c r="NPA13" s="321"/>
      <c r="NPB13" s="321"/>
      <c r="NPC13" s="321"/>
      <c r="NPD13" s="321"/>
      <c r="NPE13" s="321"/>
      <c r="NPF13" s="321"/>
      <c r="NPG13" s="321"/>
      <c r="NPH13" s="321"/>
      <c r="NPI13" s="321"/>
      <c r="NPJ13" s="321"/>
      <c r="NPK13" s="321"/>
      <c r="NPL13" s="321"/>
      <c r="NPM13" s="321"/>
      <c r="NPN13" s="321"/>
      <c r="NPO13" s="321"/>
      <c r="NPP13" s="321"/>
      <c r="NPQ13" s="321"/>
      <c r="NPR13" s="321"/>
      <c r="NPS13" s="321"/>
      <c r="NPT13" s="321"/>
      <c r="NPU13" s="321"/>
      <c r="NPV13" s="321"/>
      <c r="NPW13" s="321"/>
      <c r="NPX13" s="321"/>
      <c r="NPY13" s="321"/>
      <c r="NPZ13" s="321"/>
      <c r="NQA13" s="321"/>
      <c r="NQB13" s="321"/>
      <c r="NQC13" s="321"/>
      <c r="NQD13" s="321"/>
      <c r="NQE13" s="321"/>
      <c r="NQF13" s="321"/>
      <c r="NQG13" s="321"/>
      <c r="NQH13" s="321"/>
      <c r="NQI13" s="321"/>
      <c r="NQJ13" s="321"/>
      <c r="NQK13" s="321"/>
      <c r="NQL13" s="321"/>
      <c r="NQM13" s="321"/>
      <c r="NQN13" s="321"/>
      <c r="NQO13" s="321"/>
      <c r="NQP13" s="321"/>
      <c r="NQQ13" s="321"/>
      <c r="NQR13" s="321"/>
      <c r="NQS13" s="321"/>
      <c r="NQT13" s="321"/>
      <c r="NQU13" s="321"/>
      <c r="NQV13" s="321"/>
      <c r="NQW13" s="321"/>
      <c r="NQX13" s="321"/>
      <c r="NQY13" s="321"/>
      <c r="NQZ13" s="321"/>
      <c r="NRA13" s="321"/>
      <c r="NRB13" s="321"/>
      <c r="NRC13" s="321"/>
      <c r="NRD13" s="321"/>
      <c r="NRE13" s="321"/>
      <c r="NRF13" s="321"/>
      <c r="NRG13" s="321"/>
      <c r="NRH13" s="321"/>
      <c r="NRI13" s="321"/>
      <c r="NRJ13" s="321"/>
      <c r="NRK13" s="321"/>
      <c r="NRL13" s="321"/>
      <c r="NRM13" s="321"/>
      <c r="NRN13" s="321"/>
      <c r="NRO13" s="321"/>
      <c r="NRP13" s="321"/>
      <c r="NRQ13" s="321"/>
      <c r="NRR13" s="321"/>
      <c r="NRS13" s="321"/>
      <c r="NRT13" s="321"/>
      <c r="NRU13" s="321"/>
      <c r="NRV13" s="321"/>
      <c r="NRW13" s="321"/>
      <c r="NRX13" s="321"/>
      <c r="NRY13" s="321"/>
      <c r="NRZ13" s="321"/>
      <c r="NSA13" s="321"/>
      <c r="NSB13" s="321"/>
      <c r="NSC13" s="321"/>
      <c r="NSD13" s="321"/>
      <c r="NSE13" s="321"/>
      <c r="NSF13" s="321"/>
      <c r="NSG13" s="321"/>
      <c r="NSH13" s="321"/>
      <c r="NSI13" s="321"/>
      <c r="NSJ13" s="321"/>
      <c r="NSK13" s="321"/>
      <c r="NSL13" s="321"/>
      <c r="NSM13" s="321"/>
      <c r="NSN13" s="321"/>
      <c r="NSO13" s="321"/>
      <c r="NSP13" s="321"/>
      <c r="NSQ13" s="321"/>
      <c r="NSR13" s="321"/>
      <c r="NSS13" s="321"/>
      <c r="NST13" s="321"/>
      <c r="NSU13" s="321"/>
      <c r="NSV13" s="321"/>
      <c r="NSW13" s="321"/>
      <c r="NSX13" s="321"/>
      <c r="NSY13" s="321"/>
      <c r="NSZ13" s="321"/>
      <c r="NTA13" s="321"/>
      <c r="NTB13" s="321"/>
      <c r="NTC13" s="321"/>
      <c r="NTD13" s="321"/>
      <c r="NTE13" s="321"/>
      <c r="NTF13" s="321"/>
      <c r="NTG13" s="321"/>
      <c r="NTH13" s="321"/>
      <c r="NTI13" s="321"/>
      <c r="NTJ13" s="321"/>
      <c r="NTK13" s="321"/>
      <c r="NTL13" s="321"/>
      <c r="NTM13" s="321"/>
      <c r="NTN13" s="321"/>
      <c r="NTO13" s="321"/>
      <c r="NTP13" s="321"/>
      <c r="NTQ13" s="321"/>
      <c r="NTR13" s="321"/>
      <c r="NTS13" s="321"/>
      <c r="NTT13" s="321"/>
      <c r="NTU13" s="321"/>
      <c r="NTV13" s="321"/>
      <c r="NTW13" s="321"/>
      <c r="NTX13" s="321"/>
      <c r="NTY13" s="321"/>
      <c r="NTZ13" s="321"/>
      <c r="NUA13" s="321"/>
      <c r="NUB13" s="321"/>
      <c r="NUC13" s="321"/>
      <c r="NUD13" s="321"/>
      <c r="NUE13" s="321"/>
      <c r="NUF13" s="321"/>
      <c r="NUG13" s="321"/>
      <c r="NUH13" s="321"/>
      <c r="NUI13" s="321"/>
      <c r="NUJ13" s="321"/>
      <c r="NUK13" s="321"/>
      <c r="NUL13" s="321"/>
      <c r="NUM13" s="321"/>
      <c r="NUN13" s="321"/>
      <c r="NUO13" s="321"/>
      <c r="NUP13" s="321"/>
      <c r="NUQ13" s="321"/>
      <c r="NUR13" s="321"/>
      <c r="NUS13" s="321"/>
      <c r="NUT13" s="321"/>
      <c r="NUU13" s="321"/>
      <c r="NUV13" s="321"/>
      <c r="NUW13" s="321"/>
      <c r="NUX13" s="321"/>
      <c r="NUY13" s="321"/>
      <c r="NUZ13" s="321"/>
      <c r="NVA13" s="321"/>
      <c r="NVB13" s="321"/>
      <c r="NVC13" s="321"/>
      <c r="NVD13" s="321"/>
      <c r="NVE13" s="321"/>
      <c r="NVF13" s="321"/>
      <c r="NVG13" s="321"/>
      <c r="NVH13" s="321"/>
      <c r="NVI13" s="321"/>
      <c r="NVJ13" s="321"/>
      <c r="NVK13" s="321"/>
      <c r="NVL13" s="321"/>
      <c r="NVM13" s="321"/>
      <c r="NVN13" s="321"/>
      <c r="NVO13" s="321"/>
      <c r="NVP13" s="321"/>
      <c r="NVQ13" s="321"/>
      <c r="NVR13" s="321"/>
      <c r="NVS13" s="321"/>
      <c r="NVT13" s="321"/>
      <c r="NVU13" s="321"/>
      <c r="NVV13" s="321"/>
      <c r="NVW13" s="321"/>
      <c r="NVX13" s="321"/>
      <c r="NVY13" s="321"/>
      <c r="NVZ13" s="321"/>
      <c r="NWA13" s="321"/>
      <c r="NWB13" s="321"/>
      <c r="NWC13" s="321"/>
      <c r="NWD13" s="321"/>
      <c r="NWE13" s="321"/>
      <c r="NWF13" s="321"/>
      <c r="NWG13" s="321"/>
      <c r="NWH13" s="321"/>
      <c r="NWI13" s="321"/>
      <c r="NWJ13" s="321"/>
      <c r="NWK13" s="321"/>
      <c r="NWL13" s="321"/>
      <c r="NWM13" s="321"/>
      <c r="NWN13" s="321"/>
      <c r="NWO13" s="321"/>
      <c r="NWP13" s="321"/>
      <c r="NWQ13" s="321"/>
      <c r="NWR13" s="321"/>
      <c r="NWS13" s="321"/>
      <c r="NWT13" s="321"/>
      <c r="NWU13" s="321"/>
      <c r="NWV13" s="321"/>
      <c r="NWW13" s="321"/>
      <c r="NWX13" s="321"/>
      <c r="NWY13" s="321"/>
      <c r="NWZ13" s="321"/>
      <c r="NXA13" s="321"/>
      <c r="NXB13" s="321"/>
      <c r="NXC13" s="321"/>
      <c r="NXD13" s="321"/>
      <c r="NXE13" s="321"/>
      <c r="NXF13" s="321"/>
      <c r="NXG13" s="321"/>
      <c r="NXH13" s="321"/>
      <c r="NXI13" s="321"/>
      <c r="NXJ13" s="321"/>
      <c r="NXK13" s="321"/>
      <c r="NXL13" s="321"/>
      <c r="NXM13" s="321"/>
      <c r="NXN13" s="321"/>
      <c r="NXO13" s="321"/>
      <c r="NXP13" s="321"/>
      <c r="NXQ13" s="321"/>
      <c r="NXR13" s="321"/>
      <c r="NXS13" s="321"/>
      <c r="NXT13" s="321"/>
      <c r="NXU13" s="321"/>
      <c r="NXV13" s="321"/>
      <c r="NXW13" s="321"/>
      <c r="NXX13" s="321"/>
      <c r="NXY13" s="321"/>
      <c r="NXZ13" s="321"/>
      <c r="NYA13" s="321"/>
      <c r="NYB13" s="321"/>
      <c r="NYC13" s="321"/>
      <c r="NYD13" s="321"/>
      <c r="NYE13" s="321"/>
      <c r="NYF13" s="321"/>
      <c r="NYG13" s="321"/>
      <c r="NYH13" s="321"/>
      <c r="NYI13" s="321"/>
      <c r="NYJ13" s="321"/>
      <c r="NYK13" s="321"/>
      <c r="NYL13" s="321"/>
      <c r="NYM13" s="321"/>
      <c r="NYN13" s="321"/>
      <c r="NYO13" s="321"/>
      <c r="NYP13" s="321"/>
      <c r="NYQ13" s="321"/>
      <c r="NYR13" s="321"/>
      <c r="NYS13" s="321"/>
      <c r="NYT13" s="321"/>
      <c r="NYU13" s="321"/>
      <c r="NYV13" s="321"/>
      <c r="NYW13" s="321"/>
      <c r="NYX13" s="321"/>
      <c r="NYY13" s="321"/>
      <c r="NYZ13" s="321"/>
      <c r="NZA13" s="321"/>
      <c r="NZB13" s="321"/>
      <c r="NZC13" s="321"/>
      <c r="NZD13" s="321"/>
      <c r="NZE13" s="321"/>
      <c r="NZF13" s="321"/>
      <c r="NZG13" s="321"/>
      <c r="NZH13" s="321"/>
      <c r="NZI13" s="321"/>
      <c r="NZJ13" s="321"/>
      <c r="NZK13" s="321"/>
      <c r="NZL13" s="321"/>
      <c r="NZM13" s="321"/>
      <c r="NZN13" s="321"/>
      <c r="NZO13" s="321"/>
      <c r="NZP13" s="321"/>
      <c r="NZQ13" s="321"/>
      <c r="NZR13" s="321"/>
      <c r="NZS13" s="321"/>
      <c r="NZT13" s="321"/>
      <c r="NZU13" s="321"/>
      <c r="NZV13" s="321"/>
      <c r="NZW13" s="321"/>
      <c r="NZX13" s="321"/>
      <c r="NZY13" s="321"/>
      <c r="NZZ13" s="321"/>
      <c r="OAA13" s="321"/>
      <c r="OAB13" s="321"/>
      <c r="OAC13" s="321"/>
      <c r="OAD13" s="321"/>
      <c r="OAE13" s="321"/>
      <c r="OAF13" s="321"/>
      <c r="OAG13" s="321"/>
      <c r="OAH13" s="321"/>
      <c r="OAI13" s="321"/>
      <c r="OAJ13" s="321"/>
      <c r="OAK13" s="321"/>
      <c r="OAL13" s="321"/>
      <c r="OAM13" s="321"/>
      <c r="OAN13" s="321"/>
      <c r="OAO13" s="321"/>
      <c r="OAP13" s="321"/>
      <c r="OAQ13" s="321"/>
      <c r="OAR13" s="321"/>
      <c r="OAS13" s="321"/>
      <c r="OAT13" s="321"/>
      <c r="OAU13" s="321"/>
      <c r="OAV13" s="321"/>
      <c r="OAW13" s="321"/>
      <c r="OAX13" s="321"/>
      <c r="OAY13" s="321"/>
      <c r="OAZ13" s="321"/>
      <c r="OBA13" s="321"/>
      <c r="OBB13" s="321"/>
      <c r="OBC13" s="321"/>
      <c r="OBD13" s="321"/>
      <c r="OBE13" s="321"/>
      <c r="OBF13" s="321"/>
      <c r="OBG13" s="321"/>
      <c r="OBH13" s="321"/>
      <c r="OBI13" s="321"/>
      <c r="OBJ13" s="321"/>
      <c r="OBK13" s="321"/>
      <c r="OBL13" s="321"/>
      <c r="OBM13" s="321"/>
      <c r="OBN13" s="321"/>
      <c r="OBO13" s="321"/>
      <c r="OBP13" s="321"/>
      <c r="OBQ13" s="321"/>
      <c r="OBR13" s="321"/>
      <c r="OBS13" s="321"/>
      <c r="OBT13" s="321"/>
      <c r="OBU13" s="321"/>
      <c r="OBV13" s="321"/>
      <c r="OBW13" s="321"/>
      <c r="OBX13" s="321"/>
      <c r="OBY13" s="321"/>
      <c r="OBZ13" s="321"/>
      <c r="OCA13" s="321"/>
      <c r="OCB13" s="321"/>
      <c r="OCC13" s="321"/>
      <c r="OCD13" s="321"/>
      <c r="OCE13" s="321"/>
      <c r="OCF13" s="321"/>
      <c r="OCG13" s="321"/>
      <c r="OCH13" s="321"/>
      <c r="OCI13" s="321"/>
      <c r="OCJ13" s="321"/>
      <c r="OCK13" s="321"/>
      <c r="OCL13" s="321"/>
      <c r="OCM13" s="321"/>
      <c r="OCN13" s="321"/>
      <c r="OCO13" s="321"/>
      <c r="OCP13" s="321"/>
      <c r="OCQ13" s="321"/>
      <c r="OCR13" s="321"/>
      <c r="OCS13" s="321"/>
      <c r="OCT13" s="321"/>
      <c r="OCU13" s="321"/>
      <c r="OCV13" s="321"/>
      <c r="OCW13" s="321"/>
      <c r="OCX13" s="321"/>
      <c r="OCY13" s="321"/>
      <c r="OCZ13" s="321"/>
      <c r="ODA13" s="321"/>
      <c r="ODB13" s="321"/>
      <c r="ODC13" s="321"/>
      <c r="ODD13" s="321"/>
      <c r="ODE13" s="321"/>
      <c r="ODF13" s="321"/>
      <c r="ODG13" s="321"/>
      <c r="ODH13" s="321"/>
      <c r="ODI13" s="321"/>
      <c r="ODJ13" s="321"/>
      <c r="ODK13" s="321"/>
      <c r="ODL13" s="321"/>
      <c r="ODM13" s="321"/>
      <c r="ODN13" s="321"/>
      <c r="ODO13" s="321"/>
      <c r="ODP13" s="321"/>
      <c r="ODQ13" s="321"/>
      <c r="ODR13" s="321"/>
      <c r="ODS13" s="321"/>
      <c r="ODT13" s="321"/>
      <c r="ODU13" s="321"/>
      <c r="ODV13" s="321"/>
      <c r="ODW13" s="321"/>
      <c r="ODX13" s="321"/>
      <c r="ODY13" s="321"/>
      <c r="ODZ13" s="321"/>
      <c r="OEA13" s="321"/>
      <c r="OEB13" s="321"/>
      <c r="OEC13" s="321"/>
      <c r="OED13" s="321"/>
      <c r="OEE13" s="321"/>
      <c r="OEF13" s="321"/>
      <c r="OEG13" s="321"/>
      <c r="OEH13" s="321"/>
      <c r="OEI13" s="321"/>
      <c r="OEJ13" s="321"/>
      <c r="OEK13" s="321"/>
      <c r="OEL13" s="321"/>
      <c r="OEM13" s="321"/>
      <c r="OEN13" s="321"/>
      <c r="OEO13" s="321"/>
      <c r="OEP13" s="321"/>
      <c r="OEQ13" s="321"/>
      <c r="OER13" s="321"/>
      <c r="OES13" s="321"/>
      <c r="OET13" s="321"/>
      <c r="OEU13" s="321"/>
      <c r="OEV13" s="321"/>
      <c r="OEW13" s="321"/>
      <c r="OEX13" s="321"/>
      <c r="OEY13" s="321"/>
      <c r="OEZ13" s="321"/>
      <c r="OFA13" s="321"/>
      <c r="OFB13" s="321"/>
      <c r="OFC13" s="321"/>
      <c r="OFD13" s="321"/>
      <c r="OFE13" s="321"/>
      <c r="OFF13" s="321"/>
      <c r="OFG13" s="321"/>
      <c r="OFH13" s="321"/>
      <c r="OFI13" s="321"/>
      <c r="OFJ13" s="321"/>
      <c r="OFK13" s="321"/>
      <c r="OFL13" s="321"/>
      <c r="OFM13" s="321"/>
      <c r="OFN13" s="321"/>
      <c r="OFO13" s="321"/>
      <c r="OFP13" s="321"/>
      <c r="OFQ13" s="321"/>
      <c r="OFR13" s="321"/>
      <c r="OFS13" s="321"/>
      <c r="OFT13" s="321"/>
      <c r="OFU13" s="321"/>
      <c r="OFV13" s="321"/>
      <c r="OFW13" s="321"/>
      <c r="OFX13" s="321"/>
      <c r="OFY13" s="321"/>
      <c r="OFZ13" s="321"/>
      <c r="OGA13" s="321"/>
      <c r="OGB13" s="321"/>
      <c r="OGC13" s="321"/>
      <c r="OGD13" s="321"/>
      <c r="OGE13" s="321"/>
      <c r="OGF13" s="321"/>
      <c r="OGG13" s="321"/>
      <c r="OGH13" s="321"/>
      <c r="OGI13" s="321"/>
      <c r="OGJ13" s="321"/>
      <c r="OGK13" s="321"/>
      <c r="OGL13" s="321"/>
      <c r="OGM13" s="321"/>
      <c r="OGN13" s="321"/>
      <c r="OGO13" s="321"/>
      <c r="OGP13" s="321"/>
      <c r="OGQ13" s="321"/>
      <c r="OGR13" s="321"/>
      <c r="OGS13" s="321"/>
      <c r="OGT13" s="321"/>
      <c r="OGU13" s="321"/>
      <c r="OGV13" s="321"/>
      <c r="OGW13" s="321"/>
      <c r="OGX13" s="321"/>
      <c r="OGY13" s="321"/>
      <c r="OGZ13" s="321"/>
      <c r="OHA13" s="321"/>
      <c r="OHB13" s="321"/>
      <c r="OHC13" s="321"/>
      <c r="OHD13" s="321"/>
      <c r="OHE13" s="321"/>
      <c r="OHF13" s="321"/>
      <c r="OHG13" s="321"/>
      <c r="OHH13" s="321"/>
      <c r="OHI13" s="321"/>
      <c r="OHJ13" s="321"/>
      <c r="OHK13" s="321"/>
      <c r="OHL13" s="321"/>
      <c r="OHM13" s="321"/>
      <c r="OHN13" s="321"/>
      <c r="OHO13" s="321"/>
      <c r="OHP13" s="321"/>
      <c r="OHQ13" s="321"/>
      <c r="OHR13" s="321"/>
      <c r="OHS13" s="321"/>
      <c r="OHT13" s="321"/>
      <c r="OHU13" s="321"/>
      <c r="OHV13" s="321"/>
      <c r="OHW13" s="321"/>
      <c r="OHX13" s="321"/>
      <c r="OHY13" s="321"/>
      <c r="OHZ13" s="321"/>
      <c r="OIA13" s="321"/>
      <c r="OIB13" s="321"/>
      <c r="OIC13" s="321"/>
      <c r="OID13" s="321"/>
      <c r="OIE13" s="321"/>
      <c r="OIF13" s="321"/>
      <c r="OIG13" s="321"/>
      <c r="OIH13" s="321"/>
      <c r="OII13" s="321"/>
      <c r="OIJ13" s="321"/>
      <c r="OIK13" s="321"/>
      <c r="OIL13" s="321"/>
      <c r="OIM13" s="321"/>
      <c r="OIN13" s="321"/>
      <c r="OIO13" s="321"/>
      <c r="OIP13" s="321"/>
      <c r="OIQ13" s="321"/>
      <c r="OIR13" s="321"/>
      <c r="OIS13" s="321"/>
      <c r="OIT13" s="321"/>
      <c r="OIU13" s="321"/>
      <c r="OIV13" s="321"/>
      <c r="OIW13" s="321"/>
      <c r="OIX13" s="321"/>
      <c r="OIY13" s="321"/>
      <c r="OIZ13" s="321"/>
      <c r="OJA13" s="321"/>
      <c r="OJB13" s="321"/>
      <c r="OJC13" s="321"/>
      <c r="OJD13" s="321"/>
      <c r="OJE13" s="321"/>
      <c r="OJF13" s="321"/>
      <c r="OJG13" s="321"/>
      <c r="OJH13" s="321"/>
      <c r="OJI13" s="321"/>
      <c r="OJJ13" s="321"/>
      <c r="OJK13" s="321"/>
      <c r="OJL13" s="321"/>
      <c r="OJM13" s="321"/>
      <c r="OJN13" s="321"/>
      <c r="OJO13" s="321"/>
      <c r="OJP13" s="321"/>
      <c r="OJQ13" s="321"/>
      <c r="OJR13" s="321"/>
      <c r="OJS13" s="321"/>
      <c r="OJT13" s="321"/>
      <c r="OJU13" s="321"/>
      <c r="OJV13" s="321"/>
      <c r="OJW13" s="321"/>
      <c r="OJX13" s="321"/>
      <c r="OJY13" s="321"/>
      <c r="OJZ13" s="321"/>
      <c r="OKA13" s="321"/>
      <c r="OKB13" s="321"/>
      <c r="OKC13" s="321"/>
      <c r="OKD13" s="321"/>
      <c r="OKE13" s="321"/>
      <c r="OKF13" s="321"/>
      <c r="OKG13" s="321"/>
      <c r="OKH13" s="321"/>
      <c r="OKI13" s="321"/>
      <c r="OKJ13" s="321"/>
      <c r="OKK13" s="321"/>
      <c r="OKL13" s="321"/>
      <c r="OKM13" s="321"/>
      <c r="OKN13" s="321"/>
      <c r="OKO13" s="321"/>
      <c r="OKP13" s="321"/>
      <c r="OKQ13" s="321"/>
      <c r="OKR13" s="321"/>
      <c r="OKS13" s="321"/>
      <c r="OKT13" s="321"/>
      <c r="OKU13" s="321"/>
      <c r="OKV13" s="321"/>
      <c r="OKW13" s="321"/>
      <c r="OKX13" s="321"/>
      <c r="OKY13" s="321"/>
      <c r="OKZ13" s="321"/>
      <c r="OLA13" s="321"/>
      <c r="OLB13" s="321"/>
      <c r="OLC13" s="321"/>
      <c r="OLD13" s="321"/>
      <c r="OLE13" s="321"/>
      <c r="OLF13" s="321"/>
      <c r="OLG13" s="321"/>
      <c r="OLH13" s="321"/>
      <c r="OLI13" s="321"/>
      <c r="OLJ13" s="321"/>
      <c r="OLK13" s="321"/>
      <c r="OLL13" s="321"/>
      <c r="OLM13" s="321"/>
      <c r="OLN13" s="321"/>
      <c r="OLO13" s="321"/>
      <c r="OLP13" s="321"/>
      <c r="OLQ13" s="321"/>
      <c r="OLR13" s="321"/>
      <c r="OLS13" s="321"/>
      <c r="OLT13" s="321"/>
      <c r="OLU13" s="321"/>
      <c r="OLV13" s="321"/>
      <c r="OLW13" s="321"/>
      <c r="OLX13" s="321"/>
      <c r="OLY13" s="321"/>
      <c r="OLZ13" s="321"/>
      <c r="OMA13" s="321"/>
      <c r="OMB13" s="321"/>
      <c r="OMC13" s="321"/>
      <c r="OMD13" s="321"/>
      <c r="OME13" s="321"/>
      <c r="OMF13" s="321"/>
      <c r="OMG13" s="321"/>
      <c r="OMH13" s="321"/>
      <c r="OMI13" s="321"/>
      <c r="OMJ13" s="321"/>
      <c r="OMK13" s="321"/>
      <c r="OML13" s="321"/>
      <c r="OMM13" s="321"/>
      <c r="OMN13" s="321"/>
      <c r="OMO13" s="321"/>
      <c r="OMP13" s="321"/>
      <c r="OMQ13" s="321"/>
      <c r="OMR13" s="321"/>
      <c r="OMS13" s="321"/>
      <c r="OMT13" s="321"/>
      <c r="OMU13" s="321"/>
      <c r="OMV13" s="321"/>
      <c r="OMW13" s="321"/>
      <c r="OMX13" s="321"/>
      <c r="OMY13" s="321"/>
      <c r="OMZ13" s="321"/>
      <c r="ONA13" s="321"/>
      <c r="ONB13" s="321"/>
      <c r="ONC13" s="321"/>
      <c r="OND13" s="321"/>
      <c r="ONE13" s="321"/>
      <c r="ONF13" s="321"/>
      <c r="ONG13" s="321"/>
      <c r="ONH13" s="321"/>
      <c r="ONI13" s="321"/>
      <c r="ONJ13" s="321"/>
      <c r="ONK13" s="321"/>
      <c r="ONL13" s="321"/>
      <c r="ONM13" s="321"/>
      <c r="ONN13" s="321"/>
      <c r="ONO13" s="321"/>
      <c r="ONP13" s="321"/>
      <c r="ONQ13" s="321"/>
      <c r="ONR13" s="321"/>
      <c r="ONS13" s="321"/>
      <c r="ONT13" s="321"/>
      <c r="ONU13" s="321"/>
      <c r="ONV13" s="321"/>
      <c r="ONW13" s="321"/>
      <c r="ONX13" s="321"/>
      <c r="ONY13" s="321"/>
      <c r="ONZ13" s="321"/>
      <c r="OOA13" s="321"/>
      <c r="OOB13" s="321"/>
      <c r="OOC13" s="321"/>
      <c r="OOD13" s="321"/>
      <c r="OOE13" s="321"/>
      <c r="OOF13" s="321"/>
      <c r="OOG13" s="321"/>
      <c r="OOH13" s="321"/>
      <c r="OOI13" s="321"/>
      <c r="OOJ13" s="321"/>
      <c r="OOK13" s="321"/>
      <c r="OOL13" s="321"/>
      <c r="OOM13" s="321"/>
      <c r="OON13" s="321"/>
      <c r="OOO13" s="321"/>
      <c r="OOP13" s="321"/>
      <c r="OOQ13" s="321"/>
      <c r="OOR13" s="321"/>
      <c r="OOS13" s="321"/>
      <c r="OOT13" s="321"/>
      <c r="OOU13" s="321"/>
      <c r="OOV13" s="321"/>
      <c r="OOW13" s="321"/>
      <c r="OOX13" s="321"/>
      <c r="OOY13" s="321"/>
      <c r="OOZ13" s="321"/>
      <c r="OPA13" s="321"/>
      <c r="OPB13" s="321"/>
      <c r="OPC13" s="321"/>
      <c r="OPD13" s="321"/>
      <c r="OPE13" s="321"/>
      <c r="OPF13" s="321"/>
      <c r="OPG13" s="321"/>
      <c r="OPH13" s="321"/>
      <c r="OPI13" s="321"/>
      <c r="OPJ13" s="321"/>
      <c r="OPK13" s="321"/>
      <c r="OPL13" s="321"/>
      <c r="OPM13" s="321"/>
      <c r="OPN13" s="321"/>
      <c r="OPO13" s="321"/>
      <c r="OPP13" s="321"/>
      <c r="OPQ13" s="321"/>
      <c r="OPR13" s="321"/>
      <c r="OPS13" s="321"/>
      <c r="OPT13" s="321"/>
      <c r="OPU13" s="321"/>
      <c r="OPV13" s="321"/>
      <c r="OPW13" s="321"/>
      <c r="OPX13" s="321"/>
      <c r="OPY13" s="321"/>
      <c r="OPZ13" s="321"/>
      <c r="OQA13" s="321"/>
      <c r="OQB13" s="321"/>
      <c r="OQC13" s="321"/>
      <c r="OQD13" s="321"/>
      <c r="OQE13" s="321"/>
      <c r="OQF13" s="321"/>
      <c r="OQG13" s="321"/>
      <c r="OQH13" s="321"/>
      <c r="OQI13" s="321"/>
      <c r="OQJ13" s="321"/>
      <c r="OQK13" s="321"/>
      <c r="OQL13" s="321"/>
      <c r="OQM13" s="321"/>
      <c r="OQN13" s="321"/>
      <c r="OQO13" s="321"/>
      <c r="OQP13" s="321"/>
      <c r="OQQ13" s="321"/>
      <c r="OQR13" s="321"/>
      <c r="OQS13" s="321"/>
      <c r="OQT13" s="321"/>
      <c r="OQU13" s="321"/>
      <c r="OQV13" s="321"/>
      <c r="OQW13" s="321"/>
      <c r="OQX13" s="321"/>
      <c r="OQY13" s="321"/>
      <c r="OQZ13" s="321"/>
      <c r="ORA13" s="321"/>
      <c r="ORB13" s="321"/>
      <c r="ORC13" s="321"/>
      <c r="ORD13" s="321"/>
      <c r="ORE13" s="321"/>
      <c r="ORF13" s="321"/>
      <c r="ORG13" s="321"/>
      <c r="ORH13" s="321"/>
      <c r="ORI13" s="321"/>
      <c r="ORJ13" s="321"/>
      <c r="ORK13" s="321"/>
      <c r="ORL13" s="321"/>
      <c r="ORM13" s="321"/>
      <c r="ORN13" s="321"/>
      <c r="ORO13" s="321"/>
      <c r="ORP13" s="321"/>
      <c r="ORQ13" s="321"/>
      <c r="ORR13" s="321"/>
      <c r="ORS13" s="321"/>
      <c r="ORT13" s="321"/>
      <c r="ORU13" s="321"/>
      <c r="ORV13" s="321"/>
      <c r="ORW13" s="321"/>
      <c r="ORX13" s="321"/>
      <c r="ORY13" s="321"/>
      <c r="ORZ13" s="321"/>
      <c r="OSA13" s="321"/>
      <c r="OSB13" s="321"/>
      <c r="OSC13" s="321"/>
      <c r="OSD13" s="321"/>
      <c r="OSE13" s="321"/>
      <c r="OSF13" s="321"/>
      <c r="OSG13" s="321"/>
      <c r="OSH13" s="321"/>
      <c r="OSI13" s="321"/>
      <c r="OSJ13" s="321"/>
      <c r="OSK13" s="321"/>
      <c r="OSL13" s="321"/>
      <c r="OSM13" s="321"/>
      <c r="OSN13" s="321"/>
      <c r="OSO13" s="321"/>
      <c r="OSP13" s="321"/>
      <c r="OSQ13" s="321"/>
      <c r="OSR13" s="321"/>
      <c r="OSS13" s="321"/>
      <c r="OST13" s="321"/>
      <c r="OSU13" s="321"/>
      <c r="OSV13" s="321"/>
      <c r="OSW13" s="321"/>
      <c r="OSX13" s="321"/>
      <c r="OSY13" s="321"/>
      <c r="OSZ13" s="321"/>
      <c r="OTA13" s="321"/>
      <c r="OTB13" s="321"/>
      <c r="OTC13" s="321"/>
      <c r="OTD13" s="321"/>
      <c r="OTE13" s="321"/>
      <c r="OTF13" s="321"/>
      <c r="OTG13" s="321"/>
      <c r="OTH13" s="321"/>
      <c r="OTI13" s="321"/>
      <c r="OTJ13" s="321"/>
      <c r="OTK13" s="321"/>
      <c r="OTL13" s="321"/>
      <c r="OTM13" s="321"/>
      <c r="OTN13" s="321"/>
      <c r="OTO13" s="321"/>
      <c r="OTP13" s="321"/>
      <c r="OTQ13" s="321"/>
      <c r="OTR13" s="321"/>
      <c r="OTS13" s="321"/>
      <c r="OTT13" s="321"/>
      <c r="OTU13" s="321"/>
      <c r="OTV13" s="321"/>
      <c r="OTW13" s="321"/>
      <c r="OTX13" s="321"/>
      <c r="OTY13" s="321"/>
      <c r="OTZ13" s="321"/>
      <c r="OUA13" s="321"/>
      <c r="OUB13" s="321"/>
      <c r="OUC13" s="321"/>
      <c r="OUD13" s="321"/>
      <c r="OUE13" s="321"/>
      <c r="OUF13" s="321"/>
      <c r="OUG13" s="321"/>
      <c r="OUH13" s="321"/>
      <c r="OUI13" s="321"/>
      <c r="OUJ13" s="321"/>
      <c r="OUK13" s="321"/>
      <c r="OUL13" s="321"/>
      <c r="OUM13" s="321"/>
      <c r="OUN13" s="321"/>
      <c r="OUO13" s="321"/>
      <c r="OUP13" s="321"/>
      <c r="OUQ13" s="321"/>
      <c r="OUR13" s="321"/>
      <c r="OUS13" s="321"/>
      <c r="OUT13" s="321"/>
      <c r="OUU13" s="321"/>
      <c r="OUV13" s="321"/>
      <c r="OUW13" s="321"/>
      <c r="OUX13" s="321"/>
      <c r="OUY13" s="321"/>
      <c r="OUZ13" s="321"/>
      <c r="OVA13" s="321"/>
      <c r="OVB13" s="321"/>
      <c r="OVC13" s="321"/>
      <c r="OVD13" s="321"/>
      <c r="OVE13" s="321"/>
      <c r="OVF13" s="321"/>
      <c r="OVG13" s="321"/>
      <c r="OVH13" s="321"/>
      <c r="OVI13" s="321"/>
      <c r="OVJ13" s="321"/>
      <c r="OVK13" s="321"/>
      <c r="OVL13" s="321"/>
      <c r="OVM13" s="321"/>
      <c r="OVN13" s="321"/>
      <c r="OVO13" s="321"/>
      <c r="OVP13" s="321"/>
      <c r="OVQ13" s="321"/>
      <c r="OVR13" s="321"/>
      <c r="OVS13" s="321"/>
      <c r="OVT13" s="321"/>
      <c r="OVU13" s="321"/>
      <c r="OVV13" s="321"/>
      <c r="OVW13" s="321"/>
      <c r="OVX13" s="321"/>
      <c r="OVY13" s="321"/>
      <c r="OVZ13" s="321"/>
      <c r="OWA13" s="321"/>
      <c r="OWB13" s="321"/>
      <c r="OWC13" s="321"/>
      <c r="OWD13" s="321"/>
      <c r="OWE13" s="321"/>
      <c r="OWF13" s="321"/>
      <c r="OWG13" s="321"/>
      <c r="OWH13" s="321"/>
      <c r="OWI13" s="321"/>
      <c r="OWJ13" s="321"/>
      <c r="OWK13" s="321"/>
      <c r="OWL13" s="321"/>
      <c r="OWM13" s="321"/>
      <c r="OWN13" s="321"/>
      <c r="OWO13" s="321"/>
      <c r="OWP13" s="321"/>
      <c r="OWQ13" s="321"/>
      <c r="OWR13" s="321"/>
      <c r="OWS13" s="321"/>
      <c r="OWT13" s="321"/>
      <c r="OWU13" s="321"/>
      <c r="OWV13" s="321"/>
      <c r="OWW13" s="321"/>
      <c r="OWX13" s="321"/>
      <c r="OWY13" s="321"/>
      <c r="OWZ13" s="321"/>
      <c r="OXA13" s="321"/>
      <c r="OXB13" s="321"/>
      <c r="OXC13" s="321"/>
      <c r="OXD13" s="321"/>
      <c r="OXE13" s="321"/>
      <c r="OXF13" s="321"/>
      <c r="OXG13" s="321"/>
      <c r="OXH13" s="321"/>
      <c r="OXI13" s="321"/>
      <c r="OXJ13" s="321"/>
      <c r="OXK13" s="321"/>
      <c r="OXL13" s="321"/>
      <c r="OXM13" s="321"/>
      <c r="OXN13" s="321"/>
      <c r="OXO13" s="321"/>
      <c r="OXP13" s="321"/>
      <c r="OXQ13" s="321"/>
      <c r="OXR13" s="321"/>
      <c r="OXS13" s="321"/>
      <c r="OXT13" s="321"/>
      <c r="OXU13" s="321"/>
      <c r="OXV13" s="321"/>
      <c r="OXW13" s="321"/>
      <c r="OXX13" s="321"/>
      <c r="OXY13" s="321"/>
      <c r="OXZ13" s="321"/>
      <c r="OYA13" s="321"/>
      <c r="OYB13" s="321"/>
      <c r="OYC13" s="321"/>
      <c r="OYD13" s="321"/>
      <c r="OYE13" s="321"/>
      <c r="OYF13" s="321"/>
      <c r="OYG13" s="321"/>
      <c r="OYH13" s="321"/>
      <c r="OYI13" s="321"/>
      <c r="OYJ13" s="321"/>
      <c r="OYK13" s="321"/>
      <c r="OYL13" s="321"/>
      <c r="OYM13" s="321"/>
      <c r="OYN13" s="321"/>
      <c r="OYO13" s="321"/>
      <c r="OYP13" s="321"/>
      <c r="OYQ13" s="321"/>
      <c r="OYR13" s="321"/>
      <c r="OYS13" s="321"/>
      <c r="OYT13" s="321"/>
      <c r="OYU13" s="321"/>
      <c r="OYV13" s="321"/>
      <c r="OYW13" s="321"/>
      <c r="OYX13" s="321"/>
      <c r="OYY13" s="321"/>
      <c r="OYZ13" s="321"/>
      <c r="OZA13" s="321"/>
      <c r="OZB13" s="321"/>
      <c r="OZC13" s="321"/>
      <c r="OZD13" s="321"/>
      <c r="OZE13" s="321"/>
      <c r="OZF13" s="321"/>
      <c r="OZG13" s="321"/>
      <c r="OZH13" s="321"/>
      <c r="OZI13" s="321"/>
      <c r="OZJ13" s="321"/>
      <c r="OZK13" s="321"/>
      <c r="OZL13" s="321"/>
      <c r="OZM13" s="321"/>
      <c r="OZN13" s="321"/>
      <c r="OZO13" s="321"/>
      <c r="OZP13" s="321"/>
      <c r="OZQ13" s="321"/>
      <c r="OZR13" s="321"/>
      <c r="OZS13" s="321"/>
      <c r="OZT13" s="321"/>
      <c r="OZU13" s="321"/>
      <c r="OZV13" s="321"/>
      <c r="OZW13" s="321"/>
      <c r="OZX13" s="321"/>
      <c r="OZY13" s="321"/>
      <c r="OZZ13" s="321"/>
      <c r="PAA13" s="321"/>
      <c r="PAB13" s="321"/>
      <c r="PAC13" s="321"/>
      <c r="PAD13" s="321"/>
      <c r="PAE13" s="321"/>
      <c r="PAF13" s="321"/>
      <c r="PAG13" s="321"/>
      <c r="PAH13" s="321"/>
      <c r="PAI13" s="321"/>
      <c r="PAJ13" s="321"/>
      <c r="PAK13" s="321"/>
      <c r="PAL13" s="321"/>
      <c r="PAM13" s="321"/>
      <c r="PAN13" s="321"/>
      <c r="PAO13" s="321"/>
      <c r="PAP13" s="321"/>
      <c r="PAQ13" s="321"/>
      <c r="PAR13" s="321"/>
      <c r="PAS13" s="321"/>
      <c r="PAT13" s="321"/>
      <c r="PAU13" s="321"/>
      <c r="PAV13" s="321"/>
      <c r="PAW13" s="321"/>
      <c r="PAX13" s="321"/>
      <c r="PAY13" s="321"/>
      <c r="PAZ13" s="321"/>
      <c r="PBA13" s="321"/>
      <c r="PBB13" s="321"/>
      <c r="PBC13" s="321"/>
      <c r="PBD13" s="321"/>
      <c r="PBE13" s="321"/>
      <c r="PBF13" s="321"/>
      <c r="PBG13" s="321"/>
      <c r="PBH13" s="321"/>
      <c r="PBI13" s="321"/>
      <c r="PBJ13" s="321"/>
      <c r="PBK13" s="321"/>
      <c r="PBL13" s="321"/>
      <c r="PBM13" s="321"/>
      <c r="PBN13" s="321"/>
      <c r="PBO13" s="321"/>
      <c r="PBP13" s="321"/>
      <c r="PBQ13" s="321"/>
      <c r="PBR13" s="321"/>
      <c r="PBS13" s="321"/>
      <c r="PBT13" s="321"/>
      <c r="PBU13" s="321"/>
      <c r="PBV13" s="321"/>
      <c r="PBW13" s="321"/>
      <c r="PBX13" s="321"/>
      <c r="PBY13" s="321"/>
      <c r="PBZ13" s="321"/>
      <c r="PCA13" s="321"/>
      <c r="PCB13" s="321"/>
      <c r="PCC13" s="321"/>
      <c r="PCD13" s="321"/>
      <c r="PCE13" s="321"/>
      <c r="PCF13" s="321"/>
      <c r="PCG13" s="321"/>
      <c r="PCH13" s="321"/>
      <c r="PCI13" s="321"/>
      <c r="PCJ13" s="321"/>
      <c r="PCK13" s="321"/>
      <c r="PCL13" s="321"/>
      <c r="PCM13" s="321"/>
      <c r="PCN13" s="321"/>
      <c r="PCO13" s="321"/>
      <c r="PCP13" s="321"/>
      <c r="PCQ13" s="321"/>
      <c r="PCR13" s="321"/>
      <c r="PCS13" s="321"/>
      <c r="PCT13" s="321"/>
      <c r="PCU13" s="321"/>
      <c r="PCV13" s="321"/>
      <c r="PCW13" s="321"/>
      <c r="PCX13" s="321"/>
      <c r="PCY13" s="321"/>
      <c r="PCZ13" s="321"/>
      <c r="PDA13" s="321"/>
      <c r="PDB13" s="321"/>
      <c r="PDC13" s="321"/>
      <c r="PDD13" s="321"/>
      <c r="PDE13" s="321"/>
      <c r="PDF13" s="321"/>
      <c r="PDG13" s="321"/>
      <c r="PDH13" s="321"/>
      <c r="PDI13" s="321"/>
      <c r="PDJ13" s="321"/>
      <c r="PDK13" s="321"/>
      <c r="PDL13" s="321"/>
      <c r="PDM13" s="321"/>
      <c r="PDN13" s="321"/>
      <c r="PDO13" s="321"/>
      <c r="PDP13" s="321"/>
      <c r="PDQ13" s="321"/>
      <c r="PDR13" s="321"/>
      <c r="PDS13" s="321"/>
      <c r="PDT13" s="321"/>
      <c r="PDU13" s="321"/>
      <c r="PDV13" s="321"/>
      <c r="PDW13" s="321"/>
      <c r="PDX13" s="321"/>
      <c r="PDY13" s="321"/>
      <c r="PDZ13" s="321"/>
      <c r="PEA13" s="321"/>
      <c r="PEB13" s="321"/>
      <c r="PEC13" s="321"/>
      <c r="PED13" s="321"/>
      <c r="PEE13" s="321"/>
      <c r="PEF13" s="321"/>
      <c r="PEG13" s="321"/>
      <c r="PEH13" s="321"/>
      <c r="PEI13" s="321"/>
      <c r="PEJ13" s="321"/>
      <c r="PEK13" s="321"/>
      <c r="PEL13" s="321"/>
      <c r="PEM13" s="321"/>
      <c r="PEN13" s="321"/>
      <c r="PEO13" s="321"/>
      <c r="PEP13" s="321"/>
      <c r="PEQ13" s="321"/>
      <c r="PER13" s="321"/>
      <c r="PES13" s="321"/>
      <c r="PET13" s="321"/>
      <c r="PEU13" s="321"/>
      <c r="PEV13" s="321"/>
      <c r="PEW13" s="321"/>
      <c r="PEX13" s="321"/>
      <c r="PEY13" s="321"/>
      <c r="PEZ13" s="321"/>
      <c r="PFA13" s="321"/>
      <c r="PFB13" s="321"/>
      <c r="PFC13" s="321"/>
      <c r="PFD13" s="321"/>
      <c r="PFE13" s="321"/>
      <c r="PFF13" s="321"/>
      <c r="PFG13" s="321"/>
      <c r="PFH13" s="321"/>
      <c r="PFI13" s="321"/>
      <c r="PFJ13" s="321"/>
      <c r="PFK13" s="321"/>
      <c r="PFL13" s="321"/>
      <c r="PFM13" s="321"/>
      <c r="PFN13" s="321"/>
      <c r="PFO13" s="321"/>
      <c r="PFP13" s="321"/>
      <c r="PFQ13" s="321"/>
      <c r="PFR13" s="321"/>
      <c r="PFS13" s="321"/>
      <c r="PFT13" s="321"/>
      <c r="PFU13" s="321"/>
      <c r="PFV13" s="321"/>
      <c r="PFW13" s="321"/>
      <c r="PFX13" s="321"/>
      <c r="PFY13" s="321"/>
      <c r="PFZ13" s="321"/>
      <c r="PGA13" s="321"/>
      <c r="PGB13" s="321"/>
      <c r="PGC13" s="321"/>
      <c r="PGD13" s="321"/>
      <c r="PGE13" s="321"/>
      <c r="PGF13" s="321"/>
      <c r="PGG13" s="321"/>
      <c r="PGH13" s="321"/>
      <c r="PGI13" s="321"/>
      <c r="PGJ13" s="321"/>
      <c r="PGK13" s="321"/>
      <c r="PGL13" s="321"/>
      <c r="PGM13" s="321"/>
      <c r="PGN13" s="321"/>
      <c r="PGO13" s="321"/>
      <c r="PGP13" s="321"/>
      <c r="PGQ13" s="321"/>
      <c r="PGR13" s="321"/>
      <c r="PGS13" s="321"/>
      <c r="PGT13" s="321"/>
      <c r="PGU13" s="321"/>
      <c r="PGV13" s="321"/>
      <c r="PGW13" s="321"/>
      <c r="PGX13" s="321"/>
      <c r="PGY13" s="321"/>
      <c r="PGZ13" s="321"/>
      <c r="PHA13" s="321"/>
      <c r="PHB13" s="321"/>
      <c r="PHC13" s="321"/>
      <c r="PHD13" s="321"/>
      <c r="PHE13" s="321"/>
      <c r="PHF13" s="321"/>
      <c r="PHG13" s="321"/>
      <c r="PHH13" s="321"/>
      <c r="PHI13" s="321"/>
      <c r="PHJ13" s="321"/>
      <c r="PHK13" s="321"/>
      <c r="PHL13" s="321"/>
      <c r="PHM13" s="321"/>
      <c r="PHN13" s="321"/>
      <c r="PHO13" s="321"/>
      <c r="PHP13" s="321"/>
      <c r="PHQ13" s="321"/>
      <c r="PHR13" s="321"/>
      <c r="PHS13" s="321"/>
      <c r="PHT13" s="321"/>
      <c r="PHU13" s="321"/>
      <c r="PHV13" s="321"/>
      <c r="PHW13" s="321"/>
      <c r="PHX13" s="321"/>
      <c r="PHY13" s="321"/>
      <c r="PHZ13" s="321"/>
      <c r="PIA13" s="321"/>
      <c r="PIB13" s="321"/>
      <c r="PIC13" s="321"/>
      <c r="PID13" s="321"/>
      <c r="PIE13" s="321"/>
      <c r="PIF13" s="321"/>
      <c r="PIG13" s="321"/>
      <c r="PIH13" s="321"/>
      <c r="PII13" s="321"/>
      <c r="PIJ13" s="321"/>
      <c r="PIK13" s="321"/>
      <c r="PIL13" s="321"/>
      <c r="PIM13" s="321"/>
      <c r="PIN13" s="321"/>
      <c r="PIO13" s="321"/>
      <c r="PIP13" s="321"/>
      <c r="PIQ13" s="321"/>
      <c r="PIR13" s="321"/>
      <c r="PIS13" s="321"/>
      <c r="PIT13" s="321"/>
      <c r="PIU13" s="321"/>
      <c r="PIV13" s="321"/>
      <c r="PIW13" s="321"/>
      <c r="PIX13" s="321"/>
      <c r="PIY13" s="321"/>
      <c r="PIZ13" s="321"/>
      <c r="PJA13" s="321"/>
      <c r="PJB13" s="321"/>
      <c r="PJC13" s="321"/>
      <c r="PJD13" s="321"/>
      <c r="PJE13" s="321"/>
      <c r="PJF13" s="321"/>
      <c r="PJG13" s="321"/>
      <c r="PJH13" s="321"/>
      <c r="PJI13" s="321"/>
      <c r="PJJ13" s="321"/>
      <c r="PJK13" s="321"/>
      <c r="PJL13" s="321"/>
      <c r="PJM13" s="321"/>
      <c r="PJN13" s="321"/>
      <c r="PJO13" s="321"/>
      <c r="PJP13" s="321"/>
      <c r="PJQ13" s="321"/>
      <c r="PJR13" s="321"/>
      <c r="PJS13" s="321"/>
      <c r="PJT13" s="321"/>
      <c r="PJU13" s="321"/>
      <c r="PJV13" s="321"/>
      <c r="PJW13" s="321"/>
      <c r="PJX13" s="321"/>
      <c r="PJY13" s="321"/>
      <c r="PJZ13" s="321"/>
      <c r="PKA13" s="321"/>
      <c r="PKB13" s="321"/>
      <c r="PKC13" s="321"/>
      <c r="PKD13" s="321"/>
      <c r="PKE13" s="321"/>
      <c r="PKF13" s="321"/>
      <c r="PKG13" s="321"/>
      <c r="PKH13" s="321"/>
      <c r="PKI13" s="321"/>
      <c r="PKJ13" s="321"/>
      <c r="PKK13" s="321"/>
      <c r="PKL13" s="321"/>
      <c r="PKM13" s="321"/>
      <c r="PKN13" s="321"/>
      <c r="PKO13" s="321"/>
      <c r="PKP13" s="321"/>
      <c r="PKQ13" s="321"/>
      <c r="PKR13" s="321"/>
      <c r="PKS13" s="321"/>
      <c r="PKT13" s="321"/>
      <c r="PKU13" s="321"/>
      <c r="PKV13" s="321"/>
      <c r="PKW13" s="321"/>
      <c r="PKX13" s="321"/>
      <c r="PKY13" s="321"/>
      <c r="PKZ13" s="321"/>
      <c r="PLA13" s="321"/>
      <c r="PLB13" s="321"/>
      <c r="PLC13" s="321"/>
      <c r="PLD13" s="321"/>
      <c r="PLE13" s="321"/>
      <c r="PLF13" s="321"/>
      <c r="PLG13" s="321"/>
      <c r="PLH13" s="321"/>
      <c r="PLI13" s="321"/>
      <c r="PLJ13" s="321"/>
      <c r="PLK13" s="321"/>
      <c r="PLL13" s="321"/>
      <c r="PLM13" s="321"/>
      <c r="PLN13" s="321"/>
      <c r="PLO13" s="321"/>
      <c r="PLP13" s="321"/>
      <c r="PLQ13" s="321"/>
      <c r="PLR13" s="321"/>
      <c r="PLS13" s="321"/>
      <c r="PLT13" s="321"/>
      <c r="PLU13" s="321"/>
      <c r="PLV13" s="321"/>
      <c r="PLW13" s="321"/>
      <c r="PLX13" s="321"/>
      <c r="PLY13" s="321"/>
      <c r="PLZ13" s="321"/>
      <c r="PMA13" s="321"/>
      <c r="PMB13" s="321"/>
      <c r="PMC13" s="321"/>
      <c r="PMD13" s="321"/>
      <c r="PME13" s="321"/>
      <c r="PMF13" s="321"/>
      <c r="PMG13" s="321"/>
      <c r="PMH13" s="321"/>
      <c r="PMI13" s="321"/>
      <c r="PMJ13" s="321"/>
      <c r="PMK13" s="321"/>
      <c r="PML13" s="321"/>
      <c r="PMM13" s="321"/>
      <c r="PMN13" s="321"/>
      <c r="PMO13" s="321"/>
      <c r="PMP13" s="321"/>
      <c r="PMQ13" s="321"/>
      <c r="PMR13" s="321"/>
      <c r="PMS13" s="321"/>
      <c r="PMT13" s="321"/>
      <c r="PMU13" s="321"/>
      <c r="PMV13" s="321"/>
      <c r="PMW13" s="321"/>
      <c r="PMX13" s="321"/>
      <c r="PMY13" s="321"/>
      <c r="PMZ13" s="321"/>
      <c r="PNA13" s="321"/>
      <c r="PNB13" s="321"/>
      <c r="PNC13" s="321"/>
      <c r="PND13" s="321"/>
      <c r="PNE13" s="321"/>
      <c r="PNF13" s="321"/>
      <c r="PNG13" s="321"/>
      <c r="PNH13" s="321"/>
      <c r="PNI13" s="321"/>
      <c r="PNJ13" s="321"/>
      <c r="PNK13" s="321"/>
      <c r="PNL13" s="321"/>
      <c r="PNM13" s="321"/>
      <c r="PNN13" s="321"/>
      <c r="PNO13" s="321"/>
      <c r="PNP13" s="321"/>
      <c r="PNQ13" s="321"/>
      <c r="PNR13" s="321"/>
      <c r="PNS13" s="321"/>
      <c r="PNT13" s="321"/>
      <c r="PNU13" s="321"/>
      <c r="PNV13" s="321"/>
      <c r="PNW13" s="321"/>
      <c r="PNX13" s="321"/>
      <c r="PNY13" s="321"/>
      <c r="PNZ13" s="321"/>
      <c r="POA13" s="321"/>
      <c r="POB13" s="321"/>
      <c r="POC13" s="321"/>
      <c r="POD13" s="321"/>
      <c r="POE13" s="321"/>
      <c r="POF13" s="321"/>
      <c r="POG13" s="321"/>
      <c r="POH13" s="321"/>
      <c r="POI13" s="321"/>
      <c r="POJ13" s="321"/>
      <c r="POK13" s="321"/>
      <c r="POL13" s="321"/>
      <c r="POM13" s="321"/>
      <c r="PON13" s="321"/>
      <c r="POO13" s="321"/>
      <c r="POP13" s="321"/>
      <c r="POQ13" s="321"/>
      <c r="POR13" s="321"/>
      <c r="POS13" s="321"/>
      <c r="POT13" s="321"/>
      <c r="POU13" s="321"/>
      <c r="POV13" s="321"/>
      <c r="POW13" s="321"/>
      <c r="POX13" s="321"/>
      <c r="POY13" s="321"/>
      <c r="POZ13" s="321"/>
      <c r="PPA13" s="321"/>
      <c r="PPB13" s="321"/>
      <c r="PPC13" s="321"/>
      <c r="PPD13" s="321"/>
      <c r="PPE13" s="321"/>
      <c r="PPF13" s="321"/>
      <c r="PPG13" s="321"/>
      <c r="PPH13" s="321"/>
      <c r="PPI13" s="321"/>
      <c r="PPJ13" s="321"/>
      <c r="PPK13" s="321"/>
      <c r="PPL13" s="321"/>
      <c r="PPM13" s="321"/>
      <c r="PPN13" s="321"/>
      <c r="PPO13" s="321"/>
      <c r="PPP13" s="321"/>
      <c r="PPQ13" s="321"/>
      <c r="PPR13" s="321"/>
      <c r="PPS13" s="321"/>
      <c r="PPT13" s="321"/>
      <c r="PPU13" s="321"/>
      <c r="PPV13" s="321"/>
      <c r="PPW13" s="321"/>
      <c r="PPX13" s="321"/>
      <c r="PPY13" s="321"/>
      <c r="PPZ13" s="321"/>
      <c r="PQA13" s="321"/>
      <c r="PQB13" s="321"/>
      <c r="PQC13" s="321"/>
      <c r="PQD13" s="321"/>
      <c r="PQE13" s="321"/>
      <c r="PQF13" s="321"/>
      <c r="PQG13" s="321"/>
      <c r="PQH13" s="321"/>
      <c r="PQI13" s="321"/>
      <c r="PQJ13" s="321"/>
      <c r="PQK13" s="321"/>
      <c r="PQL13" s="321"/>
      <c r="PQM13" s="321"/>
      <c r="PQN13" s="321"/>
      <c r="PQO13" s="321"/>
      <c r="PQP13" s="321"/>
      <c r="PQQ13" s="321"/>
      <c r="PQR13" s="321"/>
      <c r="PQS13" s="321"/>
      <c r="PQT13" s="321"/>
      <c r="PQU13" s="321"/>
      <c r="PQV13" s="321"/>
      <c r="PQW13" s="321"/>
      <c r="PQX13" s="321"/>
      <c r="PQY13" s="321"/>
      <c r="PQZ13" s="321"/>
      <c r="PRA13" s="321"/>
      <c r="PRB13" s="321"/>
      <c r="PRC13" s="321"/>
      <c r="PRD13" s="321"/>
      <c r="PRE13" s="321"/>
      <c r="PRF13" s="321"/>
      <c r="PRG13" s="321"/>
      <c r="PRH13" s="321"/>
      <c r="PRI13" s="321"/>
      <c r="PRJ13" s="321"/>
      <c r="PRK13" s="321"/>
      <c r="PRL13" s="321"/>
      <c r="PRM13" s="321"/>
      <c r="PRN13" s="321"/>
      <c r="PRO13" s="321"/>
      <c r="PRP13" s="321"/>
      <c r="PRQ13" s="321"/>
      <c r="PRR13" s="321"/>
      <c r="PRS13" s="321"/>
      <c r="PRT13" s="321"/>
      <c r="PRU13" s="321"/>
      <c r="PRV13" s="321"/>
      <c r="PRW13" s="321"/>
      <c r="PRX13" s="321"/>
      <c r="PRY13" s="321"/>
      <c r="PRZ13" s="321"/>
      <c r="PSA13" s="321"/>
      <c r="PSB13" s="321"/>
      <c r="PSC13" s="321"/>
      <c r="PSD13" s="321"/>
      <c r="PSE13" s="321"/>
      <c r="PSF13" s="321"/>
      <c r="PSG13" s="321"/>
      <c r="PSH13" s="321"/>
      <c r="PSI13" s="321"/>
      <c r="PSJ13" s="321"/>
      <c r="PSK13" s="321"/>
      <c r="PSL13" s="321"/>
      <c r="PSM13" s="321"/>
      <c r="PSN13" s="321"/>
      <c r="PSO13" s="321"/>
      <c r="PSP13" s="321"/>
      <c r="PSQ13" s="321"/>
      <c r="PSR13" s="321"/>
      <c r="PSS13" s="321"/>
      <c r="PST13" s="321"/>
      <c r="PSU13" s="321"/>
      <c r="PSV13" s="321"/>
      <c r="PSW13" s="321"/>
      <c r="PSX13" s="321"/>
      <c r="PSY13" s="321"/>
      <c r="PSZ13" s="321"/>
      <c r="PTA13" s="321"/>
      <c r="PTB13" s="321"/>
      <c r="PTC13" s="321"/>
      <c r="PTD13" s="321"/>
      <c r="PTE13" s="321"/>
      <c r="PTF13" s="321"/>
      <c r="PTG13" s="321"/>
      <c r="PTH13" s="321"/>
      <c r="PTI13" s="321"/>
      <c r="PTJ13" s="321"/>
      <c r="PTK13" s="321"/>
      <c r="PTL13" s="321"/>
      <c r="PTM13" s="321"/>
      <c r="PTN13" s="321"/>
      <c r="PTO13" s="321"/>
      <c r="PTP13" s="321"/>
      <c r="PTQ13" s="321"/>
      <c r="PTR13" s="321"/>
      <c r="PTS13" s="321"/>
      <c r="PTT13" s="321"/>
      <c r="PTU13" s="321"/>
      <c r="PTV13" s="321"/>
      <c r="PTW13" s="321"/>
      <c r="PTX13" s="321"/>
      <c r="PTY13" s="321"/>
      <c r="PTZ13" s="321"/>
      <c r="PUA13" s="321"/>
      <c r="PUB13" s="321"/>
      <c r="PUC13" s="321"/>
      <c r="PUD13" s="321"/>
      <c r="PUE13" s="321"/>
      <c r="PUF13" s="321"/>
      <c r="PUG13" s="321"/>
      <c r="PUH13" s="321"/>
      <c r="PUI13" s="321"/>
      <c r="PUJ13" s="321"/>
      <c r="PUK13" s="321"/>
      <c r="PUL13" s="321"/>
      <c r="PUM13" s="321"/>
      <c r="PUN13" s="321"/>
      <c r="PUO13" s="321"/>
      <c r="PUP13" s="321"/>
      <c r="PUQ13" s="321"/>
      <c r="PUR13" s="321"/>
      <c r="PUS13" s="321"/>
      <c r="PUT13" s="321"/>
      <c r="PUU13" s="321"/>
      <c r="PUV13" s="321"/>
      <c r="PUW13" s="321"/>
      <c r="PUX13" s="321"/>
      <c r="PUY13" s="321"/>
      <c r="PUZ13" s="321"/>
      <c r="PVA13" s="321"/>
      <c r="PVB13" s="321"/>
      <c r="PVC13" s="321"/>
      <c r="PVD13" s="321"/>
      <c r="PVE13" s="321"/>
      <c r="PVF13" s="321"/>
      <c r="PVG13" s="321"/>
      <c r="PVH13" s="321"/>
      <c r="PVI13" s="321"/>
      <c r="PVJ13" s="321"/>
      <c r="PVK13" s="321"/>
      <c r="PVL13" s="321"/>
      <c r="PVM13" s="321"/>
      <c r="PVN13" s="321"/>
      <c r="PVO13" s="321"/>
      <c r="PVP13" s="321"/>
      <c r="PVQ13" s="321"/>
      <c r="PVR13" s="321"/>
      <c r="PVS13" s="321"/>
      <c r="PVT13" s="321"/>
      <c r="PVU13" s="321"/>
      <c r="PVV13" s="321"/>
      <c r="PVW13" s="321"/>
      <c r="PVX13" s="321"/>
      <c r="PVY13" s="321"/>
      <c r="PVZ13" s="321"/>
      <c r="PWA13" s="321"/>
      <c r="PWB13" s="321"/>
      <c r="PWC13" s="321"/>
      <c r="PWD13" s="321"/>
      <c r="PWE13" s="321"/>
      <c r="PWF13" s="321"/>
      <c r="PWG13" s="321"/>
      <c r="PWH13" s="321"/>
      <c r="PWI13" s="321"/>
      <c r="PWJ13" s="321"/>
      <c r="PWK13" s="321"/>
      <c r="PWL13" s="321"/>
      <c r="PWM13" s="321"/>
      <c r="PWN13" s="321"/>
      <c r="PWO13" s="321"/>
      <c r="PWP13" s="321"/>
      <c r="PWQ13" s="321"/>
      <c r="PWR13" s="321"/>
      <c r="PWS13" s="321"/>
      <c r="PWT13" s="321"/>
      <c r="PWU13" s="321"/>
      <c r="PWV13" s="321"/>
      <c r="PWW13" s="321"/>
      <c r="PWX13" s="321"/>
      <c r="PWY13" s="321"/>
      <c r="PWZ13" s="321"/>
      <c r="PXA13" s="321"/>
      <c r="PXB13" s="321"/>
      <c r="PXC13" s="321"/>
      <c r="PXD13" s="321"/>
      <c r="PXE13" s="321"/>
      <c r="PXF13" s="321"/>
      <c r="PXG13" s="321"/>
      <c r="PXH13" s="321"/>
      <c r="PXI13" s="321"/>
      <c r="PXJ13" s="321"/>
      <c r="PXK13" s="321"/>
      <c r="PXL13" s="321"/>
      <c r="PXM13" s="321"/>
      <c r="PXN13" s="321"/>
      <c r="PXO13" s="321"/>
      <c r="PXP13" s="321"/>
      <c r="PXQ13" s="321"/>
      <c r="PXR13" s="321"/>
      <c r="PXS13" s="321"/>
      <c r="PXT13" s="321"/>
      <c r="PXU13" s="321"/>
      <c r="PXV13" s="321"/>
      <c r="PXW13" s="321"/>
      <c r="PXX13" s="321"/>
      <c r="PXY13" s="321"/>
      <c r="PXZ13" s="321"/>
      <c r="PYA13" s="321"/>
      <c r="PYB13" s="321"/>
      <c r="PYC13" s="321"/>
      <c r="PYD13" s="321"/>
      <c r="PYE13" s="321"/>
      <c r="PYF13" s="321"/>
      <c r="PYG13" s="321"/>
      <c r="PYH13" s="321"/>
      <c r="PYI13" s="321"/>
      <c r="PYJ13" s="321"/>
      <c r="PYK13" s="321"/>
      <c r="PYL13" s="321"/>
      <c r="PYM13" s="321"/>
      <c r="PYN13" s="321"/>
      <c r="PYO13" s="321"/>
      <c r="PYP13" s="321"/>
      <c r="PYQ13" s="321"/>
      <c r="PYR13" s="321"/>
      <c r="PYS13" s="321"/>
      <c r="PYT13" s="321"/>
      <c r="PYU13" s="321"/>
      <c r="PYV13" s="321"/>
      <c r="PYW13" s="321"/>
      <c r="PYX13" s="321"/>
      <c r="PYY13" s="321"/>
      <c r="PYZ13" s="321"/>
      <c r="PZA13" s="321"/>
      <c r="PZB13" s="321"/>
      <c r="PZC13" s="321"/>
      <c r="PZD13" s="321"/>
      <c r="PZE13" s="321"/>
      <c r="PZF13" s="321"/>
      <c r="PZG13" s="321"/>
      <c r="PZH13" s="321"/>
      <c r="PZI13" s="321"/>
      <c r="PZJ13" s="321"/>
      <c r="PZK13" s="321"/>
      <c r="PZL13" s="321"/>
      <c r="PZM13" s="321"/>
      <c r="PZN13" s="321"/>
      <c r="PZO13" s="321"/>
      <c r="PZP13" s="321"/>
      <c r="PZQ13" s="321"/>
      <c r="PZR13" s="321"/>
      <c r="PZS13" s="321"/>
      <c r="PZT13" s="321"/>
      <c r="PZU13" s="321"/>
      <c r="PZV13" s="321"/>
      <c r="PZW13" s="321"/>
      <c r="PZX13" s="321"/>
      <c r="PZY13" s="321"/>
      <c r="PZZ13" s="321"/>
      <c r="QAA13" s="321"/>
      <c r="QAB13" s="321"/>
      <c r="QAC13" s="321"/>
      <c r="QAD13" s="321"/>
      <c r="QAE13" s="321"/>
      <c r="QAF13" s="321"/>
      <c r="QAG13" s="321"/>
      <c r="QAH13" s="321"/>
      <c r="QAI13" s="321"/>
      <c r="QAJ13" s="321"/>
      <c r="QAK13" s="321"/>
      <c r="QAL13" s="321"/>
      <c r="QAM13" s="321"/>
      <c r="QAN13" s="321"/>
      <c r="QAO13" s="321"/>
      <c r="QAP13" s="321"/>
      <c r="QAQ13" s="321"/>
      <c r="QAR13" s="321"/>
      <c r="QAS13" s="321"/>
      <c r="QAT13" s="321"/>
      <c r="QAU13" s="321"/>
      <c r="QAV13" s="321"/>
      <c r="QAW13" s="321"/>
      <c r="QAX13" s="321"/>
      <c r="QAY13" s="321"/>
      <c r="QAZ13" s="321"/>
      <c r="QBA13" s="321"/>
      <c r="QBB13" s="321"/>
      <c r="QBC13" s="321"/>
      <c r="QBD13" s="321"/>
      <c r="QBE13" s="321"/>
      <c r="QBF13" s="321"/>
      <c r="QBG13" s="321"/>
      <c r="QBH13" s="321"/>
      <c r="QBI13" s="321"/>
      <c r="QBJ13" s="321"/>
      <c r="QBK13" s="321"/>
      <c r="QBL13" s="321"/>
      <c r="QBM13" s="321"/>
      <c r="QBN13" s="321"/>
      <c r="QBO13" s="321"/>
      <c r="QBP13" s="321"/>
      <c r="QBQ13" s="321"/>
      <c r="QBR13" s="321"/>
      <c r="QBS13" s="321"/>
      <c r="QBT13" s="321"/>
      <c r="QBU13" s="321"/>
      <c r="QBV13" s="321"/>
      <c r="QBW13" s="321"/>
      <c r="QBX13" s="321"/>
      <c r="QBY13" s="321"/>
      <c r="QBZ13" s="321"/>
      <c r="QCA13" s="321"/>
      <c r="QCB13" s="321"/>
      <c r="QCC13" s="321"/>
      <c r="QCD13" s="321"/>
      <c r="QCE13" s="321"/>
      <c r="QCF13" s="321"/>
      <c r="QCG13" s="321"/>
      <c r="QCH13" s="321"/>
      <c r="QCI13" s="321"/>
      <c r="QCJ13" s="321"/>
      <c r="QCK13" s="321"/>
      <c r="QCL13" s="321"/>
      <c r="QCM13" s="321"/>
      <c r="QCN13" s="321"/>
      <c r="QCO13" s="321"/>
      <c r="QCP13" s="321"/>
      <c r="QCQ13" s="321"/>
      <c r="QCR13" s="321"/>
      <c r="QCS13" s="321"/>
      <c r="QCT13" s="321"/>
      <c r="QCU13" s="321"/>
      <c r="QCV13" s="321"/>
      <c r="QCW13" s="321"/>
      <c r="QCX13" s="321"/>
      <c r="QCY13" s="321"/>
      <c r="QCZ13" s="321"/>
      <c r="QDA13" s="321"/>
      <c r="QDB13" s="321"/>
      <c r="QDC13" s="321"/>
      <c r="QDD13" s="321"/>
      <c r="QDE13" s="321"/>
      <c r="QDF13" s="321"/>
      <c r="QDG13" s="321"/>
      <c r="QDH13" s="321"/>
      <c r="QDI13" s="321"/>
      <c r="QDJ13" s="321"/>
      <c r="QDK13" s="321"/>
      <c r="QDL13" s="321"/>
      <c r="QDM13" s="321"/>
      <c r="QDN13" s="321"/>
      <c r="QDO13" s="321"/>
      <c r="QDP13" s="321"/>
      <c r="QDQ13" s="321"/>
      <c r="QDR13" s="321"/>
      <c r="QDS13" s="321"/>
      <c r="QDT13" s="321"/>
      <c r="QDU13" s="321"/>
      <c r="QDV13" s="321"/>
      <c r="QDW13" s="321"/>
      <c r="QDX13" s="321"/>
      <c r="QDY13" s="321"/>
      <c r="QDZ13" s="321"/>
      <c r="QEA13" s="321"/>
      <c r="QEB13" s="321"/>
      <c r="QEC13" s="321"/>
      <c r="QED13" s="321"/>
      <c r="QEE13" s="321"/>
      <c r="QEF13" s="321"/>
      <c r="QEG13" s="321"/>
      <c r="QEH13" s="321"/>
      <c r="QEI13" s="321"/>
      <c r="QEJ13" s="321"/>
      <c r="QEK13" s="321"/>
      <c r="QEL13" s="321"/>
      <c r="QEM13" s="321"/>
      <c r="QEN13" s="321"/>
      <c r="QEO13" s="321"/>
      <c r="QEP13" s="321"/>
      <c r="QEQ13" s="321"/>
      <c r="QER13" s="321"/>
      <c r="QES13" s="321"/>
      <c r="QET13" s="321"/>
      <c r="QEU13" s="321"/>
      <c r="QEV13" s="321"/>
      <c r="QEW13" s="321"/>
      <c r="QEX13" s="321"/>
      <c r="QEY13" s="321"/>
      <c r="QEZ13" s="321"/>
      <c r="QFA13" s="321"/>
      <c r="QFB13" s="321"/>
      <c r="QFC13" s="321"/>
      <c r="QFD13" s="321"/>
      <c r="QFE13" s="321"/>
      <c r="QFF13" s="321"/>
      <c r="QFG13" s="321"/>
      <c r="QFH13" s="321"/>
      <c r="QFI13" s="321"/>
      <c r="QFJ13" s="321"/>
      <c r="QFK13" s="321"/>
      <c r="QFL13" s="321"/>
      <c r="QFM13" s="321"/>
      <c r="QFN13" s="321"/>
      <c r="QFO13" s="321"/>
      <c r="QFP13" s="321"/>
      <c r="QFQ13" s="321"/>
      <c r="QFR13" s="321"/>
      <c r="QFS13" s="321"/>
      <c r="QFT13" s="321"/>
      <c r="QFU13" s="321"/>
      <c r="QFV13" s="321"/>
      <c r="QFW13" s="321"/>
      <c r="QFX13" s="321"/>
      <c r="QFY13" s="321"/>
      <c r="QFZ13" s="321"/>
      <c r="QGA13" s="321"/>
      <c r="QGB13" s="321"/>
      <c r="QGC13" s="321"/>
      <c r="QGD13" s="321"/>
      <c r="QGE13" s="321"/>
      <c r="QGF13" s="321"/>
      <c r="QGG13" s="321"/>
      <c r="QGH13" s="321"/>
      <c r="QGI13" s="321"/>
      <c r="QGJ13" s="321"/>
      <c r="QGK13" s="321"/>
      <c r="QGL13" s="321"/>
      <c r="QGM13" s="321"/>
      <c r="QGN13" s="321"/>
      <c r="QGO13" s="321"/>
      <c r="QGP13" s="321"/>
      <c r="QGQ13" s="321"/>
      <c r="QGR13" s="321"/>
      <c r="QGS13" s="321"/>
      <c r="QGT13" s="321"/>
      <c r="QGU13" s="321"/>
      <c r="QGV13" s="321"/>
      <c r="QGW13" s="321"/>
      <c r="QGX13" s="321"/>
      <c r="QGY13" s="321"/>
      <c r="QGZ13" s="321"/>
      <c r="QHA13" s="321"/>
      <c r="QHB13" s="321"/>
      <c r="QHC13" s="321"/>
      <c r="QHD13" s="321"/>
      <c r="QHE13" s="321"/>
      <c r="QHF13" s="321"/>
      <c r="QHG13" s="321"/>
      <c r="QHH13" s="321"/>
      <c r="QHI13" s="321"/>
      <c r="QHJ13" s="321"/>
      <c r="QHK13" s="321"/>
      <c r="QHL13" s="321"/>
      <c r="QHM13" s="321"/>
      <c r="QHN13" s="321"/>
      <c r="QHO13" s="321"/>
      <c r="QHP13" s="321"/>
      <c r="QHQ13" s="321"/>
      <c r="QHR13" s="321"/>
      <c r="QHS13" s="321"/>
      <c r="QHT13" s="321"/>
      <c r="QHU13" s="321"/>
      <c r="QHV13" s="321"/>
      <c r="QHW13" s="321"/>
      <c r="QHX13" s="321"/>
      <c r="QHY13" s="321"/>
      <c r="QHZ13" s="321"/>
      <c r="QIA13" s="321"/>
      <c r="QIB13" s="321"/>
      <c r="QIC13" s="321"/>
      <c r="QID13" s="321"/>
      <c r="QIE13" s="321"/>
      <c r="QIF13" s="321"/>
      <c r="QIG13" s="321"/>
      <c r="QIH13" s="321"/>
      <c r="QII13" s="321"/>
      <c r="QIJ13" s="321"/>
      <c r="QIK13" s="321"/>
      <c r="QIL13" s="321"/>
      <c r="QIM13" s="321"/>
      <c r="QIN13" s="321"/>
      <c r="QIO13" s="321"/>
      <c r="QIP13" s="321"/>
      <c r="QIQ13" s="321"/>
      <c r="QIR13" s="321"/>
      <c r="QIS13" s="321"/>
      <c r="QIT13" s="321"/>
      <c r="QIU13" s="321"/>
      <c r="QIV13" s="321"/>
      <c r="QIW13" s="321"/>
      <c r="QIX13" s="321"/>
      <c r="QIY13" s="321"/>
      <c r="QIZ13" s="321"/>
      <c r="QJA13" s="321"/>
      <c r="QJB13" s="321"/>
      <c r="QJC13" s="321"/>
      <c r="QJD13" s="321"/>
      <c r="QJE13" s="321"/>
      <c r="QJF13" s="321"/>
      <c r="QJG13" s="321"/>
      <c r="QJH13" s="321"/>
      <c r="QJI13" s="321"/>
      <c r="QJJ13" s="321"/>
      <c r="QJK13" s="321"/>
      <c r="QJL13" s="321"/>
      <c r="QJM13" s="321"/>
      <c r="QJN13" s="321"/>
      <c r="QJO13" s="321"/>
      <c r="QJP13" s="321"/>
      <c r="QJQ13" s="321"/>
      <c r="QJR13" s="321"/>
      <c r="QJS13" s="321"/>
      <c r="QJT13" s="321"/>
      <c r="QJU13" s="321"/>
      <c r="QJV13" s="321"/>
      <c r="QJW13" s="321"/>
      <c r="QJX13" s="321"/>
      <c r="QJY13" s="321"/>
      <c r="QJZ13" s="321"/>
      <c r="QKA13" s="321"/>
      <c r="QKB13" s="321"/>
      <c r="QKC13" s="321"/>
      <c r="QKD13" s="321"/>
      <c r="QKE13" s="321"/>
      <c r="QKF13" s="321"/>
      <c r="QKG13" s="321"/>
      <c r="QKH13" s="321"/>
      <c r="QKI13" s="321"/>
      <c r="QKJ13" s="321"/>
      <c r="QKK13" s="321"/>
      <c r="QKL13" s="321"/>
      <c r="QKM13" s="321"/>
      <c r="QKN13" s="321"/>
      <c r="QKO13" s="321"/>
      <c r="QKP13" s="321"/>
      <c r="QKQ13" s="321"/>
      <c r="QKR13" s="321"/>
      <c r="QKS13" s="321"/>
      <c r="QKT13" s="321"/>
      <c r="QKU13" s="321"/>
      <c r="QKV13" s="321"/>
      <c r="QKW13" s="321"/>
      <c r="QKX13" s="321"/>
      <c r="QKY13" s="321"/>
      <c r="QKZ13" s="321"/>
      <c r="QLA13" s="321"/>
      <c r="QLB13" s="321"/>
      <c r="QLC13" s="321"/>
      <c r="QLD13" s="321"/>
      <c r="QLE13" s="321"/>
      <c r="QLF13" s="321"/>
      <c r="QLG13" s="321"/>
      <c r="QLH13" s="321"/>
      <c r="QLI13" s="321"/>
      <c r="QLJ13" s="321"/>
      <c r="QLK13" s="321"/>
      <c r="QLL13" s="321"/>
      <c r="QLM13" s="321"/>
      <c r="QLN13" s="321"/>
      <c r="QLO13" s="321"/>
      <c r="QLP13" s="321"/>
      <c r="QLQ13" s="321"/>
      <c r="QLR13" s="321"/>
      <c r="QLS13" s="321"/>
      <c r="QLT13" s="321"/>
      <c r="QLU13" s="321"/>
      <c r="QLV13" s="321"/>
      <c r="QLW13" s="321"/>
      <c r="QLX13" s="321"/>
      <c r="QLY13" s="321"/>
      <c r="QLZ13" s="321"/>
      <c r="QMA13" s="321"/>
      <c r="QMB13" s="321"/>
      <c r="QMC13" s="321"/>
      <c r="QMD13" s="321"/>
      <c r="QME13" s="321"/>
      <c r="QMF13" s="321"/>
      <c r="QMG13" s="321"/>
      <c r="QMH13" s="321"/>
      <c r="QMI13" s="321"/>
      <c r="QMJ13" s="321"/>
      <c r="QMK13" s="321"/>
      <c r="QML13" s="321"/>
      <c r="QMM13" s="321"/>
      <c r="QMN13" s="321"/>
      <c r="QMO13" s="321"/>
      <c r="QMP13" s="321"/>
      <c r="QMQ13" s="321"/>
      <c r="QMR13" s="321"/>
      <c r="QMS13" s="321"/>
      <c r="QMT13" s="321"/>
      <c r="QMU13" s="321"/>
      <c r="QMV13" s="321"/>
      <c r="QMW13" s="321"/>
      <c r="QMX13" s="321"/>
      <c r="QMY13" s="321"/>
      <c r="QMZ13" s="321"/>
      <c r="QNA13" s="321"/>
      <c r="QNB13" s="321"/>
      <c r="QNC13" s="321"/>
      <c r="QND13" s="321"/>
      <c r="QNE13" s="321"/>
      <c r="QNF13" s="321"/>
      <c r="QNG13" s="321"/>
      <c r="QNH13" s="321"/>
      <c r="QNI13" s="321"/>
      <c r="QNJ13" s="321"/>
      <c r="QNK13" s="321"/>
      <c r="QNL13" s="321"/>
      <c r="QNM13" s="321"/>
      <c r="QNN13" s="321"/>
      <c r="QNO13" s="321"/>
      <c r="QNP13" s="321"/>
      <c r="QNQ13" s="321"/>
      <c r="QNR13" s="321"/>
      <c r="QNS13" s="321"/>
      <c r="QNT13" s="321"/>
      <c r="QNU13" s="321"/>
      <c r="QNV13" s="321"/>
      <c r="QNW13" s="321"/>
      <c r="QNX13" s="321"/>
      <c r="QNY13" s="321"/>
      <c r="QNZ13" s="321"/>
      <c r="QOA13" s="321"/>
      <c r="QOB13" s="321"/>
      <c r="QOC13" s="321"/>
      <c r="QOD13" s="321"/>
      <c r="QOE13" s="321"/>
      <c r="QOF13" s="321"/>
      <c r="QOG13" s="321"/>
      <c r="QOH13" s="321"/>
      <c r="QOI13" s="321"/>
      <c r="QOJ13" s="321"/>
      <c r="QOK13" s="321"/>
      <c r="QOL13" s="321"/>
      <c r="QOM13" s="321"/>
      <c r="QON13" s="321"/>
      <c r="QOO13" s="321"/>
      <c r="QOP13" s="321"/>
      <c r="QOQ13" s="321"/>
      <c r="QOR13" s="321"/>
      <c r="QOS13" s="321"/>
      <c r="QOT13" s="321"/>
      <c r="QOU13" s="321"/>
      <c r="QOV13" s="321"/>
      <c r="QOW13" s="321"/>
      <c r="QOX13" s="321"/>
      <c r="QOY13" s="321"/>
      <c r="QOZ13" s="321"/>
      <c r="QPA13" s="321"/>
      <c r="QPB13" s="321"/>
      <c r="QPC13" s="321"/>
      <c r="QPD13" s="321"/>
      <c r="QPE13" s="321"/>
      <c r="QPF13" s="321"/>
      <c r="QPG13" s="321"/>
      <c r="QPH13" s="321"/>
      <c r="QPI13" s="321"/>
      <c r="QPJ13" s="321"/>
      <c r="QPK13" s="321"/>
      <c r="QPL13" s="321"/>
      <c r="QPM13" s="321"/>
      <c r="QPN13" s="321"/>
      <c r="QPO13" s="321"/>
      <c r="QPP13" s="321"/>
      <c r="QPQ13" s="321"/>
      <c r="QPR13" s="321"/>
      <c r="QPS13" s="321"/>
      <c r="QPT13" s="321"/>
      <c r="QPU13" s="321"/>
      <c r="QPV13" s="321"/>
      <c r="QPW13" s="321"/>
      <c r="QPX13" s="321"/>
      <c r="QPY13" s="321"/>
      <c r="QPZ13" s="321"/>
      <c r="QQA13" s="321"/>
      <c r="QQB13" s="321"/>
      <c r="QQC13" s="321"/>
      <c r="QQD13" s="321"/>
      <c r="QQE13" s="321"/>
      <c r="QQF13" s="321"/>
      <c r="QQG13" s="321"/>
      <c r="QQH13" s="321"/>
      <c r="QQI13" s="321"/>
      <c r="QQJ13" s="321"/>
      <c r="QQK13" s="321"/>
      <c r="QQL13" s="321"/>
      <c r="QQM13" s="321"/>
      <c r="QQN13" s="321"/>
      <c r="QQO13" s="321"/>
      <c r="QQP13" s="321"/>
      <c r="QQQ13" s="321"/>
      <c r="QQR13" s="321"/>
      <c r="QQS13" s="321"/>
      <c r="QQT13" s="321"/>
      <c r="QQU13" s="321"/>
      <c r="QQV13" s="321"/>
      <c r="QQW13" s="321"/>
      <c r="QQX13" s="321"/>
      <c r="QQY13" s="321"/>
      <c r="QQZ13" s="321"/>
      <c r="QRA13" s="321"/>
      <c r="QRB13" s="321"/>
      <c r="QRC13" s="321"/>
      <c r="QRD13" s="321"/>
      <c r="QRE13" s="321"/>
      <c r="QRF13" s="321"/>
      <c r="QRG13" s="321"/>
      <c r="QRH13" s="321"/>
      <c r="QRI13" s="321"/>
      <c r="QRJ13" s="321"/>
      <c r="QRK13" s="321"/>
      <c r="QRL13" s="321"/>
      <c r="QRM13" s="321"/>
      <c r="QRN13" s="321"/>
      <c r="QRO13" s="321"/>
      <c r="QRP13" s="321"/>
      <c r="QRQ13" s="321"/>
      <c r="QRR13" s="321"/>
      <c r="QRS13" s="321"/>
      <c r="QRT13" s="321"/>
      <c r="QRU13" s="321"/>
      <c r="QRV13" s="321"/>
      <c r="QRW13" s="321"/>
      <c r="QRX13" s="321"/>
      <c r="QRY13" s="321"/>
      <c r="QRZ13" s="321"/>
      <c r="QSA13" s="321"/>
      <c r="QSB13" s="321"/>
      <c r="QSC13" s="321"/>
      <c r="QSD13" s="321"/>
      <c r="QSE13" s="321"/>
      <c r="QSF13" s="321"/>
      <c r="QSG13" s="321"/>
      <c r="QSH13" s="321"/>
      <c r="QSI13" s="321"/>
      <c r="QSJ13" s="321"/>
      <c r="QSK13" s="321"/>
      <c r="QSL13" s="321"/>
      <c r="QSM13" s="321"/>
      <c r="QSN13" s="321"/>
      <c r="QSO13" s="321"/>
      <c r="QSP13" s="321"/>
      <c r="QSQ13" s="321"/>
      <c r="QSR13" s="321"/>
      <c r="QSS13" s="321"/>
      <c r="QST13" s="321"/>
      <c r="QSU13" s="321"/>
      <c r="QSV13" s="321"/>
      <c r="QSW13" s="321"/>
      <c r="QSX13" s="321"/>
      <c r="QSY13" s="321"/>
      <c r="QSZ13" s="321"/>
      <c r="QTA13" s="321"/>
      <c r="QTB13" s="321"/>
      <c r="QTC13" s="321"/>
      <c r="QTD13" s="321"/>
      <c r="QTE13" s="321"/>
      <c r="QTF13" s="321"/>
      <c r="QTG13" s="321"/>
      <c r="QTH13" s="321"/>
      <c r="QTI13" s="321"/>
      <c r="QTJ13" s="321"/>
      <c r="QTK13" s="321"/>
      <c r="QTL13" s="321"/>
      <c r="QTM13" s="321"/>
      <c r="QTN13" s="321"/>
      <c r="QTO13" s="321"/>
      <c r="QTP13" s="321"/>
      <c r="QTQ13" s="321"/>
      <c r="QTR13" s="321"/>
      <c r="QTS13" s="321"/>
      <c r="QTT13" s="321"/>
      <c r="QTU13" s="321"/>
      <c r="QTV13" s="321"/>
      <c r="QTW13" s="321"/>
      <c r="QTX13" s="321"/>
      <c r="QTY13" s="321"/>
      <c r="QTZ13" s="321"/>
      <c r="QUA13" s="321"/>
      <c r="QUB13" s="321"/>
      <c r="QUC13" s="321"/>
      <c r="QUD13" s="321"/>
      <c r="QUE13" s="321"/>
      <c r="QUF13" s="321"/>
      <c r="QUG13" s="321"/>
      <c r="QUH13" s="321"/>
      <c r="QUI13" s="321"/>
      <c r="QUJ13" s="321"/>
      <c r="QUK13" s="321"/>
      <c r="QUL13" s="321"/>
      <c r="QUM13" s="321"/>
      <c r="QUN13" s="321"/>
      <c r="QUO13" s="321"/>
      <c r="QUP13" s="321"/>
      <c r="QUQ13" s="321"/>
      <c r="QUR13" s="321"/>
      <c r="QUS13" s="321"/>
      <c r="QUT13" s="321"/>
      <c r="QUU13" s="321"/>
      <c r="QUV13" s="321"/>
      <c r="QUW13" s="321"/>
      <c r="QUX13" s="321"/>
      <c r="QUY13" s="321"/>
      <c r="QUZ13" s="321"/>
      <c r="QVA13" s="321"/>
      <c r="QVB13" s="321"/>
      <c r="QVC13" s="321"/>
      <c r="QVD13" s="321"/>
      <c r="QVE13" s="321"/>
      <c r="QVF13" s="321"/>
      <c r="QVG13" s="321"/>
      <c r="QVH13" s="321"/>
      <c r="QVI13" s="321"/>
      <c r="QVJ13" s="321"/>
      <c r="QVK13" s="321"/>
      <c r="QVL13" s="321"/>
      <c r="QVM13" s="321"/>
      <c r="QVN13" s="321"/>
      <c r="QVO13" s="321"/>
      <c r="QVP13" s="321"/>
      <c r="QVQ13" s="321"/>
      <c r="QVR13" s="321"/>
      <c r="QVS13" s="321"/>
      <c r="QVT13" s="321"/>
      <c r="QVU13" s="321"/>
      <c r="QVV13" s="321"/>
      <c r="QVW13" s="321"/>
      <c r="QVX13" s="321"/>
      <c r="QVY13" s="321"/>
      <c r="QVZ13" s="321"/>
      <c r="QWA13" s="321"/>
      <c r="QWB13" s="321"/>
      <c r="QWC13" s="321"/>
      <c r="QWD13" s="321"/>
      <c r="QWE13" s="321"/>
      <c r="QWF13" s="321"/>
      <c r="QWG13" s="321"/>
      <c r="QWH13" s="321"/>
      <c r="QWI13" s="321"/>
      <c r="QWJ13" s="321"/>
      <c r="QWK13" s="321"/>
      <c r="QWL13" s="321"/>
      <c r="QWM13" s="321"/>
      <c r="QWN13" s="321"/>
      <c r="QWO13" s="321"/>
      <c r="QWP13" s="321"/>
      <c r="QWQ13" s="321"/>
      <c r="QWR13" s="321"/>
      <c r="QWS13" s="321"/>
      <c r="QWT13" s="321"/>
      <c r="QWU13" s="321"/>
      <c r="QWV13" s="321"/>
      <c r="QWW13" s="321"/>
      <c r="QWX13" s="321"/>
      <c r="QWY13" s="321"/>
      <c r="QWZ13" s="321"/>
      <c r="QXA13" s="321"/>
      <c r="QXB13" s="321"/>
      <c r="QXC13" s="321"/>
      <c r="QXD13" s="321"/>
      <c r="QXE13" s="321"/>
      <c r="QXF13" s="321"/>
      <c r="QXG13" s="321"/>
      <c r="QXH13" s="321"/>
      <c r="QXI13" s="321"/>
      <c r="QXJ13" s="321"/>
      <c r="QXK13" s="321"/>
      <c r="QXL13" s="321"/>
      <c r="QXM13" s="321"/>
      <c r="QXN13" s="321"/>
      <c r="QXO13" s="321"/>
      <c r="QXP13" s="321"/>
      <c r="QXQ13" s="321"/>
      <c r="QXR13" s="321"/>
      <c r="QXS13" s="321"/>
      <c r="QXT13" s="321"/>
      <c r="QXU13" s="321"/>
      <c r="QXV13" s="321"/>
      <c r="QXW13" s="321"/>
      <c r="QXX13" s="321"/>
      <c r="QXY13" s="321"/>
      <c r="QXZ13" s="321"/>
      <c r="QYA13" s="321"/>
      <c r="QYB13" s="321"/>
      <c r="QYC13" s="321"/>
      <c r="QYD13" s="321"/>
      <c r="QYE13" s="321"/>
      <c r="QYF13" s="321"/>
      <c r="QYG13" s="321"/>
      <c r="QYH13" s="321"/>
      <c r="QYI13" s="321"/>
      <c r="QYJ13" s="321"/>
      <c r="QYK13" s="321"/>
      <c r="QYL13" s="321"/>
      <c r="QYM13" s="321"/>
      <c r="QYN13" s="321"/>
      <c r="QYO13" s="321"/>
      <c r="QYP13" s="321"/>
      <c r="QYQ13" s="321"/>
      <c r="QYR13" s="321"/>
      <c r="QYS13" s="321"/>
      <c r="QYT13" s="321"/>
      <c r="QYU13" s="321"/>
      <c r="QYV13" s="321"/>
      <c r="QYW13" s="321"/>
      <c r="QYX13" s="321"/>
      <c r="QYY13" s="321"/>
      <c r="QYZ13" s="321"/>
      <c r="QZA13" s="321"/>
      <c r="QZB13" s="321"/>
      <c r="QZC13" s="321"/>
      <c r="QZD13" s="321"/>
      <c r="QZE13" s="321"/>
      <c r="QZF13" s="321"/>
      <c r="QZG13" s="321"/>
      <c r="QZH13" s="321"/>
      <c r="QZI13" s="321"/>
      <c r="QZJ13" s="321"/>
      <c r="QZK13" s="321"/>
      <c r="QZL13" s="321"/>
      <c r="QZM13" s="321"/>
      <c r="QZN13" s="321"/>
      <c r="QZO13" s="321"/>
      <c r="QZP13" s="321"/>
      <c r="QZQ13" s="321"/>
      <c r="QZR13" s="321"/>
      <c r="QZS13" s="321"/>
      <c r="QZT13" s="321"/>
      <c r="QZU13" s="321"/>
      <c r="QZV13" s="321"/>
      <c r="QZW13" s="321"/>
      <c r="QZX13" s="321"/>
      <c r="QZY13" s="321"/>
      <c r="QZZ13" s="321"/>
      <c r="RAA13" s="321"/>
      <c r="RAB13" s="321"/>
      <c r="RAC13" s="321"/>
      <c r="RAD13" s="321"/>
      <c r="RAE13" s="321"/>
      <c r="RAF13" s="321"/>
      <c r="RAG13" s="321"/>
      <c r="RAH13" s="321"/>
      <c r="RAI13" s="321"/>
      <c r="RAJ13" s="321"/>
      <c r="RAK13" s="321"/>
      <c r="RAL13" s="321"/>
      <c r="RAM13" s="321"/>
      <c r="RAN13" s="321"/>
      <c r="RAO13" s="321"/>
      <c r="RAP13" s="321"/>
      <c r="RAQ13" s="321"/>
      <c r="RAR13" s="321"/>
      <c r="RAS13" s="321"/>
      <c r="RAT13" s="321"/>
      <c r="RAU13" s="321"/>
      <c r="RAV13" s="321"/>
      <c r="RAW13" s="321"/>
      <c r="RAX13" s="321"/>
      <c r="RAY13" s="321"/>
      <c r="RAZ13" s="321"/>
      <c r="RBA13" s="321"/>
      <c r="RBB13" s="321"/>
      <c r="RBC13" s="321"/>
      <c r="RBD13" s="321"/>
      <c r="RBE13" s="321"/>
      <c r="RBF13" s="321"/>
      <c r="RBG13" s="321"/>
      <c r="RBH13" s="321"/>
      <c r="RBI13" s="321"/>
      <c r="RBJ13" s="321"/>
      <c r="RBK13" s="321"/>
      <c r="RBL13" s="321"/>
      <c r="RBM13" s="321"/>
      <c r="RBN13" s="321"/>
      <c r="RBO13" s="321"/>
      <c r="RBP13" s="321"/>
      <c r="RBQ13" s="321"/>
      <c r="RBR13" s="321"/>
      <c r="RBS13" s="321"/>
      <c r="RBT13" s="321"/>
      <c r="RBU13" s="321"/>
      <c r="RBV13" s="321"/>
      <c r="RBW13" s="321"/>
      <c r="RBX13" s="321"/>
      <c r="RBY13" s="321"/>
      <c r="RBZ13" s="321"/>
      <c r="RCA13" s="321"/>
      <c r="RCB13" s="321"/>
      <c r="RCC13" s="321"/>
      <c r="RCD13" s="321"/>
      <c r="RCE13" s="321"/>
      <c r="RCF13" s="321"/>
      <c r="RCG13" s="321"/>
      <c r="RCH13" s="321"/>
      <c r="RCI13" s="321"/>
      <c r="RCJ13" s="321"/>
      <c r="RCK13" s="321"/>
      <c r="RCL13" s="321"/>
      <c r="RCM13" s="321"/>
      <c r="RCN13" s="321"/>
      <c r="RCO13" s="321"/>
      <c r="RCP13" s="321"/>
      <c r="RCQ13" s="321"/>
      <c r="RCR13" s="321"/>
      <c r="RCS13" s="321"/>
      <c r="RCT13" s="321"/>
      <c r="RCU13" s="321"/>
      <c r="RCV13" s="321"/>
      <c r="RCW13" s="321"/>
      <c r="RCX13" s="321"/>
      <c r="RCY13" s="321"/>
      <c r="RCZ13" s="321"/>
      <c r="RDA13" s="321"/>
      <c r="RDB13" s="321"/>
      <c r="RDC13" s="321"/>
      <c r="RDD13" s="321"/>
      <c r="RDE13" s="321"/>
      <c r="RDF13" s="321"/>
      <c r="RDG13" s="321"/>
      <c r="RDH13" s="321"/>
      <c r="RDI13" s="321"/>
      <c r="RDJ13" s="321"/>
      <c r="RDK13" s="321"/>
      <c r="RDL13" s="321"/>
      <c r="RDM13" s="321"/>
      <c r="RDN13" s="321"/>
      <c r="RDO13" s="321"/>
      <c r="RDP13" s="321"/>
      <c r="RDQ13" s="321"/>
      <c r="RDR13" s="321"/>
      <c r="RDS13" s="321"/>
      <c r="RDT13" s="321"/>
      <c r="RDU13" s="321"/>
      <c r="RDV13" s="321"/>
      <c r="RDW13" s="321"/>
      <c r="RDX13" s="321"/>
      <c r="RDY13" s="321"/>
      <c r="RDZ13" s="321"/>
      <c r="REA13" s="321"/>
      <c r="REB13" s="321"/>
      <c r="REC13" s="321"/>
      <c r="RED13" s="321"/>
      <c r="REE13" s="321"/>
      <c r="REF13" s="321"/>
      <c r="REG13" s="321"/>
      <c r="REH13" s="321"/>
      <c r="REI13" s="321"/>
      <c r="REJ13" s="321"/>
      <c r="REK13" s="321"/>
      <c r="REL13" s="321"/>
      <c r="REM13" s="321"/>
      <c r="REN13" s="321"/>
      <c r="REO13" s="321"/>
      <c r="REP13" s="321"/>
      <c r="REQ13" s="321"/>
      <c r="RER13" s="321"/>
      <c r="RES13" s="321"/>
      <c r="RET13" s="321"/>
      <c r="REU13" s="321"/>
      <c r="REV13" s="321"/>
      <c r="REW13" s="321"/>
      <c r="REX13" s="321"/>
      <c r="REY13" s="321"/>
      <c r="REZ13" s="321"/>
      <c r="RFA13" s="321"/>
      <c r="RFB13" s="321"/>
      <c r="RFC13" s="321"/>
      <c r="RFD13" s="321"/>
      <c r="RFE13" s="321"/>
      <c r="RFF13" s="321"/>
      <c r="RFG13" s="321"/>
      <c r="RFH13" s="321"/>
      <c r="RFI13" s="321"/>
      <c r="RFJ13" s="321"/>
      <c r="RFK13" s="321"/>
      <c r="RFL13" s="321"/>
      <c r="RFM13" s="321"/>
      <c r="RFN13" s="321"/>
      <c r="RFO13" s="321"/>
      <c r="RFP13" s="321"/>
      <c r="RFQ13" s="321"/>
      <c r="RFR13" s="321"/>
      <c r="RFS13" s="321"/>
      <c r="RFT13" s="321"/>
      <c r="RFU13" s="321"/>
      <c r="RFV13" s="321"/>
      <c r="RFW13" s="321"/>
      <c r="RFX13" s="321"/>
      <c r="RFY13" s="321"/>
      <c r="RFZ13" s="321"/>
      <c r="RGA13" s="321"/>
      <c r="RGB13" s="321"/>
      <c r="RGC13" s="321"/>
      <c r="RGD13" s="321"/>
      <c r="RGE13" s="321"/>
      <c r="RGF13" s="321"/>
      <c r="RGG13" s="321"/>
      <c r="RGH13" s="321"/>
      <c r="RGI13" s="321"/>
      <c r="RGJ13" s="321"/>
      <c r="RGK13" s="321"/>
      <c r="RGL13" s="321"/>
      <c r="RGM13" s="321"/>
      <c r="RGN13" s="321"/>
      <c r="RGO13" s="321"/>
      <c r="RGP13" s="321"/>
      <c r="RGQ13" s="321"/>
      <c r="RGR13" s="321"/>
      <c r="RGS13" s="321"/>
      <c r="RGT13" s="321"/>
      <c r="RGU13" s="321"/>
      <c r="RGV13" s="321"/>
      <c r="RGW13" s="321"/>
      <c r="RGX13" s="321"/>
      <c r="RGY13" s="321"/>
      <c r="RGZ13" s="321"/>
      <c r="RHA13" s="321"/>
      <c r="RHB13" s="321"/>
      <c r="RHC13" s="321"/>
      <c r="RHD13" s="321"/>
      <c r="RHE13" s="321"/>
      <c r="RHF13" s="321"/>
      <c r="RHG13" s="321"/>
      <c r="RHH13" s="321"/>
      <c r="RHI13" s="321"/>
      <c r="RHJ13" s="321"/>
      <c r="RHK13" s="321"/>
      <c r="RHL13" s="321"/>
      <c r="RHM13" s="321"/>
      <c r="RHN13" s="321"/>
      <c r="RHO13" s="321"/>
      <c r="RHP13" s="321"/>
      <c r="RHQ13" s="321"/>
      <c r="RHR13" s="321"/>
      <c r="RHS13" s="321"/>
      <c r="RHT13" s="321"/>
      <c r="RHU13" s="321"/>
      <c r="RHV13" s="321"/>
      <c r="RHW13" s="321"/>
      <c r="RHX13" s="321"/>
      <c r="RHY13" s="321"/>
      <c r="RHZ13" s="321"/>
      <c r="RIA13" s="321"/>
      <c r="RIB13" s="321"/>
      <c r="RIC13" s="321"/>
      <c r="RID13" s="321"/>
      <c r="RIE13" s="321"/>
      <c r="RIF13" s="321"/>
      <c r="RIG13" s="321"/>
      <c r="RIH13" s="321"/>
      <c r="RII13" s="321"/>
      <c r="RIJ13" s="321"/>
      <c r="RIK13" s="321"/>
      <c r="RIL13" s="321"/>
      <c r="RIM13" s="321"/>
      <c r="RIN13" s="321"/>
      <c r="RIO13" s="321"/>
      <c r="RIP13" s="321"/>
      <c r="RIQ13" s="321"/>
      <c r="RIR13" s="321"/>
      <c r="RIS13" s="321"/>
      <c r="RIT13" s="321"/>
      <c r="RIU13" s="321"/>
      <c r="RIV13" s="321"/>
      <c r="RIW13" s="321"/>
      <c r="RIX13" s="321"/>
      <c r="RIY13" s="321"/>
      <c r="RIZ13" s="321"/>
      <c r="RJA13" s="321"/>
      <c r="RJB13" s="321"/>
      <c r="RJC13" s="321"/>
      <c r="RJD13" s="321"/>
      <c r="RJE13" s="321"/>
      <c r="RJF13" s="321"/>
      <c r="RJG13" s="321"/>
      <c r="RJH13" s="321"/>
      <c r="RJI13" s="321"/>
      <c r="RJJ13" s="321"/>
      <c r="RJK13" s="321"/>
      <c r="RJL13" s="321"/>
      <c r="RJM13" s="321"/>
      <c r="RJN13" s="321"/>
      <c r="RJO13" s="321"/>
      <c r="RJP13" s="321"/>
      <c r="RJQ13" s="321"/>
      <c r="RJR13" s="321"/>
      <c r="RJS13" s="321"/>
      <c r="RJT13" s="321"/>
      <c r="RJU13" s="321"/>
      <c r="RJV13" s="321"/>
      <c r="RJW13" s="321"/>
      <c r="RJX13" s="321"/>
      <c r="RJY13" s="321"/>
      <c r="RJZ13" s="321"/>
      <c r="RKA13" s="321"/>
      <c r="RKB13" s="321"/>
      <c r="RKC13" s="321"/>
      <c r="RKD13" s="321"/>
      <c r="RKE13" s="321"/>
      <c r="RKF13" s="321"/>
      <c r="RKG13" s="321"/>
      <c r="RKH13" s="321"/>
      <c r="RKI13" s="321"/>
      <c r="RKJ13" s="321"/>
      <c r="RKK13" s="321"/>
      <c r="RKL13" s="321"/>
      <c r="RKM13" s="321"/>
      <c r="RKN13" s="321"/>
      <c r="RKO13" s="321"/>
      <c r="RKP13" s="321"/>
      <c r="RKQ13" s="321"/>
      <c r="RKR13" s="321"/>
      <c r="RKS13" s="321"/>
      <c r="RKT13" s="321"/>
      <c r="RKU13" s="321"/>
      <c r="RKV13" s="321"/>
      <c r="RKW13" s="321"/>
      <c r="RKX13" s="321"/>
      <c r="RKY13" s="321"/>
      <c r="RKZ13" s="321"/>
      <c r="RLA13" s="321"/>
      <c r="RLB13" s="321"/>
      <c r="RLC13" s="321"/>
      <c r="RLD13" s="321"/>
      <c r="RLE13" s="321"/>
      <c r="RLF13" s="321"/>
      <c r="RLG13" s="321"/>
      <c r="RLH13" s="321"/>
      <c r="RLI13" s="321"/>
      <c r="RLJ13" s="321"/>
      <c r="RLK13" s="321"/>
      <c r="RLL13" s="321"/>
      <c r="RLM13" s="321"/>
      <c r="RLN13" s="321"/>
      <c r="RLO13" s="321"/>
      <c r="RLP13" s="321"/>
      <c r="RLQ13" s="321"/>
      <c r="RLR13" s="321"/>
      <c r="RLS13" s="321"/>
      <c r="RLT13" s="321"/>
      <c r="RLU13" s="321"/>
      <c r="RLV13" s="321"/>
      <c r="RLW13" s="321"/>
      <c r="RLX13" s="321"/>
      <c r="RLY13" s="321"/>
      <c r="RLZ13" s="321"/>
      <c r="RMA13" s="321"/>
      <c r="RMB13" s="321"/>
      <c r="RMC13" s="321"/>
      <c r="RMD13" s="321"/>
      <c r="RME13" s="321"/>
      <c r="RMF13" s="321"/>
      <c r="RMG13" s="321"/>
      <c r="RMH13" s="321"/>
      <c r="RMI13" s="321"/>
      <c r="RMJ13" s="321"/>
      <c r="RMK13" s="321"/>
      <c r="RML13" s="321"/>
      <c r="RMM13" s="321"/>
      <c r="RMN13" s="321"/>
      <c r="RMO13" s="321"/>
      <c r="RMP13" s="321"/>
      <c r="RMQ13" s="321"/>
      <c r="RMR13" s="321"/>
      <c r="RMS13" s="321"/>
      <c r="RMT13" s="321"/>
      <c r="RMU13" s="321"/>
      <c r="RMV13" s="321"/>
      <c r="RMW13" s="321"/>
      <c r="RMX13" s="321"/>
      <c r="RMY13" s="321"/>
      <c r="RMZ13" s="321"/>
      <c r="RNA13" s="321"/>
      <c r="RNB13" s="321"/>
      <c r="RNC13" s="321"/>
      <c r="RND13" s="321"/>
      <c r="RNE13" s="321"/>
      <c r="RNF13" s="321"/>
      <c r="RNG13" s="321"/>
      <c r="RNH13" s="321"/>
      <c r="RNI13" s="321"/>
      <c r="RNJ13" s="321"/>
      <c r="RNK13" s="321"/>
      <c r="RNL13" s="321"/>
      <c r="RNM13" s="321"/>
      <c r="RNN13" s="321"/>
      <c r="RNO13" s="321"/>
      <c r="RNP13" s="321"/>
      <c r="RNQ13" s="321"/>
      <c r="RNR13" s="321"/>
      <c r="RNS13" s="321"/>
      <c r="RNT13" s="321"/>
      <c r="RNU13" s="321"/>
      <c r="RNV13" s="321"/>
      <c r="RNW13" s="321"/>
      <c r="RNX13" s="321"/>
      <c r="RNY13" s="321"/>
      <c r="RNZ13" s="321"/>
      <c r="ROA13" s="321"/>
      <c r="ROB13" s="321"/>
      <c r="ROC13" s="321"/>
      <c r="ROD13" s="321"/>
      <c r="ROE13" s="321"/>
      <c r="ROF13" s="321"/>
      <c r="ROG13" s="321"/>
      <c r="ROH13" s="321"/>
      <c r="ROI13" s="321"/>
      <c r="ROJ13" s="321"/>
      <c r="ROK13" s="321"/>
      <c r="ROL13" s="321"/>
      <c r="ROM13" s="321"/>
      <c r="RON13" s="321"/>
      <c r="ROO13" s="321"/>
      <c r="ROP13" s="321"/>
      <c r="ROQ13" s="321"/>
      <c r="ROR13" s="321"/>
      <c r="ROS13" s="321"/>
      <c r="ROT13" s="321"/>
      <c r="ROU13" s="321"/>
      <c r="ROV13" s="321"/>
      <c r="ROW13" s="321"/>
      <c r="ROX13" s="321"/>
      <c r="ROY13" s="321"/>
      <c r="ROZ13" s="321"/>
      <c r="RPA13" s="321"/>
      <c r="RPB13" s="321"/>
      <c r="RPC13" s="321"/>
      <c r="RPD13" s="321"/>
      <c r="RPE13" s="321"/>
      <c r="RPF13" s="321"/>
      <c r="RPG13" s="321"/>
      <c r="RPH13" s="321"/>
      <c r="RPI13" s="321"/>
      <c r="RPJ13" s="321"/>
      <c r="RPK13" s="321"/>
      <c r="RPL13" s="321"/>
      <c r="RPM13" s="321"/>
      <c r="RPN13" s="321"/>
      <c r="RPO13" s="321"/>
      <c r="RPP13" s="321"/>
      <c r="RPQ13" s="321"/>
      <c r="RPR13" s="321"/>
      <c r="RPS13" s="321"/>
      <c r="RPT13" s="321"/>
      <c r="RPU13" s="321"/>
      <c r="RPV13" s="321"/>
      <c r="RPW13" s="321"/>
      <c r="RPX13" s="321"/>
      <c r="RPY13" s="321"/>
      <c r="RPZ13" s="321"/>
      <c r="RQA13" s="321"/>
      <c r="RQB13" s="321"/>
      <c r="RQC13" s="321"/>
      <c r="RQD13" s="321"/>
      <c r="RQE13" s="321"/>
      <c r="RQF13" s="321"/>
      <c r="RQG13" s="321"/>
      <c r="RQH13" s="321"/>
      <c r="RQI13" s="321"/>
      <c r="RQJ13" s="321"/>
      <c r="RQK13" s="321"/>
      <c r="RQL13" s="321"/>
      <c r="RQM13" s="321"/>
      <c r="RQN13" s="321"/>
      <c r="RQO13" s="321"/>
      <c r="RQP13" s="321"/>
      <c r="RQQ13" s="321"/>
      <c r="RQR13" s="321"/>
      <c r="RQS13" s="321"/>
      <c r="RQT13" s="321"/>
      <c r="RQU13" s="321"/>
      <c r="RQV13" s="321"/>
      <c r="RQW13" s="321"/>
      <c r="RQX13" s="321"/>
      <c r="RQY13" s="321"/>
      <c r="RQZ13" s="321"/>
      <c r="RRA13" s="321"/>
      <c r="RRB13" s="321"/>
      <c r="RRC13" s="321"/>
      <c r="RRD13" s="321"/>
      <c r="RRE13" s="321"/>
      <c r="RRF13" s="321"/>
      <c r="RRG13" s="321"/>
      <c r="RRH13" s="321"/>
      <c r="RRI13" s="321"/>
      <c r="RRJ13" s="321"/>
      <c r="RRK13" s="321"/>
      <c r="RRL13" s="321"/>
      <c r="RRM13" s="321"/>
      <c r="RRN13" s="321"/>
      <c r="RRO13" s="321"/>
      <c r="RRP13" s="321"/>
      <c r="RRQ13" s="321"/>
      <c r="RRR13" s="321"/>
      <c r="RRS13" s="321"/>
      <c r="RRT13" s="321"/>
      <c r="RRU13" s="321"/>
      <c r="RRV13" s="321"/>
      <c r="RRW13" s="321"/>
      <c r="RRX13" s="321"/>
      <c r="RRY13" s="321"/>
      <c r="RRZ13" s="321"/>
      <c r="RSA13" s="321"/>
      <c r="RSB13" s="321"/>
      <c r="RSC13" s="321"/>
      <c r="RSD13" s="321"/>
      <c r="RSE13" s="321"/>
      <c r="RSF13" s="321"/>
      <c r="RSG13" s="321"/>
      <c r="RSH13" s="321"/>
      <c r="RSI13" s="321"/>
      <c r="RSJ13" s="321"/>
      <c r="RSK13" s="321"/>
      <c r="RSL13" s="321"/>
      <c r="RSM13" s="321"/>
      <c r="RSN13" s="321"/>
      <c r="RSO13" s="321"/>
      <c r="RSP13" s="321"/>
      <c r="RSQ13" s="321"/>
      <c r="RSR13" s="321"/>
      <c r="RSS13" s="321"/>
      <c r="RST13" s="321"/>
      <c r="RSU13" s="321"/>
      <c r="RSV13" s="321"/>
      <c r="RSW13" s="321"/>
      <c r="RSX13" s="321"/>
      <c r="RSY13" s="321"/>
      <c r="RSZ13" s="321"/>
      <c r="RTA13" s="321"/>
      <c r="RTB13" s="321"/>
      <c r="RTC13" s="321"/>
      <c r="RTD13" s="321"/>
      <c r="RTE13" s="321"/>
      <c r="RTF13" s="321"/>
      <c r="RTG13" s="321"/>
      <c r="RTH13" s="321"/>
      <c r="RTI13" s="321"/>
      <c r="RTJ13" s="321"/>
      <c r="RTK13" s="321"/>
      <c r="RTL13" s="321"/>
      <c r="RTM13" s="321"/>
      <c r="RTN13" s="321"/>
      <c r="RTO13" s="321"/>
      <c r="RTP13" s="321"/>
      <c r="RTQ13" s="321"/>
      <c r="RTR13" s="321"/>
      <c r="RTS13" s="321"/>
      <c r="RTT13" s="321"/>
      <c r="RTU13" s="321"/>
      <c r="RTV13" s="321"/>
      <c r="RTW13" s="321"/>
      <c r="RTX13" s="321"/>
      <c r="RTY13" s="321"/>
      <c r="RTZ13" s="321"/>
      <c r="RUA13" s="321"/>
      <c r="RUB13" s="321"/>
      <c r="RUC13" s="321"/>
      <c r="RUD13" s="321"/>
      <c r="RUE13" s="321"/>
      <c r="RUF13" s="321"/>
      <c r="RUG13" s="321"/>
      <c r="RUH13" s="321"/>
      <c r="RUI13" s="321"/>
      <c r="RUJ13" s="321"/>
      <c r="RUK13" s="321"/>
      <c r="RUL13" s="321"/>
      <c r="RUM13" s="321"/>
      <c r="RUN13" s="321"/>
      <c r="RUO13" s="321"/>
      <c r="RUP13" s="321"/>
      <c r="RUQ13" s="321"/>
      <c r="RUR13" s="321"/>
      <c r="RUS13" s="321"/>
      <c r="RUT13" s="321"/>
      <c r="RUU13" s="321"/>
      <c r="RUV13" s="321"/>
      <c r="RUW13" s="321"/>
      <c r="RUX13" s="321"/>
      <c r="RUY13" s="321"/>
      <c r="RUZ13" s="321"/>
      <c r="RVA13" s="321"/>
      <c r="RVB13" s="321"/>
      <c r="RVC13" s="321"/>
      <c r="RVD13" s="321"/>
      <c r="RVE13" s="321"/>
      <c r="RVF13" s="321"/>
      <c r="RVG13" s="321"/>
      <c r="RVH13" s="321"/>
      <c r="RVI13" s="321"/>
      <c r="RVJ13" s="321"/>
      <c r="RVK13" s="321"/>
      <c r="RVL13" s="321"/>
      <c r="RVM13" s="321"/>
      <c r="RVN13" s="321"/>
      <c r="RVO13" s="321"/>
      <c r="RVP13" s="321"/>
      <c r="RVQ13" s="321"/>
      <c r="RVR13" s="321"/>
      <c r="RVS13" s="321"/>
      <c r="RVT13" s="321"/>
      <c r="RVU13" s="321"/>
      <c r="RVV13" s="321"/>
      <c r="RVW13" s="321"/>
      <c r="RVX13" s="321"/>
      <c r="RVY13" s="321"/>
      <c r="RVZ13" s="321"/>
      <c r="RWA13" s="321"/>
      <c r="RWB13" s="321"/>
      <c r="RWC13" s="321"/>
      <c r="RWD13" s="321"/>
      <c r="RWE13" s="321"/>
      <c r="RWF13" s="321"/>
      <c r="RWG13" s="321"/>
      <c r="RWH13" s="321"/>
      <c r="RWI13" s="321"/>
      <c r="RWJ13" s="321"/>
      <c r="RWK13" s="321"/>
      <c r="RWL13" s="321"/>
      <c r="RWM13" s="321"/>
      <c r="RWN13" s="321"/>
      <c r="RWO13" s="321"/>
      <c r="RWP13" s="321"/>
      <c r="RWQ13" s="321"/>
      <c r="RWR13" s="321"/>
      <c r="RWS13" s="321"/>
      <c r="RWT13" s="321"/>
      <c r="RWU13" s="321"/>
      <c r="RWV13" s="321"/>
      <c r="RWW13" s="321"/>
      <c r="RWX13" s="321"/>
      <c r="RWY13" s="321"/>
      <c r="RWZ13" s="321"/>
      <c r="RXA13" s="321"/>
      <c r="RXB13" s="321"/>
      <c r="RXC13" s="321"/>
      <c r="RXD13" s="321"/>
      <c r="RXE13" s="321"/>
      <c r="RXF13" s="321"/>
      <c r="RXG13" s="321"/>
      <c r="RXH13" s="321"/>
      <c r="RXI13" s="321"/>
      <c r="RXJ13" s="321"/>
      <c r="RXK13" s="321"/>
      <c r="RXL13" s="321"/>
      <c r="RXM13" s="321"/>
      <c r="RXN13" s="321"/>
      <c r="RXO13" s="321"/>
      <c r="RXP13" s="321"/>
      <c r="RXQ13" s="321"/>
      <c r="RXR13" s="321"/>
      <c r="RXS13" s="321"/>
      <c r="RXT13" s="321"/>
      <c r="RXU13" s="321"/>
      <c r="RXV13" s="321"/>
      <c r="RXW13" s="321"/>
      <c r="RXX13" s="321"/>
      <c r="RXY13" s="321"/>
      <c r="RXZ13" s="321"/>
      <c r="RYA13" s="321"/>
      <c r="RYB13" s="321"/>
      <c r="RYC13" s="321"/>
      <c r="RYD13" s="321"/>
      <c r="RYE13" s="321"/>
      <c r="RYF13" s="321"/>
      <c r="RYG13" s="321"/>
      <c r="RYH13" s="321"/>
      <c r="RYI13" s="321"/>
      <c r="RYJ13" s="321"/>
      <c r="RYK13" s="321"/>
      <c r="RYL13" s="321"/>
      <c r="RYM13" s="321"/>
      <c r="RYN13" s="321"/>
      <c r="RYO13" s="321"/>
      <c r="RYP13" s="321"/>
      <c r="RYQ13" s="321"/>
      <c r="RYR13" s="321"/>
      <c r="RYS13" s="321"/>
      <c r="RYT13" s="321"/>
      <c r="RYU13" s="321"/>
      <c r="RYV13" s="321"/>
      <c r="RYW13" s="321"/>
      <c r="RYX13" s="321"/>
      <c r="RYY13" s="321"/>
      <c r="RYZ13" s="321"/>
      <c r="RZA13" s="321"/>
      <c r="RZB13" s="321"/>
      <c r="RZC13" s="321"/>
      <c r="RZD13" s="321"/>
      <c r="RZE13" s="321"/>
      <c r="RZF13" s="321"/>
      <c r="RZG13" s="321"/>
      <c r="RZH13" s="321"/>
      <c r="RZI13" s="321"/>
      <c r="RZJ13" s="321"/>
      <c r="RZK13" s="321"/>
      <c r="RZL13" s="321"/>
      <c r="RZM13" s="321"/>
      <c r="RZN13" s="321"/>
      <c r="RZO13" s="321"/>
      <c r="RZP13" s="321"/>
      <c r="RZQ13" s="321"/>
      <c r="RZR13" s="321"/>
      <c r="RZS13" s="321"/>
      <c r="RZT13" s="321"/>
      <c r="RZU13" s="321"/>
      <c r="RZV13" s="321"/>
      <c r="RZW13" s="321"/>
      <c r="RZX13" s="321"/>
      <c r="RZY13" s="321"/>
      <c r="RZZ13" s="321"/>
      <c r="SAA13" s="321"/>
      <c r="SAB13" s="321"/>
      <c r="SAC13" s="321"/>
      <c r="SAD13" s="321"/>
      <c r="SAE13" s="321"/>
      <c r="SAF13" s="321"/>
      <c r="SAG13" s="321"/>
      <c r="SAH13" s="321"/>
      <c r="SAI13" s="321"/>
      <c r="SAJ13" s="321"/>
      <c r="SAK13" s="321"/>
      <c r="SAL13" s="321"/>
      <c r="SAM13" s="321"/>
      <c r="SAN13" s="321"/>
      <c r="SAO13" s="321"/>
      <c r="SAP13" s="321"/>
      <c r="SAQ13" s="321"/>
      <c r="SAR13" s="321"/>
      <c r="SAS13" s="321"/>
      <c r="SAT13" s="321"/>
      <c r="SAU13" s="321"/>
      <c r="SAV13" s="321"/>
      <c r="SAW13" s="321"/>
      <c r="SAX13" s="321"/>
      <c r="SAY13" s="321"/>
      <c r="SAZ13" s="321"/>
      <c r="SBA13" s="321"/>
      <c r="SBB13" s="321"/>
      <c r="SBC13" s="321"/>
      <c r="SBD13" s="321"/>
      <c r="SBE13" s="321"/>
      <c r="SBF13" s="321"/>
      <c r="SBG13" s="321"/>
      <c r="SBH13" s="321"/>
      <c r="SBI13" s="321"/>
      <c r="SBJ13" s="321"/>
      <c r="SBK13" s="321"/>
      <c r="SBL13" s="321"/>
      <c r="SBM13" s="321"/>
      <c r="SBN13" s="321"/>
      <c r="SBO13" s="321"/>
      <c r="SBP13" s="321"/>
      <c r="SBQ13" s="321"/>
      <c r="SBR13" s="321"/>
      <c r="SBS13" s="321"/>
      <c r="SBT13" s="321"/>
      <c r="SBU13" s="321"/>
      <c r="SBV13" s="321"/>
      <c r="SBW13" s="321"/>
      <c r="SBX13" s="321"/>
      <c r="SBY13" s="321"/>
      <c r="SBZ13" s="321"/>
      <c r="SCA13" s="321"/>
      <c r="SCB13" s="321"/>
      <c r="SCC13" s="321"/>
      <c r="SCD13" s="321"/>
      <c r="SCE13" s="321"/>
      <c r="SCF13" s="321"/>
      <c r="SCG13" s="321"/>
      <c r="SCH13" s="321"/>
      <c r="SCI13" s="321"/>
      <c r="SCJ13" s="321"/>
      <c r="SCK13" s="321"/>
      <c r="SCL13" s="321"/>
      <c r="SCM13" s="321"/>
      <c r="SCN13" s="321"/>
      <c r="SCO13" s="321"/>
      <c r="SCP13" s="321"/>
      <c r="SCQ13" s="321"/>
      <c r="SCR13" s="321"/>
      <c r="SCS13" s="321"/>
      <c r="SCT13" s="321"/>
      <c r="SCU13" s="321"/>
      <c r="SCV13" s="321"/>
      <c r="SCW13" s="321"/>
      <c r="SCX13" s="321"/>
      <c r="SCY13" s="321"/>
      <c r="SCZ13" s="321"/>
      <c r="SDA13" s="321"/>
      <c r="SDB13" s="321"/>
      <c r="SDC13" s="321"/>
      <c r="SDD13" s="321"/>
      <c r="SDE13" s="321"/>
      <c r="SDF13" s="321"/>
      <c r="SDG13" s="321"/>
      <c r="SDH13" s="321"/>
      <c r="SDI13" s="321"/>
      <c r="SDJ13" s="321"/>
      <c r="SDK13" s="321"/>
      <c r="SDL13" s="321"/>
      <c r="SDM13" s="321"/>
      <c r="SDN13" s="321"/>
      <c r="SDO13" s="321"/>
      <c r="SDP13" s="321"/>
      <c r="SDQ13" s="321"/>
      <c r="SDR13" s="321"/>
      <c r="SDS13" s="321"/>
      <c r="SDT13" s="321"/>
      <c r="SDU13" s="321"/>
      <c r="SDV13" s="321"/>
      <c r="SDW13" s="321"/>
      <c r="SDX13" s="321"/>
      <c r="SDY13" s="321"/>
      <c r="SDZ13" s="321"/>
      <c r="SEA13" s="321"/>
      <c r="SEB13" s="321"/>
      <c r="SEC13" s="321"/>
      <c r="SED13" s="321"/>
      <c r="SEE13" s="321"/>
      <c r="SEF13" s="321"/>
      <c r="SEG13" s="321"/>
      <c r="SEH13" s="321"/>
      <c r="SEI13" s="321"/>
      <c r="SEJ13" s="321"/>
      <c r="SEK13" s="321"/>
      <c r="SEL13" s="321"/>
      <c r="SEM13" s="321"/>
      <c r="SEN13" s="321"/>
      <c r="SEO13" s="321"/>
      <c r="SEP13" s="321"/>
      <c r="SEQ13" s="321"/>
      <c r="SER13" s="321"/>
      <c r="SES13" s="321"/>
      <c r="SET13" s="321"/>
      <c r="SEU13" s="321"/>
      <c r="SEV13" s="321"/>
      <c r="SEW13" s="321"/>
      <c r="SEX13" s="321"/>
      <c r="SEY13" s="321"/>
      <c r="SEZ13" s="321"/>
      <c r="SFA13" s="321"/>
      <c r="SFB13" s="321"/>
      <c r="SFC13" s="321"/>
      <c r="SFD13" s="321"/>
      <c r="SFE13" s="321"/>
      <c r="SFF13" s="321"/>
      <c r="SFG13" s="321"/>
      <c r="SFH13" s="321"/>
      <c r="SFI13" s="321"/>
      <c r="SFJ13" s="321"/>
      <c r="SFK13" s="321"/>
      <c r="SFL13" s="321"/>
      <c r="SFM13" s="321"/>
      <c r="SFN13" s="321"/>
      <c r="SFO13" s="321"/>
      <c r="SFP13" s="321"/>
      <c r="SFQ13" s="321"/>
      <c r="SFR13" s="321"/>
      <c r="SFS13" s="321"/>
      <c r="SFT13" s="321"/>
      <c r="SFU13" s="321"/>
      <c r="SFV13" s="321"/>
      <c r="SFW13" s="321"/>
      <c r="SFX13" s="321"/>
      <c r="SFY13" s="321"/>
      <c r="SFZ13" s="321"/>
      <c r="SGA13" s="321"/>
      <c r="SGB13" s="321"/>
      <c r="SGC13" s="321"/>
      <c r="SGD13" s="321"/>
      <c r="SGE13" s="321"/>
      <c r="SGF13" s="321"/>
      <c r="SGG13" s="321"/>
      <c r="SGH13" s="321"/>
      <c r="SGI13" s="321"/>
      <c r="SGJ13" s="321"/>
      <c r="SGK13" s="321"/>
      <c r="SGL13" s="321"/>
      <c r="SGM13" s="321"/>
      <c r="SGN13" s="321"/>
      <c r="SGO13" s="321"/>
      <c r="SGP13" s="321"/>
      <c r="SGQ13" s="321"/>
      <c r="SGR13" s="321"/>
      <c r="SGS13" s="321"/>
      <c r="SGT13" s="321"/>
      <c r="SGU13" s="321"/>
      <c r="SGV13" s="321"/>
      <c r="SGW13" s="321"/>
      <c r="SGX13" s="321"/>
      <c r="SGY13" s="321"/>
      <c r="SGZ13" s="321"/>
      <c r="SHA13" s="321"/>
      <c r="SHB13" s="321"/>
      <c r="SHC13" s="321"/>
      <c r="SHD13" s="321"/>
      <c r="SHE13" s="321"/>
      <c r="SHF13" s="321"/>
      <c r="SHG13" s="321"/>
      <c r="SHH13" s="321"/>
      <c r="SHI13" s="321"/>
      <c r="SHJ13" s="321"/>
      <c r="SHK13" s="321"/>
      <c r="SHL13" s="321"/>
      <c r="SHM13" s="321"/>
      <c r="SHN13" s="321"/>
      <c r="SHO13" s="321"/>
      <c r="SHP13" s="321"/>
      <c r="SHQ13" s="321"/>
      <c r="SHR13" s="321"/>
      <c r="SHS13" s="321"/>
      <c r="SHT13" s="321"/>
      <c r="SHU13" s="321"/>
      <c r="SHV13" s="321"/>
      <c r="SHW13" s="321"/>
      <c r="SHX13" s="321"/>
      <c r="SHY13" s="321"/>
      <c r="SHZ13" s="321"/>
      <c r="SIA13" s="321"/>
      <c r="SIB13" s="321"/>
      <c r="SIC13" s="321"/>
      <c r="SID13" s="321"/>
      <c r="SIE13" s="321"/>
      <c r="SIF13" s="321"/>
      <c r="SIG13" s="321"/>
      <c r="SIH13" s="321"/>
      <c r="SII13" s="321"/>
      <c r="SIJ13" s="321"/>
      <c r="SIK13" s="321"/>
      <c r="SIL13" s="321"/>
      <c r="SIM13" s="321"/>
      <c r="SIN13" s="321"/>
      <c r="SIO13" s="321"/>
      <c r="SIP13" s="321"/>
      <c r="SIQ13" s="321"/>
      <c r="SIR13" s="321"/>
      <c r="SIS13" s="321"/>
      <c r="SIT13" s="321"/>
      <c r="SIU13" s="321"/>
      <c r="SIV13" s="321"/>
      <c r="SIW13" s="321"/>
      <c r="SIX13" s="321"/>
      <c r="SIY13" s="321"/>
      <c r="SIZ13" s="321"/>
      <c r="SJA13" s="321"/>
      <c r="SJB13" s="321"/>
      <c r="SJC13" s="321"/>
      <c r="SJD13" s="321"/>
      <c r="SJE13" s="321"/>
      <c r="SJF13" s="321"/>
      <c r="SJG13" s="321"/>
      <c r="SJH13" s="321"/>
      <c r="SJI13" s="321"/>
      <c r="SJJ13" s="321"/>
      <c r="SJK13" s="321"/>
      <c r="SJL13" s="321"/>
      <c r="SJM13" s="321"/>
      <c r="SJN13" s="321"/>
      <c r="SJO13" s="321"/>
      <c r="SJP13" s="321"/>
      <c r="SJQ13" s="321"/>
      <c r="SJR13" s="321"/>
      <c r="SJS13" s="321"/>
      <c r="SJT13" s="321"/>
      <c r="SJU13" s="321"/>
      <c r="SJV13" s="321"/>
      <c r="SJW13" s="321"/>
      <c r="SJX13" s="321"/>
      <c r="SJY13" s="321"/>
      <c r="SJZ13" s="321"/>
      <c r="SKA13" s="321"/>
      <c r="SKB13" s="321"/>
      <c r="SKC13" s="321"/>
      <c r="SKD13" s="321"/>
      <c r="SKE13" s="321"/>
      <c r="SKF13" s="321"/>
      <c r="SKG13" s="321"/>
      <c r="SKH13" s="321"/>
      <c r="SKI13" s="321"/>
      <c r="SKJ13" s="321"/>
      <c r="SKK13" s="321"/>
      <c r="SKL13" s="321"/>
      <c r="SKM13" s="321"/>
      <c r="SKN13" s="321"/>
      <c r="SKO13" s="321"/>
      <c r="SKP13" s="321"/>
      <c r="SKQ13" s="321"/>
      <c r="SKR13" s="321"/>
      <c r="SKS13" s="321"/>
      <c r="SKT13" s="321"/>
      <c r="SKU13" s="321"/>
      <c r="SKV13" s="321"/>
      <c r="SKW13" s="321"/>
      <c r="SKX13" s="321"/>
      <c r="SKY13" s="321"/>
      <c r="SKZ13" s="321"/>
      <c r="SLA13" s="321"/>
      <c r="SLB13" s="321"/>
      <c r="SLC13" s="321"/>
      <c r="SLD13" s="321"/>
      <c r="SLE13" s="321"/>
      <c r="SLF13" s="321"/>
      <c r="SLG13" s="321"/>
      <c r="SLH13" s="321"/>
      <c r="SLI13" s="321"/>
      <c r="SLJ13" s="321"/>
      <c r="SLK13" s="321"/>
      <c r="SLL13" s="321"/>
      <c r="SLM13" s="321"/>
      <c r="SLN13" s="321"/>
      <c r="SLO13" s="321"/>
      <c r="SLP13" s="321"/>
      <c r="SLQ13" s="321"/>
      <c r="SLR13" s="321"/>
      <c r="SLS13" s="321"/>
      <c r="SLT13" s="321"/>
      <c r="SLU13" s="321"/>
      <c r="SLV13" s="321"/>
      <c r="SLW13" s="321"/>
      <c r="SLX13" s="321"/>
      <c r="SLY13" s="321"/>
      <c r="SLZ13" s="321"/>
      <c r="SMA13" s="321"/>
      <c r="SMB13" s="321"/>
      <c r="SMC13" s="321"/>
      <c r="SMD13" s="321"/>
      <c r="SME13" s="321"/>
      <c r="SMF13" s="321"/>
      <c r="SMG13" s="321"/>
      <c r="SMH13" s="321"/>
      <c r="SMI13" s="321"/>
      <c r="SMJ13" s="321"/>
      <c r="SMK13" s="321"/>
      <c r="SML13" s="321"/>
      <c r="SMM13" s="321"/>
      <c r="SMN13" s="321"/>
      <c r="SMO13" s="321"/>
      <c r="SMP13" s="321"/>
      <c r="SMQ13" s="321"/>
      <c r="SMR13" s="321"/>
      <c r="SMS13" s="321"/>
      <c r="SMT13" s="321"/>
      <c r="SMU13" s="321"/>
      <c r="SMV13" s="321"/>
      <c r="SMW13" s="321"/>
      <c r="SMX13" s="321"/>
      <c r="SMY13" s="321"/>
      <c r="SMZ13" s="321"/>
      <c r="SNA13" s="321"/>
      <c r="SNB13" s="321"/>
      <c r="SNC13" s="321"/>
      <c r="SND13" s="321"/>
      <c r="SNE13" s="321"/>
      <c r="SNF13" s="321"/>
      <c r="SNG13" s="321"/>
      <c r="SNH13" s="321"/>
      <c r="SNI13" s="321"/>
      <c r="SNJ13" s="321"/>
      <c r="SNK13" s="321"/>
      <c r="SNL13" s="321"/>
      <c r="SNM13" s="321"/>
      <c r="SNN13" s="321"/>
      <c r="SNO13" s="321"/>
      <c r="SNP13" s="321"/>
      <c r="SNQ13" s="321"/>
      <c r="SNR13" s="321"/>
      <c r="SNS13" s="321"/>
      <c r="SNT13" s="321"/>
      <c r="SNU13" s="321"/>
      <c r="SNV13" s="321"/>
      <c r="SNW13" s="321"/>
      <c r="SNX13" s="321"/>
      <c r="SNY13" s="321"/>
      <c r="SNZ13" s="321"/>
      <c r="SOA13" s="321"/>
      <c r="SOB13" s="321"/>
      <c r="SOC13" s="321"/>
      <c r="SOD13" s="321"/>
      <c r="SOE13" s="321"/>
      <c r="SOF13" s="321"/>
      <c r="SOG13" s="321"/>
      <c r="SOH13" s="321"/>
      <c r="SOI13" s="321"/>
      <c r="SOJ13" s="321"/>
      <c r="SOK13" s="321"/>
      <c r="SOL13" s="321"/>
      <c r="SOM13" s="321"/>
      <c r="SON13" s="321"/>
      <c r="SOO13" s="321"/>
      <c r="SOP13" s="321"/>
      <c r="SOQ13" s="321"/>
      <c r="SOR13" s="321"/>
      <c r="SOS13" s="321"/>
      <c r="SOT13" s="321"/>
      <c r="SOU13" s="321"/>
      <c r="SOV13" s="321"/>
      <c r="SOW13" s="321"/>
      <c r="SOX13" s="321"/>
      <c r="SOY13" s="321"/>
      <c r="SOZ13" s="321"/>
      <c r="SPA13" s="321"/>
      <c r="SPB13" s="321"/>
      <c r="SPC13" s="321"/>
      <c r="SPD13" s="321"/>
      <c r="SPE13" s="321"/>
      <c r="SPF13" s="321"/>
      <c r="SPG13" s="321"/>
      <c r="SPH13" s="321"/>
      <c r="SPI13" s="321"/>
      <c r="SPJ13" s="321"/>
      <c r="SPK13" s="321"/>
      <c r="SPL13" s="321"/>
      <c r="SPM13" s="321"/>
      <c r="SPN13" s="321"/>
      <c r="SPO13" s="321"/>
      <c r="SPP13" s="321"/>
      <c r="SPQ13" s="321"/>
      <c r="SPR13" s="321"/>
      <c r="SPS13" s="321"/>
      <c r="SPT13" s="321"/>
      <c r="SPU13" s="321"/>
      <c r="SPV13" s="321"/>
      <c r="SPW13" s="321"/>
      <c r="SPX13" s="321"/>
      <c r="SPY13" s="321"/>
      <c r="SPZ13" s="321"/>
      <c r="SQA13" s="321"/>
      <c r="SQB13" s="321"/>
      <c r="SQC13" s="321"/>
      <c r="SQD13" s="321"/>
      <c r="SQE13" s="321"/>
      <c r="SQF13" s="321"/>
      <c r="SQG13" s="321"/>
      <c r="SQH13" s="321"/>
      <c r="SQI13" s="321"/>
      <c r="SQJ13" s="321"/>
      <c r="SQK13" s="321"/>
      <c r="SQL13" s="321"/>
      <c r="SQM13" s="321"/>
      <c r="SQN13" s="321"/>
      <c r="SQO13" s="321"/>
      <c r="SQP13" s="321"/>
      <c r="SQQ13" s="321"/>
      <c r="SQR13" s="321"/>
      <c r="SQS13" s="321"/>
      <c r="SQT13" s="321"/>
      <c r="SQU13" s="321"/>
      <c r="SQV13" s="321"/>
      <c r="SQW13" s="321"/>
      <c r="SQX13" s="321"/>
      <c r="SQY13" s="321"/>
      <c r="SQZ13" s="321"/>
      <c r="SRA13" s="321"/>
      <c r="SRB13" s="321"/>
      <c r="SRC13" s="321"/>
      <c r="SRD13" s="321"/>
      <c r="SRE13" s="321"/>
      <c r="SRF13" s="321"/>
      <c r="SRG13" s="321"/>
      <c r="SRH13" s="321"/>
      <c r="SRI13" s="321"/>
      <c r="SRJ13" s="321"/>
      <c r="SRK13" s="321"/>
      <c r="SRL13" s="321"/>
      <c r="SRM13" s="321"/>
      <c r="SRN13" s="321"/>
      <c r="SRO13" s="321"/>
      <c r="SRP13" s="321"/>
      <c r="SRQ13" s="321"/>
      <c r="SRR13" s="321"/>
      <c r="SRS13" s="321"/>
      <c r="SRT13" s="321"/>
      <c r="SRU13" s="321"/>
      <c r="SRV13" s="321"/>
      <c r="SRW13" s="321"/>
      <c r="SRX13" s="321"/>
      <c r="SRY13" s="321"/>
      <c r="SRZ13" s="321"/>
      <c r="SSA13" s="321"/>
      <c r="SSB13" s="321"/>
      <c r="SSC13" s="321"/>
      <c r="SSD13" s="321"/>
      <c r="SSE13" s="321"/>
      <c r="SSF13" s="321"/>
      <c r="SSG13" s="321"/>
      <c r="SSH13" s="321"/>
      <c r="SSI13" s="321"/>
      <c r="SSJ13" s="321"/>
      <c r="SSK13" s="321"/>
      <c r="SSL13" s="321"/>
      <c r="SSM13" s="321"/>
      <c r="SSN13" s="321"/>
      <c r="SSO13" s="321"/>
      <c r="SSP13" s="321"/>
      <c r="SSQ13" s="321"/>
      <c r="SSR13" s="321"/>
      <c r="SSS13" s="321"/>
      <c r="SST13" s="321"/>
      <c r="SSU13" s="321"/>
      <c r="SSV13" s="321"/>
      <c r="SSW13" s="321"/>
      <c r="SSX13" s="321"/>
      <c r="SSY13" s="321"/>
      <c r="SSZ13" s="321"/>
      <c r="STA13" s="321"/>
      <c r="STB13" s="321"/>
      <c r="STC13" s="321"/>
      <c r="STD13" s="321"/>
      <c r="STE13" s="321"/>
      <c r="STF13" s="321"/>
      <c r="STG13" s="321"/>
      <c r="STH13" s="321"/>
      <c r="STI13" s="321"/>
      <c r="STJ13" s="321"/>
      <c r="STK13" s="321"/>
      <c r="STL13" s="321"/>
      <c r="STM13" s="321"/>
      <c r="STN13" s="321"/>
      <c r="STO13" s="321"/>
      <c r="STP13" s="321"/>
      <c r="STQ13" s="321"/>
      <c r="STR13" s="321"/>
      <c r="STS13" s="321"/>
      <c r="STT13" s="321"/>
      <c r="STU13" s="321"/>
      <c r="STV13" s="321"/>
      <c r="STW13" s="321"/>
      <c r="STX13" s="321"/>
      <c r="STY13" s="321"/>
      <c r="STZ13" s="321"/>
      <c r="SUA13" s="321"/>
      <c r="SUB13" s="321"/>
      <c r="SUC13" s="321"/>
      <c r="SUD13" s="321"/>
      <c r="SUE13" s="321"/>
      <c r="SUF13" s="321"/>
      <c r="SUG13" s="321"/>
      <c r="SUH13" s="321"/>
      <c r="SUI13" s="321"/>
      <c r="SUJ13" s="321"/>
      <c r="SUK13" s="321"/>
      <c r="SUL13" s="321"/>
      <c r="SUM13" s="321"/>
      <c r="SUN13" s="321"/>
      <c r="SUO13" s="321"/>
      <c r="SUP13" s="321"/>
      <c r="SUQ13" s="321"/>
      <c r="SUR13" s="321"/>
      <c r="SUS13" s="321"/>
      <c r="SUT13" s="321"/>
      <c r="SUU13" s="321"/>
      <c r="SUV13" s="321"/>
      <c r="SUW13" s="321"/>
      <c r="SUX13" s="321"/>
      <c r="SUY13" s="321"/>
      <c r="SUZ13" s="321"/>
      <c r="SVA13" s="321"/>
      <c r="SVB13" s="321"/>
      <c r="SVC13" s="321"/>
      <c r="SVD13" s="321"/>
      <c r="SVE13" s="321"/>
      <c r="SVF13" s="321"/>
      <c r="SVG13" s="321"/>
      <c r="SVH13" s="321"/>
      <c r="SVI13" s="321"/>
      <c r="SVJ13" s="321"/>
      <c r="SVK13" s="321"/>
      <c r="SVL13" s="321"/>
      <c r="SVM13" s="321"/>
      <c r="SVN13" s="321"/>
      <c r="SVO13" s="321"/>
      <c r="SVP13" s="321"/>
      <c r="SVQ13" s="321"/>
      <c r="SVR13" s="321"/>
      <c r="SVS13" s="321"/>
      <c r="SVT13" s="321"/>
      <c r="SVU13" s="321"/>
      <c r="SVV13" s="321"/>
      <c r="SVW13" s="321"/>
      <c r="SVX13" s="321"/>
      <c r="SVY13" s="321"/>
      <c r="SVZ13" s="321"/>
      <c r="SWA13" s="321"/>
      <c r="SWB13" s="321"/>
      <c r="SWC13" s="321"/>
      <c r="SWD13" s="321"/>
      <c r="SWE13" s="321"/>
      <c r="SWF13" s="321"/>
      <c r="SWG13" s="321"/>
      <c r="SWH13" s="321"/>
      <c r="SWI13" s="321"/>
      <c r="SWJ13" s="321"/>
      <c r="SWK13" s="321"/>
      <c r="SWL13" s="321"/>
      <c r="SWM13" s="321"/>
      <c r="SWN13" s="321"/>
      <c r="SWO13" s="321"/>
      <c r="SWP13" s="321"/>
      <c r="SWQ13" s="321"/>
      <c r="SWR13" s="321"/>
      <c r="SWS13" s="321"/>
      <c r="SWT13" s="321"/>
      <c r="SWU13" s="321"/>
      <c r="SWV13" s="321"/>
      <c r="SWW13" s="321"/>
      <c r="SWX13" s="321"/>
      <c r="SWY13" s="321"/>
      <c r="SWZ13" s="321"/>
      <c r="SXA13" s="321"/>
      <c r="SXB13" s="321"/>
      <c r="SXC13" s="321"/>
      <c r="SXD13" s="321"/>
      <c r="SXE13" s="321"/>
      <c r="SXF13" s="321"/>
      <c r="SXG13" s="321"/>
      <c r="SXH13" s="321"/>
      <c r="SXI13" s="321"/>
      <c r="SXJ13" s="321"/>
      <c r="SXK13" s="321"/>
      <c r="SXL13" s="321"/>
      <c r="SXM13" s="321"/>
      <c r="SXN13" s="321"/>
      <c r="SXO13" s="321"/>
      <c r="SXP13" s="321"/>
      <c r="SXQ13" s="321"/>
      <c r="SXR13" s="321"/>
      <c r="SXS13" s="321"/>
      <c r="SXT13" s="321"/>
      <c r="SXU13" s="321"/>
      <c r="SXV13" s="321"/>
      <c r="SXW13" s="321"/>
      <c r="SXX13" s="321"/>
      <c r="SXY13" s="321"/>
      <c r="SXZ13" s="321"/>
      <c r="SYA13" s="321"/>
      <c r="SYB13" s="321"/>
      <c r="SYC13" s="321"/>
      <c r="SYD13" s="321"/>
      <c r="SYE13" s="321"/>
      <c r="SYF13" s="321"/>
      <c r="SYG13" s="321"/>
      <c r="SYH13" s="321"/>
      <c r="SYI13" s="321"/>
      <c r="SYJ13" s="321"/>
      <c r="SYK13" s="321"/>
      <c r="SYL13" s="321"/>
      <c r="SYM13" s="321"/>
      <c r="SYN13" s="321"/>
      <c r="SYO13" s="321"/>
      <c r="SYP13" s="321"/>
      <c r="SYQ13" s="321"/>
      <c r="SYR13" s="321"/>
      <c r="SYS13" s="321"/>
      <c r="SYT13" s="321"/>
      <c r="SYU13" s="321"/>
      <c r="SYV13" s="321"/>
      <c r="SYW13" s="321"/>
      <c r="SYX13" s="321"/>
      <c r="SYY13" s="321"/>
      <c r="SYZ13" s="321"/>
      <c r="SZA13" s="321"/>
      <c r="SZB13" s="321"/>
      <c r="SZC13" s="321"/>
      <c r="SZD13" s="321"/>
      <c r="SZE13" s="321"/>
      <c r="SZF13" s="321"/>
      <c r="SZG13" s="321"/>
      <c r="SZH13" s="321"/>
      <c r="SZI13" s="321"/>
      <c r="SZJ13" s="321"/>
      <c r="SZK13" s="321"/>
      <c r="SZL13" s="321"/>
      <c r="SZM13" s="321"/>
      <c r="SZN13" s="321"/>
      <c r="SZO13" s="321"/>
      <c r="SZP13" s="321"/>
      <c r="SZQ13" s="321"/>
      <c r="SZR13" s="321"/>
      <c r="SZS13" s="321"/>
      <c r="SZT13" s="321"/>
      <c r="SZU13" s="321"/>
      <c r="SZV13" s="321"/>
      <c r="SZW13" s="321"/>
      <c r="SZX13" s="321"/>
      <c r="SZY13" s="321"/>
      <c r="SZZ13" s="321"/>
      <c r="TAA13" s="321"/>
      <c r="TAB13" s="321"/>
      <c r="TAC13" s="321"/>
      <c r="TAD13" s="321"/>
      <c r="TAE13" s="321"/>
      <c r="TAF13" s="321"/>
      <c r="TAG13" s="321"/>
      <c r="TAH13" s="321"/>
      <c r="TAI13" s="321"/>
      <c r="TAJ13" s="321"/>
      <c r="TAK13" s="321"/>
      <c r="TAL13" s="321"/>
      <c r="TAM13" s="321"/>
      <c r="TAN13" s="321"/>
      <c r="TAO13" s="321"/>
      <c r="TAP13" s="321"/>
      <c r="TAQ13" s="321"/>
      <c r="TAR13" s="321"/>
      <c r="TAS13" s="321"/>
      <c r="TAT13" s="321"/>
      <c r="TAU13" s="321"/>
      <c r="TAV13" s="321"/>
      <c r="TAW13" s="321"/>
      <c r="TAX13" s="321"/>
      <c r="TAY13" s="321"/>
      <c r="TAZ13" s="321"/>
      <c r="TBA13" s="321"/>
      <c r="TBB13" s="321"/>
      <c r="TBC13" s="321"/>
      <c r="TBD13" s="321"/>
      <c r="TBE13" s="321"/>
      <c r="TBF13" s="321"/>
      <c r="TBG13" s="321"/>
      <c r="TBH13" s="321"/>
      <c r="TBI13" s="321"/>
      <c r="TBJ13" s="321"/>
      <c r="TBK13" s="321"/>
      <c r="TBL13" s="321"/>
      <c r="TBM13" s="321"/>
      <c r="TBN13" s="321"/>
      <c r="TBO13" s="321"/>
      <c r="TBP13" s="321"/>
      <c r="TBQ13" s="321"/>
      <c r="TBR13" s="321"/>
      <c r="TBS13" s="321"/>
      <c r="TBT13" s="321"/>
      <c r="TBU13" s="321"/>
      <c r="TBV13" s="321"/>
      <c r="TBW13" s="321"/>
      <c r="TBX13" s="321"/>
      <c r="TBY13" s="321"/>
      <c r="TBZ13" s="321"/>
      <c r="TCA13" s="321"/>
      <c r="TCB13" s="321"/>
      <c r="TCC13" s="321"/>
      <c r="TCD13" s="321"/>
      <c r="TCE13" s="321"/>
      <c r="TCF13" s="321"/>
      <c r="TCG13" s="321"/>
      <c r="TCH13" s="321"/>
      <c r="TCI13" s="321"/>
      <c r="TCJ13" s="321"/>
      <c r="TCK13" s="321"/>
      <c r="TCL13" s="321"/>
      <c r="TCM13" s="321"/>
      <c r="TCN13" s="321"/>
      <c r="TCO13" s="321"/>
      <c r="TCP13" s="321"/>
      <c r="TCQ13" s="321"/>
      <c r="TCR13" s="321"/>
      <c r="TCS13" s="321"/>
      <c r="TCT13" s="321"/>
      <c r="TCU13" s="321"/>
      <c r="TCV13" s="321"/>
      <c r="TCW13" s="321"/>
      <c r="TCX13" s="321"/>
      <c r="TCY13" s="321"/>
      <c r="TCZ13" s="321"/>
      <c r="TDA13" s="321"/>
      <c r="TDB13" s="321"/>
      <c r="TDC13" s="321"/>
      <c r="TDD13" s="321"/>
      <c r="TDE13" s="321"/>
      <c r="TDF13" s="321"/>
      <c r="TDG13" s="321"/>
      <c r="TDH13" s="321"/>
      <c r="TDI13" s="321"/>
      <c r="TDJ13" s="321"/>
      <c r="TDK13" s="321"/>
      <c r="TDL13" s="321"/>
      <c r="TDM13" s="321"/>
      <c r="TDN13" s="321"/>
      <c r="TDO13" s="321"/>
      <c r="TDP13" s="321"/>
      <c r="TDQ13" s="321"/>
      <c r="TDR13" s="321"/>
      <c r="TDS13" s="321"/>
      <c r="TDT13" s="321"/>
      <c r="TDU13" s="321"/>
      <c r="TDV13" s="321"/>
      <c r="TDW13" s="321"/>
      <c r="TDX13" s="321"/>
      <c r="TDY13" s="321"/>
      <c r="TDZ13" s="321"/>
      <c r="TEA13" s="321"/>
      <c r="TEB13" s="321"/>
      <c r="TEC13" s="321"/>
      <c r="TED13" s="321"/>
      <c r="TEE13" s="321"/>
      <c r="TEF13" s="321"/>
      <c r="TEG13" s="321"/>
      <c r="TEH13" s="321"/>
      <c r="TEI13" s="321"/>
      <c r="TEJ13" s="321"/>
      <c r="TEK13" s="321"/>
      <c r="TEL13" s="321"/>
      <c r="TEM13" s="321"/>
      <c r="TEN13" s="321"/>
      <c r="TEO13" s="321"/>
      <c r="TEP13" s="321"/>
      <c r="TEQ13" s="321"/>
      <c r="TER13" s="321"/>
      <c r="TES13" s="321"/>
      <c r="TET13" s="321"/>
      <c r="TEU13" s="321"/>
      <c r="TEV13" s="321"/>
      <c r="TEW13" s="321"/>
      <c r="TEX13" s="321"/>
      <c r="TEY13" s="321"/>
      <c r="TEZ13" s="321"/>
      <c r="TFA13" s="321"/>
      <c r="TFB13" s="321"/>
      <c r="TFC13" s="321"/>
      <c r="TFD13" s="321"/>
      <c r="TFE13" s="321"/>
      <c r="TFF13" s="321"/>
      <c r="TFG13" s="321"/>
      <c r="TFH13" s="321"/>
      <c r="TFI13" s="321"/>
      <c r="TFJ13" s="321"/>
      <c r="TFK13" s="321"/>
      <c r="TFL13" s="321"/>
      <c r="TFM13" s="321"/>
      <c r="TFN13" s="321"/>
      <c r="TFO13" s="321"/>
      <c r="TFP13" s="321"/>
      <c r="TFQ13" s="321"/>
      <c r="TFR13" s="321"/>
      <c r="TFS13" s="321"/>
      <c r="TFT13" s="321"/>
      <c r="TFU13" s="321"/>
      <c r="TFV13" s="321"/>
      <c r="TFW13" s="321"/>
      <c r="TFX13" s="321"/>
      <c r="TFY13" s="321"/>
      <c r="TFZ13" s="321"/>
      <c r="TGA13" s="321"/>
      <c r="TGB13" s="321"/>
      <c r="TGC13" s="321"/>
      <c r="TGD13" s="321"/>
      <c r="TGE13" s="321"/>
      <c r="TGF13" s="321"/>
      <c r="TGG13" s="321"/>
      <c r="TGH13" s="321"/>
      <c r="TGI13" s="321"/>
      <c r="TGJ13" s="321"/>
      <c r="TGK13" s="321"/>
      <c r="TGL13" s="321"/>
      <c r="TGM13" s="321"/>
      <c r="TGN13" s="321"/>
      <c r="TGO13" s="321"/>
      <c r="TGP13" s="321"/>
      <c r="TGQ13" s="321"/>
      <c r="TGR13" s="321"/>
      <c r="TGS13" s="321"/>
      <c r="TGT13" s="321"/>
      <c r="TGU13" s="321"/>
      <c r="TGV13" s="321"/>
      <c r="TGW13" s="321"/>
      <c r="TGX13" s="321"/>
      <c r="TGY13" s="321"/>
      <c r="TGZ13" s="321"/>
      <c r="THA13" s="321"/>
      <c r="THB13" s="321"/>
      <c r="THC13" s="321"/>
      <c r="THD13" s="321"/>
      <c r="THE13" s="321"/>
      <c r="THF13" s="321"/>
      <c r="THG13" s="321"/>
      <c r="THH13" s="321"/>
      <c r="THI13" s="321"/>
      <c r="THJ13" s="321"/>
      <c r="THK13" s="321"/>
      <c r="THL13" s="321"/>
      <c r="THM13" s="321"/>
      <c r="THN13" s="321"/>
      <c r="THO13" s="321"/>
      <c r="THP13" s="321"/>
      <c r="THQ13" s="321"/>
      <c r="THR13" s="321"/>
      <c r="THS13" s="321"/>
      <c r="THT13" s="321"/>
      <c r="THU13" s="321"/>
      <c r="THV13" s="321"/>
      <c r="THW13" s="321"/>
      <c r="THX13" s="321"/>
      <c r="THY13" s="321"/>
      <c r="THZ13" s="321"/>
      <c r="TIA13" s="321"/>
      <c r="TIB13" s="321"/>
      <c r="TIC13" s="321"/>
      <c r="TID13" s="321"/>
      <c r="TIE13" s="321"/>
      <c r="TIF13" s="321"/>
      <c r="TIG13" s="321"/>
      <c r="TIH13" s="321"/>
      <c r="TII13" s="321"/>
      <c r="TIJ13" s="321"/>
      <c r="TIK13" s="321"/>
      <c r="TIL13" s="321"/>
      <c r="TIM13" s="321"/>
      <c r="TIN13" s="321"/>
      <c r="TIO13" s="321"/>
      <c r="TIP13" s="321"/>
      <c r="TIQ13" s="321"/>
      <c r="TIR13" s="321"/>
      <c r="TIS13" s="321"/>
      <c r="TIT13" s="321"/>
      <c r="TIU13" s="321"/>
      <c r="TIV13" s="321"/>
      <c r="TIW13" s="321"/>
      <c r="TIX13" s="321"/>
      <c r="TIY13" s="321"/>
      <c r="TIZ13" s="321"/>
      <c r="TJA13" s="321"/>
      <c r="TJB13" s="321"/>
      <c r="TJC13" s="321"/>
      <c r="TJD13" s="321"/>
      <c r="TJE13" s="321"/>
      <c r="TJF13" s="321"/>
      <c r="TJG13" s="321"/>
      <c r="TJH13" s="321"/>
      <c r="TJI13" s="321"/>
      <c r="TJJ13" s="321"/>
      <c r="TJK13" s="321"/>
      <c r="TJL13" s="321"/>
      <c r="TJM13" s="321"/>
      <c r="TJN13" s="321"/>
      <c r="TJO13" s="321"/>
      <c r="TJP13" s="321"/>
      <c r="TJQ13" s="321"/>
      <c r="TJR13" s="321"/>
      <c r="TJS13" s="321"/>
      <c r="TJT13" s="321"/>
      <c r="TJU13" s="321"/>
      <c r="TJV13" s="321"/>
      <c r="TJW13" s="321"/>
      <c r="TJX13" s="321"/>
      <c r="TJY13" s="321"/>
      <c r="TJZ13" s="321"/>
      <c r="TKA13" s="321"/>
      <c r="TKB13" s="321"/>
      <c r="TKC13" s="321"/>
      <c r="TKD13" s="321"/>
      <c r="TKE13" s="321"/>
      <c r="TKF13" s="321"/>
      <c r="TKG13" s="321"/>
      <c r="TKH13" s="321"/>
      <c r="TKI13" s="321"/>
      <c r="TKJ13" s="321"/>
      <c r="TKK13" s="321"/>
      <c r="TKL13" s="321"/>
      <c r="TKM13" s="321"/>
      <c r="TKN13" s="321"/>
      <c r="TKO13" s="321"/>
      <c r="TKP13" s="321"/>
      <c r="TKQ13" s="321"/>
      <c r="TKR13" s="321"/>
      <c r="TKS13" s="321"/>
      <c r="TKT13" s="321"/>
      <c r="TKU13" s="321"/>
      <c r="TKV13" s="321"/>
      <c r="TKW13" s="321"/>
      <c r="TKX13" s="321"/>
      <c r="TKY13" s="321"/>
      <c r="TKZ13" s="321"/>
      <c r="TLA13" s="321"/>
      <c r="TLB13" s="321"/>
      <c r="TLC13" s="321"/>
      <c r="TLD13" s="321"/>
      <c r="TLE13" s="321"/>
      <c r="TLF13" s="321"/>
      <c r="TLG13" s="321"/>
      <c r="TLH13" s="321"/>
      <c r="TLI13" s="321"/>
      <c r="TLJ13" s="321"/>
      <c r="TLK13" s="321"/>
      <c r="TLL13" s="321"/>
      <c r="TLM13" s="321"/>
      <c r="TLN13" s="321"/>
      <c r="TLO13" s="321"/>
      <c r="TLP13" s="321"/>
      <c r="TLQ13" s="321"/>
      <c r="TLR13" s="321"/>
      <c r="TLS13" s="321"/>
      <c r="TLT13" s="321"/>
      <c r="TLU13" s="321"/>
      <c r="TLV13" s="321"/>
      <c r="TLW13" s="321"/>
      <c r="TLX13" s="321"/>
      <c r="TLY13" s="321"/>
      <c r="TLZ13" s="321"/>
      <c r="TMA13" s="321"/>
      <c r="TMB13" s="321"/>
      <c r="TMC13" s="321"/>
      <c r="TMD13" s="321"/>
      <c r="TME13" s="321"/>
      <c r="TMF13" s="321"/>
      <c r="TMG13" s="321"/>
      <c r="TMH13" s="321"/>
      <c r="TMI13" s="321"/>
      <c r="TMJ13" s="321"/>
      <c r="TMK13" s="321"/>
      <c r="TML13" s="321"/>
      <c r="TMM13" s="321"/>
      <c r="TMN13" s="321"/>
      <c r="TMO13" s="321"/>
      <c r="TMP13" s="321"/>
      <c r="TMQ13" s="321"/>
      <c r="TMR13" s="321"/>
      <c r="TMS13" s="321"/>
      <c r="TMT13" s="321"/>
      <c r="TMU13" s="321"/>
      <c r="TMV13" s="321"/>
      <c r="TMW13" s="321"/>
      <c r="TMX13" s="321"/>
      <c r="TMY13" s="321"/>
      <c r="TMZ13" s="321"/>
      <c r="TNA13" s="321"/>
      <c r="TNB13" s="321"/>
      <c r="TNC13" s="321"/>
      <c r="TND13" s="321"/>
      <c r="TNE13" s="321"/>
      <c r="TNF13" s="321"/>
      <c r="TNG13" s="321"/>
      <c r="TNH13" s="321"/>
      <c r="TNI13" s="321"/>
      <c r="TNJ13" s="321"/>
      <c r="TNK13" s="321"/>
      <c r="TNL13" s="321"/>
      <c r="TNM13" s="321"/>
      <c r="TNN13" s="321"/>
      <c r="TNO13" s="321"/>
      <c r="TNP13" s="321"/>
      <c r="TNQ13" s="321"/>
      <c r="TNR13" s="321"/>
      <c r="TNS13" s="321"/>
      <c r="TNT13" s="321"/>
      <c r="TNU13" s="321"/>
      <c r="TNV13" s="321"/>
      <c r="TNW13" s="321"/>
      <c r="TNX13" s="321"/>
      <c r="TNY13" s="321"/>
      <c r="TNZ13" s="321"/>
      <c r="TOA13" s="321"/>
      <c r="TOB13" s="321"/>
      <c r="TOC13" s="321"/>
      <c r="TOD13" s="321"/>
      <c r="TOE13" s="321"/>
      <c r="TOF13" s="321"/>
      <c r="TOG13" s="321"/>
      <c r="TOH13" s="321"/>
      <c r="TOI13" s="321"/>
      <c r="TOJ13" s="321"/>
      <c r="TOK13" s="321"/>
      <c r="TOL13" s="321"/>
      <c r="TOM13" s="321"/>
      <c r="TON13" s="321"/>
      <c r="TOO13" s="321"/>
      <c r="TOP13" s="321"/>
      <c r="TOQ13" s="321"/>
      <c r="TOR13" s="321"/>
      <c r="TOS13" s="321"/>
      <c r="TOT13" s="321"/>
      <c r="TOU13" s="321"/>
      <c r="TOV13" s="321"/>
      <c r="TOW13" s="321"/>
      <c r="TOX13" s="321"/>
      <c r="TOY13" s="321"/>
      <c r="TOZ13" s="321"/>
      <c r="TPA13" s="321"/>
      <c r="TPB13" s="321"/>
      <c r="TPC13" s="321"/>
      <c r="TPD13" s="321"/>
      <c r="TPE13" s="321"/>
      <c r="TPF13" s="321"/>
      <c r="TPG13" s="321"/>
      <c r="TPH13" s="321"/>
      <c r="TPI13" s="321"/>
      <c r="TPJ13" s="321"/>
      <c r="TPK13" s="321"/>
      <c r="TPL13" s="321"/>
      <c r="TPM13" s="321"/>
      <c r="TPN13" s="321"/>
      <c r="TPO13" s="321"/>
      <c r="TPP13" s="321"/>
      <c r="TPQ13" s="321"/>
      <c r="TPR13" s="321"/>
      <c r="TPS13" s="321"/>
      <c r="TPT13" s="321"/>
      <c r="TPU13" s="321"/>
      <c r="TPV13" s="321"/>
      <c r="TPW13" s="321"/>
      <c r="TPX13" s="321"/>
      <c r="TPY13" s="321"/>
      <c r="TPZ13" s="321"/>
      <c r="TQA13" s="321"/>
      <c r="TQB13" s="321"/>
      <c r="TQC13" s="321"/>
      <c r="TQD13" s="321"/>
      <c r="TQE13" s="321"/>
      <c r="TQF13" s="321"/>
      <c r="TQG13" s="321"/>
      <c r="TQH13" s="321"/>
      <c r="TQI13" s="321"/>
      <c r="TQJ13" s="321"/>
      <c r="TQK13" s="321"/>
      <c r="TQL13" s="321"/>
      <c r="TQM13" s="321"/>
      <c r="TQN13" s="321"/>
      <c r="TQO13" s="321"/>
      <c r="TQP13" s="321"/>
      <c r="TQQ13" s="321"/>
      <c r="TQR13" s="321"/>
      <c r="TQS13" s="321"/>
      <c r="TQT13" s="321"/>
      <c r="TQU13" s="321"/>
      <c r="TQV13" s="321"/>
      <c r="TQW13" s="321"/>
      <c r="TQX13" s="321"/>
      <c r="TQY13" s="321"/>
      <c r="TQZ13" s="321"/>
      <c r="TRA13" s="321"/>
      <c r="TRB13" s="321"/>
      <c r="TRC13" s="321"/>
      <c r="TRD13" s="321"/>
      <c r="TRE13" s="321"/>
      <c r="TRF13" s="321"/>
      <c r="TRG13" s="321"/>
      <c r="TRH13" s="321"/>
      <c r="TRI13" s="321"/>
      <c r="TRJ13" s="321"/>
      <c r="TRK13" s="321"/>
      <c r="TRL13" s="321"/>
      <c r="TRM13" s="321"/>
      <c r="TRN13" s="321"/>
      <c r="TRO13" s="321"/>
      <c r="TRP13" s="321"/>
      <c r="TRQ13" s="321"/>
      <c r="TRR13" s="321"/>
      <c r="TRS13" s="321"/>
      <c r="TRT13" s="321"/>
      <c r="TRU13" s="321"/>
      <c r="TRV13" s="321"/>
      <c r="TRW13" s="321"/>
      <c r="TRX13" s="321"/>
      <c r="TRY13" s="321"/>
      <c r="TRZ13" s="321"/>
      <c r="TSA13" s="321"/>
      <c r="TSB13" s="321"/>
      <c r="TSC13" s="321"/>
      <c r="TSD13" s="321"/>
      <c r="TSE13" s="321"/>
      <c r="TSF13" s="321"/>
      <c r="TSG13" s="321"/>
      <c r="TSH13" s="321"/>
      <c r="TSI13" s="321"/>
      <c r="TSJ13" s="321"/>
      <c r="TSK13" s="321"/>
      <c r="TSL13" s="321"/>
      <c r="TSM13" s="321"/>
      <c r="TSN13" s="321"/>
      <c r="TSO13" s="321"/>
      <c r="TSP13" s="321"/>
      <c r="TSQ13" s="321"/>
      <c r="TSR13" s="321"/>
      <c r="TSS13" s="321"/>
      <c r="TST13" s="321"/>
      <c r="TSU13" s="321"/>
      <c r="TSV13" s="321"/>
      <c r="TSW13" s="321"/>
      <c r="TSX13" s="321"/>
      <c r="TSY13" s="321"/>
      <c r="TSZ13" s="321"/>
      <c r="TTA13" s="321"/>
      <c r="TTB13" s="321"/>
      <c r="TTC13" s="321"/>
      <c r="TTD13" s="321"/>
      <c r="TTE13" s="321"/>
      <c r="TTF13" s="321"/>
      <c r="TTG13" s="321"/>
      <c r="TTH13" s="321"/>
      <c r="TTI13" s="321"/>
      <c r="TTJ13" s="321"/>
      <c r="TTK13" s="321"/>
      <c r="TTL13" s="321"/>
      <c r="TTM13" s="321"/>
      <c r="TTN13" s="321"/>
      <c r="TTO13" s="321"/>
      <c r="TTP13" s="321"/>
      <c r="TTQ13" s="321"/>
      <c r="TTR13" s="321"/>
      <c r="TTS13" s="321"/>
      <c r="TTT13" s="321"/>
      <c r="TTU13" s="321"/>
      <c r="TTV13" s="321"/>
      <c r="TTW13" s="321"/>
      <c r="TTX13" s="321"/>
      <c r="TTY13" s="321"/>
      <c r="TTZ13" s="321"/>
      <c r="TUA13" s="321"/>
      <c r="TUB13" s="321"/>
      <c r="TUC13" s="321"/>
      <c r="TUD13" s="321"/>
      <c r="TUE13" s="321"/>
      <c r="TUF13" s="321"/>
      <c r="TUG13" s="321"/>
      <c r="TUH13" s="321"/>
      <c r="TUI13" s="321"/>
      <c r="TUJ13" s="321"/>
      <c r="TUK13" s="321"/>
      <c r="TUL13" s="321"/>
      <c r="TUM13" s="321"/>
      <c r="TUN13" s="321"/>
      <c r="TUO13" s="321"/>
      <c r="TUP13" s="321"/>
      <c r="TUQ13" s="321"/>
      <c r="TUR13" s="321"/>
      <c r="TUS13" s="321"/>
      <c r="TUT13" s="321"/>
      <c r="TUU13" s="321"/>
      <c r="TUV13" s="321"/>
      <c r="TUW13" s="321"/>
      <c r="TUX13" s="321"/>
      <c r="TUY13" s="321"/>
      <c r="TUZ13" s="321"/>
      <c r="TVA13" s="321"/>
      <c r="TVB13" s="321"/>
      <c r="TVC13" s="321"/>
      <c r="TVD13" s="321"/>
      <c r="TVE13" s="321"/>
      <c r="TVF13" s="321"/>
      <c r="TVG13" s="321"/>
      <c r="TVH13" s="321"/>
      <c r="TVI13" s="321"/>
      <c r="TVJ13" s="321"/>
      <c r="TVK13" s="321"/>
      <c r="TVL13" s="321"/>
      <c r="TVM13" s="321"/>
      <c r="TVN13" s="321"/>
      <c r="TVO13" s="321"/>
      <c r="TVP13" s="321"/>
      <c r="TVQ13" s="321"/>
      <c r="TVR13" s="321"/>
      <c r="TVS13" s="321"/>
      <c r="TVT13" s="321"/>
      <c r="TVU13" s="321"/>
      <c r="TVV13" s="321"/>
      <c r="TVW13" s="321"/>
      <c r="TVX13" s="321"/>
      <c r="TVY13" s="321"/>
      <c r="TVZ13" s="321"/>
      <c r="TWA13" s="321"/>
      <c r="TWB13" s="321"/>
      <c r="TWC13" s="321"/>
      <c r="TWD13" s="321"/>
      <c r="TWE13" s="321"/>
      <c r="TWF13" s="321"/>
      <c r="TWG13" s="321"/>
      <c r="TWH13" s="321"/>
      <c r="TWI13" s="321"/>
      <c r="TWJ13" s="321"/>
      <c r="TWK13" s="321"/>
      <c r="TWL13" s="321"/>
      <c r="TWM13" s="321"/>
      <c r="TWN13" s="321"/>
      <c r="TWO13" s="321"/>
      <c r="TWP13" s="321"/>
      <c r="TWQ13" s="321"/>
      <c r="TWR13" s="321"/>
      <c r="TWS13" s="321"/>
      <c r="TWT13" s="321"/>
      <c r="TWU13" s="321"/>
      <c r="TWV13" s="321"/>
      <c r="TWW13" s="321"/>
      <c r="TWX13" s="321"/>
      <c r="TWY13" s="321"/>
      <c r="TWZ13" s="321"/>
      <c r="TXA13" s="321"/>
      <c r="TXB13" s="321"/>
      <c r="TXC13" s="321"/>
      <c r="TXD13" s="321"/>
      <c r="TXE13" s="321"/>
      <c r="TXF13" s="321"/>
      <c r="TXG13" s="321"/>
      <c r="TXH13" s="321"/>
      <c r="TXI13" s="321"/>
      <c r="TXJ13" s="321"/>
      <c r="TXK13" s="321"/>
      <c r="TXL13" s="321"/>
      <c r="TXM13" s="321"/>
      <c r="TXN13" s="321"/>
      <c r="TXO13" s="321"/>
      <c r="TXP13" s="321"/>
      <c r="TXQ13" s="321"/>
      <c r="TXR13" s="321"/>
      <c r="TXS13" s="321"/>
      <c r="TXT13" s="321"/>
      <c r="TXU13" s="321"/>
      <c r="TXV13" s="321"/>
      <c r="TXW13" s="321"/>
      <c r="TXX13" s="321"/>
      <c r="TXY13" s="321"/>
      <c r="TXZ13" s="321"/>
      <c r="TYA13" s="321"/>
      <c r="TYB13" s="321"/>
      <c r="TYC13" s="321"/>
      <c r="TYD13" s="321"/>
      <c r="TYE13" s="321"/>
      <c r="TYF13" s="321"/>
      <c r="TYG13" s="321"/>
      <c r="TYH13" s="321"/>
      <c r="TYI13" s="321"/>
      <c r="TYJ13" s="321"/>
      <c r="TYK13" s="321"/>
      <c r="TYL13" s="321"/>
      <c r="TYM13" s="321"/>
      <c r="TYN13" s="321"/>
      <c r="TYO13" s="321"/>
      <c r="TYP13" s="321"/>
      <c r="TYQ13" s="321"/>
      <c r="TYR13" s="321"/>
      <c r="TYS13" s="321"/>
      <c r="TYT13" s="321"/>
      <c r="TYU13" s="321"/>
      <c r="TYV13" s="321"/>
      <c r="TYW13" s="321"/>
      <c r="TYX13" s="321"/>
      <c r="TYY13" s="321"/>
      <c r="TYZ13" s="321"/>
      <c r="TZA13" s="321"/>
      <c r="TZB13" s="321"/>
      <c r="TZC13" s="321"/>
      <c r="TZD13" s="321"/>
      <c r="TZE13" s="321"/>
      <c r="TZF13" s="321"/>
      <c r="TZG13" s="321"/>
      <c r="TZH13" s="321"/>
      <c r="TZI13" s="321"/>
      <c r="TZJ13" s="321"/>
      <c r="TZK13" s="321"/>
      <c r="TZL13" s="321"/>
      <c r="TZM13" s="321"/>
      <c r="TZN13" s="321"/>
      <c r="TZO13" s="321"/>
      <c r="TZP13" s="321"/>
      <c r="TZQ13" s="321"/>
      <c r="TZR13" s="321"/>
      <c r="TZS13" s="321"/>
      <c r="TZT13" s="321"/>
      <c r="TZU13" s="321"/>
      <c r="TZV13" s="321"/>
      <c r="TZW13" s="321"/>
      <c r="TZX13" s="321"/>
      <c r="TZY13" s="321"/>
      <c r="TZZ13" s="321"/>
      <c r="UAA13" s="321"/>
      <c r="UAB13" s="321"/>
      <c r="UAC13" s="321"/>
      <c r="UAD13" s="321"/>
      <c r="UAE13" s="321"/>
      <c r="UAF13" s="321"/>
      <c r="UAG13" s="321"/>
      <c r="UAH13" s="321"/>
      <c r="UAI13" s="321"/>
      <c r="UAJ13" s="321"/>
      <c r="UAK13" s="321"/>
      <c r="UAL13" s="321"/>
      <c r="UAM13" s="321"/>
      <c r="UAN13" s="321"/>
      <c r="UAO13" s="321"/>
      <c r="UAP13" s="321"/>
      <c r="UAQ13" s="321"/>
      <c r="UAR13" s="321"/>
      <c r="UAS13" s="321"/>
      <c r="UAT13" s="321"/>
      <c r="UAU13" s="321"/>
      <c r="UAV13" s="321"/>
      <c r="UAW13" s="321"/>
      <c r="UAX13" s="321"/>
      <c r="UAY13" s="321"/>
      <c r="UAZ13" s="321"/>
      <c r="UBA13" s="321"/>
      <c r="UBB13" s="321"/>
      <c r="UBC13" s="321"/>
      <c r="UBD13" s="321"/>
      <c r="UBE13" s="321"/>
      <c r="UBF13" s="321"/>
      <c r="UBG13" s="321"/>
      <c r="UBH13" s="321"/>
      <c r="UBI13" s="321"/>
      <c r="UBJ13" s="321"/>
      <c r="UBK13" s="321"/>
      <c r="UBL13" s="321"/>
      <c r="UBM13" s="321"/>
      <c r="UBN13" s="321"/>
      <c r="UBO13" s="321"/>
      <c r="UBP13" s="321"/>
      <c r="UBQ13" s="321"/>
      <c r="UBR13" s="321"/>
      <c r="UBS13" s="321"/>
      <c r="UBT13" s="321"/>
      <c r="UBU13" s="321"/>
      <c r="UBV13" s="321"/>
      <c r="UBW13" s="321"/>
      <c r="UBX13" s="321"/>
      <c r="UBY13" s="321"/>
      <c r="UBZ13" s="321"/>
      <c r="UCA13" s="321"/>
      <c r="UCB13" s="321"/>
      <c r="UCC13" s="321"/>
      <c r="UCD13" s="321"/>
      <c r="UCE13" s="321"/>
      <c r="UCF13" s="321"/>
      <c r="UCG13" s="321"/>
      <c r="UCH13" s="321"/>
      <c r="UCI13" s="321"/>
      <c r="UCJ13" s="321"/>
      <c r="UCK13" s="321"/>
      <c r="UCL13" s="321"/>
      <c r="UCM13" s="321"/>
      <c r="UCN13" s="321"/>
      <c r="UCO13" s="321"/>
      <c r="UCP13" s="321"/>
      <c r="UCQ13" s="321"/>
      <c r="UCR13" s="321"/>
      <c r="UCS13" s="321"/>
      <c r="UCT13" s="321"/>
      <c r="UCU13" s="321"/>
      <c r="UCV13" s="321"/>
      <c r="UCW13" s="321"/>
      <c r="UCX13" s="321"/>
      <c r="UCY13" s="321"/>
      <c r="UCZ13" s="321"/>
      <c r="UDA13" s="321"/>
      <c r="UDB13" s="321"/>
      <c r="UDC13" s="321"/>
      <c r="UDD13" s="321"/>
      <c r="UDE13" s="321"/>
      <c r="UDF13" s="321"/>
      <c r="UDG13" s="321"/>
      <c r="UDH13" s="321"/>
      <c r="UDI13" s="321"/>
      <c r="UDJ13" s="321"/>
      <c r="UDK13" s="321"/>
      <c r="UDL13" s="321"/>
      <c r="UDM13" s="321"/>
      <c r="UDN13" s="321"/>
      <c r="UDO13" s="321"/>
      <c r="UDP13" s="321"/>
      <c r="UDQ13" s="321"/>
      <c r="UDR13" s="321"/>
      <c r="UDS13" s="321"/>
      <c r="UDT13" s="321"/>
      <c r="UDU13" s="321"/>
      <c r="UDV13" s="321"/>
      <c r="UDW13" s="321"/>
      <c r="UDX13" s="321"/>
      <c r="UDY13" s="321"/>
      <c r="UDZ13" s="321"/>
      <c r="UEA13" s="321"/>
      <c r="UEB13" s="321"/>
      <c r="UEC13" s="321"/>
      <c r="UED13" s="321"/>
      <c r="UEE13" s="321"/>
      <c r="UEF13" s="321"/>
      <c r="UEG13" s="321"/>
      <c r="UEH13" s="321"/>
      <c r="UEI13" s="321"/>
      <c r="UEJ13" s="321"/>
      <c r="UEK13" s="321"/>
      <c r="UEL13" s="321"/>
      <c r="UEM13" s="321"/>
      <c r="UEN13" s="321"/>
      <c r="UEO13" s="321"/>
      <c r="UEP13" s="321"/>
      <c r="UEQ13" s="321"/>
      <c r="UER13" s="321"/>
      <c r="UES13" s="321"/>
      <c r="UET13" s="321"/>
      <c r="UEU13" s="321"/>
      <c r="UEV13" s="321"/>
      <c r="UEW13" s="321"/>
      <c r="UEX13" s="321"/>
      <c r="UEY13" s="321"/>
      <c r="UEZ13" s="321"/>
      <c r="UFA13" s="321"/>
      <c r="UFB13" s="321"/>
      <c r="UFC13" s="321"/>
      <c r="UFD13" s="321"/>
      <c r="UFE13" s="321"/>
      <c r="UFF13" s="321"/>
      <c r="UFG13" s="321"/>
      <c r="UFH13" s="321"/>
      <c r="UFI13" s="321"/>
      <c r="UFJ13" s="321"/>
      <c r="UFK13" s="321"/>
      <c r="UFL13" s="321"/>
      <c r="UFM13" s="321"/>
      <c r="UFN13" s="321"/>
      <c r="UFO13" s="321"/>
      <c r="UFP13" s="321"/>
      <c r="UFQ13" s="321"/>
      <c r="UFR13" s="321"/>
      <c r="UFS13" s="321"/>
      <c r="UFT13" s="321"/>
      <c r="UFU13" s="321"/>
      <c r="UFV13" s="321"/>
      <c r="UFW13" s="321"/>
      <c r="UFX13" s="321"/>
      <c r="UFY13" s="321"/>
      <c r="UFZ13" s="321"/>
      <c r="UGA13" s="321"/>
      <c r="UGB13" s="321"/>
      <c r="UGC13" s="321"/>
      <c r="UGD13" s="321"/>
      <c r="UGE13" s="321"/>
      <c r="UGF13" s="321"/>
      <c r="UGG13" s="321"/>
      <c r="UGH13" s="321"/>
      <c r="UGI13" s="321"/>
      <c r="UGJ13" s="321"/>
      <c r="UGK13" s="321"/>
      <c r="UGL13" s="321"/>
      <c r="UGM13" s="321"/>
      <c r="UGN13" s="321"/>
      <c r="UGO13" s="321"/>
      <c r="UGP13" s="321"/>
      <c r="UGQ13" s="321"/>
      <c r="UGR13" s="321"/>
      <c r="UGS13" s="321"/>
      <c r="UGT13" s="321"/>
      <c r="UGU13" s="321"/>
      <c r="UGV13" s="321"/>
      <c r="UGW13" s="321"/>
      <c r="UGX13" s="321"/>
      <c r="UGY13" s="321"/>
      <c r="UGZ13" s="321"/>
      <c r="UHA13" s="321"/>
      <c r="UHB13" s="321"/>
      <c r="UHC13" s="321"/>
      <c r="UHD13" s="321"/>
      <c r="UHE13" s="321"/>
      <c r="UHF13" s="321"/>
      <c r="UHG13" s="321"/>
      <c r="UHH13" s="321"/>
      <c r="UHI13" s="321"/>
      <c r="UHJ13" s="321"/>
      <c r="UHK13" s="321"/>
      <c r="UHL13" s="321"/>
      <c r="UHM13" s="321"/>
      <c r="UHN13" s="321"/>
      <c r="UHO13" s="321"/>
      <c r="UHP13" s="321"/>
      <c r="UHQ13" s="321"/>
      <c r="UHR13" s="321"/>
      <c r="UHS13" s="321"/>
      <c r="UHT13" s="321"/>
      <c r="UHU13" s="321"/>
      <c r="UHV13" s="321"/>
      <c r="UHW13" s="321"/>
      <c r="UHX13" s="321"/>
      <c r="UHY13" s="321"/>
      <c r="UHZ13" s="321"/>
      <c r="UIA13" s="321"/>
      <c r="UIB13" s="321"/>
      <c r="UIC13" s="321"/>
      <c r="UID13" s="321"/>
      <c r="UIE13" s="321"/>
      <c r="UIF13" s="321"/>
      <c r="UIG13" s="321"/>
      <c r="UIH13" s="321"/>
      <c r="UII13" s="321"/>
      <c r="UIJ13" s="321"/>
      <c r="UIK13" s="321"/>
      <c r="UIL13" s="321"/>
      <c r="UIM13" s="321"/>
      <c r="UIN13" s="321"/>
      <c r="UIO13" s="321"/>
      <c r="UIP13" s="321"/>
      <c r="UIQ13" s="321"/>
      <c r="UIR13" s="321"/>
      <c r="UIS13" s="321"/>
      <c r="UIT13" s="321"/>
      <c r="UIU13" s="321"/>
      <c r="UIV13" s="321"/>
      <c r="UIW13" s="321"/>
      <c r="UIX13" s="321"/>
      <c r="UIY13" s="321"/>
      <c r="UIZ13" s="321"/>
      <c r="UJA13" s="321"/>
      <c r="UJB13" s="321"/>
      <c r="UJC13" s="321"/>
      <c r="UJD13" s="321"/>
      <c r="UJE13" s="321"/>
      <c r="UJF13" s="321"/>
      <c r="UJG13" s="321"/>
      <c r="UJH13" s="321"/>
      <c r="UJI13" s="321"/>
      <c r="UJJ13" s="321"/>
      <c r="UJK13" s="321"/>
      <c r="UJL13" s="321"/>
      <c r="UJM13" s="321"/>
      <c r="UJN13" s="321"/>
      <c r="UJO13" s="321"/>
      <c r="UJP13" s="321"/>
      <c r="UJQ13" s="321"/>
      <c r="UJR13" s="321"/>
      <c r="UJS13" s="321"/>
      <c r="UJT13" s="321"/>
      <c r="UJU13" s="321"/>
      <c r="UJV13" s="321"/>
      <c r="UJW13" s="321"/>
      <c r="UJX13" s="321"/>
      <c r="UJY13" s="321"/>
      <c r="UJZ13" s="321"/>
      <c r="UKA13" s="321"/>
      <c r="UKB13" s="321"/>
      <c r="UKC13" s="321"/>
      <c r="UKD13" s="321"/>
      <c r="UKE13" s="321"/>
      <c r="UKF13" s="321"/>
      <c r="UKG13" s="321"/>
      <c r="UKH13" s="321"/>
      <c r="UKI13" s="321"/>
      <c r="UKJ13" s="321"/>
      <c r="UKK13" s="321"/>
      <c r="UKL13" s="321"/>
      <c r="UKM13" s="321"/>
      <c r="UKN13" s="321"/>
      <c r="UKO13" s="321"/>
      <c r="UKP13" s="321"/>
      <c r="UKQ13" s="321"/>
      <c r="UKR13" s="321"/>
      <c r="UKS13" s="321"/>
      <c r="UKT13" s="321"/>
      <c r="UKU13" s="321"/>
      <c r="UKV13" s="321"/>
      <c r="UKW13" s="321"/>
      <c r="UKX13" s="321"/>
      <c r="UKY13" s="321"/>
      <c r="UKZ13" s="321"/>
      <c r="ULA13" s="321"/>
      <c r="ULB13" s="321"/>
      <c r="ULC13" s="321"/>
      <c r="ULD13" s="321"/>
      <c r="ULE13" s="321"/>
      <c r="ULF13" s="321"/>
      <c r="ULG13" s="321"/>
      <c r="ULH13" s="321"/>
      <c r="ULI13" s="321"/>
      <c r="ULJ13" s="321"/>
      <c r="ULK13" s="321"/>
      <c r="ULL13" s="321"/>
      <c r="ULM13" s="321"/>
      <c r="ULN13" s="321"/>
      <c r="ULO13" s="321"/>
      <c r="ULP13" s="321"/>
      <c r="ULQ13" s="321"/>
      <c r="ULR13" s="321"/>
      <c r="ULS13" s="321"/>
      <c r="ULT13" s="321"/>
      <c r="ULU13" s="321"/>
      <c r="ULV13" s="321"/>
      <c r="ULW13" s="321"/>
      <c r="ULX13" s="321"/>
      <c r="ULY13" s="321"/>
      <c r="ULZ13" s="321"/>
      <c r="UMA13" s="321"/>
      <c r="UMB13" s="321"/>
      <c r="UMC13" s="321"/>
      <c r="UMD13" s="321"/>
      <c r="UME13" s="321"/>
      <c r="UMF13" s="321"/>
      <c r="UMG13" s="321"/>
      <c r="UMH13" s="321"/>
      <c r="UMI13" s="321"/>
      <c r="UMJ13" s="321"/>
      <c r="UMK13" s="321"/>
      <c r="UML13" s="321"/>
      <c r="UMM13" s="321"/>
      <c r="UMN13" s="321"/>
      <c r="UMO13" s="321"/>
      <c r="UMP13" s="321"/>
      <c r="UMQ13" s="321"/>
      <c r="UMR13" s="321"/>
      <c r="UMS13" s="321"/>
      <c r="UMT13" s="321"/>
      <c r="UMU13" s="321"/>
      <c r="UMV13" s="321"/>
      <c r="UMW13" s="321"/>
      <c r="UMX13" s="321"/>
      <c r="UMY13" s="321"/>
      <c r="UMZ13" s="321"/>
      <c r="UNA13" s="321"/>
      <c r="UNB13" s="321"/>
      <c r="UNC13" s="321"/>
      <c r="UND13" s="321"/>
      <c r="UNE13" s="321"/>
      <c r="UNF13" s="321"/>
      <c r="UNG13" s="321"/>
      <c r="UNH13" s="321"/>
      <c r="UNI13" s="321"/>
      <c r="UNJ13" s="321"/>
      <c r="UNK13" s="321"/>
      <c r="UNL13" s="321"/>
      <c r="UNM13" s="321"/>
      <c r="UNN13" s="321"/>
      <c r="UNO13" s="321"/>
      <c r="UNP13" s="321"/>
      <c r="UNQ13" s="321"/>
      <c r="UNR13" s="321"/>
      <c r="UNS13" s="321"/>
      <c r="UNT13" s="321"/>
      <c r="UNU13" s="321"/>
      <c r="UNV13" s="321"/>
      <c r="UNW13" s="321"/>
      <c r="UNX13" s="321"/>
      <c r="UNY13" s="321"/>
      <c r="UNZ13" s="321"/>
      <c r="UOA13" s="321"/>
      <c r="UOB13" s="321"/>
      <c r="UOC13" s="321"/>
      <c r="UOD13" s="321"/>
      <c r="UOE13" s="321"/>
      <c r="UOF13" s="321"/>
      <c r="UOG13" s="321"/>
      <c r="UOH13" s="321"/>
      <c r="UOI13" s="321"/>
      <c r="UOJ13" s="321"/>
      <c r="UOK13" s="321"/>
      <c r="UOL13" s="321"/>
      <c r="UOM13" s="321"/>
      <c r="UON13" s="321"/>
      <c r="UOO13" s="321"/>
      <c r="UOP13" s="321"/>
      <c r="UOQ13" s="321"/>
      <c r="UOR13" s="321"/>
      <c r="UOS13" s="321"/>
      <c r="UOT13" s="321"/>
      <c r="UOU13" s="321"/>
      <c r="UOV13" s="321"/>
      <c r="UOW13" s="321"/>
      <c r="UOX13" s="321"/>
      <c r="UOY13" s="321"/>
      <c r="UOZ13" s="321"/>
      <c r="UPA13" s="321"/>
      <c r="UPB13" s="321"/>
      <c r="UPC13" s="321"/>
      <c r="UPD13" s="321"/>
      <c r="UPE13" s="321"/>
      <c r="UPF13" s="321"/>
      <c r="UPG13" s="321"/>
      <c r="UPH13" s="321"/>
      <c r="UPI13" s="321"/>
      <c r="UPJ13" s="321"/>
      <c r="UPK13" s="321"/>
      <c r="UPL13" s="321"/>
      <c r="UPM13" s="321"/>
      <c r="UPN13" s="321"/>
      <c r="UPO13" s="321"/>
      <c r="UPP13" s="321"/>
      <c r="UPQ13" s="321"/>
      <c r="UPR13" s="321"/>
      <c r="UPS13" s="321"/>
      <c r="UPT13" s="321"/>
      <c r="UPU13" s="321"/>
      <c r="UPV13" s="321"/>
      <c r="UPW13" s="321"/>
      <c r="UPX13" s="321"/>
      <c r="UPY13" s="321"/>
      <c r="UPZ13" s="321"/>
      <c r="UQA13" s="321"/>
      <c r="UQB13" s="321"/>
      <c r="UQC13" s="321"/>
      <c r="UQD13" s="321"/>
      <c r="UQE13" s="321"/>
      <c r="UQF13" s="321"/>
      <c r="UQG13" s="321"/>
      <c r="UQH13" s="321"/>
      <c r="UQI13" s="321"/>
      <c r="UQJ13" s="321"/>
      <c r="UQK13" s="321"/>
      <c r="UQL13" s="321"/>
      <c r="UQM13" s="321"/>
      <c r="UQN13" s="321"/>
      <c r="UQO13" s="321"/>
      <c r="UQP13" s="321"/>
      <c r="UQQ13" s="321"/>
      <c r="UQR13" s="321"/>
      <c r="UQS13" s="321"/>
      <c r="UQT13" s="321"/>
      <c r="UQU13" s="321"/>
      <c r="UQV13" s="321"/>
      <c r="UQW13" s="321"/>
      <c r="UQX13" s="321"/>
      <c r="UQY13" s="321"/>
      <c r="UQZ13" s="321"/>
      <c r="URA13" s="321"/>
      <c r="URB13" s="321"/>
      <c r="URC13" s="321"/>
      <c r="URD13" s="321"/>
      <c r="URE13" s="321"/>
      <c r="URF13" s="321"/>
      <c r="URG13" s="321"/>
      <c r="URH13" s="321"/>
      <c r="URI13" s="321"/>
      <c r="URJ13" s="321"/>
      <c r="URK13" s="321"/>
      <c r="URL13" s="321"/>
      <c r="URM13" s="321"/>
      <c r="URN13" s="321"/>
      <c r="URO13" s="321"/>
      <c r="URP13" s="321"/>
      <c r="URQ13" s="321"/>
      <c r="URR13" s="321"/>
      <c r="URS13" s="321"/>
      <c r="URT13" s="321"/>
      <c r="URU13" s="321"/>
      <c r="URV13" s="321"/>
      <c r="URW13" s="321"/>
      <c r="URX13" s="321"/>
      <c r="URY13" s="321"/>
      <c r="URZ13" s="321"/>
      <c r="USA13" s="321"/>
      <c r="USB13" s="321"/>
      <c r="USC13" s="321"/>
      <c r="USD13" s="321"/>
      <c r="USE13" s="321"/>
      <c r="USF13" s="321"/>
      <c r="USG13" s="321"/>
      <c r="USH13" s="321"/>
      <c r="USI13" s="321"/>
      <c r="USJ13" s="321"/>
      <c r="USK13" s="321"/>
      <c r="USL13" s="321"/>
      <c r="USM13" s="321"/>
      <c r="USN13" s="321"/>
      <c r="USO13" s="321"/>
      <c r="USP13" s="321"/>
      <c r="USQ13" s="321"/>
      <c r="USR13" s="321"/>
      <c r="USS13" s="321"/>
      <c r="UST13" s="321"/>
      <c r="USU13" s="321"/>
      <c r="USV13" s="321"/>
      <c r="USW13" s="321"/>
      <c r="USX13" s="321"/>
      <c r="USY13" s="321"/>
      <c r="USZ13" s="321"/>
      <c r="UTA13" s="321"/>
      <c r="UTB13" s="321"/>
      <c r="UTC13" s="321"/>
      <c r="UTD13" s="321"/>
      <c r="UTE13" s="321"/>
      <c r="UTF13" s="321"/>
      <c r="UTG13" s="321"/>
      <c r="UTH13" s="321"/>
      <c r="UTI13" s="321"/>
      <c r="UTJ13" s="321"/>
      <c r="UTK13" s="321"/>
      <c r="UTL13" s="321"/>
      <c r="UTM13" s="321"/>
      <c r="UTN13" s="321"/>
      <c r="UTO13" s="321"/>
      <c r="UTP13" s="321"/>
      <c r="UTQ13" s="321"/>
      <c r="UTR13" s="321"/>
      <c r="UTS13" s="321"/>
      <c r="UTT13" s="321"/>
      <c r="UTU13" s="321"/>
      <c r="UTV13" s="321"/>
      <c r="UTW13" s="321"/>
      <c r="UTX13" s="321"/>
      <c r="UTY13" s="321"/>
      <c r="UTZ13" s="321"/>
      <c r="UUA13" s="321"/>
      <c r="UUB13" s="321"/>
      <c r="UUC13" s="321"/>
      <c r="UUD13" s="321"/>
      <c r="UUE13" s="321"/>
      <c r="UUF13" s="321"/>
      <c r="UUG13" s="321"/>
      <c r="UUH13" s="321"/>
      <c r="UUI13" s="321"/>
      <c r="UUJ13" s="321"/>
      <c r="UUK13" s="321"/>
      <c r="UUL13" s="321"/>
      <c r="UUM13" s="321"/>
      <c r="UUN13" s="321"/>
      <c r="UUO13" s="321"/>
      <c r="UUP13" s="321"/>
      <c r="UUQ13" s="321"/>
      <c r="UUR13" s="321"/>
      <c r="UUS13" s="321"/>
      <c r="UUT13" s="321"/>
      <c r="UUU13" s="321"/>
      <c r="UUV13" s="321"/>
      <c r="UUW13" s="321"/>
      <c r="UUX13" s="321"/>
      <c r="UUY13" s="321"/>
      <c r="UUZ13" s="321"/>
      <c r="UVA13" s="321"/>
      <c r="UVB13" s="321"/>
      <c r="UVC13" s="321"/>
      <c r="UVD13" s="321"/>
      <c r="UVE13" s="321"/>
      <c r="UVF13" s="321"/>
      <c r="UVG13" s="321"/>
      <c r="UVH13" s="321"/>
      <c r="UVI13" s="321"/>
      <c r="UVJ13" s="321"/>
      <c r="UVK13" s="321"/>
      <c r="UVL13" s="321"/>
      <c r="UVM13" s="321"/>
      <c r="UVN13" s="321"/>
      <c r="UVO13" s="321"/>
      <c r="UVP13" s="321"/>
      <c r="UVQ13" s="321"/>
      <c r="UVR13" s="321"/>
      <c r="UVS13" s="321"/>
      <c r="UVT13" s="321"/>
      <c r="UVU13" s="321"/>
      <c r="UVV13" s="321"/>
      <c r="UVW13" s="321"/>
      <c r="UVX13" s="321"/>
      <c r="UVY13" s="321"/>
      <c r="UVZ13" s="321"/>
      <c r="UWA13" s="321"/>
      <c r="UWB13" s="321"/>
      <c r="UWC13" s="321"/>
      <c r="UWD13" s="321"/>
      <c r="UWE13" s="321"/>
      <c r="UWF13" s="321"/>
      <c r="UWG13" s="321"/>
      <c r="UWH13" s="321"/>
      <c r="UWI13" s="321"/>
      <c r="UWJ13" s="321"/>
      <c r="UWK13" s="321"/>
      <c r="UWL13" s="321"/>
      <c r="UWM13" s="321"/>
      <c r="UWN13" s="321"/>
      <c r="UWO13" s="321"/>
      <c r="UWP13" s="321"/>
      <c r="UWQ13" s="321"/>
      <c r="UWR13" s="321"/>
      <c r="UWS13" s="321"/>
      <c r="UWT13" s="321"/>
      <c r="UWU13" s="321"/>
      <c r="UWV13" s="321"/>
      <c r="UWW13" s="321"/>
      <c r="UWX13" s="321"/>
      <c r="UWY13" s="321"/>
      <c r="UWZ13" s="321"/>
      <c r="UXA13" s="321"/>
      <c r="UXB13" s="321"/>
      <c r="UXC13" s="321"/>
      <c r="UXD13" s="321"/>
      <c r="UXE13" s="321"/>
      <c r="UXF13" s="321"/>
      <c r="UXG13" s="321"/>
      <c r="UXH13" s="321"/>
      <c r="UXI13" s="321"/>
      <c r="UXJ13" s="321"/>
      <c r="UXK13" s="321"/>
      <c r="UXL13" s="321"/>
      <c r="UXM13" s="321"/>
      <c r="UXN13" s="321"/>
      <c r="UXO13" s="321"/>
      <c r="UXP13" s="321"/>
      <c r="UXQ13" s="321"/>
      <c r="UXR13" s="321"/>
      <c r="UXS13" s="321"/>
      <c r="UXT13" s="321"/>
      <c r="UXU13" s="321"/>
      <c r="UXV13" s="321"/>
      <c r="UXW13" s="321"/>
      <c r="UXX13" s="321"/>
      <c r="UXY13" s="321"/>
      <c r="UXZ13" s="321"/>
      <c r="UYA13" s="321"/>
      <c r="UYB13" s="321"/>
      <c r="UYC13" s="321"/>
      <c r="UYD13" s="321"/>
      <c r="UYE13" s="321"/>
      <c r="UYF13" s="321"/>
      <c r="UYG13" s="321"/>
      <c r="UYH13" s="321"/>
      <c r="UYI13" s="321"/>
      <c r="UYJ13" s="321"/>
      <c r="UYK13" s="321"/>
      <c r="UYL13" s="321"/>
      <c r="UYM13" s="321"/>
      <c r="UYN13" s="321"/>
      <c r="UYO13" s="321"/>
      <c r="UYP13" s="321"/>
      <c r="UYQ13" s="321"/>
      <c r="UYR13" s="321"/>
      <c r="UYS13" s="321"/>
      <c r="UYT13" s="321"/>
      <c r="UYU13" s="321"/>
      <c r="UYV13" s="321"/>
      <c r="UYW13" s="321"/>
      <c r="UYX13" s="321"/>
      <c r="UYY13" s="321"/>
      <c r="UYZ13" s="321"/>
      <c r="UZA13" s="321"/>
      <c r="UZB13" s="321"/>
      <c r="UZC13" s="321"/>
      <c r="UZD13" s="321"/>
      <c r="UZE13" s="321"/>
      <c r="UZF13" s="321"/>
      <c r="UZG13" s="321"/>
      <c r="UZH13" s="321"/>
      <c r="UZI13" s="321"/>
      <c r="UZJ13" s="321"/>
      <c r="UZK13" s="321"/>
      <c r="UZL13" s="321"/>
      <c r="UZM13" s="321"/>
      <c r="UZN13" s="321"/>
      <c r="UZO13" s="321"/>
      <c r="UZP13" s="321"/>
      <c r="UZQ13" s="321"/>
      <c r="UZR13" s="321"/>
      <c r="UZS13" s="321"/>
      <c r="UZT13" s="321"/>
      <c r="UZU13" s="321"/>
      <c r="UZV13" s="321"/>
      <c r="UZW13" s="321"/>
      <c r="UZX13" s="321"/>
      <c r="UZY13" s="321"/>
      <c r="UZZ13" s="321"/>
      <c r="VAA13" s="321"/>
      <c r="VAB13" s="321"/>
      <c r="VAC13" s="321"/>
      <c r="VAD13" s="321"/>
      <c r="VAE13" s="321"/>
      <c r="VAF13" s="321"/>
      <c r="VAG13" s="321"/>
      <c r="VAH13" s="321"/>
      <c r="VAI13" s="321"/>
      <c r="VAJ13" s="321"/>
      <c r="VAK13" s="321"/>
      <c r="VAL13" s="321"/>
      <c r="VAM13" s="321"/>
      <c r="VAN13" s="321"/>
      <c r="VAO13" s="321"/>
      <c r="VAP13" s="321"/>
      <c r="VAQ13" s="321"/>
      <c r="VAR13" s="321"/>
      <c r="VAS13" s="321"/>
      <c r="VAT13" s="321"/>
      <c r="VAU13" s="321"/>
      <c r="VAV13" s="321"/>
      <c r="VAW13" s="321"/>
      <c r="VAX13" s="321"/>
      <c r="VAY13" s="321"/>
      <c r="VAZ13" s="321"/>
      <c r="VBA13" s="321"/>
      <c r="VBB13" s="321"/>
      <c r="VBC13" s="321"/>
      <c r="VBD13" s="321"/>
      <c r="VBE13" s="321"/>
      <c r="VBF13" s="321"/>
      <c r="VBG13" s="321"/>
      <c r="VBH13" s="321"/>
      <c r="VBI13" s="321"/>
      <c r="VBJ13" s="321"/>
      <c r="VBK13" s="321"/>
      <c r="VBL13" s="321"/>
      <c r="VBM13" s="321"/>
      <c r="VBN13" s="321"/>
      <c r="VBO13" s="321"/>
      <c r="VBP13" s="321"/>
      <c r="VBQ13" s="321"/>
      <c r="VBR13" s="321"/>
      <c r="VBS13" s="321"/>
      <c r="VBT13" s="321"/>
      <c r="VBU13" s="321"/>
      <c r="VBV13" s="321"/>
      <c r="VBW13" s="321"/>
      <c r="VBX13" s="321"/>
      <c r="VBY13" s="321"/>
      <c r="VBZ13" s="321"/>
      <c r="VCA13" s="321"/>
      <c r="VCB13" s="321"/>
      <c r="VCC13" s="321"/>
      <c r="VCD13" s="321"/>
      <c r="VCE13" s="321"/>
      <c r="VCF13" s="321"/>
      <c r="VCG13" s="321"/>
      <c r="VCH13" s="321"/>
      <c r="VCI13" s="321"/>
      <c r="VCJ13" s="321"/>
      <c r="VCK13" s="321"/>
      <c r="VCL13" s="321"/>
      <c r="VCM13" s="321"/>
      <c r="VCN13" s="321"/>
      <c r="VCO13" s="321"/>
      <c r="VCP13" s="321"/>
      <c r="VCQ13" s="321"/>
      <c r="VCR13" s="321"/>
      <c r="VCS13" s="321"/>
      <c r="VCT13" s="321"/>
      <c r="VCU13" s="321"/>
      <c r="VCV13" s="321"/>
      <c r="VCW13" s="321"/>
      <c r="VCX13" s="321"/>
      <c r="VCY13" s="321"/>
      <c r="VCZ13" s="321"/>
      <c r="VDA13" s="321"/>
      <c r="VDB13" s="321"/>
      <c r="VDC13" s="321"/>
      <c r="VDD13" s="321"/>
      <c r="VDE13" s="321"/>
      <c r="VDF13" s="321"/>
      <c r="VDG13" s="321"/>
      <c r="VDH13" s="321"/>
      <c r="VDI13" s="321"/>
      <c r="VDJ13" s="321"/>
      <c r="VDK13" s="321"/>
      <c r="VDL13" s="321"/>
      <c r="VDM13" s="321"/>
      <c r="VDN13" s="321"/>
      <c r="VDO13" s="321"/>
      <c r="VDP13" s="321"/>
      <c r="VDQ13" s="321"/>
      <c r="VDR13" s="321"/>
      <c r="VDS13" s="321"/>
      <c r="VDT13" s="321"/>
      <c r="VDU13" s="321"/>
      <c r="VDV13" s="321"/>
      <c r="VDW13" s="321"/>
      <c r="VDX13" s="321"/>
      <c r="VDY13" s="321"/>
      <c r="VDZ13" s="321"/>
      <c r="VEA13" s="321"/>
      <c r="VEB13" s="321"/>
      <c r="VEC13" s="321"/>
      <c r="VED13" s="321"/>
      <c r="VEE13" s="321"/>
      <c r="VEF13" s="321"/>
      <c r="VEG13" s="321"/>
      <c r="VEH13" s="321"/>
      <c r="VEI13" s="321"/>
      <c r="VEJ13" s="321"/>
      <c r="VEK13" s="321"/>
      <c r="VEL13" s="321"/>
      <c r="VEM13" s="321"/>
      <c r="VEN13" s="321"/>
      <c r="VEO13" s="321"/>
      <c r="VEP13" s="321"/>
      <c r="VEQ13" s="321"/>
      <c r="VER13" s="321"/>
      <c r="VES13" s="321"/>
      <c r="VET13" s="321"/>
      <c r="VEU13" s="321"/>
      <c r="VEV13" s="321"/>
      <c r="VEW13" s="321"/>
      <c r="VEX13" s="321"/>
      <c r="VEY13" s="321"/>
      <c r="VEZ13" s="321"/>
      <c r="VFA13" s="321"/>
      <c r="VFB13" s="321"/>
      <c r="VFC13" s="321"/>
      <c r="VFD13" s="321"/>
      <c r="VFE13" s="321"/>
      <c r="VFF13" s="321"/>
      <c r="VFG13" s="321"/>
      <c r="VFH13" s="321"/>
      <c r="VFI13" s="321"/>
      <c r="VFJ13" s="321"/>
      <c r="VFK13" s="321"/>
      <c r="VFL13" s="321"/>
      <c r="VFM13" s="321"/>
      <c r="VFN13" s="321"/>
      <c r="VFO13" s="321"/>
      <c r="VFP13" s="321"/>
      <c r="VFQ13" s="321"/>
      <c r="VFR13" s="321"/>
      <c r="VFS13" s="321"/>
      <c r="VFT13" s="321"/>
      <c r="VFU13" s="321"/>
      <c r="VFV13" s="321"/>
      <c r="VFW13" s="321"/>
      <c r="VFX13" s="321"/>
      <c r="VFY13" s="321"/>
      <c r="VFZ13" s="321"/>
      <c r="VGA13" s="321"/>
      <c r="VGB13" s="321"/>
      <c r="VGC13" s="321"/>
      <c r="VGD13" s="321"/>
      <c r="VGE13" s="321"/>
      <c r="VGF13" s="321"/>
      <c r="VGG13" s="321"/>
      <c r="VGH13" s="321"/>
      <c r="VGI13" s="321"/>
      <c r="VGJ13" s="321"/>
      <c r="VGK13" s="321"/>
      <c r="VGL13" s="321"/>
      <c r="VGM13" s="321"/>
      <c r="VGN13" s="321"/>
      <c r="VGO13" s="321"/>
      <c r="VGP13" s="321"/>
      <c r="VGQ13" s="321"/>
      <c r="VGR13" s="321"/>
      <c r="VGS13" s="321"/>
      <c r="VGT13" s="321"/>
      <c r="VGU13" s="321"/>
      <c r="VGV13" s="321"/>
      <c r="VGW13" s="321"/>
      <c r="VGX13" s="321"/>
      <c r="VGY13" s="321"/>
      <c r="VGZ13" s="321"/>
      <c r="VHA13" s="321"/>
      <c r="VHB13" s="321"/>
      <c r="VHC13" s="321"/>
      <c r="VHD13" s="321"/>
      <c r="VHE13" s="321"/>
      <c r="VHF13" s="321"/>
      <c r="VHG13" s="321"/>
      <c r="VHH13" s="321"/>
      <c r="VHI13" s="321"/>
      <c r="VHJ13" s="321"/>
      <c r="VHK13" s="321"/>
      <c r="VHL13" s="321"/>
      <c r="VHM13" s="321"/>
      <c r="VHN13" s="321"/>
      <c r="VHO13" s="321"/>
      <c r="VHP13" s="321"/>
      <c r="VHQ13" s="321"/>
      <c r="VHR13" s="321"/>
      <c r="VHS13" s="321"/>
      <c r="VHT13" s="321"/>
      <c r="VHU13" s="321"/>
      <c r="VHV13" s="321"/>
      <c r="VHW13" s="321"/>
      <c r="VHX13" s="321"/>
      <c r="VHY13" s="321"/>
      <c r="VHZ13" s="321"/>
      <c r="VIA13" s="321"/>
      <c r="VIB13" s="321"/>
      <c r="VIC13" s="321"/>
      <c r="VID13" s="321"/>
      <c r="VIE13" s="321"/>
      <c r="VIF13" s="321"/>
      <c r="VIG13" s="321"/>
      <c r="VIH13" s="321"/>
      <c r="VII13" s="321"/>
      <c r="VIJ13" s="321"/>
      <c r="VIK13" s="321"/>
      <c r="VIL13" s="321"/>
      <c r="VIM13" s="321"/>
      <c r="VIN13" s="321"/>
      <c r="VIO13" s="321"/>
      <c r="VIP13" s="321"/>
      <c r="VIQ13" s="321"/>
      <c r="VIR13" s="321"/>
      <c r="VIS13" s="321"/>
      <c r="VIT13" s="321"/>
      <c r="VIU13" s="321"/>
      <c r="VIV13" s="321"/>
      <c r="VIW13" s="321"/>
      <c r="VIX13" s="321"/>
      <c r="VIY13" s="321"/>
      <c r="VIZ13" s="321"/>
      <c r="VJA13" s="321"/>
      <c r="VJB13" s="321"/>
      <c r="VJC13" s="321"/>
      <c r="VJD13" s="321"/>
      <c r="VJE13" s="321"/>
      <c r="VJF13" s="321"/>
      <c r="VJG13" s="321"/>
      <c r="VJH13" s="321"/>
      <c r="VJI13" s="321"/>
      <c r="VJJ13" s="321"/>
      <c r="VJK13" s="321"/>
      <c r="VJL13" s="321"/>
      <c r="VJM13" s="321"/>
      <c r="VJN13" s="321"/>
      <c r="VJO13" s="321"/>
      <c r="VJP13" s="321"/>
      <c r="VJQ13" s="321"/>
      <c r="VJR13" s="321"/>
      <c r="VJS13" s="321"/>
      <c r="VJT13" s="321"/>
      <c r="VJU13" s="321"/>
      <c r="VJV13" s="321"/>
      <c r="VJW13" s="321"/>
      <c r="VJX13" s="321"/>
      <c r="VJY13" s="321"/>
      <c r="VJZ13" s="321"/>
      <c r="VKA13" s="321"/>
      <c r="VKB13" s="321"/>
      <c r="VKC13" s="321"/>
      <c r="VKD13" s="321"/>
      <c r="VKE13" s="321"/>
      <c r="VKF13" s="321"/>
      <c r="VKG13" s="321"/>
      <c r="VKH13" s="321"/>
      <c r="VKI13" s="321"/>
      <c r="VKJ13" s="321"/>
      <c r="VKK13" s="321"/>
      <c r="VKL13" s="321"/>
      <c r="VKM13" s="321"/>
      <c r="VKN13" s="321"/>
      <c r="VKO13" s="321"/>
      <c r="VKP13" s="321"/>
      <c r="VKQ13" s="321"/>
      <c r="VKR13" s="321"/>
      <c r="VKS13" s="321"/>
      <c r="VKT13" s="321"/>
      <c r="VKU13" s="321"/>
      <c r="VKV13" s="321"/>
      <c r="VKW13" s="321"/>
      <c r="VKX13" s="321"/>
      <c r="VKY13" s="321"/>
      <c r="VKZ13" s="321"/>
      <c r="VLA13" s="321"/>
      <c r="VLB13" s="321"/>
      <c r="VLC13" s="321"/>
      <c r="VLD13" s="321"/>
      <c r="VLE13" s="321"/>
      <c r="VLF13" s="321"/>
      <c r="VLG13" s="321"/>
      <c r="VLH13" s="321"/>
      <c r="VLI13" s="321"/>
      <c r="VLJ13" s="321"/>
      <c r="VLK13" s="321"/>
      <c r="VLL13" s="321"/>
      <c r="VLM13" s="321"/>
      <c r="VLN13" s="321"/>
      <c r="VLO13" s="321"/>
      <c r="VLP13" s="321"/>
      <c r="VLQ13" s="321"/>
      <c r="VLR13" s="321"/>
      <c r="VLS13" s="321"/>
      <c r="VLT13" s="321"/>
      <c r="VLU13" s="321"/>
      <c r="VLV13" s="321"/>
      <c r="VLW13" s="321"/>
      <c r="VLX13" s="321"/>
      <c r="VLY13" s="321"/>
      <c r="VLZ13" s="321"/>
      <c r="VMA13" s="321"/>
      <c r="VMB13" s="321"/>
      <c r="VMC13" s="321"/>
      <c r="VMD13" s="321"/>
      <c r="VME13" s="321"/>
      <c r="VMF13" s="321"/>
      <c r="VMG13" s="321"/>
      <c r="VMH13" s="321"/>
      <c r="VMI13" s="321"/>
      <c r="VMJ13" s="321"/>
      <c r="VMK13" s="321"/>
      <c r="VML13" s="321"/>
      <c r="VMM13" s="321"/>
      <c r="VMN13" s="321"/>
      <c r="VMO13" s="321"/>
      <c r="VMP13" s="321"/>
      <c r="VMQ13" s="321"/>
      <c r="VMR13" s="321"/>
      <c r="VMS13" s="321"/>
      <c r="VMT13" s="321"/>
      <c r="VMU13" s="321"/>
      <c r="VMV13" s="321"/>
      <c r="VMW13" s="321"/>
      <c r="VMX13" s="321"/>
      <c r="VMY13" s="321"/>
      <c r="VMZ13" s="321"/>
      <c r="VNA13" s="321"/>
      <c r="VNB13" s="321"/>
      <c r="VNC13" s="321"/>
      <c r="VND13" s="321"/>
      <c r="VNE13" s="321"/>
      <c r="VNF13" s="321"/>
      <c r="VNG13" s="321"/>
      <c r="VNH13" s="321"/>
      <c r="VNI13" s="321"/>
      <c r="VNJ13" s="321"/>
      <c r="VNK13" s="321"/>
      <c r="VNL13" s="321"/>
      <c r="VNM13" s="321"/>
      <c r="VNN13" s="321"/>
      <c r="VNO13" s="321"/>
      <c r="VNP13" s="321"/>
      <c r="VNQ13" s="321"/>
      <c r="VNR13" s="321"/>
      <c r="VNS13" s="321"/>
      <c r="VNT13" s="321"/>
      <c r="VNU13" s="321"/>
      <c r="VNV13" s="321"/>
      <c r="VNW13" s="321"/>
      <c r="VNX13" s="321"/>
      <c r="VNY13" s="321"/>
      <c r="VNZ13" s="321"/>
      <c r="VOA13" s="321"/>
      <c r="VOB13" s="321"/>
      <c r="VOC13" s="321"/>
      <c r="VOD13" s="321"/>
      <c r="VOE13" s="321"/>
      <c r="VOF13" s="321"/>
      <c r="VOG13" s="321"/>
      <c r="VOH13" s="321"/>
      <c r="VOI13" s="321"/>
      <c r="VOJ13" s="321"/>
      <c r="VOK13" s="321"/>
      <c r="VOL13" s="321"/>
      <c r="VOM13" s="321"/>
      <c r="VON13" s="321"/>
      <c r="VOO13" s="321"/>
      <c r="VOP13" s="321"/>
      <c r="VOQ13" s="321"/>
      <c r="VOR13" s="321"/>
      <c r="VOS13" s="321"/>
      <c r="VOT13" s="321"/>
      <c r="VOU13" s="321"/>
      <c r="VOV13" s="321"/>
      <c r="VOW13" s="321"/>
      <c r="VOX13" s="321"/>
      <c r="VOY13" s="321"/>
      <c r="VOZ13" s="321"/>
      <c r="VPA13" s="321"/>
      <c r="VPB13" s="321"/>
      <c r="VPC13" s="321"/>
      <c r="VPD13" s="321"/>
      <c r="VPE13" s="321"/>
      <c r="VPF13" s="321"/>
      <c r="VPG13" s="321"/>
      <c r="VPH13" s="321"/>
      <c r="VPI13" s="321"/>
      <c r="VPJ13" s="321"/>
      <c r="VPK13" s="321"/>
      <c r="VPL13" s="321"/>
      <c r="VPM13" s="321"/>
      <c r="VPN13" s="321"/>
      <c r="VPO13" s="321"/>
      <c r="VPP13" s="321"/>
      <c r="VPQ13" s="321"/>
      <c r="VPR13" s="321"/>
      <c r="VPS13" s="321"/>
      <c r="VPT13" s="321"/>
      <c r="VPU13" s="321"/>
      <c r="VPV13" s="321"/>
      <c r="VPW13" s="321"/>
      <c r="VPX13" s="321"/>
    </row>
    <row r="14" spans="1:15312">
      <c r="A14" s="312" t="s">
        <v>541</v>
      </c>
      <c r="B14" s="6">
        <f>SUM(B7:B13)</f>
        <v>4750</v>
      </c>
      <c r="C14" s="6">
        <f>SUM(C7:C13)</f>
        <v>5650</v>
      </c>
      <c r="D14" s="6">
        <f>SUM(D7:D13)</f>
        <v>6450</v>
      </c>
      <c r="E14" s="6">
        <f>SUM(E7:E13)</f>
        <v>7350</v>
      </c>
      <c r="G14" s="320"/>
    </row>
    <row r="15" spans="1:15312">
      <c r="A15" s="317" t="s">
        <v>601</v>
      </c>
      <c r="B15" s="319"/>
      <c r="C15" s="319"/>
      <c r="D15" s="319"/>
      <c r="E15" s="319"/>
      <c r="K15" s="318"/>
      <c r="L15" s="318"/>
    </row>
    <row r="16" spans="1:15312">
      <c r="A16" s="313" t="s">
        <v>600</v>
      </c>
      <c r="B16" s="302">
        <v>5</v>
      </c>
      <c r="C16" s="302">
        <v>5</v>
      </c>
      <c r="D16" s="302">
        <v>5</v>
      </c>
      <c r="E16" s="302">
        <v>5</v>
      </c>
    </row>
    <row r="17" spans="1:5">
      <c r="A17" s="313" t="s">
        <v>599</v>
      </c>
      <c r="B17" s="302">
        <v>10</v>
      </c>
      <c r="C17" s="302">
        <v>10</v>
      </c>
      <c r="D17" s="302">
        <v>10</v>
      </c>
      <c r="E17" s="302">
        <v>10</v>
      </c>
    </row>
    <row r="18" spans="1:5">
      <c r="A18" s="313" t="s">
        <v>598</v>
      </c>
      <c r="B18" s="302">
        <v>8</v>
      </c>
      <c r="C18" s="302">
        <v>8</v>
      </c>
      <c r="D18" s="302">
        <v>8</v>
      </c>
      <c r="E18" s="302">
        <v>8</v>
      </c>
    </row>
    <row r="19" spans="1:5">
      <c r="A19" s="313" t="s">
        <v>597</v>
      </c>
      <c r="B19" s="302">
        <v>9</v>
      </c>
      <c r="C19" s="302">
        <v>9</v>
      </c>
      <c r="D19" s="302">
        <v>9</v>
      </c>
      <c r="E19" s="302">
        <v>9</v>
      </c>
    </row>
    <row r="20" spans="1:5">
      <c r="A20" s="313" t="s">
        <v>596</v>
      </c>
      <c r="B20" s="302">
        <v>1</v>
      </c>
      <c r="C20" s="302">
        <v>1</v>
      </c>
      <c r="D20" s="302">
        <v>1</v>
      </c>
      <c r="E20" s="302">
        <v>1</v>
      </c>
    </row>
    <row r="21" spans="1:5">
      <c r="A21" s="313" t="s">
        <v>595</v>
      </c>
      <c r="B21" s="302">
        <v>1</v>
      </c>
      <c r="C21" s="302">
        <v>1</v>
      </c>
      <c r="D21" s="302">
        <v>1</v>
      </c>
      <c r="E21" s="302">
        <v>1</v>
      </c>
    </row>
    <row r="22" spans="1:5">
      <c r="A22" s="313" t="s">
        <v>594</v>
      </c>
      <c r="B22" s="302">
        <v>1</v>
      </c>
      <c r="C22" s="302">
        <v>1</v>
      </c>
      <c r="D22" s="302">
        <v>1</v>
      </c>
      <c r="E22" s="302">
        <v>1</v>
      </c>
    </row>
    <row r="23" spans="1:5">
      <c r="A23" s="313" t="s">
        <v>573</v>
      </c>
      <c r="B23" s="302">
        <v>4</v>
      </c>
      <c r="C23" s="302">
        <v>4</v>
      </c>
      <c r="D23" s="302">
        <v>4</v>
      </c>
      <c r="E23" s="302">
        <v>4</v>
      </c>
    </row>
    <row r="24" spans="1:5">
      <c r="A24" s="313" t="s">
        <v>593</v>
      </c>
      <c r="B24" s="302">
        <v>1</v>
      </c>
      <c r="C24" s="302">
        <v>1</v>
      </c>
      <c r="D24" s="302">
        <v>1</v>
      </c>
      <c r="E24" s="302">
        <v>1</v>
      </c>
    </row>
    <row r="25" spans="1:5">
      <c r="A25" s="312" t="s">
        <v>541</v>
      </c>
      <c r="B25" s="6">
        <f>SUM(B16:B24)</f>
        <v>40</v>
      </c>
      <c r="C25" s="6">
        <f>SUM(C16:C24)</f>
        <v>40</v>
      </c>
      <c r="D25" s="6">
        <f>SUM(D16:D24)</f>
        <v>40</v>
      </c>
      <c r="E25" s="6">
        <f>SUM(E16:E24)</f>
        <v>40</v>
      </c>
    </row>
    <row r="26" spans="1:5">
      <c r="A26" s="312" t="s">
        <v>592</v>
      </c>
      <c r="B26" s="6">
        <f>B14+B25</f>
        <v>4790</v>
      </c>
      <c r="C26" s="6">
        <f>C14+C25</f>
        <v>5690</v>
      </c>
      <c r="D26" s="6">
        <f>D14+D25</f>
        <v>6490</v>
      </c>
      <c r="E26" s="6">
        <f>E14+E25</f>
        <v>7390</v>
      </c>
    </row>
    <row r="27" spans="1:5">
      <c r="A27" s="317" t="s">
        <v>591</v>
      </c>
      <c r="B27" s="302"/>
      <c r="C27" s="302"/>
      <c r="D27" s="302"/>
      <c r="E27" s="302"/>
    </row>
    <row r="28" spans="1:5" ht="16.5" customHeight="1">
      <c r="A28" s="313" t="s">
        <v>567</v>
      </c>
      <c r="B28" s="302">
        <v>330</v>
      </c>
      <c r="C28" s="302">
        <v>330</v>
      </c>
      <c r="D28" s="302">
        <v>330</v>
      </c>
      <c r="E28" s="302">
        <v>330</v>
      </c>
    </row>
    <row r="29" spans="1:5">
      <c r="A29" s="313" t="s">
        <v>590</v>
      </c>
      <c r="B29" s="302">
        <v>260</v>
      </c>
      <c r="C29" s="302">
        <v>345</v>
      </c>
      <c r="D29" s="302">
        <v>446</v>
      </c>
      <c r="E29" s="302">
        <v>535</v>
      </c>
    </row>
    <row r="30" spans="1:5">
      <c r="A30" s="313" t="s">
        <v>589</v>
      </c>
      <c r="B30" s="302">
        <v>102</v>
      </c>
      <c r="C30" s="302">
        <v>175</v>
      </c>
      <c r="D30" s="302">
        <v>262</v>
      </c>
      <c r="E30" s="302">
        <v>340</v>
      </c>
    </row>
    <row r="31" spans="1:5" ht="15.75" customHeight="1">
      <c r="A31" s="313" t="s">
        <v>588</v>
      </c>
      <c r="B31" s="302">
        <v>75</v>
      </c>
      <c r="C31" s="302">
        <v>100</v>
      </c>
      <c r="D31" s="302">
        <v>125</v>
      </c>
      <c r="E31" s="302">
        <v>150</v>
      </c>
    </row>
    <row r="32" spans="1:5">
      <c r="A32" s="313" t="s">
        <v>587</v>
      </c>
      <c r="B32" s="302">
        <v>5</v>
      </c>
      <c r="C32" s="302">
        <v>5</v>
      </c>
      <c r="D32" s="302">
        <v>5</v>
      </c>
      <c r="E32" s="302">
        <v>5</v>
      </c>
    </row>
    <row r="33" spans="1:10">
      <c r="A33" s="313" t="s">
        <v>574</v>
      </c>
      <c r="B33" s="302">
        <v>190</v>
      </c>
      <c r="C33" s="302">
        <v>190</v>
      </c>
      <c r="D33" s="302">
        <v>190</v>
      </c>
      <c r="E33" s="302">
        <v>190</v>
      </c>
    </row>
    <row r="34" spans="1:10">
      <c r="A34" s="313" t="s">
        <v>586</v>
      </c>
      <c r="B34" s="302">
        <v>150</v>
      </c>
      <c r="C34" s="302">
        <v>275</v>
      </c>
      <c r="D34" s="302">
        <v>385</v>
      </c>
      <c r="E34" s="302">
        <v>510</v>
      </c>
    </row>
    <row r="35" spans="1:10">
      <c r="A35" s="313" t="s">
        <v>585</v>
      </c>
      <c r="B35" s="302">
        <v>20</v>
      </c>
      <c r="C35" s="302">
        <v>50</v>
      </c>
      <c r="D35" s="302">
        <v>70</v>
      </c>
      <c r="E35" s="302">
        <v>90</v>
      </c>
    </row>
    <row r="36" spans="1:10">
      <c r="A36" s="313" t="s">
        <v>584</v>
      </c>
      <c r="B36" s="302">
        <v>15</v>
      </c>
      <c r="C36" s="302">
        <v>20</v>
      </c>
      <c r="D36" s="302">
        <v>25</v>
      </c>
      <c r="E36" s="302">
        <v>30</v>
      </c>
    </row>
    <row r="37" spans="1:10">
      <c r="A37" s="313" t="s">
        <v>573</v>
      </c>
      <c r="B37" s="302">
        <v>15</v>
      </c>
      <c r="C37" s="302">
        <v>15</v>
      </c>
      <c r="D37" s="302">
        <v>15</v>
      </c>
      <c r="E37" s="302">
        <v>15</v>
      </c>
    </row>
    <row r="38" spans="1:10">
      <c r="A38" s="313" t="s">
        <v>583</v>
      </c>
      <c r="B38" s="302">
        <v>30</v>
      </c>
      <c r="C38" s="302">
        <v>40</v>
      </c>
      <c r="D38" s="302">
        <v>50</v>
      </c>
      <c r="E38" s="302">
        <v>60</v>
      </c>
    </row>
    <row r="39" spans="1:10">
      <c r="A39" s="313" t="s">
        <v>582</v>
      </c>
      <c r="B39" s="302">
        <v>20</v>
      </c>
      <c r="C39" s="302">
        <v>30</v>
      </c>
      <c r="D39" s="302">
        <v>35</v>
      </c>
      <c r="E39" s="302">
        <v>45</v>
      </c>
    </row>
    <row r="40" spans="1:10">
      <c r="A40" s="313" t="s">
        <v>581</v>
      </c>
      <c r="B40" s="302">
        <v>15</v>
      </c>
      <c r="C40" s="302">
        <v>20</v>
      </c>
      <c r="D40" s="302">
        <v>25</v>
      </c>
      <c r="E40" s="302">
        <v>30</v>
      </c>
    </row>
    <row r="41" spans="1:10">
      <c r="A41" s="313" t="s">
        <v>580</v>
      </c>
      <c r="B41" s="302">
        <v>3</v>
      </c>
      <c r="C41" s="302">
        <v>5</v>
      </c>
      <c r="D41" s="302">
        <v>7</v>
      </c>
      <c r="E41" s="302">
        <v>10</v>
      </c>
    </row>
    <row r="42" spans="1:10">
      <c r="A42" s="316" t="s">
        <v>579</v>
      </c>
      <c r="B42" s="302">
        <v>15</v>
      </c>
      <c r="C42" s="302">
        <v>25</v>
      </c>
      <c r="D42" s="302">
        <v>35</v>
      </c>
      <c r="E42" s="302">
        <v>45</v>
      </c>
    </row>
    <row r="43" spans="1:10">
      <c r="A43" s="316" t="s">
        <v>578</v>
      </c>
      <c r="B43" s="302">
        <v>25</v>
      </c>
      <c r="C43" s="302">
        <v>30</v>
      </c>
      <c r="D43" s="302">
        <v>35</v>
      </c>
      <c r="E43" s="302">
        <v>40</v>
      </c>
    </row>
    <row r="44" spans="1:10">
      <c r="A44" s="316" t="s">
        <v>577</v>
      </c>
      <c r="B44" s="302">
        <v>20</v>
      </c>
      <c r="C44" s="302">
        <v>30</v>
      </c>
      <c r="D44" s="302">
        <v>40</v>
      </c>
      <c r="E44" s="302">
        <v>50</v>
      </c>
    </row>
    <row r="45" spans="1:10">
      <c r="A45" s="316" t="s">
        <v>576</v>
      </c>
      <c r="B45" s="302">
        <v>10</v>
      </c>
      <c r="C45" s="302">
        <v>15</v>
      </c>
      <c r="D45" s="302">
        <v>20</v>
      </c>
      <c r="E45" s="302">
        <v>25</v>
      </c>
    </row>
    <row r="46" spans="1:10" s="2" customFormat="1">
      <c r="A46" s="315" t="s">
        <v>541</v>
      </c>
      <c r="B46" s="6">
        <f>SUM(B28:B45)</f>
        <v>1300</v>
      </c>
      <c r="C46" s="6">
        <f>SUM(C28:C45)</f>
        <v>1700</v>
      </c>
      <c r="D46" s="6">
        <f>SUM(D28:D45)</f>
        <v>2100</v>
      </c>
      <c r="E46" s="6">
        <f>SUM(E28:E45)</f>
        <v>2500</v>
      </c>
      <c r="H46" s="299"/>
      <c r="J46" s="299"/>
    </row>
    <row r="47" spans="1:10">
      <c r="A47" s="314" t="s">
        <v>575</v>
      </c>
      <c r="B47" s="302"/>
      <c r="C47" s="302"/>
      <c r="D47" s="302"/>
      <c r="E47" s="302"/>
    </row>
    <row r="48" spans="1:10">
      <c r="A48" s="313" t="s">
        <v>574</v>
      </c>
      <c r="B48" s="302">
        <v>6</v>
      </c>
      <c r="C48" s="302">
        <v>6</v>
      </c>
      <c r="D48" s="302">
        <v>6</v>
      </c>
      <c r="E48" s="302">
        <v>6</v>
      </c>
    </row>
    <row r="49" spans="1:12902">
      <c r="A49" s="313" t="s">
        <v>573</v>
      </c>
      <c r="B49" s="302">
        <v>2</v>
      </c>
      <c r="C49" s="302">
        <v>2</v>
      </c>
      <c r="D49" s="302">
        <v>2</v>
      </c>
      <c r="E49" s="302">
        <v>2</v>
      </c>
    </row>
    <row r="50" spans="1:12902">
      <c r="A50" s="313" t="s">
        <v>567</v>
      </c>
      <c r="B50" s="302">
        <v>2</v>
      </c>
      <c r="C50" s="302">
        <v>2</v>
      </c>
      <c r="D50" s="302">
        <v>2</v>
      </c>
      <c r="E50" s="302">
        <v>2</v>
      </c>
    </row>
    <row r="51" spans="1:12902">
      <c r="A51" s="312" t="s">
        <v>541</v>
      </c>
      <c r="B51" s="6">
        <f>SUM(B48:B50)</f>
        <v>10</v>
      </c>
      <c r="C51" s="6">
        <f>SUM(C48:C50)</f>
        <v>10</v>
      </c>
      <c r="D51" s="6">
        <f>SUM(D48:D50)</f>
        <v>10</v>
      </c>
      <c r="E51" s="6">
        <f>SUM(E48:E50)</f>
        <v>10</v>
      </c>
    </row>
    <row r="52" spans="1:12902" s="2" customFormat="1">
      <c r="A52" s="311" t="s">
        <v>572</v>
      </c>
      <c r="B52" s="6">
        <f>B46+B51</f>
        <v>1310</v>
      </c>
      <c r="C52" s="6">
        <f>C46+C51</f>
        <v>1710</v>
      </c>
      <c r="D52" s="6">
        <f>D46+D51</f>
        <v>2110</v>
      </c>
      <c r="E52" s="6">
        <f>E46+E51</f>
        <v>2510</v>
      </c>
      <c r="H52" s="299"/>
      <c r="J52" s="299"/>
    </row>
    <row r="53" spans="1:12902" s="2" customFormat="1">
      <c r="A53" s="311" t="s">
        <v>23</v>
      </c>
      <c r="B53" s="6">
        <f>B26+B52</f>
        <v>6100</v>
      </c>
      <c r="C53" s="6">
        <f>C26+C52</f>
        <v>7400</v>
      </c>
      <c r="D53" s="6">
        <f>D26+D52</f>
        <v>8600</v>
      </c>
      <c r="E53" s="6">
        <f>E26+E52</f>
        <v>9900</v>
      </c>
      <c r="H53" s="299"/>
      <c r="J53" s="299"/>
    </row>
    <row r="54" spans="1:12902">
      <c r="A54" s="305" t="s">
        <v>571</v>
      </c>
      <c r="B54" s="310"/>
      <c r="C54" s="310"/>
      <c r="D54" s="310"/>
      <c r="E54" s="310"/>
    </row>
    <row r="55" spans="1:12902">
      <c r="A55" s="303" t="s">
        <v>570</v>
      </c>
      <c r="B55" s="302">
        <v>50</v>
      </c>
      <c r="C55" s="302">
        <v>50</v>
      </c>
      <c r="D55" s="302">
        <v>50</v>
      </c>
      <c r="E55" s="302">
        <v>50</v>
      </c>
    </row>
    <row r="56" spans="1:12902">
      <c r="A56" s="303" t="s">
        <v>569</v>
      </c>
      <c r="B56" s="302">
        <v>25</v>
      </c>
      <c r="C56" s="302">
        <v>25</v>
      </c>
      <c r="D56" s="302">
        <v>25</v>
      </c>
      <c r="E56" s="302">
        <v>25</v>
      </c>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c r="IW56" s="2"/>
      <c r="IX56" s="2"/>
      <c r="IY56" s="2"/>
      <c r="IZ56" s="2"/>
      <c r="JA56" s="2"/>
      <c r="JB56" s="2"/>
      <c r="JC56" s="2"/>
      <c r="JD56" s="2"/>
      <c r="JE56" s="2"/>
      <c r="JF56" s="2"/>
      <c r="JG56" s="2"/>
      <c r="JH56" s="2"/>
      <c r="JI56" s="2"/>
      <c r="JJ56" s="2"/>
      <c r="JK56" s="2"/>
      <c r="JL56" s="2"/>
      <c r="JM56" s="2"/>
      <c r="JN56" s="2"/>
      <c r="JO56" s="2"/>
      <c r="JP56" s="2"/>
      <c r="JQ56" s="2"/>
      <c r="JR56" s="2"/>
      <c r="JS56" s="2"/>
      <c r="JT56" s="2"/>
      <c r="JU56" s="2"/>
      <c r="JV56" s="2"/>
      <c r="JW56" s="2"/>
      <c r="JX56" s="2"/>
      <c r="JY56" s="2"/>
      <c r="JZ56" s="2"/>
      <c r="KA56" s="2"/>
      <c r="KB56" s="2"/>
      <c r="KC56" s="2"/>
      <c r="KD56" s="2"/>
      <c r="KE56" s="2"/>
      <c r="KF56" s="2"/>
      <c r="KG56" s="2"/>
      <c r="KH56" s="2"/>
      <c r="KI56" s="2"/>
      <c r="KJ56" s="2"/>
      <c r="KK56" s="2"/>
      <c r="KL56" s="2"/>
      <c r="KM56" s="2"/>
      <c r="KN56" s="2"/>
      <c r="KO56" s="2"/>
      <c r="KP56" s="2"/>
      <c r="KQ56" s="2"/>
      <c r="KR56" s="2"/>
      <c r="KS56" s="2"/>
      <c r="KT56" s="2"/>
      <c r="KU56" s="2"/>
      <c r="KV56" s="2"/>
      <c r="KW56" s="2"/>
      <c r="KX56" s="2"/>
      <c r="KY56" s="2"/>
      <c r="KZ56" s="2"/>
      <c r="LA56" s="2"/>
      <c r="LB56" s="2"/>
      <c r="LC56" s="2"/>
      <c r="LD56" s="2"/>
      <c r="LE56" s="2"/>
      <c r="LF56" s="2"/>
      <c r="LG56" s="2"/>
      <c r="LH56" s="2"/>
      <c r="LI56" s="2"/>
      <c r="LJ56" s="2"/>
      <c r="LK56" s="2"/>
      <c r="LL56" s="2"/>
      <c r="LM56" s="2"/>
      <c r="LN56" s="2"/>
      <c r="LO56" s="2"/>
      <c r="LP56" s="2"/>
      <c r="LQ56" s="2"/>
      <c r="LR56" s="2"/>
      <c r="LS56" s="2"/>
      <c r="LT56" s="2"/>
      <c r="LU56" s="2"/>
      <c r="LV56" s="2"/>
      <c r="LW56" s="2"/>
      <c r="LX56" s="2"/>
      <c r="LY56" s="2"/>
      <c r="LZ56" s="2"/>
      <c r="MA56" s="2"/>
      <c r="MB56" s="2"/>
      <c r="MC56" s="2"/>
      <c r="MD56" s="2"/>
      <c r="ME56" s="2"/>
      <c r="MF56" s="2"/>
      <c r="MG56" s="2"/>
      <c r="MH56" s="2"/>
      <c r="MI56" s="2"/>
      <c r="MJ56" s="2"/>
      <c r="MK56" s="2"/>
      <c r="ML56" s="2"/>
      <c r="MM56" s="2"/>
      <c r="MN56" s="2"/>
      <c r="MO56" s="2"/>
      <c r="MP56" s="2"/>
      <c r="MQ56" s="2"/>
      <c r="MR56" s="2"/>
      <c r="MS56" s="2"/>
      <c r="MT56" s="2"/>
      <c r="MU56" s="2"/>
      <c r="MV56" s="2"/>
      <c r="MW56" s="2"/>
      <c r="MX56" s="2"/>
      <c r="MY56" s="2"/>
      <c r="MZ56" s="2"/>
      <c r="NA56" s="2"/>
      <c r="NB56" s="2"/>
      <c r="NC56" s="2"/>
      <c r="ND56" s="2"/>
      <c r="NE56" s="2"/>
      <c r="NF56" s="2"/>
      <c r="NG56" s="2"/>
      <c r="NH56" s="2"/>
      <c r="NI56" s="2"/>
      <c r="NJ56" s="2"/>
      <c r="NK56" s="2"/>
      <c r="NL56" s="2"/>
      <c r="NM56" s="2"/>
      <c r="NN56" s="2"/>
      <c r="NO56" s="2"/>
      <c r="NP56" s="2"/>
      <c r="NQ56" s="2"/>
      <c r="NR56" s="2"/>
      <c r="NS56" s="2"/>
      <c r="NT56" s="2"/>
      <c r="NU56" s="2"/>
      <c r="NV56" s="2"/>
      <c r="NW56" s="2"/>
      <c r="NX56" s="2"/>
      <c r="NY56" s="2"/>
      <c r="NZ56" s="2"/>
      <c r="OA56" s="2"/>
      <c r="OB56" s="2"/>
      <c r="OC56" s="2"/>
      <c r="OD56" s="2"/>
      <c r="OE56" s="2"/>
      <c r="OF56" s="2"/>
      <c r="OG56" s="2"/>
      <c r="OH56" s="2"/>
      <c r="OI56" s="2"/>
      <c r="OJ56" s="2"/>
      <c r="OK56" s="2"/>
      <c r="OL56" s="2"/>
      <c r="OM56" s="2"/>
      <c r="ON56" s="2"/>
      <c r="OO56" s="2"/>
      <c r="OP56" s="2"/>
      <c r="OQ56" s="2"/>
      <c r="OR56" s="2"/>
      <c r="OS56" s="2"/>
      <c r="OT56" s="2"/>
      <c r="OU56" s="2"/>
      <c r="OV56" s="2"/>
      <c r="OW56" s="2"/>
      <c r="OX56" s="2"/>
      <c r="OY56" s="2"/>
      <c r="OZ56" s="2"/>
      <c r="PA56" s="2"/>
      <c r="PB56" s="2"/>
      <c r="PC56" s="2"/>
      <c r="PD56" s="2"/>
      <c r="PE56" s="2"/>
      <c r="PF56" s="2"/>
      <c r="PG56" s="2"/>
      <c r="PH56" s="2"/>
      <c r="PI56" s="2"/>
      <c r="PJ56" s="2"/>
      <c r="PK56" s="2"/>
      <c r="PL56" s="2"/>
      <c r="PM56" s="2"/>
      <c r="PN56" s="2"/>
      <c r="PO56" s="2"/>
      <c r="PP56" s="2"/>
      <c r="PQ56" s="2"/>
      <c r="PR56" s="2"/>
      <c r="PS56" s="2"/>
      <c r="PT56" s="2"/>
      <c r="PU56" s="2"/>
      <c r="PV56" s="2"/>
      <c r="PW56" s="2"/>
      <c r="PX56" s="2"/>
      <c r="PY56" s="2"/>
      <c r="PZ56" s="2"/>
      <c r="QA56" s="2"/>
      <c r="QB56" s="2"/>
      <c r="QC56" s="2"/>
      <c r="QD56" s="2"/>
      <c r="QE56" s="2"/>
      <c r="QF56" s="2"/>
      <c r="QG56" s="2"/>
      <c r="QH56" s="2"/>
      <c r="QI56" s="2"/>
      <c r="QJ56" s="2"/>
      <c r="QK56" s="2"/>
      <c r="QL56" s="2"/>
      <c r="QM56" s="2"/>
      <c r="QN56" s="2"/>
      <c r="QO56" s="2"/>
      <c r="QP56" s="2"/>
      <c r="QQ56" s="2"/>
      <c r="QR56" s="2"/>
      <c r="QS56" s="2"/>
      <c r="QT56" s="2"/>
      <c r="QU56" s="2"/>
      <c r="QV56" s="2"/>
      <c r="QW56" s="2"/>
      <c r="QX56" s="2"/>
      <c r="QY56" s="2"/>
      <c r="QZ56" s="2"/>
      <c r="RA56" s="2"/>
      <c r="RB56" s="2"/>
      <c r="RC56" s="2"/>
      <c r="RD56" s="2"/>
      <c r="RE56" s="2"/>
      <c r="RF56" s="2"/>
      <c r="RG56" s="2"/>
      <c r="RH56" s="2"/>
      <c r="RI56" s="2"/>
      <c r="RJ56" s="2"/>
      <c r="RK56" s="2"/>
      <c r="RL56" s="2"/>
      <c r="RM56" s="2"/>
      <c r="RN56" s="2"/>
      <c r="RO56" s="2"/>
      <c r="RP56" s="2"/>
      <c r="RQ56" s="2"/>
      <c r="RR56" s="2"/>
      <c r="RS56" s="2"/>
      <c r="RT56" s="2"/>
      <c r="RU56" s="2"/>
      <c r="RV56" s="2"/>
      <c r="RW56" s="2"/>
      <c r="RX56" s="2"/>
      <c r="RY56" s="2"/>
      <c r="RZ56" s="2"/>
      <c r="SA56" s="2"/>
      <c r="SB56" s="2"/>
      <c r="SC56" s="2"/>
      <c r="SD56" s="2"/>
      <c r="SE56" s="2"/>
      <c r="SF56" s="2"/>
      <c r="SG56" s="2"/>
      <c r="SH56" s="2"/>
      <c r="SI56" s="2"/>
      <c r="SJ56" s="2"/>
      <c r="SK56" s="2"/>
      <c r="SL56" s="2"/>
      <c r="SM56" s="2"/>
      <c r="SN56" s="2"/>
      <c r="SO56" s="2"/>
      <c r="SP56" s="2"/>
      <c r="SQ56" s="2"/>
      <c r="SR56" s="2"/>
      <c r="SS56" s="2"/>
      <c r="ST56" s="2"/>
      <c r="SU56" s="2"/>
      <c r="SV56" s="2"/>
      <c r="SW56" s="2"/>
      <c r="SX56" s="2"/>
      <c r="SY56" s="2"/>
      <c r="SZ56" s="2"/>
      <c r="TA56" s="2"/>
      <c r="TB56" s="2"/>
      <c r="TC56" s="2"/>
      <c r="TD56" s="2"/>
      <c r="TE56" s="2"/>
      <c r="TF56" s="2"/>
      <c r="TG56" s="2"/>
      <c r="TH56" s="2"/>
      <c r="TI56" s="2"/>
      <c r="TJ56" s="2"/>
      <c r="TK56" s="2"/>
      <c r="TL56" s="2"/>
      <c r="TM56" s="2"/>
      <c r="TN56" s="2"/>
      <c r="TO56" s="2"/>
      <c r="TP56" s="2"/>
      <c r="TQ56" s="2"/>
      <c r="TR56" s="2"/>
      <c r="TS56" s="2"/>
      <c r="TT56" s="2"/>
      <c r="TU56" s="2"/>
      <c r="TV56" s="2"/>
      <c r="TW56" s="2"/>
      <c r="TX56" s="2"/>
      <c r="TY56" s="2"/>
      <c r="TZ56" s="2"/>
      <c r="UA56" s="2"/>
      <c r="UB56" s="2"/>
      <c r="UC56" s="2"/>
      <c r="UD56" s="2"/>
      <c r="UE56" s="2"/>
      <c r="UF56" s="2"/>
      <c r="UG56" s="2"/>
      <c r="UH56" s="2"/>
      <c r="UI56" s="2"/>
      <c r="UJ56" s="2"/>
      <c r="UK56" s="2"/>
      <c r="UL56" s="2"/>
      <c r="UM56" s="2"/>
      <c r="UN56" s="2"/>
      <c r="UO56" s="2"/>
      <c r="UP56" s="2"/>
      <c r="UQ56" s="2"/>
      <c r="UR56" s="2"/>
      <c r="US56" s="2"/>
      <c r="UT56" s="2"/>
      <c r="UU56" s="2"/>
      <c r="UV56" s="2"/>
      <c r="UW56" s="2"/>
      <c r="UX56" s="2"/>
      <c r="UY56" s="2"/>
      <c r="UZ56" s="2"/>
      <c r="VA56" s="2"/>
      <c r="VB56" s="2"/>
      <c r="VC56" s="2"/>
      <c r="VD56" s="2"/>
      <c r="VE56" s="2"/>
      <c r="VF56" s="2"/>
      <c r="VG56" s="2"/>
      <c r="VH56" s="2"/>
      <c r="VI56" s="2"/>
      <c r="VJ56" s="2"/>
      <c r="VK56" s="2"/>
      <c r="VL56" s="2"/>
      <c r="VM56" s="2"/>
      <c r="VN56" s="2"/>
      <c r="VO56" s="2"/>
      <c r="VP56" s="2"/>
      <c r="VQ56" s="2"/>
      <c r="VR56" s="2"/>
      <c r="VS56" s="2"/>
      <c r="VT56" s="2"/>
      <c r="VU56" s="2"/>
      <c r="VV56" s="2"/>
      <c r="VW56" s="2"/>
      <c r="VX56" s="2"/>
      <c r="VY56" s="2"/>
      <c r="VZ56" s="2"/>
      <c r="WA56" s="2"/>
      <c r="WB56" s="2"/>
      <c r="WC56" s="2"/>
      <c r="WD56" s="2"/>
      <c r="WE56" s="2"/>
      <c r="WF56" s="2"/>
      <c r="WG56" s="2"/>
      <c r="WH56" s="2"/>
      <c r="WI56" s="2"/>
      <c r="WJ56" s="2"/>
      <c r="WK56" s="2"/>
      <c r="WL56" s="2"/>
      <c r="WM56" s="2"/>
      <c r="WN56" s="2"/>
      <c r="WO56" s="2"/>
      <c r="WP56" s="2"/>
      <c r="WQ56" s="2"/>
      <c r="WR56" s="2"/>
      <c r="WS56" s="2"/>
      <c r="WT56" s="2"/>
      <c r="WU56" s="2"/>
      <c r="WV56" s="2"/>
      <c r="WW56" s="2"/>
      <c r="WX56" s="2"/>
      <c r="WY56" s="2"/>
      <c r="WZ56" s="2"/>
      <c r="XA56" s="2"/>
      <c r="XB56" s="2"/>
      <c r="XC56" s="2"/>
      <c r="XD56" s="2"/>
      <c r="XE56" s="2"/>
      <c r="XF56" s="2"/>
      <c r="XG56" s="2"/>
      <c r="XH56" s="2"/>
      <c r="XI56" s="2"/>
      <c r="XJ56" s="2"/>
      <c r="XK56" s="2"/>
      <c r="XL56" s="2"/>
      <c r="XM56" s="2"/>
      <c r="XN56" s="2"/>
      <c r="XO56" s="2"/>
      <c r="XP56" s="2"/>
      <c r="XQ56" s="2"/>
      <c r="XR56" s="2"/>
      <c r="XS56" s="2"/>
      <c r="XT56" s="2"/>
      <c r="XU56" s="2"/>
      <c r="XV56" s="2"/>
      <c r="XW56" s="2"/>
      <c r="XX56" s="2"/>
      <c r="XY56" s="2"/>
      <c r="XZ56" s="2"/>
      <c r="YA56" s="2"/>
      <c r="YB56" s="2"/>
      <c r="YC56" s="2"/>
      <c r="YD56" s="2"/>
      <c r="YE56" s="2"/>
      <c r="YF56" s="2"/>
      <c r="YG56" s="2"/>
      <c r="YH56" s="2"/>
      <c r="YI56" s="2"/>
      <c r="YJ56" s="2"/>
      <c r="YK56" s="2"/>
      <c r="YL56" s="2"/>
      <c r="YM56" s="2"/>
      <c r="YN56" s="2"/>
      <c r="YO56" s="2"/>
      <c r="YP56" s="2"/>
      <c r="YQ56" s="2"/>
      <c r="YR56" s="2"/>
      <c r="YS56" s="2"/>
      <c r="YT56" s="2"/>
      <c r="YU56" s="2"/>
      <c r="YV56" s="2"/>
      <c r="YW56" s="2"/>
      <c r="YX56" s="2"/>
      <c r="YY56" s="2"/>
      <c r="YZ56" s="2"/>
      <c r="ZA56" s="2"/>
      <c r="ZB56" s="2"/>
      <c r="ZC56" s="2"/>
      <c r="ZD56" s="2"/>
      <c r="ZE56" s="2"/>
      <c r="ZF56" s="2"/>
      <c r="ZG56" s="2"/>
      <c r="ZH56" s="2"/>
      <c r="ZI56" s="2"/>
      <c r="ZJ56" s="2"/>
      <c r="ZK56" s="2"/>
      <c r="ZL56" s="2"/>
      <c r="ZM56" s="2"/>
      <c r="ZN56" s="2"/>
      <c r="ZO56" s="2"/>
      <c r="ZP56" s="2"/>
      <c r="ZQ56" s="2"/>
      <c r="ZR56" s="2"/>
      <c r="ZS56" s="2"/>
      <c r="ZT56" s="2"/>
      <c r="ZU56" s="2"/>
      <c r="ZV56" s="2"/>
      <c r="ZW56" s="2"/>
      <c r="ZX56" s="2"/>
      <c r="ZY56" s="2"/>
      <c r="ZZ56" s="2"/>
      <c r="AAA56" s="2"/>
      <c r="AAB56" s="2"/>
      <c r="AAC56" s="2"/>
      <c r="AAD56" s="2"/>
      <c r="AAE56" s="2"/>
      <c r="AAF56" s="2"/>
      <c r="AAG56" s="2"/>
      <c r="AAH56" s="2"/>
      <c r="AAI56" s="2"/>
      <c r="AAJ56" s="2"/>
      <c r="AAK56" s="2"/>
      <c r="AAL56" s="2"/>
      <c r="AAM56" s="2"/>
      <c r="AAN56" s="2"/>
      <c r="AAO56" s="2"/>
      <c r="AAP56" s="2"/>
      <c r="AAQ56" s="2"/>
      <c r="AAR56" s="2"/>
      <c r="AAS56" s="2"/>
      <c r="AAT56" s="2"/>
      <c r="AAU56" s="2"/>
      <c r="AAV56" s="2"/>
      <c r="AAW56" s="2"/>
      <c r="AAX56" s="2"/>
      <c r="AAY56" s="2"/>
      <c r="AAZ56" s="2"/>
      <c r="ABA56" s="2"/>
      <c r="ABB56" s="2"/>
      <c r="ABC56" s="2"/>
      <c r="ABD56" s="2"/>
      <c r="ABE56" s="2"/>
      <c r="ABF56" s="2"/>
      <c r="ABG56" s="2"/>
      <c r="ABH56" s="2"/>
      <c r="ABI56" s="2"/>
      <c r="ABJ56" s="2"/>
      <c r="ABK56" s="2"/>
      <c r="ABL56" s="2"/>
      <c r="ABM56" s="2"/>
      <c r="ABN56" s="2"/>
      <c r="ABO56" s="2"/>
      <c r="ABP56" s="2"/>
      <c r="ABQ56" s="2"/>
      <c r="ABR56" s="2"/>
      <c r="ABS56" s="2"/>
      <c r="ABT56" s="2"/>
      <c r="ABU56" s="2"/>
      <c r="ABV56" s="2"/>
      <c r="ABW56" s="2"/>
      <c r="ABX56" s="2"/>
      <c r="ABY56" s="2"/>
      <c r="ABZ56" s="2"/>
      <c r="ACA56" s="2"/>
      <c r="ACB56" s="2"/>
      <c r="ACC56" s="2"/>
      <c r="ACD56" s="2"/>
      <c r="ACE56" s="2"/>
      <c r="ACF56" s="2"/>
      <c r="ACG56" s="2"/>
      <c r="ACH56" s="2"/>
      <c r="ACI56" s="2"/>
      <c r="ACJ56" s="2"/>
      <c r="ACK56" s="2"/>
      <c r="ACL56" s="2"/>
      <c r="ACM56" s="2"/>
      <c r="ACN56" s="2"/>
      <c r="ACO56" s="2"/>
      <c r="ACP56" s="2"/>
      <c r="ACQ56" s="2"/>
      <c r="ACR56" s="2"/>
      <c r="ACS56" s="2"/>
      <c r="ACT56" s="2"/>
      <c r="ACU56" s="2"/>
      <c r="ACV56" s="2"/>
      <c r="ACW56" s="2"/>
      <c r="ACX56" s="2"/>
      <c r="ACY56" s="2"/>
      <c r="ACZ56" s="2"/>
      <c r="ADA56" s="2"/>
      <c r="ADB56" s="2"/>
      <c r="ADC56" s="2"/>
      <c r="ADD56" s="2"/>
      <c r="ADE56" s="2"/>
      <c r="ADF56" s="2"/>
      <c r="ADG56" s="2"/>
      <c r="ADH56" s="2"/>
      <c r="ADI56" s="2"/>
      <c r="ADJ56" s="2"/>
      <c r="ADK56" s="2"/>
      <c r="ADL56" s="2"/>
      <c r="ADM56" s="2"/>
      <c r="ADN56" s="2"/>
      <c r="ADO56" s="2"/>
      <c r="ADP56" s="2"/>
      <c r="ADQ56" s="2"/>
      <c r="ADR56" s="2"/>
      <c r="ADS56" s="2"/>
      <c r="ADT56" s="2"/>
      <c r="ADU56" s="2"/>
      <c r="ADV56" s="2"/>
      <c r="ADW56" s="2"/>
      <c r="ADX56" s="2"/>
      <c r="ADY56" s="2"/>
      <c r="ADZ56" s="2"/>
      <c r="AEA56" s="2"/>
      <c r="AEB56" s="2"/>
      <c r="AEC56" s="2"/>
      <c r="AED56" s="2"/>
      <c r="AEE56" s="2"/>
      <c r="AEF56" s="2"/>
      <c r="AEG56" s="2"/>
      <c r="AEH56" s="2"/>
      <c r="AEI56" s="2"/>
      <c r="AEJ56" s="2"/>
      <c r="AEK56" s="2"/>
      <c r="AEL56" s="2"/>
      <c r="AEM56" s="2"/>
      <c r="AEN56" s="2"/>
      <c r="AEO56" s="2"/>
      <c r="AEP56" s="2"/>
      <c r="AEQ56" s="2"/>
      <c r="AER56" s="2"/>
      <c r="AES56" s="2"/>
      <c r="AET56" s="2"/>
      <c r="AEU56" s="2"/>
      <c r="AEV56" s="2"/>
      <c r="AEW56" s="2"/>
      <c r="AEX56" s="2"/>
      <c r="AEY56" s="2"/>
      <c r="AEZ56" s="2"/>
      <c r="AFA56" s="2"/>
      <c r="AFB56" s="2"/>
      <c r="AFC56" s="2"/>
      <c r="AFD56" s="2"/>
      <c r="AFE56" s="2"/>
      <c r="AFF56" s="2"/>
      <c r="AFG56" s="2"/>
      <c r="AFH56" s="2"/>
      <c r="AFI56" s="2"/>
      <c r="AFJ56" s="2"/>
      <c r="AFK56" s="2"/>
      <c r="AFL56" s="2"/>
      <c r="AFM56" s="2"/>
      <c r="AFN56" s="2"/>
      <c r="AFO56" s="2"/>
      <c r="AFP56" s="2"/>
      <c r="AFQ56" s="2"/>
      <c r="AFR56" s="2"/>
      <c r="AFS56" s="2"/>
      <c r="AFT56" s="2"/>
      <c r="AFU56" s="2"/>
      <c r="AFV56" s="2"/>
      <c r="AFW56" s="2"/>
      <c r="AFX56" s="2"/>
      <c r="AFY56" s="2"/>
      <c r="AFZ56" s="2"/>
      <c r="AGA56" s="2"/>
      <c r="AGB56" s="2"/>
      <c r="AGC56" s="2"/>
      <c r="AGD56" s="2"/>
      <c r="AGE56" s="2"/>
      <c r="AGF56" s="2"/>
      <c r="AGG56" s="2"/>
      <c r="AGH56" s="2"/>
      <c r="AGI56" s="2"/>
      <c r="AGJ56" s="2"/>
      <c r="AGK56" s="2"/>
      <c r="AGL56" s="2"/>
      <c r="AGM56" s="2"/>
      <c r="AGN56" s="2"/>
      <c r="AGO56" s="2"/>
      <c r="AGP56" s="2"/>
      <c r="AGQ56" s="2"/>
      <c r="AGR56" s="2"/>
      <c r="AGS56" s="2"/>
      <c r="AGT56" s="2"/>
      <c r="AGU56" s="2"/>
      <c r="AGV56" s="2"/>
      <c r="AGW56" s="2"/>
      <c r="AGX56" s="2"/>
      <c r="AGY56" s="2"/>
      <c r="AGZ56" s="2"/>
      <c r="AHA56" s="2"/>
      <c r="AHB56" s="2"/>
      <c r="AHC56" s="2"/>
      <c r="AHD56" s="2"/>
      <c r="AHE56" s="2"/>
      <c r="AHF56" s="2"/>
      <c r="AHG56" s="2"/>
      <c r="AHH56" s="2"/>
      <c r="AHI56" s="2"/>
      <c r="AHJ56" s="2"/>
      <c r="AHK56" s="2"/>
      <c r="AHL56" s="2"/>
      <c r="AHM56" s="2"/>
      <c r="AHN56" s="2"/>
      <c r="AHO56" s="2"/>
      <c r="AHP56" s="2"/>
      <c r="AHQ56" s="2"/>
      <c r="AHR56" s="2"/>
      <c r="AHS56" s="2"/>
      <c r="AHT56" s="2"/>
      <c r="AHU56" s="2"/>
      <c r="AHV56" s="2"/>
      <c r="AHW56" s="2"/>
      <c r="AHX56" s="2"/>
      <c r="AHY56" s="2"/>
      <c r="AHZ56" s="2"/>
      <c r="AIA56" s="2"/>
      <c r="AIB56" s="2"/>
      <c r="AIC56" s="2"/>
      <c r="AID56" s="2"/>
      <c r="AIE56" s="2"/>
      <c r="AIF56" s="2"/>
      <c r="AIG56" s="2"/>
      <c r="AIH56" s="2"/>
      <c r="AII56" s="2"/>
      <c r="AIJ56" s="2"/>
      <c r="AIK56" s="2"/>
      <c r="AIL56" s="2"/>
      <c r="AIM56" s="2"/>
      <c r="AIN56" s="2"/>
      <c r="AIO56" s="2"/>
      <c r="AIP56" s="2"/>
      <c r="AIQ56" s="2"/>
      <c r="AIR56" s="2"/>
      <c r="AIS56" s="2"/>
      <c r="AIT56" s="2"/>
      <c r="AIU56" s="2"/>
      <c r="AIV56" s="2"/>
      <c r="AIW56" s="2"/>
      <c r="AIX56" s="2"/>
      <c r="AIY56" s="2"/>
      <c r="AIZ56" s="2"/>
      <c r="AJA56" s="2"/>
      <c r="AJB56" s="2"/>
      <c r="AJC56" s="2"/>
      <c r="AJD56" s="2"/>
      <c r="AJE56" s="2"/>
      <c r="AJF56" s="2"/>
      <c r="AJG56" s="2"/>
      <c r="AJH56" s="2"/>
      <c r="AJI56" s="2"/>
      <c r="AJJ56" s="2"/>
      <c r="AJK56" s="2"/>
      <c r="AJL56" s="2"/>
      <c r="AJM56" s="2"/>
      <c r="AJN56" s="2"/>
      <c r="AJO56" s="2"/>
      <c r="AJP56" s="2"/>
      <c r="AJQ56" s="2"/>
      <c r="AJR56" s="2"/>
      <c r="AJS56" s="2"/>
      <c r="AJT56" s="2"/>
      <c r="AJU56" s="2"/>
      <c r="AJV56" s="2"/>
      <c r="AJW56" s="2"/>
      <c r="AJX56" s="2"/>
      <c r="AJY56" s="2"/>
      <c r="AJZ56" s="2"/>
      <c r="AKA56" s="2"/>
      <c r="AKB56" s="2"/>
      <c r="AKC56" s="2"/>
      <c r="AKD56" s="2"/>
      <c r="AKE56" s="2"/>
      <c r="AKF56" s="2"/>
      <c r="AKG56" s="2"/>
      <c r="AKH56" s="2"/>
      <c r="AKI56" s="2"/>
      <c r="AKJ56" s="2"/>
      <c r="AKK56" s="2"/>
      <c r="AKL56" s="2"/>
      <c r="AKM56" s="2"/>
      <c r="AKN56" s="2"/>
      <c r="AKO56" s="2"/>
      <c r="AKP56" s="2"/>
      <c r="AKQ56" s="2"/>
      <c r="AKR56" s="2"/>
      <c r="AKS56" s="2"/>
      <c r="AKT56" s="2"/>
      <c r="AKU56" s="2"/>
      <c r="AKV56" s="2"/>
      <c r="AKW56" s="2"/>
      <c r="AKX56" s="2"/>
      <c r="AKY56" s="2"/>
      <c r="AKZ56" s="2"/>
      <c r="ALA56" s="2"/>
      <c r="ALB56" s="2"/>
      <c r="ALC56" s="2"/>
      <c r="ALD56" s="2"/>
      <c r="ALE56" s="2"/>
      <c r="ALF56" s="2"/>
      <c r="ALG56" s="2"/>
      <c r="ALH56" s="2"/>
      <c r="ALI56" s="2"/>
      <c r="ALJ56" s="2"/>
      <c r="ALK56" s="2"/>
      <c r="ALL56" s="2"/>
      <c r="ALM56" s="2"/>
      <c r="ALN56" s="2"/>
      <c r="ALO56" s="2"/>
      <c r="ALP56" s="2"/>
      <c r="ALQ56" s="2"/>
      <c r="ALR56" s="2"/>
      <c r="ALS56" s="2"/>
      <c r="ALT56" s="2"/>
      <c r="ALU56" s="2"/>
      <c r="ALV56" s="2"/>
      <c r="ALW56" s="2"/>
      <c r="ALX56" s="2"/>
      <c r="ALY56" s="2"/>
      <c r="ALZ56" s="2"/>
      <c r="AMA56" s="2"/>
      <c r="AMB56" s="2"/>
      <c r="AMC56" s="2"/>
      <c r="AMD56" s="2"/>
      <c r="AME56" s="2"/>
      <c r="AMF56" s="2"/>
      <c r="AMG56" s="2"/>
      <c r="AMH56" s="2"/>
      <c r="AMI56" s="2"/>
      <c r="AMJ56" s="2"/>
      <c r="AMK56" s="2"/>
      <c r="AML56" s="2"/>
      <c r="AMM56" s="2"/>
      <c r="AMN56" s="2"/>
      <c r="AMO56" s="2"/>
      <c r="AMP56" s="2"/>
      <c r="AMQ56" s="2"/>
      <c r="AMR56" s="2"/>
      <c r="AMS56" s="2"/>
      <c r="AMT56" s="2"/>
      <c r="AMU56" s="2"/>
      <c r="AMV56" s="2"/>
      <c r="AMW56" s="2"/>
      <c r="AMX56" s="2"/>
      <c r="AMY56" s="2"/>
      <c r="AMZ56" s="2"/>
      <c r="ANA56" s="2"/>
      <c r="ANB56" s="2"/>
      <c r="ANC56" s="2"/>
      <c r="AND56" s="2"/>
      <c r="ANE56" s="2"/>
      <c r="ANF56" s="2"/>
      <c r="ANG56" s="2"/>
      <c r="ANH56" s="2"/>
      <c r="ANI56" s="2"/>
      <c r="ANJ56" s="2"/>
      <c r="ANK56" s="2"/>
      <c r="ANL56" s="2"/>
      <c r="ANM56" s="2"/>
      <c r="ANN56" s="2"/>
      <c r="ANO56" s="2"/>
      <c r="ANP56" s="2"/>
      <c r="ANQ56" s="2"/>
      <c r="ANR56" s="2"/>
      <c r="ANS56" s="2"/>
      <c r="ANT56" s="2"/>
      <c r="ANU56" s="2"/>
      <c r="ANV56" s="2"/>
      <c r="ANW56" s="2"/>
      <c r="ANX56" s="2"/>
      <c r="ANY56" s="2"/>
      <c r="ANZ56" s="2"/>
      <c r="AOA56" s="2"/>
      <c r="AOB56" s="2"/>
      <c r="AOC56" s="2"/>
      <c r="AOD56" s="2"/>
      <c r="AOE56" s="2"/>
      <c r="AOF56" s="2"/>
      <c r="AOG56" s="2"/>
      <c r="AOH56" s="2"/>
      <c r="AOI56" s="2"/>
      <c r="AOJ56" s="2"/>
      <c r="AOK56" s="2"/>
      <c r="AOL56" s="2"/>
      <c r="AOM56" s="2"/>
      <c r="AON56" s="2"/>
      <c r="AOO56" s="2"/>
      <c r="AOP56" s="2"/>
      <c r="AOQ56" s="2"/>
      <c r="AOR56" s="2"/>
      <c r="AOS56" s="2"/>
      <c r="AOT56" s="2"/>
      <c r="AOU56" s="2"/>
      <c r="AOV56" s="2"/>
      <c r="AOW56" s="2"/>
      <c r="AOX56" s="2"/>
      <c r="AOY56" s="2"/>
      <c r="AOZ56" s="2"/>
      <c r="APA56" s="2"/>
      <c r="APB56" s="2"/>
      <c r="APC56" s="2"/>
      <c r="APD56" s="2"/>
      <c r="APE56" s="2"/>
      <c r="APF56" s="2"/>
      <c r="APG56" s="2"/>
      <c r="APH56" s="2"/>
      <c r="API56" s="2"/>
      <c r="APJ56" s="2"/>
      <c r="APK56" s="2"/>
      <c r="APL56" s="2"/>
      <c r="APM56" s="2"/>
      <c r="APN56" s="2"/>
      <c r="APO56" s="2"/>
      <c r="APP56" s="2"/>
      <c r="APQ56" s="2"/>
      <c r="APR56" s="2"/>
      <c r="APS56" s="2"/>
      <c r="APT56" s="2"/>
      <c r="APU56" s="2"/>
      <c r="APV56" s="2"/>
      <c r="APW56" s="2"/>
      <c r="APX56" s="2"/>
      <c r="APY56" s="2"/>
      <c r="APZ56" s="2"/>
      <c r="AQA56" s="2"/>
      <c r="AQB56" s="2"/>
      <c r="AQC56" s="2"/>
      <c r="AQD56" s="2"/>
      <c r="AQE56" s="2"/>
      <c r="AQF56" s="2"/>
      <c r="AQG56" s="2"/>
      <c r="AQH56" s="2"/>
      <c r="AQI56" s="2"/>
      <c r="AQJ56" s="2"/>
      <c r="AQK56" s="2"/>
      <c r="AQL56" s="2"/>
      <c r="AQM56" s="2"/>
      <c r="AQN56" s="2"/>
      <c r="AQO56" s="2"/>
      <c r="AQP56" s="2"/>
      <c r="AQQ56" s="2"/>
      <c r="AQR56" s="2"/>
      <c r="AQS56" s="2"/>
      <c r="AQT56" s="2"/>
      <c r="AQU56" s="2"/>
      <c r="AQV56" s="2"/>
      <c r="AQW56" s="2"/>
      <c r="AQX56" s="2"/>
      <c r="AQY56" s="2"/>
      <c r="AQZ56" s="2"/>
      <c r="ARA56" s="2"/>
      <c r="ARB56" s="2"/>
      <c r="ARC56" s="2"/>
      <c r="ARD56" s="2"/>
      <c r="ARE56" s="2"/>
      <c r="ARF56" s="2"/>
      <c r="ARG56" s="2"/>
      <c r="ARH56" s="2"/>
      <c r="ARI56" s="2"/>
      <c r="ARJ56" s="2"/>
      <c r="ARK56" s="2"/>
      <c r="ARL56" s="2"/>
      <c r="ARM56" s="2"/>
      <c r="ARN56" s="2"/>
      <c r="ARO56" s="2"/>
      <c r="ARP56" s="2"/>
      <c r="ARQ56" s="2"/>
      <c r="ARR56" s="2"/>
      <c r="ARS56" s="2"/>
      <c r="ART56" s="2"/>
      <c r="ARU56" s="2"/>
      <c r="ARV56" s="2"/>
      <c r="ARW56" s="2"/>
      <c r="ARX56" s="2"/>
      <c r="ARY56" s="2"/>
      <c r="ARZ56" s="2"/>
      <c r="ASA56" s="2"/>
      <c r="ASB56" s="2"/>
      <c r="ASC56" s="2"/>
      <c r="ASD56" s="2"/>
      <c r="ASE56" s="2"/>
      <c r="ASF56" s="2"/>
      <c r="ASG56" s="2"/>
      <c r="ASH56" s="2"/>
      <c r="ASI56" s="2"/>
      <c r="ASJ56" s="2"/>
      <c r="ASK56" s="2"/>
      <c r="ASL56" s="2"/>
      <c r="ASM56" s="2"/>
      <c r="ASN56" s="2"/>
      <c r="ASO56" s="2"/>
      <c r="ASP56" s="2"/>
      <c r="ASQ56" s="2"/>
      <c r="ASR56" s="2"/>
      <c r="ASS56" s="2"/>
      <c r="AST56" s="2"/>
      <c r="ASU56" s="2"/>
      <c r="ASV56" s="2"/>
      <c r="ASW56" s="2"/>
      <c r="ASX56" s="2"/>
      <c r="ASY56" s="2"/>
      <c r="ASZ56" s="2"/>
      <c r="ATA56" s="2"/>
      <c r="ATB56" s="2"/>
      <c r="ATC56" s="2"/>
      <c r="ATD56" s="2"/>
      <c r="ATE56" s="2"/>
      <c r="ATF56" s="2"/>
      <c r="ATG56" s="2"/>
      <c r="ATH56" s="2"/>
      <c r="ATI56" s="2"/>
      <c r="ATJ56" s="2"/>
      <c r="ATK56" s="2"/>
      <c r="ATL56" s="2"/>
      <c r="ATM56" s="2"/>
      <c r="ATN56" s="2"/>
      <c r="ATO56" s="2"/>
      <c r="ATP56" s="2"/>
      <c r="ATQ56" s="2"/>
      <c r="ATR56" s="2"/>
      <c r="ATS56" s="2"/>
      <c r="ATT56" s="2"/>
      <c r="ATU56" s="2"/>
      <c r="ATV56" s="2"/>
      <c r="ATW56" s="2"/>
      <c r="ATX56" s="2"/>
      <c r="ATY56" s="2"/>
      <c r="ATZ56" s="2"/>
      <c r="AUA56" s="2"/>
      <c r="AUB56" s="2"/>
      <c r="AUC56" s="2"/>
      <c r="AUD56" s="2"/>
      <c r="AUE56" s="2"/>
      <c r="AUF56" s="2"/>
      <c r="AUG56" s="2"/>
      <c r="AUH56" s="2"/>
      <c r="AUI56" s="2"/>
      <c r="AUJ56" s="2"/>
      <c r="AUK56" s="2"/>
      <c r="AUL56" s="2"/>
      <c r="AUM56" s="2"/>
      <c r="AUN56" s="2"/>
      <c r="AUO56" s="2"/>
      <c r="AUP56" s="2"/>
      <c r="AUQ56" s="2"/>
      <c r="AUR56" s="2"/>
      <c r="AUS56" s="2"/>
      <c r="AUT56" s="2"/>
      <c r="AUU56" s="2"/>
      <c r="AUV56" s="2"/>
      <c r="AUW56" s="2"/>
      <c r="AUX56" s="2"/>
      <c r="AUY56" s="2"/>
      <c r="AUZ56" s="2"/>
      <c r="AVA56" s="2"/>
      <c r="AVB56" s="2"/>
      <c r="AVC56" s="2"/>
      <c r="AVD56" s="2"/>
      <c r="AVE56" s="2"/>
      <c r="AVF56" s="2"/>
      <c r="AVG56" s="2"/>
      <c r="AVH56" s="2"/>
      <c r="AVI56" s="2"/>
      <c r="AVJ56" s="2"/>
      <c r="AVK56" s="2"/>
      <c r="AVL56" s="2"/>
      <c r="AVM56" s="2"/>
      <c r="AVN56" s="2"/>
      <c r="AVO56" s="2"/>
      <c r="AVP56" s="2"/>
      <c r="AVQ56" s="2"/>
      <c r="AVR56" s="2"/>
      <c r="AVS56" s="2"/>
      <c r="AVT56" s="2"/>
      <c r="AVU56" s="2"/>
      <c r="AVV56" s="2"/>
      <c r="AVW56" s="2"/>
      <c r="AVX56" s="2"/>
      <c r="AVY56" s="2"/>
      <c r="AVZ56" s="2"/>
      <c r="AWA56" s="2"/>
      <c r="AWB56" s="2"/>
      <c r="AWC56" s="2"/>
      <c r="AWD56" s="2"/>
      <c r="AWE56" s="2"/>
      <c r="AWF56" s="2"/>
      <c r="AWG56" s="2"/>
      <c r="AWH56" s="2"/>
      <c r="AWI56" s="2"/>
      <c r="AWJ56" s="2"/>
      <c r="AWK56" s="2"/>
      <c r="AWL56" s="2"/>
      <c r="AWM56" s="2"/>
      <c r="AWN56" s="2"/>
      <c r="AWO56" s="2"/>
      <c r="AWP56" s="2"/>
      <c r="AWQ56" s="2"/>
      <c r="AWR56" s="2"/>
      <c r="AWS56" s="2"/>
      <c r="AWT56" s="2"/>
      <c r="AWU56" s="2"/>
      <c r="AWV56" s="2"/>
      <c r="AWW56" s="2"/>
      <c r="AWX56" s="2"/>
      <c r="AWY56" s="2"/>
      <c r="AWZ56" s="2"/>
      <c r="AXA56" s="2"/>
      <c r="AXB56" s="2"/>
      <c r="AXC56" s="2"/>
      <c r="AXD56" s="2"/>
      <c r="AXE56" s="2"/>
      <c r="AXF56" s="2"/>
      <c r="AXG56" s="2"/>
      <c r="AXH56" s="2"/>
      <c r="AXI56" s="2"/>
      <c r="AXJ56" s="2"/>
      <c r="AXK56" s="2"/>
      <c r="AXL56" s="2"/>
      <c r="AXM56" s="2"/>
      <c r="AXN56" s="2"/>
      <c r="AXO56" s="2"/>
      <c r="AXP56" s="2"/>
      <c r="AXQ56" s="2"/>
      <c r="AXR56" s="2"/>
      <c r="AXS56" s="2"/>
      <c r="AXT56" s="2"/>
      <c r="AXU56" s="2"/>
      <c r="AXV56" s="2"/>
      <c r="AXW56" s="2"/>
      <c r="AXX56" s="2"/>
      <c r="AXY56" s="2"/>
      <c r="AXZ56" s="2"/>
      <c r="AYA56" s="2"/>
      <c r="AYB56" s="2"/>
      <c r="AYC56" s="2"/>
      <c r="AYD56" s="2"/>
      <c r="AYE56" s="2"/>
      <c r="AYF56" s="2"/>
      <c r="AYG56" s="2"/>
      <c r="AYH56" s="2"/>
      <c r="AYI56" s="2"/>
      <c r="AYJ56" s="2"/>
      <c r="AYK56" s="2"/>
      <c r="AYL56" s="2"/>
      <c r="AYM56" s="2"/>
      <c r="AYN56" s="2"/>
      <c r="AYO56" s="2"/>
      <c r="AYP56" s="2"/>
      <c r="AYQ56" s="2"/>
      <c r="AYR56" s="2"/>
      <c r="AYS56" s="2"/>
      <c r="AYT56" s="2"/>
      <c r="AYU56" s="2"/>
      <c r="AYV56" s="2"/>
      <c r="AYW56" s="2"/>
      <c r="AYX56" s="2"/>
      <c r="AYY56" s="2"/>
      <c r="AYZ56" s="2"/>
      <c r="AZA56" s="2"/>
      <c r="AZB56" s="2"/>
      <c r="AZC56" s="2"/>
      <c r="AZD56" s="2"/>
      <c r="AZE56" s="2"/>
      <c r="AZF56" s="2"/>
      <c r="AZG56" s="2"/>
      <c r="AZH56" s="2"/>
      <c r="AZI56" s="2"/>
      <c r="AZJ56" s="2"/>
      <c r="AZK56" s="2"/>
      <c r="AZL56" s="2"/>
      <c r="AZM56" s="2"/>
      <c r="AZN56" s="2"/>
      <c r="AZO56" s="2"/>
      <c r="AZP56" s="2"/>
      <c r="AZQ56" s="2"/>
      <c r="AZR56" s="2"/>
      <c r="AZS56" s="2"/>
      <c r="AZT56" s="2"/>
      <c r="AZU56" s="2"/>
      <c r="AZV56" s="2"/>
      <c r="AZW56" s="2"/>
      <c r="AZX56" s="2"/>
      <c r="AZY56" s="2"/>
      <c r="AZZ56" s="2"/>
      <c r="BAA56" s="2"/>
      <c r="BAB56" s="2"/>
      <c r="BAC56" s="2"/>
      <c r="BAD56" s="2"/>
      <c r="BAE56" s="2"/>
      <c r="BAF56" s="2"/>
      <c r="BAG56" s="2"/>
      <c r="BAH56" s="2"/>
      <c r="BAI56" s="2"/>
      <c r="BAJ56" s="2"/>
      <c r="BAK56" s="2"/>
      <c r="BAL56" s="2"/>
      <c r="BAM56" s="2"/>
      <c r="BAN56" s="2"/>
      <c r="BAO56" s="2"/>
      <c r="BAP56" s="2"/>
      <c r="BAQ56" s="2"/>
      <c r="BAR56" s="2"/>
      <c r="BAS56" s="2"/>
      <c r="BAT56" s="2"/>
      <c r="BAU56" s="2"/>
      <c r="BAV56" s="2"/>
      <c r="BAW56" s="2"/>
      <c r="BAX56" s="2"/>
      <c r="BAY56" s="2"/>
      <c r="BAZ56" s="2"/>
      <c r="BBA56" s="2"/>
      <c r="BBB56" s="2"/>
      <c r="BBC56" s="2"/>
      <c r="BBD56" s="2"/>
      <c r="BBE56" s="2"/>
      <c r="BBF56" s="2"/>
      <c r="BBG56" s="2"/>
      <c r="BBH56" s="2"/>
      <c r="BBI56" s="2"/>
      <c r="BBJ56" s="2"/>
      <c r="BBK56" s="2"/>
      <c r="BBL56" s="2"/>
      <c r="BBM56" s="2"/>
      <c r="BBN56" s="2"/>
      <c r="BBO56" s="2"/>
      <c r="BBP56" s="2"/>
      <c r="BBQ56" s="2"/>
      <c r="BBR56" s="2"/>
      <c r="BBS56" s="2"/>
      <c r="BBT56" s="2"/>
      <c r="BBU56" s="2"/>
      <c r="BBV56" s="2"/>
      <c r="BBW56" s="2"/>
      <c r="BBX56" s="2"/>
      <c r="BBY56" s="2"/>
      <c r="BBZ56" s="2"/>
      <c r="BCA56" s="2"/>
      <c r="BCB56" s="2"/>
      <c r="BCC56" s="2"/>
      <c r="BCD56" s="2"/>
      <c r="BCE56" s="2"/>
      <c r="BCF56" s="2"/>
      <c r="BCG56" s="2"/>
      <c r="BCH56" s="2"/>
      <c r="BCI56" s="2"/>
      <c r="BCJ56" s="2"/>
      <c r="BCK56" s="2"/>
      <c r="BCL56" s="2"/>
      <c r="BCM56" s="2"/>
      <c r="BCN56" s="2"/>
      <c r="BCO56" s="2"/>
      <c r="BCP56" s="2"/>
      <c r="BCQ56" s="2"/>
      <c r="BCR56" s="2"/>
      <c r="BCS56" s="2"/>
      <c r="BCT56" s="2"/>
      <c r="BCU56" s="2"/>
      <c r="BCV56" s="2"/>
      <c r="BCW56" s="2"/>
      <c r="BCX56" s="2"/>
      <c r="BCY56" s="2"/>
      <c r="BCZ56" s="2"/>
      <c r="BDA56" s="2"/>
      <c r="BDB56" s="2"/>
      <c r="BDC56" s="2"/>
      <c r="BDD56" s="2"/>
      <c r="BDE56" s="2"/>
      <c r="BDF56" s="2"/>
      <c r="BDG56" s="2"/>
      <c r="BDH56" s="2"/>
      <c r="BDI56" s="2"/>
      <c r="BDJ56" s="2"/>
      <c r="BDK56" s="2"/>
      <c r="BDL56" s="2"/>
      <c r="BDM56" s="2"/>
      <c r="BDN56" s="2"/>
      <c r="BDO56" s="2"/>
      <c r="BDP56" s="2"/>
      <c r="BDQ56" s="2"/>
      <c r="BDR56" s="2"/>
      <c r="BDS56" s="2"/>
      <c r="BDT56" s="2"/>
      <c r="BDU56" s="2"/>
      <c r="BDV56" s="2"/>
      <c r="BDW56" s="2"/>
      <c r="BDX56" s="2"/>
      <c r="BDY56" s="2"/>
      <c r="BDZ56" s="2"/>
      <c r="BEA56" s="2"/>
      <c r="BEB56" s="2"/>
      <c r="BEC56" s="2"/>
      <c r="BED56" s="2"/>
      <c r="BEE56" s="2"/>
      <c r="BEF56" s="2"/>
      <c r="BEG56" s="2"/>
      <c r="BEH56" s="2"/>
      <c r="BEI56" s="2"/>
      <c r="BEJ56" s="2"/>
      <c r="BEK56" s="2"/>
      <c r="BEL56" s="2"/>
      <c r="BEM56" s="2"/>
      <c r="BEN56" s="2"/>
      <c r="BEO56" s="2"/>
      <c r="BEP56" s="2"/>
      <c r="BEQ56" s="2"/>
      <c r="BER56" s="2"/>
      <c r="BES56" s="2"/>
      <c r="BET56" s="2"/>
      <c r="BEU56" s="2"/>
      <c r="BEV56" s="2"/>
      <c r="BEW56" s="2"/>
      <c r="BEX56" s="2"/>
      <c r="BEY56" s="2"/>
      <c r="BEZ56" s="2"/>
      <c r="BFA56" s="2"/>
      <c r="BFB56" s="2"/>
      <c r="BFC56" s="2"/>
      <c r="BFD56" s="2"/>
      <c r="BFE56" s="2"/>
      <c r="BFF56" s="2"/>
      <c r="BFG56" s="2"/>
      <c r="BFH56" s="2"/>
      <c r="BFI56" s="2"/>
      <c r="BFJ56" s="2"/>
      <c r="BFK56" s="2"/>
      <c r="BFL56" s="2"/>
      <c r="BFM56" s="2"/>
      <c r="BFN56" s="2"/>
      <c r="BFO56" s="2"/>
      <c r="BFP56" s="2"/>
      <c r="BFQ56" s="2"/>
      <c r="BFR56" s="2"/>
      <c r="BFS56" s="2"/>
      <c r="BFT56" s="2"/>
      <c r="BFU56" s="2"/>
      <c r="BFV56" s="2"/>
      <c r="BFW56" s="2"/>
      <c r="BFX56" s="2"/>
      <c r="BFY56" s="2"/>
      <c r="BFZ56" s="2"/>
      <c r="BGA56" s="2"/>
      <c r="BGB56" s="2"/>
      <c r="BGC56" s="2"/>
      <c r="BGD56" s="2"/>
      <c r="BGE56" s="2"/>
      <c r="BGF56" s="2"/>
      <c r="BGG56" s="2"/>
      <c r="BGH56" s="2"/>
      <c r="BGI56" s="2"/>
      <c r="BGJ56" s="2"/>
      <c r="BGK56" s="2"/>
      <c r="BGL56" s="2"/>
      <c r="BGM56" s="2"/>
      <c r="BGN56" s="2"/>
      <c r="BGO56" s="2"/>
      <c r="BGP56" s="2"/>
      <c r="BGQ56" s="2"/>
      <c r="BGR56" s="2"/>
      <c r="BGS56" s="2"/>
      <c r="BGT56" s="2"/>
      <c r="BGU56" s="2"/>
      <c r="BGV56" s="2"/>
      <c r="BGW56" s="2"/>
      <c r="BGX56" s="2"/>
      <c r="BGY56" s="2"/>
      <c r="BGZ56" s="2"/>
      <c r="BHA56" s="2"/>
      <c r="BHB56" s="2"/>
      <c r="BHC56" s="2"/>
      <c r="BHD56" s="2"/>
      <c r="BHE56" s="2"/>
      <c r="BHF56" s="2"/>
      <c r="BHG56" s="2"/>
      <c r="BHH56" s="2"/>
      <c r="BHI56" s="2"/>
      <c r="BHJ56" s="2"/>
      <c r="BHK56" s="2"/>
      <c r="BHL56" s="2"/>
      <c r="BHM56" s="2"/>
      <c r="BHN56" s="2"/>
      <c r="BHO56" s="2"/>
      <c r="BHP56" s="2"/>
      <c r="BHQ56" s="2"/>
      <c r="BHR56" s="2"/>
      <c r="BHS56" s="2"/>
      <c r="BHT56" s="2"/>
      <c r="BHU56" s="2"/>
      <c r="BHV56" s="2"/>
      <c r="BHW56" s="2"/>
      <c r="BHX56" s="2"/>
      <c r="BHY56" s="2"/>
      <c r="BHZ56" s="2"/>
      <c r="BIA56" s="2"/>
      <c r="BIB56" s="2"/>
      <c r="BIC56" s="2"/>
      <c r="BID56" s="2"/>
      <c r="BIE56" s="2"/>
      <c r="BIF56" s="2"/>
      <c r="BIG56" s="2"/>
      <c r="BIH56" s="2"/>
      <c r="BII56" s="2"/>
      <c r="BIJ56" s="2"/>
      <c r="BIK56" s="2"/>
      <c r="BIL56" s="2"/>
      <c r="BIM56" s="2"/>
      <c r="BIN56" s="2"/>
      <c r="BIO56" s="2"/>
      <c r="BIP56" s="2"/>
      <c r="BIQ56" s="2"/>
      <c r="BIR56" s="2"/>
      <c r="BIS56" s="2"/>
      <c r="BIT56" s="2"/>
      <c r="BIU56" s="2"/>
      <c r="BIV56" s="2"/>
      <c r="BIW56" s="2"/>
      <c r="BIX56" s="2"/>
      <c r="BIY56" s="2"/>
      <c r="BIZ56" s="2"/>
      <c r="BJA56" s="2"/>
      <c r="BJB56" s="2"/>
      <c r="BJC56" s="2"/>
      <c r="BJD56" s="2"/>
      <c r="BJE56" s="2"/>
      <c r="BJF56" s="2"/>
      <c r="BJG56" s="2"/>
      <c r="BJH56" s="2"/>
      <c r="BJI56" s="2"/>
      <c r="BJJ56" s="2"/>
      <c r="BJK56" s="2"/>
      <c r="BJL56" s="2"/>
      <c r="BJM56" s="2"/>
      <c r="BJN56" s="2"/>
      <c r="BJO56" s="2"/>
      <c r="BJP56" s="2"/>
      <c r="BJQ56" s="2"/>
      <c r="BJR56" s="2"/>
      <c r="BJS56" s="2"/>
      <c r="BJT56" s="2"/>
      <c r="BJU56" s="2"/>
      <c r="BJV56" s="2"/>
      <c r="BJW56" s="2"/>
      <c r="BJX56" s="2"/>
      <c r="BJY56" s="2"/>
      <c r="BJZ56" s="2"/>
      <c r="BKA56" s="2"/>
      <c r="BKB56" s="2"/>
      <c r="BKC56" s="2"/>
      <c r="BKD56" s="2"/>
      <c r="BKE56" s="2"/>
      <c r="BKF56" s="2"/>
      <c r="BKG56" s="2"/>
      <c r="BKH56" s="2"/>
      <c r="BKI56" s="2"/>
      <c r="BKJ56" s="2"/>
      <c r="BKK56" s="2"/>
      <c r="BKL56" s="2"/>
      <c r="BKM56" s="2"/>
      <c r="BKN56" s="2"/>
      <c r="BKO56" s="2"/>
      <c r="BKP56" s="2"/>
      <c r="BKQ56" s="2"/>
      <c r="BKR56" s="2"/>
      <c r="BKS56" s="2"/>
      <c r="BKT56" s="2"/>
      <c r="BKU56" s="2"/>
      <c r="BKV56" s="2"/>
      <c r="BKW56" s="2"/>
      <c r="BKX56" s="2"/>
      <c r="BKY56" s="2"/>
      <c r="BKZ56" s="2"/>
      <c r="BLA56" s="2"/>
      <c r="BLB56" s="2"/>
      <c r="BLC56" s="2"/>
      <c r="BLD56" s="2"/>
      <c r="BLE56" s="2"/>
      <c r="BLF56" s="2"/>
      <c r="BLG56" s="2"/>
      <c r="BLH56" s="2"/>
      <c r="BLI56" s="2"/>
      <c r="BLJ56" s="2"/>
      <c r="BLK56" s="2"/>
      <c r="BLL56" s="2"/>
      <c r="BLM56" s="2"/>
      <c r="BLN56" s="2"/>
      <c r="BLO56" s="2"/>
      <c r="BLP56" s="2"/>
      <c r="BLQ56" s="2"/>
      <c r="BLR56" s="2"/>
      <c r="BLS56" s="2"/>
      <c r="BLT56" s="2"/>
      <c r="BLU56" s="2"/>
      <c r="BLV56" s="2"/>
      <c r="BLW56" s="2"/>
      <c r="BLX56" s="2"/>
      <c r="BLY56" s="2"/>
      <c r="BLZ56" s="2"/>
      <c r="BMA56" s="2"/>
      <c r="BMB56" s="2"/>
      <c r="BMC56" s="2"/>
      <c r="BMD56" s="2"/>
      <c r="BME56" s="2"/>
      <c r="BMF56" s="2"/>
      <c r="BMG56" s="2"/>
      <c r="BMH56" s="2"/>
      <c r="BMI56" s="2"/>
      <c r="BMJ56" s="2"/>
      <c r="BMK56" s="2"/>
      <c r="BML56" s="2"/>
      <c r="BMM56" s="2"/>
      <c r="BMN56" s="2"/>
      <c r="BMO56" s="2"/>
      <c r="BMP56" s="2"/>
      <c r="BMQ56" s="2"/>
      <c r="BMR56" s="2"/>
      <c r="BMS56" s="2"/>
      <c r="BMT56" s="2"/>
      <c r="BMU56" s="2"/>
      <c r="BMV56" s="2"/>
      <c r="BMW56" s="2"/>
      <c r="BMX56" s="2"/>
      <c r="BMY56" s="2"/>
      <c r="BMZ56" s="2"/>
      <c r="BNA56" s="2"/>
      <c r="BNB56" s="2"/>
      <c r="BNC56" s="2"/>
      <c r="BND56" s="2"/>
      <c r="BNE56" s="2"/>
      <c r="BNF56" s="2"/>
      <c r="BNG56" s="2"/>
      <c r="BNH56" s="2"/>
      <c r="BNI56" s="2"/>
      <c r="BNJ56" s="2"/>
      <c r="BNK56" s="2"/>
      <c r="BNL56" s="2"/>
      <c r="BNM56" s="2"/>
      <c r="BNN56" s="2"/>
      <c r="BNO56" s="2"/>
      <c r="BNP56" s="2"/>
      <c r="BNQ56" s="2"/>
      <c r="BNR56" s="2"/>
      <c r="BNS56" s="2"/>
      <c r="BNT56" s="2"/>
      <c r="BNU56" s="2"/>
      <c r="BNV56" s="2"/>
      <c r="BNW56" s="2"/>
      <c r="BNX56" s="2"/>
      <c r="BNY56" s="2"/>
      <c r="BNZ56" s="2"/>
      <c r="BOA56" s="2"/>
      <c r="BOB56" s="2"/>
      <c r="BOC56" s="2"/>
      <c r="BOD56" s="2"/>
      <c r="BOE56" s="2"/>
      <c r="BOF56" s="2"/>
      <c r="BOG56" s="2"/>
      <c r="BOH56" s="2"/>
      <c r="BOI56" s="2"/>
      <c r="BOJ56" s="2"/>
      <c r="BOK56" s="2"/>
      <c r="BOL56" s="2"/>
      <c r="BOM56" s="2"/>
      <c r="BON56" s="2"/>
      <c r="BOO56" s="2"/>
      <c r="BOP56" s="2"/>
      <c r="BOQ56" s="2"/>
      <c r="BOR56" s="2"/>
      <c r="BOS56" s="2"/>
      <c r="BOT56" s="2"/>
      <c r="BOU56" s="2"/>
      <c r="BOV56" s="2"/>
      <c r="BOW56" s="2"/>
      <c r="BOX56" s="2"/>
      <c r="BOY56" s="2"/>
      <c r="BOZ56" s="2"/>
      <c r="BPA56" s="2"/>
      <c r="BPB56" s="2"/>
      <c r="BPC56" s="2"/>
      <c r="BPD56" s="2"/>
      <c r="BPE56" s="2"/>
      <c r="BPF56" s="2"/>
      <c r="BPG56" s="2"/>
      <c r="BPH56" s="2"/>
      <c r="BPI56" s="2"/>
      <c r="BPJ56" s="2"/>
      <c r="BPK56" s="2"/>
      <c r="BPL56" s="2"/>
      <c r="BPM56" s="2"/>
      <c r="BPN56" s="2"/>
      <c r="BPO56" s="2"/>
      <c r="BPP56" s="2"/>
      <c r="BPQ56" s="2"/>
      <c r="BPR56" s="2"/>
      <c r="BPS56" s="2"/>
      <c r="BPT56" s="2"/>
      <c r="BPU56" s="2"/>
      <c r="BPV56" s="2"/>
      <c r="BPW56" s="2"/>
      <c r="BPX56" s="2"/>
      <c r="BPY56" s="2"/>
      <c r="BPZ56" s="2"/>
      <c r="BQA56" s="2"/>
      <c r="BQB56" s="2"/>
      <c r="BQC56" s="2"/>
      <c r="BQD56" s="2"/>
      <c r="BQE56" s="2"/>
      <c r="BQF56" s="2"/>
      <c r="BQG56" s="2"/>
      <c r="BQH56" s="2"/>
      <c r="BQI56" s="2"/>
      <c r="BQJ56" s="2"/>
      <c r="BQK56" s="2"/>
      <c r="BQL56" s="2"/>
      <c r="BQM56" s="2"/>
      <c r="BQN56" s="2"/>
      <c r="BQO56" s="2"/>
      <c r="BQP56" s="2"/>
      <c r="BQQ56" s="2"/>
      <c r="BQR56" s="2"/>
      <c r="BQS56" s="2"/>
      <c r="BQT56" s="2"/>
      <c r="BQU56" s="2"/>
      <c r="BQV56" s="2"/>
      <c r="BQW56" s="2"/>
      <c r="BQX56" s="2"/>
      <c r="BQY56" s="2"/>
      <c r="BQZ56" s="2"/>
      <c r="BRA56" s="2"/>
      <c r="BRB56" s="2"/>
      <c r="BRC56" s="2"/>
      <c r="BRD56" s="2"/>
      <c r="BRE56" s="2"/>
      <c r="BRF56" s="2"/>
      <c r="BRG56" s="2"/>
      <c r="BRH56" s="2"/>
      <c r="BRI56" s="2"/>
      <c r="BRJ56" s="2"/>
      <c r="BRK56" s="2"/>
      <c r="BRL56" s="2"/>
      <c r="BRM56" s="2"/>
      <c r="BRN56" s="2"/>
      <c r="BRO56" s="2"/>
      <c r="BRP56" s="2"/>
      <c r="BRQ56" s="2"/>
      <c r="BRR56" s="2"/>
      <c r="BRS56" s="2"/>
      <c r="BRT56" s="2"/>
      <c r="BRU56" s="2"/>
      <c r="BRV56" s="2"/>
      <c r="BRW56" s="2"/>
      <c r="BRX56" s="2"/>
      <c r="BRY56" s="2"/>
      <c r="BRZ56" s="2"/>
      <c r="BSA56" s="2"/>
      <c r="BSB56" s="2"/>
      <c r="BSC56" s="2"/>
      <c r="BSD56" s="2"/>
      <c r="BSE56" s="2"/>
      <c r="BSF56" s="2"/>
      <c r="BSG56" s="2"/>
      <c r="BSH56" s="2"/>
      <c r="BSI56" s="2"/>
      <c r="BSJ56" s="2"/>
      <c r="BSK56" s="2"/>
      <c r="BSL56" s="2"/>
      <c r="BSM56" s="2"/>
      <c r="BSN56" s="2"/>
      <c r="BSO56" s="2"/>
      <c r="BSP56" s="2"/>
      <c r="BSQ56" s="2"/>
      <c r="BSR56" s="2"/>
      <c r="BSS56" s="2"/>
      <c r="BST56" s="2"/>
      <c r="BSU56" s="2"/>
      <c r="BSV56" s="2"/>
      <c r="BSW56" s="2"/>
      <c r="BSX56" s="2"/>
      <c r="BSY56" s="2"/>
      <c r="BSZ56" s="2"/>
      <c r="BTA56" s="2"/>
      <c r="BTB56" s="2"/>
      <c r="BTC56" s="2"/>
      <c r="BTD56" s="2"/>
      <c r="BTE56" s="2"/>
      <c r="BTF56" s="2"/>
      <c r="BTG56" s="2"/>
      <c r="BTH56" s="2"/>
      <c r="BTI56" s="2"/>
      <c r="BTJ56" s="2"/>
      <c r="BTK56" s="2"/>
      <c r="BTL56" s="2"/>
      <c r="BTM56" s="2"/>
      <c r="BTN56" s="2"/>
      <c r="BTO56" s="2"/>
      <c r="BTP56" s="2"/>
      <c r="BTQ56" s="2"/>
      <c r="BTR56" s="2"/>
      <c r="BTS56" s="2"/>
      <c r="BTT56" s="2"/>
      <c r="BTU56" s="2"/>
      <c r="BTV56" s="2"/>
      <c r="BTW56" s="2"/>
      <c r="BTX56" s="2"/>
      <c r="BTY56" s="2"/>
      <c r="BTZ56" s="2"/>
      <c r="BUA56" s="2"/>
      <c r="BUB56" s="2"/>
      <c r="BUC56" s="2"/>
      <c r="BUD56" s="2"/>
      <c r="BUE56" s="2"/>
      <c r="BUF56" s="2"/>
      <c r="BUG56" s="2"/>
      <c r="BUH56" s="2"/>
      <c r="BUI56" s="2"/>
      <c r="BUJ56" s="2"/>
      <c r="BUK56" s="2"/>
      <c r="BUL56" s="2"/>
      <c r="BUM56" s="2"/>
      <c r="BUN56" s="2"/>
      <c r="BUO56" s="2"/>
      <c r="BUP56" s="2"/>
      <c r="BUQ56" s="2"/>
      <c r="BUR56" s="2"/>
      <c r="BUS56" s="2"/>
      <c r="BUT56" s="2"/>
      <c r="BUU56" s="2"/>
      <c r="BUV56" s="2"/>
      <c r="BUW56" s="2"/>
      <c r="BUX56" s="2"/>
      <c r="BUY56" s="2"/>
      <c r="BUZ56" s="2"/>
      <c r="BVA56" s="2"/>
      <c r="BVB56" s="2"/>
      <c r="BVC56" s="2"/>
      <c r="BVD56" s="2"/>
      <c r="BVE56" s="2"/>
      <c r="BVF56" s="2"/>
      <c r="BVG56" s="2"/>
      <c r="BVH56" s="2"/>
      <c r="BVI56" s="2"/>
      <c r="BVJ56" s="2"/>
      <c r="BVK56" s="2"/>
      <c r="BVL56" s="2"/>
      <c r="BVM56" s="2"/>
      <c r="BVN56" s="2"/>
      <c r="BVO56" s="2"/>
      <c r="BVP56" s="2"/>
      <c r="BVQ56" s="2"/>
      <c r="BVR56" s="2"/>
      <c r="BVS56" s="2"/>
      <c r="BVT56" s="2"/>
      <c r="BVU56" s="2"/>
      <c r="BVV56" s="2"/>
      <c r="BVW56" s="2"/>
      <c r="BVX56" s="2"/>
      <c r="BVY56" s="2"/>
      <c r="BVZ56" s="2"/>
      <c r="BWA56" s="2"/>
      <c r="BWB56" s="2"/>
      <c r="BWC56" s="2"/>
      <c r="BWD56" s="2"/>
      <c r="BWE56" s="2"/>
      <c r="BWF56" s="2"/>
      <c r="BWG56" s="2"/>
      <c r="BWH56" s="2"/>
      <c r="BWI56" s="2"/>
      <c r="BWJ56" s="2"/>
      <c r="BWK56" s="2"/>
      <c r="BWL56" s="2"/>
      <c r="BWM56" s="2"/>
      <c r="BWN56" s="2"/>
      <c r="BWO56" s="2"/>
      <c r="BWP56" s="2"/>
      <c r="BWQ56" s="2"/>
      <c r="BWR56" s="2"/>
      <c r="BWS56" s="2"/>
      <c r="BWT56" s="2"/>
      <c r="BWU56" s="2"/>
      <c r="BWV56" s="2"/>
      <c r="BWW56" s="2"/>
      <c r="BWX56" s="2"/>
      <c r="BWY56" s="2"/>
      <c r="BWZ56" s="2"/>
      <c r="BXA56" s="2"/>
      <c r="BXB56" s="2"/>
      <c r="BXC56" s="2"/>
      <c r="BXD56" s="2"/>
      <c r="BXE56" s="2"/>
      <c r="BXF56" s="2"/>
      <c r="BXG56" s="2"/>
      <c r="BXH56" s="2"/>
      <c r="BXI56" s="2"/>
      <c r="BXJ56" s="2"/>
      <c r="BXK56" s="2"/>
      <c r="BXL56" s="2"/>
      <c r="BXM56" s="2"/>
      <c r="BXN56" s="2"/>
      <c r="BXO56" s="2"/>
      <c r="BXP56" s="2"/>
      <c r="BXQ56" s="2"/>
      <c r="BXR56" s="2"/>
      <c r="BXS56" s="2"/>
      <c r="BXT56" s="2"/>
      <c r="BXU56" s="2"/>
      <c r="BXV56" s="2"/>
      <c r="BXW56" s="2"/>
      <c r="BXX56" s="2"/>
      <c r="BXY56" s="2"/>
      <c r="BXZ56" s="2"/>
      <c r="BYA56" s="2"/>
      <c r="BYB56" s="2"/>
      <c r="BYC56" s="2"/>
      <c r="BYD56" s="2"/>
      <c r="BYE56" s="2"/>
      <c r="BYF56" s="2"/>
      <c r="BYG56" s="2"/>
      <c r="BYH56" s="2"/>
      <c r="BYI56" s="2"/>
      <c r="BYJ56" s="2"/>
      <c r="BYK56" s="2"/>
      <c r="BYL56" s="2"/>
      <c r="BYM56" s="2"/>
      <c r="BYN56" s="2"/>
      <c r="BYO56" s="2"/>
      <c r="BYP56" s="2"/>
      <c r="BYQ56" s="2"/>
      <c r="BYR56" s="2"/>
      <c r="BYS56" s="2"/>
      <c r="BYT56" s="2"/>
      <c r="BYU56" s="2"/>
      <c r="BYV56" s="2"/>
      <c r="BYW56" s="2"/>
      <c r="BYX56" s="2"/>
      <c r="BYY56" s="2"/>
      <c r="BYZ56" s="2"/>
      <c r="BZA56" s="2"/>
      <c r="BZB56" s="2"/>
      <c r="BZC56" s="2"/>
      <c r="BZD56" s="2"/>
      <c r="BZE56" s="2"/>
      <c r="BZF56" s="2"/>
      <c r="BZG56" s="2"/>
      <c r="BZH56" s="2"/>
      <c r="BZI56" s="2"/>
      <c r="BZJ56" s="2"/>
      <c r="BZK56" s="2"/>
      <c r="BZL56" s="2"/>
      <c r="BZM56" s="2"/>
      <c r="BZN56" s="2"/>
      <c r="BZO56" s="2"/>
      <c r="BZP56" s="2"/>
      <c r="BZQ56" s="2"/>
      <c r="BZR56" s="2"/>
      <c r="BZS56" s="2"/>
      <c r="BZT56" s="2"/>
      <c r="BZU56" s="2"/>
      <c r="BZV56" s="2"/>
      <c r="BZW56" s="2"/>
      <c r="BZX56" s="2"/>
      <c r="BZY56" s="2"/>
      <c r="BZZ56" s="2"/>
      <c r="CAA56" s="2"/>
      <c r="CAB56" s="2"/>
      <c r="CAC56" s="2"/>
      <c r="CAD56" s="2"/>
      <c r="CAE56" s="2"/>
      <c r="CAF56" s="2"/>
      <c r="CAG56" s="2"/>
      <c r="CAH56" s="2"/>
      <c r="CAI56" s="2"/>
      <c r="CAJ56" s="2"/>
      <c r="CAK56" s="2"/>
      <c r="CAL56" s="2"/>
      <c r="CAM56" s="2"/>
      <c r="CAN56" s="2"/>
      <c r="CAO56" s="2"/>
      <c r="CAP56" s="2"/>
      <c r="CAQ56" s="2"/>
      <c r="CAR56" s="2"/>
      <c r="CAS56" s="2"/>
      <c r="CAT56" s="2"/>
      <c r="CAU56" s="2"/>
      <c r="CAV56" s="2"/>
      <c r="CAW56" s="2"/>
      <c r="CAX56" s="2"/>
      <c r="CAY56" s="2"/>
      <c r="CAZ56" s="2"/>
      <c r="CBA56" s="2"/>
      <c r="CBB56" s="2"/>
      <c r="CBC56" s="2"/>
      <c r="CBD56" s="2"/>
      <c r="CBE56" s="2"/>
      <c r="CBF56" s="2"/>
      <c r="CBG56" s="2"/>
      <c r="CBH56" s="2"/>
      <c r="CBI56" s="2"/>
      <c r="CBJ56" s="2"/>
      <c r="CBK56" s="2"/>
      <c r="CBL56" s="2"/>
      <c r="CBM56" s="2"/>
      <c r="CBN56" s="2"/>
      <c r="CBO56" s="2"/>
      <c r="CBP56" s="2"/>
      <c r="CBQ56" s="2"/>
      <c r="CBR56" s="2"/>
      <c r="CBS56" s="2"/>
      <c r="CBT56" s="2"/>
      <c r="CBU56" s="2"/>
      <c r="CBV56" s="2"/>
      <c r="CBW56" s="2"/>
      <c r="CBX56" s="2"/>
      <c r="CBY56" s="2"/>
      <c r="CBZ56" s="2"/>
      <c r="CCA56" s="2"/>
      <c r="CCB56" s="2"/>
      <c r="CCC56" s="2"/>
      <c r="CCD56" s="2"/>
      <c r="CCE56" s="2"/>
      <c r="CCF56" s="2"/>
      <c r="CCG56" s="2"/>
      <c r="CCH56" s="2"/>
      <c r="CCI56" s="2"/>
      <c r="CCJ56" s="2"/>
      <c r="CCK56" s="2"/>
      <c r="CCL56" s="2"/>
      <c r="CCM56" s="2"/>
      <c r="CCN56" s="2"/>
      <c r="CCO56" s="2"/>
      <c r="CCP56" s="2"/>
      <c r="CCQ56" s="2"/>
      <c r="CCR56" s="2"/>
      <c r="CCS56" s="2"/>
      <c r="CCT56" s="2"/>
      <c r="CCU56" s="2"/>
      <c r="CCV56" s="2"/>
      <c r="CCW56" s="2"/>
      <c r="CCX56" s="2"/>
      <c r="CCY56" s="2"/>
      <c r="CCZ56" s="2"/>
      <c r="CDA56" s="2"/>
      <c r="CDB56" s="2"/>
      <c r="CDC56" s="2"/>
      <c r="CDD56" s="2"/>
      <c r="CDE56" s="2"/>
      <c r="CDF56" s="2"/>
      <c r="CDG56" s="2"/>
      <c r="CDH56" s="2"/>
      <c r="CDI56" s="2"/>
      <c r="CDJ56" s="2"/>
      <c r="CDK56" s="2"/>
      <c r="CDL56" s="2"/>
      <c r="CDM56" s="2"/>
      <c r="CDN56" s="2"/>
      <c r="CDO56" s="2"/>
      <c r="CDP56" s="2"/>
      <c r="CDQ56" s="2"/>
      <c r="CDR56" s="2"/>
      <c r="CDS56" s="2"/>
      <c r="CDT56" s="2"/>
      <c r="CDU56" s="2"/>
      <c r="CDV56" s="2"/>
      <c r="CDW56" s="2"/>
      <c r="CDX56" s="2"/>
      <c r="CDY56" s="2"/>
      <c r="CDZ56" s="2"/>
      <c r="CEA56" s="2"/>
      <c r="CEB56" s="2"/>
      <c r="CEC56" s="2"/>
      <c r="CED56" s="2"/>
      <c r="CEE56" s="2"/>
      <c r="CEF56" s="2"/>
      <c r="CEG56" s="2"/>
      <c r="CEH56" s="2"/>
      <c r="CEI56" s="2"/>
      <c r="CEJ56" s="2"/>
      <c r="CEK56" s="2"/>
      <c r="CEL56" s="2"/>
      <c r="CEM56" s="2"/>
      <c r="CEN56" s="2"/>
      <c r="CEO56" s="2"/>
      <c r="CEP56" s="2"/>
      <c r="CEQ56" s="2"/>
      <c r="CER56" s="2"/>
      <c r="CES56" s="2"/>
      <c r="CET56" s="2"/>
      <c r="CEU56" s="2"/>
      <c r="CEV56" s="2"/>
      <c r="CEW56" s="2"/>
      <c r="CEX56" s="2"/>
      <c r="CEY56" s="2"/>
      <c r="CEZ56" s="2"/>
      <c r="CFA56" s="2"/>
      <c r="CFB56" s="2"/>
      <c r="CFC56" s="2"/>
      <c r="CFD56" s="2"/>
      <c r="CFE56" s="2"/>
      <c r="CFF56" s="2"/>
      <c r="CFG56" s="2"/>
      <c r="CFH56" s="2"/>
      <c r="CFI56" s="2"/>
      <c r="CFJ56" s="2"/>
      <c r="CFK56" s="2"/>
      <c r="CFL56" s="2"/>
      <c r="CFM56" s="2"/>
      <c r="CFN56" s="2"/>
      <c r="CFO56" s="2"/>
      <c r="CFP56" s="2"/>
      <c r="CFQ56" s="2"/>
      <c r="CFR56" s="2"/>
      <c r="CFS56" s="2"/>
      <c r="CFT56" s="2"/>
      <c r="CFU56" s="2"/>
      <c r="CFV56" s="2"/>
      <c r="CFW56" s="2"/>
      <c r="CFX56" s="2"/>
      <c r="CFY56" s="2"/>
      <c r="CFZ56" s="2"/>
      <c r="CGA56" s="2"/>
      <c r="CGB56" s="2"/>
      <c r="CGC56" s="2"/>
      <c r="CGD56" s="2"/>
      <c r="CGE56" s="2"/>
      <c r="CGF56" s="2"/>
      <c r="CGG56" s="2"/>
      <c r="CGH56" s="2"/>
      <c r="CGI56" s="2"/>
      <c r="CGJ56" s="2"/>
      <c r="CGK56" s="2"/>
      <c r="CGL56" s="2"/>
      <c r="CGM56" s="2"/>
      <c r="CGN56" s="2"/>
      <c r="CGO56" s="2"/>
      <c r="CGP56" s="2"/>
      <c r="CGQ56" s="2"/>
      <c r="CGR56" s="2"/>
      <c r="CGS56" s="2"/>
      <c r="CGT56" s="2"/>
      <c r="CGU56" s="2"/>
      <c r="CGV56" s="2"/>
      <c r="CGW56" s="2"/>
      <c r="CGX56" s="2"/>
      <c r="CGY56" s="2"/>
      <c r="CGZ56" s="2"/>
      <c r="CHA56" s="2"/>
      <c r="CHB56" s="2"/>
      <c r="CHC56" s="2"/>
      <c r="CHD56" s="2"/>
      <c r="CHE56" s="2"/>
      <c r="CHF56" s="2"/>
      <c r="CHG56" s="2"/>
      <c r="CHH56" s="2"/>
      <c r="CHI56" s="2"/>
      <c r="CHJ56" s="2"/>
      <c r="CHK56" s="2"/>
      <c r="CHL56" s="2"/>
      <c r="CHM56" s="2"/>
      <c r="CHN56" s="2"/>
      <c r="CHO56" s="2"/>
      <c r="CHP56" s="2"/>
      <c r="CHQ56" s="2"/>
      <c r="CHR56" s="2"/>
      <c r="CHS56" s="2"/>
      <c r="CHT56" s="2"/>
      <c r="CHU56" s="2"/>
      <c r="CHV56" s="2"/>
      <c r="CHW56" s="2"/>
      <c r="CHX56" s="2"/>
      <c r="CHY56" s="2"/>
      <c r="CHZ56" s="2"/>
      <c r="CIA56" s="2"/>
      <c r="CIB56" s="2"/>
      <c r="CIC56" s="2"/>
      <c r="CID56" s="2"/>
      <c r="CIE56" s="2"/>
      <c r="CIF56" s="2"/>
      <c r="CIG56" s="2"/>
      <c r="CIH56" s="2"/>
      <c r="CII56" s="2"/>
      <c r="CIJ56" s="2"/>
      <c r="CIK56" s="2"/>
      <c r="CIL56" s="2"/>
      <c r="CIM56" s="2"/>
      <c r="CIN56" s="2"/>
      <c r="CIO56" s="2"/>
      <c r="CIP56" s="2"/>
      <c r="CIQ56" s="2"/>
      <c r="CIR56" s="2"/>
      <c r="CIS56" s="2"/>
      <c r="CIT56" s="2"/>
      <c r="CIU56" s="2"/>
      <c r="CIV56" s="2"/>
      <c r="CIW56" s="2"/>
      <c r="CIX56" s="2"/>
      <c r="CIY56" s="2"/>
      <c r="CIZ56" s="2"/>
      <c r="CJA56" s="2"/>
      <c r="CJB56" s="2"/>
      <c r="CJC56" s="2"/>
      <c r="CJD56" s="2"/>
      <c r="CJE56" s="2"/>
      <c r="CJF56" s="2"/>
      <c r="CJG56" s="2"/>
      <c r="CJH56" s="2"/>
      <c r="CJI56" s="2"/>
      <c r="CJJ56" s="2"/>
      <c r="CJK56" s="2"/>
      <c r="CJL56" s="2"/>
      <c r="CJM56" s="2"/>
      <c r="CJN56" s="2"/>
      <c r="CJO56" s="2"/>
      <c r="CJP56" s="2"/>
      <c r="CJQ56" s="2"/>
      <c r="CJR56" s="2"/>
      <c r="CJS56" s="2"/>
      <c r="CJT56" s="2"/>
      <c r="CJU56" s="2"/>
      <c r="CJV56" s="2"/>
      <c r="CJW56" s="2"/>
      <c r="CJX56" s="2"/>
      <c r="CJY56" s="2"/>
      <c r="CJZ56" s="2"/>
      <c r="CKA56" s="2"/>
      <c r="CKB56" s="2"/>
      <c r="CKC56" s="2"/>
      <c r="CKD56" s="2"/>
      <c r="CKE56" s="2"/>
      <c r="CKF56" s="2"/>
      <c r="CKG56" s="2"/>
      <c r="CKH56" s="2"/>
      <c r="CKI56" s="2"/>
      <c r="CKJ56" s="2"/>
      <c r="CKK56" s="2"/>
      <c r="CKL56" s="2"/>
      <c r="CKM56" s="2"/>
      <c r="CKN56" s="2"/>
      <c r="CKO56" s="2"/>
      <c r="CKP56" s="2"/>
      <c r="CKQ56" s="2"/>
      <c r="CKR56" s="2"/>
      <c r="CKS56" s="2"/>
      <c r="CKT56" s="2"/>
      <c r="CKU56" s="2"/>
      <c r="CKV56" s="2"/>
      <c r="CKW56" s="2"/>
      <c r="CKX56" s="2"/>
      <c r="CKY56" s="2"/>
      <c r="CKZ56" s="2"/>
      <c r="CLA56" s="2"/>
      <c r="CLB56" s="2"/>
      <c r="CLC56" s="2"/>
      <c r="CLD56" s="2"/>
      <c r="CLE56" s="2"/>
      <c r="CLF56" s="2"/>
      <c r="CLG56" s="2"/>
      <c r="CLH56" s="2"/>
      <c r="CLI56" s="2"/>
      <c r="CLJ56" s="2"/>
      <c r="CLK56" s="2"/>
      <c r="CLL56" s="2"/>
      <c r="CLM56" s="2"/>
      <c r="CLN56" s="2"/>
      <c r="CLO56" s="2"/>
      <c r="CLP56" s="2"/>
      <c r="CLQ56" s="2"/>
      <c r="CLR56" s="2"/>
      <c r="CLS56" s="2"/>
      <c r="CLT56" s="2"/>
      <c r="CLU56" s="2"/>
      <c r="CLV56" s="2"/>
      <c r="CLW56" s="2"/>
      <c r="CLX56" s="2"/>
      <c r="CLY56" s="2"/>
      <c r="CLZ56" s="2"/>
      <c r="CMA56" s="2"/>
      <c r="CMB56" s="2"/>
      <c r="CMC56" s="2"/>
      <c r="CMD56" s="2"/>
      <c r="CME56" s="2"/>
      <c r="CMF56" s="2"/>
      <c r="CMG56" s="2"/>
      <c r="CMH56" s="2"/>
      <c r="CMI56" s="2"/>
      <c r="CMJ56" s="2"/>
      <c r="CMK56" s="2"/>
      <c r="CML56" s="2"/>
      <c r="CMM56" s="2"/>
      <c r="CMN56" s="2"/>
      <c r="CMO56" s="2"/>
      <c r="CMP56" s="2"/>
      <c r="CMQ56" s="2"/>
      <c r="CMR56" s="2"/>
      <c r="CMS56" s="2"/>
      <c r="CMT56" s="2"/>
      <c r="CMU56" s="2"/>
      <c r="CMV56" s="2"/>
      <c r="CMW56" s="2"/>
      <c r="CMX56" s="2"/>
      <c r="CMY56" s="2"/>
      <c r="CMZ56" s="2"/>
      <c r="CNA56" s="2"/>
      <c r="CNB56" s="2"/>
      <c r="CNC56" s="2"/>
      <c r="CND56" s="2"/>
      <c r="CNE56" s="2"/>
      <c r="CNF56" s="2"/>
      <c r="CNG56" s="2"/>
      <c r="CNH56" s="2"/>
      <c r="CNI56" s="2"/>
      <c r="CNJ56" s="2"/>
      <c r="CNK56" s="2"/>
      <c r="CNL56" s="2"/>
      <c r="CNM56" s="2"/>
      <c r="CNN56" s="2"/>
      <c r="CNO56" s="2"/>
      <c r="CNP56" s="2"/>
      <c r="CNQ56" s="2"/>
      <c r="CNR56" s="2"/>
      <c r="CNS56" s="2"/>
      <c r="CNT56" s="2"/>
      <c r="CNU56" s="2"/>
      <c r="CNV56" s="2"/>
      <c r="CNW56" s="2"/>
      <c r="CNX56" s="2"/>
      <c r="CNY56" s="2"/>
      <c r="CNZ56" s="2"/>
      <c r="COA56" s="2"/>
      <c r="COB56" s="2"/>
      <c r="COC56" s="2"/>
      <c r="COD56" s="2"/>
      <c r="COE56" s="2"/>
      <c r="COF56" s="2"/>
      <c r="COG56" s="2"/>
      <c r="COH56" s="2"/>
      <c r="COI56" s="2"/>
      <c r="COJ56" s="2"/>
      <c r="COK56" s="2"/>
      <c r="COL56" s="2"/>
      <c r="COM56" s="2"/>
      <c r="CON56" s="2"/>
      <c r="COO56" s="2"/>
      <c r="COP56" s="2"/>
      <c r="COQ56" s="2"/>
      <c r="COR56" s="2"/>
      <c r="COS56" s="2"/>
      <c r="COT56" s="2"/>
      <c r="COU56" s="2"/>
      <c r="COV56" s="2"/>
      <c r="COW56" s="2"/>
      <c r="COX56" s="2"/>
      <c r="COY56" s="2"/>
      <c r="COZ56" s="2"/>
      <c r="CPA56" s="2"/>
      <c r="CPB56" s="2"/>
      <c r="CPC56" s="2"/>
      <c r="CPD56" s="2"/>
      <c r="CPE56" s="2"/>
      <c r="CPF56" s="2"/>
      <c r="CPG56" s="2"/>
      <c r="CPH56" s="2"/>
      <c r="CPI56" s="2"/>
      <c r="CPJ56" s="2"/>
      <c r="CPK56" s="2"/>
      <c r="CPL56" s="2"/>
      <c r="CPM56" s="2"/>
      <c r="CPN56" s="2"/>
      <c r="CPO56" s="2"/>
      <c r="CPP56" s="2"/>
      <c r="CPQ56" s="2"/>
      <c r="CPR56" s="2"/>
      <c r="CPS56" s="2"/>
      <c r="CPT56" s="2"/>
      <c r="CPU56" s="2"/>
      <c r="CPV56" s="2"/>
      <c r="CPW56" s="2"/>
      <c r="CPX56" s="2"/>
      <c r="CPY56" s="2"/>
      <c r="CPZ56" s="2"/>
      <c r="CQA56" s="2"/>
      <c r="CQB56" s="2"/>
      <c r="CQC56" s="2"/>
      <c r="CQD56" s="2"/>
      <c r="CQE56" s="2"/>
      <c r="CQF56" s="2"/>
      <c r="CQG56" s="2"/>
      <c r="CQH56" s="2"/>
      <c r="CQI56" s="2"/>
      <c r="CQJ56" s="2"/>
      <c r="CQK56" s="2"/>
      <c r="CQL56" s="2"/>
      <c r="CQM56" s="2"/>
      <c r="CQN56" s="2"/>
      <c r="CQO56" s="2"/>
      <c r="CQP56" s="2"/>
      <c r="CQQ56" s="2"/>
      <c r="CQR56" s="2"/>
      <c r="CQS56" s="2"/>
      <c r="CQT56" s="2"/>
      <c r="CQU56" s="2"/>
      <c r="CQV56" s="2"/>
      <c r="CQW56" s="2"/>
      <c r="CQX56" s="2"/>
      <c r="CQY56" s="2"/>
      <c r="CQZ56" s="2"/>
      <c r="CRA56" s="2"/>
      <c r="CRB56" s="2"/>
      <c r="CRC56" s="2"/>
      <c r="CRD56" s="2"/>
      <c r="CRE56" s="2"/>
      <c r="CRF56" s="2"/>
      <c r="CRG56" s="2"/>
      <c r="CRH56" s="2"/>
      <c r="CRI56" s="2"/>
      <c r="CRJ56" s="2"/>
      <c r="CRK56" s="2"/>
      <c r="CRL56" s="2"/>
      <c r="CRM56" s="2"/>
      <c r="CRN56" s="2"/>
      <c r="CRO56" s="2"/>
      <c r="CRP56" s="2"/>
      <c r="CRQ56" s="2"/>
      <c r="CRR56" s="2"/>
      <c r="CRS56" s="2"/>
      <c r="CRT56" s="2"/>
      <c r="CRU56" s="2"/>
      <c r="CRV56" s="2"/>
      <c r="CRW56" s="2"/>
      <c r="CRX56" s="2"/>
      <c r="CRY56" s="2"/>
      <c r="CRZ56" s="2"/>
      <c r="CSA56" s="2"/>
      <c r="CSB56" s="2"/>
      <c r="CSC56" s="2"/>
      <c r="CSD56" s="2"/>
      <c r="CSE56" s="2"/>
      <c r="CSF56" s="2"/>
      <c r="CSG56" s="2"/>
      <c r="CSH56" s="2"/>
      <c r="CSI56" s="2"/>
      <c r="CSJ56" s="2"/>
      <c r="CSK56" s="2"/>
      <c r="CSL56" s="2"/>
      <c r="CSM56" s="2"/>
      <c r="CSN56" s="2"/>
      <c r="CSO56" s="2"/>
      <c r="CSP56" s="2"/>
      <c r="CSQ56" s="2"/>
      <c r="CSR56" s="2"/>
      <c r="CSS56" s="2"/>
      <c r="CST56" s="2"/>
      <c r="CSU56" s="2"/>
      <c r="CSV56" s="2"/>
      <c r="CSW56" s="2"/>
      <c r="CSX56" s="2"/>
      <c r="CSY56" s="2"/>
      <c r="CSZ56" s="2"/>
      <c r="CTA56" s="2"/>
      <c r="CTB56" s="2"/>
      <c r="CTC56" s="2"/>
      <c r="CTD56" s="2"/>
      <c r="CTE56" s="2"/>
      <c r="CTF56" s="2"/>
      <c r="CTG56" s="2"/>
      <c r="CTH56" s="2"/>
      <c r="CTI56" s="2"/>
      <c r="CTJ56" s="2"/>
      <c r="CTK56" s="2"/>
      <c r="CTL56" s="2"/>
      <c r="CTM56" s="2"/>
      <c r="CTN56" s="2"/>
      <c r="CTO56" s="2"/>
      <c r="CTP56" s="2"/>
      <c r="CTQ56" s="2"/>
      <c r="CTR56" s="2"/>
      <c r="CTS56" s="2"/>
      <c r="CTT56" s="2"/>
      <c r="CTU56" s="2"/>
      <c r="CTV56" s="2"/>
      <c r="CTW56" s="2"/>
      <c r="CTX56" s="2"/>
      <c r="CTY56" s="2"/>
      <c r="CTZ56" s="2"/>
      <c r="CUA56" s="2"/>
      <c r="CUB56" s="2"/>
      <c r="CUC56" s="2"/>
      <c r="CUD56" s="2"/>
      <c r="CUE56" s="2"/>
      <c r="CUF56" s="2"/>
      <c r="CUG56" s="2"/>
      <c r="CUH56" s="2"/>
      <c r="CUI56" s="2"/>
      <c r="CUJ56" s="2"/>
      <c r="CUK56" s="2"/>
      <c r="CUL56" s="2"/>
      <c r="CUM56" s="2"/>
      <c r="CUN56" s="2"/>
      <c r="CUO56" s="2"/>
      <c r="CUP56" s="2"/>
      <c r="CUQ56" s="2"/>
      <c r="CUR56" s="2"/>
      <c r="CUS56" s="2"/>
      <c r="CUT56" s="2"/>
      <c r="CUU56" s="2"/>
      <c r="CUV56" s="2"/>
      <c r="CUW56" s="2"/>
      <c r="CUX56" s="2"/>
      <c r="CUY56" s="2"/>
      <c r="CUZ56" s="2"/>
      <c r="CVA56" s="2"/>
      <c r="CVB56" s="2"/>
      <c r="CVC56" s="2"/>
      <c r="CVD56" s="2"/>
      <c r="CVE56" s="2"/>
      <c r="CVF56" s="2"/>
      <c r="CVG56" s="2"/>
      <c r="CVH56" s="2"/>
      <c r="CVI56" s="2"/>
      <c r="CVJ56" s="2"/>
      <c r="CVK56" s="2"/>
      <c r="CVL56" s="2"/>
      <c r="CVM56" s="2"/>
      <c r="CVN56" s="2"/>
      <c r="CVO56" s="2"/>
      <c r="CVP56" s="2"/>
      <c r="CVQ56" s="2"/>
      <c r="CVR56" s="2"/>
      <c r="CVS56" s="2"/>
      <c r="CVT56" s="2"/>
      <c r="CVU56" s="2"/>
      <c r="CVV56" s="2"/>
      <c r="CVW56" s="2"/>
      <c r="CVX56" s="2"/>
      <c r="CVY56" s="2"/>
      <c r="CVZ56" s="2"/>
      <c r="CWA56" s="2"/>
      <c r="CWB56" s="2"/>
      <c r="CWC56" s="2"/>
      <c r="CWD56" s="2"/>
      <c r="CWE56" s="2"/>
      <c r="CWF56" s="2"/>
      <c r="CWG56" s="2"/>
      <c r="CWH56" s="2"/>
      <c r="CWI56" s="2"/>
      <c r="CWJ56" s="2"/>
      <c r="CWK56" s="2"/>
      <c r="CWL56" s="2"/>
      <c r="CWM56" s="2"/>
      <c r="CWN56" s="2"/>
      <c r="CWO56" s="2"/>
      <c r="CWP56" s="2"/>
      <c r="CWQ56" s="2"/>
      <c r="CWR56" s="2"/>
      <c r="CWS56" s="2"/>
      <c r="CWT56" s="2"/>
      <c r="CWU56" s="2"/>
      <c r="CWV56" s="2"/>
      <c r="CWW56" s="2"/>
      <c r="CWX56" s="2"/>
      <c r="CWY56" s="2"/>
      <c r="CWZ56" s="2"/>
      <c r="CXA56" s="2"/>
      <c r="CXB56" s="2"/>
      <c r="CXC56" s="2"/>
      <c r="CXD56" s="2"/>
      <c r="CXE56" s="2"/>
      <c r="CXF56" s="2"/>
      <c r="CXG56" s="2"/>
      <c r="CXH56" s="2"/>
      <c r="CXI56" s="2"/>
      <c r="CXJ56" s="2"/>
      <c r="CXK56" s="2"/>
      <c r="CXL56" s="2"/>
      <c r="CXM56" s="2"/>
      <c r="CXN56" s="2"/>
      <c r="CXO56" s="2"/>
      <c r="CXP56" s="2"/>
      <c r="CXQ56" s="2"/>
      <c r="CXR56" s="2"/>
      <c r="CXS56" s="2"/>
      <c r="CXT56" s="2"/>
      <c r="CXU56" s="2"/>
      <c r="CXV56" s="2"/>
      <c r="CXW56" s="2"/>
      <c r="CXX56" s="2"/>
      <c r="CXY56" s="2"/>
      <c r="CXZ56" s="2"/>
      <c r="CYA56" s="2"/>
      <c r="CYB56" s="2"/>
      <c r="CYC56" s="2"/>
      <c r="CYD56" s="2"/>
      <c r="CYE56" s="2"/>
      <c r="CYF56" s="2"/>
      <c r="CYG56" s="2"/>
      <c r="CYH56" s="2"/>
      <c r="CYI56" s="2"/>
      <c r="CYJ56" s="2"/>
      <c r="CYK56" s="2"/>
      <c r="CYL56" s="2"/>
      <c r="CYM56" s="2"/>
      <c r="CYN56" s="2"/>
      <c r="CYO56" s="2"/>
      <c r="CYP56" s="2"/>
      <c r="CYQ56" s="2"/>
      <c r="CYR56" s="2"/>
      <c r="CYS56" s="2"/>
      <c r="CYT56" s="2"/>
      <c r="CYU56" s="2"/>
      <c r="CYV56" s="2"/>
      <c r="CYW56" s="2"/>
      <c r="CYX56" s="2"/>
      <c r="CYY56" s="2"/>
      <c r="CYZ56" s="2"/>
      <c r="CZA56" s="2"/>
      <c r="CZB56" s="2"/>
      <c r="CZC56" s="2"/>
      <c r="CZD56" s="2"/>
      <c r="CZE56" s="2"/>
      <c r="CZF56" s="2"/>
      <c r="CZG56" s="2"/>
      <c r="CZH56" s="2"/>
      <c r="CZI56" s="2"/>
      <c r="CZJ56" s="2"/>
      <c r="CZK56" s="2"/>
      <c r="CZL56" s="2"/>
      <c r="CZM56" s="2"/>
      <c r="CZN56" s="2"/>
      <c r="CZO56" s="2"/>
      <c r="CZP56" s="2"/>
      <c r="CZQ56" s="2"/>
      <c r="CZR56" s="2"/>
      <c r="CZS56" s="2"/>
      <c r="CZT56" s="2"/>
      <c r="CZU56" s="2"/>
      <c r="CZV56" s="2"/>
      <c r="CZW56" s="2"/>
      <c r="CZX56" s="2"/>
      <c r="CZY56" s="2"/>
      <c r="CZZ56" s="2"/>
      <c r="DAA56" s="2"/>
      <c r="DAB56" s="2"/>
      <c r="DAC56" s="2"/>
      <c r="DAD56" s="2"/>
      <c r="DAE56" s="2"/>
      <c r="DAF56" s="2"/>
      <c r="DAG56" s="2"/>
      <c r="DAH56" s="2"/>
      <c r="DAI56" s="2"/>
      <c r="DAJ56" s="2"/>
      <c r="DAK56" s="2"/>
      <c r="DAL56" s="2"/>
      <c r="DAM56" s="2"/>
      <c r="DAN56" s="2"/>
      <c r="DAO56" s="2"/>
      <c r="DAP56" s="2"/>
      <c r="DAQ56" s="2"/>
      <c r="DAR56" s="2"/>
      <c r="DAS56" s="2"/>
      <c r="DAT56" s="2"/>
      <c r="DAU56" s="2"/>
      <c r="DAV56" s="2"/>
      <c r="DAW56" s="2"/>
      <c r="DAX56" s="2"/>
      <c r="DAY56" s="2"/>
      <c r="DAZ56" s="2"/>
      <c r="DBA56" s="2"/>
      <c r="DBB56" s="2"/>
      <c r="DBC56" s="2"/>
      <c r="DBD56" s="2"/>
      <c r="DBE56" s="2"/>
      <c r="DBF56" s="2"/>
      <c r="DBG56" s="2"/>
      <c r="DBH56" s="2"/>
      <c r="DBI56" s="2"/>
      <c r="DBJ56" s="2"/>
      <c r="DBK56" s="2"/>
      <c r="DBL56" s="2"/>
      <c r="DBM56" s="2"/>
      <c r="DBN56" s="2"/>
      <c r="DBO56" s="2"/>
      <c r="DBP56" s="2"/>
      <c r="DBQ56" s="2"/>
      <c r="DBR56" s="2"/>
      <c r="DBS56" s="2"/>
      <c r="DBT56" s="2"/>
      <c r="DBU56" s="2"/>
      <c r="DBV56" s="2"/>
      <c r="DBW56" s="2"/>
      <c r="DBX56" s="2"/>
      <c r="DBY56" s="2"/>
      <c r="DBZ56" s="2"/>
      <c r="DCA56" s="2"/>
      <c r="DCB56" s="2"/>
      <c r="DCC56" s="2"/>
      <c r="DCD56" s="2"/>
      <c r="DCE56" s="2"/>
      <c r="DCF56" s="2"/>
      <c r="DCG56" s="2"/>
      <c r="DCH56" s="2"/>
      <c r="DCI56" s="2"/>
      <c r="DCJ56" s="2"/>
      <c r="DCK56" s="2"/>
      <c r="DCL56" s="2"/>
      <c r="DCM56" s="2"/>
      <c r="DCN56" s="2"/>
      <c r="DCO56" s="2"/>
      <c r="DCP56" s="2"/>
      <c r="DCQ56" s="2"/>
      <c r="DCR56" s="2"/>
      <c r="DCS56" s="2"/>
      <c r="DCT56" s="2"/>
      <c r="DCU56" s="2"/>
      <c r="DCV56" s="2"/>
      <c r="DCW56" s="2"/>
      <c r="DCX56" s="2"/>
      <c r="DCY56" s="2"/>
      <c r="DCZ56" s="2"/>
      <c r="DDA56" s="2"/>
      <c r="DDB56" s="2"/>
      <c r="DDC56" s="2"/>
      <c r="DDD56" s="2"/>
      <c r="DDE56" s="2"/>
      <c r="DDF56" s="2"/>
      <c r="DDG56" s="2"/>
      <c r="DDH56" s="2"/>
      <c r="DDI56" s="2"/>
      <c r="DDJ56" s="2"/>
      <c r="DDK56" s="2"/>
      <c r="DDL56" s="2"/>
      <c r="DDM56" s="2"/>
      <c r="DDN56" s="2"/>
      <c r="DDO56" s="2"/>
      <c r="DDP56" s="2"/>
      <c r="DDQ56" s="2"/>
      <c r="DDR56" s="2"/>
      <c r="DDS56" s="2"/>
      <c r="DDT56" s="2"/>
      <c r="DDU56" s="2"/>
      <c r="DDV56" s="2"/>
      <c r="DDW56" s="2"/>
      <c r="DDX56" s="2"/>
      <c r="DDY56" s="2"/>
      <c r="DDZ56" s="2"/>
      <c r="DEA56" s="2"/>
      <c r="DEB56" s="2"/>
      <c r="DEC56" s="2"/>
      <c r="DED56" s="2"/>
      <c r="DEE56" s="2"/>
      <c r="DEF56" s="2"/>
      <c r="DEG56" s="2"/>
      <c r="DEH56" s="2"/>
      <c r="DEI56" s="2"/>
      <c r="DEJ56" s="2"/>
      <c r="DEK56" s="2"/>
      <c r="DEL56" s="2"/>
      <c r="DEM56" s="2"/>
      <c r="DEN56" s="2"/>
      <c r="DEO56" s="2"/>
      <c r="DEP56" s="2"/>
      <c r="DEQ56" s="2"/>
      <c r="DER56" s="2"/>
      <c r="DES56" s="2"/>
      <c r="DET56" s="2"/>
      <c r="DEU56" s="2"/>
      <c r="DEV56" s="2"/>
      <c r="DEW56" s="2"/>
      <c r="DEX56" s="2"/>
      <c r="DEY56" s="2"/>
      <c r="DEZ56" s="2"/>
      <c r="DFA56" s="2"/>
      <c r="DFB56" s="2"/>
      <c r="DFC56" s="2"/>
      <c r="DFD56" s="2"/>
      <c r="DFE56" s="2"/>
      <c r="DFF56" s="2"/>
      <c r="DFG56" s="2"/>
      <c r="DFH56" s="2"/>
      <c r="DFI56" s="2"/>
      <c r="DFJ56" s="2"/>
      <c r="DFK56" s="2"/>
      <c r="DFL56" s="2"/>
      <c r="DFM56" s="2"/>
      <c r="DFN56" s="2"/>
      <c r="DFO56" s="2"/>
      <c r="DFP56" s="2"/>
      <c r="DFQ56" s="2"/>
      <c r="DFR56" s="2"/>
      <c r="DFS56" s="2"/>
      <c r="DFT56" s="2"/>
      <c r="DFU56" s="2"/>
      <c r="DFV56" s="2"/>
      <c r="DFW56" s="2"/>
      <c r="DFX56" s="2"/>
      <c r="DFY56" s="2"/>
      <c r="DFZ56" s="2"/>
      <c r="DGA56" s="2"/>
      <c r="DGB56" s="2"/>
      <c r="DGC56" s="2"/>
      <c r="DGD56" s="2"/>
      <c r="DGE56" s="2"/>
      <c r="DGF56" s="2"/>
      <c r="DGG56" s="2"/>
      <c r="DGH56" s="2"/>
      <c r="DGI56" s="2"/>
      <c r="DGJ56" s="2"/>
      <c r="DGK56" s="2"/>
      <c r="DGL56" s="2"/>
      <c r="DGM56" s="2"/>
      <c r="DGN56" s="2"/>
      <c r="DGO56" s="2"/>
      <c r="DGP56" s="2"/>
      <c r="DGQ56" s="2"/>
      <c r="DGR56" s="2"/>
      <c r="DGS56" s="2"/>
      <c r="DGT56" s="2"/>
      <c r="DGU56" s="2"/>
      <c r="DGV56" s="2"/>
      <c r="DGW56" s="2"/>
      <c r="DGX56" s="2"/>
      <c r="DGY56" s="2"/>
      <c r="DGZ56" s="2"/>
      <c r="DHA56" s="2"/>
      <c r="DHB56" s="2"/>
      <c r="DHC56" s="2"/>
      <c r="DHD56" s="2"/>
      <c r="DHE56" s="2"/>
      <c r="DHF56" s="2"/>
      <c r="DHG56" s="2"/>
      <c r="DHH56" s="2"/>
      <c r="DHI56" s="2"/>
      <c r="DHJ56" s="2"/>
      <c r="DHK56" s="2"/>
      <c r="DHL56" s="2"/>
      <c r="DHM56" s="2"/>
      <c r="DHN56" s="2"/>
      <c r="DHO56" s="2"/>
      <c r="DHP56" s="2"/>
      <c r="DHQ56" s="2"/>
      <c r="DHR56" s="2"/>
      <c r="DHS56" s="2"/>
      <c r="DHT56" s="2"/>
      <c r="DHU56" s="2"/>
      <c r="DHV56" s="2"/>
      <c r="DHW56" s="2"/>
      <c r="DHX56" s="2"/>
      <c r="DHY56" s="2"/>
      <c r="DHZ56" s="2"/>
      <c r="DIA56" s="2"/>
      <c r="DIB56" s="2"/>
      <c r="DIC56" s="2"/>
      <c r="DID56" s="2"/>
      <c r="DIE56" s="2"/>
      <c r="DIF56" s="2"/>
      <c r="DIG56" s="2"/>
      <c r="DIH56" s="2"/>
      <c r="DII56" s="2"/>
      <c r="DIJ56" s="2"/>
      <c r="DIK56" s="2"/>
      <c r="DIL56" s="2"/>
      <c r="DIM56" s="2"/>
      <c r="DIN56" s="2"/>
      <c r="DIO56" s="2"/>
      <c r="DIP56" s="2"/>
      <c r="DIQ56" s="2"/>
      <c r="DIR56" s="2"/>
      <c r="DIS56" s="2"/>
      <c r="DIT56" s="2"/>
      <c r="DIU56" s="2"/>
      <c r="DIV56" s="2"/>
      <c r="DIW56" s="2"/>
      <c r="DIX56" s="2"/>
      <c r="DIY56" s="2"/>
      <c r="DIZ56" s="2"/>
      <c r="DJA56" s="2"/>
      <c r="DJB56" s="2"/>
      <c r="DJC56" s="2"/>
      <c r="DJD56" s="2"/>
      <c r="DJE56" s="2"/>
      <c r="DJF56" s="2"/>
      <c r="DJG56" s="2"/>
      <c r="DJH56" s="2"/>
      <c r="DJI56" s="2"/>
      <c r="DJJ56" s="2"/>
      <c r="DJK56" s="2"/>
      <c r="DJL56" s="2"/>
      <c r="DJM56" s="2"/>
      <c r="DJN56" s="2"/>
      <c r="DJO56" s="2"/>
      <c r="DJP56" s="2"/>
      <c r="DJQ56" s="2"/>
      <c r="DJR56" s="2"/>
      <c r="DJS56" s="2"/>
      <c r="DJT56" s="2"/>
      <c r="DJU56" s="2"/>
      <c r="DJV56" s="2"/>
      <c r="DJW56" s="2"/>
      <c r="DJX56" s="2"/>
      <c r="DJY56" s="2"/>
      <c r="DJZ56" s="2"/>
      <c r="DKA56" s="2"/>
      <c r="DKB56" s="2"/>
      <c r="DKC56" s="2"/>
      <c r="DKD56" s="2"/>
      <c r="DKE56" s="2"/>
      <c r="DKF56" s="2"/>
      <c r="DKG56" s="2"/>
      <c r="DKH56" s="2"/>
      <c r="DKI56" s="2"/>
      <c r="DKJ56" s="2"/>
      <c r="DKK56" s="2"/>
      <c r="DKL56" s="2"/>
      <c r="DKM56" s="2"/>
      <c r="DKN56" s="2"/>
      <c r="DKO56" s="2"/>
      <c r="DKP56" s="2"/>
      <c r="DKQ56" s="2"/>
      <c r="DKR56" s="2"/>
      <c r="DKS56" s="2"/>
      <c r="DKT56" s="2"/>
      <c r="DKU56" s="2"/>
      <c r="DKV56" s="2"/>
      <c r="DKW56" s="2"/>
      <c r="DKX56" s="2"/>
      <c r="DKY56" s="2"/>
      <c r="DKZ56" s="2"/>
      <c r="DLA56" s="2"/>
      <c r="DLB56" s="2"/>
      <c r="DLC56" s="2"/>
      <c r="DLD56" s="2"/>
      <c r="DLE56" s="2"/>
      <c r="DLF56" s="2"/>
      <c r="DLG56" s="2"/>
      <c r="DLH56" s="2"/>
      <c r="DLI56" s="2"/>
      <c r="DLJ56" s="2"/>
      <c r="DLK56" s="2"/>
      <c r="DLL56" s="2"/>
      <c r="DLM56" s="2"/>
      <c r="DLN56" s="2"/>
      <c r="DLO56" s="2"/>
      <c r="DLP56" s="2"/>
      <c r="DLQ56" s="2"/>
      <c r="DLR56" s="2"/>
      <c r="DLS56" s="2"/>
      <c r="DLT56" s="2"/>
      <c r="DLU56" s="2"/>
      <c r="DLV56" s="2"/>
      <c r="DLW56" s="2"/>
      <c r="DLX56" s="2"/>
      <c r="DLY56" s="2"/>
      <c r="DLZ56" s="2"/>
      <c r="DMA56" s="2"/>
      <c r="DMB56" s="2"/>
      <c r="DMC56" s="2"/>
      <c r="DMD56" s="2"/>
      <c r="DME56" s="2"/>
      <c r="DMF56" s="2"/>
      <c r="DMG56" s="2"/>
      <c r="DMH56" s="2"/>
      <c r="DMI56" s="2"/>
      <c r="DMJ56" s="2"/>
      <c r="DMK56" s="2"/>
      <c r="DML56" s="2"/>
      <c r="DMM56" s="2"/>
      <c r="DMN56" s="2"/>
      <c r="DMO56" s="2"/>
      <c r="DMP56" s="2"/>
      <c r="DMQ56" s="2"/>
      <c r="DMR56" s="2"/>
      <c r="DMS56" s="2"/>
      <c r="DMT56" s="2"/>
      <c r="DMU56" s="2"/>
      <c r="DMV56" s="2"/>
      <c r="DMW56" s="2"/>
      <c r="DMX56" s="2"/>
      <c r="DMY56" s="2"/>
      <c r="DMZ56" s="2"/>
      <c r="DNA56" s="2"/>
      <c r="DNB56" s="2"/>
      <c r="DNC56" s="2"/>
      <c r="DND56" s="2"/>
      <c r="DNE56" s="2"/>
      <c r="DNF56" s="2"/>
      <c r="DNG56" s="2"/>
      <c r="DNH56" s="2"/>
      <c r="DNI56" s="2"/>
      <c r="DNJ56" s="2"/>
      <c r="DNK56" s="2"/>
      <c r="DNL56" s="2"/>
      <c r="DNM56" s="2"/>
      <c r="DNN56" s="2"/>
      <c r="DNO56" s="2"/>
      <c r="DNP56" s="2"/>
      <c r="DNQ56" s="2"/>
      <c r="DNR56" s="2"/>
      <c r="DNS56" s="2"/>
      <c r="DNT56" s="2"/>
      <c r="DNU56" s="2"/>
      <c r="DNV56" s="2"/>
      <c r="DNW56" s="2"/>
      <c r="DNX56" s="2"/>
      <c r="DNY56" s="2"/>
      <c r="DNZ56" s="2"/>
      <c r="DOA56" s="2"/>
      <c r="DOB56" s="2"/>
      <c r="DOC56" s="2"/>
      <c r="DOD56" s="2"/>
      <c r="DOE56" s="2"/>
      <c r="DOF56" s="2"/>
      <c r="DOG56" s="2"/>
      <c r="DOH56" s="2"/>
      <c r="DOI56" s="2"/>
      <c r="DOJ56" s="2"/>
      <c r="DOK56" s="2"/>
      <c r="DOL56" s="2"/>
      <c r="DOM56" s="2"/>
      <c r="DON56" s="2"/>
      <c r="DOO56" s="2"/>
      <c r="DOP56" s="2"/>
      <c r="DOQ56" s="2"/>
      <c r="DOR56" s="2"/>
      <c r="DOS56" s="2"/>
      <c r="DOT56" s="2"/>
      <c r="DOU56" s="2"/>
      <c r="DOV56" s="2"/>
      <c r="DOW56" s="2"/>
      <c r="DOX56" s="2"/>
      <c r="DOY56" s="2"/>
      <c r="DOZ56" s="2"/>
      <c r="DPA56" s="2"/>
      <c r="DPB56" s="2"/>
      <c r="DPC56" s="2"/>
      <c r="DPD56" s="2"/>
      <c r="DPE56" s="2"/>
      <c r="DPF56" s="2"/>
      <c r="DPG56" s="2"/>
      <c r="DPH56" s="2"/>
      <c r="DPI56" s="2"/>
      <c r="DPJ56" s="2"/>
      <c r="DPK56" s="2"/>
      <c r="DPL56" s="2"/>
      <c r="DPM56" s="2"/>
      <c r="DPN56" s="2"/>
      <c r="DPO56" s="2"/>
      <c r="DPP56" s="2"/>
      <c r="DPQ56" s="2"/>
      <c r="DPR56" s="2"/>
      <c r="DPS56" s="2"/>
      <c r="DPT56" s="2"/>
      <c r="DPU56" s="2"/>
      <c r="DPV56" s="2"/>
      <c r="DPW56" s="2"/>
      <c r="DPX56" s="2"/>
      <c r="DPY56" s="2"/>
      <c r="DPZ56" s="2"/>
      <c r="DQA56" s="2"/>
      <c r="DQB56" s="2"/>
      <c r="DQC56" s="2"/>
      <c r="DQD56" s="2"/>
      <c r="DQE56" s="2"/>
      <c r="DQF56" s="2"/>
      <c r="DQG56" s="2"/>
      <c r="DQH56" s="2"/>
      <c r="DQI56" s="2"/>
      <c r="DQJ56" s="2"/>
      <c r="DQK56" s="2"/>
      <c r="DQL56" s="2"/>
      <c r="DQM56" s="2"/>
      <c r="DQN56" s="2"/>
      <c r="DQO56" s="2"/>
      <c r="DQP56" s="2"/>
      <c r="DQQ56" s="2"/>
      <c r="DQR56" s="2"/>
      <c r="DQS56" s="2"/>
      <c r="DQT56" s="2"/>
      <c r="DQU56" s="2"/>
      <c r="DQV56" s="2"/>
      <c r="DQW56" s="2"/>
      <c r="DQX56" s="2"/>
      <c r="DQY56" s="2"/>
      <c r="DQZ56" s="2"/>
      <c r="DRA56" s="2"/>
      <c r="DRB56" s="2"/>
      <c r="DRC56" s="2"/>
      <c r="DRD56" s="2"/>
      <c r="DRE56" s="2"/>
      <c r="DRF56" s="2"/>
      <c r="DRG56" s="2"/>
      <c r="DRH56" s="2"/>
      <c r="DRI56" s="2"/>
      <c r="DRJ56" s="2"/>
      <c r="DRK56" s="2"/>
      <c r="DRL56" s="2"/>
      <c r="DRM56" s="2"/>
      <c r="DRN56" s="2"/>
      <c r="DRO56" s="2"/>
      <c r="DRP56" s="2"/>
      <c r="DRQ56" s="2"/>
      <c r="DRR56" s="2"/>
      <c r="DRS56" s="2"/>
      <c r="DRT56" s="2"/>
      <c r="DRU56" s="2"/>
      <c r="DRV56" s="2"/>
      <c r="DRW56" s="2"/>
      <c r="DRX56" s="2"/>
      <c r="DRY56" s="2"/>
      <c r="DRZ56" s="2"/>
      <c r="DSA56" s="2"/>
      <c r="DSB56" s="2"/>
      <c r="DSC56" s="2"/>
      <c r="DSD56" s="2"/>
      <c r="DSE56" s="2"/>
      <c r="DSF56" s="2"/>
      <c r="DSG56" s="2"/>
      <c r="DSH56" s="2"/>
      <c r="DSI56" s="2"/>
      <c r="DSJ56" s="2"/>
      <c r="DSK56" s="2"/>
      <c r="DSL56" s="2"/>
      <c r="DSM56" s="2"/>
      <c r="DSN56" s="2"/>
      <c r="DSO56" s="2"/>
      <c r="DSP56" s="2"/>
      <c r="DSQ56" s="2"/>
      <c r="DSR56" s="2"/>
      <c r="DSS56" s="2"/>
      <c r="DST56" s="2"/>
      <c r="DSU56" s="2"/>
      <c r="DSV56" s="2"/>
      <c r="DSW56" s="2"/>
      <c r="DSX56" s="2"/>
      <c r="DSY56" s="2"/>
      <c r="DSZ56" s="2"/>
      <c r="DTA56" s="2"/>
      <c r="DTB56" s="2"/>
      <c r="DTC56" s="2"/>
      <c r="DTD56" s="2"/>
      <c r="DTE56" s="2"/>
      <c r="DTF56" s="2"/>
      <c r="DTG56" s="2"/>
      <c r="DTH56" s="2"/>
      <c r="DTI56" s="2"/>
      <c r="DTJ56" s="2"/>
      <c r="DTK56" s="2"/>
      <c r="DTL56" s="2"/>
      <c r="DTM56" s="2"/>
      <c r="DTN56" s="2"/>
      <c r="DTO56" s="2"/>
      <c r="DTP56" s="2"/>
      <c r="DTQ56" s="2"/>
      <c r="DTR56" s="2"/>
      <c r="DTS56" s="2"/>
      <c r="DTT56" s="2"/>
      <c r="DTU56" s="2"/>
      <c r="DTV56" s="2"/>
      <c r="DTW56" s="2"/>
      <c r="DTX56" s="2"/>
      <c r="DTY56" s="2"/>
      <c r="DTZ56" s="2"/>
      <c r="DUA56" s="2"/>
      <c r="DUB56" s="2"/>
      <c r="DUC56" s="2"/>
      <c r="DUD56" s="2"/>
      <c r="DUE56" s="2"/>
      <c r="DUF56" s="2"/>
      <c r="DUG56" s="2"/>
      <c r="DUH56" s="2"/>
      <c r="DUI56" s="2"/>
      <c r="DUJ56" s="2"/>
      <c r="DUK56" s="2"/>
      <c r="DUL56" s="2"/>
      <c r="DUM56" s="2"/>
      <c r="DUN56" s="2"/>
      <c r="DUO56" s="2"/>
      <c r="DUP56" s="2"/>
      <c r="DUQ56" s="2"/>
      <c r="DUR56" s="2"/>
      <c r="DUS56" s="2"/>
      <c r="DUT56" s="2"/>
      <c r="DUU56" s="2"/>
      <c r="DUV56" s="2"/>
      <c r="DUW56" s="2"/>
      <c r="DUX56" s="2"/>
      <c r="DUY56" s="2"/>
      <c r="DUZ56" s="2"/>
      <c r="DVA56" s="2"/>
      <c r="DVB56" s="2"/>
      <c r="DVC56" s="2"/>
      <c r="DVD56" s="2"/>
      <c r="DVE56" s="2"/>
      <c r="DVF56" s="2"/>
      <c r="DVG56" s="2"/>
      <c r="DVH56" s="2"/>
      <c r="DVI56" s="2"/>
      <c r="DVJ56" s="2"/>
      <c r="DVK56" s="2"/>
      <c r="DVL56" s="2"/>
      <c r="DVM56" s="2"/>
      <c r="DVN56" s="2"/>
      <c r="DVO56" s="2"/>
      <c r="DVP56" s="2"/>
      <c r="DVQ56" s="2"/>
      <c r="DVR56" s="2"/>
      <c r="DVS56" s="2"/>
      <c r="DVT56" s="2"/>
      <c r="DVU56" s="2"/>
      <c r="DVV56" s="2"/>
      <c r="DVW56" s="2"/>
      <c r="DVX56" s="2"/>
      <c r="DVY56" s="2"/>
      <c r="DVZ56" s="2"/>
      <c r="DWA56" s="2"/>
      <c r="DWB56" s="2"/>
      <c r="DWC56" s="2"/>
      <c r="DWD56" s="2"/>
      <c r="DWE56" s="2"/>
      <c r="DWF56" s="2"/>
      <c r="DWG56" s="2"/>
      <c r="DWH56" s="2"/>
      <c r="DWI56" s="2"/>
      <c r="DWJ56" s="2"/>
      <c r="DWK56" s="2"/>
      <c r="DWL56" s="2"/>
      <c r="DWM56" s="2"/>
      <c r="DWN56" s="2"/>
      <c r="DWO56" s="2"/>
      <c r="DWP56" s="2"/>
      <c r="DWQ56" s="2"/>
      <c r="DWR56" s="2"/>
      <c r="DWS56" s="2"/>
      <c r="DWT56" s="2"/>
      <c r="DWU56" s="2"/>
      <c r="DWV56" s="2"/>
      <c r="DWW56" s="2"/>
      <c r="DWX56" s="2"/>
      <c r="DWY56" s="2"/>
      <c r="DWZ56" s="2"/>
      <c r="DXA56" s="2"/>
      <c r="DXB56" s="2"/>
      <c r="DXC56" s="2"/>
      <c r="DXD56" s="2"/>
      <c r="DXE56" s="2"/>
      <c r="DXF56" s="2"/>
      <c r="DXG56" s="2"/>
      <c r="DXH56" s="2"/>
      <c r="DXI56" s="2"/>
      <c r="DXJ56" s="2"/>
      <c r="DXK56" s="2"/>
      <c r="DXL56" s="2"/>
      <c r="DXM56" s="2"/>
      <c r="DXN56" s="2"/>
      <c r="DXO56" s="2"/>
      <c r="DXP56" s="2"/>
      <c r="DXQ56" s="2"/>
      <c r="DXR56" s="2"/>
      <c r="DXS56" s="2"/>
      <c r="DXT56" s="2"/>
      <c r="DXU56" s="2"/>
      <c r="DXV56" s="2"/>
      <c r="DXW56" s="2"/>
      <c r="DXX56" s="2"/>
      <c r="DXY56" s="2"/>
      <c r="DXZ56" s="2"/>
      <c r="DYA56" s="2"/>
      <c r="DYB56" s="2"/>
      <c r="DYC56" s="2"/>
      <c r="DYD56" s="2"/>
      <c r="DYE56" s="2"/>
      <c r="DYF56" s="2"/>
      <c r="DYG56" s="2"/>
      <c r="DYH56" s="2"/>
      <c r="DYI56" s="2"/>
      <c r="DYJ56" s="2"/>
      <c r="DYK56" s="2"/>
      <c r="DYL56" s="2"/>
      <c r="DYM56" s="2"/>
      <c r="DYN56" s="2"/>
      <c r="DYO56" s="2"/>
      <c r="DYP56" s="2"/>
      <c r="DYQ56" s="2"/>
      <c r="DYR56" s="2"/>
      <c r="DYS56" s="2"/>
      <c r="DYT56" s="2"/>
      <c r="DYU56" s="2"/>
      <c r="DYV56" s="2"/>
      <c r="DYW56" s="2"/>
      <c r="DYX56" s="2"/>
      <c r="DYY56" s="2"/>
      <c r="DYZ56" s="2"/>
      <c r="DZA56" s="2"/>
      <c r="DZB56" s="2"/>
      <c r="DZC56" s="2"/>
      <c r="DZD56" s="2"/>
      <c r="DZE56" s="2"/>
      <c r="DZF56" s="2"/>
      <c r="DZG56" s="2"/>
      <c r="DZH56" s="2"/>
      <c r="DZI56" s="2"/>
      <c r="DZJ56" s="2"/>
      <c r="DZK56" s="2"/>
      <c r="DZL56" s="2"/>
      <c r="DZM56" s="2"/>
      <c r="DZN56" s="2"/>
      <c r="DZO56" s="2"/>
      <c r="DZP56" s="2"/>
      <c r="DZQ56" s="2"/>
      <c r="DZR56" s="2"/>
      <c r="DZS56" s="2"/>
      <c r="DZT56" s="2"/>
      <c r="DZU56" s="2"/>
      <c r="DZV56" s="2"/>
      <c r="DZW56" s="2"/>
      <c r="DZX56" s="2"/>
      <c r="DZY56" s="2"/>
      <c r="DZZ56" s="2"/>
      <c r="EAA56" s="2"/>
      <c r="EAB56" s="2"/>
      <c r="EAC56" s="2"/>
      <c r="EAD56" s="2"/>
      <c r="EAE56" s="2"/>
      <c r="EAF56" s="2"/>
      <c r="EAG56" s="2"/>
      <c r="EAH56" s="2"/>
      <c r="EAI56" s="2"/>
      <c r="EAJ56" s="2"/>
      <c r="EAK56" s="2"/>
      <c r="EAL56" s="2"/>
      <c r="EAM56" s="2"/>
      <c r="EAN56" s="2"/>
      <c r="EAO56" s="2"/>
      <c r="EAP56" s="2"/>
      <c r="EAQ56" s="2"/>
      <c r="EAR56" s="2"/>
      <c r="EAS56" s="2"/>
      <c r="EAT56" s="2"/>
      <c r="EAU56" s="2"/>
      <c r="EAV56" s="2"/>
      <c r="EAW56" s="2"/>
      <c r="EAX56" s="2"/>
      <c r="EAY56" s="2"/>
      <c r="EAZ56" s="2"/>
      <c r="EBA56" s="2"/>
      <c r="EBB56" s="2"/>
      <c r="EBC56" s="2"/>
      <c r="EBD56" s="2"/>
      <c r="EBE56" s="2"/>
      <c r="EBF56" s="2"/>
      <c r="EBG56" s="2"/>
      <c r="EBH56" s="2"/>
      <c r="EBI56" s="2"/>
      <c r="EBJ56" s="2"/>
      <c r="EBK56" s="2"/>
      <c r="EBL56" s="2"/>
      <c r="EBM56" s="2"/>
      <c r="EBN56" s="2"/>
      <c r="EBO56" s="2"/>
      <c r="EBP56" s="2"/>
      <c r="EBQ56" s="2"/>
      <c r="EBR56" s="2"/>
      <c r="EBS56" s="2"/>
      <c r="EBT56" s="2"/>
      <c r="EBU56" s="2"/>
      <c r="EBV56" s="2"/>
      <c r="EBW56" s="2"/>
      <c r="EBX56" s="2"/>
      <c r="EBY56" s="2"/>
      <c r="EBZ56" s="2"/>
      <c r="ECA56" s="2"/>
      <c r="ECB56" s="2"/>
      <c r="ECC56" s="2"/>
      <c r="ECD56" s="2"/>
      <c r="ECE56" s="2"/>
      <c r="ECF56" s="2"/>
      <c r="ECG56" s="2"/>
      <c r="ECH56" s="2"/>
      <c r="ECI56" s="2"/>
      <c r="ECJ56" s="2"/>
      <c r="ECK56" s="2"/>
      <c r="ECL56" s="2"/>
      <c r="ECM56" s="2"/>
      <c r="ECN56" s="2"/>
      <c r="ECO56" s="2"/>
      <c r="ECP56" s="2"/>
      <c r="ECQ56" s="2"/>
      <c r="ECR56" s="2"/>
      <c r="ECS56" s="2"/>
      <c r="ECT56" s="2"/>
      <c r="ECU56" s="2"/>
      <c r="ECV56" s="2"/>
      <c r="ECW56" s="2"/>
      <c r="ECX56" s="2"/>
      <c r="ECY56" s="2"/>
      <c r="ECZ56" s="2"/>
      <c r="EDA56" s="2"/>
      <c r="EDB56" s="2"/>
      <c r="EDC56" s="2"/>
      <c r="EDD56" s="2"/>
      <c r="EDE56" s="2"/>
      <c r="EDF56" s="2"/>
      <c r="EDG56" s="2"/>
      <c r="EDH56" s="2"/>
      <c r="EDI56" s="2"/>
      <c r="EDJ56" s="2"/>
      <c r="EDK56" s="2"/>
      <c r="EDL56" s="2"/>
      <c r="EDM56" s="2"/>
      <c r="EDN56" s="2"/>
      <c r="EDO56" s="2"/>
      <c r="EDP56" s="2"/>
      <c r="EDQ56" s="2"/>
      <c r="EDR56" s="2"/>
      <c r="EDS56" s="2"/>
      <c r="EDT56" s="2"/>
      <c r="EDU56" s="2"/>
      <c r="EDV56" s="2"/>
      <c r="EDW56" s="2"/>
      <c r="EDX56" s="2"/>
      <c r="EDY56" s="2"/>
      <c r="EDZ56" s="2"/>
      <c r="EEA56" s="2"/>
      <c r="EEB56" s="2"/>
      <c r="EEC56" s="2"/>
      <c r="EED56" s="2"/>
      <c r="EEE56" s="2"/>
      <c r="EEF56" s="2"/>
      <c r="EEG56" s="2"/>
      <c r="EEH56" s="2"/>
      <c r="EEI56" s="2"/>
      <c r="EEJ56" s="2"/>
      <c r="EEK56" s="2"/>
      <c r="EEL56" s="2"/>
      <c r="EEM56" s="2"/>
      <c r="EEN56" s="2"/>
      <c r="EEO56" s="2"/>
      <c r="EEP56" s="2"/>
      <c r="EEQ56" s="2"/>
      <c r="EER56" s="2"/>
      <c r="EES56" s="2"/>
      <c r="EET56" s="2"/>
      <c r="EEU56" s="2"/>
      <c r="EEV56" s="2"/>
      <c r="EEW56" s="2"/>
      <c r="EEX56" s="2"/>
      <c r="EEY56" s="2"/>
      <c r="EEZ56" s="2"/>
      <c r="EFA56" s="2"/>
      <c r="EFB56" s="2"/>
      <c r="EFC56" s="2"/>
      <c r="EFD56" s="2"/>
      <c r="EFE56" s="2"/>
      <c r="EFF56" s="2"/>
      <c r="EFG56" s="2"/>
      <c r="EFH56" s="2"/>
      <c r="EFI56" s="2"/>
      <c r="EFJ56" s="2"/>
      <c r="EFK56" s="2"/>
      <c r="EFL56" s="2"/>
      <c r="EFM56" s="2"/>
      <c r="EFN56" s="2"/>
      <c r="EFO56" s="2"/>
      <c r="EFP56" s="2"/>
      <c r="EFQ56" s="2"/>
      <c r="EFR56" s="2"/>
      <c r="EFS56" s="2"/>
      <c r="EFT56" s="2"/>
      <c r="EFU56" s="2"/>
      <c r="EFV56" s="2"/>
      <c r="EFW56" s="2"/>
      <c r="EFX56" s="2"/>
      <c r="EFY56" s="2"/>
      <c r="EFZ56" s="2"/>
      <c r="EGA56" s="2"/>
      <c r="EGB56" s="2"/>
      <c r="EGC56" s="2"/>
      <c r="EGD56" s="2"/>
      <c r="EGE56" s="2"/>
      <c r="EGF56" s="2"/>
      <c r="EGG56" s="2"/>
      <c r="EGH56" s="2"/>
      <c r="EGI56" s="2"/>
      <c r="EGJ56" s="2"/>
      <c r="EGK56" s="2"/>
      <c r="EGL56" s="2"/>
      <c r="EGM56" s="2"/>
      <c r="EGN56" s="2"/>
      <c r="EGO56" s="2"/>
      <c r="EGP56" s="2"/>
      <c r="EGQ56" s="2"/>
      <c r="EGR56" s="2"/>
      <c r="EGS56" s="2"/>
      <c r="EGT56" s="2"/>
      <c r="EGU56" s="2"/>
      <c r="EGV56" s="2"/>
      <c r="EGW56" s="2"/>
      <c r="EGX56" s="2"/>
      <c r="EGY56" s="2"/>
      <c r="EGZ56" s="2"/>
      <c r="EHA56" s="2"/>
      <c r="EHB56" s="2"/>
      <c r="EHC56" s="2"/>
      <c r="EHD56" s="2"/>
      <c r="EHE56" s="2"/>
      <c r="EHF56" s="2"/>
      <c r="EHG56" s="2"/>
      <c r="EHH56" s="2"/>
      <c r="EHI56" s="2"/>
      <c r="EHJ56" s="2"/>
      <c r="EHK56" s="2"/>
      <c r="EHL56" s="2"/>
      <c r="EHM56" s="2"/>
      <c r="EHN56" s="2"/>
      <c r="EHO56" s="2"/>
      <c r="EHP56" s="2"/>
      <c r="EHQ56" s="2"/>
      <c r="EHR56" s="2"/>
      <c r="EHS56" s="2"/>
      <c r="EHT56" s="2"/>
      <c r="EHU56" s="2"/>
      <c r="EHV56" s="2"/>
      <c r="EHW56" s="2"/>
      <c r="EHX56" s="2"/>
      <c r="EHY56" s="2"/>
      <c r="EHZ56" s="2"/>
      <c r="EIA56" s="2"/>
      <c r="EIB56" s="2"/>
      <c r="EIC56" s="2"/>
      <c r="EID56" s="2"/>
      <c r="EIE56" s="2"/>
      <c r="EIF56" s="2"/>
      <c r="EIG56" s="2"/>
      <c r="EIH56" s="2"/>
      <c r="EII56" s="2"/>
      <c r="EIJ56" s="2"/>
      <c r="EIK56" s="2"/>
      <c r="EIL56" s="2"/>
      <c r="EIM56" s="2"/>
      <c r="EIN56" s="2"/>
      <c r="EIO56" s="2"/>
      <c r="EIP56" s="2"/>
      <c r="EIQ56" s="2"/>
      <c r="EIR56" s="2"/>
      <c r="EIS56" s="2"/>
      <c r="EIT56" s="2"/>
      <c r="EIU56" s="2"/>
      <c r="EIV56" s="2"/>
      <c r="EIW56" s="2"/>
      <c r="EIX56" s="2"/>
      <c r="EIY56" s="2"/>
      <c r="EIZ56" s="2"/>
      <c r="EJA56" s="2"/>
      <c r="EJB56" s="2"/>
      <c r="EJC56" s="2"/>
      <c r="EJD56" s="2"/>
      <c r="EJE56" s="2"/>
      <c r="EJF56" s="2"/>
      <c r="EJG56" s="2"/>
      <c r="EJH56" s="2"/>
      <c r="EJI56" s="2"/>
      <c r="EJJ56" s="2"/>
      <c r="EJK56" s="2"/>
      <c r="EJL56" s="2"/>
      <c r="EJM56" s="2"/>
      <c r="EJN56" s="2"/>
      <c r="EJO56" s="2"/>
      <c r="EJP56" s="2"/>
      <c r="EJQ56" s="2"/>
      <c r="EJR56" s="2"/>
      <c r="EJS56" s="2"/>
      <c r="EJT56" s="2"/>
      <c r="EJU56" s="2"/>
      <c r="EJV56" s="2"/>
      <c r="EJW56" s="2"/>
      <c r="EJX56" s="2"/>
      <c r="EJY56" s="2"/>
      <c r="EJZ56" s="2"/>
      <c r="EKA56" s="2"/>
      <c r="EKB56" s="2"/>
      <c r="EKC56" s="2"/>
      <c r="EKD56" s="2"/>
      <c r="EKE56" s="2"/>
      <c r="EKF56" s="2"/>
      <c r="EKG56" s="2"/>
      <c r="EKH56" s="2"/>
      <c r="EKI56" s="2"/>
      <c r="EKJ56" s="2"/>
      <c r="EKK56" s="2"/>
      <c r="EKL56" s="2"/>
      <c r="EKM56" s="2"/>
      <c r="EKN56" s="2"/>
      <c r="EKO56" s="2"/>
      <c r="EKP56" s="2"/>
      <c r="EKQ56" s="2"/>
      <c r="EKR56" s="2"/>
      <c r="EKS56" s="2"/>
      <c r="EKT56" s="2"/>
      <c r="EKU56" s="2"/>
      <c r="EKV56" s="2"/>
      <c r="EKW56" s="2"/>
      <c r="EKX56" s="2"/>
      <c r="EKY56" s="2"/>
      <c r="EKZ56" s="2"/>
      <c r="ELA56" s="2"/>
      <c r="ELB56" s="2"/>
      <c r="ELC56" s="2"/>
      <c r="ELD56" s="2"/>
      <c r="ELE56" s="2"/>
      <c r="ELF56" s="2"/>
      <c r="ELG56" s="2"/>
      <c r="ELH56" s="2"/>
      <c r="ELI56" s="2"/>
      <c r="ELJ56" s="2"/>
      <c r="ELK56" s="2"/>
      <c r="ELL56" s="2"/>
      <c r="ELM56" s="2"/>
      <c r="ELN56" s="2"/>
      <c r="ELO56" s="2"/>
      <c r="ELP56" s="2"/>
      <c r="ELQ56" s="2"/>
      <c r="ELR56" s="2"/>
      <c r="ELS56" s="2"/>
      <c r="ELT56" s="2"/>
      <c r="ELU56" s="2"/>
      <c r="ELV56" s="2"/>
      <c r="ELW56" s="2"/>
      <c r="ELX56" s="2"/>
      <c r="ELY56" s="2"/>
      <c r="ELZ56" s="2"/>
      <c r="EMA56" s="2"/>
      <c r="EMB56" s="2"/>
      <c r="EMC56" s="2"/>
      <c r="EMD56" s="2"/>
      <c r="EME56" s="2"/>
      <c r="EMF56" s="2"/>
      <c r="EMG56" s="2"/>
      <c r="EMH56" s="2"/>
      <c r="EMI56" s="2"/>
      <c r="EMJ56" s="2"/>
      <c r="EMK56" s="2"/>
      <c r="EML56" s="2"/>
      <c r="EMM56" s="2"/>
      <c r="EMN56" s="2"/>
      <c r="EMO56" s="2"/>
      <c r="EMP56" s="2"/>
      <c r="EMQ56" s="2"/>
      <c r="EMR56" s="2"/>
      <c r="EMS56" s="2"/>
      <c r="EMT56" s="2"/>
      <c r="EMU56" s="2"/>
      <c r="EMV56" s="2"/>
      <c r="EMW56" s="2"/>
      <c r="EMX56" s="2"/>
      <c r="EMY56" s="2"/>
      <c r="EMZ56" s="2"/>
      <c r="ENA56" s="2"/>
      <c r="ENB56" s="2"/>
      <c r="ENC56" s="2"/>
      <c r="END56" s="2"/>
      <c r="ENE56" s="2"/>
      <c r="ENF56" s="2"/>
      <c r="ENG56" s="2"/>
      <c r="ENH56" s="2"/>
      <c r="ENI56" s="2"/>
      <c r="ENJ56" s="2"/>
      <c r="ENK56" s="2"/>
      <c r="ENL56" s="2"/>
      <c r="ENM56" s="2"/>
      <c r="ENN56" s="2"/>
      <c r="ENO56" s="2"/>
      <c r="ENP56" s="2"/>
      <c r="ENQ56" s="2"/>
      <c r="ENR56" s="2"/>
      <c r="ENS56" s="2"/>
      <c r="ENT56" s="2"/>
      <c r="ENU56" s="2"/>
      <c r="ENV56" s="2"/>
      <c r="ENW56" s="2"/>
      <c r="ENX56" s="2"/>
      <c r="ENY56" s="2"/>
      <c r="ENZ56" s="2"/>
      <c r="EOA56" s="2"/>
      <c r="EOB56" s="2"/>
      <c r="EOC56" s="2"/>
      <c r="EOD56" s="2"/>
      <c r="EOE56" s="2"/>
      <c r="EOF56" s="2"/>
      <c r="EOG56" s="2"/>
      <c r="EOH56" s="2"/>
      <c r="EOI56" s="2"/>
      <c r="EOJ56" s="2"/>
      <c r="EOK56" s="2"/>
      <c r="EOL56" s="2"/>
      <c r="EOM56" s="2"/>
      <c r="EON56" s="2"/>
      <c r="EOO56" s="2"/>
      <c r="EOP56" s="2"/>
      <c r="EOQ56" s="2"/>
      <c r="EOR56" s="2"/>
      <c r="EOS56" s="2"/>
      <c r="EOT56" s="2"/>
      <c r="EOU56" s="2"/>
      <c r="EOV56" s="2"/>
      <c r="EOW56" s="2"/>
      <c r="EOX56" s="2"/>
      <c r="EOY56" s="2"/>
      <c r="EOZ56" s="2"/>
      <c r="EPA56" s="2"/>
      <c r="EPB56" s="2"/>
      <c r="EPC56" s="2"/>
      <c r="EPD56" s="2"/>
      <c r="EPE56" s="2"/>
      <c r="EPF56" s="2"/>
      <c r="EPG56" s="2"/>
      <c r="EPH56" s="2"/>
      <c r="EPI56" s="2"/>
      <c r="EPJ56" s="2"/>
      <c r="EPK56" s="2"/>
      <c r="EPL56" s="2"/>
      <c r="EPM56" s="2"/>
      <c r="EPN56" s="2"/>
      <c r="EPO56" s="2"/>
      <c r="EPP56" s="2"/>
      <c r="EPQ56" s="2"/>
      <c r="EPR56" s="2"/>
      <c r="EPS56" s="2"/>
      <c r="EPT56" s="2"/>
      <c r="EPU56" s="2"/>
      <c r="EPV56" s="2"/>
      <c r="EPW56" s="2"/>
      <c r="EPX56" s="2"/>
      <c r="EPY56" s="2"/>
      <c r="EPZ56" s="2"/>
      <c r="EQA56" s="2"/>
      <c r="EQB56" s="2"/>
      <c r="EQC56" s="2"/>
      <c r="EQD56" s="2"/>
      <c r="EQE56" s="2"/>
      <c r="EQF56" s="2"/>
      <c r="EQG56" s="2"/>
      <c r="EQH56" s="2"/>
      <c r="EQI56" s="2"/>
      <c r="EQJ56" s="2"/>
      <c r="EQK56" s="2"/>
      <c r="EQL56" s="2"/>
      <c r="EQM56" s="2"/>
      <c r="EQN56" s="2"/>
      <c r="EQO56" s="2"/>
      <c r="EQP56" s="2"/>
      <c r="EQQ56" s="2"/>
      <c r="EQR56" s="2"/>
      <c r="EQS56" s="2"/>
      <c r="EQT56" s="2"/>
      <c r="EQU56" s="2"/>
      <c r="EQV56" s="2"/>
      <c r="EQW56" s="2"/>
      <c r="EQX56" s="2"/>
      <c r="EQY56" s="2"/>
      <c r="EQZ56" s="2"/>
      <c r="ERA56" s="2"/>
      <c r="ERB56" s="2"/>
      <c r="ERC56" s="2"/>
      <c r="ERD56" s="2"/>
      <c r="ERE56" s="2"/>
      <c r="ERF56" s="2"/>
      <c r="ERG56" s="2"/>
      <c r="ERH56" s="2"/>
      <c r="ERI56" s="2"/>
      <c r="ERJ56" s="2"/>
      <c r="ERK56" s="2"/>
      <c r="ERL56" s="2"/>
      <c r="ERM56" s="2"/>
      <c r="ERN56" s="2"/>
      <c r="ERO56" s="2"/>
      <c r="ERP56" s="2"/>
      <c r="ERQ56" s="2"/>
      <c r="ERR56" s="2"/>
      <c r="ERS56" s="2"/>
      <c r="ERT56" s="2"/>
      <c r="ERU56" s="2"/>
      <c r="ERV56" s="2"/>
      <c r="ERW56" s="2"/>
      <c r="ERX56" s="2"/>
      <c r="ERY56" s="2"/>
      <c r="ERZ56" s="2"/>
      <c r="ESA56" s="2"/>
      <c r="ESB56" s="2"/>
      <c r="ESC56" s="2"/>
      <c r="ESD56" s="2"/>
      <c r="ESE56" s="2"/>
      <c r="ESF56" s="2"/>
      <c r="ESG56" s="2"/>
      <c r="ESH56" s="2"/>
      <c r="ESI56" s="2"/>
      <c r="ESJ56" s="2"/>
      <c r="ESK56" s="2"/>
      <c r="ESL56" s="2"/>
      <c r="ESM56" s="2"/>
      <c r="ESN56" s="2"/>
      <c r="ESO56" s="2"/>
      <c r="ESP56" s="2"/>
      <c r="ESQ56" s="2"/>
      <c r="ESR56" s="2"/>
      <c r="ESS56" s="2"/>
      <c r="EST56" s="2"/>
      <c r="ESU56" s="2"/>
      <c r="ESV56" s="2"/>
      <c r="ESW56" s="2"/>
      <c r="ESX56" s="2"/>
      <c r="ESY56" s="2"/>
      <c r="ESZ56" s="2"/>
      <c r="ETA56" s="2"/>
      <c r="ETB56" s="2"/>
      <c r="ETC56" s="2"/>
      <c r="ETD56" s="2"/>
      <c r="ETE56" s="2"/>
      <c r="ETF56" s="2"/>
      <c r="ETG56" s="2"/>
      <c r="ETH56" s="2"/>
      <c r="ETI56" s="2"/>
      <c r="ETJ56" s="2"/>
      <c r="ETK56" s="2"/>
      <c r="ETL56" s="2"/>
      <c r="ETM56" s="2"/>
      <c r="ETN56" s="2"/>
      <c r="ETO56" s="2"/>
      <c r="ETP56" s="2"/>
      <c r="ETQ56" s="2"/>
      <c r="ETR56" s="2"/>
      <c r="ETS56" s="2"/>
      <c r="ETT56" s="2"/>
      <c r="ETU56" s="2"/>
      <c r="ETV56" s="2"/>
      <c r="ETW56" s="2"/>
      <c r="ETX56" s="2"/>
      <c r="ETY56" s="2"/>
      <c r="ETZ56" s="2"/>
      <c r="EUA56" s="2"/>
      <c r="EUB56" s="2"/>
      <c r="EUC56" s="2"/>
      <c r="EUD56" s="2"/>
      <c r="EUE56" s="2"/>
      <c r="EUF56" s="2"/>
      <c r="EUG56" s="2"/>
      <c r="EUH56" s="2"/>
      <c r="EUI56" s="2"/>
      <c r="EUJ56" s="2"/>
      <c r="EUK56" s="2"/>
      <c r="EUL56" s="2"/>
      <c r="EUM56" s="2"/>
      <c r="EUN56" s="2"/>
      <c r="EUO56" s="2"/>
      <c r="EUP56" s="2"/>
      <c r="EUQ56" s="2"/>
      <c r="EUR56" s="2"/>
      <c r="EUS56" s="2"/>
      <c r="EUT56" s="2"/>
      <c r="EUU56" s="2"/>
      <c r="EUV56" s="2"/>
      <c r="EUW56" s="2"/>
      <c r="EUX56" s="2"/>
      <c r="EUY56" s="2"/>
      <c r="EUZ56" s="2"/>
      <c r="EVA56" s="2"/>
      <c r="EVB56" s="2"/>
      <c r="EVC56" s="2"/>
      <c r="EVD56" s="2"/>
      <c r="EVE56" s="2"/>
      <c r="EVF56" s="2"/>
      <c r="EVG56" s="2"/>
      <c r="EVH56" s="2"/>
      <c r="EVI56" s="2"/>
      <c r="EVJ56" s="2"/>
      <c r="EVK56" s="2"/>
      <c r="EVL56" s="2"/>
      <c r="EVM56" s="2"/>
      <c r="EVN56" s="2"/>
      <c r="EVO56" s="2"/>
      <c r="EVP56" s="2"/>
      <c r="EVQ56" s="2"/>
      <c r="EVR56" s="2"/>
      <c r="EVS56" s="2"/>
      <c r="EVT56" s="2"/>
      <c r="EVU56" s="2"/>
      <c r="EVV56" s="2"/>
      <c r="EVW56" s="2"/>
      <c r="EVX56" s="2"/>
      <c r="EVY56" s="2"/>
      <c r="EVZ56" s="2"/>
      <c r="EWA56" s="2"/>
      <c r="EWB56" s="2"/>
      <c r="EWC56" s="2"/>
      <c r="EWD56" s="2"/>
      <c r="EWE56" s="2"/>
      <c r="EWF56" s="2"/>
      <c r="EWG56" s="2"/>
      <c r="EWH56" s="2"/>
      <c r="EWI56" s="2"/>
      <c r="EWJ56" s="2"/>
      <c r="EWK56" s="2"/>
      <c r="EWL56" s="2"/>
      <c r="EWM56" s="2"/>
      <c r="EWN56" s="2"/>
      <c r="EWO56" s="2"/>
      <c r="EWP56" s="2"/>
      <c r="EWQ56" s="2"/>
      <c r="EWR56" s="2"/>
      <c r="EWS56" s="2"/>
      <c r="EWT56" s="2"/>
      <c r="EWU56" s="2"/>
      <c r="EWV56" s="2"/>
      <c r="EWW56" s="2"/>
      <c r="EWX56" s="2"/>
      <c r="EWY56" s="2"/>
      <c r="EWZ56" s="2"/>
      <c r="EXA56" s="2"/>
      <c r="EXB56" s="2"/>
      <c r="EXC56" s="2"/>
      <c r="EXD56" s="2"/>
      <c r="EXE56" s="2"/>
      <c r="EXF56" s="2"/>
      <c r="EXG56" s="2"/>
      <c r="EXH56" s="2"/>
      <c r="EXI56" s="2"/>
      <c r="EXJ56" s="2"/>
      <c r="EXK56" s="2"/>
      <c r="EXL56" s="2"/>
      <c r="EXM56" s="2"/>
      <c r="EXN56" s="2"/>
      <c r="EXO56" s="2"/>
      <c r="EXP56" s="2"/>
      <c r="EXQ56" s="2"/>
      <c r="EXR56" s="2"/>
      <c r="EXS56" s="2"/>
      <c r="EXT56" s="2"/>
      <c r="EXU56" s="2"/>
      <c r="EXV56" s="2"/>
      <c r="EXW56" s="2"/>
      <c r="EXX56" s="2"/>
      <c r="EXY56" s="2"/>
      <c r="EXZ56" s="2"/>
      <c r="EYA56" s="2"/>
      <c r="EYB56" s="2"/>
      <c r="EYC56" s="2"/>
      <c r="EYD56" s="2"/>
      <c r="EYE56" s="2"/>
      <c r="EYF56" s="2"/>
      <c r="EYG56" s="2"/>
      <c r="EYH56" s="2"/>
      <c r="EYI56" s="2"/>
      <c r="EYJ56" s="2"/>
      <c r="EYK56" s="2"/>
      <c r="EYL56" s="2"/>
      <c r="EYM56" s="2"/>
      <c r="EYN56" s="2"/>
      <c r="EYO56" s="2"/>
      <c r="EYP56" s="2"/>
      <c r="EYQ56" s="2"/>
      <c r="EYR56" s="2"/>
      <c r="EYS56" s="2"/>
      <c r="EYT56" s="2"/>
      <c r="EYU56" s="2"/>
      <c r="EYV56" s="2"/>
      <c r="EYW56" s="2"/>
      <c r="EYX56" s="2"/>
      <c r="EYY56" s="2"/>
      <c r="EYZ56" s="2"/>
      <c r="EZA56" s="2"/>
      <c r="EZB56" s="2"/>
      <c r="EZC56" s="2"/>
      <c r="EZD56" s="2"/>
      <c r="EZE56" s="2"/>
      <c r="EZF56" s="2"/>
      <c r="EZG56" s="2"/>
      <c r="EZH56" s="2"/>
      <c r="EZI56" s="2"/>
      <c r="EZJ56" s="2"/>
      <c r="EZK56" s="2"/>
      <c r="EZL56" s="2"/>
      <c r="EZM56" s="2"/>
      <c r="EZN56" s="2"/>
      <c r="EZO56" s="2"/>
      <c r="EZP56" s="2"/>
      <c r="EZQ56" s="2"/>
      <c r="EZR56" s="2"/>
      <c r="EZS56" s="2"/>
      <c r="EZT56" s="2"/>
      <c r="EZU56" s="2"/>
      <c r="EZV56" s="2"/>
      <c r="EZW56" s="2"/>
      <c r="EZX56" s="2"/>
      <c r="EZY56" s="2"/>
      <c r="EZZ56" s="2"/>
      <c r="FAA56" s="2"/>
      <c r="FAB56" s="2"/>
      <c r="FAC56" s="2"/>
      <c r="FAD56" s="2"/>
      <c r="FAE56" s="2"/>
      <c r="FAF56" s="2"/>
      <c r="FAG56" s="2"/>
      <c r="FAH56" s="2"/>
      <c r="FAI56" s="2"/>
      <c r="FAJ56" s="2"/>
      <c r="FAK56" s="2"/>
      <c r="FAL56" s="2"/>
      <c r="FAM56" s="2"/>
      <c r="FAN56" s="2"/>
      <c r="FAO56" s="2"/>
      <c r="FAP56" s="2"/>
      <c r="FAQ56" s="2"/>
      <c r="FAR56" s="2"/>
      <c r="FAS56" s="2"/>
      <c r="FAT56" s="2"/>
      <c r="FAU56" s="2"/>
      <c r="FAV56" s="2"/>
      <c r="FAW56" s="2"/>
      <c r="FAX56" s="2"/>
      <c r="FAY56" s="2"/>
      <c r="FAZ56" s="2"/>
      <c r="FBA56" s="2"/>
      <c r="FBB56" s="2"/>
      <c r="FBC56" s="2"/>
      <c r="FBD56" s="2"/>
      <c r="FBE56" s="2"/>
      <c r="FBF56" s="2"/>
      <c r="FBG56" s="2"/>
      <c r="FBH56" s="2"/>
      <c r="FBI56" s="2"/>
      <c r="FBJ56" s="2"/>
      <c r="FBK56" s="2"/>
      <c r="FBL56" s="2"/>
      <c r="FBM56" s="2"/>
      <c r="FBN56" s="2"/>
      <c r="FBO56" s="2"/>
      <c r="FBP56" s="2"/>
      <c r="FBQ56" s="2"/>
      <c r="FBR56" s="2"/>
      <c r="FBS56" s="2"/>
      <c r="FBT56" s="2"/>
      <c r="FBU56" s="2"/>
      <c r="FBV56" s="2"/>
      <c r="FBW56" s="2"/>
      <c r="FBX56" s="2"/>
      <c r="FBY56" s="2"/>
      <c r="FBZ56" s="2"/>
      <c r="FCA56" s="2"/>
      <c r="FCB56" s="2"/>
      <c r="FCC56" s="2"/>
      <c r="FCD56" s="2"/>
      <c r="FCE56" s="2"/>
      <c r="FCF56" s="2"/>
      <c r="FCG56" s="2"/>
      <c r="FCH56" s="2"/>
      <c r="FCI56" s="2"/>
      <c r="FCJ56" s="2"/>
      <c r="FCK56" s="2"/>
      <c r="FCL56" s="2"/>
      <c r="FCM56" s="2"/>
      <c r="FCN56" s="2"/>
      <c r="FCO56" s="2"/>
      <c r="FCP56" s="2"/>
      <c r="FCQ56" s="2"/>
      <c r="FCR56" s="2"/>
      <c r="FCS56" s="2"/>
      <c r="FCT56" s="2"/>
      <c r="FCU56" s="2"/>
      <c r="FCV56" s="2"/>
      <c r="FCW56" s="2"/>
      <c r="FCX56" s="2"/>
      <c r="FCY56" s="2"/>
      <c r="FCZ56" s="2"/>
      <c r="FDA56" s="2"/>
      <c r="FDB56" s="2"/>
      <c r="FDC56" s="2"/>
      <c r="FDD56" s="2"/>
      <c r="FDE56" s="2"/>
      <c r="FDF56" s="2"/>
      <c r="FDG56" s="2"/>
      <c r="FDH56" s="2"/>
      <c r="FDI56" s="2"/>
      <c r="FDJ56" s="2"/>
      <c r="FDK56" s="2"/>
      <c r="FDL56" s="2"/>
      <c r="FDM56" s="2"/>
      <c r="FDN56" s="2"/>
      <c r="FDO56" s="2"/>
      <c r="FDP56" s="2"/>
      <c r="FDQ56" s="2"/>
      <c r="FDR56" s="2"/>
      <c r="FDS56" s="2"/>
      <c r="FDT56" s="2"/>
      <c r="FDU56" s="2"/>
      <c r="FDV56" s="2"/>
      <c r="FDW56" s="2"/>
      <c r="FDX56" s="2"/>
      <c r="FDY56" s="2"/>
      <c r="FDZ56" s="2"/>
      <c r="FEA56" s="2"/>
      <c r="FEB56" s="2"/>
      <c r="FEC56" s="2"/>
      <c r="FED56" s="2"/>
      <c r="FEE56" s="2"/>
      <c r="FEF56" s="2"/>
      <c r="FEG56" s="2"/>
      <c r="FEH56" s="2"/>
      <c r="FEI56" s="2"/>
      <c r="FEJ56" s="2"/>
      <c r="FEK56" s="2"/>
      <c r="FEL56" s="2"/>
      <c r="FEM56" s="2"/>
      <c r="FEN56" s="2"/>
      <c r="FEO56" s="2"/>
      <c r="FEP56" s="2"/>
      <c r="FEQ56" s="2"/>
      <c r="FER56" s="2"/>
      <c r="FES56" s="2"/>
      <c r="FET56" s="2"/>
      <c r="FEU56" s="2"/>
      <c r="FEV56" s="2"/>
      <c r="FEW56" s="2"/>
      <c r="FEX56" s="2"/>
      <c r="FEY56" s="2"/>
      <c r="FEZ56" s="2"/>
      <c r="FFA56" s="2"/>
      <c r="FFB56" s="2"/>
      <c r="FFC56" s="2"/>
      <c r="FFD56" s="2"/>
      <c r="FFE56" s="2"/>
      <c r="FFF56" s="2"/>
      <c r="FFG56" s="2"/>
      <c r="FFH56" s="2"/>
      <c r="FFI56" s="2"/>
      <c r="FFJ56" s="2"/>
      <c r="FFK56" s="2"/>
      <c r="FFL56" s="2"/>
      <c r="FFM56" s="2"/>
      <c r="FFN56" s="2"/>
      <c r="FFO56" s="2"/>
      <c r="FFP56" s="2"/>
      <c r="FFQ56" s="2"/>
      <c r="FFR56" s="2"/>
      <c r="FFS56" s="2"/>
      <c r="FFT56" s="2"/>
      <c r="FFU56" s="2"/>
      <c r="FFV56" s="2"/>
      <c r="FFW56" s="2"/>
      <c r="FFX56" s="2"/>
      <c r="FFY56" s="2"/>
      <c r="FFZ56" s="2"/>
      <c r="FGA56" s="2"/>
      <c r="FGB56" s="2"/>
      <c r="FGC56" s="2"/>
      <c r="FGD56" s="2"/>
      <c r="FGE56" s="2"/>
      <c r="FGF56" s="2"/>
      <c r="FGG56" s="2"/>
      <c r="FGH56" s="2"/>
      <c r="FGI56" s="2"/>
      <c r="FGJ56" s="2"/>
      <c r="FGK56" s="2"/>
      <c r="FGL56" s="2"/>
      <c r="FGM56" s="2"/>
      <c r="FGN56" s="2"/>
      <c r="FGO56" s="2"/>
      <c r="FGP56" s="2"/>
      <c r="FGQ56" s="2"/>
      <c r="FGR56" s="2"/>
      <c r="FGS56" s="2"/>
      <c r="FGT56" s="2"/>
      <c r="FGU56" s="2"/>
      <c r="FGV56" s="2"/>
      <c r="FGW56" s="2"/>
      <c r="FGX56" s="2"/>
      <c r="FGY56" s="2"/>
      <c r="FGZ56" s="2"/>
      <c r="FHA56" s="2"/>
      <c r="FHB56" s="2"/>
      <c r="FHC56" s="2"/>
      <c r="FHD56" s="2"/>
      <c r="FHE56" s="2"/>
      <c r="FHF56" s="2"/>
      <c r="FHG56" s="2"/>
      <c r="FHH56" s="2"/>
      <c r="FHI56" s="2"/>
      <c r="FHJ56" s="2"/>
      <c r="FHK56" s="2"/>
      <c r="FHL56" s="2"/>
      <c r="FHM56" s="2"/>
      <c r="FHN56" s="2"/>
      <c r="FHO56" s="2"/>
      <c r="FHP56" s="2"/>
      <c r="FHQ56" s="2"/>
      <c r="FHR56" s="2"/>
      <c r="FHS56" s="2"/>
      <c r="FHT56" s="2"/>
      <c r="FHU56" s="2"/>
      <c r="FHV56" s="2"/>
      <c r="FHW56" s="2"/>
      <c r="FHX56" s="2"/>
      <c r="FHY56" s="2"/>
      <c r="FHZ56" s="2"/>
      <c r="FIA56" s="2"/>
      <c r="FIB56" s="2"/>
      <c r="FIC56" s="2"/>
      <c r="FID56" s="2"/>
      <c r="FIE56" s="2"/>
      <c r="FIF56" s="2"/>
      <c r="FIG56" s="2"/>
      <c r="FIH56" s="2"/>
      <c r="FII56" s="2"/>
      <c r="FIJ56" s="2"/>
      <c r="FIK56" s="2"/>
      <c r="FIL56" s="2"/>
      <c r="FIM56" s="2"/>
      <c r="FIN56" s="2"/>
      <c r="FIO56" s="2"/>
      <c r="FIP56" s="2"/>
      <c r="FIQ56" s="2"/>
      <c r="FIR56" s="2"/>
      <c r="FIS56" s="2"/>
      <c r="FIT56" s="2"/>
      <c r="FIU56" s="2"/>
      <c r="FIV56" s="2"/>
      <c r="FIW56" s="2"/>
      <c r="FIX56" s="2"/>
      <c r="FIY56" s="2"/>
      <c r="FIZ56" s="2"/>
      <c r="FJA56" s="2"/>
      <c r="FJB56" s="2"/>
      <c r="FJC56" s="2"/>
      <c r="FJD56" s="2"/>
      <c r="FJE56" s="2"/>
      <c r="FJF56" s="2"/>
      <c r="FJG56" s="2"/>
      <c r="FJH56" s="2"/>
      <c r="FJI56" s="2"/>
      <c r="FJJ56" s="2"/>
      <c r="FJK56" s="2"/>
      <c r="FJL56" s="2"/>
      <c r="FJM56" s="2"/>
      <c r="FJN56" s="2"/>
      <c r="FJO56" s="2"/>
      <c r="FJP56" s="2"/>
      <c r="FJQ56" s="2"/>
      <c r="FJR56" s="2"/>
      <c r="FJS56" s="2"/>
      <c r="FJT56" s="2"/>
      <c r="FJU56" s="2"/>
      <c r="FJV56" s="2"/>
      <c r="FJW56" s="2"/>
      <c r="FJX56" s="2"/>
      <c r="FJY56" s="2"/>
      <c r="FJZ56" s="2"/>
      <c r="FKA56" s="2"/>
      <c r="FKB56" s="2"/>
      <c r="FKC56" s="2"/>
      <c r="FKD56" s="2"/>
      <c r="FKE56" s="2"/>
      <c r="FKF56" s="2"/>
      <c r="FKG56" s="2"/>
      <c r="FKH56" s="2"/>
      <c r="FKI56" s="2"/>
      <c r="FKJ56" s="2"/>
      <c r="FKK56" s="2"/>
      <c r="FKL56" s="2"/>
      <c r="FKM56" s="2"/>
      <c r="FKN56" s="2"/>
      <c r="FKO56" s="2"/>
      <c r="FKP56" s="2"/>
      <c r="FKQ56" s="2"/>
      <c r="FKR56" s="2"/>
      <c r="FKS56" s="2"/>
      <c r="FKT56" s="2"/>
      <c r="FKU56" s="2"/>
      <c r="FKV56" s="2"/>
      <c r="FKW56" s="2"/>
      <c r="FKX56" s="2"/>
      <c r="FKY56" s="2"/>
      <c r="FKZ56" s="2"/>
      <c r="FLA56" s="2"/>
      <c r="FLB56" s="2"/>
      <c r="FLC56" s="2"/>
      <c r="FLD56" s="2"/>
      <c r="FLE56" s="2"/>
      <c r="FLF56" s="2"/>
      <c r="FLG56" s="2"/>
      <c r="FLH56" s="2"/>
      <c r="FLI56" s="2"/>
      <c r="FLJ56" s="2"/>
      <c r="FLK56" s="2"/>
      <c r="FLL56" s="2"/>
      <c r="FLM56" s="2"/>
      <c r="FLN56" s="2"/>
      <c r="FLO56" s="2"/>
      <c r="FLP56" s="2"/>
      <c r="FLQ56" s="2"/>
      <c r="FLR56" s="2"/>
      <c r="FLS56" s="2"/>
      <c r="FLT56" s="2"/>
      <c r="FLU56" s="2"/>
      <c r="FLV56" s="2"/>
      <c r="FLW56" s="2"/>
      <c r="FLX56" s="2"/>
      <c r="FLY56" s="2"/>
      <c r="FLZ56" s="2"/>
      <c r="FMA56" s="2"/>
      <c r="FMB56" s="2"/>
      <c r="FMC56" s="2"/>
      <c r="FMD56" s="2"/>
      <c r="FME56" s="2"/>
      <c r="FMF56" s="2"/>
      <c r="FMG56" s="2"/>
      <c r="FMH56" s="2"/>
      <c r="FMI56" s="2"/>
      <c r="FMJ56" s="2"/>
      <c r="FMK56" s="2"/>
      <c r="FML56" s="2"/>
      <c r="FMM56" s="2"/>
      <c r="FMN56" s="2"/>
      <c r="FMO56" s="2"/>
      <c r="FMP56" s="2"/>
      <c r="FMQ56" s="2"/>
      <c r="FMR56" s="2"/>
      <c r="FMS56" s="2"/>
      <c r="FMT56" s="2"/>
      <c r="FMU56" s="2"/>
      <c r="FMV56" s="2"/>
      <c r="FMW56" s="2"/>
      <c r="FMX56" s="2"/>
      <c r="FMY56" s="2"/>
      <c r="FMZ56" s="2"/>
      <c r="FNA56" s="2"/>
      <c r="FNB56" s="2"/>
      <c r="FNC56" s="2"/>
      <c r="FND56" s="2"/>
      <c r="FNE56" s="2"/>
      <c r="FNF56" s="2"/>
      <c r="FNG56" s="2"/>
      <c r="FNH56" s="2"/>
      <c r="FNI56" s="2"/>
      <c r="FNJ56" s="2"/>
      <c r="FNK56" s="2"/>
      <c r="FNL56" s="2"/>
      <c r="FNM56" s="2"/>
      <c r="FNN56" s="2"/>
      <c r="FNO56" s="2"/>
      <c r="FNP56" s="2"/>
      <c r="FNQ56" s="2"/>
      <c r="FNR56" s="2"/>
      <c r="FNS56" s="2"/>
      <c r="FNT56" s="2"/>
      <c r="FNU56" s="2"/>
      <c r="FNV56" s="2"/>
      <c r="FNW56" s="2"/>
      <c r="FNX56" s="2"/>
      <c r="FNY56" s="2"/>
      <c r="FNZ56" s="2"/>
      <c r="FOA56" s="2"/>
      <c r="FOB56" s="2"/>
      <c r="FOC56" s="2"/>
      <c r="FOD56" s="2"/>
      <c r="FOE56" s="2"/>
      <c r="FOF56" s="2"/>
      <c r="FOG56" s="2"/>
      <c r="FOH56" s="2"/>
      <c r="FOI56" s="2"/>
      <c r="FOJ56" s="2"/>
      <c r="FOK56" s="2"/>
      <c r="FOL56" s="2"/>
      <c r="FOM56" s="2"/>
      <c r="FON56" s="2"/>
      <c r="FOO56" s="2"/>
      <c r="FOP56" s="2"/>
      <c r="FOQ56" s="2"/>
      <c r="FOR56" s="2"/>
      <c r="FOS56" s="2"/>
      <c r="FOT56" s="2"/>
      <c r="FOU56" s="2"/>
      <c r="FOV56" s="2"/>
      <c r="FOW56" s="2"/>
      <c r="FOX56" s="2"/>
      <c r="FOY56" s="2"/>
      <c r="FOZ56" s="2"/>
      <c r="FPA56" s="2"/>
      <c r="FPB56" s="2"/>
      <c r="FPC56" s="2"/>
      <c r="FPD56" s="2"/>
      <c r="FPE56" s="2"/>
      <c r="FPF56" s="2"/>
      <c r="FPG56" s="2"/>
      <c r="FPH56" s="2"/>
      <c r="FPI56" s="2"/>
      <c r="FPJ56" s="2"/>
      <c r="FPK56" s="2"/>
      <c r="FPL56" s="2"/>
      <c r="FPM56" s="2"/>
      <c r="FPN56" s="2"/>
      <c r="FPO56" s="2"/>
      <c r="FPP56" s="2"/>
      <c r="FPQ56" s="2"/>
      <c r="FPR56" s="2"/>
      <c r="FPS56" s="2"/>
      <c r="FPT56" s="2"/>
      <c r="FPU56" s="2"/>
      <c r="FPV56" s="2"/>
      <c r="FPW56" s="2"/>
      <c r="FPX56" s="2"/>
      <c r="FPY56" s="2"/>
      <c r="FPZ56" s="2"/>
      <c r="FQA56" s="2"/>
      <c r="FQB56" s="2"/>
      <c r="FQC56" s="2"/>
      <c r="FQD56" s="2"/>
      <c r="FQE56" s="2"/>
      <c r="FQF56" s="2"/>
      <c r="FQG56" s="2"/>
      <c r="FQH56" s="2"/>
      <c r="FQI56" s="2"/>
      <c r="FQJ56" s="2"/>
      <c r="FQK56" s="2"/>
      <c r="FQL56" s="2"/>
      <c r="FQM56" s="2"/>
      <c r="FQN56" s="2"/>
      <c r="FQO56" s="2"/>
      <c r="FQP56" s="2"/>
      <c r="FQQ56" s="2"/>
      <c r="FQR56" s="2"/>
      <c r="FQS56" s="2"/>
      <c r="FQT56" s="2"/>
      <c r="FQU56" s="2"/>
      <c r="FQV56" s="2"/>
      <c r="FQW56" s="2"/>
      <c r="FQX56" s="2"/>
      <c r="FQY56" s="2"/>
      <c r="FQZ56" s="2"/>
      <c r="FRA56" s="2"/>
      <c r="FRB56" s="2"/>
      <c r="FRC56" s="2"/>
      <c r="FRD56" s="2"/>
      <c r="FRE56" s="2"/>
      <c r="FRF56" s="2"/>
      <c r="FRG56" s="2"/>
      <c r="FRH56" s="2"/>
      <c r="FRI56" s="2"/>
      <c r="FRJ56" s="2"/>
      <c r="FRK56" s="2"/>
      <c r="FRL56" s="2"/>
      <c r="FRM56" s="2"/>
      <c r="FRN56" s="2"/>
      <c r="FRO56" s="2"/>
      <c r="FRP56" s="2"/>
      <c r="FRQ56" s="2"/>
      <c r="FRR56" s="2"/>
      <c r="FRS56" s="2"/>
      <c r="FRT56" s="2"/>
      <c r="FRU56" s="2"/>
      <c r="FRV56" s="2"/>
      <c r="FRW56" s="2"/>
      <c r="FRX56" s="2"/>
      <c r="FRY56" s="2"/>
      <c r="FRZ56" s="2"/>
      <c r="FSA56" s="2"/>
      <c r="FSB56" s="2"/>
      <c r="FSC56" s="2"/>
      <c r="FSD56" s="2"/>
      <c r="FSE56" s="2"/>
      <c r="FSF56" s="2"/>
      <c r="FSG56" s="2"/>
      <c r="FSH56" s="2"/>
      <c r="FSI56" s="2"/>
      <c r="FSJ56" s="2"/>
      <c r="FSK56" s="2"/>
      <c r="FSL56" s="2"/>
      <c r="FSM56" s="2"/>
      <c r="FSN56" s="2"/>
      <c r="FSO56" s="2"/>
      <c r="FSP56" s="2"/>
      <c r="FSQ56" s="2"/>
      <c r="FSR56" s="2"/>
      <c r="FSS56" s="2"/>
      <c r="FST56" s="2"/>
      <c r="FSU56" s="2"/>
      <c r="FSV56" s="2"/>
      <c r="FSW56" s="2"/>
      <c r="FSX56" s="2"/>
      <c r="FSY56" s="2"/>
      <c r="FSZ56" s="2"/>
      <c r="FTA56" s="2"/>
      <c r="FTB56" s="2"/>
      <c r="FTC56" s="2"/>
      <c r="FTD56" s="2"/>
      <c r="FTE56" s="2"/>
      <c r="FTF56" s="2"/>
      <c r="FTG56" s="2"/>
      <c r="FTH56" s="2"/>
      <c r="FTI56" s="2"/>
      <c r="FTJ56" s="2"/>
      <c r="FTK56" s="2"/>
      <c r="FTL56" s="2"/>
      <c r="FTM56" s="2"/>
      <c r="FTN56" s="2"/>
      <c r="FTO56" s="2"/>
      <c r="FTP56" s="2"/>
      <c r="FTQ56" s="2"/>
      <c r="FTR56" s="2"/>
      <c r="FTS56" s="2"/>
      <c r="FTT56" s="2"/>
      <c r="FTU56" s="2"/>
      <c r="FTV56" s="2"/>
      <c r="FTW56" s="2"/>
      <c r="FTX56" s="2"/>
      <c r="FTY56" s="2"/>
      <c r="FTZ56" s="2"/>
      <c r="FUA56" s="2"/>
      <c r="FUB56" s="2"/>
      <c r="FUC56" s="2"/>
      <c r="FUD56" s="2"/>
      <c r="FUE56" s="2"/>
      <c r="FUF56" s="2"/>
      <c r="FUG56" s="2"/>
      <c r="FUH56" s="2"/>
      <c r="FUI56" s="2"/>
      <c r="FUJ56" s="2"/>
      <c r="FUK56" s="2"/>
      <c r="FUL56" s="2"/>
      <c r="FUM56" s="2"/>
      <c r="FUN56" s="2"/>
      <c r="FUO56" s="2"/>
      <c r="FUP56" s="2"/>
      <c r="FUQ56" s="2"/>
      <c r="FUR56" s="2"/>
      <c r="FUS56" s="2"/>
      <c r="FUT56" s="2"/>
      <c r="FUU56" s="2"/>
      <c r="FUV56" s="2"/>
      <c r="FUW56" s="2"/>
      <c r="FUX56" s="2"/>
      <c r="FUY56" s="2"/>
      <c r="FUZ56" s="2"/>
      <c r="FVA56" s="2"/>
      <c r="FVB56" s="2"/>
      <c r="FVC56" s="2"/>
      <c r="FVD56" s="2"/>
      <c r="FVE56" s="2"/>
      <c r="FVF56" s="2"/>
      <c r="FVG56" s="2"/>
      <c r="FVH56" s="2"/>
      <c r="FVI56" s="2"/>
      <c r="FVJ56" s="2"/>
      <c r="FVK56" s="2"/>
      <c r="FVL56" s="2"/>
      <c r="FVM56" s="2"/>
      <c r="FVN56" s="2"/>
      <c r="FVO56" s="2"/>
      <c r="FVP56" s="2"/>
      <c r="FVQ56" s="2"/>
      <c r="FVR56" s="2"/>
      <c r="FVS56" s="2"/>
      <c r="FVT56" s="2"/>
      <c r="FVU56" s="2"/>
      <c r="FVV56" s="2"/>
      <c r="FVW56" s="2"/>
      <c r="FVX56" s="2"/>
      <c r="FVY56" s="2"/>
      <c r="FVZ56" s="2"/>
      <c r="FWA56" s="2"/>
      <c r="FWB56" s="2"/>
      <c r="FWC56" s="2"/>
      <c r="FWD56" s="2"/>
      <c r="FWE56" s="2"/>
      <c r="FWF56" s="2"/>
      <c r="FWG56" s="2"/>
      <c r="FWH56" s="2"/>
      <c r="FWI56" s="2"/>
      <c r="FWJ56" s="2"/>
      <c r="FWK56" s="2"/>
      <c r="FWL56" s="2"/>
      <c r="FWM56" s="2"/>
      <c r="FWN56" s="2"/>
      <c r="FWO56" s="2"/>
      <c r="FWP56" s="2"/>
      <c r="FWQ56" s="2"/>
      <c r="FWR56" s="2"/>
      <c r="FWS56" s="2"/>
      <c r="FWT56" s="2"/>
      <c r="FWU56" s="2"/>
      <c r="FWV56" s="2"/>
      <c r="FWW56" s="2"/>
      <c r="FWX56" s="2"/>
      <c r="FWY56" s="2"/>
      <c r="FWZ56" s="2"/>
      <c r="FXA56" s="2"/>
      <c r="FXB56" s="2"/>
      <c r="FXC56" s="2"/>
      <c r="FXD56" s="2"/>
      <c r="FXE56" s="2"/>
      <c r="FXF56" s="2"/>
      <c r="FXG56" s="2"/>
      <c r="FXH56" s="2"/>
      <c r="FXI56" s="2"/>
      <c r="FXJ56" s="2"/>
      <c r="FXK56" s="2"/>
      <c r="FXL56" s="2"/>
      <c r="FXM56" s="2"/>
      <c r="FXN56" s="2"/>
      <c r="FXO56" s="2"/>
      <c r="FXP56" s="2"/>
      <c r="FXQ56" s="2"/>
      <c r="FXR56" s="2"/>
      <c r="FXS56" s="2"/>
      <c r="FXT56" s="2"/>
      <c r="FXU56" s="2"/>
      <c r="FXV56" s="2"/>
      <c r="FXW56" s="2"/>
      <c r="FXX56" s="2"/>
      <c r="FXY56" s="2"/>
      <c r="FXZ56" s="2"/>
      <c r="FYA56" s="2"/>
      <c r="FYB56" s="2"/>
      <c r="FYC56" s="2"/>
      <c r="FYD56" s="2"/>
      <c r="FYE56" s="2"/>
      <c r="FYF56" s="2"/>
      <c r="FYG56" s="2"/>
      <c r="FYH56" s="2"/>
      <c r="FYI56" s="2"/>
      <c r="FYJ56" s="2"/>
      <c r="FYK56" s="2"/>
      <c r="FYL56" s="2"/>
      <c r="FYM56" s="2"/>
      <c r="FYN56" s="2"/>
      <c r="FYO56" s="2"/>
      <c r="FYP56" s="2"/>
      <c r="FYQ56" s="2"/>
      <c r="FYR56" s="2"/>
      <c r="FYS56" s="2"/>
      <c r="FYT56" s="2"/>
      <c r="FYU56" s="2"/>
      <c r="FYV56" s="2"/>
      <c r="FYW56" s="2"/>
      <c r="FYX56" s="2"/>
      <c r="FYY56" s="2"/>
      <c r="FYZ56" s="2"/>
      <c r="FZA56" s="2"/>
      <c r="FZB56" s="2"/>
      <c r="FZC56" s="2"/>
      <c r="FZD56" s="2"/>
      <c r="FZE56" s="2"/>
      <c r="FZF56" s="2"/>
      <c r="FZG56" s="2"/>
      <c r="FZH56" s="2"/>
      <c r="FZI56" s="2"/>
      <c r="FZJ56" s="2"/>
      <c r="FZK56" s="2"/>
      <c r="FZL56" s="2"/>
      <c r="FZM56" s="2"/>
      <c r="FZN56" s="2"/>
      <c r="FZO56" s="2"/>
      <c r="FZP56" s="2"/>
      <c r="FZQ56" s="2"/>
      <c r="FZR56" s="2"/>
      <c r="FZS56" s="2"/>
      <c r="FZT56" s="2"/>
      <c r="FZU56" s="2"/>
      <c r="FZV56" s="2"/>
      <c r="FZW56" s="2"/>
      <c r="FZX56" s="2"/>
      <c r="FZY56" s="2"/>
      <c r="FZZ56" s="2"/>
      <c r="GAA56" s="2"/>
      <c r="GAB56" s="2"/>
      <c r="GAC56" s="2"/>
      <c r="GAD56" s="2"/>
      <c r="GAE56" s="2"/>
      <c r="GAF56" s="2"/>
      <c r="GAG56" s="2"/>
      <c r="GAH56" s="2"/>
      <c r="GAI56" s="2"/>
      <c r="GAJ56" s="2"/>
      <c r="GAK56" s="2"/>
      <c r="GAL56" s="2"/>
      <c r="GAM56" s="2"/>
      <c r="GAN56" s="2"/>
      <c r="GAO56" s="2"/>
      <c r="GAP56" s="2"/>
      <c r="GAQ56" s="2"/>
      <c r="GAR56" s="2"/>
      <c r="GAS56" s="2"/>
      <c r="GAT56" s="2"/>
      <c r="GAU56" s="2"/>
      <c r="GAV56" s="2"/>
      <c r="GAW56" s="2"/>
      <c r="GAX56" s="2"/>
      <c r="GAY56" s="2"/>
      <c r="GAZ56" s="2"/>
      <c r="GBA56" s="2"/>
      <c r="GBB56" s="2"/>
      <c r="GBC56" s="2"/>
      <c r="GBD56" s="2"/>
      <c r="GBE56" s="2"/>
      <c r="GBF56" s="2"/>
      <c r="GBG56" s="2"/>
      <c r="GBH56" s="2"/>
      <c r="GBI56" s="2"/>
      <c r="GBJ56" s="2"/>
      <c r="GBK56" s="2"/>
      <c r="GBL56" s="2"/>
      <c r="GBM56" s="2"/>
      <c r="GBN56" s="2"/>
      <c r="GBO56" s="2"/>
      <c r="GBP56" s="2"/>
      <c r="GBQ56" s="2"/>
      <c r="GBR56" s="2"/>
      <c r="GBS56" s="2"/>
      <c r="GBT56" s="2"/>
      <c r="GBU56" s="2"/>
      <c r="GBV56" s="2"/>
      <c r="GBW56" s="2"/>
      <c r="GBX56" s="2"/>
      <c r="GBY56" s="2"/>
      <c r="GBZ56" s="2"/>
      <c r="GCA56" s="2"/>
      <c r="GCB56" s="2"/>
      <c r="GCC56" s="2"/>
      <c r="GCD56" s="2"/>
      <c r="GCE56" s="2"/>
      <c r="GCF56" s="2"/>
      <c r="GCG56" s="2"/>
      <c r="GCH56" s="2"/>
      <c r="GCI56" s="2"/>
      <c r="GCJ56" s="2"/>
      <c r="GCK56" s="2"/>
      <c r="GCL56" s="2"/>
      <c r="GCM56" s="2"/>
      <c r="GCN56" s="2"/>
      <c r="GCO56" s="2"/>
      <c r="GCP56" s="2"/>
      <c r="GCQ56" s="2"/>
      <c r="GCR56" s="2"/>
      <c r="GCS56" s="2"/>
      <c r="GCT56" s="2"/>
      <c r="GCU56" s="2"/>
      <c r="GCV56" s="2"/>
      <c r="GCW56" s="2"/>
      <c r="GCX56" s="2"/>
      <c r="GCY56" s="2"/>
      <c r="GCZ56" s="2"/>
      <c r="GDA56" s="2"/>
      <c r="GDB56" s="2"/>
      <c r="GDC56" s="2"/>
      <c r="GDD56" s="2"/>
      <c r="GDE56" s="2"/>
      <c r="GDF56" s="2"/>
      <c r="GDG56" s="2"/>
      <c r="GDH56" s="2"/>
      <c r="GDI56" s="2"/>
      <c r="GDJ56" s="2"/>
      <c r="GDK56" s="2"/>
      <c r="GDL56" s="2"/>
      <c r="GDM56" s="2"/>
      <c r="GDN56" s="2"/>
      <c r="GDO56" s="2"/>
      <c r="GDP56" s="2"/>
      <c r="GDQ56" s="2"/>
      <c r="GDR56" s="2"/>
      <c r="GDS56" s="2"/>
      <c r="GDT56" s="2"/>
      <c r="GDU56" s="2"/>
      <c r="GDV56" s="2"/>
      <c r="GDW56" s="2"/>
      <c r="GDX56" s="2"/>
      <c r="GDY56" s="2"/>
      <c r="GDZ56" s="2"/>
      <c r="GEA56" s="2"/>
      <c r="GEB56" s="2"/>
      <c r="GEC56" s="2"/>
      <c r="GED56" s="2"/>
      <c r="GEE56" s="2"/>
      <c r="GEF56" s="2"/>
      <c r="GEG56" s="2"/>
      <c r="GEH56" s="2"/>
      <c r="GEI56" s="2"/>
      <c r="GEJ56" s="2"/>
      <c r="GEK56" s="2"/>
      <c r="GEL56" s="2"/>
      <c r="GEM56" s="2"/>
      <c r="GEN56" s="2"/>
      <c r="GEO56" s="2"/>
      <c r="GEP56" s="2"/>
      <c r="GEQ56" s="2"/>
      <c r="GER56" s="2"/>
      <c r="GES56" s="2"/>
      <c r="GET56" s="2"/>
      <c r="GEU56" s="2"/>
      <c r="GEV56" s="2"/>
      <c r="GEW56" s="2"/>
      <c r="GEX56" s="2"/>
      <c r="GEY56" s="2"/>
      <c r="GEZ56" s="2"/>
      <c r="GFA56" s="2"/>
      <c r="GFB56" s="2"/>
      <c r="GFC56" s="2"/>
      <c r="GFD56" s="2"/>
      <c r="GFE56" s="2"/>
      <c r="GFF56" s="2"/>
      <c r="GFG56" s="2"/>
      <c r="GFH56" s="2"/>
      <c r="GFI56" s="2"/>
      <c r="GFJ56" s="2"/>
      <c r="GFK56" s="2"/>
      <c r="GFL56" s="2"/>
      <c r="GFM56" s="2"/>
      <c r="GFN56" s="2"/>
      <c r="GFO56" s="2"/>
      <c r="GFP56" s="2"/>
      <c r="GFQ56" s="2"/>
      <c r="GFR56" s="2"/>
      <c r="GFS56" s="2"/>
      <c r="GFT56" s="2"/>
      <c r="GFU56" s="2"/>
      <c r="GFV56" s="2"/>
      <c r="GFW56" s="2"/>
      <c r="GFX56" s="2"/>
      <c r="GFY56" s="2"/>
      <c r="GFZ56" s="2"/>
      <c r="GGA56" s="2"/>
      <c r="GGB56" s="2"/>
      <c r="GGC56" s="2"/>
      <c r="GGD56" s="2"/>
      <c r="GGE56" s="2"/>
      <c r="GGF56" s="2"/>
      <c r="GGG56" s="2"/>
      <c r="GGH56" s="2"/>
      <c r="GGI56" s="2"/>
      <c r="GGJ56" s="2"/>
      <c r="GGK56" s="2"/>
      <c r="GGL56" s="2"/>
      <c r="GGM56" s="2"/>
      <c r="GGN56" s="2"/>
      <c r="GGO56" s="2"/>
      <c r="GGP56" s="2"/>
      <c r="GGQ56" s="2"/>
      <c r="GGR56" s="2"/>
      <c r="GGS56" s="2"/>
      <c r="GGT56" s="2"/>
      <c r="GGU56" s="2"/>
      <c r="GGV56" s="2"/>
      <c r="GGW56" s="2"/>
      <c r="GGX56" s="2"/>
      <c r="GGY56" s="2"/>
      <c r="GGZ56" s="2"/>
      <c r="GHA56" s="2"/>
      <c r="GHB56" s="2"/>
      <c r="GHC56" s="2"/>
      <c r="GHD56" s="2"/>
      <c r="GHE56" s="2"/>
      <c r="GHF56" s="2"/>
      <c r="GHG56" s="2"/>
      <c r="GHH56" s="2"/>
      <c r="GHI56" s="2"/>
      <c r="GHJ56" s="2"/>
      <c r="GHK56" s="2"/>
      <c r="GHL56" s="2"/>
      <c r="GHM56" s="2"/>
      <c r="GHN56" s="2"/>
      <c r="GHO56" s="2"/>
      <c r="GHP56" s="2"/>
      <c r="GHQ56" s="2"/>
      <c r="GHR56" s="2"/>
      <c r="GHS56" s="2"/>
      <c r="GHT56" s="2"/>
      <c r="GHU56" s="2"/>
      <c r="GHV56" s="2"/>
      <c r="GHW56" s="2"/>
      <c r="GHX56" s="2"/>
      <c r="GHY56" s="2"/>
      <c r="GHZ56" s="2"/>
      <c r="GIA56" s="2"/>
      <c r="GIB56" s="2"/>
      <c r="GIC56" s="2"/>
      <c r="GID56" s="2"/>
      <c r="GIE56" s="2"/>
      <c r="GIF56" s="2"/>
      <c r="GIG56" s="2"/>
      <c r="GIH56" s="2"/>
      <c r="GII56" s="2"/>
      <c r="GIJ56" s="2"/>
      <c r="GIK56" s="2"/>
      <c r="GIL56" s="2"/>
      <c r="GIM56" s="2"/>
      <c r="GIN56" s="2"/>
      <c r="GIO56" s="2"/>
      <c r="GIP56" s="2"/>
      <c r="GIQ56" s="2"/>
      <c r="GIR56" s="2"/>
      <c r="GIS56" s="2"/>
      <c r="GIT56" s="2"/>
      <c r="GIU56" s="2"/>
      <c r="GIV56" s="2"/>
      <c r="GIW56" s="2"/>
      <c r="GIX56" s="2"/>
      <c r="GIY56" s="2"/>
      <c r="GIZ56" s="2"/>
      <c r="GJA56" s="2"/>
      <c r="GJB56" s="2"/>
      <c r="GJC56" s="2"/>
      <c r="GJD56" s="2"/>
      <c r="GJE56" s="2"/>
      <c r="GJF56" s="2"/>
      <c r="GJG56" s="2"/>
      <c r="GJH56" s="2"/>
      <c r="GJI56" s="2"/>
      <c r="GJJ56" s="2"/>
      <c r="GJK56" s="2"/>
      <c r="GJL56" s="2"/>
      <c r="GJM56" s="2"/>
      <c r="GJN56" s="2"/>
      <c r="GJO56" s="2"/>
      <c r="GJP56" s="2"/>
      <c r="GJQ56" s="2"/>
      <c r="GJR56" s="2"/>
      <c r="GJS56" s="2"/>
      <c r="GJT56" s="2"/>
      <c r="GJU56" s="2"/>
      <c r="GJV56" s="2"/>
      <c r="GJW56" s="2"/>
      <c r="GJX56" s="2"/>
      <c r="GJY56" s="2"/>
      <c r="GJZ56" s="2"/>
      <c r="GKA56" s="2"/>
      <c r="GKB56" s="2"/>
      <c r="GKC56" s="2"/>
      <c r="GKD56" s="2"/>
      <c r="GKE56" s="2"/>
      <c r="GKF56" s="2"/>
      <c r="GKG56" s="2"/>
      <c r="GKH56" s="2"/>
      <c r="GKI56" s="2"/>
      <c r="GKJ56" s="2"/>
      <c r="GKK56" s="2"/>
      <c r="GKL56" s="2"/>
      <c r="GKM56" s="2"/>
      <c r="GKN56" s="2"/>
      <c r="GKO56" s="2"/>
      <c r="GKP56" s="2"/>
      <c r="GKQ56" s="2"/>
      <c r="GKR56" s="2"/>
      <c r="GKS56" s="2"/>
      <c r="GKT56" s="2"/>
      <c r="GKU56" s="2"/>
      <c r="GKV56" s="2"/>
      <c r="GKW56" s="2"/>
      <c r="GKX56" s="2"/>
      <c r="GKY56" s="2"/>
      <c r="GKZ56" s="2"/>
      <c r="GLA56" s="2"/>
      <c r="GLB56" s="2"/>
      <c r="GLC56" s="2"/>
      <c r="GLD56" s="2"/>
      <c r="GLE56" s="2"/>
      <c r="GLF56" s="2"/>
      <c r="GLG56" s="2"/>
      <c r="GLH56" s="2"/>
      <c r="GLI56" s="2"/>
      <c r="GLJ56" s="2"/>
      <c r="GLK56" s="2"/>
      <c r="GLL56" s="2"/>
      <c r="GLM56" s="2"/>
      <c r="GLN56" s="2"/>
      <c r="GLO56" s="2"/>
      <c r="GLP56" s="2"/>
      <c r="GLQ56" s="2"/>
      <c r="GLR56" s="2"/>
      <c r="GLS56" s="2"/>
      <c r="GLT56" s="2"/>
      <c r="GLU56" s="2"/>
      <c r="GLV56" s="2"/>
      <c r="GLW56" s="2"/>
      <c r="GLX56" s="2"/>
      <c r="GLY56" s="2"/>
      <c r="GLZ56" s="2"/>
      <c r="GMA56" s="2"/>
      <c r="GMB56" s="2"/>
      <c r="GMC56" s="2"/>
      <c r="GMD56" s="2"/>
      <c r="GME56" s="2"/>
      <c r="GMF56" s="2"/>
      <c r="GMG56" s="2"/>
      <c r="GMH56" s="2"/>
      <c r="GMI56" s="2"/>
      <c r="GMJ56" s="2"/>
      <c r="GMK56" s="2"/>
      <c r="GML56" s="2"/>
      <c r="GMM56" s="2"/>
      <c r="GMN56" s="2"/>
      <c r="GMO56" s="2"/>
      <c r="GMP56" s="2"/>
      <c r="GMQ56" s="2"/>
      <c r="GMR56" s="2"/>
      <c r="GMS56" s="2"/>
      <c r="GMT56" s="2"/>
      <c r="GMU56" s="2"/>
      <c r="GMV56" s="2"/>
      <c r="GMW56" s="2"/>
      <c r="GMX56" s="2"/>
      <c r="GMY56" s="2"/>
      <c r="GMZ56" s="2"/>
      <c r="GNA56" s="2"/>
      <c r="GNB56" s="2"/>
      <c r="GNC56" s="2"/>
      <c r="GND56" s="2"/>
      <c r="GNE56" s="2"/>
      <c r="GNF56" s="2"/>
      <c r="GNG56" s="2"/>
      <c r="GNH56" s="2"/>
      <c r="GNI56" s="2"/>
      <c r="GNJ56" s="2"/>
      <c r="GNK56" s="2"/>
      <c r="GNL56" s="2"/>
      <c r="GNM56" s="2"/>
      <c r="GNN56" s="2"/>
      <c r="GNO56" s="2"/>
      <c r="GNP56" s="2"/>
      <c r="GNQ56" s="2"/>
      <c r="GNR56" s="2"/>
      <c r="GNS56" s="2"/>
      <c r="GNT56" s="2"/>
      <c r="GNU56" s="2"/>
      <c r="GNV56" s="2"/>
      <c r="GNW56" s="2"/>
      <c r="GNX56" s="2"/>
      <c r="GNY56" s="2"/>
      <c r="GNZ56" s="2"/>
      <c r="GOA56" s="2"/>
      <c r="GOB56" s="2"/>
      <c r="GOC56" s="2"/>
      <c r="GOD56" s="2"/>
      <c r="GOE56" s="2"/>
      <c r="GOF56" s="2"/>
      <c r="GOG56" s="2"/>
      <c r="GOH56" s="2"/>
      <c r="GOI56" s="2"/>
      <c r="GOJ56" s="2"/>
      <c r="GOK56" s="2"/>
      <c r="GOL56" s="2"/>
      <c r="GOM56" s="2"/>
      <c r="GON56" s="2"/>
      <c r="GOO56" s="2"/>
      <c r="GOP56" s="2"/>
      <c r="GOQ56" s="2"/>
      <c r="GOR56" s="2"/>
      <c r="GOS56" s="2"/>
      <c r="GOT56" s="2"/>
      <c r="GOU56" s="2"/>
      <c r="GOV56" s="2"/>
      <c r="GOW56" s="2"/>
      <c r="GOX56" s="2"/>
      <c r="GOY56" s="2"/>
      <c r="GOZ56" s="2"/>
      <c r="GPA56" s="2"/>
      <c r="GPB56" s="2"/>
      <c r="GPC56" s="2"/>
      <c r="GPD56" s="2"/>
      <c r="GPE56" s="2"/>
      <c r="GPF56" s="2"/>
      <c r="GPG56" s="2"/>
      <c r="GPH56" s="2"/>
      <c r="GPI56" s="2"/>
      <c r="GPJ56" s="2"/>
      <c r="GPK56" s="2"/>
      <c r="GPL56" s="2"/>
      <c r="GPM56" s="2"/>
      <c r="GPN56" s="2"/>
      <c r="GPO56" s="2"/>
      <c r="GPP56" s="2"/>
      <c r="GPQ56" s="2"/>
      <c r="GPR56" s="2"/>
      <c r="GPS56" s="2"/>
      <c r="GPT56" s="2"/>
      <c r="GPU56" s="2"/>
      <c r="GPV56" s="2"/>
      <c r="GPW56" s="2"/>
      <c r="GPX56" s="2"/>
      <c r="GPY56" s="2"/>
      <c r="GPZ56" s="2"/>
      <c r="GQA56" s="2"/>
      <c r="GQB56" s="2"/>
      <c r="GQC56" s="2"/>
      <c r="GQD56" s="2"/>
      <c r="GQE56" s="2"/>
      <c r="GQF56" s="2"/>
      <c r="GQG56" s="2"/>
      <c r="GQH56" s="2"/>
      <c r="GQI56" s="2"/>
      <c r="GQJ56" s="2"/>
      <c r="GQK56" s="2"/>
      <c r="GQL56" s="2"/>
      <c r="GQM56" s="2"/>
      <c r="GQN56" s="2"/>
      <c r="GQO56" s="2"/>
      <c r="GQP56" s="2"/>
      <c r="GQQ56" s="2"/>
      <c r="GQR56" s="2"/>
      <c r="GQS56" s="2"/>
      <c r="GQT56" s="2"/>
      <c r="GQU56" s="2"/>
      <c r="GQV56" s="2"/>
      <c r="GQW56" s="2"/>
      <c r="GQX56" s="2"/>
      <c r="GQY56" s="2"/>
      <c r="GQZ56" s="2"/>
      <c r="GRA56" s="2"/>
      <c r="GRB56" s="2"/>
      <c r="GRC56" s="2"/>
      <c r="GRD56" s="2"/>
      <c r="GRE56" s="2"/>
      <c r="GRF56" s="2"/>
      <c r="GRG56" s="2"/>
      <c r="GRH56" s="2"/>
      <c r="GRI56" s="2"/>
      <c r="GRJ56" s="2"/>
      <c r="GRK56" s="2"/>
      <c r="GRL56" s="2"/>
      <c r="GRM56" s="2"/>
      <c r="GRN56" s="2"/>
      <c r="GRO56" s="2"/>
      <c r="GRP56" s="2"/>
      <c r="GRQ56" s="2"/>
      <c r="GRR56" s="2"/>
      <c r="GRS56" s="2"/>
      <c r="GRT56" s="2"/>
      <c r="GRU56" s="2"/>
      <c r="GRV56" s="2"/>
      <c r="GRW56" s="2"/>
      <c r="GRX56" s="2"/>
      <c r="GRY56" s="2"/>
      <c r="GRZ56" s="2"/>
      <c r="GSA56" s="2"/>
      <c r="GSB56" s="2"/>
      <c r="GSC56" s="2"/>
      <c r="GSD56" s="2"/>
      <c r="GSE56" s="2"/>
      <c r="GSF56" s="2"/>
      <c r="GSG56" s="2"/>
      <c r="GSH56" s="2"/>
      <c r="GSI56" s="2"/>
      <c r="GSJ56" s="2"/>
      <c r="GSK56" s="2"/>
      <c r="GSL56" s="2"/>
      <c r="GSM56" s="2"/>
      <c r="GSN56" s="2"/>
      <c r="GSO56" s="2"/>
      <c r="GSP56" s="2"/>
      <c r="GSQ56" s="2"/>
      <c r="GSR56" s="2"/>
      <c r="GSS56" s="2"/>
      <c r="GST56" s="2"/>
      <c r="GSU56" s="2"/>
      <c r="GSV56" s="2"/>
      <c r="GSW56" s="2"/>
      <c r="GSX56" s="2"/>
      <c r="GSY56" s="2"/>
      <c r="GSZ56" s="2"/>
      <c r="GTA56" s="2"/>
      <c r="GTB56" s="2"/>
      <c r="GTC56" s="2"/>
      <c r="GTD56" s="2"/>
      <c r="GTE56" s="2"/>
      <c r="GTF56" s="2"/>
      <c r="GTG56" s="2"/>
      <c r="GTH56" s="2"/>
      <c r="GTI56" s="2"/>
      <c r="GTJ56" s="2"/>
      <c r="GTK56" s="2"/>
      <c r="GTL56" s="2"/>
      <c r="GTM56" s="2"/>
      <c r="GTN56" s="2"/>
      <c r="GTO56" s="2"/>
      <c r="GTP56" s="2"/>
      <c r="GTQ56" s="2"/>
      <c r="GTR56" s="2"/>
      <c r="GTS56" s="2"/>
      <c r="GTT56" s="2"/>
      <c r="GTU56" s="2"/>
      <c r="GTV56" s="2"/>
      <c r="GTW56" s="2"/>
      <c r="GTX56" s="2"/>
      <c r="GTY56" s="2"/>
      <c r="GTZ56" s="2"/>
      <c r="GUA56" s="2"/>
      <c r="GUB56" s="2"/>
      <c r="GUC56" s="2"/>
      <c r="GUD56" s="2"/>
      <c r="GUE56" s="2"/>
      <c r="GUF56" s="2"/>
      <c r="GUG56" s="2"/>
      <c r="GUH56" s="2"/>
      <c r="GUI56" s="2"/>
      <c r="GUJ56" s="2"/>
      <c r="GUK56" s="2"/>
      <c r="GUL56" s="2"/>
      <c r="GUM56" s="2"/>
      <c r="GUN56" s="2"/>
      <c r="GUO56" s="2"/>
      <c r="GUP56" s="2"/>
      <c r="GUQ56" s="2"/>
      <c r="GUR56" s="2"/>
      <c r="GUS56" s="2"/>
      <c r="GUT56" s="2"/>
      <c r="GUU56" s="2"/>
      <c r="GUV56" s="2"/>
      <c r="GUW56" s="2"/>
      <c r="GUX56" s="2"/>
      <c r="GUY56" s="2"/>
      <c r="GUZ56" s="2"/>
      <c r="GVA56" s="2"/>
      <c r="GVB56" s="2"/>
      <c r="GVC56" s="2"/>
      <c r="GVD56" s="2"/>
      <c r="GVE56" s="2"/>
      <c r="GVF56" s="2"/>
      <c r="GVG56" s="2"/>
      <c r="GVH56" s="2"/>
      <c r="GVI56" s="2"/>
      <c r="GVJ56" s="2"/>
      <c r="GVK56" s="2"/>
      <c r="GVL56" s="2"/>
      <c r="GVM56" s="2"/>
      <c r="GVN56" s="2"/>
      <c r="GVO56" s="2"/>
      <c r="GVP56" s="2"/>
      <c r="GVQ56" s="2"/>
      <c r="GVR56" s="2"/>
      <c r="GVS56" s="2"/>
      <c r="GVT56" s="2"/>
      <c r="GVU56" s="2"/>
      <c r="GVV56" s="2"/>
      <c r="GVW56" s="2"/>
      <c r="GVX56" s="2"/>
      <c r="GVY56" s="2"/>
      <c r="GVZ56" s="2"/>
      <c r="GWA56" s="2"/>
      <c r="GWB56" s="2"/>
      <c r="GWC56" s="2"/>
      <c r="GWD56" s="2"/>
      <c r="GWE56" s="2"/>
      <c r="GWF56" s="2"/>
      <c r="GWG56" s="2"/>
      <c r="GWH56" s="2"/>
      <c r="GWI56" s="2"/>
      <c r="GWJ56" s="2"/>
      <c r="GWK56" s="2"/>
      <c r="GWL56" s="2"/>
      <c r="GWM56" s="2"/>
      <c r="GWN56" s="2"/>
      <c r="GWO56" s="2"/>
      <c r="GWP56" s="2"/>
      <c r="GWQ56" s="2"/>
      <c r="GWR56" s="2"/>
      <c r="GWS56" s="2"/>
      <c r="GWT56" s="2"/>
      <c r="GWU56" s="2"/>
      <c r="GWV56" s="2"/>
      <c r="GWW56" s="2"/>
      <c r="GWX56" s="2"/>
      <c r="GWY56" s="2"/>
      <c r="GWZ56" s="2"/>
      <c r="GXA56" s="2"/>
      <c r="GXB56" s="2"/>
      <c r="GXC56" s="2"/>
      <c r="GXD56" s="2"/>
      <c r="GXE56" s="2"/>
      <c r="GXF56" s="2"/>
      <c r="GXG56" s="2"/>
      <c r="GXH56" s="2"/>
      <c r="GXI56" s="2"/>
      <c r="GXJ56" s="2"/>
      <c r="GXK56" s="2"/>
      <c r="GXL56" s="2"/>
      <c r="GXM56" s="2"/>
      <c r="GXN56" s="2"/>
      <c r="GXO56" s="2"/>
      <c r="GXP56" s="2"/>
      <c r="GXQ56" s="2"/>
      <c r="GXR56" s="2"/>
      <c r="GXS56" s="2"/>
      <c r="GXT56" s="2"/>
      <c r="GXU56" s="2"/>
      <c r="GXV56" s="2"/>
      <c r="GXW56" s="2"/>
      <c r="GXX56" s="2"/>
      <c r="GXY56" s="2"/>
      <c r="GXZ56" s="2"/>
      <c r="GYA56" s="2"/>
      <c r="GYB56" s="2"/>
      <c r="GYC56" s="2"/>
      <c r="GYD56" s="2"/>
      <c r="GYE56" s="2"/>
      <c r="GYF56" s="2"/>
      <c r="GYG56" s="2"/>
      <c r="GYH56" s="2"/>
      <c r="GYI56" s="2"/>
      <c r="GYJ56" s="2"/>
      <c r="GYK56" s="2"/>
      <c r="GYL56" s="2"/>
      <c r="GYM56" s="2"/>
      <c r="GYN56" s="2"/>
      <c r="GYO56" s="2"/>
      <c r="GYP56" s="2"/>
      <c r="GYQ56" s="2"/>
      <c r="GYR56" s="2"/>
      <c r="GYS56" s="2"/>
      <c r="GYT56" s="2"/>
      <c r="GYU56" s="2"/>
      <c r="GYV56" s="2"/>
      <c r="GYW56" s="2"/>
      <c r="GYX56" s="2"/>
      <c r="GYY56" s="2"/>
      <c r="GYZ56" s="2"/>
      <c r="GZA56" s="2"/>
      <c r="GZB56" s="2"/>
      <c r="GZC56" s="2"/>
      <c r="GZD56" s="2"/>
      <c r="GZE56" s="2"/>
      <c r="GZF56" s="2"/>
      <c r="GZG56" s="2"/>
      <c r="GZH56" s="2"/>
      <c r="GZI56" s="2"/>
      <c r="GZJ56" s="2"/>
      <c r="GZK56" s="2"/>
      <c r="GZL56" s="2"/>
      <c r="GZM56" s="2"/>
      <c r="GZN56" s="2"/>
      <c r="GZO56" s="2"/>
      <c r="GZP56" s="2"/>
      <c r="GZQ56" s="2"/>
      <c r="GZR56" s="2"/>
      <c r="GZS56" s="2"/>
      <c r="GZT56" s="2"/>
      <c r="GZU56" s="2"/>
      <c r="GZV56" s="2"/>
      <c r="GZW56" s="2"/>
      <c r="GZX56" s="2"/>
      <c r="GZY56" s="2"/>
      <c r="GZZ56" s="2"/>
      <c r="HAA56" s="2"/>
      <c r="HAB56" s="2"/>
      <c r="HAC56" s="2"/>
      <c r="HAD56" s="2"/>
      <c r="HAE56" s="2"/>
      <c r="HAF56" s="2"/>
      <c r="HAG56" s="2"/>
      <c r="HAH56" s="2"/>
      <c r="HAI56" s="2"/>
      <c r="HAJ56" s="2"/>
      <c r="HAK56" s="2"/>
      <c r="HAL56" s="2"/>
      <c r="HAM56" s="2"/>
      <c r="HAN56" s="2"/>
      <c r="HAO56" s="2"/>
      <c r="HAP56" s="2"/>
      <c r="HAQ56" s="2"/>
      <c r="HAR56" s="2"/>
      <c r="HAS56" s="2"/>
      <c r="HAT56" s="2"/>
      <c r="HAU56" s="2"/>
      <c r="HAV56" s="2"/>
      <c r="HAW56" s="2"/>
      <c r="HAX56" s="2"/>
      <c r="HAY56" s="2"/>
      <c r="HAZ56" s="2"/>
      <c r="HBA56" s="2"/>
      <c r="HBB56" s="2"/>
      <c r="HBC56" s="2"/>
      <c r="HBD56" s="2"/>
      <c r="HBE56" s="2"/>
      <c r="HBF56" s="2"/>
      <c r="HBG56" s="2"/>
      <c r="HBH56" s="2"/>
      <c r="HBI56" s="2"/>
      <c r="HBJ56" s="2"/>
      <c r="HBK56" s="2"/>
      <c r="HBL56" s="2"/>
      <c r="HBM56" s="2"/>
      <c r="HBN56" s="2"/>
      <c r="HBO56" s="2"/>
      <c r="HBP56" s="2"/>
      <c r="HBQ56" s="2"/>
      <c r="HBR56" s="2"/>
      <c r="HBS56" s="2"/>
      <c r="HBT56" s="2"/>
      <c r="HBU56" s="2"/>
      <c r="HBV56" s="2"/>
      <c r="HBW56" s="2"/>
      <c r="HBX56" s="2"/>
      <c r="HBY56" s="2"/>
      <c r="HBZ56" s="2"/>
      <c r="HCA56" s="2"/>
      <c r="HCB56" s="2"/>
      <c r="HCC56" s="2"/>
      <c r="HCD56" s="2"/>
      <c r="HCE56" s="2"/>
      <c r="HCF56" s="2"/>
      <c r="HCG56" s="2"/>
      <c r="HCH56" s="2"/>
      <c r="HCI56" s="2"/>
      <c r="HCJ56" s="2"/>
      <c r="HCK56" s="2"/>
      <c r="HCL56" s="2"/>
      <c r="HCM56" s="2"/>
      <c r="HCN56" s="2"/>
      <c r="HCO56" s="2"/>
      <c r="HCP56" s="2"/>
      <c r="HCQ56" s="2"/>
      <c r="HCR56" s="2"/>
      <c r="HCS56" s="2"/>
      <c r="HCT56" s="2"/>
      <c r="HCU56" s="2"/>
      <c r="HCV56" s="2"/>
      <c r="HCW56" s="2"/>
      <c r="HCX56" s="2"/>
      <c r="HCY56" s="2"/>
      <c r="HCZ56" s="2"/>
      <c r="HDA56" s="2"/>
      <c r="HDB56" s="2"/>
      <c r="HDC56" s="2"/>
      <c r="HDD56" s="2"/>
      <c r="HDE56" s="2"/>
      <c r="HDF56" s="2"/>
      <c r="HDG56" s="2"/>
      <c r="HDH56" s="2"/>
      <c r="HDI56" s="2"/>
      <c r="HDJ56" s="2"/>
      <c r="HDK56" s="2"/>
      <c r="HDL56" s="2"/>
      <c r="HDM56" s="2"/>
      <c r="HDN56" s="2"/>
      <c r="HDO56" s="2"/>
      <c r="HDP56" s="2"/>
      <c r="HDQ56" s="2"/>
      <c r="HDR56" s="2"/>
      <c r="HDS56" s="2"/>
      <c r="HDT56" s="2"/>
      <c r="HDU56" s="2"/>
      <c r="HDV56" s="2"/>
      <c r="HDW56" s="2"/>
      <c r="HDX56" s="2"/>
      <c r="HDY56" s="2"/>
      <c r="HDZ56" s="2"/>
      <c r="HEA56" s="2"/>
      <c r="HEB56" s="2"/>
      <c r="HEC56" s="2"/>
      <c r="HED56" s="2"/>
      <c r="HEE56" s="2"/>
      <c r="HEF56" s="2"/>
      <c r="HEG56" s="2"/>
      <c r="HEH56" s="2"/>
      <c r="HEI56" s="2"/>
      <c r="HEJ56" s="2"/>
      <c r="HEK56" s="2"/>
      <c r="HEL56" s="2"/>
      <c r="HEM56" s="2"/>
      <c r="HEN56" s="2"/>
      <c r="HEO56" s="2"/>
      <c r="HEP56" s="2"/>
      <c r="HEQ56" s="2"/>
      <c r="HER56" s="2"/>
      <c r="HES56" s="2"/>
      <c r="HET56" s="2"/>
      <c r="HEU56" s="2"/>
      <c r="HEV56" s="2"/>
      <c r="HEW56" s="2"/>
      <c r="HEX56" s="2"/>
      <c r="HEY56" s="2"/>
      <c r="HEZ56" s="2"/>
      <c r="HFA56" s="2"/>
      <c r="HFB56" s="2"/>
      <c r="HFC56" s="2"/>
      <c r="HFD56" s="2"/>
      <c r="HFE56" s="2"/>
      <c r="HFF56" s="2"/>
      <c r="HFG56" s="2"/>
      <c r="HFH56" s="2"/>
      <c r="HFI56" s="2"/>
      <c r="HFJ56" s="2"/>
      <c r="HFK56" s="2"/>
      <c r="HFL56" s="2"/>
      <c r="HFM56" s="2"/>
      <c r="HFN56" s="2"/>
      <c r="HFO56" s="2"/>
      <c r="HFP56" s="2"/>
      <c r="HFQ56" s="2"/>
      <c r="HFR56" s="2"/>
      <c r="HFS56" s="2"/>
      <c r="HFT56" s="2"/>
      <c r="HFU56" s="2"/>
      <c r="HFV56" s="2"/>
      <c r="HFW56" s="2"/>
      <c r="HFX56" s="2"/>
      <c r="HFY56" s="2"/>
      <c r="HFZ56" s="2"/>
      <c r="HGA56" s="2"/>
      <c r="HGB56" s="2"/>
      <c r="HGC56" s="2"/>
      <c r="HGD56" s="2"/>
      <c r="HGE56" s="2"/>
      <c r="HGF56" s="2"/>
      <c r="HGG56" s="2"/>
      <c r="HGH56" s="2"/>
      <c r="HGI56" s="2"/>
      <c r="HGJ56" s="2"/>
      <c r="HGK56" s="2"/>
      <c r="HGL56" s="2"/>
      <c r="HGM56" s="2"/>
      <c r="HGN56" s="2"/>
      <c r="HGO56" s="2"/>
      <c r="HGP56" s="2"/>
      <c r="HGQ56" s="2"/>
      <c r="HGR56" s="2"/>
      <c r="HGS56" s="2"/>
      <c r="HGT56" s="2"/>
      <c r="HGU56" s="2"/>
      <c r="HGV56" s="2"/>
      <c r="HGW56" s="2"/>
      <c r="HGX56" s="2"/>
      <c r="HGY56" s="2"/>
      <c r="HGZ56" s="2"/>
      <c r="HHA56" s="2"/>
      <c r="HHB56" s="2"/>
      <c r="HHC56" s="2"/>
      <c r="HHD56" s="2"/>
      <c r="HHE56" s="2"/>
      <c r="HHF56" s="2"/>
      <c r="HHG56" s="2"/>
      <c r="HHH56" s="2"/>
      <c r="HHI56" s="2"/>
      <c r="HHJ56" s="2"/>
      <c r="HHK56" s="2"/>
      <c r="HHL56" s="2"/>
      <c r="HHM56" s="2"/>
      <c r="HHN56" s="2"/>
      <c r="HHO56" s="2"/>
      <c r="HHP56" s="2"/>
      <c r="HHQ56" s="2"/>
      <c r="HHR56" s="2"/>
      <c r="HHS56" s="2"/>
      <c r="HHT56" s="2"/>
      <c r="HHU56" s="2"/>
      <c r="HHV56" s="2"/>
      <c r="HHW56" s="2"/>
      <c r="HHX56" s="2"/>
      <c r="HHY56" s="2"/>
      <c r="HHZ56" s="2"/>
      <c r="HIA56" s="2"/>
      <c r="HIB56" s="2"/>
      <c r="HIC56" s="2"/>
      <c r="HID56" s="2"/>
      <c r="HIE56" s="2"/>
      <c r="HIF56" s="2"/>
      <c r="HIG56" s="2"/>
      <c r="HIH56" s="2"/>
      <c r="HII56" s="2"/>
      <c r="HIJ56" s="2"/>
      <c r="HIK56" s="2"/>
      <c r="HIL56" s="2"/>
      <c r="HIM56" s="2"/>
      <c r="HIN56" s="2"/>
      <c r="HIO56" s="2"/>
      <c r="HIP56" s="2"/>
      <c r="HIQ56" s="2"/>
      <c r="HIR56" s="2"/>
      <c r="HIS56" s="2"/>
      <c r="HIT56" s="2"/>
      <c r="HIU56" s="2"/>
      <c r="HIV56" s="2"/>
      <c r="HIW56" s="2"/>
      <c r="HIX56" s="2"/>
      <c r="HIY56" s="2"/>
      <c r="HIZ56" s="2"/>
      <c r="HJA56" s="2"/>
      <c r="HJB56" s="2"/>
      <c r="HJC56" s="2"/>
      <c r="HJD56" s="2"/>
      <c r="HJE56" s="2"/>
      <c r="HJF56" s="2"/>
      <c r="HJG56" s="2"/>
      <c r="HJH56" s="2"/>
      <c r="HJI56" s="2"/>
      <c r="HJJ56" s="2"/>
      <c r="HJK56" s="2"/>
      <c r="HJL56" s="2"/>
      <c r="HJM56" s="2"/>
      <c r="HJN56" s="2"/>
      <c r="HJO56" s="2"/>
      <c r="HJP56" s="2"/>
      <c r="HJQ56" s="2"/>
      <c r="HJR56" s="2"/>
      <c r="HJS56" s="2"/>
      <c r="HJT56" s="2"/>
      <c r="HJU56" s="2"/>
      <c r="HJV56" s="2"/>
      <c r="HJW56" s="2"/>
      <c r="HJX56" s="2"/>
      <c r="HJY56" s="2"/>
      <c r="HJZ56" s="2"/>
      <c r="HKA56" s="2"/>
      <c r="HKB56" s="2"/>
      <c r="HKC56" s="2"/>
      <c r="HKD56" s="2"/>
      <c r="HKE56" s="2"/>
      <c r="HKF56" s="2"/>
      <c r="HKG56" s="2"/>
      <c r="HKH56" s="2"/>
      <c r="HKI56" s="2"/>
      <c r="HKJ56" s="2"/>
      <c r="HKK56" s="2"/>
      <c r="HKL56" s="2"/>
      <c r="HKM56" s="2"/>
      <c r="HKN56" s="2"/>
      <c r="HKO56" s="2"/>
      <c r="HKP56" s="2"/>
      <c r="HKQ56" s="2"/>
      <c r="HKR56" s="2"/>
      <c r="HKS56" s="2"/>
      <c r="HKT56" s="2"/>
      <c r="HKU56" s="2"/>
      <c r="HKV56" s="2"/>
      <c r="HKW56" s="2"/>
      <c r="HKX56" s="2"/>
      <c r="HKY56" s="2"/>
      <c r="HKZ56" s="2"/>
      <c r="HLA56" s="2"/>
      <c r="HLB56" s="2"/>
      <c r="HLC56" s="2"/>
      <c r="HLD56" s="2"/>
      <c r="HLE56" s="2"/>
      <c r="HLF56" s="2"/>
      <c r="HLG56" s="2"/>
      <c r="HLH56" s="2"/>
      <c r="HLI56" s="2"/>
      <c r="HLJ56" s="2"/>
      <c r="HLK56" s="2"/>
      <c r="HLL56" s="2"/>
      <c r="HLM56" s="2"/>
      <c r="HLN56" s="2"/>
      <c r="HLO56" s="2"/>
      <c r="HLP56" s="2"/>
      <c r="HLQ56" s="2"/>
      <c r="HLR56" s="2"/>
      <c r="HLS56" s="2"/>
      <c r="HLT56" s="2"/>
      <c r="HLU56" s="2"/>
      <c r="HLV56" s="2"/>
      <c r="HLW56" s="2"/>
      <c r="HLX56" s="2"/>
      <c r="HLY56" s="2"/>
      <c r="HLZ56" s="2"/>
      <c r="HMA56" s="2"/>
      <c r="HMB56" s="2"/>
      <c r="HMC56" s="2"/>
      <c r="HMD56" s="2"/>
      <c r="HME56" s="2"/>
      <c r="HMF56" s="2"/>
      <c r="HMG56" s="2"/>
      <c r="HMH56" s="2"/>
      <c r="HMI56" s="2"/>
      <c r="HMJ56" s="2"/>
      <c r="HMK56" s="2"/>
      <c r="HML56" s="2"/>
      <c r="HMM56" s="2"/>
      <c r="HMN56" s="2"/>
      <c r="HMO56" s="2"/>
      <c r="HMP56" s="2"/>
      <c r="HMQ56" s="2"/>
      <c r="HMR56" s="2"/>
      <c r="HMS56" s="2"/>
      <c r="HMT56" s="2"/>
      <c r="HMU56" s="2"/>
      <c r="HMV56" s="2"/>
      <c r="HMW56" s="2"/>
      <c r="HMX56" s="2"/>
      <c r="HMY56" s="2"/>
      <c r="HMZ56" s="2"/>
      <c r="HNA56" s="2"/>
      <c r="HNB56" s="2"/>
      <c r="HNC56" s="2"/>
      <c r="HND56" s="2"/>
      <c r="HNE56" s="2"/>
      <c r="HNF56" s="2"/>
      <c r="HNG56" s="2"/>
      <c r="HNH56" s="2"/>
      <c r="HNI56" s="2"/>
      <c r="HNJ56" s="2"/>
      <c r="HNK56" s="2"/>
      <c r="HNL56" s="2"/>
      <c r="HNM56" s="2"/>
      <c r="HNN56" s="2"/>
      <c r="HNO56" s="2"/>
      <c r="HNP56" s="2"/>
      <c r="HNQ56" s="2"/>
      <c r="HNR56" s="2"/>
      <c r="HNS56" s="2"/>
      <c r="HNT56" s="2"/>
      <c r="HNU56" s="2"/>
      <c r="HNV56" s="2"/>
      <c r="HNW56" s="2"/>
      <c r="HNX56" s="2"/>
      <c r="HNY56" s="2"/>
      <c r="HNZ56" s="2"/>
      <c r="HOA56" s="2"/>
      <c r="HOB56" s="2"/>
      <c r="HOC56" s="2"/>
      <c r="HOD56" s="2"/>
      <c r="HOE56" s="2"/>
      <c r="HOF56" s="2"/>
      <c r="HOG56" s="2"/>
      <c r="HOH56" s="2"/>
      <c r="HOI56" s="2"/>
      <c r="HOJ56" s="2"/>
      <c r="HOK56" s="2"/>
      <c r="HOL56" s="2"/>
      <c r="HOM56" s="2"/>
      <c r="HON56" s="2"/>
      <c r="HOO56" s="2"/>
      <c r="HOP56" s="2"/>
      <c r="HOQ56" s="2"/>
      <c r="HOR56" s="2"/>
      <c r="HOS56" s="2"/>
      <c r="HOT56" s="2"/>
      <c r="HOU56" s="2"/>
      <c r="HOV56" s="2"/>
      <c r="HOW56" s="2"/>
      <c r="HOX56" s="2"/>
      <c r="HOY56" s="2"/>
      <c r="HOZ56" s="2"/>
      <c r="HPA56" s="2"/>
      <c r="HPB56" s="2"/>
      <c r="HPC56" s="2"/>
      <c r="HPD56" s="2"/>
      <c r="HPE56" s="2"/>
      <c r="HPF56" s="2"/>
      <c r="HPG56" s="2"/>
      <c r="HPH56" s="2"/>
      <c r="HPI56" s="2"/>
      <c r="HPJ56" s="2"/>
      <c r="HPK56" s="2"/>
      <c r="HPL56" s="2"/>
      <c r="HPM56" s="2"/>
      <c r="HPN56" s="2"/>
      <c r="HPO56" s="2"/>
      <c r="HPP56" s="2"/>
      <c r="HPQ56" s="2"/>
      <c r="HPR56" s="2"/>
      <c r="HPS56" s="2"/>
      <c r="HPT56" s="2"/>
      <c r="HPU56" s="2"/>
      <c r="HPV56" s="2"/>
      <c r="HPW56" s="2"/>
      <c r="HPX56" s="2"/>
      <c r="HPY56" s="2"/>
      <c r="HPZ56" s="2"/>
      <c r="HQA56" s="2"/>
      <c r="HQB56" s="2"/>
      <c r="HQC56" s="2"/>
      <c r="HQD56" s="2"/>
      <c r="HQE56" s="2"/>
      <c r="HQF56" s="2"/>
      <c r="HQG56" s="2"/>
      <c r="HQH56" s="2"/>
      <c r="HQI56" s="2"/>
      <c r="HQJ56" s="2"/>
      <c r="HQK56" s="2"/>
      <c r="HQL56" s="2"/>
      <c r="HQM56" s="2"/>
      <c r="HQN56" s="2"/>
      <c r="HQO56" s="2"/>
      <c r="HQP56" s="2"/>
      <c r="HQQ56" s="2"/>
      <c r="HQR56" s="2"/>
      <c r="HQS56" s="2"/>
      <c r="HQT56" s="2"/>
      <c r="HQU56" s="2"/>
      <c r="HQV56" s="2"/>
      <c r="HQW56" s="2"/>
      <c r="HQX56" s="2"/>
      <c r="HQY56" s="2"/>
      <c r="HQZ56" s="2"/>
      <c r="HRA56" s="2"/>
      <c r="HRB56" s="2"/>
      <c r="HRC56" s="2"/>
      <c r="HRD56" s="2"/>
      <c r="HRE56" s="2"/>
      <c r="HRF56" s="2"/>
      <c r="HRG56" s="2"/>
      <c r="HRH56" s="2"/>
      <c r="HRI56" s="2"/>
      <c r="HRJ56" s="2"/>
      <c r="HRK56" s="2"/>
      <c r="HRL56" s="2"/>
      <c r="HRM56" s="2"/>
      <c r="HRN56" s="2"/>
      <c r="HRO56" s="2"/>
      <c r="HRP56" s="2"/>
      <c r="HRQ56" s="2"/>
      <c r="HRR56" s="2"/>
      <c r="HRS56" s="2"/>
      <c r="HRT56" s="2"/>
      <c r="HRU56" s="2"/>
      <c r="HRV56" s="2"/>
      <c r="HRW56" s="2"/>
      <c r="HRX56" s="2"/>
      <c r="HRY56" s="2"/>
      <c r="HRZ56" s="2"/>
      <c r="HSA56" s="2"/>
      <c r="HSB56" s="2"/>
      <c r="HSC56" s="2"/>
      <c r="HSD56" s="2"/>
      <c r="HSE56" s="2"/>
      <c r="HSF56" s="2"/>
      <c r="HSG56" s="2"/>
      <c r="HSH56" s="2"/>
      <c r="HSI56" s="2"/>
      <c r="HSJ56" s="2"/>
      <c r="HSK56" s="2"/>
      <c r="HSL56" s="2"/>
      <c r="HSM56" s="2"/>
      <c r="HSN56" s="2"/>
      <c r="HSO56" s="2"/>
      <c r="HSP56" s="2"/>
      <c r="HSQ56" s="2"/>
      <c r="HSR56" s="2"/>
      <c r="HSS56" s="2"/>
      <c r="HST56" s="2"/>
      <c r="HSU56" s="2"/>
      <c r="HSV56" s="2"/>
      <c r="HSW56" s="2"/>
      <c r="HSX56" s="2"/>
      <c r="HSY56" s="2"/>
      <c r="HSZ56" s="2"/>
      <c r="HTA56" s="2"/>
      <c r="HTB56" s="2"/>
      <c r="HTC56" s="2"/>
      <c r="HTD56" s="2"/>
      <c r="HTE56" s="2"/>
      <c r="HTF56" s="2"/>
      <c r="HTG56" s="2"/>
      <c r="HTH56" s="2"/>
      <c r="HTI56" s="2"/>
      <c r="HTJ56" s="2"/>
      <c r="HTK56" s="2"/>
      <c r="HTL56" s="2"/>
      <c r="HTM56" s="2"/>
      <c r="HTN56" s="2"/>
      <c r="HTO56" s="2"/>
      <c r="HTP56" s="2"/>
      <c r="HTQ56" s="2"/>
      <c r="HTR56" s="2"/>
      <c r="HTS56" s="2"/>
      <c r="HTT56" s="2"/>
      <c r="HTU56" s="2"/>
      <c r="HTV56" s="2"/>
      <c r="HTW56" s="2"/>
      <c r="HTX56" s="2"/>
      <c r="HTY56" s="2"/>
      <c r="HTZ56" s="2"/>
      <c r="HUA56" s="2"/>
      <c r="HUB56" s="2"/>
      <c r="HUC56" s="2"/>
      <c r="HUD56" s="2"/>
      <c r="HUE56" s="2"/>
      <c r="HUF56" s="2"/>
      <c r="HUG56" s="2"/>
      <c r="HUH56" s="2"/>
      <c r="HUI56" s="2"/>
      <c r="HUJ56" s="2"/>
      <c r="HUK56" s="2"/>
      <c r="HUL56" s="2"/>
      <c r="HUM56" s="2"/>
      <c r="HUN56" s="2"/>
      <c r="HUO56" s="2"/>
      <c r="HUP56" s="2"/>
      <c r="HUQ56" s="2"/>
      <c r="HUR56" s="2"/>
      <c r="HUS56" s="2"/>
      <c r="HUT56" s="2"/>
      <c r="HUU56" s="2"/>
      <c r="HUV56" s="2"/>
      <c r="HUW56" s="2"/>
      <c r="HUX56" s="2"/>
      <c r="HUY56" s="2"/>
      <c r="HUZ56" s="2"/>
      <c r="HVA56" s="2"/>
      <c r="HVB56" s="2"/>
      <c r="HVC56" s="2"/>
      <c r="HVD56" s="2"/>
      <c r="HVE56" s="2"/>
      <c r="HVF56" s="2"/>
      <c r="HVG56" s="2"/>
      <c r="HVH56" s="2"/>
      <c r="HVI56" s="2"/>
      <c r="HVJ56" s="2"/>
      <c r="HVK56" s="2"/>
      <c r="HVL56" s="2"/>
      <c r="HVM56" s="2"/>
      <c r="HVN56" s="2"/>
      <c r="HVO56" s="2"/>
      <c r="HVP56" s="2"/>
      <c r="HVQ56" s="2"/>
      <c r="HVR56" s="2"/>
      <c r="HVS56" s="2"/>
      <c r="HVT56" s="2"/>
      <c r="HVU56" s="2"/>
      <c r="HVV56" s="2"/>
      <c r="HVW56" s="2"/>
      <c r="HVX56" s="2"/>
      <c r="HVY56" s="2"/>
      <c r="HVZ56" s="2"/>
      <c r="HWA56" s="2"/>
      <c r="HWB56" s="2"/>
      <c r="HWC56" s="2"/>
      <c r="HWD56" s="2"/>
      <c r="HWE56" s="2"/>
      <c r="HWF56" s="2"/>
      <c r="HWG56" s="2"/>
      <c r="HWH56" s="2"/>
      <c r="HWI56" s="2"/>
      <c r="HWJ56" s="2"/>
      <c r="HWK56" s="2"/>
      <c r="HWL56" s="2"/>
      <c r="HWM56" s="2"/>
      <c r="HWN56" s="2"/>
      <c r="HWO56" s="2"/>
      <c r="HWP56" s="2"/>
      <c r="HWQ56" s="2"/>
      <c r="HWR56" s="2"/>
      <c r="HWS56" s="2"/>
      <c r="HWT56" s="2"/>
      <c r="HWU56" s="2"/>
      <c r="HWV56" s="2"/>
      <c r="HWW56" s="2"/>
      <c r="HWX56" s="2"/>
      <c r="HWY56" s="2"/>
      <c r="HWZ56" s="2"/>
      <c r="HXA56" s="2"/>
      <c r="HXB56" s="2"/>
      <c r="HXC56" s="2"/>
      <c r="HXD56" s="2"/>
      <c r="HXE56" s="2"/>
      <c r="HXF56" s="2"/>
      <c r="HXG56" s="2"/>
      <c r="HXH56" s="2"/>
      <c r="HXI56" s="2"/>
      <c r="HXJ56" s="2"/>
      <c r="HXK56" s="2"/>
      <c r="HXL56" s="2"/>
      <c r="HXM56" s="2"/>
      <c r="HXN56" s="2"/>
      <c r="HXO56" s="2"/>
      <c r="HXP56" s="2"/>
      <c r="HXQ56" s="2"/>
      <c r="HXR56" s="2"/>
      <c r="HXS56" s="2"/>
      <c r="HXT56" s="2"/>
      <c r="HXU56" s="2"/>
      <c r="HXV56" s="2"/>
      <c r="HXW56" s="2"/>
      <c r="HXX56" s="2"/>
      <c r="HXY56" s="2"/>
      <c r="HXZ56" s="2"/>
      <c r="HYA56" s="2"/>
      <c r="HYB56" s="2"/>
      <c r="HYC56" s="2"/>
      <c r="HYD56" s="2"/>
      <c r="HYE56" s="2"/>
      <c r="HYF56" s="2"/>
      <c r="HYG56" s="2"/>
      <c r="HYH56" s="2"/>
      <c r="HYI56" s="2"/>
      <c r="HYJ56" s="2"/>
      <c r="HYK56" s="2"/>
      <c r="HYL56" s="2"/>
      <c r="HYM56" s="2"/>
      <c r="HYN56" s="2"/>
      <c r="HYO56" s="2"/>
      <c r="HYP56" s="2"/>
      <c r="HYQ56" s="2"/>
      <c r="HYR56" s="2"/>
      <c r="HYS56" s="2"/>
      <c r="HYT56" s="2"/>
      <c r="HYU56" s="2"/>
      <c r="HYV56" s="2"/>
      <c r="HYW56" s="2"/>
      <c r="HYX56" s="2"/>
      <c r="HYY56" s="2"/>
      <c r="HYZ56" s="2"/>
      <c r="HZA56" s="2"/>
      <c r="HZB56" s="2"/>
      <c r="HZC56" s="2"/>
      <c r="HZD56" s="2"/>
      <c r="HZE56" s="2"/>
      <c r="HZF56" s="2"/>
      <c r="HZG56" s="2"/>
      <c r="HZH56" s="2"/>
      <c r="HZI56" s="2"/>
      <c r="HZJ56" s="2"/>
      <c r="HZK56" s="2"/>
      <c r="HZL56" s="2"/>
      <c r="HZM56" s="2"/>
      <c r="HZN56" s="2"/>
      <c r="HZO56" s="2"/>
      <c r="HZP56" s="2"/>
      <c r="HZQ56" s="2"/>
      <c r="HZR56" s="2"/>
      <c r="HZS56" s="2"/>
      <c r="HZT56" s="2"/>
      <c r="HZU56" s="2"/>
      <c r="HZV56" s="2"/>
      <c r="HZW56" s="2"/>
      <c r="HZX56" s="2"/>
      <c r="HZY56" s="2"/>
      <c r="HZZ56" s="2"/>
      <c r="IAA56" s="2"/>
      <c r="IAB56" s="2"/>
      <c r="IAC56" s="2"/>
      <c r="IAD56" s="2"/>
      <c r="IAE56" s="2"/>
      <c r="IAF56" s="2"/>
      <c r="IAG56" s="2"/>
      <c r="IAH56" s="2"/>
      <c r="IAI56" s="2"/>
      <c r="IAJ56" s="2"/>
      <c r="IAK56" s="2"/>
      <c r="IAL56" s="2"/>
      <c r="IAM56" s="2"/>
      <c r="IAN56" s="2"/>
      <c r="IAO56" s="2"/>
      <c r="IAP56" s="2"/>
      <c r="IAQ56" s="2"/>
      <c r="IAR56" s="2"/>
      <c r="IAS56" s="2"/>
      <c r="IAT56" s="2"/>
      <c r="IAU56" s="2"/>
      <c r="IAV56" s="2"/>
      <c r="IAW56" s="2"/>
      <c r="IAX56" s="2"/>
      <c r="IAY56" s="2"/>
      <c r="IAZ56" s="2"/>
      <c r="IBA56" s="2"/>
      <c r="IBB56" s="2"/>
      <c r="IBC56" s="2"/>
      <c r="IBD56" s="2"/>
      <c r="IBE56" s="2"/>
      <c r="IBF56" s="2"/>
      <c r="IBG56" s="2"/>
      <c r="IBH56" s="2"/>
      <c r="IBI56" s="2"/>
      <c r="IBJ56" s="2"/>
      <c r="IBK56" s="2"/>
      <c r="IBL56" s="2"/>
      <c r="IBM56" s="2"/>
      <c r="IBN56" s="2"/>
      <c r="IBO56" s="2"/>
      <c r="IBP56" s="2"/>
      <c r="IBQ56" s="2"/>
      <c r="IBR56" s="2"/>
      <c r="IBS56" s="2"/>
      <c r="IBT56" s="2"/>
      <c r="IBU56" s="2"/>
      <c r="IBV56" s="2"/>
      <c r="IBW56" s="2"/>
      <c r="IBX56" s="2"/>
      <c r="IBY56" s="2"/>
      <c r="IBZ56" s="2"/>
      <c r="ICA56" s="2"/>
      <c r="ICB56" s="2"/>
      <c r="ICC56" s="2"/>
      <c r="ICD56" s="2"/>
      <c r="ICE56" s="2"/>
      <c r="ICF56" s="2"/>
      <c r="ICG56" s="2"/>
      <c r="ICH56" s="2"/>
      <c r="ICI56" s="2"/>
      <c r="ICJ56" s="2"/>
      <c r="ICK56" s="2"/>
      <c r="ICL56" s="2"/>
      <c r="ICM56" s="2"/>
      <c r="ICN56" s="2"/>
      <c r="ICO56" s="2"/>
      <c r="ICP56" s="2"/>
      <c r="ICQ56" s="2"/>
      <c r="ICR56" s="2"/>
      <c r="ICS56" s="2"/>
      <c r="ICT56" s="2"/>
      <c r="ICU56" s="2"/>
      <c r="ICV56" s="2"/>
      <c r="ICW56" s="2"/>
      <c r="ICX56" s="2"/>
      <c r="ICY56" s="2"/>
      <c r="ICZ56" s="2"/>
      <c r="IDA56" s="2"/>
      <c r="IDB56" s="2"/>
      <c r="IDC56" s="2"/>
      <c r="IDD56" s="2"/>
      <c r="IDE56" s="2"/>
      <c r="IDF56" s="2"/>
      <c r="IDG56" s="2"/>
      <c r="IDH56" s="2"/>
      <c r="IDI56" s="2"/>
      <c r="IDJ56" s="2"/>
      <c r="IDK56" s="2"/>
      <c r="IDL56" s="2"/>
      <c r="IDM56" s="2"/>
      <c r="IDN56" s="2"/>
      <c r="IDO56" s="2"/>
      <c r="IDP56" s="2"/>
      <c r="IDQ56" s="2"/>
      <c r="IDR56" s="2"/>
      <c r="IDS56" s="2"/>
      <c r="IDT56" s="2"/>
      <c r="IDU56" s="2"/>
      <c r="IDV56" s="2"/>
      <c r="IDW56" s="2"/>
      <c r="IDX56" s="2"/>
      <c r="IDY56" s="2"/>
      <c r="IDZ56" s="2"/>
      <c r="IEA56" s="2"/>
      <c r="IEB56" s="2"/>
      <c r="IEC56" s="2"/>
      <c r="IED56" s="2"/>
      <c r="IEE56" s="2"/>
      <c r="IEF56" s="2"/>
      <c r="IEG56" s="2"/>
      <c r="IEH56" s="2"/>
      <c r="IEI56" s="2"/>
      <c r="IEJ56" s="2"/>
      <c r="IEK56" s="2"/>
      <c r="IEL56" s="2"/>
      <c r="IEM56" s="2"/>
      <c r="IEN56" s="2"/>
      <c r="IEO56" s="2"/>
      <c r="IEP56" s="2"/>
      <c r="IEQ56" s="2"/>
      <c r="IER56" s="2"/>
      <c r="IES56" s="2"/>
      <c r="IET56" s="2"/>
      <c r="IEU56" s="2"/>
      <c r="IEV56" s="2"/>
      <c r="IEW56" s="2"/>
      <c r="IEX56" s="2"/>
      <c r="IEY56" s="2"/>
      <c r="IEZ56" s="2"/>
      <c r="IFA56" s="2"/>
      <c r="IFB56" s="2"/>
      <c r="IFC56" s="2"/>
      <c r="IFD56" s="2"/>
      <c r="IFE56" s="2"/>
      <c r="IFF56" s="2"/>
      <c r="IFG56" s="2"/>
      <c r="IFH56" s="2"/>
      <c r="IFI56" s="2"/>
      <c r="IFJ56" s="2"/>
      <c r="IFK56" s="2"/>
      <c r="IFL56" s="2"/>
      <c r="IFM56" s="2"/>
      <c r="IFN56" s="2"/>
      <c r="IFO56" s="2"/>
      <c r="IFP56" s="2"/>
      <c r="IFQ56" s="2"/>
      <c r="IFR56" s="2"/>
      <c r="IFS56" s="2"/>
      <c r="IFT56" s="2"/>
      <c r="IFU56" s="2"/>
      <c r="IFV56" s="2"/>
      <c r="IFW56" s="2"/>
      <c r="IFX56" s="2"/>
      <c r="IFY56" s="2"/>
      <c r="IFZ56" s="2"/>
      <c r="IGA56" s="2"/>
      <c r="IGB56" s="2"/>
      <c r="IGC56" s="2"/>
      <c r="IGD56" s="2"/>
      <c r="IGE56" s="2"/>
      <c r="IGF56" s="2"/>
      <c r="IGG56" s="2"/>
      <c r="IGH56" s="2"/>
      <c r="IGI56" s="2"/>
      <c r="IGJ56" s="2"/>
      <c r="IGK56" s="2"/>
      <c r="IGL56" s="2"/>
      <c r="IGM56" s="2"/>
      <c r="IGN56" s="2"/>
      <c r="IGO56" s="2"/>
      <c r="IGP56" s="2"/>
      <c r="IGQ56" s="2"/>
      <c r="IGR56" s="2"/>
      <c r="IGS56" s="2"/>
      <c r="IGT56" s="2"/>
      <c r="IGU56" s="2"/>
      <c r="IGV56" s="2"/>
      <c r="IGW56" s="2"/>
      <c r="IGX56" s="2"/>
      <c r="IGY56" s="2"/>
      <c r="IGZ56" s="2"/>
      <c r="IHA56" s="2"/>
      <c r="IHB56" s="2"/>
      <c r="IHC56" s="2"/>
      <c r="IHD56" s="2"/>
      <c r="IHE56" s="2"/>
      <c r="IHF56" s="2"/>
      <c r="IHG56" s="2"/>
      <c r="IHH56" s="2"/>
      <c r="IHI56" s="2"/>
      <c r="IHJ56" s="2"/>
      <c r="IHK56" s="2"/>
      <c r="IHL56" s="2"/>
      <c r="IHM56" s="2"/>
      <c r="IHN56" s="2"/>
      <c r="IHO56" s="2"/>
      <c r="IHP56" s="2"/>
      <c r="IHQ56" s="2"/>
      <c r="IHR56" s="2"/>
      <c r="IHS56" s="2"/>
      <c r="IHT56" s="2"/>
      <c r="IHU56" s="2"/>
      <c r="IHV56" s="2"/>
      <c r="IHW56" s="2"/>
      <c r="IHX56" s="2"/>
      <c r="IHY56" s="2"/>
      <c r="IHZ56" s="2"/>
      <c r="IIA56" s="2"/>
      <c r="IIB56" s="2"/>
      <c r="IIC56" s="2"/>
      <c r="IID56" s="2"/>
      <c r="IIE56" s="2"/>
      <c r="IIF56" s="2"/>
      <c r="IIG56" s="2"/>
      <c r="IIH56" s="2"/>
      <c r="III56" s="2"/>
      <c r="IIJ56" s="2"/>
      <c r="IIK56" s="2"/>
      <c r="IIL56" s="2"/>
      <c r="IIM56" s="2"/>
      <c r="IIN56" s="2"/>
      <c r="IIO56" s="2"/>
      <c r="IIP56" s="2"/>
      <c r="IIQ56" s="2"/>
      <c r="IIR56" s="2"/>
      <c r="IIS56" s="2"/>
      <c r="IIT56" s="2"/>
      <c r="IIU56" s="2"/>
      <c r="IIV56" s="2"/>
      <c r="IIW56" s="2"/>
      <c r="IIX56" s="2"/>
      <c r="IIY56" s="2"/>
      <c r="IIZ56" s="2"/>
      <c r="IJA56" s="2"/>
      <c r="IJB56" s="2"/>
      <c r="IJC56" s="2"/>
      <c r="IJD56" s="2"/>
      <c r="IJE56" s="2"/>
      <c r="IJF56" s="2"/>
      <c r="IJG56" s="2"/>
      <c r="IJH56" s="2"/>
      <c r="IJI56" s="2"/>
      <c r="IJJ56" s="2"/>
      <c r="IJK56" s="2"/>
      <c r="IJL56" s="2"/>
      <c r="IJM56" s="2"/>
      <c r="IJN56" s="2"/>
      <c r="IJO56" s="2"/>
      <c r="IJP56" s="2"/>
      <c r="IJQ56" s="2"/>
      <c r="IJR56" s="2"/>
      <c r="IJS56" s="2"/>
      <c r="IJT56" s="2"/>
      <c r="IJU56" s="2"/>
      <c r="IJV56" s="2"/>
      <c r="IJW56" s="2"/>
      <c r="IJX56" s="2"/>
      <c r="IJY56" s="2"/>
      <c r="IJZ56" s="2"/>
      <c r="IKA56" s="2"/>
      <c r="IKB56" s="2"/>
      <c r="IKC56" s="2"/>
      <c r="IKD56" s="2"/>
      <c r="IKE56" s="2"/>
      <c r="IKF56" s="2"/>
      <c r="IKG56" s="2"/>
      <c r="IKH56" s="2"/>
      <c r="IKI56" s="2"/>
      <c r="IKJ56" s="2"/>
      <c r="IKK56" s="2"/>
      <c r="IKL56" s="2"/>
      <c r="IKM56" s="2"/>
      <c r="IKN56" s="2"/>
      <c r="IKO56" s="2"/>
      <c r="IKP56" s="2"/>
      <c r="IKQ56" s="2"/>
      <c r="IKR56" s="2"/>
      <c r="IKS56" s="2"/>
      <c r="IKT56" s="2"/>
      <c r="IKU56" s="2"/>
      <c r="IKV56" s="2"/>
      <c r="IKW56" s="2"/>
      <c r="IKX56" s="2"/>
      <c r="IKY56" s="2"/>
      <c r="IKZ56" s="2"/>
      <c r="ILA56" s="2"/>
      <c r="ILB56" s="2"/>
      <c r="ILC56" s="2"/>
      <c r="ILD56" s="2"/>
      <c r="ILE56" s="2"/>
      <c r="ILF56" s="2"/>
      <c r="ILG56" s="2"/>
      <c r="ILH56" s="2"/>
      <c r="ILI56" s="2"/>
      <c r="ILJ56" s="2"/>
      <c r="ILK56" s="2"/>
      <c r="ILL56" s="2"/>
      <c r="ILM56" s="2"/>
      <c r="ILN56" s="2"/>
      <c r="ILO56" s="2"/>
      <c r="ILP56" s="2"/>
      <c r="ILQ56" s="2"/>
      <c r="ILR56" s="2"/>
      <c r="ILS56" s="2"/>
      <c r="ILT56" s="2"/>
      <c r="ILU56" s="2"/>
      <c r="ILV56" s="2"/>
      <c r="ILW56" s="2"/>
      <c r="ILX56" s="2"/>
      <c r="ILY56" s="2"/>
      <c r="ILZ56" s="2"/>
      <c r="IMA56" s="2"/>
      <c r="IMB56" s="2"/>
      <c r="IMC56" s="2"/>
      <c r="IMD56" s="2"/>
      <c r="IME56" s="2"/>
      <c r="IMF56" s="2"/>
      <c r="IMG56" s="2"/>
      <c r="IMH56" s="2"/>
      <c r="IMI56" s="2"/>
      <c r="IMJ56" s="2"/>
      <c r="IMK56" s="2"/>
      <c r="IML56" s="2"/>
      <c r="IMM56" s="2"/>
      <c r="IMN56" s="2"/>
      <c r="IMO56" s="2"/>
      <c r="IMP56" s="2"/>
      <c r="IMQ56" s="2"/>
      <c r="IMR56" s="2"/>
      <c r="IMS56" s="2"/>
      <c r="IMT56" s="2"/>
      <c r="IMU56" s="2"/>
      <c r="IMV56" s="2"/>
      <c r="IMW56" s="2"/>
      <c r="IMX56" s="2"/>
      <c r="IMY56" s="2"/>
      <c r="IMZ56" s="2"/>
      <c r="INA56" s="2"/>
      <c r="INB56" s="2"/>
      <c r="INC56" s="2"/>
      <c r="IND56" s="2"/>
      <c r="INE56" s="2"/>
      <c r="INF56" s="2"/>
      <c r="ING56" s="2"/>
      <c r="INH56" s="2"/>
      <c r="INI56" s="2"/>
      <c r="INJ56" s="2"/>
      <c r="INK56" s="2"/>
      <c r="INL56" s="2"/>
      <c r="INM56" s="2"/>
      <c r="INN56" s="2"/>
      <c r="INO56" s="2"/>
      <c r="INP56" s="2"/>
      <c r="INQ56" s="2"/>
      <c r="INR56" s="2"/>
      <c r="INS56" s="2"/>
      <c r="INT56" s="2"/>
      <c r="INU56" s="2"/>
      <c r="INV56" s="2"/>
      <c r="INW56" s="2"/>
      <c r="INX56" s="2"/>
      <c r="INY56" s="2"/>
      <c r="INZ56" s="2"/>
      <c r="IOA56" s="2"/>
      <c r="IOB56" s="2"/>
      <c r="IOC56" s="2"/>
      <c r="IOD56" s="2"/>
      <c r="IOE56" s="2"/>
      <c r="IOF56" s="2"/>
      <c r="IOG56" s="2"/>
      <c r="IOH56" s="2"/>
      <c r="IOI56" s="2"/>
      <c r="IOJ56" s="2"/>
      <c r="IOK56" s="2"/>
      <c r="IOL56" s="2"/>
      <c r="IOM56" s="2"/>
      <c r="ION56" s="2"/>
      <c r="IOO56" s="2"/>
      <c r="IOP56" s="2"/>
      <c r="IOQ56" s="2"/>
      <c r="IOR56" s="2"/>
      <c r="IOS56" s="2"/>
      <c r="IOT56" s="2"/>
      <c r="IOU56" s="2"/>
      <c r="IOV56" s="2"/>
      <c r="IOW56" s="2"/>
      <c r="IOX56" s="2"/>
      <c r="IOY56" s="2"/>
      <c r="IOZ56" s="2"/>
      <c r="IPA56" s="2"/>
      <c r="IPB56" s="2"/>
      <c r="IPC56" s="2"/>
      <c r="IPD56" s="2"/>
      <c r="IPE56" s="2"/>
      <c r="IPF56" s="2"/>
      <c r="IPG56" s="2"/>
      <c r="IPH56" s="2"/>
      <c r="IPI56" s="2"/>
      <c r="IPJ56" s="2"/>
      <c r="IPK56" s="2"/>
      <c r="IPL56" s="2"/>
      <c r="IPM56" s="2"/>
      <c r="IPN56" s="2"/>
      <c r="IPO56" s="2"/>
      <c r="IPP56" s="2"/>
      <c r="IPQ56" s="2"/>
      <c r="IPR56" s="2"/>
      <c r="IPS56" s="2"/>
      <c r="IPT56" s="2"/>
      <c r="IPU56" s="2"/>
      <c r="IPV56" s="2"/>
      <c r="IPW56" s="2"/>
      <c r="IPX56" s="2"/>
      <c r="IPY56" s="2"/>
      <c r="IPZ56" s="2"/>
      <c r="IQA56" s="2"/>
      <c r="IQB56" s="2"/>
      <c r="IQC56" s="2"/>
      <c r="IQD56" s="2"/>
      <c r="IQE56" s="2"/>
      <c r="IQF56" s="2"/>
      <c r="IQG56" s="2"/>
      <c r="IQH56" s="2"/>
      <c r="IQI56" s="2"/>
      <c r="IQJ56" s="2"/>
      <c r="IQK56" s="2"/>
      <c r="IQL56" s="2"/>
      <c r="IQM56" s="2"/>
      <c r="IQN56" s="2"/>
      <c r="IQO56" s="2"/>
      <c r="IQP56" s="2"/>
      <c r="IQQ56" s="2"/>
      <c r="IQR56" s="2"/>
      <c r="IQS56" s="2"/>
      <c r="IQT56" s="2"/>
      <c r="IQU56" s="2"/>
      <c r="IQV56" s="2"/>
      <c r="IQW56" s="2"/>
      <c r="IQX56" s="2"/>
      <c r="IQY56" s="2"/>
      <c r="IQZ56" s="2"/>
      <c r="IRA56" s="2"/>
      <c r="IRB56" s="2"/>
      <c r="IRC56" s="2"/>
      <c r="IRD56" s="2"/>
      <c r="IRE56" s="2"/>
      <c r="IRF56" s="2"/>
      <c r="IRG56" s="2"/>
      <c r="IRH56" s="2"/>
      <c r="IRI56" s="2"/>
      <c r="IRJ56" s="2"/>
      <c r="IRK56" s="2"/>
      <c r="IRL56" s="2"/>
      <c r="IRM56" s="2"/>
      <c r="IRN56" s="2"/>
      <c r="IRO56" s="2"/>
      <c r="IRP56" s="2"/>
      <c r="IRQ56" s="2"/>
      <c r="IRR56" s="2"/>
      <c r="IRS56" s="2"/>
      <c r="IRT56" s="2"/>
      <c r="IRU56" s="2"/>
      <c r="IRV56" s="2"/>
      <c r="IRW56" s="2"/>
      <c r="IRX56" s="2"/>
      <c r="IRY56" s="2"/>
      <c r="IRZ56" s="2"/>
      <c r="ISA56" s="2"/>
      <c r="ISB56" s="2"/>
      <c r="ISC56" s="2"/>
      <c r="ISD56" s="2"/>
      <c r="ISE56" s="2"/>
      <c r="ISF56" s="2"/>
      <c r="ISG56" s="2"/>
      <c r="ISH56" s="2"/>
      <c r="ISI56" s="2"/>
      <c r="ISJ56" s="2"/>
      <c r="ISK56" s="2"/>
      <c r="ISL56" s="2"/>
      <c r="ISM56" s="2"/>
      <c r="ISN56" s="2"/>
      <c r="ISO56" s="2"/>
      <c r="ISP56" s="2"/>
      <c r="ISQ56" s="2"/>
      <c r="ISR56" s="2"/>
      <c r="ISS56" s="2"/>
      <c r="IST56" s="2"/>
      <c r="ISU56" s="2"/>
      <c r="ISV56" s="2"/>
      <c r="ISW56" s="2"/>
      <c r="ISX56" s="2"/>
      <c r="ISY56" s="2"/>
      <c r="ISZ56" s="2"/>
      <c r="ITA56" s="2"/>
      <c r="ITB56" s="2"/>
      <c r="ITC56" s="2"/>
      <c r="ITD56" s="2"/>
      <c r="ITE56" s="2"/>
      <c r="ITF56" s="2"/>
      <c r="ITG56" s="2"/>
      <c r="ITH56" s="2"/>
      <c r="ITI56" s="2"/>
      <c r="ITJ56" s="2"/>
      <c r="ITK56" s="2"/>
      <c r="ITL56" s="2"/>
      <c r="ITM56" s="2"/>
      <c r="ITN56" s="2"/>
      <c r="ITO56" s="2"/>
      <c r="ITP56" s="2"/>
      <c r="ITQ56" s="2"/>
      <c r="ITR56" s="2"/>
      <c r="ITS56" s="2"/>
      <c r="ITT56" s="2"/>
      <c r="ITU56" s="2"/>
      <c r="ITV56" s="2"/>
      <c r="ITW56" s="2"/>
      <c r="ITX56" s="2"/>
      <c r="ITY56" s="2"/>
      <c r="ITZ56" s="2"/>
      <c r="IUA56" s="2"/>
      <c r="IUB56" s="2"/>
      <c r="IUC56" s="2"/>
      <c r="IUD56" s="2"/>
      <c r="IUE56" s="2"/>
      <c r="IUF56" s="2"/>
      <c r="IUG56" s="2"/>
      <c r="IUH56" s="2"/>
      <c r="IUI56" s="2"/>
      <c r="IUJ56" s="2"/>
      <c r="IUK56" s="2"/>
      <c r="IUL56" s="2"/>
      <c r="IUM56" s="2"/>
      <c r="IUN56" s="2"/>
      <c r="IUO56" s="2"/>
      <c r="IUP56" s="2"/>
      <c r="IUQ56" s="2"/>
      <c r="IUR56" s="2"/>
      <c r="IUS56" s="2"/>
      <c r="IUT56" s="2"/>
      <c r="IUU56" s="2"/>
      <c r="IUV56" s="2"/>
      <c r="IUW56" s="2"/>
      <c r="IUX56" s="2"/>
      <c r="IUY56" s="2"/>
      <c r="IUZ56" s="2"/>
      <c r="IVA56" s="2"/>
      <c r="IVB56" s="2"/>
      <c r="IVC56" s="2"/>
      <c r="IVD56" s="2"/>
      <c r="IVE56" s="2"/>
      <c r="IVF56" s="2"/>
      <c r="IVG56" s="2"/>
      <c r="IVH56" s="2"/>
      <c r="IVI56" s="2"/>
      <c r="IVJ56" s="2"/>
      <c r="IVK56" s="2"/>
      <c r="IVL56" s="2"/>
      <c r="IVM56" s="2"/>
      <c r="IVN56" s="2"/>
      <c r="IVO56" s="2"/>
      <c r="IVP56" s="2"/>
      <c r="IVQ56" s="2"/>
      <c r="IVR56" s="2"/>
      <c r="IVS56" s="2"/>
      <c r="IVT56" s="2"/>
      <c r="IVU56" s="2"/>
      <c r="IVV56" s="2"/>
      <c r="IVW56" s="2"/>
      <c r="IVX56" s="2"/>
      <c r="IVY56" s="2"/>
      <c r="IVZ56" s="2"/>
      <c r="IWA56" s="2"/>
      <c r="IWB56" s="2"/>
      <c r="IWC56" s="2"/>
      <c r="IWD56" s="2"/>
      <c r="IWE56" s="2"/>
      <c r="IWF56" s="2"/>
      <c r="IWG56" s="2"/>
      <c r="IWH56" s="2"/>
      <c r="IWI56" s="2"/>
      <c r="IWJ56" s="2"/>
      <c r="IWK56" s="2"/>
      <c r="IWL56" s="2"/>
      <c r="IWM56" s="2"/>
      <c r="IWN56" s="2"/>
      <c r="IWO56" s="2"/>
      <c r="IWP56" s="2"/>
      <c r="IWQ56" s="2"/>
      <c r="IWR56" s="2"/>
      <c r="IWS56" s="2"/>
      <c r="IWT56" s="2"/>
      <c r="IWU56" s="2"/>
      <c r="IWV56" s="2"/>
      <c r="IWW56" s="2"/>
      <c r="IWX56" s="2"/>
      <c r="IWY56" s="2"/>
      <c r="IWZ56" s="2"/>
      <c r="IXA56" s="2"/>
      <c r="IXB56" s="2"/>
      <c r="IXC56" s="2"/>
      <c r="IXD56" s="2"/>
      <c r="IXE56" s="2"/>
      <c r="IXF56" s="2"/>
      <c r="IXG56" s="2"/>
      <c r="IXH56" s="2"/>
      <c r="IXI56" s="2"/>
      <c r="IXJ56" s="2"/>
      <c r="IXK56" s="2"/>
      <c r="IXL56" s="2"/>
      <c r="IXM56" s="2"/>
      <c r="IXN56" s="2"/>
      <c r="IXO56" s="2"/>
      <c r="IXP56" s="2"/>
      <c r="IXQ56" s="2"/>
      <c r="IXR56" s="2"/>
      <c r="IXS56" s="2"/>
      <c r="IXT56" s="2"/>
      <c r="IXU56" s="2"/>
      <c r="IXV56" s="2"/>
      <c r="IXW56" s="2"/>
      <c r="IXX56" s="2"/>
      <c r="IXY56" s="2"/>
      <c r="IXZ56" s="2"/>
      <c r="IYA56" s="2"/>
      <c r="IYB56" s="2"/>
      <c r="IYC56" s="2"/>
      <c r="IYD56" s="2"/>
      <c r="IYE56" s="2"/>
      <c r="IYF56" s="2"/>
      <c r="IYG56" s="2"/>
      <c r="IYH56" s="2"/>
      <c r="IYI56" s="2"/>
      <c r="IYJ56" s="2"/>
      <c r="IYK56" s="2"/>
      <c r="IYL56" s="2"/>
      <c r="IYM56" s="2"/>
      <c r="IYN56" s="2"/>
      <c r="IYO56" s="2"/>
      <c r="IYP56" s="2"/>
      <c r="IYQ56" s="2"/>
      <c r="IYR56" s="2"/>
      <c r="IYS56" s="2"/>
      <c r="IYT56" s="2"/>
      <c r="IYU56" s="2"/>
      <c r="IYV56" s="2"/>
      <c r="IYW56" s="2"/>
      <c r="IYX56" s="2"/>
      <c r="IYY56" s="2"/>
      <c r="IYZ56" s="2"/>
      <c r="IZA56" s="2"/>
      <c r="IZB56" s="2"/>
      <c r="IZC56" s="2"/>
      <c r="IZD56" s="2"/>
      <c r="IZE56" s="2"/>
      <c r="IZF56" s="2"/>
      <c r="IZG56" s="2"/>
      <c r="IZH56" s="2"/>
      <c r="IZI56" s="2"/>
      <c r="IZJ56" s="2"/>
      <c r="IZK56" s="2"/>
      <c r="IZL56" s="2"/>
      <c r="IZM56" s="2"/>
      <c r="IZN56" s="2"/>
      <c r="IZO56" s="2"/>
      <c r="IZP56" s="2"/>
      <c r="IZQ56" s="2"/>
      <c r="IZR56" s="2"/>
      <c r="IZS56" s="2"/>
      <c r="IZT56" s="2"/>
      <c r="IZU56" s="2"/>
      <c r="IZV56" s="2"/>
      <c r="IZW56" s="2"/>
      <c r="IZX56" s="2"/>
      <c r="IZY56" s="2"/>
      <c r="IZZ56" s="2"/>
      <c r="JAA56" s="2"/>
      <c r="JAB56" s="2"/>
      <c r="JAC56" s="2"/>
      <c r="JAD56" s="2"/>
      <c r="JAE56" s="2"/>
      <c r="JAF56" s="2"/>
      <c r="JAG56" s="2"/>
      <c r="JAH56" s="2"/>
      <c r="JAI56" s="2"/>
      <c r="JAJ56" s="2"/>
      <c r="JAK56" s="2"/>
      <c r="JAL56" s="2"/>
      <c r="JAM56" s="2"/>
      <c r="JAN56" s="2"/>
      <c r="JAO56" s="2"/>
      <c r="JAP56" s="2"/>
      <c r="JAQ56" s="2"/>
      <c r="JAR56" s="2"/>
      <c r="JAS56" s="2"/>
      <c r="JAT56" s="2"/>
      <c r="JAU56" s="2"/>
      <c r="JAV56" s="2"/>
      <c r="JAW56" s="2"/>
      <c r="JAX56" s="2"/>
      <c r="JAY56" s="2"/>
      <c r="JAZ56" s="2"/>
      <c r="JBA56" s="2"/>
      <c r="JBB56" s="2"/>
      <c r="JBC56" s="2"/>
      <c r="JBD56" s="2"/>
      <c r="JBE56" s="2"/>
      <c r="JBF56" s="2"/>
      <c r="JBG56" s="2"/>
      <c r="JBH56" s="2"/>
      <c r="JBI56" s="2"/>
      <c r="JBJ56" s="2"/>
      <c r="JBK56" s="2"/>
      <c r="JBL56" s="2"/>
      <c r="JBM56" s="2"/>
      <c r="JBN56" s="2"/>
      <c r="JBO56" s="2"/>
      <c r="JBP56" s="2"/>
      <c r="JBQ56" s="2"/>
      <c r="JBR56" s="2"/>
      <c r="JBS56" s="2"/>
      <c r="JBT56" s="2"/>
      <c r="JBU56" s="2"/>
      <c r="JBV56" s="2"/>
      <c r="JBW56" s="2"/>
      <c r="JBX56" s="2"/>
      <c r="JBY56" s="2"/>
      <c r="JBZ56" s="2"/>
      <c r="JCA56" s="2"/>
      <c r="JCB56" s="2"/>
      <c r="JCC56" s="2"/>
      <c r="JCD56" s="2"/>
      <c r="JCE56" s="2"/>
      <c r="JCF56" s="2"/>
      <c r="JCG56" s="2"/>
      <c r="JCH56" s="2"/>
      <c r="JCI56" s="2"/>
      <c r="JCJ56" s="2"/>
      <c r="JCK56" s="2"/>
      <c r="JCL56" s="2"/>
      <c r="JCM56" s="2"/>
      <c r="JCN56" s="2"/>
      <c r="JCO56" s="2"/>
      <c r="JCP56" s="2"/>
      <c r="JCQ56" s="2"/>
      <c r="JCR56" s="2"/>
      <c r="JCS56" s="2"/>
      <c r="JCT56" s="2"/>
      <c r="JCU56" s="2"/>
      <c r="JCV56" s="2"/>
      <c r="JCW56" s="2"/>
      <c r="JCX56" s="2"/>
      <c r="JCY56" s="2"/>
      <c r="JCZ56" s="2"/>
      <c r="JDA56" s="2"/>
      <c r="JDB56" s="2"/>
      <c r="JDC56" s="2"/>
      <c r="JDD56" s="2"/>
      <c r="JDE56" s="2"/>
      <c r="JDF56" s="2"/>
      <c r="JDG56" s="2"/>
      <c r="JDH56" s="2"/>
      <c r="JDI56" s="2"/>
      <c r="JDJ56" s="2"/>
      <c r="JDK56" s="2"/>
      <c r="JDL56" s="2"/>
      <c r="JDM56" s="2"/>
      <c r="JDN56" s="2"/>
      <c r="JDO56" s="2"/>
      <c r="JDP56" s="2"/>
      <c r="JDQ56" s="2"/>
      <c r="JDR56" s="2"/>
      <c r="JDS56" s="2"/>
      <c r="JDT56" s="2"/>
      <c r="JDU56" s="2"/>
      <c r="JDV56" s="2"/>
      <c r="JDW56" s="2"/>
      <c r="JDX56" s="2"/>
      <c r="JDY56" s="2"/>
      <c r="JDZ56" s="2"/>
      <c r="JEA56" s="2"/>
      <c r="JEB56" s="2"/>
      <c r="JEC56" s="2"/>
      <c r="JED56" s="2"/>
      <c r="JEE56" s="2"/>
      <c r="JEF56" s="2"/>
      <c r="JEG56" s="2"/>
      <c r="JEH56" s="2"/>
      <c r="JEI56" s="2"/>
      <c r="JEJ56" s="2"/>
      <c r="JEK56" s="2"/>
      <c r="JEL56" s="2"/>
      <c r="JEM56" s="2"/>
      <c r="JEN56" s="2"/>
      <c r="JEO56" s="2"/>
      <c r="JEP56" s="2"/>
      <c r="JEQ56" s="2"/>
      <c r="JER56" s="2"/>
      <c r="JES56" s="2"/>
      <c r="JET56" s="2"/>
      <c r="JEU56" s="2"/>
      <c r="JEV56" s="2"/>
      <c r="JEW56" s="2"/>
      <c r="JEX56" s="2"/>
      <c r="JEY56" s="2"/>
      <c r="JEZ56" s="2"/>
      <c r="JFA56" s="2"/>
      <c r="JFB56" s="2"/>
      <c r="JFC56" s="2"/>
      <c r="JFD56" s="2"/>
      <c r="JFE56" s="2"/>
      <c r="JFF56" s="2"/>
      <c r="JFG56" s="2"/>
      <c r="JFH56" s="2"/>
      <c r="JFI56" s="2"/>
      <c r="JFJ56" s="2"/>
      <c r="JFK56" s="2"/>
      <c r="JFL56" s="2"/>
      <c r="JFM56" s="2"/>
      <c r="JFN56" s="2"/>
      <c r="JFO56" s="2"/>
      <c r="JFP56" s="2"/>
      <c r="JFQ56" s="2"/>
      <c r="JFR56" s="2"/>
      <c r="JFS56" s="2"/>
      <c r="JFT56" s="2"/>
      <c r="JFU56" s="2"/>
      <c r="JFV56" s="2"/>
      <c r="JFW56" s="2"/>
      <c r="JFX56" s="2"/>
      <c r="JFY56" s="2"/>
      <c r="JFZ56" s="2"/>
      <c r="JGA56" s="2"/>
      <c r="JGB56" s="2"/>
      <c r="JGC56" s="2"/>
      <c r="JGD56" s="2"/>
      <c r="JGE56" s="2"/>
      <c r="JGF56" s="2"/>
      <c r="JGG56" s="2"/>
      <c r="JGH56" s="2"/>
      <c r="JGI56" s="2"/>
      <c r="JGJ56" s="2"/>
      <c r="JGK56" s="2"/>
      <c r="JGL56" s="2"/>
      <c r="JGM56" s="2"/>
      <c r="JGN56" s="2"/>
      <c r="JGO56" s="2"/>
      <c r="JGP56" s="2"/>
      <c r="JGQ56" s="2"/>
      <c r="JGR56" s="2"/>
      <c r="JGS56" s="2"/>
      <c r="JGT56" s="2"/>
      <c r="JGU56" s="2"/>
      <c r="JGV56" s="2"/>
      <c r="JGW56" s="2"/>
      <c r="JGX56" s="2"/>
      <c r="JGY56" s="2"/>
      <c r="JGZ56" s="2"/>
      <c r="JHA56" s="2"/>
      <c r="JHB56" s="2"/>
      <c r="JHC56" s="2"/>
      <c r="JHD56" s="2"/>
      <c r="JHE56" s="2"/>
      <c r="JHF56" s="2"/>
      <c r="JHG56" s="2"/>
      <c r="JHH56" s="2"/>
      <c r="JHI56" s="2"/>
      <c r="JHJ56" s="2"/>
      <c r="JHK56" s="2"/>
      <c r="JHL56" s="2"/>
      <c r="JHM56" s="2"/>
      <c r="JHN56" s="2"/>
      <c r="JHO56" s="2"/>
      <c r="JHP56" s="2"/>
      <c r="JHQ56" s="2"/>
      <c r="JHR56" s="2"/>
      <c r="JHS56" s="2"/>
      <c r="JHT56" s="2"/>
      <c r="JHU56" s="2"/>
      <c r="JHV56" s="2"/>
      <c r="JHW56" s="2"/>
      <c r="JHX56" s="2"/>
      <c r="JHY56" s="2"/>
      <c r="JHZ56" s="2"/>
      <c r="JIA56" s="2"/>
      <c r="JIB56" s="2"/>
      <c r="JIC56" s="2"/>
      <c r="JID56" s="2"/>
      <c r="JIE56" s="2"/>
      <c r="JIF56" s="2"/>
      <c r="JIG56" s="2"/>
      <c r="JIH56" s="2"/>
      <c r="JII56" s="2"/>
      <c r="JIJ56" s="2"/>
      <c r="JIK56" s="2"/>
      <c r="JIL56" s="2"/>
      <c r="JIM56" s="2"/>
      <c r="JIN56" s="2"/>
      <c r="JIO56" s="2"/>
      <c r="JIP56" s="2"/>
      <c r="JIQ56" s="2"/>
      <c r="JIR56" s="2"/>
      <c r="JIS56" s="2"/>
      <c r="JIT56" s="2"/>
      <c r="JIU56" s="2"/>
      <c r="JIV56" s="2"/>
      <c r="JIW56" s="2"/>
      <c r="JIX56" s="2"/>
      <c r="JIY56" s="2"/>
      <c r="JIZ56" s="2"/>
      <c r="JJA56" s="2"/>
      <c r="JJB56" s="2"/>
      <c r="JJC56" s="2"/>
      <c r="JJD56" s="2"/>
      <c r="JJE56" s="2"/>
      <c r="JJF56" s="2"/>
      <c r="JJG56" s="2"/>
      <c r="JJH56" s="2"/>
      <c r="JJI56" s="2"/>
      <c r="JJJ56" s="2"/>
      <c r="JJK56" s="2"/>
      <c r="JJL56" s="2"/>
      <c r="JJM56" s="2"/>
      <c r="JJN56" s="2"/>
      <c r="JJO56" s="2"/>
      <c r="JJP56" s="2"/>
      <c r="JJQ56" s="2"/>
      <c r="JJR56" s="2"/>
      <c r="JJS56" s="2"/>
      <c r="JJT56" s="2"/>
      <c r="JJU56" s="2"/>
      <c r="JJV56" s="2"/>
      <c r="JJW56" s="2"/>
      <c r="JJX56" s="2"/>
      <c r="JJY56" s="2"/>
      <c r="JJZ56" s="2"/>
      <c r="JKA56" s="2"/>
      <c r="JKB56" s="2"/>
      <c r="JKC56" s="2"/>
      <c r="JKD56" s="2"/>
      <c r="JKE56" s="2"/>
      <c r="JKF56" s="2"/>
      <c r="JKG56" s="2"/>
      <c r="JKH56" s="2"/>
      <c r="JKI56" s="2"/>
      <c r="JKJ56" s="2"/>
      <c r="JKK56" s="2"/>
      <c r="JKL56" s="2"/>
      <c r="JKM56" s="2"/>
      <c r="JKN56" s="2"/>
      <c r="JKO56" s="2"/>
      <c r="JKP56" s="2"/>
      <c r="JKQ56" s="2"/>
      <c r="JKR56" s="2"/>
      <c r="JKS56" s="2"/>
      <c r="JKT56" s="2"/>
      <c r="JKU56" s="2"/>
      <c r="JKV56" s="2"/>
      <c r="JKW56" s="2"/>
      <c r="JKX56" s="2"/>
      <c r="JKY56" s="2"/>
      <c r="JKZ56" s="2"/>
      <c r="JLA56" s="2"/>
      <c r="JLB56" s="2"/>
      <c r="JLC56" s="2"/>
      <c r="JLD56" s="2"/>
      <c r="JLE56" s="2"/>
      <c r="JLF56" s="2"/>
      <c r="JLG56" s="2"/>
      <c r="JLH56" s="2"/>
      <c r="JLI56" s="2"/>
      <c r="JLJ56" s="2"/>
      <c r="JLK56" s="2"/>
      <c r="JLL56" s="2"/>
      <c r="JLM56" s="2"/>
      <c r="JLN56" s="2"/>
      <c r="JLO56" s="2"/>
      <c r="JLP56" s="2"/>
      <c r="JLQ56" s="2"/>
      <c r="JLR56" s="2"/>
      <c r="JLS56" s="2"/>
      <c r="JLT56" s="2"/>
      <c r="JLU56" s="2"/>
      <c r="JLV56" s="2"/>
      <c r="JLW56" s="2"/>
      <c r="JLX56" s="2"/>
      <c r="JLY56" s="2"/>
      <c r="JLZ56" s="2"/>
      <c r="JMA56" s="2"/>
      <c r="JMB56" s="2"/>
      <c r="JMC56" s="2"/>
      <c r="JMD56" s="2"/>
      <c r="JME56" s="2"/>
      <c r="JMF56" s="2"/>
      <c r="JMG56" s="2"/>
      <c r="JMH56" s="2"/>
      <c r="JMI56" s="2"/>
      <c r="JMJ56" s="2"/>
      <c r="JMK56" s="2"/>
      <c r="JML56" s="2"/>
      <c r="JMM56" s="2"/>
      <c r="JMN56" s="2"/>
      <c r="JMO56" s="2"/>
      <c r="JMP56" s="2"/>
      <c r="JMQ56" s="2"/>
      <c r="JMR56" s="2"/>
      <c r="JMS56" s="2"/>
      <c r="JMT56" s="2"/>
      <c r="JMU56" s="2"/>
      <c r="JMV56" s="2"/>
      <c r="JMW56" s="2"/>
      <c r="JMX56" s="2"/>
      <c r="JMY56" s="2"/>
      <c r="JMZ56" s="2"/>
      <c r="JNA56" s="2"/>
      <c r="JNB56" s="2"/>
      <c r="JNC56" s="2"/>
      <c r="JND56" s="2"/>
      <c r="JNE56" s="2"/>
      <c r="JNF56" s="2"/>
      <c r="JNG56" s="2"/>
      <c r="JNH56" s="2"/>
      <c r="JNI56" s="2"/>
      <c r="JNJ56" s="2"/>
      <c r="JNK56" s="2"/>
      <c r="JNL56" s="2"/>
      <c r="JNM56" s="2"/>
      <c r="JNN56" s="2"/>
      <c r="JNO56" s="2"/>
      <c r="JNP56" s="2"/>
      <c r="JNQ56" s="2"/>
      <c r="JNR56" s="2"/>
      <c r="JNS56" s="2"/>
      <c r="JNT56" s="2"/>
      <c r="JNU56" s="2"/>
      <c r="JNV56" s="2"/>
      <c r="JNW56" s="2"/>
      <c r="JNX56" s="2"/>
      <c r="JNY56" s="2"/>
      <c r="JNZ56" s="2"/>
      <c r="JOA56" s="2"/>
      <c r="JOB56" s="2"/>
      <c r="JOC56" s="2"/>
      <c r="JOD56" s="2"/>
      <c r="JOE56" s="2"/>
      <c r="JOF56" s="2"/>
      <c r="JOG56" s="2"/>
      <c r="JOH56" s="2"/>
      <c r="JOI56" s="2"/>
      <c r="JOJ56" s="2"/>
      <c r="JOK56" s="2"/>
      <c r="JOL56" s="2"/>
      <c r="JOM56" s="2"/>
      <c r="JON56" s="2"/>
      <c r="JOO56" s="2"/>
      <c r="JOP56" s="2"/>
      <c r="JOQ56" s="2"/>
      <c r="JOR56" s="2"/>
      <c r="JOS56" s="2"/>
      <c r="JOT56" s="2"/>
      <c r="JOU56" s="2"/>
      <c r="JOV56" s="2"/>
      <c r="JOW56" s="2"/>
      <c r="JOX56" s="2"/>
      <c r="JOY56" s="2"/>
      <c r="JOZ56" s="2"/>
      <c r="JPA56" s="2"/>
      <c r="JPB56" s="2"/>
      <c r="JPC56" s="2"/>
      <c r="JPD56" s="2"/>
      <c r="JPE56" s="2"/>
      <c r="JPF56" s="2"/>
      <c r="JPG56" s="2"/>
      <c r="JPH56" s="2"/>
      <c r="JPI56" s="2"/>
      <c r="JPJ56" s="2"/>
      <c r="JPK56" s="2"/>
      <c r="JPL56" s="2"/>
      <c r="JPM56" s="2"/>
      <c r="JPN56" s="2"/>
      <c r="JPO56" s="2"/>
      <c r="JPP56" s="2"/>
      <c r="JPQ56" s="2"/>
      <c r="JPR56" s="2"/>
      <c r="JPS56" s="2"/>
      <c r="JPT56" s="2"/>
      <c r="JPU56" s="2"/>
      <c r="JPV56" s="2"/>
      <c r="JPW56" s="2"/>
      <c r="JPX56" s="2"/>
      <c r="JPY56" s="2"/>
      <c r="JPZ56" s="2"/>
      <c r="JQA56" s="2"/>
      <c r="JQB56" s="2"/>
      <c r="JQC56" s="2"/>
      <c r="JQD56" s="2"/>
      <c r="JQE56" s="2"/>
      <c r="JQF56" s="2"/>
      <c r="JQG56" s="2"/>
      <c r="JQH56" s="2"/>
      <c r="JQI56" s="2"/>
      <c r="JQJ56" s="2"/>
      <c r="JQK56" s="2"/>
      <c r="JQL56" s="2"/>
      <c r="JQM56" s="2"/>
      <c r="JQN56" s="2"/>
      <c r="JQO56" s="2"/>
      <c r="JQP56" s="2"/>
      <c r="JQQ56" s="2"/>
      <c r="JQR56" s="2"/>
      <c r="JQS56" s="2"/>
      <c r="JQT56" s="2"/>
      <c r="JQU56" s="2"/>
      <c r="JQV56" s="2"/>
      <c r="JQW56" s="2"/>
      <c r="JQX56" s="2"/>
      <c r="JQY56" s="2"/>
      <c r="JQZ56" s="2"/>
      <c r="JRA56" s="2"/>
      <c r="JRB56" s="2"/>
      <c r="JRC56" s="2"/>
      <c r="JRD56" s="2"/>
      <c r="JRE56" s="2"/>
      <c r="JRF56" s="2"/>
      <c r="JRG56" s="2"/>
      <c r="JRH56" s="2"/>
      <c r="JRI56" s="2"/>
      <c r="JRJ56" s="2"/>
      <c r="JRK56" s="2"/>
      <c r="JRL56" s="2"/>
      <c r="JRM56" s="2"/>
      <c r="JRN56" s="2"/>
      <c r="JRO56" s="2"/>
      <c r="JRP56" s="2"/>
      <c r="JRQ56" s="2"/>
      <c r="JRR56" s="2"/>
      <c r="JRS56" s="2"/>
      <c r="JRT56" s="2"/>
      <c r="JRU56" s="2"/>
      <c r="JRV56" s="2"/>
      <c r="JRW56" s="2"/>
      <c r="JRX56" s="2"/>
      <c r="JRY56" s="2"/>
      <c r="JRZ56" s="2"/>
      <c r="JSA56" s="2"/>
      <c r="JSB56" s="2"/>
      <c r="JSC56" s="2"/>
      <c r="JSD56" s="2"/>
      <c r="JSE56" s="2"/>
      <c r="JSF56" s="2"/>
      <c r="JSG56" s="2"/>
      <c r="JSH56" s="2"/>
      <c r="JSI56" s="2"/>
      <c r="JSJ56" s="2"/>
      <c r="JSK56" s="2"/>
      <c r="JSL56" s="2"/>
      <c r="JSM56" s="2"/>
      <c r="JSN56" s="2"/>
      <c r="JSO56" s="2"/>
      <c r="JSP56" s="2"/>
      <c r="JSQ56" s="2"/>
      <c r="JSR56" s="2"/>
      <c r="JSS56" s="2"/>
      <c r="JST56" s="2"/>
      <c r="JSU56" s="2"/>
      <c r="JSV56" s="2"/>
      <c r="JSW56" s="2"/>
      <c r="JSX56" s="2"/>
      <c r="JSY56" s="2"/>
      <c r="JSZ56" s="2"/>
      <c r="JTA56" s="2"/>
      <c r="JTB56" s="2"/>
      <c r="JTC56" s="2"/>
      <c r="JTD56" s="2"/>
      <c r="JTE56" s="2"/>
      <c r="JTF56" s="2"/>
      <c r="JTG56" s="2"/>
      <c r="JTH56" s="2"/>
      <c r="JTI56" s="2"/>
      <c r="JTJ56" s="2"/>
      <c r="JTK56" s="2"/>
      <c r="JTL56" s="2"/>
      <c r="JTM56" s="2"/>
      <c r="JTN56" s="2"/>
      <c r="JTO56" s="2"/>
      <c r="JTP56" s="2"/>
      <c r="JTQ56" s="2"/>
      <c r="JTR56" s="2"/>
      <c r="JTS56" s="2"/>
      <c r="JTT56" s="2"/>
      <c r="JTU56" s="2"/>
      <c r="JTV56" s="2"/>
      <c r="JTW56" s="2"/>
      <c r="JTX56" s="2"/>
      <c r="JTY56" s="2"/>
      <c r="JTZ56" s="2"/>
      <c r="JUA56" s="2"/>
      <c r="JUB56" s="2"/>
      <c r="JUC56" s="2"/>
      <c r="JUD56" s="2"/>
      <c r="JUE56" s="2"/>
      <c r="JUF56" s="2"/>
      <c r="JUG56" s="2"/>
      <c r="JUH56" s="2"/>
      <c r="JUI56" s="2"/>
      <c r="JUJ56" s="2"/>
      <c r="JUK56" s="2"/>
      <c r="JUL56" s="2"/>
      <c r="JUM56" s="2"/>
      <c r="JUN56" s="2"/>
      <c r="JUO56" s="2"/>
      <c r="JUP56" s="2"/>
      <c r="JUQ56" s="2"/>
      <c r="JUR56" s="2"/>
      <c r="JUS56" s="2"/>
      <c r="JUT56" s="2"/>
      <c r="JUU56" s="2"/>
      <c r="JUV56" s="2"/>
      <c r="JUW56" s="2"/>
      <c r="JUX56" s="2"/>
      <c r="JUY56" s="2"/>
      <c r="JUZ56" s="2"/>
      <c r="JVA56" s="2"/>
      <c r="JVB56" s="2"/>
      <c r="JVC56" s="2"/>
      <c r="JVD56" s="2"/>
      <c r="JVE56" s="2"/>
      <c r="JVF56" s="2"/>
      <c r="JVG56" s="2"/>
      <c r="JVH56" s="2"/>
      <c r="JVI56" s="2"/>
      <c r="JVJ56" s="2"/>
      <c r="JVK56" s="2"/>
      <c r="JVL56" s="2"/>
      <c r="JVM56" s="2"/>
      <c r="JVN56" s="2"/>
      <c r="JVO56" s="2"/>
      <c r="JVP56" s="2"/>
      <c r="JVQ56" s="2"/>
      <c r="JVR56" s="2"/>
      <c r="JVS56" s="2"/>
      <c r="JVT56" s="2"/>
      <c r="JVU56" s="2"/>
      <c r="JVV56" s="2"/>
      <c r="JVW56" s="2"/>
      <c r="JVX56" s="2"/>
      <c r="JVY56" s="2"/>
      <c r="JVZ56" s="2"/>
      <c r="JWA56" s="2"/>
      <c r="JWB56" s="2"/>
      <c r="JWC56" s="2"/>
      <c r="JWD56" s="2"/>
      <c r="JWE56" s="2"/>
      <c r="JWF56" s="2"/>
      <c r="JWG56" s="2"/>
      <c r="JWH56" s="2"/>
      <c r="JWI56" s="2"/>
      <c r="JWJ56" s="2"/>
      <c r="JWK56" s="2"/>
      <c r="JWL56" s="2"/>
      <c r="JWM56" s="2"/>
      <c r="JWN56" s="2"/>
      <c r="JWO56" s="2"/>
      <c r="JWP56" s="2"/>
      <c r="JWQ56" s="2"/>
      <c r="JWR56" s="2"/>
      <c r="JWS56" s="2"/>
      <c r="JWT56" s="2"/>
      <c r="JWU56" s="2"/>
      <c r="JWV56" s="2"/>
      <c r="JWW56" s="2"/>
      <c r="JWX56" s="2"/>
      <c r="JWY56" s="2"/>
      <c r="JWZ56" s="2"/>
      <c r="JXA56" s="2"/>
      <c r="JXB56" s="2"/>
      <c r="JXC56" s="2"/>
      <c r="JXD56" s="2"/>
      <c r="JXE56" s="2"/>
      <c r="JXF56" s="2"/>
      <c r="JXG56" s="2"/>
      <c r="JXH56" s="2"/>
      <c r="JXI56" s="2"/>
      <c r="JXJ56" s="2"/>
      <c r="JXK56" s="2"/>
      <c r="JXL56" s="2"/>
      <c r="JXM56" s="2"/>
      <c r="JXN56" s="2"/>
      <c r="JXO56" s="2"/>
      <c r="JXP56" s="2"/>
      <c r="JXQ56" s="2"/>
      <c r="JXR56" s="2"/>
      <c r="JXS56" s="2"/>
      <c r="JXT56" s="2"/>
      <c r="JXU56" s="2"/>
      <c r="JXV56" s="2"/>
      <c r="JXW56" s="2"/>
      <c r="JXX56" s="2"/>
      <c r="JXY56" s="2"/>
      <c r="JXZ56" s="2"/>
      <c r="JYA56" s="2"/>
      <c r="JYB56" s="2"/>
      <c r="JYC56" s="2"/>
      <c r="JYD56" s="2"/>
      <c r="JYE56" s="2"/>
      <c r="JYF56" s="2"/>
      <c r="JYG56" s="2"/>
      <c r="JYH56" s="2"/>
      <c r="JYI56" s="2"/>
      <c r="JYJ56" s="2"/>
      <c r="JYK56" s="2"/>
      <c r="JYL56" s="2"/>
      <c r="JYM56" s="2"/>
      <c r="JYN56" s="2"/>
      <c r="JYO56" s="2"/>
      <c r="JYP56" s="2"/>
      <c r="JYQ56" s="2"/>
      <c r="JYR56" s="2"/>
      <c r="JYS56" s="2"/>
      <c r="JYT56" s="2"/>
      <c r="JYU56" s="2"/>
      <c r="JYV56" s="2"/>
      <c r="JYW56" s="2"/>
      <c r="JYX56" s="2"/>
      <c r="JYY56" s="2"/>
      <c r="JYZ56" s="2"/>
      <c r="JZA56" s="2"/>
      <c r="JZB56" s="2"/>
      <c r="JZC56" s="2"/>
      <c r="JZD56" s="2"/>
      <c r="JZE56" s="2"/>
      <c r="JZF56" s="2"/>
      <c r="JZG56" s="2"/>
      <c r="JZH56" s="2"/>
      <c r="JZI56" s="2"/>
      <c r="JZJ56" s="2"/>
      <c r="JZK56" s="2"/>
      <c r="JZL56" s="2"/>
      <c r="JZM56" s="2"/>
      <c r="JZN56" s="2"/>
      <c r="JZO56" s="2"/>
      <c r="JZP56" s="2"/>
      <c r="JZQ56" s="2"/>
      <c r="JZR56" s="2"/>
      <c r="JZS56" s="2"/>
      <c r="JZT56" s="2"/>
      <c r="JZU56" s="2"/>
      <c r="JZV56" s="2"/>
      <c r="JZW56" s="2"/>
      <c r="JZX56" s="2"/>
      <c r="JZY56" s="2"/>
      <c r="JZZ56" s="2"/>
      <c r="KAA56" s="2"/>
      <c r="KAB56" s="2"/>
      <c r="KAC56" s="2"/>
      <c r="KAD56" s="2"/>
      <c r="KAE56" s="2"/>
      <c r="KAF56" s="2"/>
      <c r="KAG56" s="2"/>
      <c r="KAH56" s="2"/>
      <c r="KAI56" s="2"/>
      <c r="KAJ56" s="2"/>
      <c r="KAK56" s="2"/>
      <c r="KAL56" s="2"/>
      <c r="KAM56" s="2"/>
      <c r="KAN56" s="2"/>
      <c r="KAO56" s="2"/>
      <c r="KAP56" s="2"/>
      <c r="KAQ56" s="2"/>
      <c r="KAR56" s="2"/>
      <c r="KAS56" s="2"/>
      <c r="KAT56" s="2"/>
      <c r="KAU56" s="2"/>
      <c r="KAV56" s="2"/>
      <c r="KAW56" s="2"/>
      <c r="KAX56" s="2"/>
      <c r="KAY56" s="2"/>
      <c r="KAZ56" s="2"/>
      <c r="KBA56" s="2"/>
      <c r="KBB56" s="2"/>
      <c r="KBC56" s="2"/>
      <c r="KBD56" s="2"/>
      <c r="KBE56" s="2"/>
      <c r="KBF56" s="2"/>
      <c r="KBG56" s="2"/>
      <c r="KBH56" s="2"/>
      <c r="KBI56" s="2"/>
      <c r="KBJ56" s="2"/>
      <c r="KBK56" s="2"/>
      <c r="KBL56" s="2"/>
      <c r="KBM56" s="2"/>
      <c r="KBN56" s="2"/>
      <c r="KBO56" s="2"/>
      <c r="KBP56" s="2"/>
      <c r="KBQ56" s="2"/>
      <c r="KBR56" s="2"/>
      <c r="KBS56" s="2"/>
      <c r="KBT56" s="2"/>
      <c r="KBU56" s="2"/>
      <c r="KBV56" s="2"/>
      <c r="KBW56" s="2"/>
      <c r="KBX56" s="2"/>
      <c r="KBY56" s="2"/>
      <c r="KBZ56" s="2"/>
      <c r="KCA56" s="2"/>
      <c r="KCB56" s="2"/>
      <c r="KCC56" s="2"/>
      <c r="KCD56" s="2"/>
      <c r="KCE56" s="2"/>
      <c r="KCF56" s="2"/>
      <c r="KCG56" s="2"/>
      <c r="KCH56" s="2"/>
      <c r="KCI56" s="2"/>
      <c r="KCJ56" s="2"/>
      <c r="KCK56" s="2"/>
      <c r="KCL56" s="2"/>
      <c r="KCM56" s="2"/>
      <c r="KCN56" s="2"/>
      <c r="KCO56" s="2"/>
      <c r="KCP56" s="2"/>
      <c r="KCQ56" s="2"/>
      <c r="KCR56" s="2"/>
      <c r="KCS56" s="2"/>
      <c r="KCT56" s="2"/>
      <c r="KCU56" s="2"/>
      <c r="KCV56" s="2"/>
      <c r="KCW56" s="2"/>
      <c r="KCX56" s="2"/>
      <c r="KCY56" s="2"/>
      <c r="KCZ56" s="2"/>
      <c r="KDA56" s="2"/>
      <c r="KDB56" s="2"/>
      <c r="KDC56" s="2"/>
      <c r="KDD56" s="2"/>
      <c r="KDE56" s="2"/>
      <c r="KDF56" s="2"/>
      <c r="KDG56" s="2"/>
      <c r="KDH56" s="2"/>
      <c r="KDI56" s="2"/>
      <c r="KDJ56" s="2"/>
      <c r="KDK56" s="2"/>
      <c r="KDL56" s="2"/>
      <c r="KDM56" s="2"/>
      <c r="KDN56" s="2"/>
      <c r="KDO56" s="2"/>
      <c r="KDP56" s="2"/>
      <c r="KDQ56" s="2"/>
      <c r="KDR56" s="2"/>
      <c r="KDS56" s="2"/>
      <c r="KDT56" s="2"/>
      <c r="KDU56" s="2"/>
      <c r="KDV56" s="2"/>
      <c r="KDW56" s="2"/>
      <c r="KDX56" s="2"/>
      <c r="KDY56" s="2"/>
      <c r="KDZ56" s="2"/>
      <c r="KEA56" s="2"/>
      <c r="KEB56" s="2"/>
      <c r="KEC56" s="2"/>
      <c r="KED56" s="2"/>
      <c r="KEE56" s="2"/>
      <c r="KEF56" s="2"/>
      <c r="KEG56" s="2"/>
      <c r="KEH56" s="2"/>
      <c r="KEI56" s="2"/>
      <c r="KEJ56" s="2"/>
      <c r="KEK56" s="2"/>
      <c r="KEL56" s="2"/>
      <c r="KEM56" s="2"/>
      <c r="KEN56" s="2"/>
      <c r="KEO56" s="2"/>
      <c r="KEP56" s="2"/>
      <c r="KEQ56" s="2"/>
      <c r="KER56" s="2"/>
      <c r="KES56" s="2"/>
      <c r="KET56" s="2"/>
      <c r="KEU56" s="2"/>
      <c r="KEV56" s="2"/>
      <c r="KEW56" s="2"/>
      <c r="KEX56" s="2"/>
      <c r="KEY56" s="2"/>
      <c r="KEZ56" s="2"/>
      <c r="KFA56" s="2"/>
      <c r="KFB56" s="2"/>
      <c r="KFC56" s="2"/>
      <c r="KFD56" s="2"/>
      <c r="KFE56" s="2"/>
      <c r="KFF56" s="2"/>
      <c r="KFG56" s="2"/>
      <c r="KFH56" s="2"/>
      <c r="KFI56" s="2"/>
      <c r="KFJ56" s="2"/>
      <c r="KFK56" s="2"/>
      <c r="KFL56" s="2"/>
      <c r="KFM56" s="2"/>
      <c r="KFN56" s="2"/>
      <c r="KFO56" s="2"/>
      <c r="KFP56" s="2"/>
      <c r="KFQ56" s="2"/>
      <c r="KFR56" s="2"/>
      <c r="KFS56" s="2"/>
      <c r="KFT56" s="2"/>
      <c r="KFU56" s="2"/>
      <c r="KFV56" s="2"/>
      <c r="KFW56" s="2"/>
      <c r="KFX56" s="2"/>
      <c r="KFY56" s="2"/>
      <c r="KFZ56" s="2"/>
      <c r="KGA56" s="2"/>
      <c r="KGB56" s="2"/>
      <c r="KGC56" s="2"/>
      <c r="KGD56" s="2"/>
      <c r="KGE56" s="2"/>
      <c r="KGF56" s="2"/>
      <c r="KGG56" s="2"/>
      <c r="KGH56" s="2"/>
      <c r="KGI56" s="2"/>
      <c r="KGJ56" s="2"/>
      <c r="KGK56" s="2"/>
      <c r="KGL56" s="2"/>
      <c r="KGM56" s="2"/>
      <c r="KGN56" s="2"/>
      <c r="KGO56" s="2"/>
      <c r="KGP56" s="2"/>
      <c r="KGQ56" s="2"/>
      <c r="KGR56" s="2"/>
      <c r="KGS56" s="2"/>
      <c r="KGT56" s="2"/>
      <c r="KGU56" s="2"/>
      <c r="KGV56" s="2"/>
      <c r="KGW56" s="2"/>
      <c r="KGX56" s="2"/>
      <c r="KGY56" s="2"/>
      <c r="KGZ56" s="2"/>
      <c r="KHA56" s="2"/>
      <c r="KHB56" s="2"/>
      <c r="KHC56" s="2"/>
      <c r="KHD56" s="2"/>
      <c r="KHE56" s="2"/>
      <c r="KHF56" s="2"/>
      <c r="KHG56" s="2"/>
      <c r="KHH56" s="2"/>
      <c r="KHI56" s="2"/>
      <c r="KHJ56" s="2"/>
      <c r="KHK56" s="2"/>
      <c r="KHL56" s="2"/>
      <c r="KHM56" s="2"/>
      <c r="KHN56" s="2"/>
      <c r="KHO56" s="2"/>
      <c r="KHP56" s="2"/>
      <c r="KHQ56" s="2"/>
      <c r="KHR56" s="2"/>
      <c r="KHS56" s="2"/>
      <c r="KHT56" s="2"/>
      <c r="KHU56" s="2"/>
      <c r="KHV56" s="2"/>
      <c r="KHW56" s="2"/>
      <c r="KHX56" s="2"/>
      <c r="KHY56" s="2"/>
      <c r="KHZ56" s="2"/>
      <c r="KIA56" s="2"/>
      <c r="KIB56" s="2"/>
      <c r="KIC56" s="2"/>
      <c r="KID56" s="2"/>
      <c r="KIE56" s="2"/>
      <c r="KIF56" s="2"/>
      <c r="KIG56" s="2"/>
      <c r="KIH56" s="2"/>
      <c r="KII56" s="2"/>
      <c r="KIJ56" s="2"/>
      <c r="KIK56" s="2"/>
      <c r="KIL56" s="2"/>
      <c r="KIM56" s="2"/>
      <c r="KIN56" s="2"/>
      <c r="KIO56" s="2"/>
      <c r="KIP56" s="2"/>
      <c r="KIQ56" s="2"/>
      <c r="KIR56" s="2"/>
      <c r="KIS56" s="2"/>
      <c r="KIT56" s="2"/>
      <c r="KIU56" s="2"/>
      <c r="KIV56" s="2"/>
      <c r="KIW56" s="2"/>
      <c r="KIX56" s="2"/>
      <c r="KIY56" s="2"/>
      <c r="KIZ56" s="2"/>
      <c r="KJA56" s="2"/>
      <c r="KJB56" s="2"/>
      <c r="KJC56" s="2"/>
      <c r="KJD56" s="2"/>
      <c r="KJE56" s="2"/>
      <c r="KJF56" s="2"/>
      <c r="KJG56" s="2"/>
      <c r="KJH56" s="2"/>
      <c r="KJI56" s="2"/>
      <c r="KJJ56" s="2"/>
      <c r="KJK56" s="2"/>
      <c r="KJL56" s="2"/>
      <c r="KJM56" s="2"/>
      <c r="KJN56" s="2"/>
      <c r="KJO56" s="2"/>
      <c r="KJP56" s="2"/>
      <c r="KJQ56" s="2"/>
      <c r="KJR56" s="2"/>
      <c r="KJS56" s="2"/>
      <c r="KJT56" s="2"/>
      <c r="KJU56" s="2"/>
      <c r="KJV56" s="2"/>
      <c r="KJW56" s="2"/>
      <c r="KJX56" s="2"/>
      <c r="KJY56" s="2"/>
      <c r="KJZ56" s="2"/>
      <c r="KKA56" s="2"/>
      <c r="KKB56" s="2"/>
      <c r="KKC56" s="2"/>
      <c r="KKD56" s="2"/>
      <c r="KKE56" s="2"/>
      <c r="KKF56" s="2"/>
      <c r="KKG56" s="2"/>
      <c r="KKH56" s="2"/>
      <c r="KKI56" s="2"/>
      <c r="KKJ56" s="2"/>
      <c r="KKK56" s="2"/>
      <c r="KKL56" s="2"/>
      <c r="KKM56" s="2"/>
      <c r="KKN56" s="2"/>
      <c r="KKO56" s="2"/>
      <c r="KKP56" s="2"/>
      <c r="KKQ56" s="2"/>
      <c r="KKR56" s="2"/>
      <c r="KKS56" s="2"/>
      <c r="KKT56" s="2"/>
      <c r="KKU56" s="2"/>
      <c r="KKV56" s="2"/>
      <c r="KKW56" s="2"/>
      <c r="KKX56" s="2"/>
      <c r="KKY56" s="2"/>
      <c r="KKZ56" s="2"/>
      <c r="KLA56" s="2"/>
      <c r="KLB56" s="2"/>
      <c r="KLC56" s="2"/>
      <c r="KLD56" s="2"/>
      <c r="KLE56" s="2"/>
      <c r="KLF56" s="2"/>
      <c r="KLG56" s="2"/>
      <c r="KLH56" s="2"/>
      <c r="KLI56" s="2"/>
      <c r="KLJ56" s="2"/>
      <c r="KLK56" s="2"/>
      <c r="KLL56" s="2"/>
      <c r="KLM56" s="2"/>
      <c r="KLN56" s="2"/>
      <c r="KLO56" s="2"/>
      <c r="KLP56" s="2"/>
      <c r="KLQ56" s="2"/>
      <c r="KLR56" s="2"/>
      <c r="KLS56" s="2"/>
      <c r="KLT56" s="2"/>
      <c r="KLU56" s="2"/>
      <c r="KLV56" s="2"/>
      <c r="KLW56" s="2"/>
      <c r="KLX56" s="2"/>
      <c r="KLY56" s="2"/>
      <c r="KLZ56" s="2"/>
      <c r="KMA56" s="2"/>
      <c r="KMB56" s="2"/>
      <c r="KMC56" s="2"/>
      <c r="KMD56" s="2"/>
      <c r="KME56" s="2"/>
      <c r="KMF56" s="2"/>
      <c r="KMG56" s="2"/>
      <c r="KMH56" s="2"/>
      <c r="KMI56" s="2"/>
      <c r="KMJ56" s="2"/>
      <c r="KMK56" s="2"/>
      <c r="KML56" s="2"/>
      <c r="KMM56" s="2"/>
      <c r="KMN56" s="2"/>
      <c r="KMO56" s="2"/>
      <c r="KMP56" s="2"/>
      <c r="KMQ56" s="2"/>
      <c r="KMR56" s="2"/>
      <c r="KMS56" s="2"/>
      <c r="KMT56" s="2"/>
      <c r="KMU56" s="2"/>
      <c r="KMV56" s="2"/>
      <c r="KMW56" s="2"/>
      <c r="KMX56" s="2"/>
      <c r="KMY56" s="2"/>
      <c r="KMZ56" s="2"/>
      <c r="KNA56" s="2"/>
      <c r="KNB56" s="2"/>
      <c r="KNC56" s="2"/>
      <c r="KND56" s="2"/>
      <c r="KNE56" s="2"/>
      <c r="KNF56" s="2"/>
      <c r="KNG56" s="2"/>
      <c r="KNH56" s="2"/>
      <c r="KNI56" s="2"/>
      <c r="KNJ56" s="2"/>
      <c r="KNK56" s="2"/>
      <c r="KNL56" s="2"/>
      <c r="KNM56" s="2"/>
      <c r="KNN56" s="2"/>
      <c r="KNO56" s="2"/>
      <c r="KNP56" s="2"/>
      <c r="KNQ56" s="2"/>
      <c r="KNR56" s="2"/>
      <c r="KNS56" s="2"/>
      <c r="KNT56" s="2"/>
      <c r="KNU56" s="2"/>
      <c r="KNV56" s="2"/>
      <c r="KNW56" s="2"/>
      <c r="KNX56" s="2"/>
      <c r="KNY56" s="2"/>
      <c r="KNZ56" s="2"/>
      <c r="KOA56" s="2"/>
      <c r="KOB56" s="2"/>
      <c r="KOC56" s="2"/>
      <c r="KOD56" s="2"/>
      <c r="KOE56" s="2"/>
      <c r="KOF56" s="2"/>
      <c r="KOG56" s="2"/>
      <c r="KOH56" s="2"/>
      <c r="KOI56" s="2"/>
      <c r="KOJ56" s="2"/>
      <c r="KOK56" s="2"/>
      <c r="KOL56" s="2"/>
      <c r="KOM56" s="2"/>
      <c r="KON56" s="2"/>
      <c r="KOO56" s="2"/>
      <c r="KOP56" s="2"/>
      <c r="KOQ56" s="2"/>
      <c r="KOR56" s="2"/>
      <c r="KOS56" s="2"/>
      <c r="KOT56" s="2"/>
      <c r="KOU56" s="2"/>
      <c r="KOV56" s="2"/>
      <c r="KOW56" s="2"/>
      <c r="KOX56" s="2"/>
      <c r="KOY56" s="2"/>
      <c r="KOZ56" s="2"/>
      <c r="KPA56" s="2"/>
      <c r="KPB56" s="2"/>
      <c r="KPC56" s="2"/>
      <c r="KPD56" s="2"/>
      <c r="KPE56" s="2"/>
      <c r="KPF56" s="2"/>
      <c r="KPG56" s="2"/>
      <c r="KPH56" s="2"/>
      <c r="KPI56" s="2"/>
      <c r="KPJ56" s="2"/>
      <c r="KPK56" s="2"/>
      <c r="KPL56" s="2"/>
      <c r="KPM56" s="2"/>
      <c r="KPN56" s="2"/>
      <c r="KPO56" s="2"/>
      <c r="KPP56" s="2"/>
      <c r="KPQ56" s="2"/>
      <c r="KPR56" s="2"/>
      <c r="KPS56" s="2"/>
      <c r="KPT56" s="2"/>
      <c r="KPU56" s="2"/>
      <c r="KPV56" s="2"/>
      <c r="KPW56" s="2"/>
      <c r="KPX56" s="2"/>
      <c r="KPY56" s="2"/>
      <c r="KPZ56" s="2"/>
      <c r="KQA56" s="2"/>
      <c r="KQB56" s="2"/>
      <c r="KQC56" s="2"/>
      <c r="KQD56" s="2"/>
      <c r="KQE56" s="2"/>
      <c r="KQF56" s="2"/>
      <c r="KQG56" s="2"/>
      <c r="KQH56" s="2"/>
      <c r="KQI56" s="2"/>
      <c r="KQJ56" s="2"/>
      <c r="KQK56" s="2"/>
      <c r="KQL56" s="2"/>
      <c r="KQM56" s="2"/>
      <c r="KQN56" s="2"/>
      <c r="KQO56" s="2"/>
      <c r="KQP56" s="2"/>
      <c r="KQQ56" s="2"/>
      <c r="KQR56" s="2"/>
      <c r="KQS56" s="2"/>
      <c r="KQT56" s="2"/>
      <c r="KQU56" s="2"/>
      <c r="KQV56" s="2"/>
      <c r="KQW56" s="2"/>
      <c r="KQX56" s="2"/>
      <c r="KQY56" s="2"/>
      <c r="KQZ56" s="2"/>
      <c r="KRA56" s="2"/>
      <c r="KRB56" s="2"/>
      <c r="KRC56" s="2"/>
      <c r="KRD56" s="2"/>
      <c r="KRE56" s="2"/>
      <c r="KRF56" s="2"/>
      <c r="KRG56" s="2"/>
      <c r="KRH56" s="2"/>
      <c r="KRI56" s="2"/>
      <c r="KRJ56" s="2"/>
      <c r="KRK56" s="2"/>
      <c r="KRL56" s="2"/>
      <c r="KRM56" s="2"/>
      <c r="KRN56" s="2"/>
      <c r="KRO56" s="2"/>
      <c r="KRP56" s="2"/>
      <c r="KRQ56" s="2"/>
      <c r="KRR56" s="2"/>
      <c r="KRS56" s="2"/>
      <c r="KRT56" s="2"/>
      <c r="KRU56" s="2"/>
      <c r="KRV56" s="2"/>
      <c r="KRW56" s="2"/>
      <c r="KRX56" s="2"/>
      <c r="KRY56" s="2"/>
      <c r="KRZ56" s="2"/>
      <c r="KSA56" s="2"/>
      <c r="KSB56" s="2"/>
      <c r="KSC56" s="2"/>
      <c r="KSD56" s="2"/>
      <c r="KSE56" s="2"/>
      <c r="KSF56" s="2"/>
      <c r="KSG56" s="2"/>
      <c r="KSH56" s="2"/>
      <c r="KSI56" s="2"/>
      <c r="KSJ56" s="2"/>
      <c r="KSK56" s="2"/>
      <c r="KSL56" s="2"/>
      <c r="KSM56" s="2"/>
      <c r="KSN56" s="2"/>
      <c r="KSO56" s="2"/>
      <c r="KSP56" s="2"/>
      <c r="KSQ56" s="2"/>
      <c r="KSR56" s="2"/>
      <c r="KSS56" s="2"/>
      <c r="KST56" s="2"/>
      <c r="KSU56" s="2"/>
      <c r="KSV56" s="2"/>
      <c r="KSW56" s="2"/>
      <c r="KSX56" s="2"/>
      <c r="KSY56" s="2"/>
      <c r="KSZ56" s="2"/>
      <c r="KTA56" s="2"/>
      <c r="KTB56" s="2"/>
      <c r="KTC56" s="2"/>
      <c r="KTD56" s="2"/>
      <c r="KTE56" s="2"/>
      <c r="KTF56" s="2"/>
      <c r="KTG56" s="2"/>
      <c r="KTH56" s="2"/>
      <c r="KTI56" s="2"/>
      <c r="KTJ56" s="2"/>
      <c r="KTK56" s="2"/>
      <c r="KTL56" s="2"/>
      <c r="KTM56" s="2"/>
      <c r="KTN56" s="2"/>
      <c r="KTO56" s="2"/>
      <c r="KTP56" s="2"/>
      <c r="KTQ56" s="2"/>
      <c r="KTR56" s="2"/>
      <c r="KTS56" s="2"/>
      <c r="KTT56" s="2"/>
      <c r="KTU56" s="2"/>
      <c r="KTV56" s="2"/>
      <c r="KTW56" s="2"/>
      <c r="KTX56" s="2"/>
      <c r="KTY56" s="2"/>
      <c r="KTZ56" s="2"/>
      <c r="KUA56" s="2"/>
      <c r="KUB56" s="2"/>
      <c r="KUC56" s="2"/>
      <c r="KUD56" s="2"/>
      <c r="KUE56" s="2"/>
      <c r="KUF56" s="2"/>
      <c r="KUG56" s="2"/>
      <c r="KUH56" s="2"/>
      <c r="KUI56" s="2"/>
      <c r="KUJ56" s="2"/>
      <c r="KUK56" s="2"/>
      <c r="KUL56" s="2"/>
      <c r="KUM56" s="2"/>
      <c r="KUN56" s="2"/>
      <c r="KUO56" s="2"/>
      <c r="KUP56" s="2"/>
      <c r="KUQ56" s="2"/>
      <c r="KUR56" s="2"/>
      <c r="KUS56" s="2"/>
      <c r="KUT56" s="2"/>
      <c r="KUU56" s="2"/>
      <c r="KUV56" s="2"/>
      <c r="KUW56" s="2"/>
      <c r="KUX56" s="2"/>
      <c r="KUY56" s="2"/>
      <c r="KUZ56" s="2"/>
      <c r="KVA56" s="2"/>
      <c r="KVB56" s="2"/>
      <c r="KVC56" s="2"/>
      <c r="KVD56" s="2"/>
      <c r="KVE56" s="2"/>
      <c r="KVF56" s="2"/>
      <c r="KVG56" s="2"/>
      <c r="KVH56" s="2"/>
      <c r="KVI56" s="2"/>
      <c r="KVJ56" s="2"/>
      <c r="KVK56" s="2"/>
      <c r="KVL56" s="2"/>
      <c r="KVM56" s="2"/>
      <c r="KVN56" s="2"/>
      <c r="KVO56" s="2"/>
      <c r="KVP56" s="2"/>
      <c r="KVQ56" s="2"/>
      <c r="KVR56" s="2"/>
      <c r="KVS56" s="2"/>
      <c r="KVT56" s="2"/>
      <c r="KVU56" s="2"/>
      <c r="KVV56" s="2"/>
      <c r="KVW56" s="2"/>
      <c r="KVX56" s="2"/>
      <c r="KVY56" s="2"/>
      <c r="KVZ56" s="2"/>
      <c r="KWA56" s="2"/>
      <c r="KWB56" s="2"/>
      <c r="KWC56" s="2"/>
      <c r="KWD56" s="2"/>
      <c r="KWE56" s="2"/>
      <c r="KWF56" s="2"/>
      <c r="KWG56" s="2"/>
      <c r="KWH56" s="2"/>
      <c r="KWI56" s="2"/>
      <c r="KWJ56" s="2"/>
      <c r="KWK56" s="2"/>
      <c r="KWL56" s="2"/>
      <c r="KWM56" s="2"/>
      <c r="KWN56" s="2"/>
      <c r="KWO56" s="2"/>
      <c r="KWP56" s="2"/>
      <c r="KWQ56" s="2"/>
      <c r="KWR56" s="2"/>
      <c r="KWS56" s="2"/>
      <c r="KWT56" s="2"/>
      <c r="KWU56" s="2"/>
      <c r="KWV56" s="2"/>
      <c r="KWW56" s="2"/>
      <c r="KWX56" s="2"/>
      <c r="KWY56" s="2"/>
      <c r="KWZ56" s="2"/>
      <c r="KXA56" s="2"/>
      <c r="KXB56" s="2"/>
      <c r="KXC56" s="2"/>
      <c r="KXD56" s="2"/>
      <c r="KXE56" s="2"/>
      <c r="KXF56" s="2"/>
      <c r="KXG56" s="2"/>
      <c r="KXH56" s="2"/>
      <c r="KXI56" s="2"/>
      <c r="KXJ56" s="2"/>
      <c r="KXK56" s="2"/>
      <c r="KXL56" s="2"/>
      <c r="KXM56" s="2"/>
      <c r="KXN56" s="2"/>
      <c r="KXO56" s="2"/>
      <c r="KXP56" s="2"/>
      <c r="KXQ56" s="2"/>
      <c r="KXR56" s="2"/>
      <c r="KXS56" s="2"/>
      <c r="KXT56" s="2"/>
      <c r="KXU56" s="2"/>
      <c r="KXV56" s="2"/>
      <c r="KXW56" s="2"/>
      <c r="KXX56" s="2"/>
      <c r="KXY56" s="2"/>
      <c r="KXZ56" s="2"/>
      <c r="KYA56" s="2"/>
      <c r="KYB56" s="2"/>
      <c r="KYC56" s="2"/>
      <c r="KYD56" s="2"/>
      <c r="KYE56" s="2"/>
      <c r="KYF56" s="2"/>
      <c r="KYG56" s="2"/>
      <c r="KYH56" s="2"/>
      <c r="KYI56" s="2"/>
      <c r="KYJ56" s="2"/>
      <c r="KYK56" s="2"/>
      <c r="KYL56" s="2"/>
      <c r="KYM56" s="2"/>
      <c r="KYN56" s="2"/>
      <c r="KYO56" s="2"/>
      <c r="KYP56" s="2"/>
      <c r="KYQ56" s="2"/>
      <c r="KYR56" s="2"/>
      <c r="KYS56" s="2"/>
      <c r="KYT56" s="2"/>
      <c r="KYU56" s="2"/>
      <c r="KYV56" s="2"/>
      <c r="KYW56" s="2"/>
      <c r="KYX56" s="2"/>
      <c r="KYY56" s="2"/>
      <c r="KYZ56" s="2"/>
      <c r="KZA56" s="2"/>
      <c r="KZB56" s="2"/>
      <c r="KZC56" s="2"/>
      <c r="KZD56" s="2"/>
      <c r="KZE56" s="2"/>
      <c r="KZF56" s="2"/>
      <c r="KZG56" s="2"/>
      <c r="KZH56" s="2"/>
      <c r="KZI56" s="2"/>
      <c r="KZJ56" s="2"/>
      <c r="KZK56" s="2"/>
      <c r="KZL56" s="2"/>
      <c r="KZM56" s="2"/>
      <c r="KZN56" s="2"/>
      <c r="KZO56" s="2"/>
      <c r="KZP56" s="2"/>
      <c r="KZQ56" s="2"/>
      <c r="KZR56" s="2"/>
      <c r="KZS56" s="2"/>
      <c r="KZT56" s="2"/>
      <c r="KZU56" s="2"/>
      <c r="KZV56" s="2"/>
      <c r="KZW56" s="2"/>
      <c r="KZX56" s="2"/>
      <c r="KZY56" s="2"/>
      <c r="KZZ56" s="2"/>
      <c r="LAA56" s="2"/>
      <c r="LAB56" s="2"/>
      <c r="LAC56" s="2"/>
      <c r="LAD56" s="2"/>
      <c r="LAE56" s="2"/>
      <c r="LAF56" s="2"/>
      <c r="LAG56" s="2"/>
      <c r="LAH56" s="2"/>
      <c r="LAI56" s="2"/>
      <c r="LAJ56" s="2"/>
      <c r="LAK56" s="2"/>
      <c r="LAL56" s="2"/>
      <c r="LAM56" s="2"/>
      <c r="LAN56" s="2"/>
      <c r="LAO56" s="2"/>
      <c r="LAP56" s="2"/>
      <c r="LAQ56" s="2"/>
      <c r="LAR56" s="2"/>
      <c r="LAS56" s="2"/>
      <c r="LAT56" s="2"/>
      <c r="LAU56" s="2"/>
      <c r="LAV56" s="2"/>
      <c r="LAW56" s="2"/>
      <c r="LAX56" s="2"/>
      <c r="LAY56" s="2"/>
      <c r="LAZ56" s="2"/>
      <c r="LBA56" s="2"/>
      <c r="LBB56" s="2"/>
      <c r="LBC56" s="2"/>
      <c r="LBD56" s="2"/>
      <c r="LBE56" s="2"/>
      <c r="LBF56" s="2"/>
      <c r="LBG56" s="2"/>
      <c r="LBH56" s="2"/>
      <c r="LBI56" s="2"/>
      <c r="LBJ56" s="2"/>
      <c r="LBK56" s="2"/>
      <c r="LBL56" s="2"/>
      <c r="LBM56" s="2"/>
      <c r="LBN56" s="2"/>
      <c r="LBO56" s="2"/>
      <c r="LBP56" s="2"/>
      <c r="LBQ56" s="2"/>
      <c r="LBR56" s="2"/>
      <c r="LBS56" s="2"/>
      <c r="LBT56" s="2"/>
      <c r="LBU56" s="2"/>
      <c r="LBV56" s="2"/>
      <c r="LBW56" s="2"/>
      <c r="LBX56" s="2"/>
      <c r="LBY56" s="2"/>
      <c r="LBZ56" s="2"/>
      <c r="LCA56" s="2"/>
      <c r="LCB56" s="2"/>
      <c r="LCC56" s="2"/>
      <c r="LCD56" s="2"/>
      <c r="LCE56" s="2"/>
      <c r="LCF56" s="2"/>
      <c r="LCG56" s="2"/>
      <c r="LCH56" s="2"/>
      <c r="LCI56" s="2"/>
      <c r="LCJ56" s="2"/>
      <c r="LCK56" s="2"/>
      <c r="LCL56" s="2"/>
      <c r="LCM56" s="2"/>
      <c r="LCN56" s="2"/>
      <c r="LCO56" s="2"/>
      <c r="LCP56" s="2"/>
      <c r="LCQ56" s="2"/>
      <c r="LCR56" s="2"/>
      <c r="LCS56" s="2"/>
      <c r="LCT56" s="2"/>
      <c r="LCU56" s="2"/>
      <c r="LCV56" s="2"/>
      <c r="LCW56" s="2"/>
      <c r="LCX56" s="2"/>
      <c r="LCY56" s="2"/>
      <c r="LCZ56" s="2"/>
      <c r="LDA56" s="2"/>
      <c r="LDB56" s="2"/>
      <c r="LDC56" s="2"/>
      <c r="LDD56" s="2"/>
      <c r="LDE56" s="2"/>
      <c r="LDF56" s="2"/>
      <c r="LDG56" s="2"/>
      <c r="LDH56" s="2"/>
      <c r="LDI56" s="2"/>
      <c r="LDJ56" s="2"/>
      <c r="LDK56" s="2"/>
      <c r="LDL56" s="2"/>
      <c r="LDM56" s="2"/>
      <c r="LDN56" s="2"/>
      <c r="LDO56" s="2"/>
      <c r="LDP56" s="2"/>
      <c r="LDQ56" s="2"/>
      <c r="LDR56" s="2"/>
      <c r="LDS56" s="2"/>
      <c r="LDT56" s="2"/>
      <c r="LDU56" s="2"/>
      <c r="LDV56" s="2"/>
      <c r="LDW56" s="2"/>
      <c r="LDX56" s="2"/>
      <c r="LDY56" s="2"/>
      <c r="LDZ56" s="2"/>
      <c r="LEA56" s="2"/>
      <c r="LEB56" s="2"/>
      <c r="LEC56" s="2"/>
      <c r="LED56" s="2"/>
      <c r="LEE56" s="2"/>
      <c r="LEF56" s="2"/>
      <c r="LEG56" s="2"/>
      <c r="LEH56" s="2"/>
      <c r="LEI56" s="2"/>
      <c r="LEJ56" s="2"/>
      <c r="LEK56" s="2"/>
      <c r="LEL56" s="2"/>
      <c r="LEM56" s="2"/>
      <c r="LEN56" s="2"/>
      <c r="LEO56" s="2"/>
      <c r="LEP56" s="2"/>
      <c r="LEQ56" s="2"/>
      <c r="LER56" s="2"/>
      <c r="LES56" s="2"/>
      <c r="LET56" s="2"/>
      <c r="LEU56" s="2"/>
      <c r="LEV56" s="2"/>
      <c r="LEW56" s="2"/>
      <c r="LEX56" s="2"/>
      <c r="LEY56" s="2"/>
      <c r="LEZ56" s="2"/>
      <c r="LFA56" s="2"/>
      <c r="LFB56" s="2"/>
      <c r="LFC56" s="2"/>
      <c r="LFD56" s="2"/>
      <c r="LFE56" s="2"/>
      <c r="LFF56" s="2"/>
      <c r="LFG56" s="2"/>
      <c r="LFH56" s="2"/>
      <c r="LFI56" s="2"/>
      <c r="LFJ56" s="2"/>
      <c r="LFK56" s="2"/>
      <c r="LFL56" s="2"/>
      <c r="LFM56" s="2"/>
      <c r="LFN56" s="2"/>
      <c r="LFO56" s="2"/>
      <c r="LFP56" s="2"/>
      <c r="LFQ56" s="2"/>
      <c r="LFR56" s="2"/>
      <c r="LFS56" s="2"/>
      <c r="LFT56" s="2"/>
      <c r="LFU56" s="2"/>
      <c r="LFV56" s="2"/>
      <c r="LFW56" s="2"/>
      <c r="LFX56" s="2"/>
      <c r="LFY56" s="2"/>
      <c r="LFZ56" s="2"/>
      <c r="LGA56" s="2"/>
      <c r="LGB56" s="2"/>
      <c r="LGC56" s="2"/>
      <c r="LGD56" s="2"/>
      <c r="LGE56" s="2"/>
      <c r="LGF56" s="2"/>
      <c r="LGG56" s="2"/>
      <c r="LGH56" s="2"/>
      <c r="LGI56" s="2"/>
      <c r="LGJ56" s="2"/>
      <c r="LGK56" s="2"/>
      <c r="LGL56" s="2"/>
      <c r="LGM56" s="2"/>
      <c r="LGN56" s="2"/>
      <c r="LGO56" s="2"/>
      <c r="LGP56" s="2"/>
      <c r="LGQ56" s="2"/>
      <c r="LGR56" s="2"/>
      <c r="LGS56" s="2"/>
      <c r="LGT56" s="2"/>
      <c r="LGU56" s="2"/>
      <c r="LGV56" s="2"/>
      <c r="LGW56" s="2"/>
      <c r="LGX56" s="2"/>
      <c r="LGY56" s="2"/>
      <c r="LGZ56" s="2"/>
      <c r="LHA56" s="2"/>
      <c r="LHB56" s="2"/>
      <c r="LHC56" s="2"/>
      <c r="LHD56" s="2"/>
      <c r="LHE56" s="2"/>
      <c r="LHF56" s="2"/>
      <c r="LHG56" s="2"/>
      <c r="LHH56" s="2"/>
      <c r="LHI56" s="2"/>
      <c r="LHJ56" s="2"/>
      <c r="LHK56" s="2"/>
      <c r="LHL56" s="2"/>
      <c r="LHM56" s="2"/>
      <c r="LHN56" s="2"/>
      <c r="LHO56" s="2"/>
      <c r="LHP56" s="2"/>
      <c r="LHQ56" s="2"/>
      <c r="LHR56" s="2"/>
      <c r="LHS56" s="2"/>
      <c r="LHT56" s="2"/>
      <c r="LHU56" s="2"/>
      <c r="LHV56" s="2"/>
      <c r="LHW56" s="2"/>
      <c r="LHX56" s="2"/>
      <c r="LHY56" s="2"/>
      <c r="LHZ56" s="2"/>
      <c r="LIA56" s="2"/>
      <c r="LIB56" s="2"/>
      <c r="LIC56" s="2"/>
      <c r="LID56" s="2"/>
      <c r="LIE56" s="2"/>
      <c r="LIF56" s="2"/>
      <c r="LIG56" s="2"/>
      <c r="LIH56" s="2"/>
      <c r="LII56" s="2"/>
      <c r="LIJ56" s="2"/>
      <c r="LIK56" s="2"/>
      <c r="LIL56" s="2"/>
      <c r="LIM56" s="2"/>
      <c r="LIN56" s="2"/>
      <c r="LIO56" s="2"/>
      <c r="LIP56" s="2"/>
      <c r="LIQ56" s="2"/>
      <c r="LIR56" s="2"/>
      <c r="LIS56" s="2"/>
      <c r="LIT56" s="2"/>
      <c r="LIU56" s="2"/>
      <c r="LIV56" s="2"/>
      <c r="LIW56" s="2"/>
      <c r="LIX56" s="2"/>
      <c r="LIY56" s="2"/>
      <c r="LIZ56" s="2"/>
      <c r="LJA56" s="2"/>
      <c r="LJB56" s="2"/>
      <c r="LJC56" s="2"/>
      <c r="LJD56" s="2"/>
      <c r="LJE56" s="2"/>
      <c r="LJF56" s="2"/>
      <c r="LJG56" s="2"/>
      <c r="LJH56" s="2"/>
      <c r="LJI56" s="2"/>
      <c r="LJJ56" s="2"/>
      <c r="LJK56" s="2"/>
      <c r="LJL56" s="2"/>
      <c r="LJM56" s="2"/>
      <c r="LJN56" s="2"/>
      <c r="LJO56" s="2"/>
      <c r="LJP56" s="2"/>
      <c r="LJQ56" s="2"/>
      <c r="LJR56" s="2"/>
      <c r="LJS56" s="2"/>
      <c r="LJT56" s="2"/>
      <c r="LJU56" s="2"/>
      <c r="LJV56" s="2"/>
      <c r="LJW56" s="2"/>
      <c r="LJX56" s="2"/>
      <c r="LJY56" s="2"/>
      <c r="LJZ56" s="2"/>
      <c r="LKA56" s="2"/>
      <c r="LKB56" s="2"/>
      <c r="LKC56" s="2"/>
      <c r="LKD56" s="2"/>
      <c r="LKE56" s="2"/>
      <c r="LKF56" s="2"/>
      <c r="LKG56" s="2"/>
      <c r="LKH56" s="2"/>
      <c r="LKI56" s="2"/>
      <c r="LKJ56" s="2"/>
      <c r="LKK56" s="2"/>
      <c r="LKL56" s="2"/>
      <c r="LKM56" s="2"/>
      <c r="LKN56" s="2"/>
      <c r="LKO56" s="2"/>
      <c r="LKP56" s="2"/>
      <c r="LKQ56" s="2"/>
      <c r="LKR56" s="2"/>
      <c r="LKS56" s="2"/>
      <c r="LKT56" s="2"/>
      <c r="LKU56" s="2"/>
      <c r="LKV56" s="2"/>
      <c r="LKW56" s="2"/>
      <c r="LKX56" s="2"/>
      <c r="LKY56" s="2"/>
      <c r="LKZ56" s="2"/>
      <c r="LLA56" s="2"/>
      <c r="LLB56" s="2"/>
      <c r="LLC56" s="2"/>
      <c r="LLD56" s="2"/>
      <c r="LLE56" s="2"/>
      <c r="LLF56" s="2"/>
      <c r="LLG56" s="2"/>
      <c r="LLH56" s="2"/>
      <c r="LLI56" s="2"/>
      <c r="LLJ56" s="2"/>
      <c r="LLK56" s="2"/>
      <c r="LLL56" s="2"/>
      <c r="LLM56" s="2"/>
      <c r="LLN56" s="2"/>
      <c r="LLO56" s="2"/>
      <c r="LLP56" s="2"/>
      <c r="LLQ56" s="2"/>
      <c r="LLR56" s="2"/>
      <c r="LLS56" s="2"/>
      <c r="LLT56" s="2"/>
      <c r="LLU56" s="2"/>
      <c r="LLV56" s="2"/>
      <c r="LLW56" s="2"/>
      <c r="LLX56" s="2"/>
      <c r="LLY56" s="2"/>
      <c r="LLZ56" s="2"/>
      <c r="LMA56" s="2"/>
      <c r="LMB56" s="2"/>
      <c r="LMC56" s="2"/>
      <c r="LMD56" s="2"/>
      <c r="LME56" s="2"/>
      <c r="LMF56" s="2"/>
      <c r="LMG56" s="2"/>
      <c r="LMH56" s="2"/>
      <c r="LMI56" s="2"/>
      <c r="LMJ56" s="2"/>
      <c r="LMK56" s="2"/>
      <c r="LML56" s="2"/>
      <c r="LMM56" s="2"/>
      <c r="LMN56" s="2"/>
      <c r="LMO56" s="2"/>
      <c r="LMP56" s="2"/>
      <c r="LMQ56" s="2"/>
      <c r="LMR56" s="2"/>
      <c r="LMS56" s="2"/>
      <c r="LMT56" s="2"/>
      <c r="LMU56" s="2"/>
      <c r="LMV56" s="2"/>
      <c r="LMW56" s="2"/>
      <c r="LMX56" s="2"/>
      <c r="LMY56" s="2"/>
      <c r="LMZ56" s="2"/>
      <c r="LNA56" s="2"/>
      <c r="LNB56" s="2"/>
      <c r="LNC56" s="2"/>
      <c r="LND56" s="2"/>
      <c r="LNE56" s="2"/>
      <c r="LNF56" s="2"/>
      <c r="LNG56" s="2"/>
      <c r="LNH56" s="2"/>
      <c r="LNI56" s="2"/>
      <c r="LNJ56" s="2"/>
      <c r="LNK56" s="2"/>
      <c r="LNL56" s="2"/>
      <c r="LNM56" s="2"/>
      <c r="LNN56" s="2"/>
      <c r="LNO56" s="2"/>
      <c r="LNP56" s="2"/>
      <c r="LNQ56" s="2"/>
      <c r="LNR56" s="2"/>
      <c r="LNS56" s="2"/>
      <c r="LNT56" s="2"/>
      <c r="LNU56" s="2"/>
      <c r="LNV56" s="2"/>
      <c r="LNW56" s="2"/>
      <c r="LNX56" s="2"/>
      <c r="LNY56" s="2"/>
      <c r="LNZ56" s="2"/>
      <c r="LOA56" s="2"/>
      <c r="LOB56" s="2"/>
      <c r="LOC56" s="2"/>
      <c r="LOD56" s="2"/>
      <c r="LOE56" s="2"/>
      <c r="LOF56" s="2"/>
      <c r="LOG56" s="2"/>
      <c r="LOH56" s="2"/>
      <c r="LOI56" s="2"/>
      <c r="LOJ56" s="2"/>
      <c r="LOK56" s="2"/>
      <c r="LOL56" s="2"/>
      <c r="LOM56" s="2"/>
      <c r="LON56" s="2"/>
      <c r="LOO56" s="2"/>
      <c r="LOP56" s="2"/>
      <c r="LOQ56" s="2"/>
      <c r="LOR56" s="2"/>
      <c r="LOS56" s="2"/>
      <c r="LOT56" s="2"/>
      <c r="LOU56" s="2"/>
      <c r="LOV56" s="2"/>
      <c r="LOW56" s="2"/>
      <c r="LOX56" s="2"/>
      <c r="LOY56" s="2"/>
      <c r="LOZ56" s="2"/>
      <c r="LPA56" s="2"/>
      <c r="LPB56" s="2"/>
      <c r="LPC56" s="2"/>
      <c r="LPD56" s="2"/>
      <c r="LPE56" s="2"/>
      <c r="LPF56" s="2"/>
      <c r="LPG56" s="2"/>
      <c r="LPH56" s="2"/>
      <c r="LPI56" s="2"/>
      <c r="LPJ56" s="2"/>
      <c r="LPK56" s="2"/>
      <c r="LPL56" s="2"/>
      <c r="LPM56" s="2"/>
      <c r="LPN56" s="2"/>
      <c r="LPO56" s="2"/>
      <c r="LPP56" s="2"/>
      <c r="LPQ56" s="2"/>
      <c r="LPR56" s="2"/>
      <c r="LPS56" s="2"/>
      <c r="LPT56" s="2"/>
      <c r="LPU56" s="2"/>
      <c r="LPV56" s="2"/>
      <c r="LPW56" s="2"/>
      <c r="LPX56" s="2"/>
      <c r="LPY56" s="2"/>
      <c r="LPZ56" s="2"/>
      <c r="LQA56" s="2"/>
      <c r="LQB56" s="2"/>
      <c r="LQC56" s="2"/>
      <c r="LQD56" s="2"/>
      <c r="LQE56" s="2"/>
      <c r="LQF56" s="2"/>
      <c r="LQG56" s="2"/>
      <c r="LQH56" s="2"/>
      <c r="LQI56" s="2"/>
      <c r="LQJ56" s="2"/>
      <c r="LQK56" s="2"/>
      <c r="LQL56" s="2"/>
      <c r="LQM56" s="2"/>
      <c r="LQN56" s="2"/>
      <c r="LQO56" s="2"/>
      <c r="LQP56" s="2"/>
      <c r="LQQ56" s="2"/>
      <c r="LQR56" s="2"/>
      <c r="LQS56" s="2"/>
      <c r="LQT56" s="2"/>
      <c r="LQU56" s="2"/>
      <c r="LQV56" s="2"/>
      <c r="LQW56" s="2"/>
      <c r="LQX56" s="2"/>
      <c r="LQY56" s="2"/>
      <c r="LQZ56" s="2"/>
      <c r="LRA56" s="2"/>
      <c r="LRB56" s="2"/>
      <c r="LRC56" s="2"/>
      <c r="LRD56" s="2"/>
      <c r="LRE56" s="2"/>
      <c r="LRF56" s="2"/>
      <c r="LRG56" s="2"/>
      <c r="LRH56" s="2"/>
      <c r="LRI56" s="2"/>
      <c r="LRJ56" s="2"/>
      <c r="LRK56" s="2"/>
      <c r="LRL56" s="2"/>
      <c r="LRM56" s="2"/>
      <c r="LRN56" s="2"/>
      <c r="LRO56" s="2"/>
      <c r="LRP56" s="2"/>
      <c r="LRQ56" s="2"/>
      <c r="LRR56" s="2"/>
      <c r="LRS56" s="2"/>
      <c r="LRT56" s="2"/>
      <c r="LRU56" s="2"/>
      <c r="LRV56" s="2"/>
      <c r="LRW56" s="2"/>
      <c r="LRX56" s="2"/>
      <c r="LRY56" s="2"/>
      <c r="LRZ56" s="2"/>
      <c r="LSA56" s="2"/>
      <c r="LSB56" s="2"/>
      <c r="LSC56" s="2"/>
      <c r="LSD56" s="2"/>
      <c r="LSE56" s="2"/>
      <c r="LSF56" s="2"/>
      <c r="LSG56" s="2"/>
      <c r="LSH56" s="2"/>
      <c r="LSI56" s="2"/>
      <c r="LSJ56" s="2"/>
      <c r="LSK56" s="2"/>
      <c r="LSL56" s="2"/>
      <c r="LSM56" s="2"/>
      <c r="LSN56" s="2"/>
      <c r="LSO56" s="2"/>
      <c r="LSP56" s="2"/>
      <c r="LSQ56" s="2"/>
      <c r="LSR56" s="2"/>
      <c r="LSS56" s="2"/>
      <c r="LST56" s="2"/>
      <c r="LSU56" s="2"/>
      <c r="LSV56" s="2"/>
      <c r="LSW56" s="2"/>
      <c r="LSX56" s="2"/>
      <c r="LSY56" s="2"/>
      <c r="LSZ56" s="2"/>
      <c r="LTA56" s="2"/>
      <c r="LTB56" s="2"/>
      <c r="LTC56" s="2"/>
      <c r="LTD56" s="2"/>
      <c r="LTE56" s="2"/>
      <c r="LTF56" s="2"/>
      <c r="LTG56" s="2"/>
      <c r="LTH56" s="2"/>
      <c r="LTI56" s="2"/>
      <c r="LTJ56" s="2"/>
      <c r="LTK56" s="2"/>
      <c r="LTL56" s="2"/>
      <c r="LTM56" s="2"/>
      <c r="LTN56" s="2"/>
      <c r="LTO56" s="2"/>
      <c r="LTP56" s="2"/>
      <c r="LTQ56" s="2"/>
      <c r="LTR56" s="2"/>
      <c r="LTS56" s="2"/>
      <c r="LTT56" s="2"/>
      <c r="LTU56" s="2"/>
      <c r="LTV56" s="2"/>
      <c r="LTW56" s="2"/>
      <c r="LTX56" s="2"/>
      <c r="LTY56" s="2"/>
      <c r="LTZ56" s="2"/>
      <c r="LUA56" s="2"/>
      <c r="LUB56" s="2"/>
      <c r="LUC56" s="2"/>
      <c r="LUD56" s="2"/>
      <c r="LUE56" s="2"/>
      <c r="LUF56" s="2"/>
      <c r="LUG56" s="2"/>
      <c r="LUH56" s="2"/>
      <c r="LUI56" s="2"/>
      <c r="LUJ56" s="2"/>
      <c r="LUK56" s="2"/>
      <c r="LUL56" s="2"/>
      <c r="LUM56" s="2"/>
      <c r="LUN56" s="2"/>
      <c r="LUO56" s="2"/>
      <c r="LUP56" s="2"/>
      <c r="LUQ56" s="2"/>
      <c r="LUR56" s="2"/>
      <c r="LUS56" s="2"/>
      <c r="LUT56" s="2"/>
      <c r="LUU56" s="2"/>
      <c r="LUV56" s="2"/>
      <c r="LUW56" s="2"/>
      <c r="LUX56" s="2"/>
      <c r="LUY56" s="2"/>
      <c r="LUZ56" s="2"/>
      <c r="LVA56" s="2"/>
      <c r="LVB56" s="2"/>
      <c r="LVC56" s="2"/>
      <c r="LVD56" s="2"/>
      <c r="LVE56" s="2"/>
      <c r="LVF56" s="2"/>
      <c r="LVG56" s="2"/>
      <c r="LVH56" s="2"/>
      <c r="LVI56" s="2"/>
      <c r="LVJ56" s="2"/>
      <c r="LVK56" s="2"/>
      <c r="LVL56" s="2"/>
      <c r="LVM56" s="2"/>
      <c r="LVN56" s="2"/>
      <c r="LVO56" s="2"/>
      <c r="LVP56" s="2"/>
      <c r="LVQ56" s="2"/>
      <c r="LVR56" s="2"/>
      <c r="LVS56" s="2"/>
      <c r="LVT56" s="2"/>
      <c r="LVU56" s="2"/>
      <c r="LVV56" s="2"/>
      <c r="LVW56" s="2"/>
      <c r="LVX56" s="2"/>
      <c r="LVY56" s="2"/>
      <c r="LVZ56" s="2"/>
      <c r="LWA56" s="2"/>
      <c r="LWB56" s="2"/>
      <c r="LWC56" s="2"/>
      <c r="LWD56" s="2"/>
      <c r="LWE56" s="2"/>
      <c r="LWF56" s="2"/>
      <c r="LWG56" s="2"/>
      <c r="LWH56" s="2"/>
      <c r="LWI56" s="2"/>
      <c r="LWJ56" s="2"/>
      <c r="LWK56" s="2"/>
      <c r="LWL56" s="2"/>
      <c r="LWM56" s="2"/>
      <c r="LWN56" s="2"/>
      <c r="LWO56" s="2"/>
      <c r="LWP56" s="2"/>
      <c r="LWQ56" s="2"/>
      <c r="LWR56" s="2"/>
      <c r="LWS56" s="2"/>
      <c r="LWT56" s="2"/>
      <c r="LWU56" s="2"/>
      <c r="LWV56" s="2"/>
      <c r="LWW56" s="2"/>
      <c r="LWX56" s="2"/>
      <c r="LWY56" s="2"/>
      <c r="LWZ56" s="2"/>
      <c r="LXA56" s="2"/>
      <c r="LXB56" s="2"/>
      <c r="LXC56" s="2"/>
      <c r="LXD56" s="2"/>
      <c r="LXE56" s="2"/>
      <c r="LXF56" s="2"/>
      <c r="LXG56" s="2"/>
      <c r="LXH56" s="2"/>
      <c r="LXI56" s="2"/>
      <c r="LXJ56" s="2"/>
      <c r="LXK56" s="2"/>
      <c r="LXL56" s="2"/>
      <c r="LXM56" s="2"/>
      <c r="LXN56" s="2"/>
      <c r="LXO56" s="2"/>
      <c r="LXP56" s="2"/>
      <c r="LXQ56" s="2"/>
      <c r="LXR56" s="2"/>
      <c r="LXS56" s="2"/>
      <c r="LXT56" s="2"/>
      <c r="LXU56" s="2"/>
      <c r="LXV56" s="2"/>
      <c r="LXW56" s="2"/>
      <c r="LXX56" s="2"/>
      <c r="LXY56" s="2"/>
      <c r="LXZ56" s="2"/>
      <c r="LYA56" s="2"/>
      <c r="LYB56" s="2"/>
      <c r="LYC56" s="2"/>
      <c r="LYD56" s="2"/>
      <c r="LYE56" s="2"/>
      <c r="LYF56" s="2"/>
      <c r="LYG56" s="2"/>
      <c r="LYH56" s="2"/>
      <c r="LYI56" s="2"/>
      <c r="LYJ56" s="2"/>
      <c r="LYK56" s="2"/>
      <c r="LYL56" s="2"/>
      <c r="LYM56" s="2"/>
      <c r="LYN56" s="2"/>
      <c r="LYO56" s="2"/>
      <c r="LYP56" s="2"/>
      <c r="LYQ56" s="2"/>
      <c r="LYR56" s="2"/>
      <c r="LYS56" s="2"/>
      <c r="LYT56" s="2"/>
      <c r="LYU56" s="2"/>
      <c r="LYV56" s="2"/>
      <c r="LYW56" s="2"/>
      <c r="LYX56" s="2"/>
      <c r="LYY56" s="2"/>
      <c r="LYZ56" s="2"/>
      <c r="LZA56" s="2"/>
      <c r="LZB56" s="2"/>
      <c r="LZC56" s="2"/>
      <c r="LZD56" s="2"/>
      <c r="LZE56" s="2"/>
      <c r="LZF56" s="2"/>
      <c r="LZG56" s="2"/>
      <c r="LZH56" s="2"/>
      <c r="LZI56" s="2"/>
      <c r="LZJ56" s="2"/>
      <c r="LZK56" s="2"/>
      <c r="LZL56" s="2"/>
      <c r="LZM56" s="2"/>
      <c r="LZN56" s="2"/>
      <c r="LZO56" s="2"/>
      <c r="LZP56" s="2"/>
      <c r="LZQ56" s="2"/>
      <c r="LZR56" s="2"/>
      <c r="LZS56" s="2"/>
      <c r="LZT56" s="2"/>
      <c r="LZU56" s="2"/>
      <c r="LZV56" s="2"/>
      <c r="LZW56" s="2"/>
      <c r="LZX56" s="2"/>
      <c r="LZY56" s="2"/>
      <c r="LZZ56" s="2"/>
      <c r="MAA56" s="2"/>
      <c r="MAB56" s="2"/>
      <c r="MAC56" s="2"/>
      <c r="MAD56" s="2"/>
      <c r="MAE56" s="2"/>
      <c r="MAF56" s="2"/>
      <c r="MAG56" s="2"/>
      <c r="MAH56" s="2"/>
      <c r="MAI56" s="2"/>
      <c r="MAJ56" s="2"/>
      <c r="MAK56" s="2"/>
      <c r="MAL56" s="2"/>
      <c r="MAM56" s="2"/>
      <c r="MAN56" s="2"/>
      <c r="MAO56" s="2"/>
      <c r="MAP56" s="2"/>
      <c r="MAQ56" s="2"/>
      <c r="MAR56" s="2"/>
      <c r="MAS56" s="2"/>
      <c r="MAT56" s="2"/>
      <c r="MAU56" s="2"/>
      <c r="MAV56" s="2"/>
      <c r="MAW56" s="2"/>
      <c r="MAX56" s="2"/>
      <c r="MAY56" s="2"/>
      <c r="MAZ56" s="2"/>
      <c r="MBA56" s="2"/>
      <c r="MBB56" s="2"/>
      <c r="MBC56" s="2"/>
      <c r="MBD56" s="2"/>
      <c r="MBE56" s="2"/>
      <c r="MBF56" s="2"/>
      <c r="MBG56" s="2"/>
      <c r="MBH56" s="2"/>
      <c r="MBI56" s="2"/>
      <c r="MBJ56" s="2"/>
      <c r="MBK56" s="2"/>
      <c r="MBL56" s="2"/>
      <c r="MBM56" s="2"/>
      <c r="MBN56" s="2"/>
      <c r="MBO56" s="2"/>
      <c r="MBP56" s="2"/>
      <c r="MBQ56" s="2"/>
      <c r="MBR56" s="2"/>
      <c r="MBS56" s="2"/>
      <c r="MBT56" s="2"/>
      <c r="MBU56" s="2"/>
      <c r="MBV56" s="2"/>
      <c r="MBW56" s="2"/>
      <c r="MBX56" s="2"/>
      <c r="MBY56" s="2"/>
      <c r="MBZ56" s="2"/>
      <c r="MCA56" s="2"/>
      <c r="MCB56" s="2"/>
      <c r="MCC56" s="2"/>
      <c r="MCD56" s="2"/>
      <c r="MCE56" s="2"/>
      <c r="MCF56" s="2"/>
      <c r="MCG56" s="2"/>
      <c r="MCH56" s="2"/>
      <c r="MCI56" s="2"/>
      <c r="MCJ56" s="2"/>
      <c r="MCK56" s="2"/>
      <c r="MCL56" s="2"/>
      <c r="MCM56" s="2"/>
      <c r="MCN56" s="2"/>
      <c r="MCO56" s="2"/>
      <c r="MCP56" s="2"/>
      <c r="MCQ56" s="2"/>
      <c r="MCR56" s="2"/>
      <c r="MCS56" s="2"/>
      <c r="MCT56" s="2"/>
      <c r="MCU56" s="2"/>
      <c r="MCV56" s="2"/>
      <c r="MCW56" s="2"/>
      <c r="MCX56" s="2"/>
      <c r="MCY56" s="2"/>
      <c r="MCZ56" s="2"/>
      <c r="MDA56" s="2"/>
      <c r="MDB56" s="2"/>
      <c r="MDC56" s="2"/>
      <c r="MDD56" s="2"/>
      <c r="MDE56" s="2"/>
      <c r="MDF56" s="2"/>
      <c r="MDG56" s="2"/>
      <c r="MDH56" s="2"/>
      <c r="MDI56" s="2"/>
      <c r="MDJ56" s="2"/>
      <c r="MDK56" s="2"/>
      <c r="MDL56" s="2"/>
      <c r="MDM56" s="2"/>
      <c r="MDN56" s="2"/>
      <c r="MDO56" s="2"/>
      <c r="MDP56" s="2"/>
      <c r="MDQ56" s="2"/>
      <c r="MDR56" s="2"/>
      <c r="MDS56" s="2"/>
      <c r="MDT56" s="2"/>
      <c r="MDU56" s="2"/>
      <c r="MDV56" s="2"/>
      <c r="MDW56" s="2"/>
      <c r="MDX56" s="2"/>
      <c r="MDY56" s="2"/>
      <c r="MDZ56" s="2"/>
      <c r="MEA56" s="2"/>
      <c r="MEB56" s="2"/>
      <c r="MEC56" s="2"/>
      <c r="MED56" s="2"/>
      <c r="MEE56" s="2"/>
      <c r="MEF56" s="2"/>
      <c r="MEG56" s="2"/>
      <c r="MEH56" s="2"/>
      <c r="MEI56" s="2"/>
      <c r="MEJ56" s="2"/>
      <c r="MEK56" s="2"/>
      <c r="MEL56" s="2"/>
      <c r="MEM56" s="2"/>
      <c r="MEN56" s="2"/>
      <c r="MEO56" s="2"/>
      <c r="MEP56" s="2"/>
      <c r="MEQ56" s="2"/>
      <c r="MER56" s="2"/>
      <c r="MES56" s="2"/>
      <c r="MET56" s="2"/>
      <c r="MEU56" s="2"/>
      <c r="MEV56" s="2"/>
      <c r="MEW56" s="2"/>
      <c r="MEX56" s="2"/>
      <c r="MEY56" s="2"/>
      <c r="MEZ56" s="2"/>
      <c r="MFA56" s="2"/>
      <c r="MFB56" s="2"/>
      <c r="MFC56" s="2"/>
      <c r="MFD56" s="2"/>
      <c r="MFE56" s="2"/>
      <c r="MFF56" s="2"/>
      <c r="MFG56" s="2"/>
      <c r="MFH56" s="2"/>
      <c r="MFI56" s="2"/>
      <c r="MFJ56" s="2"/>
      <c r="MFK56" s="2"/>
      <c r="MFL56" s="2"/>
      <c r="MFM56" s="2"/>
      <c r="MFN56" s="2"/>
      <c r="MFO56" s="2"/>
      <c r="MFP56" s="2"/>
      <c r="MFQ56" s="2"/>
      <c r="MFR56" s="2"/>
      <c r="MFS56" s="2"/>
      <c r="MFT56" s="2"/>
      <c r="MFU56" s="2"/>
      <c r="MFV56" s="2"/>
      <c r="MFW56" s="2"/>
      <c r="MFX56" s="2"/>
      <c r="MFY56" s="2"/>
      <c r="MFZ56" s="2"/>
      <c r="MGA56" s="2"/>
      <c r="MGB56" s="2"/>
      <c r="MGC56" s="2"/>
      <c r="MGD56" s="2"/>
      <c r="MGE56" s="2"/>
      <c r="MGF56" s="2"/>
      <c r="MGG56" s="2"/>
      <c r="MGH56" s="2"/>
      <c r="MGI56" s="2"/>
      <c r="MGJ56" s="2"/>
      <c r="MGK56" s="2"/>
      <c r="MGL56" s="2"/>
      <c r="MGM56" s="2"/>
      <c r="MGN56" s="2"/>
      <c r="MGO56" s="2"/>
      <c r="MGP56" s="2"/>
      <c r="MGQ56" s="2"/>
      <c r="MGR56" s="2"/>
      <c r="MGS56" s="2"/>
      <c r="MGT56" s="2"/>
      <c r="MGU56" s="2"/>
      <c r="MGV56" s="2"/>
      <c r="MGW56" s="2"/>
      <c r="MGX56" s="2"/>
      <c r="MGY56" s="2"/>
      <c r="MGZ56" s="2"/>
      <c r="MHA56" s="2"/>
      <c r="MHB56" s="2"/>
      <c r="MHC56" s="2"/>
      <c r="MHD56" s="2"/>
      <c r="MHE56" s="2"/>
      <c r="MHF56" s="2"/>
      <c r="MHG56" s="2"/>
      <c r="MHH56" s="2"/>
      <c r="MHI56" s="2"/>
      <c r="MHJ56" s="2"/>
      <c r="MHK56" s="2"/>
      <c r="MHL56" s="2"/>
      <c r="MHM56" s="2"/>
      <c r="MHN56" s="2"/>
      <c r="MHO56" s="2"/>
      <c r="MHP56" s="2"/>
      <c r="MHQ56" s="2"/>
      <c r="MHR56" s="2"/>
      <c r="MHS56" s="2"/>
      <c r="MHT56" s="2"/>
      <c r="MHU56" s="2"/>
      <c r="MHV56" s="2"/>
      <c r="MHW56" s="2"/>
      <c r="MHX56" s="2"/>
      <c r="MHY56" s="2"/>
      <c r="MHZ56" s="2"/>
      <c r="MIA56" s="2"/>
      <c r="MIB56" s="2"/>
      <c r="MIC56" s="2"/>
      <c r="MID56" s="2"/>
      <c r="MIE56" s="2"/>
      <c r="MIF56" s="2"/>
      <c r="MIG56" s="2"/>
      <c r="MIH56" s="2"/>
      <c r="MII56" s="2"/>
      <c r="MIJ56" s="2"/>
      <c r="MIK56" s="2"/>
      <c r="MIL56" s="2"/>
      <c r="MIM56" s="2"/>
      <c r="MIN56" s="2"/>
      <c r="MIO56" s="2"/>
      <c r="MIP56" s="2"/>
      <c r="MIQ56" s="2"/>
      <c r="MIR56" s="2"/>
      <c r="MIS56" s="2"/>
      <c r="MIT56" s="2"/>
      <c r="MIU56" s="2"/>
      <c r="MIV56" s="2"/>
      <c r="MIW56" s="2"/>
      <c r="MIX56" s="2"/>
      <c r="MIY56" s="2"/>
      <c r="MIZ56" s="2"/>
      <c r="MJA56" s="2"/>
      <c r="MJB56" s="2"/>
      <c r="MJC56" s="2"/>
      <c r="MJD56" s="2"/>
      <c r="MJE56" s="2"/>
      <c r="MJF56" s="2"/>
      <c r="MJG56" s="2"/>
      <c r="MJH56" s="2"/>
      <c r="MJI56" s="2"/>
      <c r="MJJ56" s="2"/>
      <c r="MJK56" s="2"/>
      <c r="MJL56" s="2"/>
      <c r="MJM56" s="2"/>
      <c r="MJN56" s="2"/>
      <c r="MJO56" s="2"/>
      <c r="MJP56" s="2"/>
      <c r="MJQ56" s="2"/>
      <c r="MJR56" s="2"/>
      <c r="MJS56" s="2"/>
      <c r="MJT56" s="2"/>
      <c r="MJU56" s="2"/>
      <c r="MJV56" s="2"/>
      <c r="MJW56" s="2"/>
      <c r="MJX56" s="2"/>
      <c r="MJY56" s="2"/>
      <c r="MJZ56" s="2"/>
      <c r="MKA56" s="2"/>
      <c r="MKB56" s="2"/>
      <c r="MKC56" s="2"/>
      <c r="MKD56" s="2"/>
      <c r="MKE56" s="2"/>
      <c r="MKF56" s="2"/>
      <c r="MKG56" s="2"/>
      <c r="MKH56" s="2"/>
      <c r="MKI56" s="2"/>
      <c r="MKJ56" s="2"/>
      <c r="MKK56" s="2"/>
      <c r="MKL56" s="2"/>
      <c r="MKM56" s="2"/>
      <c r="MKN56" s="2"/>
      <c r="MKO56" s="2"/>
      <c r="MKP56" s="2"/>
      <c r="MKQ56" s="2"/>
      <c r="MKR56" s="2"/>
      <c r="MKS56" s="2"/>
      <c r="MKT56" s="2"/>
      <c r="MKU56" s="2"/>
      <c r="MKV56" s="2"/>
      <c r="MKW56" s="2"/>
      <c r="MKX56" s="2"/>
      <c r="MKY56" s="2"/>
      <c r="MKZ56" s="2"/>
      <c r="MLA56" s="2"/>
      <c r="MLB56" s="2"/>
      <c r="MLC56" s="2"/>
      <c r="MLD56" s="2"/>
      <c r="MLE56" s="2"/>
      <c r="MLF56" s="2"/>
      <c r="MLG56" s="2"/>
      <c r="MLH56" s="2"/>
      <c r="MLI56" s="2"/>
      <c r="MLJ56" s="2"/>
      <c r="MLK56" s="2"/>
      <c r="MLL56" s="2"/>
      <c r="MLM56" s="2"/>
      <c r="MLN56" s="2"/>
      <c r="MLO56" s="2"/>
      <c r="MLP56" s="2"/>
      <c r="MLQ56" s="2"/>
      <c r="MLR56" s="2"/>
      <c r="MLS56" s="2"/>
      <c r="MLT56" s="2"/>
      <c r="MLU56" s="2"/>
      <c r="MLV56" s="2"/>
      <c r="MLW56" s="2"/>
      <c r="MLX56" s="2"/>
      <c r="MLY56" s="2"/>
      <c r="MLZ56" s="2"/>
      <c r="MMA56" s="2"/>
      <c r="MMB56" s="2"/>
      <c r="MMC56" s="2"/>
      <c r="MMD56" s="2"/>
      <c r="MME56" s="2"/>
      <c r="MMF56" s="2"/>
      <c r="MMG56" s="2"/>
      <c r="MMH56" s="2"/>
      <c r="MMI56" s="2"/>
      <c r="MMJ56" s="2"/>
      <c r="MMK56" s="2"/>
      <c r="MML56" s="2"/>
      <c r="MMM56" s="2"/>
      <c r="MMN56" s="2"/>
      <c r="MMO56" s="2"/>
      <c r="MMP56" s="2"/>
      <c r="MMQ56" s="2"/>
      <c r="MMR56" s="2"/>
      <c r="MMS56" s="2"/>
      <c r="MMT56" s="2"/>
      <c r="MMU56" s="2"/>
      <c r="MMV56" s="2"/>
      <c r="MMW56" s="2"/>
      <c r="MMX56" s="2"/>
      <c r="MMY56" s="2"/>
      <c r="MMZ56" s="2"/>
      <c r="MNA56" s="2"/>
      <c r="MNB56" s="2"/>
      <c r="MNC56" s="2"/>
      <c r="MND56" s="2"/>
      <c r="MNE56" s="2"/>
      <c r="MNF56" s="2"/>
      <c r="MNG56" s="2"/>
      <c r="MNH56" s="2"/>
      <c r="MNI56" s="2"/>
      <c r="MNJ56" s="2"/>
      <c r="MNK56" s="2"/>
      <c r="MNL56" s="2"/>
      <c r="MNM56" s="2"/>
      <c r="MNN56" s="2"/>
      <c r="MNO56" s="2"/>
      <c r="MNP56" s="2"/>
      <c r="MNQ56" s="2"/>
      <c r="MNR56" s="2"/>
      <c r="MNS56" s="2"/>
      <c r="MNT56" s="2"/>
      <c r="MNU56" s="2"/>
      <c r="MNV56" s="2"/>
      <c r="MNW56" s="2"/>
      <c r="MNX56" s="2"/>
      <c r="MNY56" s="2"/>
      <c r="MNZ56" s="2"/>
      <c r="MOA56" s="2"/>
      <c r="MOB56" s="2"/>
      <c r="MOC56" s="2"/>
      <c r="MOD56" s="2"/>
      <c r="MOE56" s="2"/>
      <c r="MOF56" s="2"/>
      <c r="MOG56" s="2"/>
      <c r="MOH56" s="2"/>
      <c r="MOI56" s="2"/>
      <c r="MOJ56" s="2"/>
      <c r="MOK56" s="2"/>
      <c r="MOL56" s="2"/>
      <c r="MOM56" s="2"/>
      <c r="MON56" s="2"/>
      <c r="MOO56" s="2"/>
      <c r="MOP56" s="2"/>
      <c r="MOQ56" s="2"/>
      <c r="MOR56" s="2"/>
      <c r="MOS56" s="2"/>
      <c r="MOT56" s="2"/>
      <c r="MOU56" s="2"/>
      <c r="MOV56" s="2"/>
      <c r="MOW56" s="2"/>
      <c r="MOX56" s="2"/>
      <c r="MOY56" s="2"/>
      <c r="MOZ56" s="2"/>
      <c r="MPA56" s="2"/>
      <c r="MPB56" s="2"/>
      <c r="MPC56" s="2"/>
      <c r="MPD56" s="2"/>
      <c r="MPE56" s="2"/>
      <c r="MPF56" s="2"/>
      <c r="MPG56" s="2"/>
      <c r="MPH56" s="2"/>
      <c r="MPI56" s="2"/>
      <c r="MPJ56" s="2"/>
      <c r="MPK56" s="2"/>
      <c r="MPL56" s="2"/>
      <c r="MPM56" s="2"/>
      <c r="MPN56" s="2"/>
      <c r="MPO56" s="2"/>
      <c r="MPP56" s="2"/>
      <c r="MPQ56" s="2"/>
      <c r="MPR56" s="2"/>
      <c r="MPS56" s="2"/>
      <c r="MPT56" s="2"/>
      <c r="MPU56" s="2"/>
      <c r="MPV56" s="2"/>
      <c r="MPW56" s="2"/>
      <c r="MPX56" s="2"/>
      <c r="MPY56" s="2"/>
      <c r="MPZ56" s="2"/>
      <c r="MQA56" s="2"/>
      <c r="MQB56" s="2"/>
      <c r="MQC56" s="2"/>
      <c r="MQD56" s="2"/>
      <c r="MQE56" s="2"/>
      <c r="MQF56" s="2"/>
      <c r="MQG56" s="2"/>
      <c r="MQH56" s="2"/>
      <c r="MQI56" s="2"/>
      <c r="MQJ56" s="2"/>
      <c r="MQK56" s="2"/>
      <c r="MQL56" s="2"/>
      <c r="MQM56" s="2"/>
      <c r="MQN56" s="2"/>
      <c r="MQO56" s="2"/>
      <c r="MQP56" s="2"/>
      <c r="MQQ56" s="2"/>
      <c r="MQR56" s="2"/>
      <c r="MQS56" s="2"/>
      <c r="MQT56" s="2"/>
      <c r="MQU56" s="2"/>
      <c r="MQV56" s="2"/>
      <c r="MQW56" s="2"/>
      <c r="MQX56" s="2"/>
      <c r="MQY56" s="2"/>
      <c r="MQZ56" s="2"/>
      <c r="MRA56" s="2"/>
      <c r="MRB56" s="2"/>
      <c r="MRC56" s="2"/>
      <c r="MRD56" s="2"/>
      <c r="MRE56" s="2"/>
      <c r="MRF56" s="2"/>
      <c r="MRG56" s="2"/>
      <c r="MRH56" s="2"/>
      <c r="MRI56" s="2"/>
      <c r="MRJ56" s="2"/>
      <c r="MRK56" s="2"/>
      <c r="MRL56" s="2"/>
      <c r="MRM56" s="2"/>
      <c r="MRN56" s="2"/>
      <c r="MRO56" s="2"/>
      <c r="MRP56" s="2"/>
      <c r="MRQ56" s="2"/>
      <c r="MRR56" s="2"/>
      <c r="MRS56" s="2"/>
      <c r="MRT56" s="2"/>
      <c r="MRU56" s="2"/>
      <c r="MRV56" s="2"/>
      <c r="MRW56" s="2"/>
      <c r="MRX56" s="2"/>
      <c r="MRY56" s="2"/>
      <c r="MRZ56" s="2"/>
      <c r="MSA56" s="2"/>
      <c r="MSB56" s="2"/>
      <c r="MSC56" s="2"/>
      <c r="MSD56" s="2"/>
      <c r="MSE56" s="2"/>
      <c r="MSF56" s="2"/>
      <c r="MSG56" s="2"/>
      <c r="MSH56" s="2"/>
      <c r="MSI56" s="2"/>
      <c r="MSJ56" s="2"/>
      <c r="MSK56" s="2"/>
      <c r="MSL56" s="2"/>
      <c r="MSM56" s="2"/>
      <c r="MSN56" s="2"/>
      <c r="MSO56" s="2"/>
      <c r="MSP56" s="2"/>
      <c r="MSQ56" s="2"/>
      <c r="MSR56" s="2"/>
      <c r="MSS56" s="2"/>
      <c r="MST56" s="2"/>
      <c r="MSU56" s="2"/>
      <c r="MSV56" s="2"/>
      <c r="MSW56" s="2"/>
      <c r="MSX56" s="2"/>
      <c r="MSY56" s="2"/>
      <c r="MSZ56" s="2"/>
      <c r="MTA56" s="2"/>
      <c r="MTB56" s="2"/>
      <c r="MTC56" s="2"/>
      <c r="MTD56" s="2"/>
      <c r="MTE56" s="2"/>
      <c r="MTF56" s="2"/>
      <c r="MTG56" s="2"/>
      <c r="MTH56" s="2"/>
      <c r="MTI56" s="2"/>
      <c r="MTJ56" s="2"/>
      <c r="MTK56" s="2"/>
      <c r="MTL56" s="2"/>
      <c r="MTM56" s="2"/>
      <c r="MTN56" s="2"/>
      <c r="MTO56" s="2"/>
      <c r="MTP56" s="2"/>
      <c r="MTQ56" s="2"/>
      <c r="MTR56" s="2"/>
      <c r="MTS56" s="2"/>
      <c r="MTT56" s="2"/>
      <c r="MTU56" s="2"/>
      <c r="MTV56" s="2"/>
      <c r="MTW56" s="2"/>
      <c r="MTX56" s="2"/>
      <c r="MTY56" s="2"/>
      <c r="MTZ56" s="2"/>
      <c r="MUA56" s="2"/>
      <c r="MUB56" s="2"/>
      <c r="MUC56" s="2"/>
      <c r="MUD56" s="2"/>
      <c r="MUE56" s="2"/>
      <c r="MUF56" s="2"/>
      <c r="MUG56" s="2"/>
      <c r="MUH56" s="2"/>
      <c r="MUI56" s="2"/>
      <c r="MUJ56" s="2"/>
      <c r="MUK56" s="2"/>
      <c r="MUL56" s="2"/>
      <c r="MUM56" s="2"/>
      <c r="MUN56" s="2"/>
      <c r="MUO56" s="2"/>
      <c r="MUP56" s="2"/>
      <c r="MUQ56" s="2"/>
      <c r="MUR56" s="2"/>
      <c r="MUS56" s="2"/>
      <c r="MUT56" s="2"/>
      <c r="MUU56" s="2"/>
      <c r="MUV56" s="2"/>
      <c r="MUW56" s="2"/>
      <c r="MUX56" s="2"/>
      <c r="MUY56" s="2"/>
      <c r="MUZ56" s="2"/>
      <c r="MVA56" s="2"/>
      <c r="MVB56" s="2"/>
      <c r="MVC56" s="2"/>
      <c r="MVD56" s="2"/>
      <c r="MVE56" s="2"/>
      <c r="MVF56" s="2"/>
      <c r="MVG56" s="2"/>
      <c r="MVH56" s="2"/>
      <c r="MVI56" s="2"/>
      <c r="MVJ56" s="2"/>
      <c r="MVK56" s="2"/>
      <c r="MVL56" s="2"/>
      <c r="MVM56" s="2"/>
      <c r="MVN56" s="2"/>
      <c r="MVO56" s="2"/>
      <c r="MVP56" s="2"/>
      <c r="MVQ56" s="2"/>
      <c r="MVR56" s="2"/>
      <c r="MVS56" s="2"/>
      <c r="MVT56" s="2"/>
      <c r="MVU56" s="2"/>
      <c r="MVV56" s="2"/>
      <c r="MVW56" s="2"/>
      <c r="MVX56" s="2"/>
      <c r="MVY56" s="2"/>
      <c r="MVZ56" s="2"/>
      <c r="MWA56" s="2"/>
      <c r="MWB56" s="2"/>
      <c r="MWC56" s="2"/>
      <c r="MWD56" s="2"/>
      <c r="MWE56" s="2"/>
      <c r="MWF56" s="2"/>
      <c r="MWG56" s="2"/>
      <c r="MWH56" s="2"/>
      <c r="MWI56" s="2"/>
      <c r="MWJ56" s="2"/>
      <c r="MWK56" s="2"/>
      <c r="MWL56" s="2"/>
      <c r="MWM56" s="2"/>
      <c r="MWN56" s="2"/>
      <c r="MWO56" s="2"/>
      <c r="MWP56" s="2"/>
      <c r="MWQ56" s="2"/>
      <c r="MWR56" s="2"/>
      <c r="MWS56" s="2"/>
      <c r="MWT56" s="2"/>
      <c r="MWU56" s="2"/>
      <c r="MWV56" s="2"/>
      <c r="MWW56" s="2"/>
      <c r="MWX56" s="2"/>
      <c r="MWY56" s="2"/>
      <c r="MWZ56" s="2"/>
      <c r="MXA56" s="2"/>
      <c r="MXB56" s="2"/>
      <c r="MXC56" s="2"/>
      <c r="MXD56" s="2"/>
      <c r="MXE56" s="2"/>
      <c r="MXF56" s="2"/>
      <c r="MXG56" s="2"/>
      <c r="MXH56" s="2"/>
      <c r="MXI56" s="2"/>
      <c r="MXJ56" s="2"/>
      <c r="MXK56" s="2"/>
      <c r="MXL56" s="2"/>
      <c r="MXM56" s="2"/>
      <c r="MXN56" s="2"/>
      <c r="MXO56" s="2"/>
      <c r="MXP56" s="2"/>
      <c r="MXQ56" s="2"/>
      <c r="MXR56" s="2"/>
      <c r="MXS56" s="2"/>
      <c r="MXT56" s="2"/>
      <c r="MXU56" s="2"/>
      <c r="MXV56" s="2"/>
      <c r="MXW56" s="2"/>
      <c r="MXX56" s="2"/>
      <c r="MXY56" s="2"/>
      <c r="MXZ56" s="2"/>
      <c r="MYA56" s="2"/>
      <c r="MYB56" s="2"/>
      <c r="MYC56" s="2"/>
      <c r="MYD56" s="2"/>
      <c r="MYE56" s="2"/>
      <c r="MYF56" s="2"/>
      <c r="MYG56" s="2"/>
      <c r="MYH56" s="2"/>
      <c r="MYI56" s="2"/>
      <c r="MYJ56" s="2"/>
      <c r="MYK56" s="2"/>
      <c r="MYL56" s="2"/>
      <c r="MYM56" s="2"/>
      <c r="MYN56" s="2"/>
      <c r="MYO56" s="2"/>
      <c r="MYP56" s="2"/>
      <c r="MYQ56" s="2"/>
      <c r="MYR56" s="2"/>
      <c r="MYS56" s="2"/>
      <c r="MYT56" s="2"/>
      <c r="MYU56" s="2"/>
      <c r="MYV56" s="2"/>
      <c r="MYW56" s="2"/>
      <c r="MYX56" s="2"/>
      <c r="MYY56" s="2"/>
      <c r="MYZ56" s="2"/>
      <c r="MZA56" s="2"/>
      <c r="MZB56" s="2"/>
      <c r="MZC56" s="2"/>
      <c r="MZD56" s="2"/>
      <c r="MZE56" s="2"/>
      <c r="MZF56" s="2"/>
      <c r="MZG56" s="2"/>
      <c r="MZH56" s="2"/>
      <c r="MZI56" s="2"/>
      <c r="MZJ56" s="2"/>
      <c r="MZK56" s="2"/>
      <c r="MZL56" s="2"/>
      <c r="MZM56" s="2"/>
      <c r="MZN56" s="2"/>
      <c r="MZO56" s="2"/>
      <c r="MZP56" s="2"/>
      <c r="MZQ56" s="2"/>
      <c r="MZR56" s="2"/>
      <c r="MZS56" s="2"/>
      <c r="MZT56" s="2"/>
      <c r="MZU56" s="2"/>
      <c r="MZV56" s="2"/>
      <c r="MZW56" s="2"/>
      <c r="MZX56" s="2"/>
      <c r="MZY56" s="2"/>
      <c r="MZZ56" s="2"/>
      <c r="NAA56" s="2"/>
      <c r="NAB56" s="2"/>
      <c r="NAC56" s="2"/>
      <c r="NAD56" s="2"/>
      <c r="NAE56" s="2"/>
      <c r="NAF56" s="2"/>
      <c r="NAG56" s="2"/>
      <c r="NAH56" s="2"/>
      <c r="NAI56" s="2"/>
      <c r="NAJ56" s="2"/>
      <c r="NAK56" s="2"/>
      <c r="NAL56" s="2"/>
      <c r="NAM56" s="2"/>
      <c r="NAN56" s="2"/>
      <c r="NAO56" s="2"/>
      <c r="NAP56" s="2"/>
      <c r="NAQ56" s="2"/>
      <c r="NAR56" s="2"/>
      <c r="NAS56" s="2"/>
      <c r="NAT56" s="2"/>
      <c r="NAU56" s="2"/>
      <c r="NAV56" s="2"/>
      <c r="NAW56" s="2"/>
      <c r="NAX56" s="2"/>
      <c r="NAY56" s="2"/>
      <c r="NAZ56" s="2"/>
      <c r="NBA56" s="2"/>
      <c r="NBB56" s="2"/>
      <c r="NBC56" s="2"/>
      <c r="NBD56" s="2"/>
      <c r="NBE56" s="2"/>
      <c r="NBF56" s="2"/>
      <c r="NBG56" s="2"/>
      <c r="NBH56" s="2"/>
      <c r="NBI56" s="2"/>
      <c r="NBJ56" s="2"/>
      <c r="NBK56" s="2"/>
      <c r="NBL56" s="2"/>
      <c r="NBM56" s="2"/>
      <c r="NBN56" s="2"/>
      <c r="NBO56" s="2"/>
      <c r="NBP56" s="2"/>
      <c r="NBQ56" s="2"/>
      <c r="NBR56" s="2"/>
      <c r="NBS56" s="2"/>
      <c r="NBT56" s="2"/>
      <c r="NBU56" s="2"/>
      <c r="NBV56" s="2"/>
      <c r="NBW56" s="2"/>
      <c r="NBX56" s="2"/>
      <c r="NBY56" s="2"/>
      <c r="NBZ56" s="2"/>
      <c r="NCA56" s="2"/>
      <c r="NCB56" s="2"/>
      <c r="NCC56" s="2"/>
      <c r="NCD56" s="2"/>
      <c r="NCE56" s="2"/>
      <c r="NCF56" s="2"/>
      <c r="NCG56" s="2"/>
      <c r="NCH56" s="2"/>
      <c r="NCI56" s="2"/>
      <c r="NCJ56" s="2"/>
      <c r="NCK56" s="2"/>
      <c r="NCL56" s="2"/>
      <c r="NCM56" s="2"/>
      <c r="NCN56" s="2"/>
      <c r="NCO56" s="2"/>
      <c r="NCP56" s="2"/>
      <c r="NCQ56" s="2"/>
      <c r="NCR56" s="2"/>
      <c r="NCS56" s="2"/>
      <c r="NCT56" s="2"/>
      <c r="NCU56" s="2"/>
      <c r="NCV56" s="2"/>
      <c r="NCW56" s="2"/>
      <c r="NCX56" s="2"/>
      <c r="NCY56" s="2"/>
      <c r="NCZ56" s="2"/>
      <c r="NDA56" s="2"/>
      <c r="NDB56" s="2"/>
      <c r="NDC56" s="2"/>
      <c r="NDD56" s="2"/>
      <c r="NDE56" s="2"/>
      <c r="NDF56" s="2"/>
      <c r="NDG56" s="2"/>
      <c r="NDH56" s="2"/>
      <c r="NDI56" s="2"/>
      <c r="NDJ56" s="2"/>
      <c r="NDK56" s="2"/>
      <c r="NDL56" s="2"/>
      <c r="NDM56" s="2"/>
      <c r="NDN56" s="2"/>
      <c r="NDO56" s="2"/>
      <c r="NDP56" s="2"/>
      <c r="NDQ56" s="2"/>
      <c r="NDR56" s="2"/>
      <c r="NDS56" s="2"/>
      <c r="NDT56" s="2"/>
      <c r="NDU56" s="2"/>
      <c r="NDV56" s="2"/>
      <c r="NDW56" s="2"/>
      <c r="NDX56" s="2"/>
      <c r="NDY56" s="2"/>
      <c r="NDZ56" s="2"/>
      <c r="NEA56" s="2"/>
      <c r="NEB56" s="2"/>
      <c r="NEC56" s="2"/>
      <c r="NED56" s="2"/>
      <c r="NEE56" s="2"/>
      <c r="NEF56" s="2"/>
      <c r="NEG56" s="2"/>
      <c r="NEH56" s="2"/>
      <c r="NEI56" s="2"/>
      <c r="NEJ56" s="2"/>
      <c r="NEK56" s="2"/>
      <c r="NEL56" s="2"/>
      <c r="NEM56" s="2"/>
      <c r="NEN56" s="2"/>
      <c r="NEO56" s="2"/>
      <c r="NEP56" s="2"/>
      <c r="NEQ56" s="2"/>
      <c r="NER56" s="2"/>
      <c r="NES56" s="2"/>
      <c r="NET56" s="2"/>
      <c r="NEU56" s="2"/>
      <c r="NEV56" s="2"/>
      <c r="NEW56" s="2"/>
      <c r="NEX56" s="2"/>
      <c r="NEY56" s="2"/>
      <c r="NEZ56" s="2"/>
      <c r="NFA56" s="2"/>
      <c r="NFB56" s="2"/>
      <c r="NFC56" s="2"/>
      <c r="NFD56" s="2"/>
      <c r="NFE56" s="2"/>
      <c r="NFF56" s="2"/>
      <c r="NFG56" s="2"/>
      <c r="NFH56" s="2"/>
      <c r="NFI56" s="2"/>
      <c r="NFJ56" s="2"/>
      <c r="NFK56" s="2"/>
      <c r="NFL56" s="2"/>
      <c r="NFM56" s="2"/>
      <c r="NFN56" s="2"/>
      <c r="NFO56" s="2"/>
      <c r="NFP56" s="2"/>
      <c r="NFQ56" s="2"/>
      <c r="NFR56" s="2"/>
      <c r="NFS56" s="2"/>
      <c r="NFT56" s="2"/>
      <c r="NFU56" s="2"/>
      <c r="NFV56" s="2"/>
      <c r="NFW56" s="2"/>
      <c r="NFX56" s="2"/>
      <c r="NFY56" s="2"/>
      <c r="NFZ56" s="2"/>
      <c r="NGA56" s="2"/>
      <c r="NGB56" s="2"/>
      <c r="NGC56" s="2"/>
      <c r="NGD56" s="2"/>
      <c r="NGE56" s="2"/>
      <c r="NGF56" s="2"/>
      <c r="NGG56" s="2"/>
      <c r="NGH56" s="2"/>
      <c r="NGI56" s="2"/>
      <c r="NGJ56" s="2"/>
      <c r="NGK56" s="2"/>
      <c r="NGL56" s="2"/>
      <c r="NGM56" s="2"/>
      <c r="NGN56" s="2"/>
      <c r="NGO56" s="2"/>
      <c r="NGP56" s="2"/>
      <c r="NGQ56" s="2"/>
      <c r="NGR56" s="2"/>
      <c r="NGS56" s="2"/>
      <c r="NGT56" s="2"/>
      <c r="NGU56" s="2"/>
      <c r="NGV56" s="2"/>
      <c r="NGW56" s="2"/>
      <c r="NGX56" s="2"/>
      <c r="NGY56" s="2"/>
      <c r="NGZ56" s="2"/>
      <c r="NHA56" s="2"/>
      <c r="NHB56" s="2"/>
      <c r="NHC56" s="2"/>
      <c r="NHD56" s="2"/>
      <c r="NHE56" s="2"/>
      <c r="NHF56" s="2"/>
      <c r="NHG56" s="2"/>
      <c r="NHH56" s="2"/>
      <c r="NHI56" s="2"/>
      <c r="NHJ56" s="2"/>
      <c r="NHK56" s="2"/>
      <c r="NHL56" s="2"/>
      <c r="NHM56" s="2"/>
      <c r="NHN56" s="2"/>
      <c r="NHO56" s="2"/>
      <c r="NHP56" s="2"/>
      <c r="NHQ56" s="2"/>
      <c r="NHR56" s="2"/>
      <c r="NHS56" s="2"/>
      <c r="NHT56" s="2"/>
      <c r="NHU56" s="2"/>
      <c r="NHV56" s="2"/>
      <c r="NHW56" s="2"/>
      <c r="NHX56" s="2"/>
      <c r="NHY56" s="2"/>
      <c r="NHZ56" s="2"/>
      <c r="NIA56" s="2"/>
      <c r="NIB56" s="2"/>
      <c r="NIC56" s="2"/>
      <c r="NID56" s="2"/>
      <c r="NIE56" s="2"/>
      <c r="NIF56" s="2"/>
      <c r="NIG56" s="2"/>
      <c r="NIH56" s="2"/>
      <c r="NII56" s="2"/>
      <c r="NIJ56" s="2"/>
      <c r="NIK56" s="2"/>
      <c r="NIL56" s="2"/>
      <c r="NIM56" s="2"/>
      <c r="NIN56" s="2"/>
      <c r="NIO56" s="2"/>
      <c r="NIP56" s="2"/>
      <c r="NIQ56" s="2"/>
      <c r="NIR56" s="2"/>
      <c r="NIS56" s="2"/>
      <c r="NIT56" s="2"/>
      <c r="NIU56" s="2"/>
      <c r="NIV56" s="2"/>
      <c r="NIW56" s="2"/>
      <c r="NIX56" s="2"/>
      <c r="NIY56" s="2"/>
      <c r="NIZ56" s="2"/>
      <c r="NJA56" s="2"/>
      <c r="NJB56" s="2"/>
      <c r="NJC56" s="2"/>
      <c r="NJD56" s="2"/>
      <c r="NJE56" s="2"/>
      <c r="NJF56" s="2"/>
      <c r="NJG56" s="2"/>
      <c r="NJH56" s="2"/>
      <c r="NJI56" s="2"/>
      <c r="NJJ56" s="2"/>
      <c r="NJK56" s="2"/>
      <c r="NJL56" s="2"/>
      <c r="NJM56" s="2"/>
      <c r="NJN56" s="2"/>
      <c r="NJO56" s="2"/>
      <c r="NJP56" s="2"/>
      <c r="NJQ56" s="2"/>
      <c r="NJR56" s="2"/>
      <c r="NJS56" s="2"/>
      <c r="NJT56" s="2"/>
      <c r="NJU56" s="2"/>
      <c r="NJV56" s="2"/>
      <c r="NJW56" s="2"/>
      <c r="NJX56" s="2"/>
      <c r="NJY56" s="2"/>
      <c r="NJZ56" s="2"/>
      <c r="NKA56" s="2"/>
      <c r="NKB56" s="2"/>
      <c r="NKC56" s="2"/>
      <c r="NKD56" s="2"/>
      <c r="NKE56" s="2"/>
      <c r="NKF56" s="2"/>
      <c r="NKG56" s="2"/>
      <c r="NKH56" s="2"/>
      <c r="NKI56" s="2"/>
      <c r="NKJ56" s="2"/>
      <c r="NKK56" s="2"/>
      <c r="NKL56" s="2"/>
      <c r="NKM56" s="2"/>
      <c r="NKN56" s="2"/>
      <c r="NKO56" s="2"/>
      <c r="NKP56" s="2"/>
      <c r="NKQ56" s="2"/>
      <c r="NKR56" s="2"/>
      <c r="NKS56" s="2"/>
      <c r="NKT56" s="2"/>
      <c r="NKU56" s="2"/>
      <c r="NKV56" s="2"/>
      <c r="NKW56" s="2"/>
      <c r="NKX56" s="2"/>
      <c r="NKY56" s="2"/>
      <c r="NKZ56" s="2"/>
      <c r="NLA56" s="2"/>
      <c r="NLB56" s="2"/>
      <c r="NLC56" s="2"/>
      <c r="NLD56" s="2"/>
      <c r="NLE56" s="2"/>
      <c r="NLF56" s="2"/>
      <c r="NLG56" s="2"/>
      <c r="NLH56" s="2"/>
      <c r="NLI56" s="2"/>
      <c r="NLJ56" s="2"/>
      <c r="NLK56" s="2"/>
      <c r="NLL56" s="2"/>
      <c r="NLM56" s="2"/>
      <c r="NLN56" s="2"/>
      <c r="NLO56" s="2"/>
      <c r="NLP56" s="2"/>
      <c r="NLQ56" s="2"/>
      <c r="NLR56" s="2"/>
      <c r="NLS56" s="2"/>
      <c r="NLT56" s="2"/>
      <c r="NLU56" s="2"/>
      <c r="NLV56" s="2"/>
      <c r="NLW56" s="2"/>
      <c r="NLX56" s="2"/>
      <c r="NLY56" s="2"/>
      <c r="NLZ56" s="2"/>
      <c r="NMA56" s="2"/>
      <c r="NMB56" s="2"/>
      <c r="NMC56" s="2"/>
      <c r="NMD56" s="2"/>
      <c r="NME56" s="2"/>
      <c r="NMF56" s="2"/>
      <c r="NMG56" s="2"/>
      <c r="NMH56" s="2"/>
      <c r="NMI56" s="2"/>
      <c r="NMJ56" s="2"/>
      <c r="NMK56" s="2"/>
      <c r="NML56" s="2"/>
      <c r="NMM56" s="2"/>
      <c r="NMN56" s="2"/>
      <c r="NMO56" s="2"/>
      <c r="NMP56" s="2"/>
      <c r="NMQ56" s="2"/>
      <c r="NMR56" s="2"/>
      <c r="NMS56" s="2"/>
      <c r="NMT56" s="2"/>
      <c r="NMU56" s="2"/>
      <c r="NMV56" s="2"/>
      <c r="NMW56" s="2"/>
      <c r="NMX56" s="2"/>
      <c r="NMY56" s="2"/>
      <c r="NMZ56" s="2"/>
      <c r="NNA56" s="2"/>
      <c r="NNB56" s="2"/>
      <c r="NNC56" s="2"/>
      <c r="NND56" s="2"/>
      <c r="NNE56" s="2"/>
      <c r="NNF56" s="2"/>
      <c r="NNG56" s="2"/>
      <c r="NNH56" s="2"/>
      <c r="NNI56" s="2"/>
      <c r="NNJ56" s="2"/>
      <c r="NNK56" s="2"/>
      <c r="NNL56" s="2"/>
      <c r="NNM56" s="2"/>
      <c r="NNN56" s="2"/>
      <c r="NNO56" s="2"/>
      <c r="NNP56" s="2"/>
      <c r="NNQ56" s="2"/>
      <c r="NNR56" s="2"/>
      <c r="NNS56" s="2"/>
      <c r="NNT56" s="2"/>
      <c r="NNU56" s="2"/>
      <c r="NNV56" s="2"/>
      <c r="NNW56" s="2"/>
      <c r="NNX56" s="2"/>
      <c r="NNY56" s="2"/>
      <c r="NNZ56" s="2"/>
      <c r="NOA56" s="2"/>
      <c r="NOB56" s="2"/>
      <c r="NOC56" s="2"/>
      <c r="NOD56" s="2"/>
      <c r="NOE56" s="2"/>
      <c r="NOF56" s="2"/>
      <c r="NOG56" s="2"/>
      <c r="NOH56" s="2"/>
      <c r="NOI56" s="2"/>
      <c r="NOJ56" s="2"/>
      <c r="NOK56" s="2"/>
      <c r="NOL56" s="2"/>
      <c r="NOM56" s="2"/>
      <c r="NON56" s="2"/>
      <c r="NOO56" s="2"/>
      <c r="NOP56" s="2"/>
      <c r="NOQ56" s="2"/>
      <c r="NOR56" s="2"/>
      <c r="NOS56" s="2"/>
      <c r="NOT56" s="2"/>
      <c r="NOU56" s="2"/>
      <c r="NOV56" s="2"/>
      <c r="NOW56" s="2"/>
      <c r="NOX56" s="2"/>
      <c r="NOY56" s="2"/>
      <c r="NOZ56" s="2"/>
      <c r="NPA56" s="2"/>
      <c r="NPB56" s="2"/>
      <c r="NPC56" s="2"/>
      <c r="NPD56" s="2"/>
      <c r="NPE56" s="2"/>
      <c r="NPF56" s="2"/>
      <c r="NPG56" s="2"/>
      <c r="NPH56" s="2"/>
      <c r="NPI56" s="2"/>
      <c r="NPJ56" s="2"/>
      <c r="NPK56" s="2"/>
      <c r="NPL56" s="2"/>
      <c r="NPM56" s="2"/>
      <c r="NPN56" s="2"/>
      <c r="NPO56" s="2"/>
      <c r="NPP56" s="2"/>
      <c r="NPQ56" s="2"/>
      <c r="NPR56" s="2"/>
      <c r="NPS56" s="2"/>
      <c r="NPT56" s="2"/>
      <c r="NPU56" s="2"/>
      <c r="NPV56" s="2"/>
      <c r="NPW56" s="2"/>
      <c r="NPX56" s="2"/>
      <c r="NPY56" s="2"/>
      <c r="NPZ56" s="2"/>
      <c r="NQA56" s="2"/>
      <c r="NQB56" s="2"/>
      <c r="NQC56" s="2"/>
      <c r="NQD56" s="2"/>
      <c r="NQE56" s="2"/>
      <c r="NQF56" s="2"/>
      <c r="NQG56" s="2"/>
      <c r="NQH56" s="2"/>
      <c r="NQI56" s="2"/>
      <c r="NQJ56" s="2"/>
      <c r="NQK56" s="2"/>
      <c r="NQL56" s="2"/>
      <c r="NQM56" s="2"/>
      <c r="NQN56" s="2"/>
      <c r="NQO56" s="2"/>
      <c r="NQP56" s="2"/>
      <c r="NQQ56" s="2"/>
      <c r="NQR56" s="2"/>
      <c r="NQS56" s="2"/>
      <c r="NQT56" s="2"/>
      <c r="NQU56" s="2"/>
      <c r="NQV56" s="2"/>
      <c r="NQW56" s="2"/>
      <c r="NQX56" s="2"/>
      <c r="NQY56" s="2"/>
      <c r="NQZ56" s="2"/>
      <c r="NRA56" s="2"/>
      <c r="NRB56" s="2"/>
      <c r="NRC56" s="2"/>
      <c r="NRD56" s="2"/>
      <c r="NRE56" s="2"/>
      <c r="NRF56" s="2"/>
      <c r="NRG56" s="2"/>
      <c r="NRH56" s="2"/>
      <c r="NRI56" s="2"/>
      <c r="NRJ56" s="2"/>
      <c r="NRK56" s="2"/>
      <c r="NRL56" s="2"/>
      <c r="NRM56" s="2"/>
      <c r="NRN56" s="2"/>
      <c r="NRO56" s="2"/>
      <c r="NRP56" s="2"/>
      <c r="NRQ56" s="2"/>
      <c r="NRR56" s="2"/>
      <c r="NRS56" s="2"/>
      <c r="NRT56" s="2"/>
      <c r="NRU56" s="2"/>
      <c r="NRV56" s="2"/>
      <c r="NRW56" s="2"/>
      <c r="NRX56" s="2"/>
      <c r="NRY56" s="2"/>
      <c r="NRZ56" s="2"/>
      <c r="NSA56" s="2"/>
      <c r="NSB56" s="2"/>
      <c r="NSC56" s="2"/>
      <c r="NSD56" s="2"/>
      <c r="NSE56" s="2"/>
      <c r="NSF56" s="2"/>
      <c r="NSG56" s="2"/>
      <c r="NSH56" s="2"/>
      <c r="NSI56" s="2"/>
      <c r="NSJ56" s="2"/>
      <c r="NSK56" s="2"/>
      <c r="NSL56" s="2"/>
      <c r="NSM56" s="2"/>
      <c r="NSN56" s="2"/>
      <c r="NSO56" s="2"/>
      <c r="NSP56" s="2"/>
      <c r="NSQ56" s="2"/>
      <c r="NSR56" s="2"/>
      <c r="NSS56" s="2"/>
      <c r="NST56" s="2"/>
      <c r="NSU56" s="2"/>
      <c r="NSV56" s="2"/>
      <c r="NSW56" s="2"/>
      <c r="NSX56" s="2"/>
      <c r="NSY56" s="2"/>
      <c r="NSZ56" s="2"/>
      <c r="NTA56" s="2"/>
      <c r="NTB56" s="2"/>
      <c r="NTC56" s="2"/>
      <c r="NTD56" s="2"/>
      <c r="NTE56" s="2"/>
      <c r="NTF56" s="2"/>
      <c r="NTG56" s="2"/>
      <c r="NTH56" s="2"/>
      <c r="NTI56" s="2"/>
      <c r="NTJ56" s="2"/>
      <c r="NTK56" s="2"/>
      <c r="NTL56" s="2"/>
      <c r="NTM56" s="2"/>
      <c r="NTN56" s="2"/>
      <c r="NTO56" s="2"/>
      <c r="NTP56" s="2"/>
      <c r="NTQ56" s="2"/>
      <c r="NTR56" s="2"/>
      <c r="NTS56" s="2"/>
      <c r="NTT56" s="2"/>
      <c r="NTU56" s="2"/>
      <c r="NTV56" s="2"/>
      <c r="NTW56" s="2"/>
      <c r="NTX56" s="2"/>
      <c r="NTY56" s="2"/>
      <c r="NTZ56" s="2"/>
      <c r="NUA56" s="2"/>
      <c r="NUB56" s="2"/>
      <c r="NUC56" s="2"/>
      <c r="NUD56" s="2"/>
      <c r="NUE56" s="2"/>
      <c r="NUF56" s="2"/>
      <c r="NUG56" s="2"/>
      <c r="NUH56" s="2"/>
      <c r="NUI56" s="2"/>
      <c r="NUJ56" s="2"/>
      <c r="NUK56" s="2"/>
      <c r="NUL56" s="2"/>
      <c r="NUM56" s="2"/>
      <c r="NUN56" s="2"/>
      <c r="NUO56" s="2"/>
      <c r="NUP56" s="2"/>
      <c r="NUQ56" s="2"/>
      <c r="NUR56" s="2"/>
      <c r="NUS56" s="2"/>
      <c r="NUT56" s="2"/>
      <c r="NUU56" s="2"/>
      <c r="NUV56" s="2"/>
      <c r="NUW56" s="2"/>
      <c r="NUX56" s="2"/>
      <c r="NUY56" s="2"/>
      <c r="NUZ56" s="2"/>
      <c r="NVA56" s="2"/>
      <c r="NVB56" s="2"/>
      <c r="NVC56" s="2"/>
      <c r="NVD56" s="2"/>
      <c r="NVE56" s="2"/>
      <c r="NVF56" s="2"/>
      <c r="NVG56" s="2"/>
      <c r="NVH56" s="2"/>
      <c r="NVI56" s="2"/>
      <c r="NVJ56" s="2"/>
      <c r="NVK56" s="2"/>
      <c r="NVL56" s="2"/>
      <c r="NVM56" s="2"/>
      <c r="NVN56" s="2"/>
      <c r="NVO56" s="2"/>
      <c r="NVP56" s="2"/>
      <c r="NVQ56" s="2"/>
      <c r="NVR56" s="2"/>
      <c r="NVS56" s="2"/>
      <c r="NVT56" s="2"/>
      <c r="NVU56" s="2"/>
      <c r="NVV56" s="2"/>
      <c r="NVW56" s="2"/>
      <c r="NVX56" s="2"/>
      <c r="NVY56" s="2"/>
      <c r="NVZ56" s="2"/>
      <c r="NWA56" s="2"/>
      <c r="NWB56" s="2"/>
      <c r="NWC56" s="2"/>
      <c r="NWD56" s="2"/>
      <c r="NWE56" s="2"/>
      <c r="NWF56" s="2"/>
      <c r="NWG56" s="2"/>
      <c r="NWH56" s="2"/>
      <c r="NWI56" s="2"/>
      <c r="NWJ56" s="2"/>
      <c r="NWK56" s="2"/>
      <c r="NWL56" s="2"/>
      <c r="NWM56" s="2"/>
      <c r="NWN56" s="2"/>
      <c r="NWO56" s="2"/>
      <c r="NWP56" s="2"/>
      <c r="NWQ56" s="2"/>
      <c r="NWR56" s="2"/>
      <c r="NWS56" s="2"/>
      <c r="NWT56" s="2"/>
      <c r="NWU56" s="2"/>
      <c r="NWV56" s="2"/>
      <c r="NWW56" s="2"/>
      <c r="NWX56" s="2"/>
      <c r="NWY56" s="2"/>
      <c r="NWZ56" s="2"/>
      <c r="NXA56" s="2"/>
      <c r="NXB56" s="2"/>
      <c r="NXC56" s="2"/>
      <c r="NXD56" s="2"/>
      <c r="NXE56" s="2"/>
      <c r="NXF56" s="2"/>
      <c r="NXG56" s="2"/>
      <c r="NXH56" s="2"/>
      <c r="NXI56" s="2"/>
      <c r="NXJ56" s="2"/>
      <c r="NXK56" s="2"/>
      <c r="NXL56" s="2"/>
      <c r="NXM56" s="2"/>
      <c r="NXN56" s="2"/>
      <c r="NXO56" s="2"/>
      <c r="NXP56" s="2"/>
      <c r="NXQ56" s="2"/>
      <c r="NXR56" s="2"/>
      <c r="NXS56" s="2"/>
      <c r="NXT56" s="2"/>
      <c r="NXU56" s="2"/>
      <c r="NXV56" s="2"/>
      <c r="NXW56" s="2"/>
      <c r="NXX56" s="2"/>
      <c r="NXY56" s="2"/>
      <c r="NXZ56" s="2"/>
      <c r="NYA56" s="2"/>
      <c r="NYB56" s="2"/>
      <c r="NYC56" s="2"/>
      <c r="NYD56" s="2"/>
      <c r="NYE56" s="2"/>
      <c r="NYF56" s="2"/>
      <c r="NYG56" s="2"/>
      <c r="NYH56" s="2"/>
      <c r="NYI56" s="2"/>
      <c r="NYJ56" s="2"/>
      <c r="NYK56" s="2"/>
      <c r="NYL56" s="2"/>
      <c r="NYM56" s="2"/>
      <c r="NYN56" s="2"/>
      <c r="NYO56" s="2"/>
      <c r="NYP56" s="2"/>
      <c r="NYQ56" s="2"/>
      <c r="NYR56" s="2"/>
      <c r="NYS56" s="2"/>
      <c r="NYT56" s="2"/>
      <c r="NYU56" s="2"/>
      <c r="NYV56" s="2"/>
      <c r="NYW56" s="2"/>
      <c r="NYX56" s="2"/>
      <c r="NYY56" s="2"/>
      <c r="NYZ56" s="2"/>
      <c r="NZA56" s="2"/>
      <c r="NZB56" s="2"/>
      <c r="NZC56" s="2"/>
      <c r="NZD56" s="2"/>
      <c r="NZE56" s="2"/>
      <c r="NZF56" s="2"/>
      <c r="NZG56" s="2"/>
      <c r="NZH56" s="2"/>
      <c r="NZI56" s="2"/>
      <c r="NZJ56" s="2"/>
      <c r="NZK56" s="2"/>
      <c r="NZL56" s="2"/>
      <c r="NZM56" s="2"/>
      <c r="NZN56" s="2"/>
      <c r="NZO56" s="2"/>
      <c r="NZP56" s="2"/>
      <c r="NZQ56" s="2"/>
      <c r="NZR56" s="2"/>
      <c r="NZS56" s="2"/>
      <c r="NZT56" s="2"/>
      <c r="NZU56" s="2"/>
      <c r="NZV56" s="2"/>
      <c r="NZW56" s="2"/>
      <c r="NZX56" s="2"/>
      <c r="NZY56" s="2"/>
      <c r="NZZ56" s="2"/>
      <c r="OAA56" s="2"/>
      <c r="OAB56" s="2"/>
      <c r="OAC56" s="2"/>
      <c r="OAD56" s="2"/>
      <c r="OAE56" s="2"/>
      <c r="OAF56" s="2"/>
      <c r="OAG56" s="2"/>
      <c r="OAH56" s="2"/>
      <c r="OAI56" s="2"/>
      <c r="OAJ56" s="2"/>
      <c r="OAK56" s="2"/>
      <c r="OAL56" s="2"/>
      <c r="OAM56" s="2"/>
      <c r="OAN56" s="2"/>
      <c r="OAO56" s="2"/>
      <c r="OAP56" s="2"/>
      <c r="OAQ56" s="2"/>
      <c r="OAR56" s="2"/>
      <c r="OAS56" s="2"/>
      <c r="OAT56" s="2"/>
      <c r="OAU56" s="2"/>
      <c r="OAV56" s="2"/>
      <c r="OAW56" s="2"/>
      <c r="OAX56" s="2"/>
      <c r="OAY56" s="2"/>
      <c r="OAZ56" s="2"/>
      <c r="OBA56" s="2"/>
      <c r="OBB56" s="2"/>
      <c r="OBC56" s="2"/>
      <c r="OBD56" s="2"/>
      <c r="OBE56" s="2"/>
      <c r="OBF56" s="2"/>
      <c r="OBG56" s="2"/>
      <c r="OBH56" s="2"/>
      <c r="OBI56" s="2"/>
      <c r="OBJ56" s="2"/>
      <c r="OBK56" s="2"/>
      <c r="OBL56" s="2"/>
      <c r="OBM56" s="2"/>
      <c r="OBN56" s="2"/>
      <c r="OBO56" s="2"/>
      <c r="OBP56" s="2"/>
      <c r="OBQ56" s="2"/>
      <c r="OBR56" s="2"/>
      <c r="OBS56" s="2"/>
      <c r="OBT56" s="2"/>
      <c r="OBU56" s="2"/>
      <c r="OBV56" s="2"/>
      <c r="OBW56" s="2"/>
      <c r="OBX56" s="2"/>
      <c r="OBY56" s="2"/>
      <c r="OBZ56" s="2"/>
      <c r="OCA56" s="2"/>
      <c r="OCB56" s="2"/>
      <c r="OCC56" s="2"/>
      <c r="OCD56" s="2"/>
      <c r="OCE56" s="2"/>
      <c r="OCF56" s="2"/>
      <c r="OCG56" s="2"/>
      <c r="OCH56" s="2"/>
      <c r="OCI56" s="2"/>
      <c r="OCJ56" s="2"/>
      <c r="OCK56" s="2"/>
      <c r="OCL56" s="2"/>
      <c r="OCM56" s="2"/>
      <c r="OCN56" s="2"/>
      <c r="OCO56" s="2"/>
      <c r="OCP56" s="2"/>
      <c r="OCQ56" s="2"/>
      <c r="OCR56" s="2"/>
      <c r="OCS56" s="2"/>
      <c r="OCT56" s="2"/>
      <c r="OCU56" s="2"/>
      <c r="OCV56" s="2"/>
      <c r="OCW56" s="2"/>
      <c r="OCX56" s="2"/>
      <c r="OCY56" s="2"/>
      <c r="OCZ56" s="2"/>
      <c r="ODA56" s="2"/>
      <c r="ODB56" s="2"/>
      <c r="ODC56" s="2"/>
      <c r="ODD56" s="2"/>
      <c r="ODE56" s="2"/>
      <c r="ODF56" s="2"/>
      <c r="ODG56" s="2"/>
      <c r="ODH56" s="2"/>
      <c r="ODI56" s="2"/>
      <c r="ODJ56" s="2"/>
      <c r="ODK56" s="2"/>
      <c r="ODL56" s="2"/>
      <c r="ODM56" s="2"/>
      <c r="ODN56" s="2"/>
      <c r="ODO56" s="2"/>
      <c r="ODP56" s="2"/>
      <c r="ODQ56" s="2"/>
      <c r="ODR56" s="2"/>
      <c r="ODS56" s="2"/>
      <c r="ODT56" s="2"/>
      <c r="ODU56" s="2"/>
      <c r="ODV56" s="2"/>
      <c r="ODW56" s="2"/>
      <c r="ODX56" s="2"/>
      <c r="ODY56" s="2"/>
      <c r="ODZ56" s="2"/>
      <c r="OEA56" s="2"/>
      <c r="OEB56" s="2"/>
      <c r="OEC56" s="2"/>
      <c r="OED56" s="2"/>
      <c r="OEE56" s="2"/>
      <c r="OEF56" s="2"/>
      <c r="OEG56" s="2"/>
      <c r="OEH56" s="2"/>
      <c r="OEI56" s="2"/>
      <c r="OEJ56" s="2"/>
      <c r="OEK56" s="2"/>
      <c r="OEL56" s="2"/>
      <c r="OEM56" s="2"/>
      <c r="OEN56" s="2"/>
      <c r="OEO56" s="2"/>
      <c r="OEP56" s="2"/>
      <c r="OEQ56" s="2"/>
      <c r="OER56" s="2"/>
      <c r="OES56" s="2"/>
      <c r="OET56" s="2"/>
      <c r="OEU56" s="2"/>
      <c r="OEV56" s="2"/>
      <c r="OEW56" s="2"/>
      <c r="OEX56" s="2"/>
      <c r="OEY56" s="2"/>
      <c r="OEZ56" s="2"/>
      <c r="OFA56" s="2"/>
      <c r="OFB56" s="2"/>
      <c r="OFC56" s="2"/>
      <c r="OFD56" s="2"/>
      <c r="OFE56" s="2"/>
      <c r="OFF56" s="2"/>
      <c r="OFG56" s="2"/>
      <c r="OFH56" s="2"/>
      <c r="OFI56" s="2"/>
      <c r="OFJ56" s="2"/>
      <c r="OFK56" s="2"/>
      <c r="OFL56" s="2"/>
      <c r="OFM56" s="2"/>
      <c r="OFN56" s="2"/>
      <c r="OFO56" s="2"/>
      <c r="OFP56" s="2"/>
      <c r="OFQ56" s="2"/>
      <c r="OFR56" s="2"/>
      <c r="OFS56" s="2"/>
      <c r="OFT56" s="2"/>
      <c r="OFU56" s="2"/>
      <c r="OFV56" s="2"/>
      <c r="OFW56" s="2"/>
      <c r="OFX56" s="2"/>
      <c r="OFY56" s="2"/>
      <c r="OFZ56" s="2"/>
      <c r="OGA56" s="2"/>
      <c r="OGB56" s="2"/>
      <c r="OGC56" s="2"/>
      <c r="OGD56" s="2"/>
      <c r="OGE56" s="2"/>
      <c r="OGF56" s="2"/>
      <c r="OGG56" s="2"/>
      <c r="OGH56" s="2"/>
      <c r="OGI56" s="2"/>
      <c r="OGJ56" s="2"/>
      <c r="OGK56" s="2"/>
      <c r="OGL56" s="2"/>
      <c r="OGM56" s="2"/>
      <c r="OGN56" s="2"/>
      <c r="OGO56" s="2"/>
      <c r="OGP56" s="2"/>
      <c r="OGQ56" s="2"/>
      <c r="OGR56" s="2"/>
      <c r="OGS56" s="2"/>
      <c r="OGT56" s="2"/>
      <c r="OGU56" s="2"/>
      <c r="OGV56" s="2"/>
      <c r="OGW56" s="2"/>
      <c r="OGX56" s="2"/>
      <c r="OGY56" s="2"/>
      <c r="OGZ56" s="2"/>
      <c r="OHA56" s="2"/>
      <c r="OHB56" s="2"/>
      <c r="OHC56" s="2"/>
      <c r="OHD56" s="2"/>
      <c r="OHE56" s="2"/>
      <c r="OHF56" s="2"/>
      <c r="OHG56" s="2"/>
      <c r="OHH56" s="2"/>
      <c r="OHI56" s="2"/>
      <c r="OHJ56" s="2"/>
      <c r="OHK56" s="2"/>
      <c r="OHL56" s="2"/>
      <c r="OHM56" s="2"/>
      <c r="OHN56" s="2"/>
      <c r="OHO56" s="2"/>
      <c r="OHP56" s="2"/>
      <c r="OHQ56" s="2"/>
      <c r="OHR56" s="2"/>
      <c r="OHS56" s="2"/>
      <c r="OHT56" s="2"/>
      <c r="OHU56" s="2"/>
      <c r="OHV56" s="2"/>
      <c r="OHW56" s="2"/>
      <c r="OHX56" s="2"/>
      <c r="OHY56" s="2"/>
      <c r="OHZ56" s="2"/>
      <c r="OIA56" s="2"/>
      <c r="OIB56" s="2"/>
      <c r="OIC56" s="2"/>
      <c r="OID56" s="2"/>
      <c r="OIE56" s="2"/>
      <c r="OIF56" s="2"/>
      <c r="OIG56" s="2"/>
      <c r="OIH56" s="2"/>
      <c r="OII56" s="2"/>
      <c r="OIJ56" s="2"/>
      <c r="OIK56" s="2"/>
      <c r="OIL56" s="2"/>
      <c r="OIM56" s="2"/>
      <c r="OIN56" s="2"/>
      <c r="OIO56" s="2"/>
      <c r="OIP56" s="2"/>
      <c r="OIQ56" s="2"/>
      <c r="OIR56" s="2"/>
      <c r="OIS56" s="2"/>
      <c r="OIT56" s="2"/>
      <c r="OIU56" s="2"/>
      <c r="OIV56" s="2"/>
      <c r="OIW56" s="2"/>
      <c r="OIX56" s="2"/>
      <c r="OIY56" s="2"/>
      <c r="OIZ56" s="2"/>
      <c r="OJA56" s="2"/>
      <c r="OJB56" s="2"/>
      <c r="OJC56" s="2"/>
      <c r="OJD56" s="2"/>
      <c r="OJE56" s="2"/>
      <c r="OJF56" s="2"/>
      <c r="OJG56" s="2"/>
      <c r="OJH56" s="2"/>
      <c r="OJI56" s="2"/>
      <c r="OJJ56" s="2"/>
      <c r="OJK56" s="2"/>
      <c r="OJL56" s="2"/>
      <c r="OJM56" s="2"/>
      <c r="OJN56" s="2"/>
      <c r="OJO56" s="2"/>
      <c r="OJP56" s="2"/>
      <c r="OJQ56" s="2"/>
      <c r="OJR56" s="2"/>
      <c r="OJS56" s="2"/>
      <c r="OJT56" s="2"/>
      <c r="OJU56" s="2"/>
      <c r="OJV56" s="2"/>
      <c r="OJW56" s="2"/>
      <c r="OJX56" s="2"/>
      <c r="OJY56" s="2"/>
      <c r="OJZ56" s="2"/>
      <c r="OKA56" s="2"/>
      <c r="OKB56" s="2"/>
      <c r="OKC56" s="2"/>
      <c r="OKD56" s="2"/>
      <c r="OKE56" s="2"/>
      <c r="OKF56" s="2"/>
      <c r="OKG56" s="2"/>
      <c r="OKH56" s="2"/>
      <c r="OKI56" s="2"/>
      <c r="OKJ56" s="2"/>
      <c r="OKK56" s="2"/>
      <c r="OKL56" s="2"/>
      <c r="OKM56" s="2"/>
      <c r="OKN56" s="2"/>
      <c r="OKO56" s="2"/>
      <c r="OKP56" s="2"/>
      <c r="OKQ56" s="2"/>
      <c r="OKR56" s="2"/>
      <c r="OKS56" s="2"/>
      <c r="OKT56" s="2"/>
      <c r="OKU56" s="2"/>
      <c r="OKV56" s="2"/>
      <c r="OKW56" s="2"/>
      <c r="OKX56" s="2"/>
      <c r="OKY56" s="2"/>
      <c r="OKZ56" s="2"/>
      <c r="OLA56" s="2"/>
      <c r="OLB56" s="2"/>
      <c r="OLC56" s="2"/>
      <c r="OLD56" s="2"/>
      <c r="OLE56" s="2"/>
      <c r="OLF56" s="2"/>
      <c r="OLG56" s="2"/>
      <c r="OLH56" s="2"/>
      <c r="OLI56" s="2"/>
      <c r="OLJ56" s="2"/>
      <c r="OLK56" s="2"/>
      <c r="OLL56" s="2"/>
      <c r="OLM56" s="2"/>
      <c r="OLN56" s="2"/>
      <c r="OLO56" s="2"/>
      <c r="OLP56" s="2"/>
      <c r="OLQ56" s="2"/>
      <c r="OLR56" s="2"/>
      <c r="OLS56" s="2"/>
      <c r="OLT56" s="2"/>
      <c r="OLU56" s="2"/>
      <c r="OLV56" s="2"/>
      <c r="OLW56" s="2"/>
      <c r="OLX56" s="2"/>
      <c r="OLY56" s="2"/>
      <c r="OLZ56" s="2"/>
      <c r="OMA56" s="2"/>
      <c r="OMB56" s="2"/>
      <c r="OMC56" s="2"/>
      <c r="OMD56" s="2"/>
      <c r="OME56" s="2"/>
      <c r="OMF56" s="2"/>
      <c r="OMG56" s="2"/>
      <c r="OMH56" s="2"/>
      <c r="OMI56" s="2"/>
      <c r="OMJ56" s="2"/>
      <c r="OMK56" s="2"/>
      <c r="OML56" s="2"/>
      <c r="OMM56" s="2"/>
      <c r="OMN56" s="2"/>
      <c r="OMO56" s="2"/>
      <c r="OMP56" s="2"/>
      <c r="OMQ56" s="2"/>
      <c r="OMR56" s="2"/>
      <c r="OMS56" s="2"/>
      <c r="OMT56" s="2"/>
      <c r="OMU56" s="2"/>
      <c r="OMV56" s="2"/>
      <c r="OMW56" s="2"/>
      <c r="OMX56" s="2"/>
      <c r="OMY56" s="2"/>
      <c r="OMZ56" s="2"/>
      <c r="ONA56" s="2"/>
      <c r="ONB56" s="2"/>
      <c r="ONC56" s="2"/>
      <c r="OND56" s="2"/>
      <c r="ONE56" s="2"/>
      <c r="ONF56" s="2"/>
      <c r="ONG56" s="2"/>
      <c r="ONH56" s="2"/>
      <c r="ONI56" s="2"/>
      <c r="ONJ56" s="2"/>
      <c r="ONK56" s="2"/>
      <c r="ONL56" s="2"/>
      <c r="ONM56" s="2"/>
      <c r="ONN56" s="2"/>
      <c r="ONO56" s="2"/>
      <c r="ONP56" s="2"/>
      <c r="ONQ56" s="2"/>
      <c r="ONR56" s="2"/>
      <c r="ONS56" s="2"/>
      <c r="ONT56" s="2"/>
      <c r="ONU56" s="2"/>
      <c r="ONV56" s="2"/>
      <c r="ONW56" s="2"/>
      <c r="ONX56" s="2"/>
      <c r="ONY56" s="2"/>
      <c r="ONZ56" s="2"/>
      <c r="OOA56" s="2"/>
      <c r="OOB56" s="2"/>
      <c r="OOC56" s="2"/>
      <c r="OOD56" s="2"/>
      <c r="OOE56" s="2"/>
      <c r="OOF56" s="2"/>
      <c r="OOG56" s="2"/>
      <c r="OOH56" s="2"/>
      <c r="OOI56" s="2"/>
      <c r="OOJ56" s="2"/>
      <c r="OOK56" s="2"/>
      <c r="OOL56" s="2"/>
      <c r="OOM56" s="2"/>
      <c r="OON56" s="2"/>
      <c r="OOO56" s="2"/>
      <c r="OOP56" s="2"/>
      <c r="OOQ56" s="2"/>
      <c r="OOR56" s="2"/>
      <c r="OOS56" s="2"/>
      <c r="OOT56" s="2"/>
      <c r="OOU56" s="2"/>
      <c r="OOV56" s="2"/>
      <c r="OOW56" s="2"/>
      <c r="OOX56" s="2"/>
      <c r="OOY56" s="2"/>
      <c r="OOZ56" s="2"/>
      <c r="OPA56" s="2"/>
      <c r="OPB56" s="2"/>
      <c r="OPC56" s="2"/>
      <c r="OPD56" s="2"/>
      <c r="OPE56" s="2"/>
      <c r="OPF56" s="2"/>
      <c r="OPG56" s="2"/>
      <c r="OPH56" s="2"/>
      <c r="OPI56" s="2"/>
      <c r="OPJ56" s="2"/>
      <c r="OPK56" s="2"/>
      <c r="OPL56" s="2"/>
      <c r="OPM56" s="2"/>
      <c r="OPN56" s="2"/>
      <c r="OPO56" s="2"/>
      <c r="OPP56" s="2"/>
      <c r="OPQ56" s="2"/>
      <c r="OPR56" s="2"/>
      <c r="OPS56" s="2"/>
      <c r="OPT56" s="2"/>
      <c r="OPU56" s="2"/>
      <c r="OPV56" s="2"/>
      <c r="OPW56" s="2"/>
      <c r="OPX56" s="2"/>
      <c r="OPY56" s="2"/>
      <c r="OPZ56" s="2"/>
      <c r="OQA56" s="2"/>
      <c r="OQB56" s="2"/>
      <c r="OQC56" s="2"/>
      <c r="OQD56" s="2"/>
      <c r="OQE56" s="2"/>
      <c r="OQF56" s="2"/>
      <c r="OQG56" s="2"/>
      <c r="OQH56" s="2"/>
      <c r="OQI56" s="2"/>
      <c r="OQJ56" s="2"/>
      <c r="OQK56" s="2"/>
      <c r="OQL56" s="2"/>
      <c r="OQM56" s="2"/>
      <c r="OQN56" s="2"/>
      <c r="OQO56" s="2"/>
      <c r="OQP56" s="2"/>
      <c r="OQQ56" s="2"/>
      <c r="OQR56" s="2"/>
      <c r="OQS56" s="2"/>
      <c r="OQT56" s="2"/>
      <c r="OQU56" s="2"/>
      <c r="OQV56" s="2"/>
      <c r="OQW56" s="2"/>
      <c r="OQX56" s="2"/>
      <c r="OQY56" s="2"/>
      <c r="OQZ56" s="2"/>
      <c r="ORA56" s="2"/>
      <c r="ORB56" s="2"/>
      <c r="ORC56" s="2"/>
      <c r="ORD56" s="2"/>
      <c r="ORE56" s="2"/>
      <c r="ORF56" s="2"/>
      <c r="ORG56" s="2"/>
      <c r="ORH56" s="2"/>
      <c r="ORI56" s="2"/>
      <c r="ORJ56" s="2"/>
      <c r="ORK56" s="2"/>
      <c r="ORL56" s="2"/>
      <c r="ORM56" s="2"/>
      <c r="ORN56" s="2"/>
      <c r="ORO56" s="2"/>
      <c r="ORP56" s="2"/>
      <c r="ORQ56" s="2"/>
      <c r="ORR56" s="2"/>
      <c r="ORS56" s="2"/>
      <c r="ORT56" s="2"/>
      <c r="ORU56" s="2"/>
      <c r="ORV56" s="2"/>
      <c r="ORW56" s="2"/>
      <c r="ORX56" s="2"/>
      <c r="ORY56" s="2"/>
      <c r="ORZ56" s="2"/>
      <c r="OSA56" s="2"/>
      <c r="OSB56" s="2"/>
      <c r="OSC56" s="2"/>
      <c r="OSD56" s="2"/>
      <c r="OSE56" s="2"/>
      <c r="OSF56" s="2"/>
      <c r="OSG56" s="2"/>
      <c r="OSH56" s="2"/>
      <c r="OSI56" s="2"/>
      <c r="OSJ56" s="2"/>
      <c r="OSK56" s="2"/>
      <c r="OSL56" s="2"/>
      <c r="OSM56" s="2"/>
      <c r="OSN56" s="2"/>
      <c r="OSO56" s="2"/>
      <c r="OSP56" s="2"/>
      <c r="OSQ56" s="2"/>
      <c r="OSR56" s="2"/>
      <c r="OSS56" s="2"/>
      <c r="OST56" s="2"/>
      <c r="OSU56" s="2"/>
      <c r="OSV56" s="2"/>
      <c r="OSW56" s="2"/>
      <c r="OSX56" s="2"/>
      <c r="OSY56" s="2"/>
      <c r="OSZ56" s="2"/>
      <c r="OTA56" s="2"/>
      <c r="OTB56" s="2"/>
      <c r="OTC56" s="2"/>
      <c r="OTD56" s="2"/>
      <c r="OTE56" s="2"/>
      <c r="OTF56" s="2"/>
      <c r="OTG56" s="2"/>
      <c r="OTH56" s="2"/>
      <c r="OTI56" s="2"/>
      <c r="OTJ56" s="2"/>
      <c r="OTK56" s="2"/>
      <c r="OTL56" s="2"/>
      <c r="OTM56" s="2"/>
      <c r="OTN56" s="2"/>
      <c r="OTO56" s="2"/>
      <c r="OTP56" s="2"/>
      <c r="OTQ56" s="2"/>
      <c r="OTR56" s="2"/>
      <c r="OTS56" s="2"/>
      <c r="OTT56" s="2"/>
      <c r="OTU56" s="2"/>
      <c r="OTV56" s="2"/>
      <c r="OTW56" s="2"/>
      <c r="OTX56" s="2"/>
      <c r="OTY56" s="2"/>
      <c r="OTZ56" s="2"/>
      <c r="OUA56" s="2"/>
      <c r="OUB56" s="2"/>
      <c r="OUC56" s="2"/>
      <c r="OUD56" s="2"/>
      <c r="OUE56" s="2"/>
      <c r="OUF56" s="2"/>
      <c r="OUG56" s="2"/>
      <c r="OUH56" s="2"/>
      <c r="OUI56" s="2"/>
      <c r="OUJ56" s="2"/>
      <c r="OUK56" s="2"/>
      <c r="OUL56" s="2"/>
      <c r="OUM56" s="2"/>
      <c r="OUN56" s="2"/>
      <c r="OUO56" s="2"/>
      <c r="OUP56" s="2"/>
      <c r="OUQ56" s="2"/>
      <c r="OUR56" s="2"/>
      <c r="OUS56" s="2"/>
      <c r="OUT56" s="2"/>
      <c r="OUU56" s="2"/>
      <c r="OUV56" s="2"/>
      <c r="OUW56" s="2"/>
      <c r="OUX56" s="2"/>
      <c r="OUY56" s="2"/>
      <c r="OUZ56" s="2"/>
      <c r="OVA56" s="2"/>
      <c r="OVB56" s="2"/>
      <c r="OVC56" s="2"/>
      <c r="OVD56" s="2"/>
      <c r="OVE56" s="2"/>
      <c r="OVF56" s="2"/>
      <c r="OVG56" s="2"/>
      <c r="OVH56" s="2"/>
      <c r="OVI56" s="2"/>
      <c r="OVJ56" s="2"/>
      <c r="OVK56" s="2"/>
      <c r="OVL56" s="2"/>
      <c r="OVM56" s="2"/>
      <c r="OVN56" s="2"/>
      <c r="OVO56" s="2"/>
      <c r="OVP56" s="2"/>
      <c r="OVQ56" s="2"/>
      <c r="OVR56" s="2"/>
      <c r="OVS56" s="2"/>
      <c r="OVT56" s="2"/>
      <c r="OVU56" s="2"/>
      <c r="OVV56" s="2"/>
      <c r="OVW56" s="2"/>
      <c r="OVX56" s="2"/>
      <c r="OVY56" s="2"/>
      <c r="OVZ56" s="2"/>
      <c r="OWA56" s="2"/>
      <c r="OWB56" s="2"/>
      <c r="OWC56" s="2"/>
      <c r="OWD56" s="2"/>
      <c r="OWE56" s="2"/>
      <c r="OWF56" s="2"/>
      <c r="OWG56" s="2"/>
      <c r="OWH56" s="2"/>
      <c r="OWI56" s="2"/>
      <c r="OWJ56" s="2"/>
      <c r="OWK56" s="2"/>
      <c r="OWL56" s="2"/>
      <c r="OWM56" s="2"/>
      <c r="OWN56" s="2"/>
      <c r="OWO56" s="2"/>
      <c r="OWP56" s="2"/>
      <c r="OWQ56" s="2"/>
      <c r="OWR56" s="2"/>
      <c r="OWS56" s="2"/>
      <c r="OWT56" s="2"/>
      <c r="OWU56" s="2"/>
      <c r="OWV56" s="2"/>
      <c r="OWW56" s="2"/>
      <c r="OWX56" s="2"/>
      <c r="OWY56" s="2"/>
      <c r="OWZ56" s="2"/>
      <c r="OXA56" s="2"/>
      <c r="OXB56" s="2"/>
      <c r="OXC56" s="2"/>
      <c r="OXD56" s="2"/>
      <c r="OXE56" s="2"/>
      <c r="OXF56" s="2"/>
      <c r="OXG56" s="2"/>
      <c r="OXH56" s="2"/>
      <c r="OXI56" s="2"/>
      <c r="OXJ56" s="2"/>
      <c r="OXK56" s="2"/>
      <c r="OXL56" s="2"/>
      <c r="OXM56" s="2"/>
      <c r="OXN56" s="2"/>
      <c r="OXO56" s="2"/>
      <c r="OXP56" s="2"/>
      <c r="OXQ56" s="2"/>
      <c r="OXR56" s="2"/>
      <c r="OXS56" s="2"/>
      <c r="OXT56" s="2"/>
      <c r="OXU56" s="2"/>
      <c r="OXV56" s="2"/>
      <c r="OXW56" s="2"/>
      <c r="OXX56" s="2"/>
      <c r="OXY56" s="2"/>
      <c r="OXZ56" s="2"/>
      <c r="OYA56" s="2"/>
      <c r="OYB56" s="2"/>
      <c r="OYC56" s="2"/>
      <c r="OYD56" s="2"/>
      <c r="OYE56" s="2"/>
      <c r="OYF56" s="2"/>
      <c r="OYG56" s="2"/>
      <c r="OYH56" s="2"/>
      <c r="OYI56" s="2"/>
      <c r="OYJ56" s="2"/>
      <c r="OYK56" s="2"/>
      <c r="OYL56" s="2"/>
      <c r="OYM56" s="2"/>
      <c r="OYN56" s="2"/>
      <c r="OYO56" s="2"/>
      <c r="OYP56" s="2"/>
      <c r="OYQ56" s="2"/>
      <c r="OYR56" s="2"/>
      <c r="OYS56" s="2"/>
      <c r="OYT56" s="2"/>
      <c r="OYU56" s="2"/>
      <c r="OYV56" s="2"/>
      <c r="OYW56" s="2"/>
      <c r="OYX56" s="2"/>
      <c r="OYY56" s="2"/>
      <c r="OYZ56" s="2"/>
      <c r="OZA56" s="2"/>
      <c r="OZB56" s="2"/>
      <c r="OZC56" s="2"/>
      <c r="OZD56" s="2"/>
      <c r="OZE56" s="2"/>
      <c r="OZF56" s="2"/>
      <c r="OZG56" s="2"/>
      <c r="OZH56" s="2"/>
      <c r="OZI56" s="2"/>
      <c r="OZJ56" s="2"/>
      <c r="OZK56" s="2"/>
      <c r="OZL56" s="2"/>
      <c r="OZM56" s="2"/>
      <c r="OZN56" s="2"/>
      <c r="OZO56" s="2"/>
      <c r="OZP56" s="2"/>
      <c r="OZQ56" s="2"/>
      <c r="OZR56" s="2"/>
      <c r="OZS56" s="2"/>
      <c r="OZT56" s="2"/>
      <c r="OZU56" s="2"/>
      <c r="OZV56" s="2"/>
      <c r="OZW56" s="2"/>
      <c r="OZX56" s="2"/>
      <c r="OZY56" s="2"/>
      <c r="OZZ56" s="2"/>
      <c r="PAA56" s="2"/>
      <c r="PAB56" s="2"/>
      <c r="PAC56" s="2"/>
      <c r="PAD56" s="2"/>
      <c r="PAE56" s="2"/>
      <c r="PAF56" s="2"/>
      <c r="PAG56" s="2"/>
      <c r="PAH56" s="2"/>
      <c r="PAI56" s="2"/>
      <c r="PAJ56" s="2"/>
      <c r="PAK56" s="2"/>
      <c r="PAL56" s="2"/>
      <c r="PAM56" s="2"/>
      <c r="PAN56" s="2"/>
      <c r="PAO56" s="2"/>
      <c r="PAP56" s="2"/>
      <c r="PAQ56" s="2"/>
      <c r="PAR56" s="2"/>
      <c r="PAS56" s="2"/>
      <c r="PAT56" s="2"/>
      <c r="PAU56" s="2"/>
      <c r="PAV56" s="2"/>
      <c r="PAW56" s="2"/>
      <c r="PAX56" s="2"/>
      <c r="PAY56" s="2"/>
      <c r="PAZ56" s="2"/>
      <c r="PBA56" s="2"/>
      <c r="PBB56" s="2"/>
      <c r="PBC56" s="2"/>
      <c r="PBD56" s="2"/>
      <c r="PBE56" s="2"/>
      <c r="PBF56" s="2"/>
      <c r="PBG56" s="2"/>
      <c r="PBH56" s="2"/>
      <c r="PBI56" s="2"/>
      <c r="PBJ56" s="2"/>
      <c r="PBK56" s="2"/>
      <c r="PBL56" s="2"/>
      <c r="PBM56" s="2"/>
      <c r="PBN56" s="2"/>
      <c r="PBO56" s="2"/>
      <c r="PBP56" s="2"/>
      <c r="PBQ56" s="2"/>
      <c r="PBR56" s="2"/>
      <c r="PBS56" s="2"/>
      <c r="PBT56" s="2"/>
      <c r="PBU56" s="2"/>
      <c r="PBV56" s="2"/>
      <c r="PBW56" s="2"/>
      <c r="PBX56" s="2"/>
      <c r="PBY56" s="2"/>
      <c r="PBZ56" s="2"/>
      <c r="PCA56" s="2"/>
      <c r="PCB56" s="2"/>
      <c r="PCC56" s="2"/>
      <c r="PCD56" s="2"/>
      <c r="PCE56" s="2"/>
      <c r="PCF56" s="2"/>
      <c r="PCG56" s="2"/>
      <c r="PCH56" s="2"/>
      <c r="PCI56" s="2"/>
      <c r="PCJ56" s="2"/>
      <c r="PCK56" s="2"/>
      <c r="PCL56" s="2"/>
      <c r="PCM56" s="2"/>
      <c r="PCN56" s="2"/>
      <c r="PCO56" s="2"/>
      <c r="PCP56" s="2"/>
      <c r="PCQ56" s="2"/>
      <c r="PCR56" s="2"/>
      <c r="PCS56" s="2"/>
      <c r="PCT56" s="2"/>
      <c r="PCU56" s="2"/>
      <c r="PCV56" s="2"/>
      <c r="PCW56" s="2"/>
      <c r="PCX56" s="2"/>
      <c r="PCY56" s="2"/>
      <c r="PCZ56" s="2"/>
      <c r="PDA56" s="2"/>
      <c r="PDB56" s="2"/>
      <c r="PDC56" s="2"/>
      <c r="PDD56" s="2"/>
      <c r="PDE56" s="2"/>
      <c r="PDF56" s="2"/>
      <c r="PDG56" s="2"/>
      <c r="PDH56" s="2"/>
      <c r="PDI56" s="2"/>
      <c r="PDJ56" s="2"/>
      <c r="PDK56" s="2"/>
      <c r="PDL56" s="2"/>
      <c r="PDM56" s="2"/>
      <c r="PDN56" s="2"/>
      <c r="PDO56" s="2"/>
      <c r="PDP56" s="2"/>
      <c r="PDQ56" s="2"/>
      <c r="PDR56" s="2"/>
      <c r="PDS56" s="2"/>
      <c r="PDT56" s="2"/>
      <c r="PDU56" s="2"/>
      <c r="PDV56" s="2"/>
      <c r="PDW56" s="2"/>
      <c r="PDX56" s="2"/>
      <c r="PDY56" s="2"/>
      <c r="PDZ56" s="2"/>
      <c r="PEA56" s="2"/>
      <c r="PEB56" s="2"/>
      <c r="PEC56" s="2"/>
      <c r="PED56" s="2"/>
      <c r="PEE56" s="2"/>
      <c r="PEF56" s="2"/>
      <c r="PEG56" s="2"/>
      <c r="PEH56" s="2"/>
      <c r="PEI56" s="2"/>
      <c r="PEJ56" s="2"/>
      <c r="PEK56" s="2"/>
      <c r="PEL56" s="2"/>
      <c r="PEM56" s="2"/>
      <c r="PEN56" s="2"/>
      <c r="PEO56" s="2"/>
      <c r="PEP56" s="2"/>
      <c r="PEQ56" s="2"/>
      <c r="PER56" s="2"/>
      <c r="PES56" s="2"/>
      <c r="PET56" s="2"/>
      <c r="PEU56" s="2"/>
      <c r="PEV56" s="2"/>
      <c r="PEW56" s="2"/>
      <c r="PEX56" s="2"/>
      <c r="PEY56" s="2"/>
      <c r="PEZ56" s="2"/>
      <c r="PFA56" s="2"/>
      <c r="PFB56" s="2"/>
      <c r="PFC56" s="2"/>
      <c r="PFD56" s="2"/>
      <c r="PFE56" s="2"/>
      <c r="PFF56" s="2"/>
      <c r="PFG56" s="2"/>
      <c r="PFH56" s="2"/>
      <c r="PFI56" s="2"/>
      <c r="PFJ56" s="2"/>
      <c r="PFK56" s="2"/>
      <c r="PFL56" s="2"/>
      <c r="PFM56" s="2"/>
      <c r="PFN56" s="2"/>
      <c r="PFO56" s="2"/>
      <c r="PFP56" s="2"/>
      <c r="PFQ56" s="2"/>
      <c r="PFR56" s="2"/>
      <c r="PFS56" s="2"/>
      <c r="PFT56" s="2"/>
      <c r="PFU56" s="2"/>
      <c r="PFV56" s="2"/>
      <c r="PFW56" s="2"/>
      <c r="PFX56" s="2"/>
      <c r="PFY56" s="2"/>
      <c r="PFZ56" s="2"/>
      <c r="PGA56" s="2"/>
      <c r="PGB56" s="2"/>
      <c r="PGC56" s="2"/>
      <c r="PGD56" s="2"/>
      <c r="PGE56" s="2"/>
      <c r="PGF56" s="2"/>
      <c r="PGG56" s="2"/>
      <c r="PGH56" s="2"/>
      <c r="PGI56" s="2"/>
      <c r="PGJ56" s="2"/>
      <c r="PGK56" s="2"/>
      <c r="PGL56" s="2"/>
      <c r="PGM56" s="2"/>
      <c r="PGN56" s="2"/>
      <c r="PGO56" s="2"/>
      <c r="PGP56" s="2"/>
      <c r="PGQ56" s="2"/>
      <c r="PGR56" s="2"/>
      <c r="PGS56" s="2"/>
      <c r="PGT56" s="2"/>
      <c r="PGU56" s="2"/>
      <c r="PGV56" s="2"/>
      <c r="PGW56" s="2"/>
      <c r="PGX56" s="2"/>
      <c r="PGY56" s="2"/>
      <c r="PGZ56" s="2"/>
      <c r="PHA56" s="2"/>
      <c r="PHB56" s="2"/>
      <c r="PHC56" s="2"/>
      <c r="PHD56" s="2"/>
      <c r="PHE56" s="2"/>
      <c r="PHF56" s="2"/>
      <c r="PHG56" s="2"/>
      <c r="PHH56" s="2"/>
      <c r="PHI56" s="2"/>
      <c r="PHJ56" s="2"/>
      <c r="PHK56" s="2"/>
      <c r="PHL56" s="2"/>
      <c r="PHM56" s="2"/>
      <c r="PHN56" s="2"/>
      <c r="PHO56" s="2"/>
      <c r="PHP56" s="2"/>
      <c r="PHQ56" s="2"/>
      <c r="PHR56" s="2"/>
      <c r="PHS56" s="2"/>
      <c r="PHT56" s="2"/>
      <c r="PHU56" s="2"/>
      <c r="PHV56" s="2"/>
      <c r="PHW56" s="2"/>
      <c r="PHX56" s="2"/>
      <c r="PHY56" s="2"/>
      <c r="PHZ56" s="2"/>
      <c r="PIA56" s="2"/>
      <c r="PIB56" s="2"/>
      <c r="PIC56" s="2"/>
      <c r="PID56" s="2"/>
      <c r="PIE56" s="2"/>
      <c r="PIF56" s="2"/>
      <c r="PIG56" s="2"/>
      <c r="PIH56" s="2"/>
      <c r="PII56" s="2"/>
      <c r="PIJ56" s="2"/>
      <c r="PIK56" s="2"/>
      <c r="PIL56" s="2"/>
      <c r="PIM56" s="2"/>
      <c r="PIN56" s="2"/>
      <c r="PIO56" s="2"/>
      <c r="PIP56" s="2"/>
      <c r="PIQ56" s="2"/>
      <c r="PIR56" s="2"/>
      <c r="PIS56" s="2"/>
      <c r="PIT56" s="2"/>
      <c r="PIU56" s="2"/>
      <c r="PIV56" s="2"/>
      <c r="PIW56" s="2"/>
      <c r="PIX56" s="2"/>
      <c r="PIY56" s="2"/>
      <c r="PIZ56" s="2"/>
      <c r="PJA56" s="2"/>
      <c r="PJB56" s="2"/>
      <c r="PJC56" s="2"/>
      <c r="PJD56" s="2"/>
      <c r="PJE56" s="2"/>
      <c r="PJF56" s="2"/>
      <c r="PJG56" s="2"/>
      <c r="PJH56" s="2"/>
      <c r="PJI56" s="2"/>
      <c r="PJJ56" s="2"/>
      <c r="PJK56" s="2"/>
      <c r="PJL56" s="2"/>
      <c r="PJM56" s="2"/>
      <c r="PJN56" s="2"/>
      <c r="PJO56" s="2"/>
      <c r="PJP56" s="2"/>
      <c r="PJQ56" s="2"/>
      <c r="PJR56" s="2"/>
      <c r="PJS56" s="2"/>
      <c r="PJT56" s="2"/>
      <c r="PJU56" s="2"/>
      <c r="PJV56" s="2"/>
      <c r="PJW56" s="2"/>
      <c r="PJX56" s="2"/>
      <c r="PJY56" s="2"/>
      <c r="PJZ56" s="2"/>
      <c r="PKA56" s="2"/>
      <c r="PKB56" s="2"/>
      <c r="PKC56" s="2"/>
      <c r="PKD56" s="2"/>
      <c r="PKE56" s="2"/>
      <c r="PKF56" s="2"/>
      <c r="PKG56" s="2"/>
      <c r="PKH56" s="2"/>
      <c r="PKI56" s="2"/>
      <c r="PKJ56" s="2"/>
      <c r="PKK56" s="2"/>
      <c r="PKL56" s="2"/>
      <c r="PKM56" s="2"/>
      <c r="PKN56" s="2"/>
      <c r="PKO56" s="2"/>
      <c r="PKP56" s="2"/>
      <c r="PKQ56" s="2"/>
      <c r="PKR56" s="2"/>
      <c r="PKS56" s="2"/>
      <c r="PKT56" s="2"/>
      <c r="PKU56" s="2"/>
      <c r="PKV56" s="2"/>
      <c r="PKW56" s="2"/>
      <c r="PKX56" s="2"/>
      <c r="PKY56" s="2"/>
      <c r="PKZ56" s="2"/>
      <c r="PLA56" s="2"/>
      <c r="PLB56" s="2"/>
      <c r="PLC56" s="2"/>
      <c r="PLD56" s="2"/>
      <c r="PLE56" s="2"/>
      <c r="PLF56" s="2"/>
      <c r="PLG56" s="2"/>
      <c r="PLH56" s="2"/>
      <c r="PLI56" s="2"/>
      <c r="PLJ56" s="2"/>
      <c r="PLK56" s="2"/>
      <c r="PLL56" s="2"/>
      <c r="PLM56" s="2"/>
      <c r="PLN56" s="2"/>
      <c r="PLO56" s="2"/>
      <c r="PLP56" s="2"/>
      <c r="PLQ56" s="2"/>
      <c r="PLR56" s="2"/>
      <c r="PLS56" s="2"/>
      <c r="PLT56" s="2"/>
      <c r="PLU56" s="2"/>
      <c r="PLV56" s="2"/>
      <c r="PLW56" s="2"/>
      <c r="PLX56" s="2"/>
      <c r="PLY56" s="2"/>
      <c r="PLZ56" s="2"/>
      <c r="PMA56" s="2"/>
      <c r="PMB56" s="2"/>
      <c r="PMC56" s="2"/>
      <c r="PMD56" s="2"/>
      <c r="PME56" s="2"/>
      <c r="PMF56" s="2"/>
      <c r="PMG56" s="2"/>
      <c r="PMH56" s="2"/>
      <c r="PMI56" s="2"/>
      <c r="PMJ56" s="2"/>
      <c r="PMK56" s="2"/>
      <c r="PML56" s="2"/>
      <c r="PMM56" s="2"/>
      <c r="PMN56" s="2"/>
      <c r="PMO56" s="2"/>
      <c r="PMP56" s="2"/>
      <c r="PMQ56" s="2"/>
      <c r="PMR56" s="2"/>
      <c r="PMS56" s="2"/>
      <c r="PMT56" s="2"/>
      <c r="PMU56" s="2"/>
      <c r="PMV56" s="2"/>
      <c r="PMW56" s="2"/>
      <c r="PMX56" s="2"/>
      <c r="PMY56" s="2"/>
      <c r="PMZ56" s="2"/>
      <c r="PNA56" s="2"/>
      <c r="PNB56" s="2"/>
      <c r="PNC56" s="2"/>
      <c r="PND56" s="2"/>
      <c r="PNE56" s="2"/>
      <c r="PNF56" s="2"/>
      <c r="PNG56" s="2"/>
      <c r="PNH56" s="2"/>
      <c r="PNI56" s="2"/>
      <c r="PNJ56" s="2"/>
      <c r="PNK56" s="2"/>
      <c r="PNL56" s="2"/>
      <c r="PNM56" s="2"/>
      <c r="PNN56" s="2"/>
      <c r="PNO56" s="2"/>
      <c r="PNP56" s="2"/>
      <c r="PNQ56" s="2"/>
      <c r="PNR56" s="2"/>
      <c r="PNS56" s="2"/>
      <c r="PNT56" s="2"/>
      <c r="PNU56" s="2"/>
      <c r="PNV56" s="2"/>
      <c r="PNW56" s="2"/>
      <c r="PNX56" s="2"/>
      <c r="PNY56" s="2"/>
      <c r="PNZ56" s="2"/>
      <c r="POA56" s="2"/>
      <c r="POB56" s="2"/>
      <c r="POC56" s="2"/>
      <c r="POD56" s="2"/>
      <c r="POE56" s="2"/>
      <c r="POF56" s="2"/>
      <c r="POG56" s="2"/>
      <c r="POH56" s="2"/>
      <c r="POI56" s="2"/>
      <c r="POJ56" s="2"/>
      <c r="POK56" s="2"/>
      <c r="POL56" s="2"/>
      <c r="POM56" s="2"/>
      <c r="PON56" s="2"/>
      <c r="POO56" s="2"/>
      <c r="POP56" s="2"/>
      <c r="POQ56" s="2"/>
      <c r="POR56" s="2"/>
      <c r="POS56" s="2"/>
      <c r="POT56" s="2"/>
      <c r="POU56" s="2"/>
      <c r="POV56" s="2"/>
      <c r="POW56" s="2"/>
      <c r="POX56" s="2"/>
      <c r="POY56" s="2"/>
      <c r="POZ56" s="2"/>
      <c r="PPA56" s="2"/>
      <c r="PPB56" s="2"/>
      <c r="PPC56" s="2"/>
      <c r="PPD56" s="2"/>
      <c r="PPE56" s="2"/>
      <c r="PPF56" s="2"/>
      <c r="PPG56" s="2"/>
      <c r="PPH56" s="2"/>
      <c r="PPI56" s="2"/>
      <c r="PPJ56" s="2"/>
      <c r="PPK56" s="2"/>
      <c r="PPL56" s="2"/>
      <c r="PPM56" s="2"/>
      <c r="PPN56" s="2"/>
      <c r="PPO56" s="2"/>
      <c r="PPP56" s="2"/>
      <c r="PPQ56" s="2"/>
      <c r="PPR56" s="2"/>
      <c r="PPS56" s="2"/>
      <c r="PPT56" s="2"/>
      <c r="PPU56" s="2"/>
      <c r="PPV56" s="2"/>
      <c r="PPW56" s="2"/>
      <c r="PPX56" s="2"/>
      <c r="PPY56" s="2"/>
      <c r="PPZ56" s="2"/>
      <c r="PQA56" s="2"/>
      <c r="PQB56" s="2"/>
      <c r="PQC56" s="2"/>
      <c r="PQD56" s="2"/>
      <c r="PQE56" s="2"/>
      <c r="PQF56" s="2"/>
      <c r="PQG56" s="2"/>
      <c r="PQH56" s="2"/>
      <c r="PQI56" s="2"/>
      <c r="PQJ56" s="2"/>
      <c r="PQK56" s="2"/>
      <c r="PQL56" s="2"/>
      <c r="PQM56" s="2"/>
      <c r="PQN56" s="2"/>
      <c r="PQO56" s="2"/>
      <c r="PQP56" s="2"/>
      <c r="PQQ56" s="2"/>
      <c r="PQR56" s="2"/>
      <c r="PQS56" s="2"/>
      <c r="PQT56" s="2"/>
      <c r="PQU56" s="2"/>
      <c r="PQV56" s="2"/>
      <c r="PQW56" s="2"/>
      <c r="PQX56" s="2"/>
      <c r="PQY56" s="2"/>
      <c r="PQZ56" s="2"/>
      <c r="PRA56" s="2"/>
      <c r="PRB56" s="2"/>
      <c r="PRC56" s="2"/>
      <c r="PRD56" s="2"/>
      <c r="PRE56" s="2"/>
      <c r="PRF56" s="2"/>
      <c r="PRG56" s="2"/>
      <c r="PRH56" s="2"/>
      <c r="PRI56" s="2"/>
      <c r="PRJ56" s="2"/>
      <c r="PRK56" s="2"/>
      <c r="PRL56" s="2"/>
      <c r="PRM56" s="2"/>
      <c r="PRN56" s="2"/>
      <c r="PRO56" s="2"/>
      <c r="PRP56" s="2"/>
      <c r="PRQ56" s="2"/>
      <c r="PRR56" s="2"/>
      <c r="PRS56" s="2"/>
      <c r="PRT56" s="2"/>
      <c r="PRU56" s="2"/>
      <c r="PRV56" s="2"/>
      <c r="PRW56" s="2"/>
      <c r="PRX56" s="2"/>
      <c r="PRY56" s="2"/>
      <c r="PRZ56" s="2"/>
      <c r="PSA56" s="2"/>
      <c r="PSB56" s="2"/>
      <c r="PSC56" s="2"/>
      <c r="PSD56" s="2"/>
      <c r="PSE56" s="2"/>
      <c r="PSF56" s="2"/>
      <c r="PSG56" s="2"/>
      <c r="PSH56" s="2"/>
      <c r="PSI56" s="2"/>
      <c r="PSJ56" s="2"/>
      <c r="PSK56" s="2"/>
      <c r="PSL56" s="2"/>
      <c r="PSM56" s="2"/>
      <c r="PSN56" s="2"/>
      <c r="PSO56" s="2"/>
      <c r="PSP56" s="2"/>
      <c r="PSQ56" s="2"/>
      <c r="PSR56" s="2"/>
      <c r="PSS56" s="2"/>
      <c r="PST56" s="2"/>
      <c r="PSU56" s="2"/>
      <c r="PSV56" s="2"/>
      <c r="PSW56" s="2"/>
      <c r="PSX56" s="2"/>
      <c r="PSY56" s="2"/>
      <c r="PSZ56" s="2"/>
      <c r="PTA56" s="2"/>
      <c r="PTB56" s="2"/>
      <c r="PTC56" s="2"/>
      <c r="PTD56" s="2"/>
      <c r="PTE56" s="2"/>
      <c r="PTF56" s="2"/>
      <c r="PTG56" s="2"/>
      <c r="PTH56" s="2"/>
      <c r="PTI56" s="2"/>
      <c r="PTJ56" s="2"/>
      <c r="PTK56" s="2"/>
      <c r="PTL56" s="2"/>
      <c r="PTM56" s="2"/>
      <c r="PTN56" s="2"/>
      <c r="PTO56" s="2"/>
      <c r="PTP56" s="2"/>
      <c r="PTQ56" s="2"/>
      <c r="PTR56" s="2"/>
      <c r="PTS56" s="2"/>
      <c r="PTT56" s="2"/>
      <c r="PTU56" s="2"/>
      <c r="PTV56" s="2"/>
      <c r="PTW56" s="2"/>
      <c r="PTX56" s="2"/>
      <c r="PTY56" s="2"/>
      <c r="PTZ56" s="2"/>
      <c r="PUA56" s="2"/>
      <c r="PUB56" s="2"/>
      <c r="PUC56" s="2"/>
      <c r="PUD56" s="2"/>
      <c r="PUE56" s="2"/>
      <c r="PUF56" s="2"/>
      <c r="PUG56" s="2"/>
      <c r="PUH56" s="2"/>
      <c r="PUI56" s="2"/>
      <c r="PUJ56" s="2"/>
      <c r="PUK56" s="2"/>
      <c r="PUL56" s="2"/>
      <c r="PUM56" s="2"/>
      <c r="PUN56" s="2"/>
      <c r="PUO56" s="2"/>
      <c r="PUP56" s="2"/>
      <c r="PUQ56" s="2"/>
      <c r="PUR56" s="2"/>
      <c r="PUS56" s="2"/>
      <c r="PUT56" s="2"/>
      <c r="PUU56" s="2"/>
      <c r="PUV56" s="2"/>
      <c r="PUW56" s="2"/>
      <c r="PUX56" s="2"/>
      <c r="PUY56" s="2"/>
      <c r="PUZ56" s="2"/>
      <c r="PVA56" s="2"/>
      <c r="PVB56" s="2"/>
      <c r="PVC56" s="2"/>
      <c r="PVD56" s="2"/>
      <c r="PVE56" s="2"/>
      <c r="PVF56" s="2"/>
      <c r="PVG56" s="2"/>
      <c r="PVH56" s="2"/>
      <c r="PVI56" s="2"/>
      <c r="PVJ56" s="2"/>
      <c r="PVK56" s="2"/>
      <c r="PVL56" s="2"/>
      <c r="PVM56" s="2"/>
      <c r="PVN56" s="2"/>
      <c r="PVO56" s="2"/>
      <c r="PVP56" s="2"/>
      <c r="PVQ56" s="2"/>
      <c r="PVR56" s="2"/>
      <c r="PVS56" s="2"/>
      <c r="PVT56" s="2"/>
      <c r="PVU56" s="2"/>
      <c r="PVV56" s="2"/>
      <c r="PVW56" s="2"/>
      <c r="PVX56" s="2"/>
      <c r="PVY56" s="2"/>
      <c r="PVZ56" s="2"/>
      <c r="PWA56" s="2"/>
      <c r="PWB56" s="2"/>
      <c r="PWC56" s="2"/>
      <c r="PWD56" s="2"/>
      <c r="PWE56" s="2"/>
      <c r="PWF56" s="2"/>
      <c r="PWG56" s="2"/>
      <c r="PWH56" s="2"/>
      <c r="PWI56" s="2"/>
      <c r="PWJ56" s="2"/>
      <c r="PWK56" s="2"/>
      <c r="PWL56" s="2"/>
      <c r="PWM56" s="2"/>
      <c r="PWN56" s="2"/>
      <c r="PWO56" s="2"/>
      <c r="PWP56" s="2"/>
      <c r="PWQ56" s="2"/>
      <c r="PWR56" s="2"/>
      <c r="PWS56" s="2"/>
      <c r="PWT56" s="2"/>
      <c r="PWU56" s="2"/>
      <c r="PWV56" s="2"/>
      <c r="PWW56" s="2"/>
      <c r="PWX56" s="2"/>
      <c r="PWY56" s="2"/>
      <c r="PWZ56" s="2"/>
      <c r="PXA56" s="2"/>
      <c r="PXB56" s="2"/>
      <c r="PXC56" s="2"/>
      <c r="PXD56" s="2"/>
      <c r="PXE56" s="2"/>
      <c r="PXF56" s="2"/>
      <c r="PXG56" s="2"/>
      <c r="PXH56" s="2"/>
      <c r="PXI56" s="2"/>
      <c r="PXJ56" s="2"/>
      <c r="PXK56" s="2"/>
      <c r="PXL56" s="2"/>
      <c r="PXM56" s="2"/>
      <c r="PXN56" s="2"/>
      <c r="PXO56" s="2"/>
      <c r="PXP56" s="2"/>
      <c r="PXQ56" s="2"/>
      <c r="PXR56" s="2"/>
      <c r="PXS56" s="2"/>
      <c r="PXT56" s="2"/>
      <c r="PXU56" s="2"/>
      <c r="PXV56" s="2"/>
      <c r="PXW56" s="2"/>
      <c r="PXX56" s="2"/>
      <c r="PXY56" s="2"/>
      <c r="PXZ56" s="2"/>
      <c r="PYA56" s="2"/>
      <c r="PYB56" s="2"/>
      <c r="PYC56" s="2"/>
      <c r="PYD56" s="2"/>
      <c r="PYE56" s="2"/>
      <c r="PYF56" s="2"/>
      <c r="PYG56" s="2"/>
      <c r="PYH56" s="2"/>
      <c r="PYI56" s="2"/>
      <c r="PYJ56" s="2"/>
      <c r="PYK56" s="2"/>
      <c r="PYL56" s="2"/>
      <c r="PYM56" s="2"/>
      <c r="PYN56" s="2"/>
      <c r="PYO56" s="2"/>
      <c r="PYP56" s="2"/>
      <c r="PYQ56" s="2"/>
      <c r="PYR56" s="2"/>
      <c r="PYS56" s="2"/>
      <c r="PYT56" s="2"/>
      <c r="PYU56" s="2"/>
      <c r="PYV56" s="2"/>
      <c r="PYW56" s="2"/>
      <c r="PYX56" s="2"/>
      <c r="PYY56" s="2"/>
      <c r="PYZ56" s="2"/>
      <c r="PZA56" s="2"/>
      <c r="PZB56" s="2"/>
      <c r="PZC56" s="2"/>
      <c r="PZD56" s="2"/>
      <c r="PZE56" s="2"/>
      <c r="PZF56" s="2"/>
      <c r="PZG56" s="2"/>
      <c r="PZH56" s="2"/>
      <c r="PZI56" s="2"/>
      <c r="PZJ56" s="2"/>
      <c r="PZK56" s="2"/>
      <c r="PZL56" s="2"/>
      <c r="PZM56" s="2"/>
      <c r="PZN56" s="2"/>
      <c r="PZO56" s="2"/>
      <c r="PZP56" s="2"/>
      <c r="PZQ56" s="2"/>
      <c r="PZR56" s="2"/>
      <c r="PZS56" s="2"/>
      <c r="PZT56" s="2"/>
      <c r="PZU56" s="2"/>
      <c r="PZV56" s="2"/>
      <c r="PZW56" s="2"/>
      <c r="PZX56" s="2"/>
      <c r="PZY56" s="2"/>
      <c r="PZZ56" s="2"/>
      <c r="QAA56" s="2"/>
      <c r="QAB56" s="2"/>
      <c r="QAC56" s="2"/>
      <c r="QAD56" s="2"/>
      <c r="QAE56" s="2"/>
      <c r="QAF56" s="2"/>
      <c r="QAG56" s="2"/>
      <c r="QAH56" s="2"/>
      <c r="QAI56" s="2"/>
      <c r="QAJ56" s="2"/>
      <c r="QAK56" s="2"/>
      <c r="QAL56" s="2"/>
      <c r="QAM56" s="2"/>
      <c r="QAN56" s="2"/>
      <c r="QAO56" s="2"/>
      <c r="QAP56" s="2"/>
      <c r="QAQ56" s="2"/>
      <c r="QAR56" s="2"/>
      <c r="QAS56" s="2"/>
      <c r="QAT56" s="2"/>
      <c r="QAU56" s="2"/>
      <c r="QAV56" s="2"/>
      <c r="QAW56" s="2"/>
      <c r="QAX56" s="2"/>
      <c r="QAY56" s="2"/>
      <c r="QAZ56" s="2"/>
      <c r="QBA56" s="2"/>
      <c r="QBB56" s="2"/>
      <c r="QBC56" s="2"/>
      <c r="QBD56" s="2"/>
      <c r="QBE56" s="2"/>
      <c r="QBF56" s="2"/>
      <c r="QBG56" s="2"/>
      <c r="QBH56" s="2"/>
      <c r="QBI56" s="2"/>
      <c r="QBJ56" s="2"/>
      <c r="QBK56" s="2"/>
      <c r="QBL56" s="2"/>
      <c r="QBM56" s="2"/>
      <c r="QBN56" s="2"/>
      <c r="QBO56" s="2"/>
      <c r="QBP56" s="2"/>
      <c r="QBQ56" s="2"/>
      <c r="QBR56" s="2"/>
      <c r="QBS56" s="2"/>
      <c r="QBT56" s="2"/>
      <c r="QBU56" s="2"/>
      <c r="QBV56" s="2"/>
      <c r="QBW56" s="2"/>
      <c r="QBX56" s="2"/>
      <c r="QBY56" s="2"/>
      <c r="QBZ56" s="2"/>
      <c r="QCA56" s="2"/>
      <c r="QCB56" s="2"/>
      <c r="QCC56" s="2"/>
      <c r="QCD56" s="2"/>
      <c r="QCE56" s="2"/>
      <c r="QCF56" s="2"/>
      <c r="QCG56" s="2"/>
      <c r="QCH56" s="2"/>
      <c r="QCI56" s="2"/>
      <c r="QCJ56" s="2"/>
      <c r="QCK56" s="2"/>
      <c r="QCL56" s="2"/>
      <c r="QCM56" s="2"/>
      <c r="QCN56" s="2"/>
      <c r="QCO56" s="2"/>
      <c r="QCP56" s="2"/>
      <c r="QCQ56" s="2"/>
      <c r="QCR56" s="2"/>
      <c r="QCS56" s="2"/>
      <c r="QCT56" s="2"/>
      <c r="QCU56" s="2"/>
      <c r="QCV56" s="2"/>
      <c r="QCW56" s="2"/>
      <c r="QCX56" s="2"/>
      <c r="QCY56" s="2"/>
      <c r="QCZ56" s="2"/>
      <c r="QDA56" s="2"/>
      <c r="QDB56" s="2"/>
      <c r="QDC56" s="2"/>
      <c r="QDD56" s="2"/>
      <c r="QDE56" s="2"/>
      <c r="QDF56" s="2"/>
      <c r="QDG56" s="2"/>
      <c r="QDH56" s="2"/>
      <c r="QDI56" s="2"/>
      <c r="QDJ56" s="2"/>
      <c r="QDK56" s="2"/>
      <c r="QDL56" s="2"/>
      <c r="QDM56" s="2"/>
      <c r="QDN56" s="2"/>
      <c r="QDO56" s="2"/>
      <c r="QDP56" s="2"/>
      <c r="QDQ56" s="2"/>
      <c r="QDR56" s="2"/>
      <c r="QDS56" s="2"/>
      <c r="QDT56" s="2"/>
      <c r="QDU56" s="2"/>
      <c r="QDV56" s="2"/>
      <c r="QDW56" s="2"/>
      <c r="QDX56" s="2"/>
      <c r="QDY56" s="2"/>
      <c r="QDZ56" s="2"/>
      <c r="QEA56" s="2"/>
      <c r="QEB56" s="2"/>
      <c r="QEC56" s="2"/>
      <c r="QED56" s="2"/>
      <c r="QEE56" s="2"/>
      <c r="QEF56" s="2"/>
      <c r="QEG56" s="2"/>
      <c r="QEH56" s="2"/>
      <c r="QEI56" s="2"/>
      <c r="QEJ56" s="2"/>
      <c r="QEK56" s="2"/>
      <c r="QEL56" s="2"/>
      <c r="QEM56" s="2"/>
      <c r="QEN56" s="2"/>
      <c r="QEO56" s="2"/>
      <c r="QEP56" s="2"/>
      <c r="QEQ56" s="2"/>
      <c r="QER56" s="2"/>
      <c r="QES56" s="2"/>
      <c r="QET56" s="2"/>
      <c r="QEU56" s="2"/>
      <c r="QEV56" s="2"/>
      <c r="QEW56" s="2"/>
      <c r="QEX56" s="2"/>
      <c r="QEY56" s="2"/>
      <c r="QEZ56" s="2"/>
      <c r="QFA56" s="2"/>
      <c r="QFB56" s="2"/>
      <c r="QFC56" s="2"/>
      <c r="QFD56" s="2"/>
      <c r="QFE56" s="2"/>
      <c r="QFF56" s="2"/>
      <c r="QFG56" s="2"/>
      <c r="QFH56" s="2"/>
      <c r="QFI56" s="2"/>
      <c r="QFJ56" s="2"/>
      <c r="QFK56" s="2"/>
      <c r="QFL56" s="2"/>
      <c r="QFM56" s="2"/>
      <c r="QFN56" s="2"/>
      <c r="QFO56" s="2"/>
      <c r="QFP56" s="2"/>
      <c r="QFQ56" s="2"/>
      <c r="QFR56" s="2"/>
      <c r="QFS56" s="2"/>
      <c r="QFT56" s="2"/>
      <c r="QFU56" s="2"/>
      <c r="QFV56" s="2"/>
      <c r="QFW56" s="2"/>
      <c r="QFX56" s="2"/>
      <c r="QFY56" s="2"/>
      <c r="QFZ56" s="2"/>
      <c r="QGA56" s="2"/>
      <c r="QGB56" s="2"/>
      <c r="QGC56" s="2"/>
      <c r="QGD56" s="2"/>
      <c r="QGE56" s="2"/>
      <c r="QGF56" s="2"/>
      <c r="QGG56" s="2"/>
      <c r="QGH56" s="2"/>
      <c r="QGI56" s="2"/>
      <c r="QGJ56" s="2"/>
      <c r="QGK56" s="2"/>
      <c r="QGL56" s="2"/>
      <c r="QGM56" s="2"/>
      <c r="QGN56" s="2"/>
      <c r="QGO56" s="2"/>
      <c r="QGP56" s="2"/>
      <c r="QGQ56" s="2"/>
      <c r="QGR56" s="2"/>
      <c r="QGS56" s="2"/>
      <c r="QGT56" s="2"/>
      <c r="QGU56" s="2"/>
      <c r="QGV56" s="2"/>
      <c r="QGW56" s="2"/>
      <c r="QGX56" s="2"/>
      <c r="QGY56" s="2"/>
      <c r="QGZ56" s="2"/>
      <c r="QHA56" s="2"/>
      <c r="QHB56" s="2"/>
      <c r="QHC56" s="2"/>
      <c r="QHD56" s="2"/>
      <c r="QHE56" s="2"/>
      <c r="QHF56" s="2"/>
      <c r="QHG56" s="2"/>
      <c r="QHH56" s="2"/>
      <c r="QHI56" s="2"/>
      <c r="QHJ56" s="2"/>
      <c r="QHK56" s="2"/>
      <c r="QHL56" s="2"/>
      <c r="QHM56" s="2"/>
      <c r="QHN56" s="2"/>
      <c r="QHO56" s="2"/>
      <c r="QHP56" s="2"/>
      <c r="QHQ56" s="2"/>
      <c r="QHR56" s="2"/>
      <c r="QHS56" s="2"/>
      <c r="QHT56" s="2"/>
      <c r="QHU56" s="2"/>
      <c r="QHV56" s="2"/>
      <c r="QHW56" s="2"/>
      <c r="QHX56" s="2"/>
      <c r="QHY56" s="2"/>
      <c r="QHZ56" s="2"/>
      <c r="QIA56" s="2"/>
      <c r="QIB56" s="2"/>
      <c r="QIC56" s="2"/>
      <c r="QID56" s="2"/>
      <c r="QIE56" s="2"/>
      <c r="QIF56" s="2"/>
      <c r="QIG56" s="2"/>
      <c r="QIH56" s="2"/>
      <c r="QII56" s="2"/>
      <c r="QIJ56" s="2"/>
      <c r="QIK56" s="2"/>
      <c r="QIL56" s="2"/>
      <c r="QIM56" s="2"/>
      <c r="QIN56" s="2"/>
      <c r="QIO56" s="2"/>
      <c r="QIP56" s="2"/>
      <c r="QIQ56" s="2"/>
      <c r="QIR56" s="2"/>
      <c r="QIS56" s="2"/>
      <c r="QIT56" s="2"/>
      <c r="QIU56" s="2"/>
      <c r="QIV56" s="2"/>
      <c r="QIW56" s="2"/>
      <c r="QIX56" s="2"/>
      <c r="QIY56" s="2"/>
      <c r="QIZ56" s="2"/>
      <c r="QJA56" s="2"/>
      <c r="QJB56" s="2"/>
      <c r="QJC56" s="2"/>
      <c r="QJD56" s="2"/>
      <c r="QJE56" s="2"/>
      <c r="QJF56" s="2"/>
      <c r="QJG56" s="2"/>
      <c r="QJH56" s="2"/>
      <c r="QJI56" s="2"/>
      <c r="QJJ56" s="2"/>
      <c r="QJK56" s="2"/>
      <c r="QJL56" s="2"/>
      <c r="QJM56" s="2"/>
      <c r="QJN56" s="2"/>
      <c r="QJO56" s="2"/>
      <c r="QJP56" s="2"/>
      <c r="QJQ56" s="2"/>
      <c r="QJR56" s="2"/>
      <c r="QJS56" s="2"/>
      <c r="QJT56" s="2"/>
      <c r="QJU56" s="2"/>
      <c r="QJV56" s="2"/>
      <c r="QJW56" s="2"/>
      <c r="QJX56" s="2"/>
      <c r="QJY56" s="2"/>
      <c r="QJZ56" s="2"/>
      <c r="QKA56" s="2"/>
      <c r="QKB56" s="2"/>
      <c r="QKC56" s="2"/>
      <c r="QKD56" s="2"/>
      <c r="QKE56" s="2"/>
      <c r="QKF56" s="2"/>
      <c r="QKG56" s="2"/>
      <c r="QKH56" s="2"/>
      <c r="QKI56" s="2"/>
      <c r="QKJ56" s="2"/>
      <c r="QKK56" s="2"/>
      <c r="QKL56" s="2"/>
      <c r="QKM56" s="2"/>
      <c r="QKN56" s="2"/>
      <c r="QKO56" s="2"/>
      <c r="QKP56" s="2"/>
      <c r="QKQ56" s="2"/>
      <c r="QKR56" s="2"/>
      <c r="QKS56" s="2"/>
      <c r="QKT56" s="2"/>
      <c r="QKU56" s="2"/>
      <c r="QKV56" s="2"/>
      <c r="QKW56" s="2"/>
      <c r="QKX56" s="2"/>
      <c r="QKY56" s="2"/>
      <c r="QKZ56" s="2"/>
      <c r="QLA56" s="2"/>
      <c r="QLB56" s="2"/>
      <c r="QLC56" s="2"/>
      <c r="QLD56" s="2"/>
      <c r="QLE56" s="2"/>
      <c r="QLF56" s="2"/>
      <c r="QLG56" s="2"/>
      <c r="QLH56" s="2"/>
      <c r="QLI56" s="2"/>
      <c r="QLJ56" s="2"/>
      <c r="QLK56" s="2"/>
      <c r="QLL56" s="2"/>
      <c r="QLM56" s="2"/>
      <c r="QLN56" s="2"/>
      <c r="QLO56" s="2"/>
      <c r="QLP56" s="2"/>
      <c r="QLQ56" s="2"/>
      <c r="QLR56" s="2"/>
      <c r="QLS56" s="2"/>
      <c r="QLT56" s="2"/>
      <c r="QLU56" s="2"/>
      <c r="QLV56" s="2"/>
      <c r="QLW56" s="2"/>
      <c r="QLX56" s="2"/>
      <c r="QLY56" s="2"/>
      <c r="QLZ56" s="2"/>
      <c r="QMA56" s="2"/>
      <c r="QMB56" s="2"/>
      <c r="QMC56" s="2"/>
      <c r="QMD56" s="2"/>
      <c r="QME56" s="2"/>
      <c r="QMF56" s="2"/>
      <c r="QMG56" s="2"/>
      <c r="QMH56" s="2"/>
      <c r="QMI56" s="2"/>
      <c r="QMJ56" s="2"/>
      <c r="QMK56" s="2"/>
      <c r="QML56" s="2"/>
      <c r="QMM56" s="2"/>
      <c r="QMN56" s="2"/>
      <c r="QMO56" s="2"/>
      <c r="QMP56" s="2"/>
      <c r="QMQ56" s="2"/>
      <c r="QMR56" s="2"/>
      <c r="QMS56" s="2"/>
      <c r="QMT56" s="2"/>
      <c r="QMU56" s="2"/>
      <c r="QMV56" s="2"/>
      <c r="QMW56" s="2"/>
      <c r="QMX56" s="2"/>
      <c r="QMY56" s="2"/>
      <c r="QMZ56" s="2"/>
      <c r="QNA56" s="2"/>
      <c r="QNB56" s="2"/>
      <c r="QNC56" s="2"/>
      <c r="QND56" s="2"/>
      <c r="QNE56" s="2"/>
      <c r="QNF56" s="2"/>
      <c r="QNG56" s="2"/>
      <c r="QNH56" s="2"/>
      <c r="QNI56" s="2"/>
      <c r="QNJ56" s="2"/>
      <c r="QNK56" s="2"/>
      <c r="QNL56" s="2"/>
      <c r="QNM56" s="2"/>
      <c r="QNN56" s="2"/>
      <c r="QNO56" s="2"/>
      <c r="QNP56" s="2"/>
      <c r="QNQ56" s="2"/>
      <c r="QNR56" s="2"/>
      <c r="QNS56" s="2"/>
      <c r="QNT56" s="2"/>
      <c r="QNU56" s="2"/>
      <c r="QNV56" s="2"/>
      <c r="QNW56" s="2"/>
      <c r="QNX56" s="2"/>
      <c r="QNY56" s="2"/>
      <c r="QNZ56" s="2"/>
      <c r="QOA56" s="2"/>
      <c r="QOB56" s="2"/>
      <c r="QOC56" s="2"/>
      <c r="QOD56" s="2"/>
      <c r="QOE56" s="2"/>
      <c r="QOF56" s="2"/>
      <c r="QOG56" s="2"/>
      <c r="QOH56" s="2"/>
      <c r="QOI56" s="2"/>
      <c r="QOJ56" s="2"/>
      <c r="QOK56" s="2"/>
      <c r="QOL56" s="2"/>
      <c r="QOM56" s="2"/>
      <c r="QON56" s="2"/>
      <c r="QOO56" s="2"/>
      <c r="QOP56" s="2"/>
      <c r="QOQ56" s="2"/>
      <c r="QOR56" s="2"/>
      <c r="QOS56" s="2"/>
      <c r="QOT56" s="2"/>
      <c r="QOU56" s="2"/>
      <c r="QOV56" s="2"/>
      <c r="QOW56" s="2"/>
      <c r="QOX56" s="2"/>
      <c r="QOY56" s="2"/>
      <c r="QOZ56" s="2"/>
      <c r="QPA56" s="2"/>
      <c r="QPB56" s="2"/>
      <c r="QPC56" s="2"/>
      <c r="QPD56" s="2"/>
      <c r="QPE56" s="2"/>
      <c r="QPF56" s="2"/>
      <c r="QPG56" s="2"/>
      <c r="QPH56" s="2"/>
      <c r="QPI56" s="2"/>
      <c r="QPJ56" s="2"/>
      <c r="QPK56" s="2"/>
      <c r="QPL56" s="2"/>
      <c r="QPM56" s="2"/>
      <c r="QPN56" s="2"/>
      <c r="QPO56" s="2"/>
      <c r="QPP56" s="2"/>
      <c r="QPQ56" s="2"/>
      <c r="QPR56" s="2"/>
      <c r="QPS56" s="2"/>
      <c r="QPT56" s="2"/>
      <c r="QPU56" s="2"/>
      <c r="QPV56" s="2"/>
      <c r="QPW56" s="2"/>
      <c r="QPX56" s="2"/>
      <c r="QPY56" s="2"/>
      <c r="QPZ56" s="2"/>
      <c r="QQA56" s="2"/>
      <c r="QQB56" s="2"/>
      <c r="QQC56" s="2"/>
      <c r="QQD56" s="2"/>
      <c r="QQE56" s="2"/>
      <c r="QQF56" s="2"/>
      <c r="QQG56" s="2"/>
      <c r="QQH56" s="2"/>
      <c r="QQI56" s="2"/>
      <c r="QQJ56" s="2"/>
      <c r="QQK56" s="2"/>
      <c r="QQL56" s="2"/>
      <c r="QQM56" s="2"/>
      <c r="QQN56" s="2"/>
      <c r="QQO56" s="2"/>
      <c r="QQP56" s="2"/>
      <c r="QQQ56" s="2"/>
      <c r="QQR56" s="2"/>
      <c r="QQS56" s="2"/>
      <c r="QQT56" s="2"/>
      <c r="QQU56" s="2"/>
      <c r="QQV56" s="2"/>
      <c r="QQW56" s="2"/>
      <c r="QQX56" s="2"/>
      <c r="QQY56" s="2"/>
      <c r="QQZ56" s="2"/>
      <c r="QRA56" s="2"/>
      <c r="QRB56" s="2"/>
      <c r="QRC56" s="2"/>
      <c r="QRD56" s="2"/>
      <c r="QRE56" s="2"/>
      <c r="QRF56" s="2"/>
      <c r="QRG56" s="2"/>
      <c r="QRH56" s="2"/>
      <c r="QRI56" s="2"/>
      <c r="QRJ56" s="2"/>
      <c r="QRK56" s="2"/>
      <c r="QRL56" s="2"/>
      <c r="QRM56" s="2"/>
      <c r="QRN56" s="2"/>
      <c r="QRO56" s="2"/>
      <c r="QRP56" s="2"/>
      <c r="QRQ56" s="2"/>
      <c r="QRR56" s="2"/>
      <c r="QRS56" s="2"/>
      <c r="QRT56" s="2"/>
      <c r="QRU56" s="2"/>
      <c r="QRV56" s="2"/>
      <c r="QRW56" s="2"/>
      <c r="QRX56" s="2"/>
      <c r="QRY56" s="2"/>
      <c r="QRZ56" s="2"/>
      <c r="QSA56" s="2"/>
      <c r="QSB56" s="2"/>
      <c r="QSC56" s="2"/>
      <c r="QSD56" s="2"/>
      <c r="QSE56" s="2"/>
      <c r="QSF56" s="2"/>
      <c r="QSG56" s="2"/>
      <c r="QSH56" s="2"/>
      <c r="QSI56" s="2"/>
      <c r="QSJ56" s="2"/>
      <c r="QSK56" s="2"/>
      <c r="QSL56" s="2"/>
      <c r="QSM56" s="2"/>
      <c r="QSN56" s="2"/>
      <c r="QSO56" s="2"/>
      <c r="QSP56" s="2"/>
      <c r="QSQ56" s="2"/>
      <c r="QSR56" s="2"/>
      <c r="QSS56" s="2"/>
      <c r="QST56" s="2"/>
      <c r="QSU56" s="2"/>
      <c r="QSV56" s="2"/>
      <c r="QSW56" s="2"/>
      <c r="QSX56" s="2"/>
      <c r="QSY56" s="2"/>
      <c r="QSZ56" s="2"/>
      <c r="QTA56" s="2"/>
      <c r="QTB56" s="2"/>
      <c r="QTC56" s="2"/>
      <c r="QTD56" s="2"/>
      <c r="QTE56" s="2"/>
      <c r="QTF56" s="2"/>
      <c r="QTG56" s="2"/>
      <c r="QTH56" s="2"/>
      <c r="QTI56" s="2"/>
      <c r="QTJ56" s="2"/>
      <c r="QTK56" s="2"/>
      <c r="QTL56" s="2"/>
      <c r="QTM56" s="2"/>
      <c r="QTN56" s="2"/>
      <c r="QTO56" s="2"/>
      <c r="QTP56" s="2"/>
      <c r="QTQ56" s="2"/>
      <c r="QTR56" s="2"/>
      <c r="QTS56" s="2"/>
      <c r="QTT56" s="2"/>
      <c r="QTU56" s="2"/>
      <c r="QTV56" s="2"/>
      <c r="QTW56" s="2"/>
      <c r="QTX56" s="2"/>
      <c r="QTY56" s="2"/>
      <c r="QTZ56" s="2"/>
      <c r="QUA56" s="2"/>
      <c r="QUB56" s="2"/>
      <c r="QUC56" s="2"/>
      <c r="QUD56" s="2"/>
      <c r="QUE56" s="2"/>
      <c r="QUF56" s="2"/>
      <c r="QUG56" s="2"/>
      <c r="QUH56" s="2"/>
      <c r="QUI56" s="2"/>
      <c r="QUJ56" s="2"/>
      <c r="QUK56" s="2"/>
      <c r="QUL56" s="2"/>
      <c r="QUM56" s="2"/>
      <c r="QUN56" s="2"/>
      <c r="QUO56" s="2"/>
      <c r="QUP56" s="2"/>
      <c r="QUQ56" s="2"/>
      <c r="QUR56" s="2"/>
      <c r="QUS56" s="2"/>
      <c r="QUT56" s="2"/>
      <c r="QUU56" s="2"/>
      <c r="QUV56" s="2"/>
      <c r="QUW56" s="2"/>
      <c r="QUX56" s="2"/>
      <c r="QUY56" s="2"/>
      <c r="QUZ56" s="2"/>
      <c r="QVA56" s="2"/>
      <c r="QVB56" s="2"/>
      <c r="QVC56" s="2"/>
      <c r="QVD56" s="2"/>
      <c r="QVE56" s="2"/>
      <c r="QVF56" s="2"/>
      <c r="QVG56" s="2"/>
      <c r="QVH56" s="2"/>
      <c r="QVI56" s="2"/>
      <c r="QVJ56" s="2"/>
      <c r="QVK56" s="2"/>
      <c r="QVL56" s="2"/>
      <c r="QVM56" s="2"/>
      <c r="QVN56" s="2"/>
      <c r="QVO56" s="2"/>
      <c r="QVP56" s="2"/>
      <c r="QVQ56" s="2"/>
      <c r="QVR56" s="2"/>
      <c r="QVS56" s="2"/>
      <c r="QVT56" s="2"/>
      <c r="QVU56" s="2"/>
      <c r="QVV56" s="2"/>
      <c r="QVW56" s="2"/>
      <c r="QVX56" s="2"/>
      <c r="QVY56" s="2"/>
      <c r="QVZ56" s="2"/>
      <c r="QWA56" s="2"/>
      <c r="QWB56" s="2"/>
      <c r="QWC56" s="2"/>
      <c r="QWD56" s="2"/>
      <c r="QWE56" s="2"/>
      <c r="QWF56" s="2"/>
      <c r="QWG56" s="2"/>
      <c r="QWH56" s="2"/>
      <c r="QWI56" s="2"/>
      <c r="QWJ56" s="2"/>
      <c r="QWK56" s="2"/>
      <c r="QWL56" s="2"/>
      <c r="QWM56" s="2"/>
      <c r="QWN56" s="2"/>
      <c r="QWO56" s="2"/>
      <c r="QWP56" s="2"/>
      <c r="QWQ56" s="2"/>
      <c r="QWR56" s="2"/>
      <c r="QWS56" s="2"/>
      <c r="QWT56" s="2"/>
      <c r="QWU56" s="2"/>
      <c r="QWV56" s="2"/>
      <c r="QWW56" s="2"/>
      <c r="QWX56" s="2"/>
      <c r="QWY56" s="2"/>
      <c r="QWZ56" s="2"/>
      <c r="QXA56" s="2"/>
      <c r="QXB56" s="2"/>
      <c r="QXC56" s="2"/>
      <c r="QXD56" s="2"/>
      <c r="QXE56" s="2"/>
      <c r="QXF56" s="2"/>
      <c r="QXG56" s="2"/>
      <c r="QXH56" s="2"/>
      <c r="QXI56" s="2"/>
      <c r="QXJ56" s="2"/>
      <c r="QXK56" s="2"/>
      <c r="QXL56" s="2"/>
      <c r="QXM56" s="2"/>
      <c r="QXN56" s="2"/>
      <c r="QXO56" s="2"/>
      <c r="QXP56" s="2"/>
      <c r="QXQ56" s="2"/>
      <c r="QXR56" s="2"/>
      <c r="QXS56" s="2"/>
      <c r="QXT56" s="2"/>
      <c r="QXU56" s="2"/>
      <c r="QXV56" s="2"/>
      <c r="QXW56" s="2"/>
      <c r="QXX56" s="2"/>
      <c r="QXY56" s="2"/>
      <c r="QXZ56" s="2"/>
      <c r="QYA56" s="2"/>
      <c r="QYB56" s="2"/>
      <c r="QYC56" s="2"/>
      <c r="QYD56" s="2"/>
      <c r="QYE56" s="2"/>
      <c r="QYF56" s="2"/>
      <c r="QYG56" s="2"/>
      <c r="QYH56" s="2"/>
      <c r="QYI56" s="2"/>
      <c r="QYJ56" s="2"/>
      <c r="QYK56" s="2"/>
      <c r="QYL56" s="2"/>
      <c r="QYM56" s="2"/>
      <c r="QYN56" s="2"/>
      <c r="QYO56" s="2"/>
      <c r="QYP56" s="2"/>
      <c r="QYQ56" s="2"/>
      <c r="QYR56" s="2"/>
      <c r="QYS56" s="2"/>
      <c r="QYT56" s="2"/>
      <c r="QYU56" s="2"/>
      <c r="QYV56" s="2"/>
      <c r="QYW56" s="2"/>
      <c r="QYX56" s="2"/>
      <c r="QYY56" s="2"/>
      <c r="QYZ56" s="2"/>
      <c r="QZA56" s="2"/>
      <c r="QZB56" s="2"/>
      <c r="QZC56" s="2"/>
      <c r="QZD56" s="2"/>
      <c r="QZE56" s="2"/>
      <c r="QZF56" s="2"/>
      <c r="QZG56" s="2"/>
      <c r="QZH56" s="2"/>
      <c r="QZI56" s="2"/>
      <c r="QZJ56" s="2"/>
      <c r="QZK56" s="2"/>
      <c r="QZL56" s="2"/>
      <c r="QZM56" s="2"/>
      <c r="QZN56" s="2"/>
      <c r="QZO56" s="2"/>
      <c r="QZP56" s="2"/>
      <c r="QZQ56" s="2"/>
      <c r="QZR56" s="2"/>
      <c r="QZS56" s="2"/>
      <c r="QZT56" s="2"/>
      <c r="QZU56" s="2"/>
      <c r="QZV56" s="2"/>
      <c r="QZW56" s="2"/>
      <c r="QZX56" s="2"/>
      <c r="QZY56" s="2"/>
      <c r="QZZ56" s="2"/>
      <c r="RAA56" s="2"/>
      <c r="RAB56" s="2"/>
      <c r="RAC56" s="2"/>
      <c r="RAD56" s="2"/>
      <c r="RAE56" s="2"/>
      <c r="RAF56" s="2"/>
      <c r="RAG56" s="2"/>
      <c r="RAH56" s="2"/>
      <c r="RAI56" s="2"/>
      <c r="RAJ56" s="2"/>
      <c r="RAK56" s="2"/>
      <c r="RAL56" s="2"/>
      <c r="RAM56" s="2"/>
      <c r="RAN56" s="2"/>
      <c r="RAO56" s="2"/>
      <c r="RAP56" s="2"/>
      <c r="RAQ56" s="2"/>
      <c r="RAR56" s="2"/>
      <c r="RAS56" s="2"/>
      <c r="RAT56" s="2"/>
      <c r="RAU56" s="2"/>
      <c r="RAV56" s="2"/>
      <c r="RAW56" s="2"/>
      <c r="RAX56" s="2"/>
      <c r="RAY56" s="2"/>
      <c r="RAZ56" s="2"/>
      <c r="RBA56" s="2"/>
      <c r="RBB56" s="2"/>
      <c r="RBC56" s="2"/>
      <c r="RBD56" s="2"/>
      <c r="RBE56" s="2"/>
      <c r="RBF56" s="2"/>
      <c r="RBG56" s="2"/>
      <c r="RBH56" s="2"/>
      <c r="RBI56" s="2"/>
      <c r="RBJ56" s="2"/>
      <c r="RBK56" s="2"/>
      <c r="RBL56" s="2"/>
      <c r="RBM56" s="2"/>
      <c r="RBN56" s="2"/>
      <c r="RBO56" s="2"/>
      <c r="RBP56" s="2"/>
      <c r="RBQ56" s="2"/>
      <c r="RBR56" s="2"/>
      <c r="RBS56" s="2"/>
      <c r="RBT56" s="2"/>
      <c r="RBU56" s="2"/>
      <c r="RBV56" s="2"/>
      <c r="RBW56" s="2"/>
      <c r="RBX56" s="2"/>
      <c r="RBY56" s="2"/>
      <c r="RBZ56" s="2"/>
      <c r="RCA56" s="2"/>
      <c r="RCB56" s="2"/>
      <c r="RCC56" s="2"/>
      <c r="RCD56" s="2"/>
      <c r="RCE56" s="2"/>
      <c r="RCF56" s="2"/>
      <c r="RCG56" s="2"/>
      <c r="RCH56" s="2"/>
      <c r="RCI56" s="2"/>
      <c r="RCJ56" s="2"/>
      <c r="RCK56" s="2"/>
      <c r="RCL56" s="2"/>
      <c r="RCM56" s="2"/>
      <c r="RCN56" s="2"/>
      <c r="RCO56" s="2"/>
      <c r="RCP56" s="2"/>
      <c r="RCQ56" s="2"/>
      <c r="RCR56" s="2"/>
      <c r="RCS56" s="2"/>
      <c r="RCT56" s="2"/>
      <c r="RCU56" s="2"/>
      <c r="RCV56" s="2"/>
      <c r="RCW56" s="2"/>
      <c r="RCX56" s="2"/>
      <c r="RCY56" s="2"/>
      <c r="RCZ56" s="2"/>
      <c r="RDA56" s="2"/>
      <c r="RDB56" s="2"/>
      <c r="RDC56" s="2"/>
      <c r="RDD56" s="2"/>
      <c r="RDE56" s="2"/>
      <c r="RDF56" s="2"/>
      <c r="RDG56" s="2"/>
      <c r="RDH56" s="2"/>
      <c r="RDI56" s="2"/>
      <c r="RDJ56" s="2"/>
      <c r="RDK56" s="2"/>
      <c r="RDL56" s="2"/>
      <c r="RDM56" s="2"/>
      <c r="RDN56" s="2"/>
      <c r="RDO56" s="2"/>
      <c r="RDP56" s="2"/>
      <c r="RDQ56" s="2"/>
      <c r="RDR56" s="2"/>
      <c r="RDS56" s="2"/>
      <c r="RDT56" s="2"/>
      <c r="RDU56" s="2"/>
      <c r="RDV56" s="2"/>
      <c r="RDW56" s="2"/>
      <c r="RDX56" s="2"/>
      <c r="RDY56" s="2"/>
      <c r="RDZ56" s="2"/>
      <c r="REA56" s="2"/>
      <c r="REB56" s="2"/>
      <c r="REC56" s="2"/>
      <c r="RED56" s="2"/>
      <c r="REE56" s="2"/>
      <c r="REF56" s="2"/>
      <c r="REG56" s="2"/>
      <c r="REH56" s="2"/>
      <c r="REI56" s="2"/>
      <c r="REJ56" s="2"/>
      <c r="REK56" s="2"/>
      <c r="REL56" s="2"/>
      <c r="REM56" s="2"/>
      <c r="REN56" s="2"/>
      <c r="REO56" s="2"/>
      <c r="REP56" s="2"/>
      <c r="REQ56" s="2"/>
      <c r="RER56" s="2"/>
      <c r="RES56" s="2"/>
      <c r="RET56" s="2"/>
      <c r="REU56" s="2"/>
      <c r="REV56" s="2"/>
      <c r="REW56" s="2"/>
      <c r="REX56" s="2"/>
      <c r="REY56" s="2"/>
      <c r="REZ56" s="2"/>
      <c r="RFA56" s="2"/>
      <c r="RFB56" s="2"/>
      <c r="RFC56" s="2"/>
      <c r="RFD56" s="2"/>
      <c r="RFE56" s="2"/>
      <c r="RFF56" s="2"/>
      <c r="RFG56" s="2"/>
      <c r="RFH56" s="2"/>
      <c r="RFI56" s="2"/>
      <c r="RFJ56" s="2"/>
      <c r="RFK56" s="2"/>
      <c r="RFL56" s="2"/>
      <c r="RFM56" s="2"/>
      <c r="RFN56" s="2"/>
      <c r="RFO56" s="2"/>
      <c r="RFP56" s="2"/>
      <c r="RFQ56" s="2"/>
      <c r="RFR56" s="2"/>
      <c r="RFS56" s="2"/>
      <c r="RFT56" s="2"/>
      <c r="RFU56" s="2"/>
      <c r="RFV56" s="2"/>
      <c r="RFW56" s="2"/>
      <c r="RFX56" s="2"/>
      <c r="RFY56" s="2"/>
      <c r="RFZ56" s="2"/>
      <c r="RGA56" s="2"/>
      <c r="RGB56" s="2"/>
      <c r="RGC56" s="2"/>
      <c r="RGD56" s="2"/>
      <c r="RGE56" s="2"/>
      <c r="RGF56" s="2"/>
      <c r="RGG56" s="2"/>
      <c r="RGH56" s="2"/>
      <c r="RGI56" s="2"/>
      <c r="RGJ56" s="2"/>
      <c r="RGK56" s="2"/>
      <c r="RGL56" s="2"/>
      <c r="RGM56" s="2"/>
      <c r="RGN56" s="2"/>
      <c r="RGO56" s="2"/>
      <c r="RGP56" s="2"/>
      <c r="RGQ56" s="2"/>
      <c r="RGR56" s="2"/>
      <c r="RGS56" s="2"/>
      <c r="RGT56" s="2"/>
      <c r="RGU56" s="2"/>
      <c r="RGV56" s="2"/>
      <c r="RGW56" s="2"/>
      <c r="RGX56" s="2"/>
      <c r="RGY56" s="2"/>
      <c r="RGZ56" s="2"/>
      <c r="RHA56" s="2"/>
      <c r="RHB56" s="2"/>
      <c r="RHC56" s="2"/>
      <c r="RHD56" s="2"/>
      <c r="RHE56" s="2"/>
      <c r="RHF56" s="2"/>
      <c r="RHG56" s="2"/>
      <c r="RHH56" s="2"/>
      <c r="RHI56" s="2"/>
      <c r="RHJ56" s="2"/>
      <c r="RHK56" s="2"/>
      <c r="RHL56" s="2"/>
      <c r="RHM56" s="2"/>
      <c r="RHN56" s="2"/>
      <c r="RHO56" s="2"/>
      <c r="RHP56" s="2"/>
      <c r="RHQ56" s="2"/>
      <c r="RHR56" s="2"/>
      <c r="RHS56" s="2"/>
      <c r="RHT56" s="2"/>
      <c r="RHU56" s="2"/>
      <c r="RHV56" s="2"/>
      <c r="RHW56" s="2"/>
      <c r="RHX56" s="2"/>
      <c r="RHY56" s="2"/>
      <c r="RHZ56" s="2"/>
      <c r="RIA56" s="2"/>
      <c r="RIB56" s="2"/>
      <c r="RIC56" s="2"/>
      <c r="RID56" s="2"/>
      <c r="RIE56" s="2"/>
      <c r="RIF56" s="2"/>
      <c r="RIG56" s="2"/>
      <c r="RIH56" s="2"/>
      <c r="RII56" s="2"/>
      <c r="RIJ56" s="2"/>
      <c r="RIK56" s="2"/>
      <c r="RIL56" s="2"/>
      <c r="RIM56" s="2"/>
      <c r="RIN56" s="2"/>
      <c r="RIO56" s="2"/>
      <c r="RIP56" s="2"/>
      <c r="RIQ56" s="2"/>
      <c r="RIR56" s="2"/>
      <c r="RIS56" s="2"/>
      <c r="RIT56" s="2"/>
      <c r="RIU56" s="2"/>
      <c r="RIV56" s="2"/>
      <c r="RIW56" s="2"/>
      <c r="RIX56" s="2"/>
      <c r="RIY56" s="2"/>
      <c r="RIZ56" s="2"/>
      <c r="RJA56" s="2"/>
      <c r="RJB56" s="2"/>
      <c r="RJC56" s="2"/>
      <c r="RJD56" s="2"/>
      <c r="RJE56" s="2"/>
      <c r="RJF56" s="2"/>
      <c r="RJG56" s="2"/>
      <c r="RJH56" s="2"/>
      <c r="RJI56" s="2"/>
      <c r="RJJ56" s="2"/>
      <c r="RJK56" s="2"/>
      <c r="RJL56" s="2"/>
      <c r="RJM56" s="2"/>
      <c r="RJN56" s="2"/>
      <c r="RJO56" s="2"/>
      <c r="RJP56" s="2"/>
      <c r="RJQ56" s="2"/>
      <c r="RJR56" s="2"/>
      <c r="RJS56" s="2"/>
      <c r="RJT56" s="2"/>
      <c r="RJU56" s="2"/>
      <c r="RJV56" s="2"/>
      <c r="RJW56" s="2"/>
      <c r="RJX56" s="2"/>
      <c r="RJY56" s="2"/>
      <c r="RJZ56" s="2"/>
      <c r="RKA56" s="2"/>
      <c r="RKB56" s="2"/>
      <c r="RKC56" s="2"/>
      <c r="RKD56" s="2"/>
      <c r="RKE56" s="2"/>
      <c r="RKF56" s="2"/>
      <c r="RKG56" s="2"/>
      <c r="RKH56" s="2"/>
      <c r="RKI56" s="2"/>
      <c r="RKJ56" s="2"/>
      <c r="RKK56" s="2"/>
      <c r="RKL56" s="2"/>
      <c r="RKM56" s="2"/>
      <c r="RKN56" s="2"/>
      <c r="RKO56" s="2"/>
      <c r="RKP56" s="2"/>
      <c r="RKQ56" s="2"/>
      <c r="RKR56" s="2"/>
      <c r="RKS56" s="2"/>
      <c r="RKT56" s="2"/>
      <c r="RKU56" s="2"/>
      <c r="RKV56" s="2"/>
      <c r="RKW56" s="2"/>
      <c r="RKX56" s="2"/>
      <c r="RKY56" s="2"/>
      <c r="RKZ56" s="2"/>
      <c r="RLA56" s="2"/>
      <c r="RLB56" s="2"/>
      <c r="RLC56" s="2"/>
      <c r="RLD56" s="2"/>
      <c r="RLE56" s="2"/>
      <c r="RLF56" s="2"/>
      <c r="RLG56" s="2"/>
      <c r="RLH56" s="2"/>
      <c r="RLI56" s="2"/>
      <c r="RLJ56" s="2"/>
      <c r="RLK56" s="2"/>
      <c r="RLL56" s="2"/>
      <c r="RLM56" s="2"/>
      <c r="RLN56" s="2"/>
      <c r="RLO56" s="2"/>
      <c r="RLP56" s="2"/>
      <c r="RLQ56" s="2"/>
      <c r="RLR56" s="2"/>
      <c r="RLS56" s="2"/>
      <c r="RLT56" s="2"/>
      <c r="RLU56" s="2"/>
      <c r="RLV56" s="2"/>
      <c r="RLW56" s="2"/>
      <c r="RLX56" s="2"/>
      <c r="RLY56" s="2"/>
      <c r="RLZ56" s="2"/>
      <c r="RMA56" s="2"/>
      <c r="RMB56" s="2"/>
      <c r="RMC56" s="2"/>
      <c r="RMD56" s="2"/>
      <c r="RME56" s="2"/>
      <c r="RMF56" s="2"/>
      <c r="RMG56" s="2"/>
      <c r="RMH56" s="2"/>
      <c r="RMI56" s="2"/>
      <c r="RMJ56" s="2"/>
      <c r="RMK56" s="2"/>
      <c r="RML56" s="2"/>
      <c r="RMM56" s="2"/>
      <c r="RMN56" s="2"/>
      <c r="RMO56" s="2"/>
      <c r="RMP56" s="2"/>
      <c r="RMQ56" s="2"/>
      <c r="RMR56" s="2"/>
      <c r="RMS56" s="2"/>
      <c r="RMT56" s="2"/>
      <c r="RMU56" s="2"/>
      <c r="RMV56" s="2"/>
      <c r="RMW56" s="2"/>
      <c r="RMX56" s="2"/>
      <c r="RMY56" s="2"/>
      <c r="RMZ56" s="2"/>
      <c r="RNA56" s="2"/>
      <c r="RNB56" s="2"/>
      <c r="RNC56" s="2"/>
      <c r="RND56" s="2"/>
      <c r="RNE56" s="2"/>
      <c r="RNF56" s="2"/>
      <c r="RNG56" s="2"/>
      <c r="RNH56" s="2"/>
      <c r="RNI56" s="2"/>
      <c r="RNJ56" s="2"/>
      <c r="RNK56" s="2"/>
      <c r="RNL56" s="2"/>
      <c r="RNM56" s="2"/>
      <c r="RNN56" s="2"/>
      <c r="RNO56" s="2"/>
      <c r="RNP56" s="2"/>
      <c r="RNQ56" s="2"/>
      <c r="RNR56" s="2"/>
      <c r="RNS56" s="2"/>
      <c r="RNT56" s="2"/>
      <c r="RNU56" s="2"/>
      <c r="RNV56" s="2"/>
      <c r="RNW56" s="2"/>
      <c r="RNX56" s="2"/>
      <c r="RNY56" s="2"/>
      <c r="RNZ56" s="2"/>
      <c r="ROA56" s="2"/>
      <c r="ROB56" s="2"/>
      <c r="ROC56" s="2"/>
      <c r="ROD56" s="2"/>
      <c r="ROE56" s="2"/>
      <c r="ROF56" s="2"/>
      <c r="ROG56" s="2"/>
      <c r="ROH56" s="2"/>
      <c r="ROI56" s="2"/>
      <c r="ROJ56" s="2"/>
      <c r="ROK56" s="2"/>
      <c r="ROL56" s="2"/>
      <c r="ROM56" s="2"/>
      <c r="RON56" s="2"/>
      <c r="ROO56" s="2"/>
      <c r="ROP56" s="2"/>
      <c r="ROQ56" s="2"/>
      <c r="ROR56" s="2"/>
      <c r="ROS56" s="2"/>
      <c r="ROT56" s="2"/>
      <c r="ROU56" s="2"/>
      <c r="ROV56" s="2"/>
      <c r="ROW56" s="2"/>
      <c r="ROX56" s="2"/>
      <c r="ROY56" s="2"/>
      <c r="ROZ56" s="2"/>
      <c r="RPA56" s="2"/>
      <c r="RPB56" s="2"/>
      <c r="RPC56" s="2"/>
      <c r="RPD56" s="2"/>
      <c r="RPE56" s="2"/>
      <c r="RPF56" s="2"/>
      <c r="RPG56" s="2"/>
      <c r="RPH56" s="2"/>
      <c r="RPI56" s="2"/>
      <c r="RPJ56" s="2"/>
      <c r="RPK56" s="2"/>
      <c r="RPL56" s="2"/>
      <c r="RPM56" s="2"/>
      <c r="RPN56" s="2"/>
      <c r="RPO56" s="2"/>
      <c r="RPP56" s="2"/>
      <c r="RPQ56" s="2"/>
      <c r="RPR56" s="2"/>
      <c r="RPS56" s="2"/>
      <c r="RPT56" s="2"/>
      <c r="RPU56" s="2"/>
      <c r="RPV56" s="2"/>
      <c r="RPW56" s="2"/>
      <c r="RPX56" s="2"/>
      <c r="RPY56" s="2"/>
      <c r="RPZ56" s="2"/>
      <c r="RQA56" s="2"/>
      <c r="RQB56" s="2"/>
      <c r="RQC56" s="2"/>
      <c r="RQD56" s="2"/>
      <c r="RQE56" s="2"/>
      <c r="RQF56" s="2"/>
      <c r="RQG56" s="2"/>
      <c r="RQH56" s="2"/>
      <c r="RQI56" s="2"/>
      <c r="RQJ56" s="2"/>
      <c r="RQK56" s="2"/>
      <c r="RQL56" s="2"/>
      <c r="RQM56" s="2"/>
      <c r="RQN56" s="2"/>
      <c r="RQO56" s="2"/>
      <c r="RQP56" s="2"/>
      <c r="RQQ56" s="2"/>
      <c r="RQR56" s="2"/>
      <c r="RQS56" s="2"/>
      <c r="RQT56" s="2"/>
      <c r="RQU56" s="2"/>
      <c r="RQV56" s="2"/>
      <c r="RQW56" s="2"/>
      <c r="RQX56" s="2"/>
      <c r="RQY56" s="2"/>
      <c r="RQZ56" s="2"/>
      <c r="RRA56" s="2"/>
      <c r="RRB56" s="2"/>
      <c r="RRC56" s="2"/>
      <c r="RRD56" s="2"/>
      <c r="RRE56" s="2"/>
      <c r="RRF56" s="2"/>
      <c r="RRG56" s="2"/>
      <c r="RRH56" s="2"/>
      <c r="RRI56" s="2"/>
      <c r="RRJ56" s="2"/>
      <c r="RRK56" s="2"/>
      <c r="RRL56" s="2"/>
      <c r="RRM56" s="2"/>
      <c r="RRN56" s="2"/>
      <c r="RRO56" s="2"/>
      <c r="RRP56" s="2"/>
      <c r="RRQ56" s="2"/>
      <c r="RRR56" s="2"/>
      <c r="RRS56" s="2"/>
      <c r="RRT56" s="2"/>
      <c r="RRU56" s="2"/>
      <c r="RRV56" s="2"/>
      <c r="RRW56" s="2"/>
      <c r="RRX56" s="2"/>
      <c r="RRY56" s="2"/>
      <c r="RRZ56" s="2"/>
      <c r="RSA56" s="2"/>
      <c r="RSB56" s="2"/>
      <c r="RSC56" s="2"/>
      <c r="RSD56" s="2"/>
      <c r="RSE56" s="2"/>
      <c r="RSF56" s="2"/>
      <c r="RSG56" s="2"/>
      <c r="RSH56" s="2"/>
      <c r="RSI56" s="2"/>
      <c r="RSJ56" s="2"/>
      <c r="RSK56" s="2"/>
      <c r="RSL56" s="2"/>
      <c r="RSM56" s="2"/>
      <c r="RSN56" s="2"/>
      <c r="RSO56" s="2"/>
      <c r="RSP56" s="2"/>
      <c r="RSQ56" s="2"/>
      <c r="RSR56" s="2"/>
      <c r="RSS56" s="2"/>
      <c r="RST56" s="2"/>
      <c r="RSU56" s="2"/>
      <c r="RSV56" s="2"/>
      <c r="RSW56" s="2"/>
      <c r="RSX56" s="2"/>
      <c r="RSY56" s="2"/>
      <c r="RSZ56" s="2"/>
      <c r="RTA56" s="2"/>
      <c r="RTB56" s="2"/>
      <c r="RTC56" s="2"/>
      <c r="RTD56" s="2"/>
      <c r="RTE56" s="2"/>
      <c r="RTF56" s="2"/>
      <c r="RTG56" s="2"/>
      <c r="RTH56" s="2"/>
      <c r="RTI56" s="2"/>
      <c r="RTJ56" s="2"/>
      <c r="RTK56" s="2"/>
      <c r="RTL56" s="2"/>
      <c r="RTM56" s="2"/>
      <c r="RTN56" s="2"/>
      <c r="RTO56" s="2"/>
      <c r="RTP56" s="2"/>
      <c r="RTQ56" s="2"/>
      <c r="RTR56" s="2"/>
      <c r="RTS56" s="2"/>
      <c r="RTT56" s="2"/>
      <c r="RTU56" s="2"/>
      <c r="RTV56" s="2"/>
      <c r="RTW56" s="2"/>
      <c r="RTX56" s="2"/>
      <c r="RTY56" s="2"/>
      <c r="RTZ56" s="2"/>
      <c r="RUA56" s="2"/>
      <c r="RUB56" s="2"/>
      <c r="RUC56" s="2"/>
      <c r="RUD56" s="2"/>
      <c r="RUE56" s="2"/>
      <c r="RUF56" s="2"/>
      <c r="RUG56" s="2"/>
      <c r="RUH56" s="2"/>
      <c r="RUI56" s="2"/>
      <c r="RUJ56" s="2"/>
      <c r="RUK56" s="2"/>
      <c r="RUL56" s="2"/>
      <c r="RUM56" s="2"/>
      <c r="RUN56" s="2"/>
      <c r="RUO56" s="2"/>
      <c r="RUP56" s="2"/>
      <c r="RUQ56" s="2"/>
      <c r="RUR56" s="2"/>
      <c r="RUS56" s="2"/>
      <c r="RUT56" s="2"/>
      <c r="RUU56" s="2"/>
      <c r="RUV56" s="2"/>
      <c r="RUW56" s="2"/>
      <c r="RUX56" s="2"/>
      <c r="RUY56" s="2"/>
      <c r="RUZ56" s="2"/>
      <c r="RVA56" s="2"/>
      <c r="RVB56" s="2"/>
      <c r="RVC56" s="2"/>
      <c r="RVD56" s="2"/>
      <c r="RVE56" s="2"/>
      <c r="RVF56" s="2"/>
      <c r="RVG56" s="2"/>
      <c r="RVH56" s="2"/>
      <c r="RVI56" s="2"/>
      <c r="RVJ56" s="2"/>
      <c r="RVK56" s="2"/>
      <c r="RVL56" s="2"/>
      <c r="RVM56" s="2"/>
      <c r="RVN56" s="2"/>
      <c r="RVO56" s="2"/>
      <c r="RVP56" s="2"/>
      <c r="RVQ56" s="2"/>
      <c r="RVR56" s="2"/>
      <c r="RVS56" s="2"/>
      <c r="RVT56" s="2"/>
      <c r="RVU56" s="2"/>
      <c r="RVV56" s="2"/>
      <c r="RVW56" s="2"/>
      <c r="RVX56" s="2"/>
      <c r="RVY56" s="2"/>
      <c r="RVZ56" s="2"/>
      <c r="RWA56" s="2"/>
      <c r="RWB56" s="2"/>
      <c r="RWC56" s="2"/>
      <c r="RWD56" s="2"/>
      <c r="RWE56" s="2"/>
      <c r="RWF56" s="2"/>
      <c r="RWG56" s="2"/>
      <c r="RWH56" s="2"/>
      <c r="RWI56" s="2"/>
      <c r="RWJ56" s="2"/>
      <c r="RWK56" s="2"/>
      <c r="RWL56" s="2"/>
      <c r="RWM56" s="2"/>
      <c r="RWN56" s="2"/>
      <c r="RWO56" s="2"/>
      <c r="RWP56" s="2"/>
      <c r="RWQ56" s="2"/>
      <c r="RWR56" s="2"/>
      <c r="RWS56" s="2"/>
      <c r="RWT56" s="2"/>
      <c r="RWU56" s="2"/>
      <c r="RWV56" s="2"/>
      <c r="RWW56" s="2"/>
      <c r="RWX56" s="2"/>
      <c r="RWY56" s="2"/>
      <c r="RWZ56" s="2"/>
      <c r="RXA56" s="2"/>
      <c r="RXB56" s="2"/>
      <c r="RXC56" s="2"/>
      <c r="RXD56" s="2"/>
      <c r="RXE56" s="2"/>
      <c r="RXF56" s="2"/>
      <c r="RXG56" s="2"/>
      <c r="RXH56" s="2"/>
      <c r="RXI56" s="2"/>
      <c r="RXJ56" s="2"/>
      <c r="RXK56" s="2"/>
      <c r="RXL56" s="2"/>
      <c r="RXM56" s="2"/>
      <c r="RXN56" s="2"/>
      <c r="RXO56" s="2"/>
      <c r="RXP56" s="2"/>
      <c r="RXQ56" s="2"/>
      <c r="RXR56" s="2"/>
      <c r="RXS56" s="2"/>
      <c r="RXT56" s="2"/>
      <c r="RXU56" s="2"/>
      <c r="RXV56" s="2"/>
      <c r="RXW56" s="2"/>
      <c r="RXX56" s="2"/>
      <c r="RXY56" s="2"/>
      <c r="RXZ56" s="2"/>
      <c r="RYA56" s="2"/>
      <c r="RYB56" s="2"/>
      <c r="RYC56" s="2"/>
      <c r="RYD56" s="2"/>
      <c r="RYE56" s="2"/>
      <c r="RYF56" s="2"/>
      <c r="RYG56" s="2"/>
      <c r="RYH56" s="2"/>
      <c r="RYI56" s="2"/>
      <c r="RYJ56" s="2"/>
      <c r="RYK56" s="2"/>
      <c r="RYL56" s="2"/>
      <c r="RYM56" s="2"/>
      <c r="RYN56" s="2"/>
      <c r="RYO56" s="2"/>
      <c r="RYP56" s="2"/>
      <c r="RYQ56" s="2"/>
      <c r="RYR56" s="2"/>
      <c r="RYS56" s="2"/>
      <c r="RYT56" s="2"/>
      <c r="RYU56" s="2"/>
      <c r="RYV56" s="2"/>
      <c r="RYW56" s="2"/>
      <c r="RYX56" s="2"/>
      <c r="RYY56" s="2"/>
      <c r="RYZ56" s="2"/>
      <c r="RZA56" s="2"/>
      <c r="RZB56" s="2"/>
      <c r="RZC56" s="2"/>
      <c r="RZD56" s="2"/>
      <c r="RZE56" s="2"/>
      <c r="RZF56" s="2"/>
      <c r="RZG56" s="2"/>
      <c r="RZH56" s="2"/>
      <c r="RZI56" s="2"/>
      <c r="RZJ56" s="2"/>
      <c r="RZK56" s="2"/>
      <c r="RZL56" s="2"/>
      <c r="RZM56" s="2"/>
      <c r="RZN56" s="2"/>
      <c r="RZO56" s="2"/>
      <c r="RZP56" s="2"/>
      <c r="RZQ56" s="2"/>
      <c r="RZR56" s="2"/>
      <c r="RZS56" s="2"/>
      <c r="RZT56" s="2"/>
      <c r="RZU56" s="2"/>
      <c r="RZV56" s="2"/>
      <c r="RZW56" s="2"/>
      <c r="RZX56" s="2"/>
      <c r="RZY56" s="2"/>
      <c r="RZZ56" s="2"/>
      <c r="SAA56" s="2"/>
      <c r="SAB56" s="2"/>
      <c r="SAC56" s="2"/>
      <c r="SAD56" s="2"/>
      <c r="SAE56" s="2"/>
      <c r="SAF56" s="2"/>
      <c r="SAG56" s="2"/>
      <c r="SAH56" s="2"/>
      <c r="SAI56" s="2"/>
      <c r="SAJ56" s="2"/>
      <c r="SAK56" s="2"/>
      <c r="SAL56" s="2"/>
      <c r="SAM56" s="2"/>
      <c r="SAN56" s="2"/>
      <c r="SAO56" s="2"/>
      <c r="SAP56" s="2"/>
      <c r="SAQ56" s="2"/>
      <c r="SAR56" s="2"/>
      <c r="SAS56" s="2"/>
      <c r="SAT56" s="2"/>
      <c r="SAU56" s="2"/>
      <c r="SAV56" s="2"/>
      <c r="SAW56" s="2"/>
      <c r="SAX56" s="2"/>
      <c r="SAY56" s="2"/>
      <c r="SAZ56" s="2"/>
      <c r="SBA56" s="2"/>
      <c r="SBB56" s="2"/>
      <c r="SBC56" s="2"/>
      <c r="SBD56" s="2"/>
      <c r="SBE56" s="2"/>
      <c r="SBF56" s="2"/>
    </row>
    <row r="57" spans="1:12902">
      <c r="A57" s="305" t="s">
        <v>568</v>
      </c>
      <c r="B57" s="302"/>
      <c r="C57" s="302"/>
      <c r="D57" s="302"/>
      <c r="E57" s="302"/>
    </row>
    <row r="58" spans="1:12902">
      <c r="A58" s="303" t="s">
        <v>567</v>
      </c>
      <c r="B58" s="302">
        <v>60</v>
      </c>
      <c r="C58" s="302">
        <v>60</v>
      </c>
      <c r="D58" s="302">
        <v>60</v>
      </c>
      <c r="E58" s="302">
        <v>60</v>
      </c>
      <c r="K58" s="309"/>
      <c r="L58" s="309"/>
    </row>
    <row r="61" spans="1:12902">
      <c r="A61" s="2" t="s">
        <v>566</v>
      </c>
      <c r="B61" s="299"/>
      <c r="C61" s="2"/>
      <c r="D61" s="2"/>
      <c r="E61" s="2"/>
      <c r="F61" s="299"/>
      <c r="G61" s="2"/>
      <c r="H61" s="299"/>
      <c r="I61" s="2"/>
      <c r="J61" s="299"/>
    </row>
    <row r="62" spans="1:12902">
      <c r="K62" s="309"/>
      <c r="L62" s="309"/>
      <c r="M62" s="309"/>
    </row>
    <row r="63" spans="1:12902">
      <c r="A63" s="305" t="s">
        <v>564</v>
      </c>
      <c r="B63" s="6">
        <v>2019</v>
      </c>
      <c r="C63" s="6">
        <v>2020</v>
      </c>
      <c r="D63" s="6">
        <v>2021</v>
      </c>
      <c r="E63" s="6">
        <v>2022</v>
      </c>
      <c r="K63" s="309"/>
      <c r="L63" s="309"/>
      <c r="M63" s="309"/>
    </row>
    <row r="64" spans="1:12902">
      <c r="A64" s="303" t="s">
        <v>561</v>
      </c>
      <c r="B64" s="302">
        <f>B7+B8+B9+B18+B28+B29+B30+B31+B32+B50+B58</f>
        <v>4962</v>
      </c>
      <c r="C64" s="302">
        <f>C7+C8+C9+C18+C28+C29+C30+C31+C32+C50+C58</f>
        <v>5905</v>
      </c>
      <c r="D64" s="302">
        <f>D7+D8+D9+D18+D28+D29+D30+D31+D32+D50+D58</f>
        <v>6728</v>
      </c>
      <c r="E64" s="302">
        <f>E7+E8+E9+E18+E28+E29+E30+E31+E32+E50+E58</f>
        <v>7580</v>
      </c>
      <c r="G64" s="4">
        <v>0.9</v>
      </c>
      <c r="K64" s="309"/>
      <c r="L64" s="309"/>
      <c r="M64" s="309"/>
    </row>
    <row r="65" spans="1:14">
      <c r="A65" s="303" t="s">
        <v>560</v>
      </c>
      <c r="B65" s="302">
        <f>B10+B11+B16+B17+B33+B34+B35+B36+B48</f>
        <v>776</v>
      </c>
      <c r="C65" s="302">
        <f>C10+C11+C16+C17+C33+C34+C35+C36+C48</f>
        <v>876</v>
      </c>
      <c r="D65" s="302">
        <f>D10+D11+D16+D17+D33+D34+D35+D36+D48</f>
        <v>951</v>
      </c>
      <c r="E65" s="302">
        <f>E10+E11+E16+E17+E33+E34+E35+E36+E48</f>
        <v>1041</v>
      </c>
      <c r="K65" s="309"/>
      <c r="L65" s="309"/>
      <c r="M65" s="309"/>
    </row>
    <row r="66" spans="1:14">
      <c r="A66" s="303" t="s">
        <v>559</v>
      </c>
      <c r="B66" s="302">
        <f>B12+B13+B19+B20+B23+B37+B38+B39+B40+B49</f>
        <v>346</v>
      </c>
      <c r="C66" s="302">
        <f>C12+C13+C19+C20+C23+C37+C38+C39+C40+C49</f>
        <v>571</v>
      </c>
      <c r="D66" s="302">
        <f>D12+D13+D19+D20+D23+D37+D38+D39+D40+D49</f>
        <v>841</v>
      </c>
      <c r="E66" s="302">
        <f>E12+E13+E19+E20+E23+E37+E38+E39+E40+E49</f>
        <v>1166</v>
      </c>
      <c r="K66" s="309"/>
      <c r="L66" s="309"/>
      <c r="M66" s="309"/>
    </row>
    <row r="67" spans="1:14">
      <c r="A67" s="303" t="s">
        <v>558</v>
      </c>
      <c r="B67" s="302">
        <f>B9+B13+B31+B36+B40+B41+B42+B43+B44</f>
        <v>1638</v>
      </c>
      <c r="C67" s="302">
        <f>C9+C13+C31+C36+C40+C41+C42+C43+C44</f>
        <v>2810</v>
      </c>
      <c r="D67" s="302">
        <f>D9+D13+D31+D36+D40+D41+D42+D43+D44</f>
        <v>3882</v>
      </c>
      <c r="E67" s="302">
        <f>E9+E13+E31+E36+E40+E41+E42+E43+E44</f>
        <v>5055</v>
      </c>
      <c r="K67" s="309"/>
      <c r="L67" s="309"/>
      <c r="M67" s="309"/>
    </row>
    <row r="68" spans="1:14">
      <c r="A68" s="303" t="s">
        <v>557</v>
      </c>
      <c r="B68" s="302">
        <f>B7+B10+B12-58</f>
        <v>2842</v>
      </c>
      <c r="C68" s="302">
        <f>C7+C10+C12-78</f>
        <v>2672</v>
      </c>
      <c r="D68" s="302">
        <f>D7+D10+D12-98</f>
        <v>2502</v>
      </c>
      <c r="E68" s="302">
        <f>E7+E10+E12-118</f>
        <v>2332</v>
      </c>
      <c r="K68" s="309"/>
      <c r="L68" s="309"/>
      <c r="M68" s="309"/>
    </row>
    <row r="69" spans="1:14">
      <c r="A69" s="303" t="s">
        <v>556</v>
      </c>
      <c r="B69" s="302">
        <f>B16+B18+B19+58</f>
        <v>80</v>
      </c>
      <c r="C69" s="302">
        <f>C16+C18+C19+78</f>
        <v>100</v>
      </c>
      <c r="D69" s="302">
        <f>D16+D18+D19+98</f>
        <v>120</v>
      </c>
      <c r="E69" s="302">
        <f>E16+E18+E19+118</f>
        <v>140</v>
      </c>
      <c r="K69" s="306"/>
      <c r="L69" s="306"/>
      <c r="M69" s="306"/>
      <c r="N69" s="306"/>
    </row>
    <row r="70" spans="1:14">
      <c r="A70" s="303" t="s">
        <v>555</v>
      </c>
      <c r="B70" s="302">
        <f>B8+B11+B17+B20</f>
        <v>391</v>
      </c>
      <c r="C70" s="302">
        <f>C8+C11+C17+C20</f>
        <v>331</v>
      </c>
      <c r="D70" s="302">
        <f>D8+D11+D17+D20</f>
        <v>271</v>
      </c>
      <c r="E70" s="302">
        <f>E8+E11+E17+E20</f>
        <v>211</v>
      </c>
      <c r="K70" s="309"/>
      <c r="L70" s="309"/>
      <c r="M70" s="309"/>
    </row>
    <row r="71" spans="1:14">
      <c r="A71" s="303" t="s">
        <v>554</v>
      </c>
      <c r="B71" s="302">
        <f>B32+B41</f>
        <v>8</v>
      </c>
      <c r="C71" s="302">
        <f>C32+C41</f>
        <v>10</v>
      </c>
      <c r="D71" s="302">
        <f>D32+D41</f>
        <v>12</v>
      </c>
      <c r="E71" s="302">
        <f>E32+E41</f>
        <v>15</v>
      </c>
    </row>
    <row r="72" spans="1:14">
      <c r="A72" s="303" t="s">
        <v>553</v>
      </c>
      <c r="B72" s="302">
        <f>B23+B28+B33+B37+B43+B48+B49+B50+B58</f>
        <v>634</v>
      </c>
      <c r="C72" s="302">
        <f>C23+C28+C33+C37+C43+C48+C49+C50+C58</f>
        <v>639</v>
      </c>
      <c r="D72" s="302">
        <f>D23+D28+D33+D37+D43+D48+D49+D50+D58</f>
        <v>644</v>
      </c>
      <c r="E72" s="302">
        <f>E23+E28+E33+E37+E43+E48+E49+E50+E58</f>
        <v>649</v>
      </c>
    </row>
    <row r="73" spans="1:14">
      <c r="A73" s="303" t="s">
        <v>552</v>
      </c>
      <c r="B73" s="302">
        <f>B29+B34+B38+B42</f>
        <v>455</v>
      </c>
      <c r="C73" s="302">
        <f>C29+C34+C38+C42</f>
        <v>685</v>
      </c>
      <c r="D73" s="302">
        <f>D29+D34+D38+D42</f>
        <v>916</v>
      </c>
      <c r="E73" s="302">
        <f>E29+E34+E38+E42</f>
        <v>1150</v>
      </c>
    </row>
    <row r="74" spans="1:14">
      <c r="A74" s="303" t="s">
        <v>551</v>
      </c>
      <c r="B74" s="302">
        <f>B30+B35+B39+B44+B45-35</f>
        <v>137</v>
      </c>
      <c r="C74" s="302">
        <f>C30+C35+C39+C44+C45-60</f>
        <v>240</v>
      </c>
      <c r="D74" s="302">
        <f>D30+D35+D39+D44+D45-85</f>
        <v>342</v>
      </c>
      <c r="E74" s="302">
        <f>E30+E35+E39+E44+E45-110</f>
        <v>440</v>
      </c>
    </row>
    <row r="75" spans="1:14">
      <c r="A75" s="303" t="s">
        <v>550</v>
      </c>
      <c r="B75" s="302">
        <v>35</v>
      </c>
      <c r="C75" s="302">
        <v>60</v>
      </c>
      <c r="D75" s="302">
        <v>85</v>
      </c>
      <c r="E75" s="302">
        <v>110</v>
      </c>
    </row>
    <row r="76" spans="1:14">
      <c r="A76" s="303" t="s">
        <v>549</v>
      </c>
      <c r="B76" s="302">
        <f>B74+B75</f>
        <v>172</v>
      </c>
      <c r="C76" s="302">
        <f>C74+C75</f>
        <v>300</v>
      </c>
      <c r="D76" s="302">
        <f>D74+D75</f>
        <v>427</v>
      </c>
      <c r="E76" s="302">
        <f>E74+E75</f>
        <v>550</v>
      </c>
    </row>
    <row r="77" spans="1:14">
      <c r="A77" s="303" t="s">
        <v>548</v>
      </c>
      <c r="B77" s="302">
        <f>B45</f>
        <v>10</v>
      </c>
      <c r="C77" s="302">
        <f>C45</f>
        <v>15</v>
      </c>
      <c r="D77" s="302">
        <f>D45</f>
        <v>20</v>
      </c>
      <c r="E77" s="302">
        <f>E45</f>
        <v>25</v>
      </c>
    </row>
    <row r="78" spans="1:14">
      <c r="A78" s="303" t="s">
        <v>546</v>
      </c>
      <c r="B78" s="302">
        <f>B21+B24</f>
        <v>2</v>
      </c>
      <c r="C78" s="302">
        <f>C21+C24</f>
        <v>2</v>
      </c>
      <c r="D78" s="302">
        <f>D21+D24</f>
        <v>2</v>
      </c>
      <c r="E78" s="302">
        <f>E21+E24</f>
        <v>2</v>
      </c>
    </row>
    <row r="79" spans="1:14">
      <c r="A79" s="308" t="s">
        <v>545</v>
      </c>
      <c r="B79" s="307">
        <f>B22</f>
        <v>1</v>
      </c>
      <c r="C79" s="307">
        <f>C22</f>
        <v>1</v>
      </c>
      <c r="D79" s="307">
        <f>D22</f>
        <v>1</v>
      </c>
      <c r="E79" s="307">
        <f>E22</f>
        <v>1</v>
      </c>
    </row>
    <row r="80" spans="1:14">
      <c r="A80" s="303" t="s">
        <v>544</v>
      </c>
      <c r="B80" s="302">
        <f>B21+B22+B24</f>
        <v>3</v>
      </c>
      <c r="C80" s="302">
        <f>C21+C22+C24</f>
        <v>3</v>
      </c>
      <c r="D80" s="302">
        <f>D21+D22+D24</f>
        <v>3</v>
      </c>
      <c r="E80" s="302">
        <f>E21+E22+E24</f>
        <v>3</v>
      </c>
      <c r="H80" s="306"/>
    </row>
    <row r="81" spans="1:10">
      <c r="A81" s="303" t="s">
        <v>543</v>
      </c>
      <c r="B81" s="302">
        <f>B21</f>
        <v>1</v>
      </c>
      <c r="C81" s="302">
        <f>C21</f>
        <v>1</v>
      </c>
      <c r="D81" s="302">
        <f>D21</f>
        <v>1</v>
      </c>
      <c r="E81" s="302">
        <f>E21</f>
        <v>1</v>
      </c>
    </row>
    <row r="82" spans="1:10">
      <c r="A82" s="303" t="s">
        <v>542</v>
      </c>
      <c r="B82" s="302">
        <f>B22+B24</f>
        <v>2</v>
      </c>
      <c r="C82" s="302">
        <f>C22+C24</f>
        <v>2</v>
      </c>
      <c r="D82" s="302">
        <f>D22+D24</f>
        <v>2</v>
      </c>
      <c r="E82" s="302">
        <f>E22+E24</f>
        <v>2</v>
      </c>
    </row>
    <row r="83" spans="1:10">
      <c r="B83" s="3">
        <f>SUM(B63:B82)</f>
        <v>14514</v>
      </c>
      <c r="C83" s="3">
        <f>SUM(C63:C82)</f>
        <v>17243</v>
      </c>
      <c r="D83" s="3">
        <f>SUM(D63:D82)</f>
        <v>19771</v>
      </c>
      <c r="E83" s="3">
        <f>SUM(E63:E82)</f>
        <v>22495</v>
      </c>
    </row>
    <row r="85" spans="1:10">
      <c r="A85" s="2" t="s">
        <v>565</v>
      </c>
      <c r="B85" s="299"/>
      <c r="C85" s="2"/>
      <c r="D85" s="2"/>
      <c r="E85" s="2"/>
      <c r="F85" s="299"/>
    </row>
    <row r="86" spans="1:10">
      <c r="A86" s="303"/>
      <c r="B86" s="302"/>
      <c r="C86" s="947">
        <v>2019</v>
      </c>
      <c r="D86" s="947"/>
      <c r="E86" s="947">
        <v>2020</v>
      </c>
      <c r="F86" s="947"/>
      <c r="G86" s="947">
        <v>2021</v>
      </c>
      <c r="H86" s="947"/>
      <c r="I86" s="947">
        <v>2022</v>
      </c>
      <c r="J86" s="947"/>
    </row>
    <row r="87" spans="1:10">
      <c r="A87" s="305" t="s">
        <v>564</v>
      </c>
      <c r="B87" s="6" t="s">
        <v>563</v>
      </c>
      <c r="C87" s="6" t="s">
        <v>3</v>
      </c>
      <c r="D87" s="6" t="s">
        <v>562</v>
      </c>
      <c r="E87" s="6" t="s">
        <v>3</v>
      </c>
      <c r="F87" s="6" t="s">
        <v>562</v>
      </c>
      <c r="G87" s="6" t="s">
        <v>3</v>
      </c>
      <c r="H87" s="6" t="s">
        <v>562</v>
      </c>
      <c r="I87" s="6" t="s">
        <v>3</v>
      </c>
      <c r="J87" s="6" t="s">
        <v>562</v>
      </c>
    </row>
    <row r="88" spans="1:10">
      <c r="A88" s="303" t="s">
        <v>561</v>
      </c>
      <c r="B88" s="302">
        <v>4.75</v>
      </c>
      <c r="C88" s="57">
        <f t="shared" ref="C88:C99" si="0">B64*12</f>
        <v>59544</v>
      </c>
      <c r="D88" s="304">
        <f t="shared" ref="D88:D106" si="1">B88*C88</f>
        <v>282834</v>
      </c>
      <c r="E88" s="57">
        <f t="shared" ref="E88:E99" si="2">C64*12</f>
        <v>70860</v>
      </c>
      <c r="F88" s="57">
        <f t="shared" ref="F88:F106" si="3">B88*E88</f>
        <v>336585</v>
      </c>
      <c r="G88" s="57">
        <f t="shared" ref="G88:G99" si="4">D64*12</f>
        <v>80736</v>
      </c>
      <c r="H88" s="57">
        <f t="shared" ref="H88:H106" si="5">B88*G88</f>
        <v>383496</v>
      </c>
      <c r="I88" s="57">
        <f t="shared" ref="I88:I99" si="6">E64*12</f>
        <v>90960</v>
      </c>
      <c r="J88" s="57">
        <f t="shared" ref="J88:J106" si="7">B88*I88</f>
        <v>432060</v>
      </c>
    </row>
    <row r="89" spans="1:10">
      <c r="A89" s="303" t="s">
        <v>560</v>
      </c>
      <c r="B89" s="302">
        <v>5.0999999999999996</v>
      </c>
      <c r="C89" s="57">
        <f t="shared" si="0"/>
        <v>9312</v>
      </c>
      <c r="D89" s="304">
        <f t="shared" si="1"/>
        <v>47491.199999999997</v>
      </c>
      <c r="E89" s="57">
        <f t="shared" si="2"/>
        <v>10512</v>
      </c>
      <c r="F89" s="57">
        <f t="shared" si="3"/>
        <v>53611.199999999997</v>
      </c>
      <c r="G89" s="57">
        <f t="shared" si="4"/>
        <v>11412</v>
      </c>
      <c r="H89" s="57">
        <f t="shared" si="5"/>
        <v>58201.2</v>
      </c>
      <c r="I89" s="57">
        <f t="shared" si="6"/>
        <v>12492</v>
      </c>
      <c r="J89" s="57">
        <f t="shared" si="7"/>
        <v>63709.2</v>
      </c>
    </row>
    <row r="90" spans="1:10">
      <c r="A90" s="303" t="s">
        <v>559</v>
      </c>
      <c r="B90" s="302">
        <v>11.49</v>
      </c>
      <c r="C90" s="57">
        <f t="shared" si="0"/>
        <v>4152</v>
      </c>
      <c r="D90" s="304">
        <f t="shared" si="1"/>
        <v>47706.48</v>
      </c>
      <c r="E90" s="57">
        <f t="shared" si="2"/>
        <v>6852</v>
      </c>
      <c r="F90" s="57">
        <f t="shared" si="3"/>
        <v>78729.48</v>
      </c>
      <c r="G90" s="57">
        <f t="shared" si="4"/>
        <v>10092</v>
      </c>
      <c r="H90" s="57">
        <f t="shared" si="5"/>
        <v>115957.08</v>
      </c>
      <c r="I90" s="57">
        <f t="shared" si="6"/>
        <v>13992</v>
      </c>
      <c r="J90" s="57">
        <f t="shared" si="7"/>
        <v>160768.08000000002</v>
      </c>
    </row>
    <row r="91" spans="1:10">
      <c r="A91" s="303" t="s">
        <v>558</v>
      </c>
      <c r="B91" s="302">
        <v>3.67</v>
      </c>
      <c r="C91" s="57">
        <f t="shared" si="0"/>
        <v>19656</v>
      </c>
      <c r="D91" s="304">
        <f t="shared" si="1"/>
        <v>72137.52</v>
      </c>
      <c r="E91" s="57">
        <f t="shared" si="2"/>
        <v>33720</v>
      </c>
      <c r="F91" s="57">
        <f t="shared" si="3"/>
        <v>123752.4</v>
      </c>
      <c r="G91" s="57">
        <f t="shared" si="4"/>
        <v>46584</v>
      </c>
      <c r="H91" s="57">
        <f t="shared" si="5"/>
        <v>170963.28</v>
      </c>
      <c r="I91" s="57">
        <f t="shared" si="6"/>
        <v>60660</v>
      </c>
      <c r="J91" s="57">
        <f t="shared" si="7"/>
        <v>222622.19999999998</v>
      </c>
    </row>
    <row r="92" spans="1:10">
      <c r="A92" s="303" t="s">
        <v>557</v>
      </c>
      <c r="B92" s="302">
        <v>2.7</v>
      </c>
      <c r="C92" s="57">
        <f t="shared" si="0"/>
        <v>34104</v>
      </c>
      <c r="D92" s="304">
        <f t="shared" si="1"/>
        <v>92080.8</v>
      </c>
      <c r="E92" s="57">
        <f t="shared" si="2"/>
        <v>32064</v>
      </c>
      <c r="F92" s="57">
        <f t="shared" si="3"/>
        <v>86572.800000000003</v>
      </c>
      <c r="G92" s="57">
        <f t="shared" si="4"/>
        <v>30024</v>
      </c>
      <c r="H92" s="57">
        <f t="shared" si="5"/>
        <v>81064.800000000003</v>
      </c>
      <c r="I92" s="57">
        <f t="shared" si="6"/>
        <v>27984</v>
      </c>
      <c r="J92" s="57">
        <f t="shared" si="7"/>
        <v>75556.800000000003</v>
      </c>
    </row>
    <row r="93" spans="1:10">
      <c r="A93" s="303" t="s">
        <v>556</v>
      </c>
      <c r="B93" s="302">
        <v>9.3000000000000007</v>
      </c>
      <c r="C93" s="57">
        <f t="shared" si="0"/>
        <v>960</v>
      </c>
      <c r="D93" s="301">
        <f t="shared" si="1"/>
        <v>8928</v>
      </c>
      <c r="E93" s="57">
        <f t="shared" si="2"/>
        <v>1200</v>
      </c>
      <c r="F93" s="57">
        <f t="shared" si="3"/>
        <v>11160</v>
      </c>
      <c r="G93" s="57">
        <f t="shared" si="4"/>
        <v>1440</v>
      </c>
      <c r="H93" s="57">
        <f t="shared" si="5"/>
        <v>13392.000000000002</v>
      </c>
      <c r="I93" s="57">
        <f t="shared" si="6"/>
        <v>1680</v>
      </c>
      <c r="J93" s="57">
        <f t="shared" si="7"/>
        <v>15624.000000000002</v>
      </c>
    </row>
    <row r="94" spans="1:10">
      <c r="A94" s="303" t="s">
        <v>555</v>
      </c>
      <c r="B94" s="302">
        <v>1.78</v>
      </c>
      <c r="C94" s="57">
        <f t="shared" si="0"/>
        <v>4692</v>
      </c>
      <c r="D94" s="301">
        <f t="shared" si="1"/>
        <v>8351.76</v>
      </c>
      <c r="E94" s="57">
        <f t="shared" si="2"/>
        <v>3972</v>
      </c>
      <c r="F94" s="57">
        <f t="shared" si="3"/>
        <v>7070.16</v>
      </c>
      <c r="G94" s="57">
        <f t="shared" si="4"/>
        <v>3252</v>
      </c>
      <c r="H94" s="57">
        <f t="shared" si="5"/>
        <v>5788.56</v>
      </c>
      <c r="I94" s="57">
        <f t="shared" si="6"/>
        <v>2532</v>
      </c>
      <c r="J94" s="57">
        <f t="shared" si="7"/>
        <v>4506.96</v>
      </c>
    </row>
    <row r="95" spans="1:10">
      <c r="A95" s="303" t="s">
        <v>554</v>
      </c>
      <c r="B95" s="302">
        <v>300</v>
      </c>
      <c r="C95" s="57">
        <f t="shared" si="0"/>
        <v>96</v>
      </c>
      <c r="D95" s="301">
        <f t="shared" si="1"/>
        <v>28800</v>
      </c>
      <c r="E95" s="57">
        <f t="shared" si="2"/>
        <v>120</v>
      </c>
      <c r="F95" s="57">
        <f t="shared" si="3"/>
        <v>36000</v>
      </c>
      <c r="G95" s="57">
        <f t="shared" si="4"/>
        <v>144</v>
      </c>
      <c r="H95" s="57">
        <f t="shared" si="5"/>
        <v>43200</v>
      </c>
      <c r="I95" s="57">
        <f t="shared" si="6"/>
        <v>180</v>
      </c>
      <c r="J95" s="57">
        <f t="shared" si="7"/>
        <v>54000</v>
      </c>
    </row>
    <row r="96" spans="1:10">
      <c r="A96" s="303" t="s">
        <v>553</v>
      </c>
      <c r="B96" s="302">
        <v>60.8</v>
      </c>
      <c r="C96" s="57">
        <f t="shared" si="0"/>
        <v>7608</v>
      </c>
      <c r="D96" s="304">
        <f t="shared" si="1"/>
        <v>462566.39999999997</v>
      </c>
      <c r="E96" s="57">
        <f t="shared" si="2"/>
        <v>7668</v>
      </c>
      <c r="F96" s="57">
        <f t="shared" si="3"/>
        <v>466214.39999999997</v>
      </c>
      <c r="G96" s="57">
        <f t="shared" si="4"/>
        <v>7728</v>
      </c>
      <c r="H96" s="57">
        <f t="shared" si="5"/>
        <v>469862.39999999997</v>
      </c>
      <c r="I96" s="57">
        <f t="shared" si="6"/>
        <v>7788</v>
      </c>
      <c r="J96" s="57">
        <f t="shared" si="7"/>
        <v>473510.39999999997</v>
      </c>
    </row>
    <row r="97" spans="1:11">
      <c r="A97" s="303" t="s">
        <v>552</v>
      </c>
      <c r="B97" s="302">
        <v>14.5</v>
      </c>
      <c r="C97" s="57">
        <f t="shared" si="0"/>
        <v>5460</v>
      </c>
      <c r="D97" s="304">
        <f t="shared" si="1"/>
        <v>79170</v>
      </c>
      <c r="E97" s="57">
        <f t="shared" si="2"/>
        <v>8220</v>
      </c>
      <c r="F97" s="57">
        <f t="shared" si="3"/>
        <v>119190</v>
      </c>
      <c r="G97" s="57">
        <f t="shared" si="4"/>
        <v>10992</v>
      </c>
      <c r="H97" s="57">
        <f t="shared" si="5"/>
        <v>159384</v>
      </c>
      <c r="I97" s="57">
        <f t="shared" si="6"/>
        <v>13800</v>
      </c>
      <c r="J97" s="57">
        <f t="shared" si="7"/>
        <v>200100</v>
      </c>
    </row>
    <row r="98" spans="1:11">
      <c r="A98" s="303" t="s">
        <v>551</v>
      </c>
      <c r="B98" s="302">
        <v>60</v>
      </c>
      <c r="C98" s="57">
        <f t="shared" si="0"/>
        <v>1644</v>
      </c>
      <c r="D98" s="304">
        <f t="shared" si="1"/>
        <v>98640</v>
      </c>
      <c r="E98" s="57">
        <f t="shared" si="2"/>
        <v>2880</v>
      </c>
      <c r="F98" s="57">
        <f t="shared" si="3"/>
        <v>172800</v>
      </c>
      <c r="G98" s="57">
        <f t="shared" si="4"/>
        <v>4104</v>
      </c>
      <c r="H98" s="57">
        <f t="shared" si="5"/>
        <v>246240</v>
      </c>
      <c r="I98" s="57">
        <f t="shared" si="6"/>
        <v>5280</v>
      </c>
      <c r="J98" s="57">
        <f t="shared" si="7"/>
        <v>316800</v>
      </c>
    </row>
    <row r="99" spans="1:11">
      <c r="A99" s="303" t="s">
        <v>550</v>
      </c>
      <c r="B99" s="302">
        <v>60</v>
      </c>
      <c r="C99" s="57">
        <f t="shared" si="0"/>
        <v>420</v>
      </c>
      <c r="D99" s="301">
        <f t="shared" si="1"/>
        <v>25200</v>
      </c>
      <c r="E99" s="57">
        <f t="shared" si="2"/>
        <v>720</v>
      </c>
      <c r="F99" s="57">
        <f t="shared" si="3"/>
        <v>43200</v>
      </c>
      <c r="G99" s="57">
        <f t="shared" si="4"/>
        <v>1020</v>
      </c>
      <c r="H99" s="57">
        <f t="shared" si="5"/>
        <v>61200</v>
      </c>
      <c r="I99" s="57">
        <f t="shared" si="6"/>
        <v>1320</v>
      </c>
      <c r="J99" s="57">
        <f t="shared" si="7"/>
        <v>79200</v>
      </c>
      <c r="K99" s="4" t="s">
        <v>547</v>
      </c>
    </row>
    <row r="100" spans="1:11">
      <c r="A100" s="303" t="s">
        <v>549</v>
      </c>
      <c r="B100" s="302">
        <v>32.86</v>
      </c>
      <c r="C100" s="57">
        <f>C98*2+C99</f>
        <v>3708</v>
      </c>
      <c r="D100" s="304">
        <f t="shared" si="1"/>
        <v>121844.88</v>
      </c>
      <c r="E100" s="57">
        <f>(C74*2+C75*1)*12</f>
        <v>6480</v>
      </c>
      <c r="F100" s="57">
        <f t="shared" si="3"/>
        <v>212932.8</v>
      </c>
      <c r="G100" s="57">
        <f>(D74*2+D75*1)*12</f>
        <v>9228</v>
      </c>
      <c r="H100" s="57">
        <f t="shared" si="5"/>
        <v>303232.08</v>
      </c>
      <c r="I100" s="57">
        <f>(E74*2+E75*1)*12</f>
        <v>11880</v>
      </c>
      <c r="J100" s="57">
        <f t="shared" si="7"/>
        <v>390376.8</v>
      </c>
    </row>
    <row r="101" spans="1:11">
      <c r="A101" s="303" t="s">
        <v>548</v>
      </c>
      <c r="B101" s="302">
        <v>55</v>
      </c>
      <c r="C101" s="57">
        <f>B77*12</f>
        <v>120</v>
      </c>
      <c r="D101" s="301">
        <f t="shared" si="1"/>
        <v>6600</v>
      </c>
      <c r="E101" s="57">
        <f>C77*12</f>
        <v>180</v>
      </c>
      <c r="F101" s="57">
        <f t="shared" si="3"/>
        <v>9900</v>
      </c>
      <c r="G101" s="57">
        <f>D77*12</f>
        <v>240</v>
      </c>
      <c r="H101" s="57">
        <f t="shared" si="5"/>
        <v>13200</v>
      </c>
      <c r="I101" s="57">
        <f>E77*12</f>
        <v>300</v>
      </c>
      <c r="J101" s="57">
        <f t="shared" si="7"/>
        <v>16500</v>
      </c>
      <c r="K101" s="4" t="s">
        <v>547</v>
      </c>
    </row>
    <row r="102" spans="1:11">
      <c r="A102" s="303" t="s">
        <v>546</v>
      </c>
      <c r="B102" s="302">
        <v>6.83</v>
      </c>
      <c r="C102" s="57">
        <f>B78*3*12</f>
        <v>72</v>
      </c>
      <c r="D102" s="301">
        <f t="shared" si="1"/>
        <v>491.76</v>
      </c>
      <c r="E102" s="57">
        <f>C78*3*12</f>
        <v>72</v>
      </c>
      <c r="F102" s="57">
        <f t="shared" si="3"/>
        <v>491.76</v>
      </c>
      <c r="G102" s="57">
        <f>D78*3*12</f>
        <v>72</v>
      </c>
      <c r="H102" s="57">
        <f t="shared" si="5"/>
        <v>491.76</v>
      </c>
      <c r="I102" s="57">
        <f>E78*3*12</f>
        <v>72</v>
      </c>
      <c r="J102" s="57">
        <f t="shared" si="7"/>
        <v>491.76</v>
      </c>
    </row>
    <row r="103" spans="1:11">
      <c r="A103" s="303" t="s">
        <v>545</v>
      </c>
      <c r="B103" s="302">
        <v>2</v>
      </c>
      <c r="C103" s="57">
        <f>B79*3*12+50</f>
        <v>86</v>
      </c>
      <c r="D103" s="301">
        <f t="shared" si="1"/>
        <v>172</v>
      </c>
      <c r="E103" s="57">
        <f>C79*3*12+50</f>
        <v>86</v>
      </c>
      <c r="F103" s="57">
        <f t="shared" si="3"/>
        <v>172</v>
      </c>
      <c r="G103" s="57">
        <f>D79*3*12+50</f>
        <v>86</v>
      </c>
      <c r="H103" s="57">
        <f t="shared" si="5"/>
        <v>172</v>
      </c>
      <c r="I103" s="57">
        <f>E79*3*12+50</f>
        <v>86</v>
      </c>
      <c r="J103" s="57">
        <f t="shared" si="7"/>
        <v>172</v>
      </c>
    </row>
    <row r="104" spans="1:11">
      <c r="A104" s="303" t="s">
        <v>544</v>
      </c>
      <c r="B104" s="302">
        <v>1.2</v>
      </c>
      <c r="C104" s="57">
        <f>B80*3*12</f>
        <v>108</v>
      </c>
      <c r="D104" s="301">
        <f t="shared" si="1"/>
        <v>129.6</v>
      </c>
      <c r="E104" s="57">
        <f>C80*3*12</f>
        <v>108</v>
      </c>
      <c r="F104" s="57">
        <f t="shared" si="3"/>
        <v>129.6</v>
      </c>
      <c r="G104" s="57">
        <f>D80*3*12</f>
        <v>108</v>
      </c>
      <c r="H104" s="57">
        <f t="shared" si="5"/>
        <v>129.6</v>
      </c>
      <c r="I104" s="57">
        <f>E80*3*12</f>
        <v>108</v>
      </c>
      <c r="J104" s="57">
        <f t="shared" si="7"/>
        <v>129.6</v>
      </c>
    </row>
    <row r="105" spans="1:11">
      <c r="A105" s="303" t="s">
        <v>543</v>
      </c>
      <c r="B105" s="302">
        <v>1.3</v>
      </c>
      <c r="C105" s="57">
        <f>B81*3*12+25</f>
        <v>61</v>
      </c>
      <c r="D105" s="301">
        <f t="shared" si="1"/>
        <v>79.3</v>
      </c>
      <c r="E105" s="57">
        <f>C81*3*12+25</f>
        <v>61</v>
      </c>
      <c r="F105" s="57">
        <f t="shared" si="3"/>
        <v>79.3</v>
      </c>
      <c r="G105" s="57">
        <f>D81*3*12+25</f>
        <v>61</v>
      </c>
      <c r="H105" s="57">
        <f t="shared" si="5"/>
        <v>79.3</v>
      </c>
      <c r="I105" s="57">
        <f>E81*3*12+25</f>
        <v>61</v>
      </c>
      <c r="J105" s="57">
        <f t="shared" si="7"/>
        <v>79.3</v>
      </c>
    </row>
    <row r="106" spans="1:11">
      <c r="A106" s="303" t="s">
        <v>542</v>
      </c>
      <c r="B106" s="302">
        <v>12.16</v>
      </c>
      <c r="C106" s="57">
        <f>B82*3*12</f>
        <v>72</v>
      </c>
      <c r="D106" s="301">
        <f t="shared" si="1"/>
        <v>875.52</v>
      </c>
      <c r="E106" s="57">
        <f>C82*3*12</f>
        <v>72</v>
      </c>
      <c r="F106" s="57">
        <f t="shared" si="3"/>
        <v>875.52</v>
      </c>
      <c r="G106" s="57">
        <f>D82*3*12</f>
        <v>72</v>
      </c>
      <c r="H106" s="57">
        <f t="shared" si="5"/>
        <v>875.52</v>
      </c>
      <c r="I106" s="57">
        <f>E82*3*12</f>
        <v>72</v>
      </c>
      <c r="J106" s="57">
        <f t="shared" si="7"/>
        <v>875.52</v>
      </c>
    </row>
    <row r="107" spans="1:11">
      <c r="A107" s="300" t="s">
        <v>541</v>
      </c>
      <c r="B107" s="299"/>
      <c r="C107" s="299"/>
      <c r="D107" s="16">
        <f>SUM(D88:D106)</f>
        <v>1384099.2200000002</v>
      </c>
      <c r="E107" s="16"/>
      <c r="F107" s="16">
        <f>SUM(F88:F106)</f>
        <v>1759466.4200000002</v>
      </c>
      <c r="G107" s="16"/>
      <c r="H107" s="16">
        <f>SUM(H88:H106)</f>
        <v>2126929.5799999996</v>
      </c>
      <c r="I107" s="16"/>
      <c r="J107" s="16">
        <f>SUM(J88:J106)</f>
        <v>2507082.6199999992</v>
      </c>
    </row>
    <row r="108" spans="1:11">
      <c r="A108" s="298" t="s">
        <v>540</v>
      </c>
      <c r="D108" s="296">
        <f>D107*0.28</f>
        <v>387547.7816000001</v>
      </c>
      <c r="E108" s="296"/>
      <c r="F108" s="296">
        <f>F107*0.28</f>
        <v>492650.5976000001</v>
      </c>
      <c r="G108" s="297"/>
      <c r="H108" s="296">
        <f>H107*0.28</f>
        <v>595540.28239999991</v>
      </c>
      <c r="I108" s="297"/>
      <c r="J108" s="296">
        <f>J107*0.28</f>
        <v>701983.13359999983</v>
      </c>
    </row>
    <row r="109" spans="1:11">
      <c r="A109" s="295" t="s">
        <v>18</v>
      </c>
      <c r="D109" s="16">
        <f>SUM(D107:D108)</f>
        <v>1771647.0016000003</v>
      </c>
      <c r="E109" s="16"/>
      <c r="F109" s="16">
        <f>SUM(F107:F108)</f>
        <v>2252117.0176000004</v>
      </c>
      <c r="G109" s="16"/>
      <c r="H109" s="16">
        <f>SUM(H107:H108)</f>
        <v>2722469.8623999995</v>
      </c>
      <c r="I109" s="16"/>
      <c r="J109" s="16">
        <f>SUM(J107:J108)</f>
        <v>3209065.753599999</v>
      </c>
    </row>
  </sheetData>
  <mergeCells count="4">
    <mergeCell ref="C86:D86"/>
    <mergeCell ref="E86:F86"/>
    <mergeCell ref="G86:H86"/>
    <mergeCell ref="I86:J86"/>
  </mergeCells>
  <pageMargins left="0.7" right="0.7" top="0.75" bottom="0.75" header="0.3" footer="0.3"/>
  <pageSetup orientation="portrait"/>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workbookViewId="0">
      <selection activeCell="M16" sqref="M16"/>
    </sheetView>
  </sheetViews>
  <sheetFormatPr defaultColWidth="12.42578125" defaultRowHeight="15.75"/>
  <cols>
    <col min="1" max="1" width="10.85546875" style="695" customWidth="1"/>
    <col min="2" max="2" width="21.85546875" style="695" customWidth="1"/>
    <col min="3" max="4" width="16.140625" style="695" customWidth="1"/>
    <col min="5" max="5" width="16.42578125" style="695" bestFit="1" customWidth="1"/>
    <col min="6" max="7" width="16.140625" style="695" bestFit="1" customWidth="1"/>
    <col min="8" max="16384" width="12.42578125" style="695"/>
  </cols>
  <sheetData>
    <row r="1" spans="1:7" customFormat="1" ht="19.5">
      <c r="A1" s="1036" t="s">
        <v>96</v>
      </c>
      <c r="B1" s="1037"/>
      <c r="C1" s="1037"/>
      <c r="D1" s="1037"/>
      <c r="E1" s="1037"/>
      <c r="F1" s="1037"/>
      <c r="G1" s="1038"/>
    </row>
    <row r="2" spans="1:7" ht="16.5" thickBot="1">
      <c r="A2" s="703" t="s">
        <v>212</v>
      </c>
      <c r="B2" s="704" t="s">
        <v>890</v>
      </c>
      <c r="C2" s="704" t="s">
        <v>1111</v>
      </c>
      <c r="D2" s="704" t="s">
        <v>55</v>
      </c>
      <c r="E2" s="704" t="s">
        <v>56</v>
      </c>
      <c r="F2" s="704" t="s">
        <v>57</v>
      </c>
      <c r="G2" s="704" t="s">
        <v>58</v>
      </c>
    </row>
    <row r="3" spans="1:7" ht="16.5" thickTop="1">
      <c r="A3" s="697"/>
      <c r="B3" s="698" t="s">
        <v>1094</v>
      </c>
      <c r="C3" s="699">
        <f>SUM(C4:C8)</f>
        <v>8780000</v>
      </c>
      <c r="D3" s="699">
        <f>SUM(D4:D8)</f>
        <v>9306000</v>
      </c>
      <c r="E3" s="699">
        <f>SUM(E4:E8)</f>
        <v>9936000</v>
      </c>
      <c r="F3" s="699">
        <f>SUM(F4:F8)</f>
        <v>10586000</v>
      </c>
      <c r="G3" s="699">
        <f>SUM(G4:G8)</f>
        <v>11106000</v>
      </c>
    </row>
    <row r="4" spans="1:7">
      <c r="A4" s="700" t="s">
        <v>1102</v>
      </c>
      <c r="B4" s="701" t="s">
        <v>1103</v>
      </c>
      <c r="C4" s="702">
        <v>1400000</v>
      </c>
      <c r="D4" s="702">
        <v>1400000</v>
      </c>
      <c r="E4" s="702">
        <v>1400000</v>
      </c>
      <c r="F4" s="702">
        <v>1400000</v>
      </c>
      <c r="G4" s="702">
        <v>1400000</v>
      </c>
    </row>
    <row r="5" spans="1:7">
      <c r="A5" s="700" t="s">
        <v>1104</v>
      </c>
      <c r="B5" s="701" t="s">
        <v>921</v>
      </c>
      <c r="C5" s="702">
        <v>6274000</v>
      </c>
      <c r="D5" s="702">
        <v>6800000</v>
      </c>
      <c r="E5" s="702">
        <v>7400000</v>
      </c>
      <c r="F5" s="702">
        <v>8000000</v>
      </c>
      <c r="G5" s="702">
        <v>8500000</v>
      </c>
    </row>
    <row r="6" spans="1:7">
      <c r="A6" s="700" t="s">
        <v>1105</v>
      </c>
      <c r="B6" s="701" t="s">
        <v>1106</v>
      </c>
      <c r="C6" s="702">
        <v>770000</v>
      </c>
      <c r="D6" s="702">
        <v>770000</v>
      </c>
      <c r="E6" s="702">
        <v>800000</v>
      </c>
      <c r="F6" s="702">
        <v>850000</v>
      </c>
      <c r="G6" s="702">
        <v>870000</v>
      </c>
    </row>
    <row r="7" spans="1:7" ht="18.75" customHeight="1">
      <c r="A7" s="700" t="s">
        <v>1107</v>
      </c>
      <c r="B7" s="701" t="s">
        <v>1108</v>
      </c>
      <c r="C7" s="702">
        <v>36000</v>
      </c>
      <c r="D7" s="702">
        <v>36000</v>
      </c>
      <c r="E7" s="702">
        <v>36000</v>
      </c>
      <c r="F7" s="702">
        <v>36000</v>
      </c>
      <c r="G7" s="702">
        <v>36000</v>
      </c>
    </row>
    <row r="8" spans="1:7">
      <c r="A8" s="700" t="s">
        <v>1109</v>
      </c>
      <c r="B8" s="701" t="s">
        <v>1110</v>
      </c>
      <c r="C8" s="702">
        <v>300000</v>
      </c>
      <c r="D8" s="702">
        <v>300000</v>
      </c>
      <c r="E8" s="702">
        <v>300000</v>
      </c>
      <c r="F8" s="702">
        <v>300000</v>
      </c>
      <c r="G8" s="702">
        <v>300000</v>
      </c>
    </row>
    <row r="10" spans="1:7">
      <c r="D10" s="695">
        <f>D5/C5</f>
        <v>1.0838380618425247</v>
      </c>
      <c r="E10" s="695">
        <f>E5/D5</f>
        <v>1.088235294117647</v>
      </c>
      <c r="F10" s="695">
        <f>F5/E5</f>
        <v>1.0810810810810811</v>
      </c>
      <c r="G10" s="695">
        <f>G5/F5</f>
        <v>1.0625</v>
      </c>
    </row>
    <row r="14" spans="1:7">
      <c r="D14" s="696"/>
      <c r="E14" s="696"/>
    </row>
  </sheetData>
  <mergeCells count="1">
    <mergeCell ref="A1:G1"/>
  </mergeCells>
  <pageMargins left="0.75" right="0.75" top="1" bottom="1" header="0.5" footer="0.5"/>
  <pageSetup paperSize="9" orientation="landscape"/>
  <tableParts count="1">
    <tablePart r:id="rId1"/>
  </tableParts>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46"/>
  <sheetViews>
    <sheetView topLeftCell="A4" workbookViewId="0">
      <selection activeCell="M16" sqref="M16"/>
    </sheetView>
  </sheetViews>
  <sheetFormatPr defaultColWidth="14.42578125" defaultRowHeight="15" customHeight="1"/>
  <cols>
    <col min="1" max="1" width="14.42578125" style="649"/>
    <col min="2" max="2" width="26" style="649" customWidth="1"/>
    <col min="3" max="3" width="43.85546875" style="649" customWidth="1"/>
    <col min="4" max="4" width="20.7109375" style="649" customWidth="1"/>
    <col min="5" max="5" width="14.42578125" style="649"/>
    <col min="6" max="6" width="20.7109375" style="649" customWidth="1"/>
    <col min="7" max="7" width="19.42578125" style="649" customWidth="1"/>
    <col min="8" max="8" width="20.7109375" style="649" customWidth="1"/>
    <col min="9" max="9" width="14.42578125" style="649"/>
    <col min="10" max="10" width="20.7109375" style="649" customWidth="1"/>
    <col min="11" max="16384" width="14.42578125" style="649"/>
  </cols>
  <sheetData>
    <row r="1" spans="1:10" ht="19.5">
      <c r="A1" s="1035" t="s">
        <v>1052</v>
      </c>
      <c r="B1" s="1035"/>
      <c r="C1" s="1035"/>
      <c r="D1" s="1035"/>
      <c r="E1" s="1035"/>
      <c r="F1" s="1035"/>
      <c r="G1" s="1035"/>
      <c r="H1" s="1035"/>
      <c r="I1" s="1035"/>
      <c r="J1" s="1035"/>
    </row>
    <row r="2" spans="1:10" ht="15" customHeight="1">
      <c r="A2" s="651" t="s">
        <v>1053</v>
      </c>
      <c r="C2" s="652"/>
    </row>
    <row r="3" spans="1:10" ht="15" customHeight="1">
      <c r="A3" s="674" t="s">
        <v>1097</v>
      </c>
    </row>
    <row r="4" spans="1:10" ht="15" customHeight="1">
      <c r="A4" s="667" t="s">
        <v>206</v>
      </c>
      <c r="B4" s="667" t="s">
        <v>1032</v>
      </c>
      <c r="C4" s="649" t="s">
        <v>1098</v>
      </c>
      <c r="D4" s="649" t="s">
        <v>1099</v>
      </c>
    </row>
    <row r="5" spans="1:10" ht="15" customHeight="1">
      <c r="A5" s="649">
        <v>2019</v>
      </c>
      <c r="B5" s="675">
        <f>E43</f>
        <v>34176.289262500002</v>
      </c>
      <c r="C5" s="675">
        <f>AVERAGE(B5:B8)</f>
        <v>35223.506209375002</v>
      </c>
      <c r="D5" s="675">
        <f>ROUNDUP(C5,0)</f>
        <v>35224</v>
      </c>
    </row>
    <row r="6" spans="1:10" ht="15" customHeight="1">
      <c r="A6" s="649">
        <v>2020</v>
      </c>
      <c r="B6" s="675">
        <f>G43</f>
        <v>32741.320672500002</v>
      </c>
    </row>
    <row r="7" spans="1:10" ht="15" customHeight="1">
      <c r="A7" s="649">
        <v>2021</v>
      </c>
      <c r="B7" s="675">
        <f>I43</f>
        <v>35572.578525000004</v>
      </c>
    </row>
    <row r="8" spans="1:10" ht="15" customHeight="1">
      <c r="A8" s="649">
        <v>2022</v>
      </c>
      <c r="B8" s="675">
        <f>K43</f>
        <v>38403.836377500003</v>
      </c>
    </row>
    <row r="12" spans="1:10">
      <c r="A12" s="653" t="s">
        <v>1054</v>
      </c>
    </row>
    <row r="13" spans="1:10">
      <c r="A13" s="649" t="s">
        <v>856</v>
      </c>
      <c r="B13" s="650" t="s">
        <v>1055</v>
      </c>
      <c r="C13" s="650" t="s">
        <v>1056</v>
      </c>
      <c r="D13" s="650" t="s">
        <v>1057</v>
      </c>
      <c r="E13" s="650" t="s">
        <v>1058</v>
      </c>
    </row>
    <row r="14" spans="1:10">
      <c r="A14" s="650" t="s">
        <v>1059</v>
      </c>
      <c r="B14" s="654">
        <v>3889</v>
      </c>
      <c r="C14" s="655">
        <v>0.35</v>
      </c>
      <c r="D14" s="656">
        <f>C14*B14</f>
        <v>1361.1499999999999</v>
      </c>
      <c r="E14" s="650" t="s">
        <v>1060</v>
      </c>
    </row>
    <row r="15" spans="1:10">
      <c r="A15" s="650" t="s">
        <v>1061</v>
      </c>
      <c r="B15" s="654">
        <v>26294</v>
      </c>
      <c r="C15" s="657">
        <v>0.05</v>
      </c>
      <c r="D15" s="656">
        <f>C15*B15</f>
        <v>1314.7</v>
      </c>
      <c r="E15" s="650" t="s">
        <v>1062</v>
      </c>
    </row>
    <row r="16" spans="1:10">
      <c r="A16" s="650" t="s">
        <v>777</v>
      </c>
      <c r="B16" s="658">
        <v>2185</v>
      </c>
      <c r="C16" s="657">
        <v>0.05</v>
      </c>
      <c r="D16" s="656">
        <f>C16*B16</f>
        <v>109.25</v>
      </c>
      <c r="E16" s="650" t="s">
        <v>1062</v>
      </c>
    </row>
    <row r="17" spans="1:26">
      <c r="A17" s="650" t="s">
        <v>1063</v>
      </c>
      <c r="B17" s="649">
        <f>6500*0.8</f>
        <v>5200</v>
      </c>
      <c r="C17" s="657">
        <v>0.05</v>
      </c>
      <c r="D17" s="656">
        <f>C17*B17</f>
        <v>260</v>
      </c>
      <c r="E17" s="650" t="s">
        <v>1062</v>
      </c>
    </row>
    <row r="18" spans="1:26">
      <c r="A18" s="659" t="s">
        <v>1064</v>
      </c>
      <c r="B18" s="660"/>
      <c r="C18" s="660"/>
      <c r="D18" s="661">
        <f>SUM(D14:D17)</f>
        <v>3045.1</v>
      </c>
    </row>
    <row r="20" spans="1:26">
      <c r="A20" s="650" t="s">
        <v>1065</v>
      </c>
      <c r="D20" s="676"/>
    </row>
    <row r="21" spans="1:26">
      <c r="A21" s="650" t="s">
        <v>1066</v>
      </c>
    </row>
    <row r="22" spans="1:26">
      <c r="A22" s="650"/>
      <c r="B22" s="650"/>
      <c r="C22" s="650"/>
      <c r="D22" s="650"/>
      <c r="E22" s="650"/>
      <c r="F22" s="650"/>
      <c r="G22" s="650"/>
      <c r="H22" s="650"/>
      <c r="I22" s="650"/>
      <c r="J22" s="650"/>
      <c r="K22" s="650"/>
      <c r="L22" s="650"/>
      <c r="M22" s="650"/>
      <c r="N22" s="650"/>
      <c r="O22" s="650"/>
      <c r="P22" s="650"/>
      <c r="Q22" s="650"/>
      <c r="R22" s="650"/>
      <c r="S22" s="650"/>
      <c r="T22" s="650"/>
      <c r="U22" s="650"/>
      <c r="V22" s="650"/>
      <c r="W22" s="650"/>
      <c r="X22" s="650"/>
      <c r="Y22" s="650"/>
      <c r="Z22" s="650"/>
    </row>
    <row r="23" spans="1:26">
      <c r="A23" s="650" t="s">
        <v>1067</v>
      </c>
      <c r="C23" s="650">
        <v>1.05</v>
      </c>
    </row>
    <row r="24" spans="1:26">
      <c r="B24" s="662">
        <v>2019</v>
      </c>
      <c r="C24" s="662">
        <v>2020</v>
      </c>
      <c r="D24" s="662">
        <v>2021</v>
      </c>
      <c r="E24" s="662">
        <v>2022</v>
      </c>
    </row>
    <row r="25" spans="1:26">
      <c r="A25" s="659" t="s">
        <v>1068</v>
      </c>
      <c r="B25" s="663">
        <v>0.25</v>
      </c>
      <c r="C25" s="663">
        <v>0.45</v>
      </c>
      <c r="D25" s="663">
        <v>0.5</v>
      </c>
      <c r="E25" s="663">
        <v>0.55000000000000004</v>
      </c>
    </row>
    <row r="26" spans="1:26">
      <c r="A26" s="659" t="s">
        <v>1069</v>
      </c>
      <c r="B26" s="661">
        <f>$D$18*B25</f>
        <v>761.27499999999998</v>
      </c>
      <c r="C26" s="661">
        <f>$D$18*C25</f>
        <v>1370.2950000000001</v>
      </c>
      <c r="D26" s="661">
        <f>$D$18*D25</f>
        <v>1522.55</v>
      </c>
      <c r="E26" s="661">
        <f>$D$18*E25</f>
        <v>1674.8050000000001</v>
      </c>
    </row>
    <row r="27" spans="1:26">
      <c r="A27" s="650"/>
      <c r="B27" s="664"/>
      <c r="C27" s="664"/>
      <c r="D27" s="664"/>
      <c r="E27" s="664"/>
    </row>
    <row r="28" spans="1:26">
      <c r="A28" s="650"/>
      <c r="B28" s="664"/>
      <c r="C28" s="664"/>
      <c r="D28" s="664"/>
      <c r="E28" s="664"/>
    </row>
    <row r="29" spans="1:26">
      <c r="A29" s="650"/>
      <c r="B29" s="664"/>
      <c r="C29" s="664"/>
      <c r="D29" s="664"/>
      <c r="E29" s="664"/>
    </row>
    <row r="31" spans="1:26">
      <c r="A31" s="665" t="s">
        <v>1070</v>
      </c>
    </row>
    <row r="32" spans="1:26">
      <c r="A32" s="666" t="s">
        <v>1071</v>
      </c>
    </row>
    <row r="33" spans="1:11">
      <c r="A33" s="666"/>
    </row>
    <row r="34" spans="1:11" ht="15" customHeight="1">
      <c r="A34" s="667" t="s">
        <v>938</v>
      </c>
      <c r="B34" s="667" t="s">
        <v>1072</v>
      </c>
      <c r="C34" s="667" t="s">
        <v>712</v>
      </c>
      <c r="D34" s="667" t="s">
        <v>1073</v>
      </c>
      <c r="E34" s="667" t="s">
        <v>1074</v>
      </c>
      <c r="F34" s="667" t="s">
        <v>1075</v>
      </c>
      <c r="G34" s="667" t="s">
        <v>1076</v>
      </c>
      <c r="H34" s="667" t="s">
        <v>1077</v>
      </c>
      <c r="I34" s="667" t="s">
        <v>1078</v>
      </c>
      <c r="J34" s="667" t="s">
        <v>1079</v>
      </c>
      <c r="K34" s="667" t="s">
        <v>1080</v>
      </c>
    </row>
    <row r="35" spans="1:11">
      <c r="A35" s="650" t="s">
        <v>1081</v>
      </c>
      <c r="B35" s="649" t="s">
        <v>1082</v>
      </c>
      <c r="C35" s="649">
        <v>14.700000000000001</v>
      </c>
      <c r="D35" s="668">
        <f>B26</f>
        <v>761.27499999999998</v>
      </c>
      <c r="E35" s="669">
        <f>D35*C35</f>
        <v>11190.7425</v>
      </c>
      <c r="F35" s="668">
        <f>C26</f>
        <v>1370.2950000000001</v>
      </c>
      <c r="G35" s="669">
        <f>F35*$C$35</f>
        <v>20143.336500000001</v>
      </c>
      <c r="H35" s="668">
        <f>D26</f>
        <v>1522.55</v>
      </c>
      <c r="I35" s="669">
        <f>H35*$C$35</f>
        <v>22381.485000000001</v>
      </c>
      <c r="J35" s="668">
        <f>E26</f>
        <v>1674.8050000000001</v>
      </c>
      <c r="K35" s="669">
        <f>J35*$C$35</f>
        <v>24619.633500000004</v>
      </c>
    </row>
    <row r="36" spans="1:11">
      <c r="A36" s="650" t="s">
        <v>1083</v>
      </c>
      <c r="B36" s="649" t="s">
        <v>1084</v>
      </c>
      <c r="C36" s="649">
        <v>800</v>
      </c>
      <c r="D36" s="649">
        <v>4</v>
      </c>
      <c r="E36" s="669">
        <f>D36*C36</f>
        <v>3200</v>
      </c>
      <c r="F36" s="649">
        <v>2</v>
      </c>
      <c r="G36" s="669">
        <f>F36*$C$36</f>
        <v>1600</v>
      </c>
      <c r="H36" s="649">
        <v>2</v>
      </c>
      <c r="I36" s="669">
        <f>H36*$C$36</f>
        <v>1600</v>
      </c>
      <c r="J36" s="649">
        <v>2</v>
      </c>
      <c r="K36" s="669">
        <f>J36*$C$36</f>
        <v>1600</v>
      </c>
    </row>
    <row r="37" spans="1:11">
      <c r="A37" s="650" t="s">
        <v>1085</v>
      </c>
      <c r="B37" s="649" t="s">
        <v>1086</v>
      </c>
      <c r="C37" s="649">
        <v>2500</v>
      </c>
      <c r="D37" s="649">
        <v>4</v>
      </c>
      <c r="E37" s="669">
        <f>D37*C37</f>
        <v>10000</v>
      </c>
      <c r="F37" s="649">
        <v>1</v>
      </c>
      <c r="G37" s="669">
        <f>F37*$C$37</f>
        <v>2500</v>
      </c>
      <c r="H37" s="649">
        <v>1</v>
      </c>
      <c r="I37" s="669">
        <f>H37*$C$37</f>
        <v>2500</v>
      </c>
      <c r="J37" s="649">
        <v>1</v>
      </c>
      <c r="K37" s="669">
        <f>J37*$C$37</f>
        <v>2500</v>
      </c>
    </row>
    <row r="38" spans="1:11">
      <c r="A38" s="650" t="s">
        <v>1087</v>
      </c>
      <c r="B38" s="649" t="s">
        <v>1088</v>
      </c>
      <c r="C38" s="650">
        <v>5000</v>
      </c>
      <c r="D38" s="649">
        <v>1</v>
      </c>
      <c r="E38" s="669">
        <f>D38*C38</f>
        <v>5000</v>
      </c>
      <c r="F38" s="649">
        <v>0.5</v>
      </c>
      <c r="G38" s="669">
        <f>F38*$C$38</f>
        <v>2500</v>
      </c>
      <c r="H38" s="649">
        <v>0.5</v>
      </c>
      <c r="I38" s="669">
        <f>H38*$C$38</f>
        <v>2500</v>
      </c>
      <c r="J38" s="649">
        <v>0.5</v>
      </c>
      <c r="K38" s="669">
        <f>J38*$C$38</f>
        <v>2500</v>
      </c>
    </row>
    <row r="39" spans="1:11">
      <c r="A39" s="659" t="s">
        <v>1089</v>
      </c>
      <c r="E39" s="669"/>
      <c r="G39" s="669"/>
      <c r="I39" s="669"/>
      <c r="K39" s="669"/>
    </row>
    <row r="40" spans="1:11">
      <c r="A40" s="650" t="s">
        <v>1090</v>
      </c>
      <c r="B40" s="649" t="s">
        <v>1091</v>
      </c>
      <c r="C40" s="670">
        <v>0.15</v>
      </c>
      <c r="D40" s="649">
        <v>1</v>
      </c>
      <c r="E40" s="669">
        <f>$C$40*D40*E35</f>
        <v>1678.611375</v>
      </c>
      <c r="F40" s="649">
        <v>1</v>
      </c>
      <c r="G40" s="669">
        <f>$C$40*F40*G35</f>
        <v>3021.5004750000003</v>
      </c>
      <c r="H40" s="649">
        <v>1</v>
      </c>
      <c r="I40" s="669">
        <f>$C$40*H40*I35</f>
        <v>3357.2227499999999</v>
      </c>
      <c r="J40" s="649">
        <v>1</v>
      </c>
      <c r="K40" s="669">
        <f>$C$40*J40*K35</f>
        <v>3692.9450250000004</v>
      </c>
    </row>
    <row r="41" spans="1:11">
      <c r="A41" s="650" t="s">
        <v>1092</v>
      </c>
      <c r="B41" s="649" t="s">
        <v>1093</v>
      </c>
      <c r="C41" s="670">
        <v>0.1</v>
      </c>
      <c r="D41" s="649">
        <v>1</v>
      </c>
      <c r="E41" s="669">
        <f>SUM(E35:E40)*$C$41*D41</f>
        <v>3106.9353875000002</v>
      </c>
      <c r="F41" s="649">
        <v>1</v>
      </c>
      <c r="G41" s="669">
        <f>SUM(G35:G40)*$C$41*F41</f>
        <v>2976.4836975000003</v>
      </c>
      <c r="H41" s="649">
        <v>1</v>
      </c>
      <c r="I41" s="669">
        <f>SUM(I35:I40)*$C$41*H41</f>
        <v>3233.8707750000003</v>
      </c>
      <c r="J41" s="649">
        <v>1</v>
      </c>
      <c r="K41" s="669">
        <f>SUM(K35:K40)*$C$41*J41</f>
        <v>3491.2578525000008</v>
      </c>
    </row>
    <row r="42" spans="1:11" ht="15" customHeight="1">
      <c r="E42" s="669"/>
      <c r="G42" s="669"/>
      <c r="I42" s="669"/>
      <c r="K42" s="669"/>
    </row>
    <row r="43" spans="1:11" ht="15" customHeight="1">
      <c r="A43" s="671" t="s">
        <v>1094</v>
      </c>
      <c r="B43" s="672"/>
      <c r="C43" s="672"/>
      <c r="D43" s="672"/>
      <c r="E43" s="673">
        <f>SUM(E35:E41)</f>
        <v>34176.289262500002</v>
      </c>
      <c r="F43" s="672"/>
      <c r="G43" s="673">
        <f>SUM(G35:G41)</f>
        <v>32741.320672500002</v>
      </c>
      <c r="H43" s="672"/>
      <c r="I43" s="673">
        <f>SUM(I35:I41)</f>
        <v>35572.578525000004</v>
      </c>
      <c r="J43" s="672"/>
      <c r="K43" s="673">
        <f>SUM(K35:K41)</f>
        <v>38403.836377500003</v>
      </c>
    </row>
    <row r="45" spans="1:11" ht="15" customHeight="1">
      <c r="A45" s="667" t="s">
        <v>1095</v>
      </c>
    </row>
    <row r="46" spans="1:11" ht="15" customHeight="1">
      <c r="A46" s="649" t="s">
        <v>1096</v>
      </c>
    </row>
  </sheetData>
  <mergeCells count="1">
    <mergeCell ref="A1:J1"/>
  </mergeCells>
  <pageMargins left="0.75" right="0.75" top="1" bottom="1" header="0.5" footer="0.5"/>
  <pageSetup paperSize="9" orientation="portrait" horizontalDpi="4294967292" verticalDpi="4294967292"/>
  <tableParts count="3">
    <tablePart r:id="rId1"/>
    <tablePart r:id="rId2"/>
    <tablePart r:id="rId3"/>
  </tableParts>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
  <sheetViews>
    <sheetView workbookViewId="0">
      <selection activeCell="L29" sqref="L29"/>
    </sheetView>
  </sheetViews>
  <sheetFormatPr defaultColWidth="8.85546875" defaultRowHeight="15"/>
  <cols>
    <col min="1" max="1" width="7.42578125" style="51" customWidth="1"/>
    <col min="2" max="2" width="41.7109375" style="50" customWidth="1"/>
    <col min="3" max="4" width="8.85546875" style="50"/>
    <col min="5" max="16384" width="8.85546875" style="51"/>
  </cols>
  <sheetData>
    <row r="1" spans="1:14" s="1" customFormat="1" ht="20.25" thickBot="1">
      <c r="B1" s="1016" t="s">
        <v>76</v>
      </c>
      <c r="C1" s="1016"/>
      <c r="D1" s="1016"/>
      <c r="E1" s="1016"/>
      <c r="F1" s="1016"/>
      <c r="G1" s="1016"/>
      <c r="H1" s="1016"/>
      <c r="I1" s="1016"/>
      <c r="J1" s="1016"/>
      <c r="K1" s="1016"/>
      <c r="L1" s="1016"/>
      <c r="M1" s="1016"/>
      <c r="N1" s="1016"/>
    </row>
    <row r="2" spans="1:14" s="1" customFormat="1" ht="15.75" thickTop="1"/>
    <row r="3" spans="1:14" s="1" customFormat="1">
      <c r="B3" s="1" t="s">
        <v>29</v>
      </c>
      <c r="C3" s="1" t="s">
        <v>30</v>
      </c>
    </row>
    <row r="4" spans="1:14" s="1" customFormat="1">
      <c r="B4" s="1" t="s">
        <v>31</v>
      </c>
      <c r="C4" s="1" t="s">
        <v>0</v>
      </c>
    </row>
    <row r="5" spans="1:14" s="1" customFormat="1"/>
    <row r="6" spans="1:14" s="1" customFormat="1"/>
    <row r="7" spans="1:14" s="1" customFormat="1" ht="18" thickBot="1">
      <c r="B7" s="34" t="s">
        <v>32</v>
      </c>
      <c r="C7" s="1" t="s">
        <v>55</v>
      </c>
      <c r="D7" s="1" t="s">
        <v>56</v>
      </c>
      <c r="E7" s="1" t="s">
        <v>57</v>
      </c>
      <c r="F7" s="1" t="s">
        <v>58</v>
      </c>
    </row>
    <row r="8" spans="1:14" s="1" customFormat="1" ht="15.75" thickTop="1">
      <c r="A8" s="1">
        <v>1</v>
      </c>
      <c r="B8" s="1" t="s">
        <v>77</v>
      </c>
      <c r="C8" s="17">
        <f>E39</f>
        <v>165980</v>
      </c>
      <c r="D8" s="47">
        <f>E39</f>
        <v>165980</v>
      </c>
      <c r="E8" s="17">
        <f>E39</f>
        <v>165980</v>
      </c>
      <c r="F8" s="17">
        <f>E39</f>
        <v>165980</v>
      </c>
    </row>
    <row r="9" spans="1:14" s="1" customFormat="1"/>
    <row r="10" spans="1:14" s="1" customFormat="1"/>
    <row r="11" spans="1:14" s="1" customFormat="1" ht="18" thickBot="1">
      <c r="B11" s="34" t="s">
        <v>54</v>
      </c>
      <c r="C11" s="1" t="s">
        <v>55</v>
      </c>
      <c r="D11" s="1" t="s">
        <v>56</v>
      </c>
      <c r="E11" s="1" t="s">
        <v>57</v>
      </c>
      <c r="F11" s="1" t="s">
        <v>58</v>
      </c>
    </row>
    <row r="12" spans="1:14" s="1" customFormat="1" ht="15.75" thickTop="1">
      <c r="A12" s="1">
        <v>1</v>
      </c>
      <c r="B12" s="1" t="s">
        <v>77</v>
      </c>
      <c r="C12" s="48">
        <f>G27+G36</f>
        <v>159272</v>
      </c>
      <c r="D12" s="48">
        <f>G27+G36</f>
        <v>159272</v>
      </c>
      <c r="E12" s="48">
        <f>G27+G36</f>
        <v>159272</v>
      </c>
      <c r="F12" s="48">
        <f>G27+G36</f>
        <v>159272</v>
      </c>
    </row>
    <row r="13" spans="1:14" s="1" customFormat="1"/>
    <row r="14" spans="1:14">
      <c r="B14" s="49" t="s">
        <v>0</v>
      </c>
      <c r="E14" s="50"/>
      <c r="G14" s="52"/>
    </row>
    <row r="15" spans="1:14">
      <c r="B15" s="51"/>
      <c r="E15" s="50"/>
      <c r="G15" s="52"/>
    </row>
    <row r="16" spans="1:14">
      <c r="B16" s="49" t="s">
        <v>59</v>
      </c>
      <c r="E16" s="50"/>
      <c r="G16" s="52"/>
    </row>
    <row r="17" spans="2:7">
      <c r="B17" s="53"/>
      <c r="C17" s="54" t="s">
        <v>60</v>
      </c>
      <c r="D17" s="54" t="s">
        <v>3</v>
      </c>
      <c r="E17" s="54" t="s">
        <v>4</v>
      </c>
      <c r="G17" s="52"/>
    </row>
    <row r="18" spans="2:7">
      <c r="B18" s="55" t="s">
        <v>40</v>
      </c>
      <c r="C18" s="56">
        <v>2060</v>
      </c>
      <c r="D18" s="41">
        <v>1</v>
      </c>
      <c r="E18" s="41">
        <f>C18*D18*12</f>
        <v>24720</v>
      </c>
      <c r="G18" s="52"/>
    </row>
    <row r="19" spans="2:7">
      <c r="B19" s="55" t="s">
        <v>61</v>
      </c>
      <c r="C19" s="56">
        <v>1520</v>
      </c>
      <c r="D19" s="41">
        <v>1</v>
      </c>
      <c r="E19" s="41">
        <f t="shared" ref="E19:E28" si="0">C19*D19*12</f>
        <v>18240</v>
      </c>
      <c r="G19" s="52"/>
    </row>
    <row r="20" spans="2:7">
      <c r="B20" s="55" t="s">
        <v>62</v>
      </c>
      <c r="C20" s="56">
        <v>1940</v>
      </c>
      <c r="D20" s="41">
        <v>1</v>
      </c>
      <c r="E20" s="41">
        <f t="shared" si="0"/>
        <v>23280</v>
      </c>
      <c r="G20" s="52"/>
    </row>
    <row r="21" spans="2:7">
      <c r="B21" s="55" t="s">
        <v>63</v>
      </c>
      <c r="C21" s="56">
        <v>890</v>
      </c>
      <c r="D21" s="57">
        <v>1</v>
      </c>
      <c r="E21" s="41">
        <f t="shared" si="0"/>
        <v>10680</v>
      </c>
      <c r="G21" s="52"/>
    </row>
    <row r="22" spans="2:7">
      <c r="B22" s="55" t="s">
        <v>64</v>
      </c>
      <c r="C22" s="56">
        <v>650</v>
      </c>
      <c r="D22" s="57">
        <v>1</v>
      </c>
      <c r="E22" s="41">
        <f t="shared" si="0"/>
        <v>7800</v>
      </c>
      <c r="G22" s="52"/>
    </row>
    <row r="23" spans="2:7">
      <c r="B23" s="55" t="s">
        <v>65</v>
      </c>
      <c r="C23" s="56">
        <v>650</v>
      </c>
      <c r="D23" s="57">
        <v>1</v>
      </c>
      <c r="E23" s="41">
        <f t="shared" si="0"/>
        <v>7800</v>
      </c>
      <c r="G23" s="52"/>
    </row>
    <row r="24" spans="2:7">
      <c r="B24" s="55" t="s">
        <v>37</v>
      </c>
      <c r="C24" s="56">
        <v>390</v>
      </c>
      <c r="D24" s="57">
        <v>1</v>
      </c>
      <c r="E24" s="41">
        <f t="shared" si="0"/>
        <v>4680</v>
      </c>
      <c r="G24" s="52"/>
    </row>
    <row r="25" spans="2:7">
      <c r="B25" s="55" t="s">
        <v>66</v>
      </c>
      <c r="C25" s="56">
        <v>1210</v>
      </c>
      <c r="D25" s="57">
        <v>1</v>
      </c>
      <c r="E25" s="41">
        <f t="shared" si="0"/>
        <v>14520</v>
      </c>
      <c r="G25" s="52"/>
    </row>
    <row r="26" spans="2:7">
      <c r="B26" s="55" t="s">
        <v>41</v>
      </c>
      <c r="C26" s="56">
        <v>870</v>
      </c>
      <c r="D26" s="57">
        <v>1</v>
      </c>
      <c r="E26" s="41">
        <f t="shared" si="0"/>
        <v>10440</v>
      </c>
      <c r="G26" s="52"/>
    </row>
    <row r="27" spans="2:7">
      <c r="B27" s="55" t="s">
        <v>67</v>
      </c>
      <c r="C27" s="56">
        <v>600</v>
      </c>
      <c r="D27" s="57">
        <v>1</v>
      </c>
      <c r="E27" s="41">
        <f t="shared" si="0"/>
        <v>7200</v>
      </c>
      <c r="G27" s="58">
        <f>SUM(E18:E28)*0.95</f>
        <v>127452</v>
      </c>
    </row>
    <row r="28" spans="2:7">
      <c r="B28" s="55" t="s">
        <v>68</v>
      </c>
      <c r="C28" s="56">
        <v>400</v>
      </c>
      <c r="D28" s="57">
        <v>1</v>
      </c>
      <c r="E28" s="41">
        <f t="shared" si="0"/>
        <v>4800</v>
      </c>
      <c r="G28" s="52"/>
    </row>
    <row r="29" spans="2:7">
      <c r="B29" s="55" t="s">
        <v>48</v>
      </c>
      <c r="C29" s="56">
        <v>2</v>
      </c>
      <c r="D29" s="57">
        <v>2400</v>
      </c>
      <c r="E29" s="41">
        <f>C29*D29</f>
        <v>4800</v>
      </c>
      <c r="G29" s="52"/>
    </row>
    <row r="30" spans="2:7">
      <c r="B30" s="55" t="s">
        <v>69</v>
      </c>
      <c r="C30" s="56">
        <v>700</v>
      </c>
      <c r="D30" s="41">
        <v>4</v>
      </c>
      <c r="E30" s="41">
        <f>C30*D30</f>
        <v>2800</v>
      </c>
      <c r="G30" s="52"/>
    </row>
    <row r="31" spans="2:7">
      <c r="B31" s="55" t="s">
        <v>70</v>
      </c>
      <c r="C31" s="56">
        <v>1200</v>
      </c>
      <c r="D31" s="41">
        <v>2</v>
      </c>
      <c r="E31" s="41">
        <f t="shared" ref="E31:E38" si="1">C31*D31</f>
        <v>2400</v>
      </c>
      <c r="G31" s="52"/>
    </row>
    <row r="32" spans="2:7">
      <c r="B32" s="55" t="s">
        <v>71</v>
      </c>
      <c r="C32" s="56">
        <v>950</v>
      </c>
      <c r="D32" s="41">
        <v>1</v>
      </c>
      <c r="E32" s="41">
        <f t="shared" si="1"/>
        <v>950</v>
      </c>
      <c r="G32" s="52"/>
    </row>
    <row r="33" spans="2:7">
      <c r="B33" s="55" t="s">
        <v>72</v>
      </c>
      <c r="C33" s="56">
        <v>500</v>
      </c>
      <c r="D33" s="41">
        <v>4</v>
      </c>
      <c r="E33" s="41">
        <f t="shared" si="1"/>
        <v>2000</v>
      </c>
      <c r="G33" s="52"/>
    </row>
    <row r="34" spans="2:7">
      <c r="B34" s="55" t="s">
        <v>73</v>
      </c>
      <c r="C34" s="56">
        <v>1200</v>
      </c>
      <c r="D34" s="41">
        <v>12</v>
      </c>
      <c r="E34" s="41">
        <f t="shared" si="1"/>
        <v>14400</v>
      </c>
      <c r="G34" s="52"/>
    </row>
    <row r="35" spans="2:7">
      <c r="B35" s="55" t="s">
        <v>50</v>
      </c>
      <c r="C35" s="56">
        <v>50</v>
      </c>
      <c r="D35" s="41">
        <v>12</v>
      </c>
      <c r="E35" s="41">
        <f t="shared" si="1"/>
        <v>600</v>
      </c>
      <c r="G35" s="52"/>
    </row>
    <row r="36" spans="2:7">
      <c r="B36" s="55" t="s">
        <v>51</v>
      </c>
      <c r="C36" s="56">
        <v>100</v>
      </c>
      <c r="D36" s="41">
        <v>12</v>
      </c>
      <c r="E36" s="41">
        <f t="shared" si="1"/>
        <v>1200</v>
      </c>
      <c r="G36" s="58">
        <f>SUM(E29:E38)</f>
        <v>31820</v>
      </c>
    </row>
    <row r="37" spans="2:7">
      <c r="B37" s="55" t="s">
        <v>74</v>
      </c>
      <c r="C37" s="56">
        <v>10</v>
      </c>
      <c r="D37" s="41">
        <v>12</v>
      </c>
      <c r="E37" s="41">
        <f t="shared" si="1"/>
        <v>120</v>
      </c>
    </row>
    <row r="38" spans="2:7">
      <c r="B38" s="55" t="s">
        <v>75</v>
      </c>
      <c r="C38" s="56">
        <v>850</v>
      </c>
      <c r="D38" s="41">
        <v>3</v>
      </c>
      <c r="E38" s="41">
        <f t="shared" si="1"/>
        <v>2550</v>
      </c>
    </row>
    <row r="39" spans="2:7">
      <c r="B39" s="51"/>
      <c r="C39" s="37"/>
      <c r="D39" s="37"/>
      <c r="E39" s="47">
        <f>SUM(E18:E38)</f>
        <v>165980</v>
      </c>
    </row>
    <row r="40" spans="2:7">
      <c r="B40" s="51"/>
      <c r="E40" s="50"/>
    </row>
  </sheetData>
  <mergeCells count="1">
    <mergeCell ref="B1:N1"/>
  </mergeCells>
  <pageMargins left="0.7" right="0.7" top="0.75" bottom="0.75" header="0.3" footer="0.3"/>
  <pageSetup paperSize="9" orientation="portrait" horizontalDpi="4294967292" verticalDpi="4294967292"/>
  <tableParts count="2">
    <tablePart r:id="rId1"/>
    <tablePart r:id="rId2"/>
  </tableParts>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7"/>
  <sheetViews>
    <sheetView view="pageBreakPreview" zoomScale="90" zoomScaleSheetLayoutView="90" workbookViewId="0">
      <selection activeCell="G19" sqref="G19"/>
    </sheetView>
  </sheetViews>
  <sheetFormatPr defaultColWidth="8.85546875" defaultRowHeight="15"/>
  <cols>
    <col min="1" max="1" width="11.28515625" style="458" customWidth="1"/>
    <col min="2" max="2" width="18" style="458" customWidth="1"/>
    <col min="3" max="3" width="16" style="458" customWidth="1"/>
    <col min="4" max="4" width="10.42578125" style="458" customWidth="1"/>
    <col min="5" max="5" width="11.7109375" style="458" customWidth="1"/>
    <col min="6" max="6" width="17" style="458" customWidth="1"/>
    <col min="7" max="7" width="11.7109375" style="458" customWidth="1"/>
    <col min="8" max="8" width="12.42578125" style="458" customWidth="1"/>
    <col min="9" max="9" width="4.42578125" style="458" customWidth="1"/>
    <col min="10" max="16384" width="8.85546875" style="458"/>
  </cols>
  <sheetData>
    <row r="1" spans="1:19" ht="23.25">
      <c r="A1" s="1041" t="s">
        <v>757</v>
      </c>
      <c r="B1" s="1041"/>
      <c r="C1" s="1041"/>
      <c r="D1" s="1041"/>
      <c r="E1" s="1041"/>
      <c r="F1" s="1041"/>
      <c r="G1" s="1041"/>
      <c r="H1" s="1041"/>
      <c r="I1" s="457"/>
      <c r="J1" s="1042" t="s">
        <v>758</v>
      </c>
      <c r="K1" s="1042"/>
      <c r="L1" s="1042"/>
      <c r="M1" s="1042"/>
      <c r="N1" s="1042"/>
      <c r="O1" s="1042"/>
      <c r="P1" s="1042"/>
      <c r="Q1" s="1042"/>
      <c r="R1" s="1042"/>
      <c r="S1" s="1042"/>
    </row>
    <row r="2" spans="1:19" ht="69" customHeight="1">
      <c r="A2" s="1043" t="s">
        <v>759</v>
      </c>
      <c r="B2" s="1043"/>
      <c r="C2" s="1043"/>
      <c r="D2" s="1043"/>
      <c r="E2" s="1043"/>
      <c r="F2" s="1043"/>
      <c r="G2" s="1043"/>
      <c r="H2" s="1043"/>
      <c r="Q2" s="459"/>
    </row>
    <row r="3" spans="1:19">
      <c r="A3" s="460"/>
      <c r="B3" s="460"/>
      <c r="C3" s="460"/>
      <c r="D3" s="460"/>
      <c r="E3" s="460"/>
      <c r="F3" s="460"/>
      <c r="G3" s="460"/>
      <c r="H3" s="460"/>
      <c r="Q3" s="459"/>
    </row>
    <row r="4" spans="1:19" ht="26.25">
      <c r="A4" s="460" t="s">
        <v>206</v>
      </c>
      <c r="B4" s="460" t="s">
        <v>760</v>
      </c>
      <c r="C4" s="460" t="s">
        <v>564</v>
      </c>
      <c r="D4" s="460" t="s">
        <v>761</v>
      </c>
      <c r="E4" s="458" t="s">
        <v>762</v>
      </c>
      <c r="F4" s="461" t="s">
        <v>844</v>
      </c>
      <c r="G4" s="462" t="s">
        <v>763</v>
      </c>
      <c r="H4" s="462" t="s">
        <v>764</v>
      </c>
      <c r="Q4" s="459"/>
    </row>
    <row r="5" spans="1:19" ht="26.25">
      <c r="A5" s="463">
        <v>2019</v>
      </c>
      <c r="B5" s="464">
        <f>B34</f>
        <v>161</v>
      </c>
      <c r="C5" s="465">
        <f>B5*$H$4</f>
        <v>5455.0825000000004</v>
      </c>
      <c r="D5" s="465">
        <f>B5*$H$5</f>
        <v>30141.615000000002</v>
      </c>
      <c r="E5" s="466">
        <f>$F$86+(Table6[[#This Row],[Drugs]]+Table6[[#This Row],[Labs]])*0.15</f>
        <v>13339.504625000001</v>
      </c>
      <c r="F5" s="467">
        <f>SUM(D5:E5)</f>
        <v>43481.119625000007</v>
      </c>
      <c r="G5" s="462" t="s">
        <v>765</v>
      </c>
      <c r="H5" s="462">
        <f>H78</f>
        <v>187.215</v>
      </c>
      <c r="Q5" s="459"/>
    </row>
    <row r="6" spans="1:19">
      <c r="A6" s="463">
        <v>2020</v>
      </c>
      <c r="B6" s="468">
        <f>B35</f>
        <v>230</v>
      </c>
      <c r="C6" s="465">
        <f>B6*$H$4</f>
        <v>7792.9750000000004</v>
      </c>
      <c r="D6" s="465">
        <f>B6*$H$5</f>
        <v>43059.450000000004</v>
      </c>
      <c r="E6" s="466">
        <f>$F$86+(Table6[[#This Row],[Drugs]]+Table6[[#This Row],[Labs]])*0.15</f>
        <v>15627.86375</v>
      </c>
      <c r="F6" s="467">
        <f>SUM(D6:E6)</f>
        <v>58687.313750000001</v>
      </c>
      <c r="G6" s="460"/>
      <c r="H6" s="460">
        <f>H79</f>
        <v>0</v>
      </c>
      <c r="Q6" s="459"/>
    </row>
    <row r="7" spans="1:19">
      <c r="A7" s="463">
        <v>2021</v>
      </c>
      <c r="B7" s="468">
        <f>B36</f>
        <v>265</v>
      </c>
      <c r="C7" s="465">
        <f>B7*$H$4</f>
        <v>8978.8624999999993</v>
      </c>
      <c r="D7" s="465">
        <f>B7*$H$5</f>
        <v>49611.974999999999</v>
      </c>
      <c r="E7" s="466">
        <f>$F$86+(Table6[[#This Row],[Drugs]]+Table6[[#This Row],[Labs]])*0.15</f>
        <v>16788.625625000001</v>
      </c>
      <c r="F7" s="467">
        <f>SUM(D7:E7)</f>
        <v>66400.600624999992</v>
      </c>
      <c r="G7" s="460"/>
      <c r="H7" s="460">
        <f>H80</f>
        <v>0</v>
      </c>
      <c r="Q7" s="459"/>
    </row>
    <row r="8" spans="1:19">
      <c r="A8" s="469">
        <v>2022</v>
      </c>
      <c r="B8" s="468">
        <f>B37</f>
        <v>369</v>
      </c>
      <c r="C8" s="465">
        <f>B8*$H$4</f>
        <v>12502.6425</v>
      </c>
      <c r="D8" s="465">
        <f>B8*$H$5</f>
        <v>69082.335000000006</v>
      </c>
      <c r="E8" s="466">
        <f>$F$86+(Table6[[#This Row],[Drugs]]+Table6[[#This Row],[Labs]])*0.15</f>
        <v>20237.746625</v>
      </c>
      <c r="F8" s="467">
        <f>SUM(D8:E8)</f>
        <v>89320.081625000006</v>
      </c>
      <c r="G8" s="460"/>
      <c r="H8" s="460">
        <f>H81</f>
        <v>0</v>
      </c>
      <c r="Q8" s="459"/>
    </row>
    <row r="9" spans="1:19">
      <c r="Q9" s="459"/>
    </row>
    <row r="10" spans="1:19">
      <c r="C10" s="460"/>
      <c r="D10" s="460"/>
      <c r="E10" s="460"/>
      <c r="F10" s="470">
        <f>F5/B5</f>
        <v>270.06906599378885</v>
      </c>
      <c r="G10" s="460"/>
      <c r="H10" s="460"/>
      <c r="Q10" s="459"/>
    </row>
    <row r="11" spans="1:19">
      <c r="F11" s="458">
        <f>(C5+E5)/B5</f>
        <v>116.73656599378883</v>
      </c>
    </row>
    <row r="12" spans="1:19">
      <c r="A12" s="1039" t="s">
        <v>766</v>
      </c>
      <c r="B12" s="1040"/>
      <c r="C12" s="1040"/>
      <c r="D12" s="1040"/>
      <c r="E12" s="1040"/>
      <c r="F12" s="1040"/>
      <c r="G12" s="1040"/>
      <c r="H12" s="1040"/>
    </row>
    <row r="14" spans="1:19">
      <c r="A14" s="471" t="s">
        <v>767</v>
      </c>
      <c r="E14" s="471" t="s">
        <v>768</v>
      </c>
    </row>
    <row r="15" spans="1:19" ht="60">
      <c r="A15" s="458" t="s">
        <v>769</v>
      </c>
      <c r="B15" s="472" t="s">
        <v>770</v>
      </c>
      <c r="C15" s="458" t="s">
        <v>771</v>
      </c>
      <c r="E15" s="458" t="s">
        <v>206</v>
      </c>
      <c r="F15" s="472" t="s">
        <v>772</v>
      </c>
      <c r="G15" s="458" t="s">
        <v>760</v>
      </c>
    </row>
    <row r="16" spans="1:19">
      <c r="A16" s="458" t="s">
        <v>773</v>
      </c>
      <c r="B16" s="473">
        <v>26294</v>
      </c>
      <c r="C16" s="458">
        <f>B16*0.005</f>
        <v>131.47</v>
      </c>
      <c r="E16" s="458" t="s">
        <v>774</v>
      </c>
      <c r="F16" s="474">
        <v>0.15</v>
      </c>
      <c r="G16" s="475">
        <f>ROUNDDOWN($C$19*Table2511[[#This Row],[Uptake rate (% total eligible population among KAPs)]],0)</f>
        <v>52</v>
      </c>
    </row>
    <row r="17" spans="1:8">
      <c r="A17" s="458" t="s">
        <v>775</v>
      </c>
      <c r="B17" s="473">
        <v>3889</v>
      </c>
      <c r="C17" s="458">
        <f>B17*0.05</f>
        <v>194.45000000000002</v>
      </c>
      <c r="E17" s="458" t="s">
        <v>776</v>
      </c>
      <c r="F17" s="474">
        <v>0.35</v>
      </c>
      <c r="G17" s="475">
        <f>ROUNDDOWN($C$19*Table2511[[#This Row],[Uptake rate (% total eligible population among KAPs)]],0)</f>
        <v>121</v>
      </c>
    </row>
    <row r="18" spans="1:8">
      <c r="A18" s="458" t="s">
        <v>777</v>
      </c>
      <c r="B18" s="473">
        <v>2185</v>
      </c>
      <c r="C18" s="458">
        <f>B18*0.01</f>
        <v>21.85</v>
      </c>
      <c r="E18" s="458" t="s">
        <v>778</v>
      </c>
      <c r="F18" s="474">
        <v>0.45</v>
      </c>
      <c r="G18" s="475">
        <f>ROUNDDOWN($C$19*Table2511[[#This Row],[Uptake rate (% total eligible population among KAPs)]],0)</f>
        <v>156</v>
      </c>
    </row>
    <row r="19" spans="1:8">
      <c r="A19" s="476" t="s">
        <v>4</v>
      </c>
      <c r="B19" s="476"/>
      <c r="C19" s="476">
        <f>SUM(C16:C18)</f>
        <v>347.77000000000004</v>
      </c>
      <c r="E19" s="458" t="s">
        <v>779</v>
      </c>
      <c r="F19" s="474">
        <v>0.75</v>
      </c>
      <c r="G19" s="475">
        <f>ROUNDDOWN($C$19*Table2511[[#This Row],[Uptake rate (% total eligible population among KAPs)]],0)</f>
        <v>260</v>
      </c>
    </row>
    <row r="20" spans="1:8">
      <c r="A20" s="1044" t="s">
        <v>780</v>
      </c>
      <c r="B20" s="1044"/>
      <c r="C20" s="1044"/>
      <c r="E20" s="458" t="s">
        <v>781</v>
      </c>
      <c r="F20" s="474"/>
      <c r="G20" s="477">
        <f>G19</f>
        <v>260</v>
      </c>
    </row>
    <row r="21" spans="1:8">
      <c r="A21" s="1044"/>
      <c r="B21" s="1044"/>
      <c r="C21" s="1044"/>
      <c r="E21" s="1045" t="s">
        <v>782</v>
      </c>
      <c r="F21" s="1045"/>
      <c r="G21" s="1045"/>
      <c r="H21" s="1045"/>
    </row>
    <row r="22" spans="1:8" ht="24" customHeight="1">
      <c r="E22" s="1045"/>
      <c r="F22" s="1045"/>
      <c r="G22" s="1045"/>
      <c r="H22" s="1045"/>
    </row>
    <row r="23" spans="1:8">
      <c r="A23" s="471" t="s">
        <v>783</v>
      </c>
    </row>
    <row r="24" spans="1:8">
      <c r="A24" s="458" t="s">
        <v>784</v>
      </c>
      <c r="B24" s="475">
        <v>59</v>
      </c>
      <c r="C24" s="458" t="s">
        <v>785</v>
      </c>
    </row>
    <row r="26" spans="1:8">
      <c r="A26" s="471" t="s">
        <v>786</v>
      </c>
    </row>
    <row r="27" spans="1:8">
      <c r="A27" s="458" t="s">
        <v>784</v>
      </c>
      <c r="B27" s="475">
        <v>15</v>
      </c>
    </row>
    <row r="29" spans="1:8">
      <c r="A29" s="471" t="s">
        <v>787</v>
      </c>
    </row>
    <row r="30" spans="1:8">
      <c r="A30" s="458" t="s">
        <v>784</v>
      </c>
      <c r="B30" s="475">
        <v>35</v>
      </c>
    </row>
    <row r="32" spans="1:8">
      <c r="A32" s="475" t="s">
        <v>788</v>
      </c>
    </row>
    <row r="33" spans="1:8">
      <c r="A33" s="458" t="s">
        <v>206</v>
      </c>
      <c r="B33" s="458" t="s">
        <v>760</v>
      </c>
    </row>
    <row r="34" spans="1:8">
      <c r="A34" s="458">
        <v>2019</v>
      </c>
      <c r="B34" s="478">
        <f>G16+$B$24+$B$27+$B$30</f>
        <v>161</v>
      </c>
    </row>
    <row r="35" spans="1:8">
      <c r="A35" s="458">
        <v>2020</v>
      </c>
      <c r="B35" s="478">
        <f>G17+$B$24+$B$27+$B$30</f>
        <v>230</v>
      </c>
    </row>
    <row r="36" spans="1:8">
      <c r="A36" s="458">
        <v>2021</v>
      </c>
      <c r="B36" s="478">
        <f>G18+$B$24+$B$27+$B$30</f>
        <v>265</v>
      </c>
    </row>
    <row r="37" spans="1:8">
      <c r="A37" s="458">
        <v>2022</v>
      </c>
      <c r="B37" s="478">
        <f>G19+$B$24+$B$27+$B$30</f>
        <v>369</v>
      </c>
    </row>
    <row r="40" spans="1:8">
      <c r="A40" s="1039" t="s">
        <v>789</v>
      </c>
      <c r="B40" s="1040"/>
      <c r="C40" s="1040"/>
      <c r="D40" s="1040"/>
      <c r="E40" s="1040"/>
      <c r="F40" s="1040"/>
      <c r="G40" s="1040"/>
      <c r="H40" s="1040"/>
    </row>
    <row r="42" spans="1:8">
      <c r="A42" s="458" t="s">
        <v>790</v>
      </c>
      <c r="B42" s="458">
        <v>28</v>
      </c>
    </row>
    <row r="44" spans="1:8">
      <c r="A44" s="471" t="s">
        <v>791</v>
      </c>
      <c r="B44" s="479">
        <v>0.1</v>
      </c>
      <c r="C44" s="458" t="s">
        <v>792</v>
      </c>
      <c r="E44" s="458" t="s">
        <v>529</v>
      </c>
    </row>
    <row r="45" spans="1:8">
      <c r="A45" s="458" t="s">
        <v>793</v>
      </c>
      <c r="B45" s="458" t="s">
        <v>794</v>
      </c>
      <c r="C45" s="480">
        <f>4.75+55</f>
        <v>59.75</v>
      </c>
      <c r="E45" s="458" t="s">
        <v>795</v>
      </c>
      <c r="F45" s="458" t="s">
        <v>712</v>
      </c>
      <c r="G45" s="458" t="s">
        <v>796</v>
      </c>
      <c r="H45" s="458" t="s">
        <v>797</v>
      </c>
    </row>
    <row r="46" spans="1:8">
      <c r="A46" s="458" t="s">
        <v>798</v>
      </c>
      <c r="B46" s="458" t="s">
        <v>799</v>
      </c>
      <c r="C46" s="458" t="s">
        <v>800</v>
      </c>
      <c r="E46" s="458" t="str">
        <f>A44</f>
        <v>Regiment 1</v>
      </c>
      <c r="F46" s="458">
        <f>C47</f>
        <v>149.375</v>
      </c>
      <c r="G46" s="458">
        <v>0.1</v>
      </c>
      <c r="H46" s="458">
        <f>G46*F46</f>
        <v>14.9375</v>
      </c>
    </row>
    <row r="47" spans="1:8">
      <c r="A47" s="458" t="s">
        <v>548</v>
      </c>
      <c r="B47" s="458" t="s">
        <v>801</v>
      </c>
      <c r="C47" s="481">
        <f>C45*2.5</f>
        <v>149.375</v>
      </c>
      <c r="E47" s="458" t="str">
        <f>A49</f>
        <v>Regiment 2</v>
      </c>
      <c r="F47" s="458">
        <f>C52</f>
        <v>21.05</v>
      </c>
      <c r="G47" s="458">
        <v>0.9</v>
      </c>
      <c r="H47" s="458">
        <f>G47*F47</f>
        <v>18.945</v>
      </c>
    </row>
    <row r="48" spans="1:8">
      <c r="H48" s="458">
        <f>SUM(H46:H47)</f>
        <v>33.8825</v>
      </c>
    </row>
    <row r="49" spans="1:9">
      <c r="A49" s="471" t="s">
        <v>802</v>
      </c>
      <c r="B49" s="479">
        <v>0.9</v>
      </c>
      <c r="C49" s="458" t="s">
        <v>792</v>
      </c>
      <c r="E49" s="458" t="s">
        <v>206</v>
      </c>
      <c r="F49" s="458" t="s">
        <v>760</v>
      </c>
      <c r="G49" s="458" t="s">
        <v>803</v>
      </c>
    </row>
    <row r="50" spans="1:9">
      <c r="A50" s="458" t="s">
        <v>793</v>
      </c>
      <c r="B50" s="458" t="s">
        <v>794</v>
      </c>
      <c r="C50" s="480">
        <f>4.75+3.67</f>
        <v>8.42</v>
      </c>
      <c r="E50" s="458">
        <v>2019</v>
      </c>
      <c r="F50" s="478">
        <f>B34</f>
        <v>161</v>
      </c>
      <c r="G50" s="482">
        <f>$H$48*Table245[[#This Row],[N of cases]]</f>
        <v>5455.0825000000004</v>
      </c>
    </row>
    <row r="51" spans="1:9">
      <c r="A51" s="458" t="s">
        <v>798</v>
      </c>
      <c r="B51" s="458" t="s">
        <v>799</v>
      </c>
      <c r="C51" s="458" t="s">
        <v>800</v>
      </c>
      <c r="E51" s="458">
        <v>2020</v>
      </c>
      <c r="F51" s="478">
        <f>B35</f>
        <v>230</v>
      </c>
      <c r="G51" s="482">
        <f>$H$48*Table245[[#This Row],[N of cases]]</f>
        <v>7792.9750000000004</v>
      </c>
    </row>
    <row r="52" spans="1:9">
      <c r="A52" s="458" t="s">
        <v>558</v>
      </c>
      <c r="B52" s="458" t="s">
        <v>804</v>
      </c>
      <c r="C52" s="481">
        <f>C50*2.5</f>
        <v>21.05</v>
      </c>
      <c r="E52" s="458">
        <v>2021</v>
      </c>
      <c r="F52" s="478">
        <f>B36</f>
        <v>265</v>
      </c>
      <c r="G52" s="482">
        <f>$H$48*Table245[[#This Row],[N of cases]]</f>
        <v>8978.8624999999993</v>
      </c>
    </row>
    <row r="53" spans="1:9">
      <c r="E53" s="458">
        <v>2022</v>
      </c>
      <c r="F53" s="478">
        <f>B37</f>
        <v>369</v>
      </c>
      <c r="G53" s="482">
        <f>$H$48*Table245[[#This Row],[N of cases]]</f>
        <v>12502.6425</v>
      </c>
    </row>
    <row r="54" spans="1:9">
      <c r="A54" s="458" t="s">
        <v>805</v>
      </c>
    </row>
    <row r="55" spans="1:9">
      <c r="A55" s="458" t="s">
        <v>806</v>
      </c>
    </row>
    <row r="58" spans="1:9">
      <c r="A58" s="1039" t="s">
        <v>807</v>
      </c>
      <c r="B58" s="1040"/>
      <c r="C58" s="1040"/>
      <c r="D58" s="1040"/>
      <c r="E58" s="1040"/>
      <c r="F58" s="1040"/>
      <c r="G58" s="1040"/>
      <c r="H58" s="1040"/>
    </row>
    <row r="61" spans="1:9">
      <c r="A61" s="471" t="s">
        <v>808</v>
      </c>
      <c r="B61" s="471" t="s">
        <v>809</v>
      </c>
      <c r="C61" s="458" t="s">
        <v>810</v>
      </c>
      <c r="D61" s="458" t="s">
        <v>811</v>
      </c>
      <c r="E61" s="458" t="s">
        <v>812</v>
      </c>
      <c r="F61" s="458" t="s">
        <v>813</v>
      </c>
      <c r="G61" s="458" t="s">
        <v>814</v>
      </c>
      <c r="H61" s="458" t="s">
        <v>815</v>
      </c>
      <c r="I61" s="458" t="s">
        <v>816</v>
      </c>
    </row>
    <row r="62" spans="1:9">
      <c r="A62" s="458" t="s">
        <v>817</v>
      </c>
      <c r="B62" s="458">
        <v>1</v>
      </c>
      <c r="C62" s="458">
        <v>1</v>
      </c>
      <c r="D62" s="458">
        <v>1</v>
      </c>
      <c r="E62" s="458">
        <v>1</v>
      </c>
      <c r="F62" s="458">
        <f>SUM(B62:E62)</f>
        <v>4</v>
      </c>
      <c r="G62" s="458">
        <f>1.5+2</f>
        <v>3.5</v>
      </c>
      <c r="H62" s="458">
        <f>F62*G62</f>
        <v>14</v>
      </c>
      <c r="I62" s="483" t="s">
        <v>818</v>
      </c>
    </row>
    <row r="63" spans="1:9">
      <c r="A63" s="458" t="s">
        <v>819</v>
      </c>
      <c r="B63" s="458">
        <v>1</v>
      </c>
      <c r="E63" s="458">
        <v>1</v>
      </c>
      <c r="F63" s="458">
        <f>SUM(B63:E63)</f>
        <v>2</v>
      </c>
      <c r="G63" s="458">
        <v>20</v>
      </c>
      <c r="H63" s="458">
        <f t="shared" ref="H63:H68" si="0">F63*G63</f>
        <v>40</v>
      </c>
      <c r="I63" s="484" t="s">
        <v>820</v>
      </c>
    </row>
    <row r="64" spans="1:9">
      <c r="A64" s="458" t="s">
        <v>821</v>
      </c>
      <c r="B64" s="458">
        <v>1</v>
      </c>
      <c r="E64" s="458">
        <v>1</v>
      </c>
      <c r="F64" s="458">
        <f>SUM(B64:E64)</f>
        <v>2</v>
      </c>
      <c r="G64" s="458">
        <v>0</v>
      </c>
      <c r="H64" s="458">
        <f t="shared" si="0"/>
        <v>0</v>
      </c>
      <c r="I64" s="483" t="s">
        <v>822</v>
      </c>
    </row>
    <row r="65" spans="1:9">
      <c r="A65" s="458" t="s">
        <v>823</v>
      </c>
      <c r="B65" s="458">
        <v>1</v>
      </c>
      <c r="C65" s="458">
        <v>1</v>
      </c>
      <c r="D65" s="458">
        <v>1</v>
      </c>
      <c r="E65" s="458">
        <v>1</v>
      </c>
      <c r="F65" s="458">
        <f>SUM(B65:E65)</f>
        <v>4</v>
      </c>
      <c r="G65" s="458">
        <v>6.5</v>
      </c>
      <c r="H65" s="458">
        <f t="shared" si="0"/>
        <v>26</v>
      </c>
      <c r="I65" s="484" t="s">
        <v>820</v>
      </c>
    </row>
    <row r="66" spans="1:9">
      <c r="I66" s="485"/>
    </row>
    <row r="67" spans="1:9">
      <c r="A67" s="486" t="s">
        <v>824</v>
      </c>
      <c r="I67" s="485"/>
    </row>
    <row r="68" spans="1:9">
      <c r="A68" s="471" t="s">
        <v>825</v>
      </c>
      <c r="F68" s="458">
        <f>(1+1+0.1)*0.55</f>
        <v>1.1550000000000002</v>
      </c>
      <c r="G68" s="458">
        <f>24+29</f>
        <v>53</v>
      </c>
      <c r="H68" s="458">
        <f t="shared" si="0"/>
        <v>61.215000000000011</v>
      </c>
      <c r="I68" s="483" t="s">
        <v>826</v>
      </c>
    </row>
    <row r="69" spans="1:9">
      <c r="A69" s="458" t="s">
        <v>827</v>
      </c>
      <c r="B69" s="458">
        <v>1</v>
      </c>
      <c r="C69" s="458">
        <v>1</v>
      </c>
      <c r="E69" s="458">
        <v>1</v>
      </c>
      <c r="I69" s="485"/>
    </row>
    <row r="70" spans="1:9">
      <c r="A70" s="458" t="s">
        <v>828</v>
      </c>
      <c r="B70" s="458">
        <v>1</v>
      </c>
      <c r="C70" s="458">
        <v>1</v>
      </c>
      <c r="I70" s="485"/>
    </row>
    <row r="71" spans="1:9">
      <c r="A71" s="458" t="s">
        <v>829</v>
      </c>
      <c r="B71" s="458">
        <v>1</v>
      </c>
      <c r="C71" s="458">
        <v>1</v>
      </c>
      <c r="I71" s="485"/>
    </row>
    <row r="72" spans="1:9">
      <c r="A72" s="458" t="s">
        <v>830</v>
      </c>
      <c r="B72" s="458">
        <v>1</v>
      </c>
      <c r="C72" s="458">
        <v>1</v>
      </c>
      <c r="F72" s="458">
        <f>SUM(B72:E72)*0.5</f>
        <v>1</v>
      </c>
      <c r="G72" s="458">
        <v>4</v>
      </c>
      <c r="H72" s="458">
        <f>F72*G72</f>
        <v>4</v>
      </c>
      <c r="I72" s="483" t="s">
        <v>831</v>
      </c>
    </row>
    <row r="73" spans="1:9">
      <c r="I73" s="485"/>
    </row>
    <row r="74" spans="1:9">
      <c r="A74" s="471" t="s">
        <v>832</v>
      </c>
      <c r="I74" s="485"/>
    </row>
    <row r="75" spans="1:9">
      <c r="A75" s="458" t="s">
        <v>833</v>
      </c>
      <c r="B75" s="458">
        <v>1</v>
      </c>
      <c r="C75" s="458">
        <v>1</v>
      </c>
      <c r="F75" s="458">
        <f>SUM(B75:E75)</f>
        <v>2</v>
      </c>
      <c r="G75" s="458">
        <v>7</v>
      </c>
      <c r="H75" s="458">
        <f>F75*G75</f>
        <v>14</v>
      </c>
      <c r="I75" s="484" t="s">
        <v>834</v>
      </c>
    </row>
    <row r="76" spans="1:9">
      <c r="A76" s="458" t="s">
        <v>835</v>
      </c>
      <c r="B76" s="458">
        <v>1</v>
      </c>
      <c r="C76" s="458">
        <v>1</v>
      </c>
      <c r="F76" s="458">
        <f>SUM(B76:E76)</f>
        <v>2</v>
      </c>
      <c r="G76" s="458">
        <v>14</v>
      </c>
      <c r="H76" s="458">
        <f>F76*G76</f>
        <v>28</v>
      </c>
      <c r="I76" s="483" t="s">
        <v>834</v>
      </c>
    </row>
    <row r="78" spans="1:9" ht="15.75" thickBot="1">
      <c r="A78" s="487" t="s">
        <v>4</v>
      </c>
      <c r="B78" s="487"/>
      <c r="C78" s="487"/>
      <c r="D78" s="487"/>
      <c r="E78" s="487"/>
      <c r="F78" s="487"/>
      <c r="G78" s="487"/>
      <c r="H78" s="488">
        <f>SUM(H62:H76)</f>
        <v>187.215</v>
      </c>
    </row>
    <row r="79" spans="1:9" ht="15.75" thickTop="1"/>
    <row r="82" spans="1:8">
      <c r="A82" s="1039" t="s">
        <v>836</v>
      </c>
      <c r="B82" s="1040"/>
      <c r="C82" s="1040"/>
      <c r="D82" s="1040"/>
      <c r="E82" s="1040"/>
      <c r="F82" s="1040"/>
      <c r="G82" s="1040"/>
      <c r="H82" s="1040"/>
    </row>
    <row r="83" spans="1:8">
      <c r="A83" s="458" t="s">
        <v>837</v>
      </c>
      <c r="B83" s="458" t="s">
        <v>712</v>
      </c>
      <c r="C83" s="458" t="s">
        <v>838</v>
      </c>
      <c r="D83" s="458" t="s">
        <v>4</v>
      </c>
      <c r="E83" s="458" t="s">
        <v>839</v>
      </c>
    </row>
    <row r="84" spans="1:8">
      <c r="A84" s="458" t="s">
        <v>840</v>
      </c>
      <c r="B84" s="474">
        <v>0.05</v>
      </c>
      <c r="C84" s="458">
        <v>1</v>
      </c>
    </row>
    <row r="85" spans="1:8">
      <c r="A85" s="458" t="s">
        <v>841</v>
      </c>
      <c r="B85" s="474">
        <v>0.1</v>
      </c>
      <c r="C85" s="458">
        <v>1</v>
      </c>
    </row>
    <row r="86" spans="1:8">
      <c r="A86" s="458" t="s">
        <v>842</v>
      </c>
      <c r="B86" s="458">
        <v>3000</v>
      </c>
      <c r="C86" s="458">
        <v>1</v>
      </c>
      <c r="F86" s="458">
        <f>B86+B87</f>
        <v>8000</v>
      </c>
    </row>
    <row r="87" spans="1:8">
      <c r="A87" s="458" t="s">
        <v>843</v>
      </c>
      <c r="B87" s="458">
        <v>5000</v>
      </c>
      <c r="C87" s="458">
        <v>1</v>
      </c>
    </row>
  </sheetData>
  <mergeCells count="9">
    <mergeCell ref="A40:H40"/>
    <mergeCell ref="A58:H58"/>
    <mergeCell ref="A82:H82"/>
    <mergeCell ref="A1:H1"/>
    <mergeCell ref="J1:S1"/>
    <mergeCell ref="A2:H2"/>
    <mergeCell ref="A12:H12"/>
    <mergeCell ref="A20:C21"/>
    <mergeCell ref="E21:H22"/>
  </mergeCells>
  <pageMargins left="0.7" right="0.7" top="0.75" bottom="0.75" header="0.3" footer="0.3"/>
  <pageSetup paperSize="9" scale="53" orientation="portrait" r:id="rId1"/>
  <colBreaks count="1" manualBreakCount="1">
    <brk id="9" max="1048575" man="1"/>
  </colBreaks>
  <drawing r:id="rId2"/>
  <tableParts count="7">
    <tablePart r:id="rId3"/>
    <tablePart r:id="rId4"/>
    <tablePart r:id="rId5"/>
    <tablePart r:id="rId6"/>
    <tablePart r:id="rId7"/>
    <tablePart r:id="rId8"/>
    <tablePart r:id="rId9"/>
  </tableParts>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3"/>
  <sheetViews>
    <sheetView topLeftCell="B1" workbookViewId="0">
      <selection activeCell="L29" sqref="L29"/>
    </sheetView>
  </sheetViews>
  <sheetFormatPr defaultColWidth="8.85546875" defaultRowHeight="15"/>
  <cols>
    <col min="2" max="2" width="43.7109375" customWidth="1"/>
    <col min="3" max="6" width="23.28515625" customWidth="1"/>
  </cols>
  <sheetData>
    <row r="1" spans="1:14" ht="20.25" thickBot="1">
      <c r="A1" s="221" t="s">
        <v>135</v>
      </c>
      <c r="B1" s="1046" t="s">
        <v>136</v>
      </c>
      <c r="C1" s="1046"/>
      <c r="D1" s="1046"/>
      <c r="E1" s="1046"/>
      <c r="F1" s="1046"/>
      <c r="G1" s="1046"/>
      <c r="H1" s="1046"/>
      <c r="I1" s="1046"/>
      <c r="J1" s="1046"/>
      <c r="K1" s="1046"/>
      <c r="L1" s="1046"/>
      <c r="M1" s="1046"/>
      <c r="N1" s="1046"/>
    </row>
    <row r="2" spans="1:14" ht="15.75" thickTop="1"/>
    <row r="3" spans="1:14" s="1" customFormat="1"/>
    <row r="4" spans="1:14" s="1" customFormat="1">
      <c r="B4" s="1" t="s">
        <v>29</v>
      </c>
      <c r="C4" s="1" t="s">
        <v>30</v>
      </c>
    </row>
    <row r="5" spans="1:14" s="1" customFormat="1">
      <c r="B5" s="1" t="s">
        <v>31</v>
      </c>
      <c r="C5" s="1" t="s">
        <v>0</v>
      </c>
    </row>
    <row r="6" spans="1:14" s="1" customFormat="1"/>
    <row r="7" spans="1:14" s="1" customFormat="1"/>
    <row r="8" spans="1:14" s="1" customFormat="1" ht="18" thickBot="1">
      <c r="B8" s="34" t="s">
        <v>32</v>
      </c>
      <c r="C8" s="1" t="s">
        <v>55</v>
      </c>
      <c r="D8" s="1" t="s">
        <v>56</v>
      </c>
      <c r="E8" s="1" t="s">
        <v>57</v>
      </c>
      <c r="F8" s="1" t="s">
        <v>58</v>
      </c>
    </row>
    <row r="9" spans="1:14" s="1" customFormat="1" ht="15.75" thickTop="1">
      <c r="A9" s="1">
        <v>1</v>
      </c>
      <c r="B9" s="1" t="s">
        <v>496</v>
      </c>
      <c r="C9" s="17">
        <f>E42</f>
        <v>404500</v>
      </c>
      <c r="D9" s="535">
        <f>E42</f>
        <v>404500</v>
      </c>
      <c r="E9" s="325">
        <f>E42</f>
        <v>404500</v>
      </c>
      <c r="F9" s="325">
        <f>E42</f>
        <v>404500</v>
      </c>
    </row>
    <row r="10" spans="1:14" s="1" customFormat="1">
      <c r="A10" s="1">
        <v>2</v>
      </c>
      <c r="B10" s="231" t="s">
        <v>510</v>
      </c>
      <c r="C10" s="232">
        <f>E55</f>
        <v>117300</v>
      </c>
      <c r="D10" s="326">
        <f>E55</f>
        <v>117300</v>
      </c>
      <c r="E10" s="326">
        <f>E55</f>
        <v>117300</v>
      </c>
      <c r="F10" s="326">
        <f>E55</f>
        <v>117300</v>
      </c>
    </row>
    <row r="11" spans="1:14" s="1" customFormat="1">
      <c r="A11" s="1">
        <v>3</v>
      </c>
      <c r="B11" s="231" t="s">
        <v>520</v>
      </c>
      <c r="C11" s="232">
        <f>E61+E68</f>
        <v>262320</v>
      </c>
      <c r="D11" s="232">
        <f>Table146[[#This Row],[2019]]</f>
        <v>262320</v>
      </c>
      <c r="E11" s="232">
        <f>Table146[[#This Row],[2020]]</f>
        <v>262320</v>
      </c>
      <c r="F11" s="232">
        <f>Table146[[#This Row],[2021]]</f>
        <v>262320</v>
      </c>
    </row>
    <row r="12" spans="1:14" s="1" customFormat="1">
      <c r="A12" s="1">
        <v>4</v>
      </c>
      <c r="B12" s="231" t="s">
        <v>894</v>
      </c>
      <c r="C12" s="232">
        <f>E72</f>
        <v>30000</v>
      </c>
      <c r="D12" s="232">
        <f>Table146[[#This Row],[2019]]</f>
        <v>30000</v>
      </c>
      <c r="E12" s="232">
        <f>Table146[[#This Row],[2020]]</f>
        <v>30000</v>
      </c>
      <c r="F12" s="232">
        <f>Table146[[#This Row],[2021]]</f>
        <v>30000</v>
      </c>
    </row>
    <row r="13" spans="1:14" s="1" customFormat="1" ht="16.5" thickBot="1">
      <c r="B13" s="293" t="s">
        <v>4</v>
      </c>
      <c r="C13" s="293">
        <f>SUM(C9:C12)</f>
        <v>814120</v>
      </c>
      <c r="D13" s="293">
        <f>SUM(D9:D12)</f>
        <v>814120</v>
      </c>
      <c r="E13" s="293">
        <f>SUM(E9:E12)</f>
        <v>814120</v>
      </c>
      <c r="F13" s="293">
        <f>SUM(F9:F12)</f>
        <v>814120</v>
      </c>
    </row>
    <row r="14" spans="1:14" s="1" customFormat="1" ht="15.75" thickTop="1"/>
    <row r="15" spans="1:14" s="1" customFormat="1" ht="18" thickBot="1">
      <c r="B15" s="34" t="s">
        <v>54</v>
      </c>
      <c r="C15" s="1" t="s">
        <v>55</v>
      </c>
      <c r="D15" s="1" t="s">
        <v>56</v>
      </c>
      <c r="E15" s="1" t="s">
        <v>57</v>
      </c>
      <c r="F15" s="1" t="s">
        <v>58</v>
      </c>
    </row>
    <row r="16" spans="1:14" s="1" customFormat="1" ht="15.75" thickTop="1">
      <c r="A16" s="1">
        <v>1</v>
      </c>
      <c r="B16" s="1" t="s">
        <v>496</v>
      </c>
      <c r="C16" s="48">
        <f>G32+G41</f>
        <v>388972</v>
      </c>
      <c r="D16" s="48">
        <f>G32+G41</f>
        <v>388972</v>
      </c>
      <c r="E16" s="48">
        <f>G32+G41</f>
        <v>388972</v>
      </c>
      <c r="F16" s="48">
        <f>G32+G41</f>
        <v>388972</v>
      </c>
    </row>
    <row r="17" spans="1:7" s="1" customFormat="1">
      <c r="A17" s="1">
        <v>2</v>
      </c>
      <c r="B17" s="231" t="s">
        <v>510</v>
      </c>
      <c r="C17" s="48">
        <f>C10</f>
        <v>117300</v>
      </c>
      <c r="D17" s="48">
        <f>D10</f>
        <v>117300</v>
      </c>
      <c r="E17" s="48">
        <f>E10</f>
        <v>117300</v>
      </c>
      <c r="F17" s="48">
        <f>F10</f>
        <v>117300</v>
      </c>
    </row>
    <row r="18" spans="1:7">
      <c r="A18">
        <v>3</v>
      </c>
      <c r="B18" s="233" t="s">
        <v>520</v>
      </c>
      <c r="C18" s="234">
        <f>E68</f>
        <v>146160</v>
      </c>
      <c r="D18" s="234">
        <f>Table257[[#This Row],[2019]]</f>
        <v>146160</v>
      </c>
      <c r="E18" s="234">
        <f>Table257[[#This Row],[2019]]</f>
        <v>146160</v>
      </c>
      <c r="F18" s="234">
        <f>Table257[[#This Row],[2019]]</f>
        <v>146160</v>
      </c>
    </row>
    <row r="19" spans="1:7" s="1" customFormat="1" ht="16.5" thickBot="1">
      <c r="B19" s="293" t="s">
        <v>4</v>
      </c>
      <c r="C19" s="293">
        <f>SUM(C16:C18)</f>
        <v>652432</v>
      </c>
      <c r="D19" s="293">
        <f>SUM(D16:D18)</f>
        <v>652432</v>
      </c>
      <c r="E19" s="293">
        <f>SUM(E16:E18)</f>
        <v>652432</v>
      </c>
      <c r="F19" s="293">
        <f>SUM(F16:F18)</f>
        <v>652432</v>
      </c>
    </row>
    <row r="20" spans="1:7" ht="15.75" thickTop="1">
      <c r="B20" s="52"/>
      <c r="C20" s="222"/>
      <c r="D20" s="222"/>
      <c r="E20" s="222"/>
      <c r="F20" s="52"/>
      <c r="G20" s="52"/>
    </row>
    <row r="21" spans="1:7" ht="18" thickBot="1">
      <c r="B21" s="229" t="s">
        <v>496</v>
      </c>
      <c r="C21" s="222"/>
      <c r="D21" s="222"/>
      <c r="E21" s="222"/>
      <c r="F21" s="52"/>
      <c r="G21" s="52"/>
    </row>
    <row r="22" spans="1:7" ht="15.75" thickTop="1">
      <c r="B22" s="38"/>
      <c r="C22" s="54" t="s">
        <v>60</v>
      </c>
      <c r="D22" s="54" t="s">
        <v>3</v>
      </c>
      <c r="E22" s="54" t="s">
        <v>4</v>
      </c>
      <c r="F22" s="52"/>
      <c r="G22" s="52"/>
    </row>
    <row r="23" spans="1:7">
      <c r="B23" s="38" t="s">
        <v>497</v>
      </c>
      <c r="C23" s="41">
        <v>3470</v>
      </c>
      <c r="D23" s="41">
        <v>1</v>
      </c>
      <c r="E23" s="41">
        <f>C23*D23*12</f>
        <v>41640</v>
      </c>
      <c r="F23" s="52"/>
      <c r="G23" s="52"/>
    </row>
    <row r="24" spans="1:7">
      <c r="B24" s="38" t="s">
        <v>498</v>
      </c>
      <c r="C24" s="41">
        <v>3780</v>
      </c>
      <c r="D24" s="41">
        <v>1</v>
      </c>
      <c r="E24" s="41">
        <f t="shared" ref="E24:E32" si="0">C24*D24*12</f>
        <v>45360</v>
      </c>
      <c r="F24" s="52"/>
      <c r="G24" s="52"/>
    </row>
    <row r="25" spans="1:7">
      <c r="B25" s="223" t="s">
        <v>499</v>
      </c>
      <c r="C25" s="224">
        <v>2370</v>
      </c>
      <c r="D25" s="224">
        <v>1</v>
      </c>
      <c r="E25" s="224">
        <f t="shared" si="0"/>
        <v>28440</v>
      </c>
      <c r="F25" s="52"/>
      <c r="G25" s="52"/>
    </row>
    <row r="26" spans="1:7">
      <c r="B26" s="38" t="s">
        <v>41</v>
      </c>
      <c r="C26" s="41">
        <v>2370</v>
      </c>
      <c r="D26" s="41">
        <v>1</v>
      </c>
      <c r="E26" s="41">
        <f t="shared" si="0"/>
        <v>28440</v>
      </c>
      <c r="F26" s="52"/>
      <c r="G26" s="52"/>
    </row>
    <row r="27" spans="1:7">
      <c r="B27" s="38" t="s">
        <v>500</v>
      </c>
      <c r="C27" s="225">
        <v>1590</v>
      </c>
      <c r="D27" s="41">
        <v>4</v>
      </c>
      <c r="E27" s="41">
        <f>C27*D27*12</f>
        <v>76320</v>
      </c>
      <c r="F27" s="52"/>
      <c r="G27" s="52"/>
    </row>
    <row r="28" spans="1:7">
      <c r="B28" s="38" t="s">
        <v>501</v>
      </c>
      <c r="C28" s="41">
        <v>790</v>
      </c>
      <c r="D28" s="41">
        <v>1</v>
      </c>
      <c r="E28" s="41">
        <f>C28*D28*12</f>
        <v>9480</v>
      </c>
      <c r="F28" s="52"/>
      <c r="G28" s="52"/>
    </row>
    <row r="29" spans="1:7">
      <c r="B29" s="38" t="s">
        <v>502</v>
      </c>
      <c r="C29" s="41">
        <v>750</v>
      </c>
      <c r="D29" s="41">
        <v>1</v>
      </c>
      <c r="E29" s="41">
        <f>C29*D29*12</f>
        <v>9000</v>
      </c>
      <c r="F29" s="52"/>
      <c r="G29" s="52"/>
    </row>
    <row r="30" spans="1:7">
      <c r="B30" s="38" t="s">
        <v>503</v>
      </c>
      <c r="C30" s="41">
        <v>1530</v>
      </c>
      <c r="D30" s="41">
        <v>1</v>
      </c>
      <c r="E30" s="41">
        <f>C30*D30*12</f>
        <v>18360</v>
      </c>
      <c r="F30" s="52"/>
      <c r="G30" s="52"/>
    </row>
    <row r="31" spans="1:7">
      <c r="B31" s="38" t="s">
        <v>504</v>
      </c>
      <c r="C31" s="41">
        <v>730</v>
      </c>
      <c r="D31" s="41">
        <v>2</v>
      </c>
      <c r="E31" s="41">
        <f>C31*D31*12</f>
        <v>17520</v>
      </c>
      <c r="F31" s="52"/>
      <c r="G31" s="52"/>
    </row>
    <row r="32" spans="1:7">
      <c r="B32" s="38" t="s">
        <v>45</v>
      </c>
      <c r="C32" s="41">
        <v>750</v>
      </c>
      <c r="D32" s="41">
        <v>4</v>
      </c>
      <c r="E32" s="41">
        <f t="shared" si="0"/>
        <v>36000</v>
      </c>
      <c r="F32" s="52"/>
      <c r="G32" s="58">
        <f>SUM(E23:E32)*0.95</f>
        <v>295032</v>
      </c>
    </row>
    <row r="33" spans="2:7">
      <c r="B33" s="226" t="s">
        <v>505</v>
      </c>
      <c r="C33" s="41">
        <v>15000</v>
      </c>
      <c r="D33" s="41">
        <v>1</v>
      </c>
      <c r="E33" s="41">
        <f t="shared" ref="E33:E41" si="1">C33*D33</f>
        <v>15000</v>
      </c>
      <c r="F33" s="52"/>
      <c r="G33" s="52"/>
    </row>
    <row r="34" spans="2:7">
      <c r="B34" s="226" t="s">
        <v>506</v>
      </c>
      <c r="C34" s="41">
        <v>10000</v>
      </c>
      <c r="D34" s="41">
        <v>1</v>
      </c>
      <c r="E34" s="41">
        <f t="shared" si="1"/>
        <v>10000</v>
      </c>
      <c r="F34" s="52"/>
      <c r="G34" s="52"/>
    </row>
    <row r="35" spans="2:7">
      <c r="B35" s="226" t="s">
        <v>48</v>
      </c>
      <c r="C35" s="41">
        <v>14000</v>
      </c>
      <c r="D35" s="41">
        <v>2</v>
      </c>
      <c r="E35" s="41">
        <f t="shared" si="1"/>
        <v>28000</v>
      </c>
      <c r="F35" s="52"/>
      <c r="G35" s="52"/>
    </row>
    <row r="36" spans="2:7">
      <c r="B36" s="226" t="s">
        <v>507</v>
      </c>
      <c r="C36" s="41">
        <v>1200</v>
      </c>
      <c r="D36" s="41">
        <v>12</v>
      </c>
      <c r="E36" s="41">
        <f t="shared" si="1"/>
        <v>14400</v>
      </c>
      <c r="F36" s="52"/>
      <c r="G36" s="52"/>
    </row>
    <row r="37" spans="2:7">
      <c r="B37" s="226" t="s">
        <v>508</v>
      </c>
      <c r="C37" s="41">
        <v>415</v>
      </c>
      <c r="D37" s="41">
        <v>12</v>
      </c>
      <c r="E37" s="41">
        <f t="shared" si="1"/>
        <v>4980</v>
      </c>
      <c r="F37" s="52"/>
      <c r="G37" s="52"/>
    </row>
    <row r="38" spans="2:7">
      <c r="B38" s="226" t="s">
        <v>74</v>
      </c>
      <c r="C38" s="41">
        <v>8000</v>
      </c>
      <c r="D38" s="41">
        <v>1</v>
      </c>
      <c r="E38" s="41">
        <f t="shared" si="1"/>
        <v>8000</v>
      </c>
      <c r="F38" s="52"/>
      <c r="G38" s="52"/>
    </row>
    <row r="39" spans="2:7">
      <c r="B39" s="226" t="s">
        <v>509</v>
      </c>
      <c r="C39" s="41">
        <v>680</v>
      </c>
      <c r="D39" s="41">
        <v>12</v>
      </c>
      <c r="E39" s="41">
        <f t="shared" si="1"/>
        <v>8160</v>
      </c>
      <c r="F39" s="52"/>
      <c r="G39" s="52"/>
    </row>
    <row r="40" spans="2:7">
      <c r="B40" s="226" t="s">
        <v>50</v>
      </c>
      <c r="C40" s="41">
        <v>150</v>
      </c>
      <c r="D40" s="41">
        <v>12</v>
      </c>
      <c r="E40" s="41">
        <f t="shared" si="1"/>
        <v>1800</v>
      </c>
      <c r="F40" s="52"/>
      <c r="G40" s="52"/>
    </row>
    <row r="41" spans="2:7">
      <c r="B41" s="226" t="s">
        <v>51</v>
      </c>
      <c r="C41" s="41">
        <v>300</v>
      </c>
      <c r="D41" s="41">
        <v>12</v>
      </c>
      <c r="E41" s="41">
        <f t="shared" si="1"/>
        <v>3600</v>
      </c>
      <c r="F41" s="52"/>
      <c r="G41" s="58">
        <f>SUM(E33:E41)</f>
        <v>93940</v>
      </c>
    </row>
    <row r="42" spans="2:7">
      <c r="B42" s="52"/>
      <c r="C42" s="227"/>
      <c r="D42" s="227"/>
      <c r="E42" s="228">
        <f>SUM(E23:E41)</f>
        <v>404500</v>
      </c>
      <c r="F42" s="52"/>
      <c r="G42" s="52"/>
    </row>
    <row r="43" spans="2:7">
      <c r="B43" s="52"/>
      <c r="C43" s="222"/>
      <c r="D43" s="222"/>
      <c r="E43" s="222"/>
      <c r="F43" s="52"/>
      <c r="G43" s="52"/>
    </row>
    <row r="44" spans="2:7">
      <c r="B44" s="52"/>
      <c r="C44" s="222"/>
      <c r="D44" s="222"/>
      <c r="E44" s="222"/>
      <c r="F44" s="52"/>
      <c r="G44" s="52"/>
    </row>
    <row r="48" spans="2:7" ht="18" thickBot="1">
      <c r="B48" s="229" t="s">
        <v>510</v>
      </c>
    </row>
    <row r="49" spans="2:6" ht="15.75" thickTop="1">
      <c r="B49" s="53"/>
      <c r="C49" s="54" t="s">
        <v>60</v>
      </c>
      <c r="D49" s="54" t="s">
        <v>3</v>
      </c>
      <c r="E49" s="54" t="s">
        <v>4</v>
      </c>
    </row>
    <row r="50" spans="2:6">
      <c r="B50" s="55" t="s">
        <v>511</v>
      </c>
      <c r="C50" s="56">
        <v>1575</v>
      </c>
      <c r="D50" s="41">
        <v>1</v>
      </c>
      <c r="E50" s="41">
        <f>C50*D50*12</f>
        <v>18900</v>
      </c>
    </row>
    <row r="51" spans="2:6">
      <c r="B51" s="55" t="s">
        <v>512</v>
      </c>
      <c r="C51" s="56">
        <v>820</v>
      </c>
      <c r="D51" s="41">
        <v>6</v>
      </c>
      <c r="E51" s="41">
        <f>C51*D51*12</f>
        <v>59040</v>
      </c>
    </row>
    <row r="52" spans="2:6">
      <c r="B52" s="55" t="s">
        <v>513</v>
      </c>
      <c r="C52" s="56">
        <v>890</v>
      </c>
      <c r="D52" s="41">
        <v>2</v>
      </c>
      <c r="E52" s="41">
        <f>C52*D52*12</f>
        <v>21360</v>
      </c>
    </row>
    <row r="53" spans="2:6">
      <c r="B53" s="55" t="s">
        <v>514</v>
      </c>
      <c r="C53" s="56">
        <v>1000</v>
      </c>
      <c r="D53" s="57">
        <v>1</v>
      </c>
      <c r="E53" s="41">
        <f>C53*D53*12</f>
        <v>12000</v>
      </c>
      <c r="F53" s="230">
        <f>SUM(E50:E53)</f>
        <v>111300</v>
      </c>
    </row>
    <row r="54" spans="2:6">
      <c r="B54" s="55" t="s">
        <v>515</v>
      </c>
      <c r="C54" s="56">
        <v>1000</v>
      </c>
      <c r="D54" s="57">
        <v>6</v>
      </c>
      <c r="E54" s="41">
        <f>C54*D54</f>
        <v>6000</v>
      </c>
      <c r="F54">
        <f>D54*500</f>
        <v>3000</v>
      </c>
    </row>
    <row r="55" spans="2:6">
      <c r="B55" s="51"/>
      <c r="C55" s="37"/>
      <c r="D55" s="37"/>
      <c r="E55" s="47">
        <f>SUM(E50:E54)</f>
        <v>117300</v>
      </c>
    </row>
    <row r="57" spans="2:6" ht="18" thickBot="1">
      <c r="B57" s="229" t="s">
        <v>520</v>
      </c>
    </row>
    <row r="58" spans="2:6" ht="15.75" thickTop="1"/>
    <row r="59" spans="2:6">
      <c r="B59" s="15" t="s">
        <v>516</v>
      </c>
      <c r="C59" s="235"/>
      <c r="D59" s="235"/>
      <c r="E59" s="235"/>
      <c r="F59" s="235"/>
    </row>
    <row r="60" spans="2:6">
      <c r="B60" s="236"/>
      <c r="C60" s="237" t="s">
        <v>2</v>
      </c>
      <c r="D60" s="237" t="s">
        <v>3</v>
      </c>
      <c r="E60" s="237" t="s">
        <v>4</v>
      </c>
      <c r="F60" s="235"/>
    </row>
    <row r="61" spans="2:6">
      <c r="B61" s="238" t="s">
        <v>517</v>
      </c>
      <c r="C61" s="57">
        <v>1210</v>
      </c>
      <c r="D61" s="57">
        <v>8</v>
      </c>
      <c r="E61" s="57">
        <f>C61*D61*12</f>
        <v>116160</v>
      </c>
      <c r="F61" s="235"/>
    </row>
    <row r="62" spans="2:6">
      <c r="B62" s="235"/>
      <c r="C62" s="235"/>
      <c r="D62" s="235"/>
      <c r="E62" s="235"/>
      <c r="F62" s="235"/>
    </row>
    <row r="63" spans="2:6">
      <c r="B63" s="235"/>
      <c r="C63" s="235"/>
      <c r="D63" s="235"/>
      <c r="E63" s="235"/>
      <c r="F63" s="235"/>
    </row>
    <row r="64" spans="2:6">
      <c r="B64" s="15" t="s">
        <v>518</v>
      </c>
      <c r="C64" s="235"/>
      <c r="D64" s="235"/>
      <c r="E64" s="235"/>
      <c r="F64" s="235"/>
    </row>
    <row r="65" spans="2:6">
      <c r="B65" s="236"/>
      <c r="C65" s="237" t="s">
        <v>2</v>
      </c>
      <c r="D65" s="237" t="s">
        <v>3</v>
      </c>
      <c r="E65" s="237" t="s">
        <v>4</v>
      </c>
      <c r="F65" s="235"/>
    </row>
    <row r="66" spans="2:6">
      <c r="B66" s="238" t="s">
        <v>517</v>
      </c>
      <c r="C66" s="57">
        <v>1210</v>
      </c>
      <c r="D66" s="57">
        <v>8</v>
      </c>
      <c r="E66" s="57">
        <f>C66*D66*12</f>
        <v>116160</v>
      </c>
      <c r="F66" s="235"/>
    </row>
    <row r="67" spans="2:6">
      <c r="B67" s="238" t="s">
        <v>519</v>
      </c>
      <c r="C67" s="57">
        <v>30000</v>
      </c>
      <c r="D67" s="57">
        <v>1</v>
      </c>
      <c r="E67" s="57">
        <f>C67*D67</f>
        <v>30000</v>
      </c>
      <c r="F67" s="235"/>
    </row>
    <row r="68" spans="2:6">
      <c r="B68" s="235"/>
      <c r="C68" s="235"/>
      <c r="D68" s="235"/>
      <c r="E68" s="17">
        <f>SUM(E66:E67)</f>
        <v>146160</v>
      </c>
      <c r="F68" s="235"/>
    </row>
    <row r="69" spans="2:6">
      <c r="B69" s="235"/>
      <c r="C69" s="235"/>
      <c r="D69" s="235"/>
      <c r="E69" s="235"/>
      <c r="F69" s="235"/>
    </row>
    <row r="70" spans="2:6">
      <c r="B70" s="15" t="s">
        <v>755</v>
      </c>
      <c r="C70" s="235"/>
      <c r="D70" s="235"/>
      <c r="E70" s="235"/>
      <c r="F70" s="235"/>
    </row>
    <row r="71" spans="2:6">
      <c r="B71" s="236"/>
      <c r="C71" s="237" t="s">
        <v>2</v>
      </c>
      <c r="D71" s="237" t="s">
        <v>3</v>
      </c>
      <c r="E71" s="237" t="s">
        <v>4</v>
      </c>
      <c r="F71" s="235"/>
    </row>
    <row r="72" spans="2:6">
      <c r="B72" s="238" t="s">
        <v>756</v>
      </c>
      <c r="C72" s="57">
        <v>7500</v>
      </c>
      <c r="D72" s="57">
        <v>4</v>
      </c>
      <c r="E72" s="57">
        <f>C72*D72</f>
        <v>30000</v>
      </c>
      <c r="F72" s="235"/>
    </row>
    <row r="73" spans="2:6">
      <c r="B73" s="235"/>
      <c r="C73" s="235"/>
      <c r="D73" s="235"/>
      <c r="E73" s="235"/>
      <c r="F73" s="235"/>
    </row>
  </sheetData>
  <mergeCells count="1">
    <mergeCell ref="B1:N1"/>
  </mergeCells>
  <pageMargins left="0.7" right="0.7" top="0.75" bottom="0.75" header="0.3" footer="0.3"/>
  <pageSetup paperSize="9" orientation="portrait" horizontalDpi="4294967292" verticalDpi="4294967292"/>
  <tableParts count="2">
    <tablePart r:id="rId1"/>
    <tablePart r:id="rId2"/>
  </tableParts>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Y62"/>
  <sheetViews>
    <sheetView topLeftCell="A48" workbookViewId="0">
      <selection activeCell="L29" sqref="L29"/>
    </sheetView>
  </sheetViews>
  <sheetFormatPr defaultColWidth="8.85546875" defaultRowHeight="12"/>
  <cols>
    <col min="1" max="1" width="3.7109375" style="333" customWidth="1"/>
    <col min="2" max="2" width="24.42578125" style="333" customWidth="1"/>
    <col min="3" max="3" width="9.85546875" style="333" customWidth="1"/>
    <col min="4" max="4" width="5.28515625" style="333" customWidth="1"/>
    <col min="5" max="5" width="10.85546875" style="333" customWidth="1"/>
    <col min="6" max="8" width="9.85546875" style="333" customWidth="1"/>
    <col min="9" max="9" width="14.42578125" style="333" customWidth="1"/>
    <col min="10" max="10" width="9.85546875" style="333" customWidth="1"/>
    <col min="11" max="11" width="9.85546875" style="372" customWidth="1"/>
    <col min="12" max="15" width="9.85546875" style="333" customWidth="1"/>
    <col min="16" max="16" width="9.85546875" style="372" customWidth="1"/>
    <col min="17" max="17" width="13" style="333" customWidth="1"/>
    <col min="18" max="18" width="12.140625" style="333" customWidth="1"/>
    <col min="19" max="19" width="21.7109375" style="332" customWidth="1"/>
    <col min="20" max="20" width="13.140625" style="333" customWidth="1"/>
    <col min="21" max="21" width="15" style="333" customWidth="1"/>
    <col min="22" max="22" width="8.85546875" style="333"/>
    <col min="23" max="25" width="10.85546875" style="333" hidden="1" customWidth="1"/>
    <col min="26" max="16384" width="8.85546875" style="333"/>
  </cols>
  <sheetData>
    <row r="1" spans="1:25" ht="36.75" customHeight="1">
      <c r="A1" s="328"/>
      <c r="B1" s="329" t="s">
        <v>614</v>
      </c>
      <c r="C1" s="330"/>
      <c r="D1" s="328"/>
      <c r="E1" s="328"/>
      <c r="F1" s="328"/>
      <c r="G1" s="328"/>
      <c r="H1" s="328"/>
      <c r="I1" s="328"/>
      <c r="J1" s="328"/>
      <c r="K1" s="331"/>
      <c r="L1" s="328"/>
      <c r="M1" s="328"/>
      <c r="N1" s="328"/>
      <c r="O1" s="328"/>
      <c r="P1" s="331"/>
      <c r="Q1" s="329"/>
      <c r="R1" s="330"/>
    </row>
    <row r="2" spans="1:25" ht="12.75" thickBot="1">
      <c r="A2" s="328"/>
      <c r="B2" s="328"/>
      <c r="C2" s="328"/>
      <c r="D2" s="328"/>
      <c r="E2" s="328"/>
      <c r="F2" s="328"/>
      <c r="G2" s="328"/>
      <c r="H2" s="328"/>
      <c r="I2" s="328"/>
      <c r="J2" s="328"/>
      <c r="K2" s="331"/>
      <c r="L2" s="328"/>
      <c r="M2" s="328"/>
      <c r="N2" s="328"/>
      <c r="O2" s="328"/>
      <c r="P2" s="331"/>
      <c r="Q2" s="328"/>
      <c r="R2" s="328"/>
    </row>
    <row r="3" spans="1:25" ht="15.75" customHeight="1">
      <c r="A3" s="334" t="s">
        <v>615</v>
      </c>
      <c r="B3" s="335"/>
      <c r="C3" s="1047"/>
      <c r="D3" s="1048"/>
      <c r="E3" s="1048"/>
      <c r="F3" s="1048"/>
      <c r="G3" s="1048"/>
      <c r="H3" s="1048"/>
      <c r="I3" s="1048"/>
      <c r="J3" s="1048"/>
      <c r="K3" s="1048"/>
      <c r="L3" s="1048"/>
      <c r="M3" s="1048"/>
      <c r="N3" s="1048"/>
      <c r="O3" s="1048"/>
      <c r="P3" s="1048"/>
      <c r="Q3" s="1048"/>
      <c r="R3" s="1049"/>
    </row>
    <row r="4" spans="1:25">
      <c r="A4" s="336" t="s">
        <v>616</v>
      </c>
      <c r="B4" s="337"/>
      <c r="C4" s="1050"/>
      <c r="D4" s="1051"/>
      <c r="E4" s="1051"/>
      <c r="F4" s="1051"/>
      <c r="G4" s="1051"/>
      <c r="H4" s="1051"/>
      <c r="I4" s="1051"/>
      <c r="J4" s="1051"/>
      <c r="K4" s="1051"/>
      <c r="L4" s="1051"/>
      <c r="M4" s="1051"/>
      <c r="N4" s="1051"/>
      <c r="O4" s="1051"/>
      <c r="P4" s="1051"/>
      <c r="Q4" s="1051"/>
      <c r="R4" s="1052"/>
    </row>
    <row r="5" spans="1:25" ht="15.75" customHeight="1">
      <c r="A5" s="336" t="s">
        <v>617</v>
      </c>
      <c r="B5" s="337"/>
      <c r="C5" s="1053"/>
      <c r="D5" s="1054"/>
      <c r="E5" s="1054"/>
      <c r="F5" s="1054"/>
      <c r="G5" s="1054"/>
      <c r="H5" s="1054"/>
      <c r="I5" s="1054"/>
      <c r="J5" s="1054"/>
      <c r="K5" s="1054"/>
      <c r="L5" s="1054"/>
      <c r="M5" s="1054"/>
      <c r="N5" s="1054"/>
      <c r="O5" s="1054"/>
      <c r="P5" s="1054"/>
      <c r="Q5" s="1054"/>
      <c r="R5" s="1055"/>
    </row>
    <row r="6" spans="1:25">
      <c r="A6" s="336" t="s">
        <v>618</v>
      </c>
      <c r="B6" s="338"/>
      <c r="C6" s="339" t="s">
        <v>619</v>
      </c>
      <c r="D6" s="340"/>
      <c r="E6" s="340"/>
      <c r="F6" s="340"/>
      <c r="G6" s="340"/>
      <c r="H6" s="340"/>
      <c r="I6" s="340"/>
      <c r="J6" s="340"/>
      <c r="K6" s="340"/>
      <c r="L6" s="340"/>
      <c r="M6" s="340"/>
      <c r="N6" s="340"/>
      <c r="O6" s="340"/>
      <c r="P6" s="340"/>
      <c r="Q6" s="340"/>
      <c r="R6" s="341"/>
    </row>
    <row r="7" spans="1:25" ht="19.5" customHeight="1" thickBot="1">
      <c r="A7" s="342" t="s">
        <v>620</v>
      </c>
      <c r="B7" s="343"/>
      <c r="C7" s="1056"/>
      <c r="D7" s="1057"/>
      <c r="E7" s="1057"/>
      <c r="F7" s="1057"/>
      <c r="G7" s="1057"/>
      <c r="H7" s="1057"/>
      <c r="I7" s="1057"/>
      <c r="J7" s="1057"/>
      <c r="K7" s="1057"/>
      <c r="L7" s="1057"/>
      <c r="M7" s="1057"/>
      <c r="N7" s="1057"/>
      <c r="O7" s="1057"/>
      <c r="P7" s="1057"/>
      <c r="Q7" s="1057"/>
      <c r="R7" s="344"/>
    </row>
    <row r="8" spans="1:25">
      <c r="A8" s="328"/>
      <c r="B8" s="328"/>
      <c r="C8" s="328"/>
      <c r="D8" s="345"/>
      <c r="E8" s="345"/>
      <c r="F8" s="345"/>
      <c r="G8" s="345"/>
      <c r="H8" s="345"/>
      <c r="I8" s="345"/>
      <c r="J8" s="345"/>
      <c r="K8" s="345"/>
      <c r="L8" s="345"/>
      <c r="M8" s="345"/>
      <c r="N8" s="345"/>
      <c r="O8" s="345"/>
      <c r="P8" s="345"/>
      <c r="Q8" s="345"/>
      <c r="R8" s="346"/>
    </row>
    <row r="9" spans="1:25" ht="30" customHeight="1">
      <c r="A9" s="1058" t="s">
        <v>621</v>
      </c>
      <c r="B9" s="1060" t="s">
        <v>622</v>
      </c>
      <c r="C9" s="1061" t="s">
        <v>623</v>
      </c>
      <c r="D9" s="1062" t="s">
        <v>624</v>
      </c>
      <c r="E9" s="1063"/>
      <c r="F9" s="1064"/>
      <c r="G9" s="1064"/>
      <c r="H9" s="1064"/>
      <c r="I9" s="1064"/>
      <c r="J9" s="1064"/>
      <c r="K9" s="1064"/>
      <c r="L9" s="1064"/>
      <c r="M9" s="1064"/>
      <c r="N9" s="1064"/>
      <c r="O9" s="1064"/>
      <c r="P9" s="1065"/>
      <c r="Q9" s="1066" t="s">
        <v>625</v>
      </c>
      <c r="R9" s="1061" t="s">
        <v>626</v>
      </c>
      <c r="S9" s="1067" t="s">
        <v>627</v>
      </c>
      <c r="T9" s="1061" t="s">
        <v>628</v>
      </c>
      <c r="U9" s="1061" t="s">
        <v>629</v>
      </c>
    </row>
    <row r="10" spans="1:25" ht="62.25" customHeight="1">
      <c r="A10" s="1059"/>
      <c r="B10" s="1060"/>
      <c r="C10" s="1061"/>
      <c r="D10" s="1062"/>
      <c r="E10" s="347" t="s">
        <v>630</v>
      </c>
      <c r="F10" s="347" t="s">
        <v>631</v>
      </c>
      <c r="G10" s="347" t="s">
        <v>632</v>
      </c>
      <c r="H10" s="347" t="s">
        <v>633</v>
      </c>
      <c r="I10" s="347" t="s">
        <v>634</v>
      </c>
      <c r="J10" s="347" t="s">
        <v>635</v>
      </c>
      <c r="K10" s="347" t="s">
        <v>636</v>
      </c>
      <c r="L10" s="347" t="s">
        <v>637</v>
      </c>
      <c r="M10" s="347" t="s">
        <v>638</v>
      </c>
      <c r="N10" s="347" t="s">
        <v>639</v>
      </c>
      <c r="O10" s="347" t="s">
        <v>640</v>
      </c>
      <c r="P10" s="347" t="s">
        <v>641</v>
      </c>
      <c r="Q10" s="1066"/>
      <c r="R10" s="1061"/>
      <c r="S10" s="1067"/>
      <c r="T10" s="1061"/>
      <c r="U10" s="1061"/>
    </row>
    <row r="11" spans="1:25" ht="21" customHeight="1">
      <c r="A11" s="348">
        <v>1</v>
      </c>
      <c r="B11" s="349" t="s">
        <v>622</v>
      </c>
      <c r="C11" s="350"/>
      <c r="D11" s="351"/>
      <c r="E11" s="351"/>
      <c r="F11" s="351"/>
      <c r="G11" s="351"/>
      <c r="H11" s="351"/>
      <c r="I11" s="351"/>
      <c r="J11" s="351"/>
      <c r="K11" s="351"/>
      <c r="L11" s="351"/>
      <c r="M11" s="351"/>
      <c r="N11" s="351"/>
      <c r="O11" s="351"/>
      <c r="P11" s="351"/>
      <c r="Q11" s="352"/>
      <c r="R11" s="353"/>
      <c r="S11" s="354"/>
      <c r="T11" s="353"/>
      <c r="U11" s="353"/>
    </row>
    <row r="12" spans="1:25" ht="20.25" customHeight="1">
      <c r="A12" s="355"/>
      <c r="B12" s="356" t="s">
        <v>642</v>
      </c>
      <c r="C12" s="357">
        <f>1600+1600*10%</f>
        <v>1760</v>
      </c>
      <c r="D12" s="358">
        <v>1</v>
      </c>
      <c r="E12" s="359">
        <f>$C$12</f>
        <v>1760</v>
      </c>
      <c r="F12" s="359">
        <f t="shared" ref="F12:P12" si="0">$C$12</f>
        <v>1760</v>
      </c>
      <c r="G12" s="359">
        <f t="shared" si="0"/>
        <v>1760</v>
      </c>
      <c r="H12" s="359">
        <f t="shared" si="0"/>
        <v>1760</v>
      </c>
      <c r="I12" s="359">
        <f t="shared" si="0"/>
        <v>1760</v>
      </c>
      <c r="J12" s="359">
        <f t="shared" si="0"/>
        <v>1760</v>
      </c>
      <c r="K12" s="359">
        <f t="shared" si="0"/>
        <v>1760</v>
      </c>
      <c r="L12" s="359">
        <f t="shared" si="0"/>
        <v>1760</v>
      </c>
      <c r="M12" s="359">
        <f t="shared" si="0"/>
        <v>1760</v>
      </c>
      <c r="N12" s="359">
        <f t="shared" si="0"/>
        <v>1760</v>
      </c>
      <c r="O12" s="359">
        <f t="shared" si="0"/>
        <v>1760</v>
      </c>
      <c r="P12" s="359">
        <f t="shared" si="0"/>
        <v>1760</v>
      </c>
      <c r="Q12" s="360">
        <f>SUM(E12:P12)</f>
        <v>21120</v>
      </c>
      <c r="R12" s="361" t="s">
        <v>643</v>
      </c>
      <c r="S12" s="362" t="s">
        <v>644</v>
      </c>
      <c r="T12" s="1068" t="s">
        <v>645</v>
      </c>
      <c r="U12" s="1068" t="s">
        <v>646</v>
      </c>
      <c r="W12" s="363">
        <f t="shared" ref="W12:W19" si="1">SUM(E12:H12)</f>
        <v>7040</v>
      </c>
      <c r="X12" s="364">
        <f t="shared" ref="X12:X19" si="2">SUM(I12:N12)</f>
        <v>10560</v>
      </c>
      <c r="Y12" s="365">
        <f t="shared" ref="Y12:Y20" si="3">SUM(O12:P12)</f>
        <v>3520</v>
      </c>
    </row>
    <row r="13" spans="1:25" ht="32.25" customHeight="1">
      <c r="A13" s="355"/>
      <c r="B13" s="356" t="s">
        <v>647</v>
      </c>
      <c r="C13" s="357">
        <f>680+680*10%</f>
        <v>748</v>
      </c>
      <c r="D13" s="358">
        <v>15</v>
      </c>
      <c r="E13" s="366">
        <f>$C$13*$D$13</f>
        <v>11220</v>
      </c>
      <c r="F13" s="366">
        <f t="shared" ref="F13:P13" si="4">$C$13*$D$13</f>
        <v>11220</v>
      </c>
      <c r="G13" s="366">
        <f t="shared" si="4"/>
        <v>11220</v>
      </c>
      <c r="H13" s="366">
        <f t="shared" si="4"/>
        <v>11220</v>
      </c>
      <c r="I13" s="366">
        <f t="shared" si="4"/>
        <v>11220</v>
      </c>
      <c r="J13" s="366">
        <f t="shared" si="4"/>
        <v>11220</v>
      </c>
      <c r="K13" s="367">
        <f t="shared" si="4"/>
        <v>11220</v>
      </c>
      <c r="L13" s="366">
        <f t="shared" si="4"/>
        <v>11220</v>
      </c>
      <c r="M13" s="366">
        <f t="shared" si="4"/>
        <v>11220</v>
      </c>
      <c r="N13" s="366">
        <f t="shared" si="4"/>
        <v>11220</v>
      </c>
      <c r="O13" s="366">
        <f t="shared" si="4"/>
        <v>11220</v>
      </c>
      <c r="P13" s="367">
        <f t="shared" si="4"/>
        <v>11220</v>
      </c>
      <c r="Q13" s="360">
        <f t="shared" ref="Q13:Q39" si="5">SUM(E13:P13)</f>
        <v>134640</v>
      </c>
      <c r="R13" s="361" t="s">
        <v>643</v>
      </c>
      <c r="S13" s="362" t="s">
        <v>648</v>
      </c>
      <c r="T13" s="1068"/>
      <c r="U13" s="1068"/>
      <c r="W13" s="363">
        <f t="shared" si="1"/>
        <v>44880</v>
      </c>
      <c r="X13" s="364">
        <f t="shared" si="2"/>
        <v>67320</v>
      </c>
      <c r="Y13" s="365">
        <f t="shared" si="3"/>
        <v>22440</v>
      </c>
    </row>
    <row r="14" spans="1:25" ht="24" customHeight="1">
      <c r="A14" s="355"/>
      <c r="B14" s="356" t="s">
        <v>649</v>
      </c>
      <c r="C14" s="357">
        <f>650+650*10%</f>
        <v>715</v>
      </c>
      <c r="D14" s="358">
        <v>3</v>
      </c>
      <c r="E14" s="366">
        <f>$C$14*$D$14</f>
        <v>2145</v>
      </c>
      <c r="F14" s="366">
        <f t="shared" ref="F14:P14" si="6">$C$14*$D$14</f>
        <v>2145</v>
      </c>
      <c r="G14" s="366">
        <f t="shared" si="6"/>
        <v>2145</v>
      </c>
      <c r="H14" s="366">
        <f t="shared" si="6"/>
        <v>2145</v>
      </c>
      <c r="I14" s="366">
        <f t="shared" si="6"/>
        <v>2145</v>
      </c>
      <c r="J14" s="366">
        <f t="shared" si="6"/>
        <v>2145</v>
      </c>
      <c r="K14" s="367">
        <f t="shared" si="6"/>
        <v>2145</v>
      </c>
      <c r="L14" s="366">
        <f t="shared" si="6"/>
        <v>2145</v>
      </c>
      <c r="M14" s="366">
        <f t="shared" si="6"/>
        <v>2145</v>
      </c>
      <c r="N14" s="366">
        <f t="shared" si="6"/>
        <v>2145</v>
      </c>
      <c r="O14" s="366">
        <f t="shared" si="6"/>
        <v>2145</v>
      </c>
      <c r="P14" s="367">
        <f t="shared" si="6"/>
        <v>2145</v>
      </c>
      <c r="Q14" s="360">
        <f t="shared" si="5"/>
        <v>25740</v>
      </c>
      <c r="R14" s="361" t="s">
        <v>643</v>
      </c>
      <c r="S14" s="362" t="s">
        <v>648</v>
      </c>
      <c r="T14" s="1068"/>
      <c r="U14" s="1068"/>
      <c r="W14" s="363">
        <f t="shared" si="1"/>
        <v>8580</v>
      </c>
      <c r="X14" s="364">
        <f t="shared" si="2"/>
        <v>12870</v>
      </c>
      <c r="Y14" s="365">
        <f t="shared" si="3"/>
        <v>4290</v>
      </c>
    </row>
    <row r="15" spans="1:25" ht="24" customHeight="1">
      <c r="A15" s="355"/>
      <c r="B15" s="356" t="s">
        <v>650</v>
      </c>
      <c r="C15" s="357">
        <f>1200+1200*10%</f>
        <v>1320</v>
      </c>
      <c r="D15" s="358">
        <v>1</v>
      </c>
      <c r="E15" s="368">
        <f>$C$15</f>
        <v>1320</v>
      </c>
      <c r="F15" s="368">
        <f t="shared" ref="F15:P15" si="7">$C$15</f>
        <v>1320</v>
      </c>
      <c r="G15" s="368">
        <f t="shared" si="7"/>
        <v>1320</v>
      </c>
      <c r="H15" s="368">
        <f t="shared" si="7"/>
        <v>1320</v>
      </c>
      <c r="I15" s="368">
        <f t="shared" si="7"/>
        <v>1320</v>
      </c>
      <c r="J15" s="368">
        <f t="shared" si="7"/>
        <v>1320</v>
      </c>
      <c r="K15" s="359">
        <f t="shared" si="7"/>
        <v>1320</v>
      </c>
      <c r="L15" s="368">
        <f t="shared" si="7"/>
        <v>1320</v>
      </c>
      <c r="M15" s="368">
        <f t="shared" si="7"/>
        <v>1320</v>
      </c>
      <c r="N15" s="368">
        <f t="shared" si="7"/>
        <v>1320</v>
      </c>
      <c r="O15" s="368">
        <f t="shared" si="7"/>
        <v>1320</v>
      </c>
      <c r="P15" s="359">
        <f t="shared" si="7"/>
        <v>1320</v>
      </c>
      <c r="Q15" s="360">
        <f t="shared" si="5"/>
        <v>15840</v>
      </c>
      <c r="R15" s="361" t="s">
        <v>643</v>
      </c>
      <c r="S15" s="362" t="s">
        <v>644</v>
      </c>
      <c r="T15" s="1068"/>
      <c r="U15" s="1068"/>
      <c r="W15" s="363">
        <f t="shared" si="1"/>
        <v>5280</v>
      </c>
      <c r="X15" s="364">
        <f t="shared" si="2"/>
        <v>7920</v>
      </c>
      <c r="Y15" s="365">
        <f t="shared" si="3"/>
        <v>2640</v>
      </c>
    </row>
    <row r="16" spans="1:25" ht="24" customHeight="1">
      <c r="A16" s="355"/>
      <c r="B16" s="356" t="s">
        <v>651</v>
      </c>
      <c r="C16" s="357">
        <f>1400+1400*10%</f>
        <v>1540</v>
      </c>
      <c r="D16" s="358">
        <v>1</v>
      </c>
      <c r="E16" s="368">
        <f>$C$16</f>
        <v>1540</v>
      </c>
      <c r="F16" s="368">
        <f t="shared" ref="F16:P16" si="8">$C$16</f>
        <v>1540</v>
      </c>
      <c r="G16" s="368">
        <f t="shared" si="8"/>
        <v>1540</v>
      </c>
      <c r="H16" s="368">
        <f t="shared" si="8"/>
        <v>1540</v>
      </c>
      <c r="I16" s="368">
        <f t="shared" si="8"/>
        <v>1540</v>
      </c>
      <c r="J16" s="368">
        <f t="shared" si="8"/>
        <v>1540</v>
      </c>
      <c r="K16" s="359">
        <f t="shared" si="8"/>
        <v>1540</v>
      </c>
      <c r="L16" s="368">
        <f t="shared" si="8"/>
        <v>1540</v>
      </c>
      <c r="M16" s="368">
        <f t="shared" si="8"/>
        <v>1540</v>
      </c>
      <c r="N16" s="368">
        <f t="shared" si="8"/>
        <v>1540</v>
      </c>
      <c r="O16" s="368">
        <f t="shared" si="8"/>
        <v>1540</v>
      </c>
      <c r="P16" s="359">
        <f t="shared" si="8"/>
        <v>1540</v>
      </c>
      <c r="Q16" s="360">
        <f t="shared" si="5"/>
        <v>18480</v>
      </c>
      <c r="R16" s="361" t="s">
        <v>643</v>
      </c>
      <c r="S16" s="362" t="s">
        <v>644</v>
      </c>
      <c r="T16" s="1068"/>
      <c r="U16" s="1068"/>
      <c r="W16" s="363">
        <f t="shared" si="1"/>
        <v>6160</v>
      </c>
      <c r="X16" s="364">
        <f t="shared" si="2"/>
        <v>9240</v>
      </c>
      <c r="Y16" s="365">
        <f t="shared" si="3"/>
        <v>3080</v>
      </c>
    </row>
    <row r="17" spans="1:25" ht="24" customHeight="1">
      <c r="A17" s="355"/>
      <c r="B17" s="356" t="s">
        <v>652</v>
      </c>
      <c r="C17" s="357">
        <f>550+550*10%</f>
        <v>605</v>
      </c>
      <c r="D17" s="358">
        <v>1</v>
      </c>
      <c r="E17" s="368">
        <f>$C$17</f>
        <v>605</v>
      </c>
      <c r="F17" s="368">
        <f t="shared" ref="F17:P17" si="9">$C$17</f>
        <v>605</v>
      </c>
      <c r="G17" s="368">
        <f t="shared" si="9"/>
        <v>605</v>
      </c>
      <c r="H17" s="368">
        <f t="shared" si="9"/>
        <v>605</v>
      </c>
      <c r="I17" s="368">
        <f t="shared" si="9"/>
        <v>605</v>
      </c>
      <c r="J17" s="368">
        <f t="shared" si="9"/>
        <v>605</v>
      </c>
      <c r="K17" s="359">
        <f t="shared" si="9"/>
        <v>605</v>
      </c>
      <c r="L17" s="368">
        <f t="shared" si="9"/>
        <v>605</v>
      </c>
      <c r="M17" s="368">
        <f t="shared" si="9"/>
        <v>605</v>
      </c>
      <c r="N17" s="368">
        <f t="shared" si="9"/>
        <v>605</v>
      </c>
      <c r="O17" s="368">
        <f t="shared" si="9"/>
        <v>605</v>
      </c>
      <c r="P17" s="359">
        <f t="shared" si="9"/>
        <v>605</v>
      </c>
      <c r="Q17" s="360">
        <f t="shared" si="5"/>
        <v>7260</v>
      </c>
      <c r="R17" s="361" t="s">
        <v>643</v>
      </c>
      <c r="S17" s="362" t="s">
        <v>648</v>
      </c>
      <c r="T17" s="1068"/>
      <c r="U17" s="1068"/>
      <c r="W17" s="363">
        <f t="shared" si="1"/>
        <v>2420</v>
      </c>
      <c r="X17" s="364">
        <f t="shared" si="2"/>
        <v>3630</v>
      </c>
      <c r="Y17" s="365">
        <f t="shared" si="3"/>
        <v>1210</v>
      </c>
    </row>
    <row r="18" spans="1:25" ht="24" customHeight="1">
      <c r="A18" s="355"/>
      <c r="B18" s="356" t="s">
        <v>653</v>
      </c>
      <c r="C18" s="357">
        <f>400+400*10%</f>
        <v>440</v>
      </c>
      <c r="D18" s="358">
        <v>1</v>
      </c>
      <c r="E18" s="368">
        <f>$C$18</f>
        <v>440</v>
      </c>
      <c r="F18" s="368">
        <f>$C$18</f>
        <v>440</v>
      </c>
      <c r="G18" s="368">
        <f t="shared" ref="G18:P18" si="10">$C$18</f>
        <v>440</v>
      </c>
      <c r="H18" s="368">
        <f t="shared" si="10"/>
        <v>440</v>
      </c>
      <c r="I18" s="368">
        <f t="shared" si="10"/>
        <v>440</v>
      </c>
      <c r="J18" s="368">
        <f t="shared" si="10"/>
        <v>440</v>
      </c>
      <c r="K18" s="359">
        <f t="shared" si="10"/>
        <v>440</v>
      </c>
      <c r="L18" s="368">
        <f t="shared" si="10"/>
        <v>440</v>
      </c>
      <c r="M18" s="368">
        <f t="shared" si="10"/>
        <v>440</v>
      </c>
      <c r="N18" s="368">
        <f t="shared" si="10"/>
        <v>440</v>
      </c>
      <c r="O18" s="368">
        <f t="shared" si="10"/>
        <v>440</v>
      </c>
      <c r="P18" s="359">
        <f t="shared" si="10"/>
        <v>440</v>
      </c>
      <c r="Q18" s="360">
        <f t="shared" si="5"/>
        <v>5280</v>
      </c>
      <c r="R18" s="361" t="s">
        <v>643</v>
      </c>
      <c r="S18" s="362" t="s">
        <v>644</v>
      </c>
      <c r="T18" s="1068"/>
      <c r="U18" s="1068"/>
      <c r="W18" s="363">
        <f t="shared" si="1"/>
        <v>1760</v>
      </c>
      <c r="X18" s="364">
        <f t="shared" si="2"/>
        <v>2640</v>
      </c>
      <c r="Y18" s="365">
        <f t="shared" si="3"/>
        <v>880</v>
      </c>
    </row>
    <row r="19" spans="1:25" ht="24" customHeight="1">
      <c r="A19" s="355"/>
      <c r="B19" s="356" t="s">
        <v>654</v>
      </c>
      <c r="C19" s="357">
        <v>780</v>
      </c>
      <c r="D19" s="358">
        <v>1</v>
      </c>
      <c r="E19" s="368">
        <f>$C$19</f>
        <v>780</v>
      </c>
      <c r="F19" s="368">
        <f t="shared" ref="F19:P19" si="11">$C$19</f>
        <v>780</v>
      </c>
      <c r="G19" s="368">
        <f t="shared" si="11"/>
        <v>780</v>
      </c>
      <c r="H19" s="368">
        <f t="shared" si="11"/>
        <v>780</v>
      </c>
      <c r="I19" s="368">
        <f t="shared" si="11"/>
        <v>780</v>
      </c>
      <c r="J19" s="368">
        <f t="shared" si="11"/>
        <v>780</v>
      </c>
      <c r="K19" s="359">
        <f t="shared" si="11"/>
        <v>780</v>
      </c>
      <c r="L19" s="368">
        <f t="shared" si="11"/>
        <v>780</v>
      </c>
      <c r="M19" s="368">
        <f t="shared" si="11"/>
        <v>780</v>
      </c>
      <c r="N19" s="368">
        <f t="shared" si="11"/>
        <v>780</v>
      </c>
      <c r="O19" s="368">
        <f t="shared" si="11"/>
        <v>780</v>
      </c>
      <c r="P19" s="359">
        <f t="shared" si="11"/>
        <v>780</v>
      </c>
      <c r="Q19" s="360">
        <f t="shared" si="5"/>
        <v>9360</v>
      </c>
      <c r="R19" s="361" t="s">
        <v>643</v>
      </c>
      <c r="S19" s="362" t="s">
        <v>644</v>
      </c>
      <c r="T19" s="1068"/>
      <c r="U19" s="1068"/>
      <c r="W19" s="363">
        <f t="shared" si="1"/>
        <v>3120</v>
      </c>
      <c r="X19" s="364">
        <f t="shared" si="2"/>
        <v>4680</v>
      </c>
      <c r="Y19" s="365">
        <f t="shared" si="3"/>
        <v>1560</v>
      </c>
    </row>
    <row r="20" spans="1:25" ht="18" customHeight="1">
      <c r="A20" s="355"/>
      <c r="B20" s="369" t="s">
        <v>655</v>
      </c>
      <c r="C20" s="357">
        <f>300+300*10%</f>
        <v>330</v>
      </c>
      <c r="D20" s="358">
        <v>1</v>
      </c>
      <c r="E20" s="359">
        <f>$C$20</f>
        <v>330</v>
      </c>
      <c r="F20" s="359">
        <f t="shared" ref="F20:P21" si="12">$C$20</f>
        <v>330</v>
      </c>
      <c r="G20" s="359">
        <f t="shared" si="12"/>
        <v>330</v>
      </c>
      <c r="H20" s="368">
        <f>$C$20</f>
        <v>330</v>
      </c>
      <c r="I20" s="368">
        <f>$C$20</f>
        <v>330</v>
      </c>
      <c r="J20" s="359">
        <f t="shared" si="12"/>
        <v>330</v>
      </c>
      <c r="K20" s="359">
        <f t="shared" si="12"/>
        <v>330</v>
      </c>
      <c r="L20" s="359">
        <f t="shared" si="12"/>
        <v>330</v>
      </c>
      <c r="M20" s="359">
        <f t="shared" si="12"/>
        <v>330</v>
      </c>
      <c r="N20" s="359">
        <f t="shared" si="12"/>
        <v>330</v>
      </c>
      <c r="O20" s="359">
        <f t="shared" si="12"/>
        <v>330</v>
      </c>
      <c r="P20" s="359">
        <f t="shared" si="12"/>
        <v>330</v>
      </c>
      <c r="Q20" s="360">
        <f t="shared" si="5"/>
        <v>3960</v>
      </c>
      <c r="R20" s="361" t="s">
        <v>643</v>
      </c>
      <c r="S20" s="362" t="s">
        <v>648</v>
      </c>
      <c r="T20" s="1068"/>
      <c r="U20" s="1068"/>
      <c r="W20" s="363">
        <f>SUM(G20:I20)</f>
        <v>990</v>
      </c>
      <c r="X20" s="364">
        <f>SUM(J20:N20)</f>
        <v>1650</v>
      </c>
      <c r="Y20" s="365">
        <f t="shared" si="3"/>
        <v>660</v>
      </c>
    </row>
    <row r="21" spans="1:25" ht="18" customHeight="1">
      <c r="A21" s="355"/>
      <c r="B21" s="369" t="s">
        <v>656</v>
      </c>
      <c r="C21" s="357">
        <f>300+300*10%</f>
        <v>330</v>
      </c>
      <c r="D21" s="358">
        <v>1</v>
      </c>
      <c r="E21" s="359">
        <f>$C$20</f>
        <v>330</v>
      </c>
      <c r="F21" s="359">
        <f t="shared" si="12"/>
        <v>330</v>
      </c>
      <c r="G21" s="359">
        <f t="shared" si="12"/>
        <v>330</v>
      </c>
      <c r="H21" s="368">
        <f>$C$20</f>
        <v>330</v>
      </c>
      <c r="I21" s="368">
        <f>$C$20</f>
        <v>330</v>
      </c>
      <c r="J21" s="359">
        <f t="shared" si="12"/>
        <v>330</v>
      </c>
      <c r="K21" s="359">
        <f t="shared" si="12"/>
        <v>330</v>
      </c>
      <c r="L21" s="359">
        <f t="shared" si="12"/>
        <v>330</v>
      </c>
      <c r="M21" s="359">
        <f t="shared" si="12"/>
        <v>330</v>
      </c>
      <c r="N21" s="359">
        <f t="shared" si="12"/>
        <v>330</v>
      </c>
      <c r="O21" s="359">
        <f t="shared" si="12"/>
        <v>330</v>
      </c>
      <c r="P21" s="359">
        <f t="shared" si="12"/>
        <v>330</v>
      </c>
      <c r="Q21" s="360">
        <f t="shared" si="5"/>
        <v>3960</v>
      </c>
      <c r="R21" s="361"/>
      <c r="S21" s="362"/>
      <c r="T21" s="1068"/>
      <c r="U21" s="1068"/>
      <c r="W21" s="363"/>
      <c r="X21" s="364"/>
      <c r="Y21" s="365"/>
    </row>
    <row r="22" spans="1:25" ht="18" customHeight="1">
      <c r="A22" s="355"/>
      <c r="B22" s="369" t="s">
        <v>657</v>
      </c>
      <c r="C22" s="357">
        <f>300+300*10%</f>
        <v>330</v>
      </c>
      <c r="D22" s="358">
        <v>1</v>
      </c>
      <c r="E22" s="359">
        <f>$C$22</f>
        <v>330</v>
      </c>
      <c r="F22" s="359">
        <f>$C$22</f>
        <v>330</v>
      </c>
      <c r="G22" s="359">
        <f>$C$22</f>
        <v>330</v>
      </c>
      <c r="H22" s="359">
        <f>$C$22</f>
        <v>330</v>
      </c>
      <c r="I22" s="359">
        <f>$C$22</f>
        <v>330</v>
      </c>
      <c r="J22" s="359">
        <f t="shared" ref="J22:P22" si="13">$C$22</f>
        <v>330</v>
      </c>
      <c r="K22" s="359">
        <f t="shared" si="13"/>
        <v>330</v>
      </c>
      <c r="L22" s="359">
        <f t="shared" si="13"/>
        <v>330</v>
      </c>
      <c r="M22" s="359">
        <f t="shared" si="13"/>
        <v>330</v>
      </c>
      <c r="N22" s="359">
        <f t="shared" si="13"/>
        <v>330</v>
      </c>
      <c r="O22" s="359">
        <f t="shared" si="13"/>
        <v>330</v>
      </c>
      <c r="P22" s="359">
        <f t="shared" si="13"/>
        <v>330</v>
      </c>
      <c r="Q22" s="360">
        <f t="shared" si="5"/>
        <v>3960</v>
      </c>
      <c r="R22" s="361" t="s">
        <v>643</v>
      </c>
      <c r="S22" s="362" t="s">
        <v>648</v>
      </c>
      <c r="T22" s="1068"/>
      <c r="U22" s="1068"/>
      <c r="W22" s="363">
        <f>SUM(G22:I22)</f>
        <v>990</v>
      </c>
      <c r="X22" s="364">
        <f>SUM(J22:N22)</f>
        <v>1650</v>
      </c>
      <c r="Y22" s="365">
        <f t="shared" ref="Y22:Y33" si="14">SUM(O22:P22)</f>
        <v>660</v>
      </c>
    </row>
    <row r="23" spans="1:25" ht="18" customHeight="1">
      <c r="A23" s="355"/>
      <c r="B23" s="369" t="s">
        <v>658</v>
      </c>
      <c r="C23" s="357">
        <v>400</v>
      </c>
      <c r="D23" s="358">
        <v>1</v>
      </c>
      <c r="E23" s="359">
        <f t="shared" ref="E23:P23" si="15">$C$23</f>
        <v>400</v>
      </c>
      <c r="F23" s="359">
        <f t="shared" si="15"/>
        <v>400</v>
      </c>
      <c r="G23" s="359">
        <f t="shared" si="15"/>
        <v>400</v>
      </c>
      <c r="H23" s="359">
        <f t="shared" si="15"/>
        <v>400</v>
      </c>
      <c r="I23" s="359">
        <f t="shared" si="15"/>
        <v>400</v>
      </c>
      <c r="J23" s="359">
        <f t="shared" si="15"/>
        <v>400</v>
      </c>
      <c r="K23" s="359">
        <f t="shared" si="15"/>
        <v>400</v>
      </c>
      <c r="L23" s="359">
        <f t="shared" si="15"/>
        <v>400</v>
      </c>
      <c r="M23" s="359">
        <f t="shared" si="15"/>
        <v>400</v>
      </c>
      <c r="N23" s="359">
        <f t="shared" si="15"/>
        <v>400</v>
      </c>
      <c r="O23" s="359">
        <f t="shared" si="15"/>
        <v>400</v>
      </c>
      <c r="P23" s="359">
        <f t="shared" si="15"/>
        <v>400</v>
      </c>
      <c r="Q23" s="360">
        <f t="shared" si="5"/>
        <v>4800</v>
      </c>
      <c r="R23" s="361" t="s">
        <v>643</v>
      </c>
      <c r="S23" s="362" t="s">
        <v>648</v>
      </c>
      <c r="T23" s="1068"/>
      <c r="U23" s="1068"/>
      <c r="W23" s="363">
        <f>SUM(F23:H23)</f>
        <v>1200</v>
      </c>
      <c r="X23" s="364">
        <f>SUM(I23:N23)</f>
        <v>2400</v>
      </c>
      <c r="Y23" s="365">
        <f t="shared" si="14"/>
        <v>800</v>
      </c>
    </row>
    <row r="24" spans="1:25" ht="18" customHeight="1">
      <c r="A24" s="355"/>
      <c r="B24" s="356" t="s">
        <v>659</v>
      </c>
      <c r="C24" s="357">
        <f>Q24/D24</f>
        <v>1121.25</v>
      </c>
      <c r="D24" s="358">
        <v>8</v>
      </c>
      <c r="E24" s="367"/>
      <c r="F24" s="367">
        <f>150*2*3+15*3*3</f>
        <v>1035</v>
      </c>
      <c r="G24" s="367"/>
      <c r="H24" s="367">
        <f>150*3*3+15*4*3</f>
        <v>1530</v>
      </c>
      <c r="I24" s="367">
        <f>150*2*3+15*3*3</f>
        <v>1035</v>
      </c>
      <c r="J24" s="367">
        <f>100*3+15*2*3</f>
        <v>390</v>
      </c>
      <c r="K24" s="367">
        <f>150*3*3+15*4*3</f>
        <v>1530</v>
      </c>
      <c r="L24" s="367">
        <f>150*3*3+15*4*3</f>
        <v>1530</v>
      </c>
      <c r="M24" s="367">
        <f>150*3*3+15*4*3</f>
        <v>1530</v>
      </c>
      <c r="O24" s="367">
        <f>100*3+15*2*3</f>
        <v>390</v>
      </c>
      <c r="P24" s="367"/>
      <c r="Q24" s="360">
        <f t="shared" si="5"/>
        <v>8970</v>
      </c>
      <c r="R24" s="370" t="s">
        <v>660</v>
      </c>
      <c r="S24" s="362" t="s">
        <v>661</v>
      </c>
      <c r="T24" s="1068"/>
      <c r="U24" s="1068"/>
      <c r="W24" s="363">
        <f>SUM(E24:I24)</f>
        <v>3600</v>
      </c>
      <c r="X24" s="364">
        <f>SUM(I24:O24)</f>
        <v>6405</v>
      </c>
      <c r="Y24" s="365">
        <f t="shared" si="14"/>
        <v>390</v>
      </c>
    </row>
    <row r="25" spans="1:25" ht="18" customHeight="1">
      <c r="A25" s="355"/>
      <c r="B25" s="356" t="s">
        <v>662</v>
      </c>
      <c r="C25" s="357">
        <f>Q25/D25</f>
        <v>460</v>
      </c>
      <c r="D25" s="358">
        <v>12</v>
      </c>
      <c r="E25" s="359">
        <v>510</v>
      </c>
      <c r="F25" s="359">
        <v>510</v>
      </c>
      <c r="G25" s="359">
        <v>510</v>
      </c>
      <c r="H25" s="359">
        <v>410</v>
      </c>
      <c r="I25" s="359">
        <v>410</v>
      </c>
      <c r="J25" s="359">
        <v>410</v>
      </c>
      <c r="K25" s="359">
        <v>410</v>
      </c>
      <c r="L25" s="359">
        <v>410</v>
      </c>
      <c r="M25" s="359">
        <v>410</v>
      </c>
      <c r="N25" s="359">
        <v>510</v>
      </c>
      <c r="O25" s="359">
        <v>510</v>
      </c>
      <c r="P25" s="359">
        <v>510</v>
      </c>
      <c r="Q25" s="360">
        <f t="shared" si="5"/>
        <v>5520</v>
      </c>
      <c r="R25" s="370" t="s">
        <v>663</v>
      </c>
      <c r="S25" s="362" t="s">
        <v>664</v>
      </c>
      <c r="T25" s="1068"/>
      <c r="U25" s="1068"/>
      <c r="W25" s="363">
        <f t="shared" ref="W25:W31" si="16">SUM(E25:H25)</f>
        <v>1940</v>
      </c>
      <c r="X25" s="364">
        <f t="shared" ref="X25:X32" si="17">SUM(I25:N25)</f>
        <v>2560</v>
      </c>
      <c r="Y25" s="365">
        <f t="shared" si="14"/>
        <v>1020</v>
      </c>
    </row>
    <row r="26" spans="1:25" ht="18" customHeight="1">
      <c r="A26" s="355"/>
      <c r="B26" s="356" t="s">
        <v>665</v>
      </c>
      <c r="C26" s="357">
        <v>500</v>
      </c>
      <c r="D26" s="358">
        <v>12</v>
      </c>
      <c r="E26" s="359">
        <v>500</v>
      </c>
      <c r="F26" s="359">
        <v>500</v>
      </c>
      <c r="G26" s="359">
        <v>500</v>
      </c>
      <c r="H26" s="359">
        <v>500</v>
      </c>
      <c r="I26" s="359">
        <v>500</v>
      </c>
      <c r="J26" s="359">
        <v>500</v>
      </c>
      <c r="K26" s="359">
        <v>500</v>
      </c>
      <c r="L26" s="359">
        <v>500</v>
      </c>
      <c r="M26" s="359">
        <v>500</v>
      </c>
      <c r="N26" s="359">
        <v>500</v>
      </c>
      <c r="O26" s="359">
        <v>500</v>
      </c>
      <c r="P26" s="359">
        <v>500</v>
      </c>
      <c r="Q26" s="360">
        <f t="shared" si="5"/>
        <v>6000</v>
      </c>
      <c r="R26" s="370" t="s">
        <v>663</v>
      </c>
      <c r="S26" s="362" t="s">
        <v>664</v>
      </c>
      <c r="T26" s="1068"/>
      <c r="U26" s="1068"/>
      <c r="W26" s="363">
        <f t="shared" si="16"/>
        <v>2000</v>
      </c>
      <c r="X26" s="364">
        <f t="shared" si="17"/>
        <v>3000</v>
      </c>
      <c r="Y26" s="365">
        <f t="shared" si="14"/>
        <v>1000</v>
      </c>
    </row>
    <row r="27" spans="1:25" ht="18" customHeight="1">
      <c r="A27" s="355"/>
      <c r="B27" s="356" t="s">
        <v>666</v>
      </c>
      <c r="C27" s="357">
        <f>4000+600</f>
        <v>4600</v>
      </c>
      <c r="D27" s="358">
        <v>12</v>
      </c>
      <c r="E27" s="368">
        <f>$C$27</f>
        <v>4600</v>
      </c>
      <c r="F27" s="368">
        <f t="shared" ref="F27:P27" si="18">$C$27</f>
        <v>4600</v>
      </c>
      <c r="G27" s="359">
        <f t="shared" si="18"/>
        <v>4600</v>
      </c>
      <c r="H27" s="359">
        <f t="shared" si="18"/>
        <v>4600</v>
      </c>
      <c r="I27" s="359">
        <f t="shared" si="18"/>
        <v>4600</v>
      </c>
      <c r="J27" s="359">
        <f t="shared" si="18"/>
        <v>4600</v>
      </c>
      <c r="K27" s="359">
        <f t="shared" si="18"/>
        <v>4600</v>
      </c>
      <c r="L27" s="359">
        <f t="shared" si="18"/>
        <v>4600</v>
      </c>
      <c r="M27" s="359">
        <f t="shared" si="18"/>
        <v>4600</v>
      </c>
      <c r="N27" s="359">
        <f t="shared" si="18"/>
        <v>4600</v>
      </c>
      <c r="O27" s="359">
        <f t="shared" si="18"/>
        <v>4600</v>
      </c>
      <c r="P27" s="359">
        <f t="shared" si="18"/>
        <v>4600</v>
      </c>
      <c r="Q27" s="360">
        <f t="shared" si="5"/>
        <v>55200</v>
      </c>
      <c r="R27" s="370" t="s">
        <v>663</v>
      </c>
      <c r="S27" s="362" t="s">
        <v>664</v>
      </c>
      <c r="T27" s="1068"/>
      <c r="U27" s="1068"/>
      <c r="W27" s="363">
        <f t="shared" si="16"/>
        <v>18400</v>
      </c>
      <c r="X27" s="364">
        <f t="shared" si="17"/>
        <v>27600</v>
      </c>
      <c r="Y27" s="365">
        <f t="shared" si="14"/>
        <v>9200</v>
      </c>
    </row>
    <row r="28" spans="1:25" ht="18" customHeight="1">
      <c r="A28" s="355"/>
      <c r="B28" s="356" t="s">
        <v>667</v>
      </c>
      <c r="C28" s="357">
        <v>350</v>
      </c>
      <c r="D28" s="358">
        <v>12</v>
      </c>
      <c r="E28" s="368">
        <f>$C$28</f>
        <v>350</v>
      </c>
      <c r="F28" s="368">
        <f t="shared" ref="F28:P28" si="19">$C$28</f>
        <v>350</v>
      </c>
      <c r="G28" s="359">
        <f t="shared" si="19"/>
        <v>350</v>
      </c>
      <c r="H28" s="359">
        <f t="shared" si="19"/>
        <v>350</v>
      </c>
      <c r="I28" s="359">
        <f t="shared" si="19"/>
        <v>350</v>
      </c>
      <c r="J28" s="359">
        <f t="shared" si="19"/>
        <v>350</v>
      </c>
      <c r="K28" s="359">
        <f t="shared" si="19"/>
        <v>350</v>
      </c>
      <c r="L28" s="359">
        <f t="shared" si="19"/>
        <v>350</v>
      </c>
      <c r="M28" s="359">
        <f t="shared" si="19"/>
        <v>350</v>
      </c>
      <c r="N28" s="359">
        <f t="shared" si="19"/>
        <v>350</v>
      </c>
      <c r="O28" s="359">
        <f t="shared" si="19"/>
        <v>350</v>
      </c>
      <c r="P28" s="359">
        <f t="shared" si="19"/>
        <v>350</v>
      </c>
      <c r="Q28" s="360">
        <f t="shared" si="5"/>
        <v>4200</v>
      </c>
      <c r="R28" s="370" t="s">
        <v>663</v>
      </c>
      <c r="S28" s="362" t="s">
        <v>664</v>
      </c>
      <c r="T28" s="1068"/>
      <c r="U28" s="1068"/>
      <c r="W28" s="363">
        <f t="shared" si="16"/>
        <v>1400</v>
      </c>
      <c r="X28" s="364">
        <f t="shared" si="17"/>
        <v>2100</v>
      </c>
      <c r="Y28" s="365">
        <f t="shared" si="14"/>
        <v>700</v>
      </c>
    </row>
    <row r="29" spans="1:25" ht="18" customHeight="1">
      <c r="A29" s="355"/>
      <c r="B29" s="356" t="s">
        <v>668</v>
      </c>
      <c r="C29" s="357">
        <v>400</v>
      </c>
      <c r="D29" s="358">
        <v>12</v>
      </c>
      <c r="E29" s="368">
        <f>$C$29</f>
        <v>400</v>
      </c>
      <c r="F29" s="368">
        <f t="shared" ref="F29:P29" si="20">$C$29</f>
        <v>400</v>
      </c>
      <c r="G29" s="359">
        <f t="shared" si="20"/>
        <v>400</v>
      </c>
      <c r="H29" s="359">
        <f t="shared" si="20"/>
        <v>400</v>
      </c>
      <c r="I29" s="359">
        <f t="shared" si="20"/>
        <v>400</v>
      </c>
      <c r="J29" s="359">
        <f t="shared" si="20"/>
        <v>400</v>
      </c>
      <c r="K29" s="359">
        <f t="shared" si="20"/>
        <v>400</v>
      </c>
      <c r="L29" s="359">
        <f t="shared" si="20"/>
        <v>400</v>
      </c>
      <c r="M29" s="359">
        <f t="shared" si="20"/>
        <v>400</v>
      </c>
      <c r="N29" s="359">
        <f t="shared" si="20"/>
        <v>400</v>
      </c>
      <c r="O29" s="359">
        <f t="shared" si="20"/>
        <v>400</v>
      </c>
      <c r="P29" s="359">
        <f t="shared" si="20"/>
        <v>400</v>
      </c>
      <c r="Q29" s="360">
        <f t="shared" si="5"/>
        <v>4800</v>
      </c>
      <c r="R29" s="370" t="s">
        <v>663</v>
      </c>
      <c r="S29" s="362" t="s">
        <v>664</v>
      </c>
      <c r="T29" s="1068"/>
      <c r="U29" s="1068"/>
      <c r="W29" s="363">
        <f t="shared" si="16"/>
        <v>1600</v>
      </c>
      <c r="X29" s="364">
        <f t="shared" si="17"/>
        <v>2400</v>
      </c>
      <c r="Y29" s="365">
        <f t="shared" si="14"/>
        <v>800</v>
      </c>
    </row>
    <row r="30" spans="1:25" ht="18" customHeight="1">
      <c r="A30" s="355"/>
      <c r="B30" s="356" t="s">
        <v>669</v>
      </c>
      <c r="C30" s="357">
        <v>200</v>
      </c>
      <c r="D30" s="358">
        <v>11</v>
      </c>
      <c r="E30" s="368"/>
      <c r="F30" s="368">
        <f>$C$30</f>
        <v>200</v>
      </c>
      <c r="G30" s="359">
        <f t="shared" ref="G30:P30" si="21">$C$30</f>
        <v>200</v>
      </c>
      <c r="H30" s="359">
        <f t="shared" si="21"/>
        <v>200</v>
      </c>
      <c r="I30" s="359">
        <f t="shared" si="21"/>
        <v>200</v>
      </c>
      <c r="J30" s="359">
        <f t="shared" si="21"/>
        <v>200</v>
      </c>
      <c r="K30" s="359">
        <f t="shared" si="21"/>
        <v>200</v>
      </c>
      <c r="L30" s="359">
        <f t="shared" si="21"/>
        <v>200</v>
      </c>
      <c r="M30" s="359">
        <f t="shared" si="21"/>
        <v>200</v>
      </c>
      <c r="N30" s="359">
        <f t="shared" si="21"/>
        <v>200</v>
      </c>
      <c r="O30" s="359">
        <f t="shared" si="21"/>
        <v>200</v>
      </c>
      <c r="P30" s="359">
        <f t="shared" si="21"/>
        <v>200</v>
      </c>
      <c r="Q30" s="360">
        <f t="shared" si="5"/>
        <v>2200</v>
      </c>
      <c r="R30" s="370" t="s">
        <v>663</v>
      </c>
      <c r="S30" s="362" t="s">
        <v>664</v>
      </c>
      <c r="T30" s="1068"/>
      <c r="U30" s="1068"/>
      <c r="W30" s="363">
        <f t="shared" si="16"/>
        <v>600</v>
      </c>
      <c r="X30" s="364">
        <f t="shared" si="17"/>
        <v>1200</v>
      </c>
      <c r="Y30" s="365">
        <f t="shared" si="14"/>
        <v>400</v>
      </c>
    </row>
    <row r="31" spans="1:25" ht="21" customHeight="1">
      <c r="A31" s="355"/>
      <c r="B31" s="356" t="s">
        <v>670</v>
      </c>
      <c r="C31" s="357">
        <v>300</v>
      </c>
      <c r="D31" s="358">
        <v>12</v>
      </c>
      <c r="E31" s="368">
        <f>$C$31</f>
        <v>300</v>
      </c>
      <c r="F31" s="368">
        <f t="shared" ref="F31:P31" si="22">$C$31</f>
        <v>300</v>
      </c>
      <c r="G31" s="359">
        <f t="shared" si="22"/>
        <v>300</v>
      </c>
      <c r="H31" s="359">
        <f t="shared" si="22"/>
        <v>300</v>
      </c>
      <c r="I31" s="359">
        <f t="shared" si="22"/>
        <v>300</v>
      </c>
      <c r="J31" s="359">
        <f t="shared" si="22"/>
        <v>300</v>
      </c>
      <c r="K31" s="359">
        <f t="shared" si="22"/>
        <v>300</v>
      </c>
      <c r="L31" s="359">
        <f t="shared" si="22"/>
        <v>300</v>
      </c>
      <c r="M31" s="359">
        <f t="shared" si="22"/>
        <v>300</v>
      </c>
      <c r="N31" s="359">
        <f t="shared" si="22"/>
        <v>300</v>
      </c>
      <c r="O31" s="359">
        <f t="shared" si="22"/>
        <v>300</v>
      </c>
      <c r="P31" s="359">
        <f t="shared" si="22"/>
        <v>300</v>
      </c>
      <c r="Q31" s="360">
        <f t="shared" si="5"/>
        <v>3600</v>
      </c>
      <c r="R31" s="370" t="s">
        <v>663</v>
      </c>
      <c r="S31" s="362" t="s">
        <v>671</v>
      </c>
      <c r="T31" s="1068"/>
      <c r="U31" s="1068"/>
      <c r="W31" s="363">
        <f t="shared" si="16"/>
        <v>1200</v>
      </c>
      <c r="X31" s="364">
        <f t="shared" si="17"/>
        <v>1800</v>
      </c>
      <c r="Y31" s="365">
        <f t="shared" si="14"/>
        <v>600</v>
      </c>
    </row>
    <row r="32" spans="1:25" ht="18" customHeight="1">
      <c r="A32" s="355"/>
      <c r="B32" s="356" t="s">
        <v>672</v>
      </c>
      <c r="C32" s="357">
        <v>300</v>
      </c>
      <c r="D32" s="358">
        <v>3</v>
      </c>
      <c r="E32" s="368"/>
      <c r="F32" s="359">
        <v>300</v>
      </c>
      <c r="G32" s="367"/>
      <c r="H32" s="371"/>
      <c r="I32" s="367"/>
      <c r="K32" s="359">
        <v>300</v>
      </c>
      <c r="M32" s="367"/>
      <c r="N32" s="367">
        <v>300</v>
      </c>
      <c r="O32" s="367"/>
      <c r="Q32" s="360">
        <f t="shared" si="5"/>
        <v>900</v>
      </c>
      <c r="R32" s="370" t="s">
        <v>673</v>
      </c>
      <c r="S32" s="362" t="s">
        <v>674</v>
      </c>
      <c r="T32" s="1068"/>
      <c r="U32" s="1068"/>
      <c r="W32" s="363">
        <f>SUM(E32:K32)</f>
        <v>600</v>
      </c>
      <c r="X32" s="364">
        <f t="shared" si="17"/>
        <v>600</v>
      </c>
      <c r="Y32" s="365">
        <f t="shared" si="14"/>
        <v>0</v>
      </c>
    </row>
    <row r="33" spans="1:25" ht="18" customHeight="1">
      <c r="A33" s="355"/>
      <c r="B33" s="356" t="s">
        <v>675</v>
      </c>
      <c r="C33" s="357">
        <v>300</v>
      </c>
      <c r="D33" s="358">
        <v>3</v>
      </c>
      <c r="E33" s="359"/>
      <c r="F33" s="367"/>
      <c r="G33" s="359">
        <f>$C$33</f>
        <v>300</v>
      </c>
      <c r="H33" s="371"/>
      <c r="I33" s="367"/>
      <c r="J33" s="367">
        <v>300</v>
      </c>
      <c r="K33" s="367"/>
      <c r="L33" s="367"/>
      <c r="M33" s="367"/>
      <c r="N33" s="367"/>
      <c r="O33" s="367"/>
      <c r="P33" s="359">
        <f>$C$33</f>
        <v>300</v>
      </c>
      <c r="Q33" s="360">
        <f t="shared" si="5"/>
        <v>900</v>
      </c>
      <c r="R33" s="370" t="s">
        <v>673</v>
      </c>
      <c r="S33" s="362" t="s">
        <v>674</v>
      </c>
      <c r="T33" s="1068"/>
      <c r="U33" s="1068"/>
      <c r="W33" s="363">
        <f>SUM(E33:G33)</f>
        <v>300</v>
      </c>
      <c r="X33" s="364">
        <f>SUM(I33:P33)</f>
        <v>600</v>
      </c>
      <c r="Y33" s="365">
        <f t="shared" si="14"/>
        <v>300</v>
      </c>
    </row>
    <row r="34" spans="1:25" ht="18" customHeight="1">
      <c r="A34" s="355"/>
      <c r="B34" s="356" t="s">
        <v>676</v>
      </c>
      <c r="C34" s="357">
        <v>300</v>
      </c>
      <c r="D34" s="358"/>
      <c r="E34" s="359"/>
      <c r="F34" s="367">
        <v>300</v>
      </c>
      <c r="G34" s="359"/>
      <c r="H34" s="371">
        <v>300</v>
      </c>
      <c r="I34" s="367"/>
      <c r="J34" s="367"/>
      <c r="K34" s="367">
        <v>300</v>
      </c>
      <c r="L34" s="367"/>
      <c r="M34" s="367"/>
      <c r="N34" s="367">
        <v>300</v>
      </c>
      <c r="O34" s="367"/>
      <c r="P34" s="359"/>
      <c r="Q34" s="360">
        <f t="shared" si="5"/>
        <v>1200</v>
      </c>
      <c r="R34" s="370"/>
      <c r="S34" s="362"/>
      <c r="T34" s="1068"/>
      <c r="U34" s="1068"/>
      <c r="W34" s="363"/>
      <c r="X34" s="364"/>
      <c r="Y34" s="365"/>
    </row>
    <row r="35" spans="1:25" ht="18" customHeight="1">
      <c r="A35" s="355"/>
      <c r="B35" s="356" t="s">
        <v>677</v>
      </c>
      <c r="C35" s="357"/>
      <c r="D35" s="358"/>
      <c r="E35" s="373">
        <f>15000*2.45</f>
        <v>36750</v>
      </c>
      <c r="F35" s="367"/>
      <c r="G35" s="359"/>
      <c r="H35" s="371"/>
      <c r="I35" s="367"/>
      <c r="J35" s="367"/>
      <c r="K35" s="367"/>
      <c r="L35" s="367"/>
      <c r="M35" s="367"/>
      <c r="N35" s="367"/>
      <c r="O35" s="367"/>
      <c r="P35" s="359"/>
      <c r="Q35" s="360">
        <f t="shared" si="5"/>
        <v>36750</v>
      </c>
      <c r="R35" s="370"/>
      <c r="S35" s="362"/>
      <c r="T35" s="1068"/>
      <c r="U35" s="1068"/>
      <c r="W35" s="363"/>
      <c r="X35" s="364"/>
      <c r="Y35" s="365"/>
    </row>
    <row r="36" spans="1:25" ht="75" customHeight="1">
      <c r="A36" s="355"/>
      <c r="B36" s="356" t="s">
        <v>678</v>
      </c>
      <c r="C36" s="357">
        <f>15*4+20*50+15*200+2*800+2*1500+6*1500+6*400+300+800+800</f>
        <v>21960</v>
      </c>
      <c r="D36" s="358"/>
      <c r="E36" s="373">
        <f>C36</f>
        <v>21960</v>
      </c>
      <c r="F36" s="367"/>
      <c r="G36" s="359"/>
      <c r="H36" s="371"/>
      <c r="I36" s="367"/>
      <c r="J36" s="367"/>
      <c r="K36" s="367"/>
      <c r="L36" s="367"/>
      <c r="M36" s="367"/>
      <c r="N36" s="367"/>
      <c r="O36" s="367"/>
      <c r="P36" s="359"/>
      <c r="Q36" s="360">
        <f t="shared" si="5"/>
        <v>21960</v>
      </c>
      <c r="R36" s="370"/>
      <c r="S36" s="362"/>
      <c r="T36" s="1068"/>
      <c r="U36" s="1068"/>
      <c r="W36" s="363"/>
      <c r="X36" s="364"/>
      <c r="Y36" s="365"/>
    </row>
    <row r="37" spans="1:25" ht="31.5" customHeight="1">
      <c r="A37" s="355"/>
      <c r="B37" s="356" t="s">
        <v>679</v>
      </c>
      <c r="C37" s="357">
        <f>175*12</f>
        <v>2100</v>
      </c>
      <c r="D37" s="358">
        <v>12</v>
      </c>
      <c r="E37" s="357">
        <f>C37*2</f>
        <v>4200</v>
      </c>
      <c r="F37" s="367"/>
      <c r="G37" s="359"/>
      <c r="H37" s="371"/>
      <c r="I37" s="367"/>
      <c r="J37" s="367"/>
      <c r="K37" s="367"/>
      <c r="L37" s="367"/>
      <c r="M37" s="367"/>
      <c r="N37" s="367"/>
      <c r="O37" s="367"/>
      <c r="P37" s="359"/>
      <c r="Q37" s="360">
        <f t="shared" si="5"/>
        <v>4200</v>
      </c>
      <c r="R37" s="370"/>
      <c r="S37" s="362"/>
      <c r="T37" s="1068"/>
      <c r="U37" s="1068"/>
      <c r="W37" s="363"/>
      <c r="X37" s="364"/>
      <c r="Y37" s="365"/>
    </row>
    <row r="38" spans="1:25" ht="18" customHeight="1">
      <c r="A38" s="355"/>
      <c r="B38" s="374" t="s">
        <v>680</v>
      </c>
      <c r="C38" s="357">
        <v>1500</v>
      </c>
      <c r="D38" s="358">
        <v>1</v>
      </c>
      <c r="E38" s="375">
        <v>1500</v>
      </c>
      <c r="F38" s="367"/>
      <c r="G38" s="367"/>
      <c r="H38" s="367"/>
      <c r="I38" s="367"/>
      <c r="J38" s="367"/>
      <c r="K38" s="367"/>
      <c r="L38" s="367"/>
      <c r="M38" s="367"/>
      <c r="N38" s="367"/>
      <c r="O38" s="367"/>
      <c r="P38" s="367"/>
      <c r="Q38" s="360">
        <f t="shared" si="5"/>
        <v>1500</v>
      </c>
      <c r="R38" s="370" t="s">
        <v>663</v>
      </c>
      <c r="S38" s="362" t="s">
        <v>664</v>
      </c>
      <c r="T38" s="1068"/>
      <c r="U38" s="1068"/>
      <c r="W38" s="363">
        <f>SUM(E38:H38)</f>
        <v>1500</v>
      </c>
      <c r="X38" s="364">
        <f>SUM(I38:N38)</f>
        <v>0</v>
      </c>
      <c r="Y38" s="365">
        <f>SUM(O38:P38)</f>
        <v>0</v>
      </c>
    </row>
    <row r="39" spans="1:25" ht="18" customHeight="1">
      <c r="A39" s="355"/>
      <c r="B39" s="374"/>
      <c r="C39" s="357"/>
      <c r="D39" s="358"/>
      <c r="E39" s="367"/>
      <c r="F39" s="367"/>
      <c r="G39" s="367"/>
      <c r="H39" s="367"/>
      <c r="I39" s="367"/>
      <c r="J39" s="367"/>
      <c r="K39" s="367"/>
      <c r="L39" s="367"/>
      <c r="M39" s="367"/>
      <c r="N39" s="367"/>
      <c r="O39" s="367"/>
      <c r="P39" s="367"/>
      <c r="Q39" s="360">
        <f t="shared" si="5"/>
        <v>0</v>
      </c>
      <c r="R39" s="370"/>
      <c r="S39" s="362"/>
      <c r="T39" s="1068"/>
      <c r="U39" s="1068"/>
      <c r="W39" s="363"/>
      <c r="X39" s="364"/>
      <c r="Y39" s="365"/>
    </row>
    <row r="40" spans="1:25" ht="22.5" customHeight="1">
      <c r="A40" s="355"/>
      <c r="B40" s="376" t="s">
        <v>218</v>
      </c>
      <c r="C40" s="377"/>
      <c r="D40" s="377"/>
      <c r="E40" s="378">
        <f>SUM(E12:E39)</f>
        <v>92270</v>
      </c>
      <c r="F40" s="378">
        <f t="shared" ref="F40:P40" si="23">SUM(F12:F39)</f>
        <v>29695</v>
      </c>
      <c r="G40" s="378">
        <f t="shared" si="23"/>
        <v>28360</v>
      </c>
      <c r="H40" s="378">
        <f t="shared" si="23"/>
        <v>29790</v>
      </c>
      <c r="I40" s="378">
        <f t="shared" si="23"/>
        <v>28995</v>
      </c>
      <c r="J40" s="378">
        <f t="shared" si="23"/>
        <v>28650</v>
      </c>
      <c r="K40" s="378">
        <f t="shared" si="23"/>
        <v>30090</v>
      </c>
      <c r="L40" s="378">
        <f t="shared" si="23"/>
        <v>29490</v>
      </c>
      <c r="M40" s="378">
        <f t="shared" si="23"/>
        <v>29490</v>
      </c>
      <c r="N40" s="378">
        <f t="shared" si="23"/>
        <v>28660</v>
      </c>
      <c r="O40" s="378">
        <f t="shared" si="23"/>
        <v>28450</v>
      </c>
      <c r="P40" s="378">
        <f t="shared" si="23"/>
        <v>28360</v>
      </c>
      <c r="Q40" s="378">
        <f>SUM(Q12:Q39)</f>
        <v>412300</v>
      </c>
      <c r="R40" s="379"/>
      <c r="S40" s="380"/>
      <c r="T40" s="1068"/>
      <c r="U40" s="1068"/>
      <c r="W40" s="363">
        <f>SUM(E40:H40)</f>
        <v>180115</v>
      </c>
      <c r="X40" s="364">
        <f>SUM(I40:N40)</f>
        <v>175375</v>
      </c>
      <c r="Y40" s="365">
        <f>SUM(O40:P40)</f>
        <v>56810</v>
      </c>
    </row>
    <row r="41" spans="1:25" ht="25.5" customHeight="1">
      <c r="A41" s="381">
        <v>2</v>
      </c>
      <c r="B41" s="349" t="s">
        <v>622</v>
      </c>
      <c r="C41" s="382"/>
      <c r="D41" s="382"/>
      <c r="E41" s="382"/>
      <c r="F41" s="382"/>
      <c r="G41" s="382"/>
      <c r="H41" s="382"/>
      <c r="I41" s="382"/>
      <c r="J41" s="382"/>
      <c r="K41" s="382"/>
      <c r="L41" s="382"/>
      <c r="M41" s="382"/>
      <c r="N41" s="382"/>
      <c r="O41" s="382"/>
      <c r="P41" s="382"/>
      <c r="Q41" s="383"/>
      <c r="R41" s="384"/>
      <c r="S41" s="380"/>
      <c r="T41" s="1068"/>
      <c r="U41" s="1068"/>
      <c r="W41" s="363">
        <f>SUM(E41:H41)</f>
        <v>0</v>
      </c>
      <c r="X41" s="364">
        <f>SUM(I41:N41)</f>
        <v>0</v>
      </c>
      <c r="Y41" s="365">
        <f>SUM(O41:P41)</f>
        <v>0</v>
      </c>
    </row>
    <row r="42" spans="1:25" ht="45" customHeight="1">
      <c r="A42" s="355"/>
      <c r="B42" s="385" t="s">
        <v>681</v>
      </c>
      <c r="C42" s="357">
        <v>500</v>
      </c>
      <c r="D42" s="358">
        <v>6</v>
      </c>
      <c r="E42" s="359"/>
      <c r="F42" s="368"/>
      <c r="G42" s="366">
        <v>500</v>
      </c>
      <c r="H42" s="367"/>
      <c r="I42" s="366">
        <v>500</v>
      </c>
      <c r="J42" s="366">
        <v>500</v>
      </c>
      <c r="K42" s="367"/>
      <c r="L42" s="366">
        <v>500</v>
      </c>
      <c r="M42" s="386"/>
      <c r="N42" s="366">
        <v>500</v>
      </c>
      <c r="O42" s="367"/>
      <c r="P42" s="367">
        <v>500</v>
      </c>
      <c r="Q42" s="360">
        <f>SUM(E42:P42)</f>
        <v>3000</v>
      </c>
      <c r="R42" s="370" t="s">
        <v>660</v>
      </c>
      <c r="S42" s="362" t="s">
        <v>682</v>
      </c>
      <c r="T42" s="1068"/>
      <c r="U42" s="1068"/>
      <c r="W42" s="363">
        <f>SUM(E42:H42)</f>
        <v>500</v>
      </c>
      <c r="X42" s="364">
        <f>SUM(H42:N42)</f>
        <v>2000</v>
      </c>
      <c r="Y42" s="365">
        <f>SUM(O42:P42)</f>
        <v>500</v>
      </c>
    </row>
    <row r="43" spans="1:25" ht="71.25" customHeight="1">
      <c r="A43" s="355"/>
      <c r="B43" s="385" t="s">
        <v>683</v>
      </c>
      <c r="C43" s="357">
        <v>350</v>
      </c>
      <c r="D43" s="358">
        <v>6</v>
      </c>
      <c r="E43" s="367"/>
      <c r="F43" s="357">
        <v>350</v>
      </c>
      <c r="G43" s="367"/>
      <c r="H43" s="357">
        <v>350</v>
      </c>
      <c r="I43" s="357">
        <v>350</v>
      </c>
      <c r="J43" s="367"/>
      <c r="K43" s="357">
        <v>350</v>
      </c>
      <c r="L43" s="367"/>
      <c r="M43" s="357">
        <v>350</v>
      </c>
      <c r="N43" s="367"/>
      <c r="O43" s="357">
        <v>350</v>
      </c>
      <c r="P43" s="367"/>
      <c r="Q43" s="360">
        <f>SUM(E43:P43)</f>
        <v>2100</v>
      </c>
      <c r="R43" s="370" t="s">
        <v>660</v>
      </c>
      <c r="S43" s="362" t="s">
        <v>682</v>
      </c>
      <c r="T43" s="1068"/>
      <c r="U43" s="1068"/>
      <c r="W43" s="363">
        <f>SUM(E43:H43)</f>
        <v>700</v>
      </c>
      <c r="X43" s="364">
        <f>SUM(I43:N43)</f>
        <v>1050</v>
      </c>
      <c r="Y43" s="365">
        <f>SUM(O43:P43)</f>
        <v>350</v>
      </c>
    </row>
    <row r="44" spans="1:25" ht="28.5" customHeight="1">
      <c r="A44" s="355"/>
      <c r="B44" s="385" t="s">
        <v>684</v>
      </c>
      <c r="C44" s="357">
        <v>2000</v>
      </c>
      <c r="D44" s="358">
        <v>3</v>
      </c>
      <c r="E44" s="367"/>
      <c r="F44" s="357"/>
      <c r="G44" s="357">
        <f>535+300+15*15+8*50+8*15*2+300</f>
        <v>2000</v>
      </c>
      <c r="H44" s="357"/>
      <c r="I44" s="357"/>
      <c r="J44" s="367"/>
      <c r="K44" s="357">
        <f>535+300+15*15+8*50+8*15*2+300</f>
        <v>2000</v>
      </c>
      <c r="L44" s="367"/>
      <c r="M44" s="357"/>
      <c r="N44" s="357">
        <f>535+300+15*15+8*50+8*15*2+300</f>
        <v>2000</v>
      </c>
      <c r="O44" s="357"/>
      <c r="P44" s="367"/>
      <c r="Q44" s="360"/>
      <c r="R44" s="370"/>
      <c r="S44" s="362"/>
      <c r="T44" s="1068"/>
      <c r="U44" s="1068"/>
      <c r="W44" s="363"/>
      <c r="X44" s="364"/>
      <c r="Y44" s="365"/>
    </row>
    <row r="45" spans="1:25" ht="33" customHeight="1">
      <c r="A45" s="355"/>
      <c r="B45" s="374" t="s">
        <v>685</v>
      </c>
      <c r="C45" s="357">
        <v>1200</v>
      </c>
      <c r="D45" s="358">
        <v>5</v>
      </c>
      <c r="E45" s="367"/>
      <c r="F45" s="366"/>
      <c r="G45" s="367">
        <v>1200</v>
      </c>
      <c r="H45" s="367"/>
      <c r="I45" s="367">
        <v>1100</v>
      </c>
      <c r="J45" s="367">
        <v>1200</v>
      </c>
      <c r="K45" s="367"/>
      <c r="M45" s="367">
        <v>1100</v>
      </c>
      <c r="N45" s="367">
        <v>1100</v>
      </c>
      <c r="O45" s="367"/>
      <c r="P45" s="367"/>
      <c r="Q45" s="360">
        <f>SUM(E45:P45)</f>
        <v>5700</v>
      </c>
      <c r="R45" s="370" t="s">
        <v>660</v>
      </c>
      <c r="S45" s="362" t="s">
        <v>682</v>
      </c>
      <c r="T45" s="1068"/>
      <c r="U45" s="1068"/>
      <c r="W45" s="363">
        <f>SUM(E45:H45)</f>
        <v>1200</v>
      </c>
      <c r="X45" s="364">
        <f>SUM(I45:N45)</f>
        <v>4500</v>
      </c>
      <c r="Y45" s="365">
        <f>SUM(O45:P45)</f>
        <v>0</v>
      </c>
    </row>
    <row r="46" spans="1:25" ht="37.5" customHeight="1">
      <c r="A46" s="355"/>
      <c r="B46" s="356" t="s">
        <v>686</v>
      </c>
      <c r="C46" s="357">
        <v>390</v>
      </c>
      <c r="D46" s="358">
        <v>6</v>
      </c>
      <c r="E46" s="367">
        <f>350+40</f>
        <v>390</v>
      </c>
      <c r="F46" s="367"/>
      <c r="G46" s="367"/>
      <c r="H46" s="367">
        <f>350+40</f>
        <v>390</v>
      </c>
      <c r="I46" s="367">
        <f>350+40</f>
        <v>390</v>
      </c>
      <c r="J46" s="367">
        <f>350+40</f>
        <v>390</v>
      </c>
      <c r="L46" s="367"/>
      <c r="M46" s="367"/>
      <c r="N46" s="367">
        <f>350+40</f>
        <v>390</v>
      </c>
      <c r="O46" s="367">
        <f>350+40</f>
        <v>390</v>
      </c>
      <c r="P46" s="367"/>
      <c r="Q46" s="360">
        <f>SUM(E46:P46)</f>
        <v>2340</v>
      </c>
      <c r="R46" s="370" t="s">
        <v>660</v>
      </c>
      <c r="S46" s="362" t="s">
        <v>682</v>
      </c>
      <c r="T46" s="1068"/>
      <c r="U46" s="1068"/>
      <c r="W46" s="363">
        <f>SUM(E46:H46)</f>
        <v>780</v>
      </c>
      <c r="X46" s="364">
        <f>SUM(I46:N46)</f>
        <v>1170</v>
      </c>
      <c r="Y46" s="365">
        <f>SUM(O46:P46)</f>
        <v>390</v>
      </c>
    </row>
    <row r="47" spans="1:25" ht="50.25" customHeight="1">
      <c r="A47" s="355"/>
      <c r="B47" s="356" t="s">
        <v>687</v>
      </c>
      <c r="C47" s="357">
        <v>2000</v>
      </c>
      <c r="D47" s="358">
        <v>1</v>
      </c>
      <c r="E47" s="367"/>
      <c r="F47" s="366">
        <v>2000</v>
      </c>
      <c r="G47" s="366"/>
      <c r="H47" s="366"/>
      <c r="I47" s="366"/>
      <c r="J47" s="366"/>
      <c r="K47" s="367"/>
      <c r="L47" s="371"/>
      <c r="M47" s="371"/>
      <c r="O47" s="367"/>
      <c r="P47" s="367"/>
      <c r="Q47" s="360">
        <f>SUM(E47:P47)</f>
        <v>2000</v>
      </c>
      <c r="R47" s="370" t="s">
        <v>660</v>
      </c>
      <c r="S47" s="362" t="s">
        <v>688</v>
      </c>
      <c r="T47" s="1068"/>
      <c r="U47" s="1068"/>
      <c r="W47" s="363">
        <f>SUM(E47:H47)</f>
        <v>2000</v>
      </c>
      <c r="X47" s="364">
        <f>SUM(I47:O47)</f>
        <v>0</v>
      </c>
      <c r="Y47" s="365">
        <f>SUM(O47:P47)</f>
        <v>0</v>
      </c>
    </row>
    <row r="48" spans="1:25" ht="38.25" customHeight="1">
      <c r="A48" s="355"/>
      <c r="B48" s="356" t="s">
        <v>689</v>
      </c>
      <c r="C48" s="357">
        <v>1500</v>
      </c>
      <c r="D48" s="358">
        <v>1</v>
      </c>
      <c r="E48" s="375"/>
      <c r="F48" s="387"/>
      <c r="G48" s="387"/>
      <c r="H48" s="387"/>
      <c r="I48" s="387">
        <f>200+20*25+200+100+250+250</f>
        <v>1500</v>
      </c>
      <c r="J48" s="387"/>
      <c r="K48" s="375"/>
      <c r="L48" s="387"/>
      <c r="M48" s="371"/>
      <c r="N48" s="387"/>
      <c r="O48" s="387"/>
      <c r="P48" s="375"/>
      <c r="Q48" s="360">
        <f>SUM(E48:P48)</f>
        <v>1500</v>
      </c>
      <c r="R48" s="370" t="s">
        <v>660</v>
      </c>
      <c r="S48" s="362" t="s">
        <v>682</v>
      </c>
      <c r="T48" s="1068"/>
      <c r="U48" s="1068"/>
      <c r="W48" s="363">
        <f>SUM(E48:H48)</f>
        <v>0</v>
      </c>
      <c r="X48" s="364">
        <f>SUM(I48:N48)</f>
        <v>1500</v>
      </c>
      <c r="Y48" s="365">
        <f>SUM(O48:P48)</f>
        <v>0</v>
      </c>
    </row>
    <row r="49" spans="1:25" ht="46.5" customHeight="1">
      <c r="A49" s="355"/>
      <c r="B49" s="356" t="s">
        <v>690</v>
      </c>
      <c r="C49" s="357">
        <v>1900</v>
      </c>
      <c r="D49" s="358">
        <v>1</v>
      </c>
      <c r="E49" s="375"/>
      <c r="F49" s="387"/>
      <c r="G49" s="387"/>
      <c r="H49" s="371"/>
      <c r="I49" s="387"/>
      <c r="J49" s="387"/>
      <c r="K49" s="375"/>
      <c r="L49" s="387"/>
      <c r="M49" s="387"/>
      <c r="N49" s="387"/>
      <c r="O49" s="387"/>
      <c r="P49" s="375">
        <v>1900</v>
      </c>
      <c r="Q49" s="360">
        <f>SUM(E49:P49)</f>
        <v>1900</v>
      </c>
      <c r="R49" s="370" t="s">
        <v>660</v>
      </c>
      <c r="S49" s="362" t="s">
        <v>682</v>
      </c>
      <c r="T49" s="1068"/>
      <c r="U49" s="1068"/>
      <c r="W49" s="363">
        <f>SUM(E49:P49)</f>
        <v>1900</v>
      </c>
      <c r="X49" s="364">
        <f>SUM(I49:N49)</f>
        <v>0</v>
      </c>
      <c r="Y49" s="365">
        <f>SUM(O49:P49)</f>
        <v>1900</v>
      </c>
    </row>
    <row r="50" spans="1:25" ht="28.5" customHeight="1">
      <c r="A50" s="355"/>
      <c r="B50" s="356" t="s">
        <v>691</v>
      </c>
      <c r="C50" s="357">
        <v>1000</v>
      </c>
      <c r="D50" s="358">
        <v>4</v>
      </c>
      <c r="E50" s="375"/>
      <c r="F50" s="387">
        <v>1000</v>
      </c>
      <c r="G50" s="387"/>
      <c r="H50" s="387">
        <v>1000</v>
      </c>
      <c r="I50" s="387"/>
      <c r="J50" s="387"/>
      <c r="K50" s="375"/>
      <c r="L50" s="387">
        <v>1000</v>
      </c>
      <c r="M50" s="387"/>
      <c r="N50" s="387"/>
      <c r="O50" s="387">
        <v>1000</v>
      </c>
      <c r="P50" s="375"/>
      <c r="Q50" s="360"/>
      <c r="R50" s="370"/>
      <c r="S50" s="362"/>
      <c r="T50" s="1068"/>
      <c r="U50" s="1068"/>
      <c r="W50" s="363"/>
      <c r="X50" s="364"/>
      <c r="Y50" s="365"/>
    </row>
    <row r="51" spans="1:25" ht="28.5" customHeight="1">
      <c r="A51" s="355"/>
      <c r="B51" s="356" t="s">
        <v>692</v>
      </c>
      <c r="C51" s="357">
        <v>1400</v>
      </c>
      <c r="D51" s="358">
        <v>1</v>
      </c>
      <c r="E51" s="375"/>
      <c r="F51" s="387"/>
      <c r="G51" s="387">
        <v>1400</v>
      </c>
      <c r="H51" s="371"/>
      <c r="I51" s="387"/>
      <c r="J51" s="387"/>
      <c r="K51" s="375"/>
      <c r="L51" s="387"/>
      <c r="M51" s="387"/>
      <c r="N51" s="387"/>
      <c r="O51" s="387"/>
      <c r="P51" s="375"/>
      <c r="Q51" s="360">
        <f>SUM(E51:P51)</f>
        <v>1400</v>
      </c>
      <c r="R51" s="388" t="s">
        <v>660</v>
      </c>
      <c r="S51" s="389" t="s">
        <v>682</v>
      </c>
      <c r="T51" s="1068"/>
      <c r="U51" s="1068"/>
      <c r="W51" s="363"/>
      <c r="X51" s="364"/>
      <c r="Y51" s="365"/>
    </row>
    <row r="52" spans="1:25" ht="57.75" customHeight="1">
      <c r="A52" s="390"/>
      <c r="B52" s="391" t="s">
        <v>693</v>
      </c>
      <c r="C52" s="392">
        <v>6000</v>
      </c>
      <c r="D52" s="393">
        <v>4</v>
      </c>
      <c r="E52" s="394"/>
      <c r="F52" s="395"/>
      <c r="G52" s="395"/>
      <c r="H52" s="395"/>
      <c r="I52" s="395"/>
      <c r="J52" s="395">
        <v>6000</v>
      </c>
      <c r="K52" s="394">
        <v>6000</v>
      </c>
      <c r="L52" s="395">
        <v>6000</v>
      </c>
      <c r="M52" s="395">
        <v>6000</v>
      </c>
      <c r="N52" s="395"/>
      <c r="O52" s="395"/>
      <c r="P52" s="394"/>
      <c r="Q52" s="396">
        <f>SUM(E52:P52)</f>
        <v>24000</v>
      </c>
      <c r="R52" s="397" t="s">
        <v>660</v>
      </c>
      <c r="S52" s="398" t="s">
        <v>682</v>
      </c>
      <c r="T52" s="1068"/>
      <c r="U52" s="1068"/>
      <c r="W52" s="363">
        <f>SUM(E52:H52)</f>
        <v>0</v>
      </c>
      <c r="X52" s="364">
        <f>SUM(I52:N52)</f>
        <v>24000</v>
      </c>
      <c r="Y52" s="365">
        <f>SUM(O52:P52)</f>
        <v>0</v>
      </c>
    </row>
    <row r="53" spans="1:25" ht="19.5" customHeight="1">
      <c r="A53" s="399"/>
      <c r="B53" s="400" t="s">
        <v>218</v>
      </c>
      <c r="C53" s="401"/>
      <c r="D53" s="402"/>
      <c r="E53" s="403">
        <f>SUM(E42:E52)</f>
        <v>390</v>
      </c>
      <c r="F53" s="403">
        <f t="shared" ref="F53:O53" si="24">SUM(F42:F52)</f>
        <v>3350</v>
      </c>
      <c r="G53" s="403">
        <f t="shared" si="24"/>
        <v>5100</v>
      </c>
      <c r="H53" s="403">
        <f t="shared" si="24"/>
        <v>1740</v>
      </c>
      <c r="I53" s="403">
        <f t="shared" si="24"/>
        <v>3840</v>
      </c>
      <c r="J53" s="403">
        <f t="shared" si="24"/>
        <v>8090</v>
      </c>
      <c r="K53" s="403">
        <f t="shared" si="24"/>
        <v>8350</v>
      </c>
      <c r="L53" s="403">
        <f t="shared" si="24"/>
        <v>7500</v>
      </c>
      <c r="M53" s="403">
        <f t="shared" si="24"/>
        <v>7450</v>
      </c>
      <c r="N53" s="403">
        <f t="shared" si="24"/>
        <v>3990</v>
      </c>
      <c r="O53" s="403">
        <f t="shared" si="24"/>
        <v>1740</v>
      </c>
      <c r="P53" s="403">
        <f>SUM(P42:P52)</f>
        <v>2400</v>
      </c>
      <c r="Q53" s="403">
        <f>SUM(Q42:Q52)</f>
        <v>43940</v>
      </c>
      <c r="R53" s="404"/>
      <c r="S53" s="405"/>
      <c r="T53" s="406"/>
      <c r="U53" s="1068"/>
      <c r="W53" s="363">
        <f>SUM(E53:H53)</f>
        <v>10580</v>
      </c>
      <c r="X53" s="364">
        <f>SUM(I53:N53)</f>
        <v>39220</v>
      </c>
      <c r="Y53" s="365">
        <f>SUM(O53:P53)</f>
        <v>4140</v>
      </c>
    </row>
    <row r="54" spans="1:25" ht="23.25" customHeight="1">
      <c r="A54" s="407"/>
      <c r="B54" s="408" t="s">
        <v>694</v>
      </c>
      <c r="C54" s="409"/>
      <c r="D54" s="410"/>
      <c r="E54" s="409">
        <f>E53+E40</f>
        <v>92660</v>
      </c>
      <c r="F54" s="409">
        <f t="shared" ref="F54:P54" si="25">F53+F40</f>
        <v>33045</v>
      </c>
      <c r="G54" s="409">
        <f t="shared" si="25"/>
        <v>33460</v>
      </c>
      <c r="H54" s="409">
        <f t="shared" si="25"/>
        <v>31530</v>
      </c>
      <c r="I54" s="409">
        <f t="shared" si="25"/>
        <v>32835</v>
      </c>
      <c r="J54" s="409">
        <f t="shared" si="25"/>
        <v>36740</v>
      </c>
      <c r="K54" s="409">
        <f t="shared" si="25"/>
        <v>38440</v>
      </c>
      <c r="L54" s="409">
        <f t="shared" si="25"/>
        <v>36990</v>
      </c>
      <c r="M54" s="409">
        <f t="shared" si="25"/>
        <v>36940</v>
      </c>
      <c r="N54" s="409">
        <f t="shared" si="25"/>
        <v>32650</v>
      </c>
      <c r="O54" s="409">
        <f t="shared" si="25"/>
        <v>30190</v>
      </c>
      <c r="P54" s="409">
        <f t="shared" si="25"/>
        <v>30760</v>
      </c>
      <c r="Q54" s="411">
        <f>Q53+Q40</f>
        <v>456240</v>
      </c>
      <c r="R54" s="412"/>
      <c r="S54" s="405"/>
      <c r="T54" s="413"/>
      <c r="U54" s="1068"/>
      <c r="W54" s="363">
        <f>SUM(E54:H54)</f>
        <v>190695</v>
      </c>
      <c r="X54" s="364">
        <f>SUM(I54:N54)</f>
        <v>214595</v>
      </c>
      <c r="Y54" s="365">
        <f>SUM(O54:P54)</f>
        <v>60950</v>
      </c>
    </row>
    <row r="55" spans="1:25">
      <c r="C55" s="414"/>
      <c r="D55" s="414"/>
      <c r="E55" s="414"/>
      <c r="F55" s="414"/>
      <c r="G55" s="414"/>
      <c r="H55" s="414"/>
      <c r="I55" s="414"/>
      <c r="J55" s="414"/>
      <c r="K55" s="415"/>
      <c r="L55" s="414"/>
      <c r="M55" s="414"/>
      <c r="N55" s="414"/>
      <c r="O55" s="414"/>
      <c r="P55" s="415"/>
      <c r="Q55" s="414"/>
      <c r="R55" s="416"/>
      <c r="S55" s="417"/>
    </row>
    <row r="56" spans="1:25">
      <c r="E56" s="418"/>
      <c r="F56" s="418"/>
      <c r="G56" s="418"/>
      <c r="H56" s="418"/>
      <c r="I56" s="418"/>
      <c r="J56" s="418"/>
      <c r="K56" s="419"/>
      <c r="L56" s="418"/>
      <c r="M56" s="418"/>
      <c r="N56" s="418"/>
      <c r="O56" s="418"/>
      <c r="P56" s="419"/>
      <c r="Q56" s="418"/>
    </row>
    <row r="57" spans="1:25">
      <c r="B57" s="333" t="s">
        <v>695</v>
      </c>
      <c r="E57" s="418"/>
      <c r="F57" s="418"/>
      <c r="G57" s="418"/>
      <c r="H57" s="418"/>
      <c r="I57" s="418"/>
      <c r="J57" s="418"/>
      <c r="K57" s="419"/>
      <c r="L57" s="418"/>
      <c r="M57" s="418"/>
      <c r="N57" s="418"/>
      <c r="O57" s="418"/>
      <c r="P57" s="419"/>
      <c r="Q57" s="418"/>
    </row>
    <row r="58" spans="1:25" ht="21">
      <c r="A58" s="420" t="s">
        <v>696</v>
      </c>
      <c r="B58" s="333" t="s">
        <v>697</v>
      </c>
      <c r="E58" s="418"/>
      <c r="F58" s="418"/>
      <c r="G58" s="418"/>
      <c r="H58" s="421">
        <v>2019</v>
      </c>
      <c r="I58" s="422">
        <f>Q54-E35-E36-26000</f>
        <v>371530</v>
      </c>
      <c r="J58" s="418"/>
      <c r="K58" s="419"/>
      <c r="L58" s="418"/>
      <c r="M58" s="418"/>
      <c r="N58" s="423"/>
      <c r="O58" s="418"/>
      <c r="P58" s="419"/>
      <c r="Q58" s="418"/>
    </row>
    <row r="59" spans="1:25" ht="21">
      <c r="A59" s="420" t="s">
        <v>698</v>
      </c>
      <c r="B59" s="333" t="s">
        <v>699</v>
      </c>
      <c r="H59" s="421">
        <v>2020</v>
      </c>
      <c r="I59" s="424">
        <f>Q54+19800</f>
        <v>476040</v>
      </c>
    </row>
    <row r="60" spans="1:25" ht="17.25" customHeight="1">
      <c r="H60" s="421">
        <v>2021</v>
      </c>
      <c r="I60" s="424">
        <f>Q54-E35-E36+19800+20800</f>
        <v>438130</v>
      </c>
    </row>
    <row r="61" spans="1:25" ht="21.75" customHeight="1">
      <c r="B61" s="425"/>
      <c r="H61" s="421">
        <v>2022</v>
      </c>
      <c r="I61" s="424">
        <f>I60+I60*5%</f>
        <v>460036.5</v>
      </c>
    </row>
    <row r="62" spans="1:25" ht="15.75">
      <c r="H62" s="426" t="s">
        <v>218</v>
      </c>
      <c r="I62" s="427">
        <f>SUM(I58:I61)</f>
        <v>1745736.5</v>
      </c>
    </row>
  </sheetData>
  <autoFilter ref="A11:U54"/>
  <mergeCells count="16">
    <mergeCell ref="S9:S10"/>
    <mergeCell ref="T9:T10"/>
    <mergeCell ref="U9:U10"/>
    <mergeCell ref="T12:T52"/>
    <mergeCell ref="U12:U54"/>
    <mergeCell ref="C3:R3"/>
    <mergeCell ref="C4:R4"/>
    <mergeCell ref="C5:R5"/>
    <mergeCell ref="C7:Q7"/>
    <mergeCell ref="A9:A10"/>
    <mergeCell ref="B9:B10"/>
    <mergeCell ref="C9:C10"/>
    <mergeCell ref="D9:D10"/>
    <mergeCell ref="E9:P9"/>
    <mergeCell ref="Q9:Q10"/>
    <mergeCell ref="R9:R10"/>
  </mergeCells>
  <printOptions horizontalCentered="1" verticalCentered="1"/>
  <pageMargins left="0" right="0" top="0" bottom="0" header="0" footer="0"/>
  <pageSetup scale="57" orientation="landscape"/>
  <legacy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9"/>
  <sheetViews>
    <sheetView workbookViewId="0">
      <selection activeCell="L29" sqref="L29"/>
    </sheetView>
  </sheetViews>
  <sheetFormatPr defaultColWidth="8.85546875" defaultRowHeight="15"/>
  <cols>
    <col min="1" max="1" width="31.42578125" style="52" customWidth="1"/>
    <col min="2" max="16384" width="8.85546875" style="52"/>
  </cols>
  <sheetData>
    <row r="1" spans="1:6">
      <c r="A1" s="428" t="s">
        <v>0</v>
      </c>
    </row>
    <row r="3" spans="1:6">
      <c r="A3" s="429" t="s">
        <v>700</v>
      </c>
    </row>
    <row r="4" spans="1:6">
      <c r="A4" s="38"/>
      <c r="B4" s="42" t="s">
        <v>2</v>
      </c>
      <c r="C4" s="42" t="s">
        <v>3</v>
      </c>
      <c r="D4" s="42" t="s">
        <v>4</v>
      </c>
    </row>
    <row r="5" spans="1:6">
      <c r="A5" s="430" t="s">
        <v>66</v>
      </c>
      <c r="B5" s="431">
        <v>945</v>
      </c>
      <c r="C5" s="431">
        <v>1</v>
      </c>
      <c r="D5" s="41">
        <f>B5*C5*12</f>
        <v>11340</v>
      </c>
      <c r="E5" s="58"/>
      <c r="F5" s="58"/>
    </row>
    <row r="6" spans="1:6">
      <c r="A6" s="430" t="s">
        <v>701</v>
      </c>
      <c r="B6" s="431">
        <v>500</v>
      </c>
      <c r="C6" s="431">
        <v>2</v>
      </c>
      <c r="D6" s="41">
        <f t="shared" ref="D6:D14" si="0">B6*C6*12</f>
        <v>12000</v>
      </c>
      <c r="E6" s="58"/>
      <c r="F6" s="58"/>
    </row>
    <row r="7" spans="1:6">
      <c r="A7" s="430" t="s">
        <v>702</v>
      </c>
      <c r="B7" s="431">
        <v>440</v>
      </c>
      <c r="C7" s="431">
        <v>4</v>
      </c>
      <c r="D7" s="41">
        <f t="shared" si="0"/>
        <v>21120</v>
      </c>
      <c r="E7" s="58"/>
      <c r="F7" s="58"/>
    </row>
    <row r="8" spans="1:6">
      <c r="A8" s="430" t="s">
        <v>703</v>
      </c>
      <c r="B8" s="431">
        <v>270</v>
      </c>
      <c r="C8" s="431">
        <v>4</v>
      </c>
      <c r="D8" s="41">
        <f t="shared" si="0"/>
        <v>12960</v>
      </c>
      <c r="E8" s="58"/>
      <c r="F8" s="58"/>
    </row>
    <row r="9" spans="1:6">
      <c r="A9" s="430" t="s">
        <v>704</v>
      </c>
      <c r="B9" s="431">
        <v>370</v>
      </c>
      <c r="C9" s="431">
        <v>2</v>
      </c>
      <c r="D9" s="41">
        <f t="shared" si="0"/>
        <v>8880</v>
      </c>
      <c r="E9" s="58"/>
      <c r="F9" s="58"/>
    </row>
    <row r="10" spans="1:6">
      <c r="A10" s="430" t="s">
        <v>705</v>
      </c>
      <c r="B10" s="431">
        <v>430</v>
      </c>
      <c r="C10" s="431">
        <v>3</v>
      </c>
      <c r="D10" s="41">
        <f t="shared" si="0"/>
        <v>15480</v>
      </c>
      <c r="E10" s="58"/>
      <c r="F10" s="58"/>
    </row>
    <row r="11" spans="1:6">
      <c r="A11" s="430" t="s">
        <v>42</v>
      </c>
      <c r="B11" s="431">
        <v>250</v>
      </c>
      <c r="C11" s="431">
        <v>1</v>
      </c>
      <c r="D11" s="41">
        <f t="shared" si="0"/>
        <v>3000</v>
      </c>
      <c r="E11" s="58"/>
      <c r="F11" s="58"/>
    </row>
    <row r="12" spans="1:6">
      <c r="A12" s="430" t="s">
        <v>706</v>
      </c>
      <c r="B12" s="431">
        <v>310</v>
      </c>
      <c r="C12" s="431">
        <v>1</v>
      </c>
      <c r="D12" s="41">
        <f t="shared" si="0"/>
        <v>3720</v>
      </c>
      <c r="E12" s="58"/>
      <c r="F12" s="58"/>
    </row>
    <row r="13" spans="1:6">
      <c r="A13" s="430" t="s">
        <v>68</v>
      </c>
      <c r="B13" s="431">
        <v>400</v>
      </c>
      <c r="C13" s="431">
        <v>4</v>
      </c>
      <c r="D13" s="41">
        <f t="shared" si="0"/>
        <v>19200</v>
      </c>
      <c r="E13" s="58"/>
      <c r="F13" s="58"/>
    </row>
    <row r="14" spans="1:6">
      <c r="A14" s="430" t="s">
        <v>707</v>
      </c>
      <c r="B14" s="431">
        <v>290</v>
      </c>
      <c r="C14" s="431">
        <v>1</v>
      </c>
      <c r="D14" s="41">
        <f t="shared" si="0"/>
        <v>3480</v>
      </c>
      <c r="E14" s="58"/>
      <c r="F14" s="58"/>
    </row>
    <row r="15" spans="1:6">
      <c r="A15" s="430" t="s">
        <v>708</v>
      </c>
      <c r="B15" s="431">
        <v>750</v>
      </c>
      <c r="C15" s="431">
        <v>4</v>
      </c>
      <c r="D15" s="57">
        <f>B15*C15</f>
        <v>3000</v>
      </c>
      <c r="E15" s="58"/>
      <c r="F15" s="58"/>
    </row>
    <row r="16" spans="1:6">
      <c r="A16" s="430" t="s">
        <v>709</v>
      </c>
      <c r="B16" s="431">
        <v>1300</v>
      </c>
      <c r="C16" s="431">
        <v>12</v>
      </c>
      <c r="D16" s="57">
        <f>B16*C16</f>
        <v>15600</v>
      </c>
      <c r="E16" s="58"/>
      <c r="F16" s="58"/>
    </row>
    <row r="17" spans="1:6">
      <c r="A17" s="430" t="s">
        <v>710</v>
      </c>
      <c r="B17" s="431">
        <v>400</v>
      </c>
      <c r="C17" s="431">
        <v>12</v>
      </c>
      <c r="D17" s="57">
        <f>B17*C17</f>
        <v>4800</v>
      </c>
      <c r="E17" s="58"/>
      <c r="F17" s="58"/>
    </row>
    <row r="18" spans="1:6">
      <c r="A18" s="430" t="s">
        <v>48</v>
      </c>
      <c r="B18" s="431">
        <v>2</v>
      </c>
      <c r="C18" s="431">
        <v>5000</v>
      </c>
      <c r="D18" s="57">
        <f>B18*C18</f>
        <v>10000</v>
      </c>
      <c r="E18" s="58"/>
      <c r="F18" s="58"/>
    </row>
    <row r="19" spans="1:6">
      <c r="B19" s="228"/>
      <c r="C19" s="227"/>
      <c r="D19" s="239">
        <f>SUM(D5:D18)</f>
        <v>144580</v>
      </c>
      <c r="E19" s="58"/>
      <c r="F19" s="58"/>
    </row>
  </sheetData>
  <pageMargins left="0.7" right="0.7" top="0.75" bottom="0.75" header="0.3" footer="0.3"/>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29"/>
  <sheetViews>
    <sheetView topLeftCell="A4" workbookViewId="0">
      <selection activeCell="L29" sqref="L29"/>
    </sheetView>
  </sheetViews>
  <sheetFormatPr defaultColWidth="12.42578125" defaultRowHeight="15.75"/>
  <cols>
    <col min="1" max="1" width="36.140625" style="634" customWidth="1"/>
    <col min="2" max="3" width="12.42578125" style="634"/>
    <col min="4" max="4" width="13.28515625" style="634" bestFit="1" customWidth="1"/>
    <col min="5" max="16384" width="12.42578125" style="634"/>
  </cols>
  <sheetData>
    <row r="2" spans="1:10" ht="42" customHeight="1" thickBot="1">
      <c r="A2" s="1069" t="s">
        <v>152</v>
      </c>
      <c r="B2" s="1069"/>
      <c r="C2" s="1069"/>
      <c r="D2" s="1069"/>
      <c r="E2" s="1069"/>
      <c r="F2" s="1069"/>
      <c r="G2" s="1069"/>
      <c r="H2" s="1069"/>
    </row>
    <row r="3" spans="1:10" ht="16.5" thickTop="1"/>
    <row r="5" spans="1:10">
      <c r="B5" s="635" t="s">
        <v>712</v>
      </c>
      <c r="C5" s="635" t="s">
        <v>838</v>
      </c>
      <c r="D5" s="635" t="s">
        <v>1035</v>
      </c>
      <c r="F5" s="635" t="s">
        <v>1036</v>
      </c>
    </row>
    <row r="6" spans="1:10">
      <c r="A6" s="636" t="s">
        <v>1037</v>
      </c>
      <c r="B6" s="634">
        <f>$G$6*1.25</f>
        <v>375</v>
      </c>
      <c r="C6" s="636">
        <v>3</v>
      </c>
      <c r="D6" s="637">
        <f>C6*B6</f>
        <v>1125</v>
      </c>
      <c r="G6" s="634">
        <v>300</v>
      </c>
      <c r="J6" s="634">
        <f>B6*0.8</f>
        <v>300</v>
      </c>
    </row>
    <row r="7" spans="1:10">
      <c r="A7" s="638" t="s">
        <v>1038</v>
      </c>
      <c r="B7" s="634">
        <f>$G$6*1.25</f>
        <v>375</v>
      </c>
      <c r="C7" s="634">
        <v>2</v>
      </c>
      <c r="D7" s="637">
        <f>C7*B7</f>
        <v>750</v>
      </c>
    </row>
    <row r="8" spans="1:10">
      <c r="A8" s="638" t="s">
        <v>1039</v>
      </c>
      <c r="B8" s="634">
        <f>$G$6*1.25</f>
        <v>375</v>
      </c>
      <c r="C8" s="634">
        <v>1</v>
      </c>
      <c r="D8" s="637">
        <f>C8*B8</f>
        <v>375</v>
      </c>
    </row>
    <row r="9" spans="1:10">
      <c r="A9" s="638" t="s">
        <v>1040</v>
      </c>
      <c r="B9" s="634">
        <f>$G$6*1.25</f>
        <v>375</v>
      </c>
      <c r="C9" s="634">
        <v>1</v>
      </c>
      <c r="D9" s="637">
        <f>C9*B9</f>
        <v>375</v>
      </c>
    </row>
    <row r="10" spans="1:10">
      <c r="A10" s="638" t="s">
        <v>1041</v>
      </c>
      <c r="B10" s="634">
        <f>$G$6*1.25</f>
        <v>375</v>
      </c>
      <c r="C10" s="634">
        <v>1</v>
      </c>
      <c r="D10" s="637">
        <f>C10*B10</f>
        <v>375</v>
      </c>
      <c r="G10" s="634" t="s">
        <v>1042</v>
      </c>
      <c r="H10" s="634" t="s">
        <v>1043</v>
      </c>
    </row>
    <row r="11" spans="1:10">
      <c r="D11" s="637"/>
      <c r="F11" s="639" t="s">
        <v>1044</v>
      </c>
      <c r="G11" s="640">
        <v>6200</v>
      </c>
      <c r="H11" s="640">
        <v>1800</v>
      </c>
    </row>
    <row r="12" spans="1:10">
      <c r="D12" s="641">
        <f>SUM(D6:D11)</f>
        <v>3000</v>
      </c>
      <c r="F12" s="639" t="s">
        <v>1045</v>
      </c>
      <c r="G12" s="640">
        <v>5600</v>
      </c>
      <c r="H12" s="640">
        <v>1600</v>
      </c>
    </row>
    <row r="13" spans="1:10">
      <c r="D13" s="637"/>
    </row>
    <row r="14" spans="1:10">
      <c r="A14" s="636" t="s">
        <v>1046</v>
      </c>
      <c r="B14" s="635" t="s">
        <v>712</v>
      </c>
      <c r="C14" s="635" t="s">
        <v>838</v>
      </c>
      <c r="D14" s="642" t="s">
        <v>1035</v>
      </c>
    </row>
    <row r="15" spans="1:10">
      <c r="A15" s="638" t="s">
        <v>1047</v>
      </c>
      <c r="B15" s="634">
        <v>5</v>
      </c>
      <c r="C15" s="634">
        <f>H11*0.4</f>
        <v>720</v>
      </c>
      <c r="D15" s="637">
        <f>C15*B15</f>
        <v>3600</v>
      </c>
    </row>
    <row r="16" spans="1:10">
      <c r="A16" s="638" t="s">
        <v>1048</v>
      </c>
      <c r="B16" s="634">
        <v>5</v>
      </c>
      <c r="C16" s="643">
        <f>H12*0.5</f>
        <v>800</v>
      </c>
      <c r="D16" s="637">
        <f>C16*B16</f>
        <v>4000</v>
      </c>
    </row>
    <row r="17" spans="1:4">
      <c r="A17" s="638" t="s">
        <v>1049</v>
      </c>
      <c r="B17" s="634">
        <v>5</v>
      </c>
      <c r="C17" s="643">
        <f>G12*0.1</f>
        <v>560</v>
      </c>
      <c r="D17" s="637">
        <f>C17*B17</f>
        <v>2800</v>
      </c>
    </row>
    <row r="18" spans="1:4">
      <c r="A18" s="638" t="s">
        <v>1050</v>
      </c>
      <c r="B18" s="634">
        <v>15</v>
      </c>
      <c r="C18" s="634">
        <f>G12*0.05</f>
        <v>280</v>
      </c>
      <c r="D18" s="637">
        <f>C18*B18</f>
        <v>4200</v>
      </c>
    </row>
    <row r="19" spans="1:4" ht="18">
      <c r="A19" s="644" t="s">
        <v>1051</v>
      </c>
      <c r="B19" s="634">
        <v>15</v>
      </c>
      <c r="C19" s="643">
        <f>(G12+H12)*0.05</f>
        <v>360</v>
      </c>
      <c r="D19" s="637">
        <f>C19*B19</f>
        <v>5400</v>
      </c>
    </row>
    <row r="20" spans="1:4">
      <c r="D20" s="637"/>
    </row>
    <row r="21" spans="1:4">
      <c r="D21" s="641">
        <f>SUM(D15:D20)</f>
        <v>20000</v>
      </c>
    </row>
    <row r="22" spans="1:4">
      <c r="D22" s="637"/>
    </row>
    <row r="23" spans="1:4">
      <c r="D23" s="641">
        <f>D21+D12*12</f>
        <v>56000</v>
      </c>
    </row>
    <row r="24" spans="1:4">
      <c r="D24" s="637"/>
    </row>
    <row r="25" spans="1:4">
      <c r="A25" s="636" t="s">
        <v>840</v>
      </c>
      <c r="B25" s="645">
        <v>0.1</v>
      </c>
      <c r="D25" s="641">
        <f>B25*D23</f>
        <v>5600</v>
      </c>
    </row>
    <row r="26" spans="1:4">
      <c r="D26" s="637"/>
    </row>
    <row r="27" spans="1:4">
      <c r="D27" s="637"/>
    </row>
    <row r="28" spans="1:4" ht="16.5" thickBot="1">
      <c r="A28" s="646" t="s">
        <v>4</v>
      </c>
      <c r="B28" s="646"/>
      <c r="C28" s="646"/>
      <c r="D28" s="647">
        <f>D25+D23</f>
        <v>61600</v>
      </c>
    </row>
    <row r="29" spans="1:4" ht="16.5" thickTop="1"/>
  </sheetData>
  <mergeCells count="1">
    <mergeCell ref="A2:H2"/>
  </mergeCell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pageSetUpPr fitToPage="1"/>
  </sheetPr>
  <dimension ref="A3:T232"/>
  <sheetViews>
    <sheetView view="pageBreakPreview" zoomScale="73" zoomScaleSheetLayoutView="73" workbookViewId="0">
      <pane xSplit="4" ySplit="8" topLeftCell="E56" activePane="bottomRight" state="frozen"/>
      <selection activeCell="L29" sqref="L29"/>
      <selection pane="topRight" activeCell="L29" sqref="L29"/>
      <selection pane="bottomLeft" activeCell="L29" sqref="L29"/>
      <selection pane="bottomRight" activeCell="L29" sqref="L29"/>
    </sheetView>
  </sheetViews>
  <sheetFormatPr defaultColWidth="9.140625" defaultRowHeight="15"/>
  <cols>
    <col min="1" max="1" width="4" style="173" hidden="1" customWidth="1"/>
    <col min="2" max="2" width="11.42578125" style="175" customWidth="1"/>
    <col min="3" max="3" width="13" style="175" customWidth="1"/>
    <col min="4" max="4" width="77.7109375" style="174" customWidth="1"/>
    <col min="5" max="5" width="16" style="174" customWidth="1"/>
    <col min="6" max="6" width="17" style="174" customWidth="1"/>
    <col min="7" max="8" width="14.85546875" style="174" customWidth="1"/>
    <col min="9" max="9" width="16" style="174" customWidth="1"/>
    <col min="10" max="10" width="17.42578125" style="174" customWidth="1"/>
    <col min="11" max="11" width="14.85546875" style="174" customWidth="1"/>
    <col min="12" max="12" width="14.140625" style="175" customWidth="1"/>
    <col min="13" max="13" width="17.85546875" style="174" customWidth="1"/>
    <col min="14" max="14" width="16.7109375" style="174" customWidth="1"/>
    <col min="15" max="15" width="14.85546875" style="174" customWidth="1"/>
    <col min="16" max="16" width="14.140625" style="175" customWidth="1"/>
    <col min="17" max="17" width="17.85546875" style="174" customWidth="1"/>
    <col min="18" max="18" width="16.7109375" style="174" customWidth="1"/>
    <col min="19" max="19" width="14.85546875" style="174" customWidth="1"/>
    <col min="20" max="20" width="14.140625" style="175" customWidth="1"/>
    <col min="21" max="16384" width="9.140625" style="174"/>
  </cols>
  <sheetData>
    <row r="3" spans="1:20" ht="31.5" customHeight="1">
      <c r="B3" s="1070" t="s">
        <v>209</v>
      </c>
      <c r="C3" s="1070"/>
      <c r="D3" s="1070"/>
      <c r="E3" s="1070"/>
      <c r="F3" s="1070"/>
      <c r="G3" s="1070"/>
      <c r="H3" s="1070"/>
      <c r="I3" s="1070"/>
      <c r="J3" s="1070"/>
      <c r="K3" s="1070"/>
      <c r="L3" s="1070"/>
      <c r="M3" s="1070"/>
      <c r="N3" s="1070"/>
      <c r="O3" s="1070"/>
      <c r="P3" s="1070"/>
      <c r="Q3" s="1070"/>
      <c r="R3" s="1070"/>
      <c r="S3" s="1070"/>
      <c r="T3" s="1070"/>
    </row>
    <row r="4" spans="1:20">
      <c r="O4" s="176"/>
      <c r="S4" s="176"/>
    </row>
    <row r="5" spans="1:20" ht="18">
      <c r="G5" s="176"/>
      <c r="K5" s="176"/>
      <c r="O5" s="1071"/>
      <c r="P5" s="1071"/>
      <c r="S5" s="1071" t="s">
        <v>210</v>
      </c>
      <c r="T5" s="1071"/>
    </row>
    <row r="6" spans="1:20" ht="29.25" customHeight="1">
      <c r="A6" s="1072"/>
      <c r="B6" s="1073" t="s">
        <v>211</v>
      </c>
      <c r="C6" s="1073" t="s">
        <v>212</v>
      </c>
      <c r="D6" s="1073" t="s">
        <v>213</v>
      </c>
      <c r="E6" s="1076"/>
      <c r="F6" s="1076"/>
      <c r="G6" s="1076"/>
      <c r="H6" s="1076"/>
      <c r="I6" s="1076"/>
      <c r="J6" s="1076"/>
      <c r="K6" s="1076"/>
      <c r="L6" s="1076"/>
      <c r="M6" s="1076"/>
      <c r="N6" s="1076"/>
      <c r="O6" s="1076"/>
      <c r="P6" s="1076"/>
      <c r="Q6" s="1076"/>
      <c r="R6" s="1076"/>
      <c r="S6" s="1076"/>
      <c r="T6" s="1077"/>
    </row>
    <row r="7" spans="1:20" ht="30.75" customHeight="1">
      <c r="A7" s="1072"/>
      <c r="B7" s="1074"/>
      <c r="C7" s="1074"/>
      <c r="D7" s="1074"/>
      <c r="E7" s="1078" t="s">
        <v>214</v>
      </c>
      <c r="F7" s="1079"/>
      <c r="G7" s="1079"/>
      <c r="H7" s="1080"/>
      <c r="I7" s="1078" t="s">
        <v>215</v>
      </c>
      <c r="J7" s="1079"/>
      <c r="K7" s="1079"/>
      <c r="L7" s="1080"/>
      <c r="M7" s="1078" t="s">
        <v>216</v>
      </c>
      <c r="N7" s="1079"/>
      <c r="O7" s="1079"/>
      <c r="P7" s="1080"/>
      <c r="Q7" s="1078" t="s">
        <v>217</v>
      </c>
      <c r="R7" s="1079"/>
      <c r="S7" s="1079"/>
      <c r="T7" s="1080"/>
    </row>
    <row r="8" spans="1:20" ht="90">
      <c r="A8" s="1072"/>
      <c r="B8" s="1075"/>
      <c r="C8" s="1075"/>
      <c r="D8" s="1075"/>
      <c r="E8" s="177" t="s">
        <v>218</v>
      </c>
      <c r="F8" s="178" t="s">
        <v>219</v>
      </c>
      <c r="G8" s="178" t="s">
        <v>220</v>
      </c>
      <c r="H8" s="178" t="s">
        <v>221</v>
      </c>
      <c r="I8" s="177" t="s">
        <v>218</v>
      </c>
      <c r="J8" s="178" t="s">
        <v>219</v>
      </c>
      <c r="K8" s="178" t="s">
        <v>220</v>
      </c>
      <c r="L8" s="178" t="s">
        <v>221</v>
      </c>
      <c r="M8" s="177" t="s">
        <v>218</v>
      </c>
      <c r="N8" s="178" t="s">
        <v>219</v>
      </c>
      <c r="O8" s="178" t="s">
        <v>220</v>
      </c>
      <c r="P8" s="178" t="s">
        <v>221</v>
      </c>
      <c r="Q8" s="177" t="s">
        <v>218</v>
      </c>
      <c r="R8" s="178" t="s">
        <v>219</v>
      </c>
      <c r="S8" s="178" t="s">
        <v>220</v>
      </c>
      <c r="T8" s="178" t="s">
        <v>221</v>
      </c>
    </row>
    <row r="9" spans="1:20" ht="20.25">
      <c r="B9" s="179" t="s">
        <v>222</v>
      </c>
      <c r="C9" s="180"/>
      <c r="D9" s="181" t="s">
        <v>223</v>
      </c>
      <c r="E9" s="182">
        <f t="shared" ref="E9:E72" si="0">SUM(F9:H9)</f>
        <v>1004000</v>
      </c>
      <c r="F9" s="182">
        <f t="shared" ref="F9:H12" si="1">F13+F17+F125+F223</f>
        <v>1004000</v>
      </c>
      <c r="G9" s="182">
        <f t="shared" si="1"/>
        <v>0</v>
      </c>
      <c r="H9" s="182">
        <f t="shared" si="1"/>
        <v>0</v>
      </c>
      <c r="I9" s="182">
        <f t="shared" ref="I9:I49" si="2">SUM(J9:L9)</f>
        <v>1014000</v>
      </c>
      <c r="J9" s="182">
        <f t="shared" ref="J9:L12" si="3">J13+J17+J125+J223</f>
        <v>1014000</v>
      </c>
      <c r="K9" s="182">
        <f t="shared" si="3"/>
        <v>0</v>
      </c>
      <c r="L9" s="182">
        <f t="shared" si="3"/>
        <v>0</v>
      </c>
      <c r="M9" s="182">
        <f t="shared" ref="M9:M49" si="4">SUM(N9:P9)</f>
        <v>1019200</v>
      </c>
      <c r="N9" s="182">
        <f t="shared" ref="N9:P12" si="5">N13+N17+N125+N223</f>
        <v>1019200</v>
      </c>
      <c r="O9" s="182">
        <f t="shared" si="5"/>
        <v>0</v>
      </c>
      <c r="P9" s="182">
        <f t="shared" si="5"/>
        <v>0</v>
      </c>
      <c r="Q9" s="182">
        <f t="shared" ref="Q9:Q49" si="6">SUM(R9:T9)</f>
        <v>1019200</v>
      </c>
      <c r="R9" s="182">
        <f t="shared" ref="R9:T12" si="7">R13+R17+R125+R223</f>
        <v>1019200</v>
      </c>
      <c r="S9" s="182">
        <f t="shared" si="7"/>
        <v>0</v>
      </c>
      <c r="T9" s="182">
        <f t="shared" si="7"/>
        <v>0</v>
      </c>
    </row>
    <row r="10" spans="1:20" s="188" customFormat="1" ht="20.25">
      <c r="A10" s="183"/>
      <c r="B10" s="184"/>
      <c r="C10" s="185"/>
      <c r="D10" s="186" t="s">
        <v>224</v>
      </c>
      <c r="E10" s="187">
        <f t="shared" si="0"/>
        <v>3481</v>
      </c>
      <c r="F10" s="187">
        <f t="shared" si="1"/>
        <v>3481</v>
      </c>
      <c r="G10" s="187">
        <f t="shared" si="1"/>
        <v>0</v>
      </c>
      <c r="H10" s="187">
        <f t="shared" si="1"/>
        <v>0</v>
      </c>
      <c r="I10" s="187">
        <f t="shared" si="2"/>
        <v>3481</v>
      </c>
      <c r="J10" s="187">
        <f t="shared" si="3"/>
        <v>3481</v>
      </c>
      <c r="K10" s="187">
        <f t="shared" si="3"/>
        <v>0</v>
      </c>
      <c r="L10" s="187">
        <f t="shared" si="3"/>
        <v>0</v>
      </c>
      <c r="M10" s="187">
        <f t="shared" si="4"/>
        <v>3481</v>
      </c>
      <c r="N10" s="187">
        <f t="shared" si="5"/>
        <v>3481</v>
      </c>
      <c r="O10" s="187">
        <f t="shared" si="5"/>
        <v>0</v>
      </c>
      <c r="P10" s="187">
        <f t="shared" si="5"/>
        <v>0</v>
      </c>
      <c r="Q10" s="187">
        <f t="shared" si="6"/>
        <v>3481</v>
      </c>
      <c r="R10" s="187">
        <f t="shared" si="7"/>
        <v>3481</v>
      </c>
      <c r="S10" s="187">
        <f t="shared" si="7"/>
        <v>0</v>
      </c>
      <c r="T10" s="187">
        <f t="shared" si="7"/>
        <v>0</v>
      </c>
    </row>
    <row r="11" spans="1:20" s="188" customFormat="1" ht="20.25">
      <c r="A11" s="183"/>
      <c r="B11" s="184"/>
      <c r="C11" s="185"/>
      <c r="D11" s="186" t="s">
        <v>225</v>
      </c>
      <c r="E11" s="189">
        <f t="shared" si="0"/>
        <v>0</v>
      </c>
      <c r="F11" s="189">
        <f t="shared" si="1"/>
        <v>0</v>
      </c>
      <c r="G11" s="189">
        <f t="shared" si="1"/>
        <v>0</v>
      </c>
      <c r="H11" s="189">
        <f t="shared" si="1"/>
        <v>0</v>
      </c>
      <c r="I11" s="189">
        <f t="shared" si="2"/>
        <v>0</v>
      </c>
      <c r="J11" s="189">
        <f t="shared" si="3"/>
        <v>0</v>
      </c>
      <c r="K11" s="189">
        <f t="shared" si="3"/>
        <v>0</v>
      </c>
      <c r="L11" s="189">
        <f t="shared" si="3"/>
        <v>0</v>
      </c>
      <c r="M11" s="189">
        <f t="shared" si="4"/>
        <v>0</v>
      </c>
      <c r="N11" s="189">
        <f t="shared" si="5"/>
        <v>0</v>
      </c>
      <c r="O11" s="189">
        <f t="shared" si="5"/>
        <v>0</v>
      </c>
      <c r="P11" s="189">
        <f t="shared" si="5"/>
        <v>0</v>
      </c>
      <c r="Q11" s="189">
        <f t="shared" si="6"/>
        <v>0</v>
      </c>
      <c r="R11" s="189">
        <f t="shared" si="7"/>
        <v>0</v>
      </c>
      <c r="S11" s="189">
        <f t="shared" si="7"/>
        <v>0</v>
      </c>
      <c r="T11" s="189">
        <f t="shared" si="7"/>
        <v>0</v>
      </c>
    </row>
    <row r="12" spans="1:20" s="188" customFormat="1" ht="20.25">
      <c r="A12" s="183"/>
      <c r="B12" s="184"/>
      <c r="C12" s="185"/>
      <c r="D12" s="186" t="s">
        <v>226</v>
      </c>
      <c r="E12" s="189">
        <f t="shared" si="0"/>
        <v>3481</v>
      </c>
      <c r="F12" s="189">
        <f t="shared" si="1"/>
        <v>3481</v>
      </c>
      <c r="G12" s="189">
        <f t="shared" si="1"/>
        <v>0</v>
      </c>
      <c r="H12" s="189">
        <f t="shared" si="1"/>
        <v>0</v>
      </c>
      <c r="I12" s="189">
        <f t="shared" si="2"/>
        <v>3481</v>
      </c>
      <c r="J12" s="189">
        <f t="shared" si="3"/>
        <v>3481</v>
      </c>
      <c r="K12" s="189">
        <f t="shared" si="3"/>
        <v>0</v>
      </c>
      <c r="L12" s="189">
        <f t="shared" si="3"/>
        <v>0</v>
      </c>
      <c r="M12" s="189">
        <f t="shared" si="4"/>
        <v>3481</v>
      </c>
      <c r="N12" s="189">
        <f t="shared" si="5"/>
        <v>3481</v>
      </c>
      <c r="O12" s="189">
        <f t="shared" si="5"/>
        <v>0</v>
      </c>
      <c r="P12" s="189">
        <f t="shared" si="5"/>
        <v>0</v>
      </c>
      <c r="Q12" s="189">
        <f t="shared" si="6"/>
        <v>3481</v>
      </c>
      <c r="R12" s="189">
        <f t="shared" si="7"/>
        <v>3481</v>
      </c>
      <c r="S12" s="189">
        <f t="shared" si="7"/>
        <v>0</v>
      </c>
      <c r="T12" s="189">
        <f t="shared" si="7"/>
        <v>0</v>
      </c>
    </row>
    <row r="13" spans="1:20" ht="18">
      <c r="B13" s="190" t="s">
        <v>227</v>
      </c>
      <c r="C13" s="191"/>
      <c r="D13" s="192" t="s">
        <v>228</v>
      </c>
      <c r="E13" s="193">
        <f t="shared" si="0"/>
        <v>720000</v>
      </c>
      <c r="F13" s="194">
        <v>720000</v>
      </c>
      <c r="G13" s="194">
        <v>0</v>
      </c>
      <c r="H13" s="194">
        <v>0</v>
      </c>
      <c r="I13" s="193">
        <f t="shared" si="2"/>
        <v>730000</v>
      </c>
      <c r="J13" s="194">
        <v>730000</v>
      </c>
      <c r="K13" s="194">
        <v>0</v>
      </c>
      <c r="L13" s="194">
        <v>0</v>
      </c>
      <c r="M13" s="193">
        <f t="shared" si="4"/>
        <v>730000</v>
      </c>
      <c r="N13" s="194">
        <v>730000</v>
      </c>
      <c r="O13" s="194">
        <v>0</v>
      </c>
      <c r="P13" s="194">
        <v>0</v>
      </c>
      <c r="Q13" s="193">
        <f t="shared" si="6"/>
        <v>730000</v>
      </c>
      <c r="R13" s="194">
        <v>730000</v>
      </c>
      <c r="S13" s="194">
        <v>0</v>
      </c>
      <c r="T13" s="194">
        <v>0</v>
      </c>
    </row>
    <row r="14" spans="1:20" ht="18">
      <c r="B14" s="195"/>
      <c r="C14" s="196"/>
      <c r="D14" s="197" t="s">
        <v>224</v>
      </c>
      <c r="E14" s="198">
        <f t="shared" si="0"/>
        <v>315</v>
      </c>
      <c r="F14" s="198">
        <f t="shared" ref="F14:L14" si="8">SUM(F15:F16)</f>
        <v>315</v>
      </c>
      <c r="G14" s="198">
        <f t="shared" si="8"/>
        <v>0</v>
      </c>
      <c r="H14" s="198">
        <f t="shared" si="8"/>
        <v>0</v>
      </c>
      <c r="I14" s="198">
        <f t="shared" si="2"/>
        <v>315</v>
      </c>
      <c r="J14" s="198">
        <f t="shared" si="8"/>
        <v>315</v>
      </c>
      <c r="K14" s="198">
        <f t="shared" si="8"/>
        <v>0</v>
      </c>
      <c r="L14" s="198">
        <f t="shared" si="8"/>
        <v>0</v>
      </c>
      <c r="M14" s="198">
        <f t="shared" si="4"/>
        <v>315</v>
      </c>
      <c r="N14" s="198">
        <f>SUM(N15:N16)</f>
        <v>315</v>
      </c>
      <c r="O14" s="198">
        <f>SUM(O15:O16)</f>
        <v>0</v>
      </c>
      <c r="P14" s="198">
        <f>SUM(P15:P16)</f>
        <v>0</v>
      </c>
      <c r="Q14" s="198">
        <f t="shared" si="6"/>
        <v>315</v>
      </c>
      <c r="R14" s="198">
        <f>SUM(R15:R16)</f>
        <v>315</v>
      </c>
      <c r="S14" s="198">
        <f>SUM(S15:S16)</f>
        <v>0</v>
      </c>
      <c r="T14" s="198">
        <f>SUM(T15:T16)</f>
        <v>0</v>
      </c>
    </row>
    <row r="15" spans="1:20" ht="18">
      <c r="B15" s="195"/>
      <c r="C15" s="196"/>
      <c r="D15" s="199" t="s">
        <v>229</v>
      </c>
      <c r="E15" s="200">
        <f t="shared" si="0"/>
        <v>0</v>
      </c>
      <c r="F15" s="200">
        <v>0</v>
      </c>
      <c r="G15" s="200">
        <v>0</v>
      </c>
      <c r="H15" s="200">
        <v>0</v>
      </c>
      <c r="I15" s="200">
        <f t="shared" si="2"/>
        <v>0</v>
      </c>
      <c r="J15" s="200">
        <v>0</v>
      </c>
      <c r="K15" s="200">
        <v>0</v>
      </c>
      <c r="L15" s="200">
        <v>0</v>
      </c>
      <c r="M15" s="200">
        <f t="shared" si="4"/>
        <v>0</v>
      </c>
      <c r="N15" s="200">
        <v>0</v>
      </c>
      <c r="O15" s="200">
        <v>0</v>
      </c>
      <c r="P15" s="200">
        <v>0</v>
      </c>
      <c r="Q15" s="200">
        <f t="shared" si="6"/>
        <v>0</v>
      </c>
      <c r="R15" s="200">
        <v>0</v>
      </c>
      <c r="S15" s="200">
        <v>0</v>
      </c>
      <c r="T15" s="200">
        <v>0</v>
      </c>
    </row>
    <row r="16" spans="1:20" ht="18">
      <c r="B16" s="195"/>
      <c r="C16" s="196"/>
      <c r="D16" s="199" t="s">
        <v>230</v>
      </c>
      <c r="E16" s="200">
        <f t="shared" si="0"/>
        <v>315</v>
      </c>
      <c r="F16" s="200">
        <v>315</v>
      </c>
      <c r="G16" s="200">
        <v>0</v>
      </c>
      <c r="H16" s="200">
        <v>0</v>
      </c>
      <c r="I16" s="200">
        <f t="shared" si="2"/>
        <v>315</v>
      </c>
      <c r="J16" s="200">
        <v>315</v>
      </c>
      <c r="K16" s="200">
        <v>0</v>
      </c>
      <c r="L16" s="200">
        <v>0</v>
      </c>
      <c r="M16" s="200">
        <f t="shared" si="4"/>
        <v>315</v>
      </c>
      <c r="N16" s="200">
        <v>315</v>
      </c>
      <c r="O16" s="200">
        <v>0</v>
      </c>
      <c r="P16" s="200">
        <v>0</v>
      </c>
      <c r="Q16" s="200">
        <f t="shared" si="6"/>
        <v>315</v>
      </c>
      <c r="R16" s="200">
        <v>315</v>
      </c>
      <c r="S16" s="200">
        <v>0</v>
      </c>
      <c r="T16" s="200">
        <v>0</v>
      </c>
    </row>
    <row r="17" spans="2:20" ht="17.25">
      <c r="B17" s="201" t="s">
        <v>231</v>
      </c>
      <c r="C17" s="202"/>
      <c r="D17" s="203" t="s">
        <v>232</v>
      </c>
      <c r="E17" s="204">
        <f t="shared" si="0"/>
        <v>102600</v>
      </c>
      <c r="F17" s="205">
        <f>F21+F31+F41+F50+F57+F61+F66+F77+F85+F95+F106+F117</f>
        <v>102600</v>
      </c>
      <c r="G17" s="205">
        <f>G21+G31+G41+G50+G57+G61+G66+G77+G85+G95+G106+G117</f>
        <v>0</v>
      </c>
      <c r="H17" s="205">
        <f>H21+H31+H41+H50+H57+H61+H66+H77+H85+H95+H106+H117</f>
        <v>0</v>
      </c>
      <c r="I17" s="204">
        <f t="shared" si="2"/>
        <v>102600</v>
      </c>
      <c r="J17" s="205">
        <f>J21+J31+J41+J50+J57+J61+J66+J77+J85+J95+J106+J117</f>
        <v>102600</v>
      </c>
      <c r="K17" s="205">
        <f>K21+K31+K41+K50+K57+K61+K66+K77+K85+K95+K106+K117</f>
        <v>0</v>
      </c>
      <c r="L17" s="205">
        <f>L21+L31+L41+L50+L57+L61+L66+L77+L85+L95+L106+L117</f>
        <v>0</v>
      </c>
      <c r="M17" s="204">
        <f t="shared" si="4"/>
        <v>104900</v>
      </c>
      <c r="N17" s="205">
        <f>N21+N31+N41+N50+N57+N61+N66+N77+N85+N95+N106+N117</f>
        <v>104900</v>
      </c>
      <c r="O17" s="205">
        <f>O21+O31+O41+O50+O57+O61+O66+O77+O85+O95+O106+O117</f>
        <v>0</v>
      </c>
      <c r="P17" s="205">
        <f>P21+P31+P41+P50+P57+P61+P66+P77+P85+P95+P106+P117</f>
        <v>0</v>
      </c>
      <c r="Q17" s="204">
        <f t="shared" si="6"/>
        <v>104900</v>
      </c>
      <c r="R17" s="205">
        <f>R21+R31+R41+R50+R57+R61+R66+R77+R85+R95+R106+R117</f>
        <v>104900</v>
      </c>
      <c r="S17" s="205">
        <f>S21+S31+S41+S50+S57+S61+S66+S77+S85+S95+S106+S117</f>
        <v>0</v>
      </c>
      <c r="T17" s="205">
        <f>T21+T31+T41+T50+T57+T61+T66+T77+T85+T95+T106+T117</f>
        <v>0</v>
      </c>
    </row>
    <row r="18" spans="2:20" ht="18">
      <c r="B18" s="195"/>
      <c r="C18" s="196"/>
      <c r="D18" s="197" t="s">
        <v>224</v>
      </c>
      <c r="E18" s="198">
        <f t="shared" si="0"/>
        <v>80</v>
      </c>
      <c r="F18" s="198">
        <f>SUM(F19:F20)</f>
        <v>80</v>
      </c>
      <c r="G18" s="198">
        <f>SUM(G19:G20)</f>
        <v>0</v>
      </c>
      <c r="H18" s="198">
        <f>SUM(H19:H20)</f>
        <v>0</v>
      </c>
      <c r="I18" s="198">
        <f t="shared" si="2"/>
        <v>80</v>
      </c>
      <c r="J18" s="198">
        <f>SUM(J19:J20)</f>
        <v>80</v>
      </c>
      <c r="K18" s="198">
        <f>SUM(K19:K20)</f>
        <v>0</v>
      </c>
      <c r="L18" s="198">
        <f>SUM(L19:L20)</f>
        <v>0</v>
      </c>
      <c r="M18" s="198">
        <f t="shared" si="4"/>
        <v>80</v>
      </c>
      <c r="N18" s="198">
        <f>SUM(N19:N20)</f>
        <v>80</v>
      </c>
      <c r="O18" s="198">
        <f>SUM(O19:O20)</f>
        <v>0</v>
      </c>
      <c r="P18" s="198">
        <f>SUM(P19:P20)</f>
        <v>0</v>
      </c>
      <c r="Q18" s="198">
        <f t="shared" si="6"/>
        <v>80</v>
      </c>
      <c r="R18" s="198">
        <f>SUM(R19:R20)</f>
        <v>80</v>
      </c>
      <c r="S18" s="198">
        <f>SUM(S19:S20)</f>
        <v>0</v>
      </c>
      <c r="T18" s="198">
        <f>SUM(T19:T20)</f>
        <v>0</v>
      </c>
    </row>
    <row r="19" spans="2:20" ht="18">
      <c r="B19" s="195"/>
      <c r="C19" s="196"/>
      <c r="D19" s="199" t="s">
        <v>229</v>
      </c>
      <c r="E19" s="200">
        <f t="shared" si="0"/>
        <v>0</v>
      </c>
      <c r="F19" s="200">
        <v>0</v>
      </c>
      <c r="G19" s="200">
        <v>0</v>
      </c>
      <c r="H19" s="200">
        <v>0</v>
      </c>
      <c r="I19" s="200">
        <f t="shared" si="2"/>
        <v>0</v>
      </c>
      <c r="J19" s="200">
        <v>0</v>
      </c>
      <c r="K19" s="200">
        <v>0</v>
      </c>
      <c r="L19" s="200">
        <v>0</v>
      </c>
      <c r="M19" s="200">
        <f t="shared" si="4"/>
        <v>0</v>
      </c>
      <c r="N19" s="200">
        <v>0</v>
      </c>
      <c r="O19" s="200">
        <v>0</v>
      </c>
      <c r="P19" s="200">
        <v>0</v>
      </c>
      <c r="Q19" s="200">
        <f t="shared" si="6"/>
        <v>0</v>
      </c>
      <c r="R19" s="200">
        <v>0</v>
      </c>
      <c r="S19" s="200">
        <v>0</v>
      </c>
      <c r="T19" s="200">
        <v>0</v>
      </c>
    </row>
    <row r="20" spans="2:20" ht="18">
      <c r="B20" s="195"/>
      <c r="C20" s="196"/>
      <c r="D20" s="199" t="s">
        <v>230</v>
      </c>
      <c r="E20" s="206">
        <f t="shared" si="0"/>
        <v>80</v>
      </c>
      <c r="F20" s="206">
        <f>F24+F34+F44+F53+F60+F64+F69+F80+F88+F98+F109+F120</f>
        <v>80</v>
      </c>
      <c r="G20" s="206">
        <f>G24+G34+G44+G53+G60+G64+G69+G80+G88+G98+G109+G120</f>
        <v>0</v>
      </c>
      <c r="H20" s="206">
        <f>H24+H34+H44+H53+H60+H64+H69+H80+H88+H98+H109+H120</f>
        <v>0</v>
      </c>
      <c r="I20" s="206">
        <f t="shared" si="2"/>
        <v>80</v>
      </c>
      <c r="J20" s="206">
        <f>J24+J34+J44+J53+J60+J64+J69+J80+J88+J98+J109+J120</f>
        <v>80</v>
      </c>
      <c r="K20" s="206">
        <f>K24+K34+K44+K53+K60+K64+K69+K80+K88+K98+K109+K120</f>
        <v>0</v>
      </c>
      <c r="L20" s="206">
        <f>L24+L34+L44+L53+L60+L64+L69+L80+L88+L98+L109+L120</f>
        <v>0</v>
      </c>
      <c r="M20" s="206">
        <f t="shared" si="4"/>
        <v>80</v>
      </c>
      <c r="N20" s="206">
        <f>N24+N34+N44+N53+N60+N64+N69+N80+N88+N98+N109+N120</f>
        <v>80</v>
      </c>
      <c r="O20" s="206">
        <f>O24+O34+O44+O53+O60+O64+O69+O80+O88+O98+O109+O120</f>
        <v>0</v>
      </c>
      <c r="P20" s="206">
        <f>P24+P34+P44+P53+P60+P64+P69+P80+P88+P98+P109+P120</f>
        <v>0</v>
      </c>
      <c r="Q20" s="206">
        <f t="shared" si="6"/>
        <v>80</v>
      </c>
      <c r="R20" s="206">
        <f>R24+R34+R44+R53+R60+R64+R69+R80+R88+R98+R109+R120</f>
        <v>80</v>
      </c>
      <c r="S20" s="206">
        <f>S24+S34+S44+S53+S60+S64+S69+S80+S88+S98+S109+S120</f>
        <v>0</v>
      </c>
      <c r="T20" s="206">
        <f>T24+T34+T44+T53+T60+T64+T69+T80+T88+T98+T109+T120</f>
        <v>0</v>
      </c>
    </row>
    <row r="21" spans="2:20" ht="31.5">
      <c r="B21" s="190" t="s">
        <v>233</v>
      </c>
      <c r="C21" s="191"/>
      <c r="D21" s="192" t="s">
        <v>234</v>
      </c>
      <c r="E21" s="207">
        <f t="shared" si="0"/>
        <v>1970</v>
      </c>
      <c r="F21" s="208">
        <f>F25+F26+F27+F28+F29+F30</f>
        <v>1970</v>
      </c>
      <c r="G21" s="208">
        <f>SUM(G25:G28)</f>
        <v>0</v>
      </c>
      <c r="H21" s="208">
        <f>SUM(H25:H28)</f>
        <v>0</v>
      </c>
      <c r="I21" s="207">
        <f t="shared" si="2"/>
        <v>1970</v>
      </c>
      <c r="J21" s="208">
        <f>J25+J26+J27+J28+J29+J30</f>
        <v>1970</v>
      </c>
      <c r="K21" s="208">
        <f>SUM(K25:K29)</f>
        <v>0</v>
      </c>
      <c r="L21" s="208">
        <f>SUM(L25:L29)</f>
        <v>0</v>
      </c>
      <c r="M21" s="207">
        <f t="shared" si="4"/>
        <v>1970</v>
      </c>
      <c r="N21" s="208">
        <f>N25+N26+N27+N28+N29+N30</f>
        <v>1970</v>
      </c>
      <c r="O21" s="208">
        <f>SUM(O25:O29)</f>
        <v>0</v>
      </c>
      <c r="P21" s="208">
        <f>SUM(P25:P29)</f>
        <v>0</v>
      </c>
      <c r="Q21" s="207">
        <f t="shared" si="6"/>
        <v>1970</v>
      </c>
      <c r="R21" s="208">
        <f>R25+R26+R27+R28+R29+R30</f>
        <v>1970</v>
      </c>
      <c r="S21" s="208">
        <f>SUM(S25:S29)</f>
        <v>0</v>
      </c>
      <c r="T21" s="208">
        <f>SUM(T25:T29)</f>
        <v>0</v>
      </c>
    </row>
    <row r="22" spans="2:20" ht="18">
      <c r="B22" s="195"/>
      <c r="C22" s="196"/>
      <c r="D22" s="197" t="s">
        <v>224</v>
      </c>
      <c r="E22" s="198">
        <f t="shared" si="0"/>
        <v>0</v>
      </c>
      <c r="F22" s="198">
        <f>SUM(F23:F24)</f>
        <v>0</v>
      </c>
      <c r="G22" s="198">
        <f>SUM(G23:G24)</f>
        <v>0</v>
      </c>
      <c r="H22" s="198">
        <f>SUM(H23:H24)</f>
        <v>0</v>
      </c>
      <c r="I22" s="198">
        <f t="shared" si="2"/>
        <v>0</v>
      </c>
      <c r="J22" s="198">
        <f>SUM(J23:J24)</f>
        <v>0</v>
      </c>
      <c r="K22" s="198">
        <f>SUM(K23:K24)</f>
        <v>0</v>
      </c>
      <c r="L22" s="198">
        <f>SUM(L23:L24)</f>
        <v>0</v>
      </c>
      <c r="M22" s="198">
        <f t="shared" si="4"/>
        <v>0</v>
      </c>
      <c r="N22" s="198">
        <f>SUM(N23:N24)</f>
        <v>0</v>
      </c>
      <c r="O22" s="198">
        <f>SUM(O23:O24)</f>
        <v>0</v>
      </c>
      <c r="P22" s="198">
        <f>SUM(P23:P24)</f>
        <v>0</v>
      </c>
      <c r="Q22" s="198">
        <f t="shared" si="6"/>
        <v>0</v>
      </c>
      <c r="R22" s="198">
        <f>SUM(R23:R24)</f>
        <v>0</v>
      </c>
      <c r="S22" s="198">
        <f>SUM(S23:S24)</f>
        <v>0</v>
      </c>
      <c r="T22" s="198">
        <f>SUM(T23:T24)</f>
        <v>0</v>
      </c>
    </row>
    <row r="23" spans="2:20" ht="18">
      <c r="B23" s="195"/>
      <c r="C23" s="196"/>
      <c r="D23" s="199" t="s">
        <v>229</v>
      </c>
      <c r="E23" s="200">
        <f t="shared" si="0"/>
        <v>0</v>
      </c>
      <c r="F23" s="200">
        <v>0</v>
      </c>
      <c r="G23" s="200">
        <v>0</v>
      </c>
      <c r="H23" s="200">
        <v>0</v>
      </c>
      <c r="I23" s="200">
        <f t="shared" si="2"/>
        <v>0</v>
      </c>
      <c r="J23" s="200">
        <v>0</v>
      </c>
      <c r="K23" s="200">
        <v>0</v>
      </c>
      <c r="L23" s="200">
        <v>0</v>
      </c>
      <c r="M23" s="200">
        <f t="shared" si="4"/>
        <v>0</v>
      </c>
      <c r="N23" s="200">
        <v>0</v>
      </c>
      <c r="O23" s="200">
        <v>0</v>
      </c>
      <c r="P23" s="200">
        <v>0</v>
      </c>
      <c r="Q23" s="200">
        <f t="shared" si="6"/>
        <v>0</v>
      </c>
      <c r="R23" s="200">
        <v>0</v>
      </c>
      <c r="S23" s="200">
        <v>0</v>
      </c>
      <c r="T23" s="200">
        <v>0</v>
      </c>
    </row>
    <row r="24" spans="2:20" ht="18">
      <c r="B24" s="195"/>
      <c r="C24" s="196"/>
      <c r="D24" s="199" t="s">
        <v>230</v>
      </c>
      <c r="E24" s="198">
        <f t="shared" si="0"/>
        <v>0</v>
      </c>
      <c r="F24" s="200">
        <v>0</v>
      </c>
      <c r="G24" s="200">
        <v>0</v>
      </c>
      <c r="H24" s="200">
        <v>0</v>
      </c>
      <c r="I24" s="198">
        <f t="shared" si="2"/>
        <v>0</v>
      </c>
      <c r="J24" s="200">
        <v>0</v>
      </c>
      <c r="K24" s="200">
        <v>0</v>
      </c>
      <c r="L24" s="200">
        <v>0</v>
      </c>
      <c r="M24" s="198">
        <f t="shared" si="4"/>
        <v>0</v>
      </c>
      <c r="N24" s="200">
        <v>0</v>
      </c>
      <c r="O24" s="200">
        <v>0</v>
      </c>
      <c r="P24" s="200">
        <v>0</v>
      </c>
      <c r="Q24" s="198">
        <f t="shared" si="6"/>
        <v>0</v>
      </c>
      <c r="R24" s="200">
        <v>0</v>
      </c>
      <c r="S24" s="200">
        <v>0</v>
      </c>
      <c r="T24" s="200">
        <v>0</v>
      </c>
    </row>
    <row r="25" spans="2:20" ht="15.75">
      <c r="B25" s="209"/>
      <c r="C25" s="210" t="s">
        <v>235</v>
      </c>
      <c r="D25" s="211" t="s">
        <v>236</v>
      </c>
      <c r="E25" s="212">
        <f t="shared" si="0"/>
        <v>1209</v>
      </c>
      <c r="F25" s="213">
        <v>1209</v>
      </c>
      <c r="G25" s="200">
        <v>0</v>
      </c>
      <c r="H25" s="200">
        <v>0</v>
      </c>
      <c r="I25" s="212">
        <f t="shared" si="2"/>
        <v>1209</v>
      </c>
      <c r="J25" s="213">
        <v>1209</v>
      </c>
      <c r="K25" s="200">
        <v>0</v>
      </c>
      <c r="L25" s="200">
        <v>0</v>
      </c>
      <c r="M25" s="212">
        <f t="shared" si="4"/>
        <v>1209</v>
      </c>
      <c r="N25" s="213">
        <v>1209</v>
      </c>
      <c r="O25" s="200">
        <v>0</v>
      </c>
      <c r="P25" s="200">
        <v>0</v>
      </c>
      <c r="Q25" s="212">
        <f t="shared" si="6"/>
        <v>1209</v>
      </c>
      <c r="R25" s="213">
        <v>1209</v>
      </c>
      <c r="S25" s="200">
        <v>0</v>
      </c>
      <c r="T25" s="200">
        <v>0</v>
      </c>
    </row>
    <row r="26" spans="2:20" ht="15.75">
      <c r="B26" s="209"/>
      <c r="C26" s="210" t="s">
        <v>237</v>
      </c>
      <c r="D26" s="214" t="s">
        <v>238</v>
      </c>
      <c r="E26" s="212">
        <f t="shared" si="0"/>
        <v>34</v>
      </c>
      <c r="F26" s="213">
        <v>34</v>
      </c>
      <c r="G26" s="200">
        <v>0</v>
      </c>
      <c r="H26" s="200">
        <v>0</v>
      </c>
      <c r="I26" s="212">
        <f t="shared" si="2"/>
        <v>34</v>
      </c>
      <c r="J26" s="213">
        <v>34</v>
      </c>
      <c r="K26" s="200">
        <v>0</v>
      </c>
      <c r="L26" s="200">
        <v>0</v>
      </c>
      <c r="M26" s="212">
        <f t="shared" si="4"/>
        <v>34</v>
      </c>
      <c r="N26" s="213">
        <v>34</v>
      </c>
      <c r="O26" s="200">
        <v>0</v>
      </c>
      <c r="P26" s="200">
        <v>0</v>
      </c>
      <c r="Q26" s="212">
        <f t="shared" si="6"/>
        <v>34</v>
      </c>
      <c r="R26" s="213">
        <v>34</v>
      </c>
      <c r="S26" s="200">
        <v>0</v>
      </c>
      <c r="T26" s="200">
        <v>0</v>
      </c>
    </row>
    <row r="27" spans="2:20" ht="30">
      <c r="B27" s="209"/>
      <c r="C27" s="210" t="s">
        <v>239</v>
      </c>
      <c r="D27" s="214" t="s">
        <v>240</v>
      </c>
      <c r="E27" s="212">
        <f t="shared" si="0"/>
        <v>161</v>
      </c>
      <c r="F27" s="213">
        <v>161</v>
      </c>
      <c r="G27" s="200">
        <v>0</v>
      </c>
      <c r="H27" s="200">
        <v>0</v>
      </c>
      <c r="I27" s="212">
        <f t="shared" si="2"/>
        <v>161</v>
      </c>
      <c r="J27" s="213">
        <v>161</v>
      </c>
      <c r="K27" s="200">
        <v>0</v>
      </c>
      <c r="L27" s="200">
        <v>0</v>
      </c>
      <c r="M27" s="212">
        <f t="shared" si="4"/>
        <v>161</v>
      </c>
      <c r="N27" s="213">
        <v>161</v>
      </c>
      <c r="O27" s="200">
        <v>0</v>
      </c>
      <c r="P27" s="200">
        <v>0</v>
      </c>
      <c r="Q27" s="212">
        <f t="shared" si="6"/>
        <v>161</v>
      </c>
      <c r="R27" s="213">
        <v>161</v>
      </c>
      <c r="S27" s="200">
        <v>0</v>
      </c>
      <c r="T27" s="200">
        <v>0</v>
      </c>
    </row>
    <row r="28" spans="2:20" ht="15.75">
      <c r="B28" s="209"/>
      <c r="C28" s="210" t="s">
        <v>241</v>
      </c>
      <c r="D28" s="214" t="s">
        <v>242</v>
      </c>
      <c r="E28" s="212">
        <f t="shared" si="0"/>
        <v>420</v>
      </c>
      <c r="F28" s="213">
        <v>420</v>
      </c>
      <c r="G28" s="200">
        <v>0</v>
      </c>
      <c r="H28" s="200">
        <v>0</v>
      </c>
      <c r="I28" s="212">
        <f t="shared" si="2"/>
        <v>420</v>
      </c>
      <c r="J28" s="213">
        <v>420</v>
      </c>
      <c r="K28" s="200">
        <v>0</v>
      </c>
      <c r="L28" s="200">
        <v>0</v>
      </c>
      <c r="M28" s="212">
        <f t="shared" si="4"/>
        <v>420</v>
      </c>
      <c r="N28" s="213">
        <v>420</v>
      </c>
      <c r="O28" s="200">
        <v>0</v>
      </c>
      <c r="P28" s="200">
        <v>0</v>
      </c>
      <c r="Q28" s="212">
        <f t="shared" si="6"/>
        <v>420</v>
      </c>
      <c r="R28" s="213">
        <v>420</v>
      </c>
      <c r="S28" s="200">
        <v>0</v>
      </c>
      <c r="T28" s="200">
        <v>0</v>
      </c>
    </row>
    <row r="29" spans="2:20" ht="15.75">
      <c r="B29" s="209"/>
      <c r="C29" s="210" t="s">
        <v>243</v>
      </c>
      <c r="D29" s="214" t="s">
        <v>244</v>
      </c>
      <c r="E29" s="212">
        <f t="shared" si="0"/>
        <v>110</v>
      </c>
      <c r="F29" s="213">
        <v>110</v>
      </c>
      <c r="G29" s="200">
        <v>0</v>
      </c>
      <c r="H29" s="200">
        <v>0</v>
      </c>
      <c r="I29" s="212">
        <f t="shared" si="2"/>
        <v>110</v>
      </c>
      <c r="J29" s="213">
        <v>110</v>
      </c>
      <c r="K29" s="200">
        <v>0</v>
      </c>
      <c r="L29" s="200">
        <v>0</v>
      </c>
      <c r="M29" s="212">
        <f t="shared" si="4"/>
        <v>110</v>
      </c>
      <c r="N29" s="213">
        <v>110</v>
      </c>
      <c r="O29" s="200">
        <v>0</v>
      </c>
      <c r="P29" s="200">
        <v>0</v>
      </c>
      <c r="Q29" s="212">
        <f t="shared" si="6"/>
        <v>110</v>
      </c>
      <c r="R29" s="213">
        <v>110</v>
      </c>
      <c r="S29" s="200">
        <v>0</v>
      </c>
      <c r="T29" s="200">
        <v>0</v>
      </c>
    </row>
    <row r="30" spans="2:20" ht="30">
      <c r="B30" s="209"/>
      <c r="C30" s="210" t="s">
        <v>245</v>
      </c>
      <c r="D30" s="214" t="s">
        <v>246</v>
      </c>
      <c r="E30" s="212">
        <f t="shared" si="0"/>
        <v>36</v>
      </c>
      <c r="F30" s="213">
        <v>36</v>
      </c>
      <c r="G30" s="200">
        <v>0</v>
      </c>
      <c r="H30" s="200">
        <v>0</v>
      </c>
      <c r="I30" s="212">
        <f t="shared" si="2"/>
        <v>36</v>
      </c>
      <c r="J30" s="213">
        <v>36</v>
      </c>
      <c r="K30" s="200">
        <v>0</v>
      </c>
      <c r="L30" s="200">
        <v>0</v>
      </c>
      <c r="M30" s="212">
        <f t="shared" si="4"/>
        <v>36</v>
      </c>
      <c r="N30" s="213">
        <v>36</v>
      </c>
      <c r="O30" s="200">
        <v>0</v>
      </c>
      <c r="P30" s="200">
        <v>0</v>
      </c>
      <c r="Q30" s="212">
        <f t="shared" si="6"/>
        <v>36</v>
      </c>
      <c r="R30" s="213">
        <v>36</v>
      </c>
      <c r="S30" s="200">
        <v>0</v>
      </c>
      <c r="T30" s="200">
        <v>0</v>
      </c>
    </row>
    <row r="31" spans="2:20" ht="31.5">
      <c r="B31" s="190" t="s">
        <v>247</v>
      </c>
      <c r="C31" s="191"/>
      <c r="D31" s="192" t="s">
        <v>248</v>
      </c>
      <c r="E31" s="207">
        <f t="shared" si="0"/>
        <v>22500</v>
      </c>
      <c r="F31" s="208">
        <f>F35+F36+F37+F38+F39+F40</f>
        <v>22500</v>
      </c>
      <c r="G31" s="208">
        <f>SUM(G35:G39)</f>
        <v>0</v>
      </c>
      <c r="H31" s="208">
        <f>SUM(H35:H39)</f>
        <v>0</v>
      </c>
      <c r="I31" s="207">
        <f t="shared" si="2"/>
        <v>22500</v>
      </c>
      <c r="J31" s="208">
        <f>J35+J36+J37+J38+J39+J40</f>
        <v>22500</v>
      </c>
      <c r="K31" s="208">
        <f>SUM(K35:K39)</f>
        <v>0</v>
      </c>
      <c r="L31" s="208">
        <f>SUM(L35:L39)</f>
        <v>0</v>
      </c>
      <c r="M31" s="207">
        <f t="shared" si="4"/>
        <v>22500</v>
      </c>
      <c r="N31" s="208">
        <f>N35+N36+N37+N38+N39+N40</f>
        <v>22500</v>
      </c>
      <c r="O31" s="208">
        <f>SUM(O35:O39)</f>
        <v>0</v>
      </c>
      <c r="P31" s="208">
        <f>SUM(P35:P39)</f>
        <v>0</v>
      </c>
      <c r="Q31" s="207">
        <f t="shared" si="6"/>
        <v>22500</v>
      </c>
      <c r="R31" s="208">
        <f>R35+R36+R37+R38+R39+R40</f>
        <v>22500</v>
      </c>
      <c r="S31" s="208">
        <f>SUM(S35:S39)</f>
        <v>0</v>
      </c>
      <c r="T31" s="208">
        <f>SUM(T35:T39)</f>
        <v>0</v>
      </c>
    </row>
    <row r="32" spans="2:20" ht="18">
      <c r="B32" s="195"/>
      <c r="C32" s="196"/>
      <c r="D32" s="197" t="s">
        <v>224</v>
      </c>
      <c r="E32" s="198">
        <f t="shared" si="0"/>
        <v>0</v>
      </c>
      <c r="F32" s="198">
        <f>SUM(F33:F34)</f>
        <v>0</v>
      </c>
      <c r="G32" s="198">
        <f>SUM(G33:G34)</f>
        <v>0</v>
      </c>
      <c r="H32" s="198">
        <f>SUM(H33:H34)</f>
        <v>0</v>
      </c>
      <c r="I32" s="198">
        <f t="shared" si="2"/>
        <v>0</v>
      </c>
      <c r="J32" s="198">
        <f>SUM(J33:J34)</f>
        <v>0</v>
      </c>
      <c r="K32" s="198">
        <f>SUM(K33:K34)</f>
        <v>0</v>
      </c>
      <c r="L32" s="198">
        <f>SUM(L33:L34)</f>
        <v>0</v>
      </c>
      <c r="M32" s="198">
        <f t="shared" si="4"/>
        <v>0</v>
      </c>
      <c r="N32" s="198">
        <f>SUM(N33:N34)</f>
        <v>0</v>
      </c>
      <c r="O32" s="198">
        <f>SUM(O33:O34)</f>
        <v>0</v>
      </c>
      <c r="P32" s="198">
        <f>SUM(P33:P34)</f>
        <v>0</v>
      </c>
      <c r="Q32" s="198">
        <f t="shared" si="6"/>
        <v>0</v>
      </c>
      <c r="R32" s="198">
        <f>SUM(R33:R34)</f>
        <v>0</v>
      </c>
      <c r="S32" s="198">
        <f>SUM(S33:S34)</f>
        <v>0</v>
      </c>
      <c r="T32" s="198">
        <f>SUM(T33:T34)</f>
        <v>0</v>
      </c>
    </row>
    <row r="33" spans="2:20" ht="18">
      <c r="B33" s="195"/>
      <c r="C33" s="196"/>
      <c r="D33" s="199" t="s">
        <v>229</v>
      </c>
      <c r="E33" s="200">
        <f t="shared" si="0"/>
        <v>0</v>
      </c>
      <c r="F33" s="200">
        <v>0</v>
      </c>
      <c r="G33" s="200">
        <v>0</v>
      </c>
      <c r="H33" s="200">
        <v>0</v>
      </c>
      <c r="I33" s="200">
        <f t="shared" si="2"/>
        <v>0</v>
      </c>
      <c r="J33" s="200">
        <v>0</v>
      </c>
      <c r="K33" s="200">
        <v>0</v>
      </c>
      <c r="L33" s="200">
        <v>0</v>
      </c>
      <c r="M33" s="200">
        <f t="shared" si="4"/>
        <v>0</v>
      </c>
      <c r="N33" s="200">
        <v>0</v>
      </c>
      <c r="O33" s="200">
        <v>0</v>
      </c>
      <c r="P33" s="200">
        <v>0</v>
      </c>
      <c r="Q33" s="200">
        <f t="shared" si="6"/>
        <v>0</v>
      </c>
      <c r="R33" s="200">
        <v>0</v>
      </c>
      <c r="S33" s="200">
        <v>0</v>
      </c>
      <c r="T33" s="200">
        <v>0</v>
      </c>
    </row>
    <row r="34" spans="2:20" ht="18">
      <c r="B34" s="195"/>
      <c r="C34" s="196"/>
      <c r="D34" s="199" t="s">
        <v>230</v>
      </c>
      <c r="E34" s="198">
        <f t="shared" si="0"/>
        <v>0</v>
      </c>
      <c r="F34" s="200">
        <v>0</v>
      </c>
      <c r="G34" s="200">
        <v>0</v>
      </c>
      <c r="H34" s="200">
        <v>0</v>
      </c>
      <c r="I34" s="198">
        <f t="shared" si="2"/>
        <v>0</v>
      </c>
      <c r="J34" s="200">
        <v>0</v>
      </c>
      <c r="K34" s="200">
        <v>0</v>
      </c>
      <c r="L34" s="200">
        <v>0</v>
      </c>
      <c r="M34" s="198">
        <f t="shared" si="4"/>
        <v>0</v>
      </c>
      <c r="N34" s="200">
        <v>0</v>
      </c>
      <c r="O34" s="200">
        <v>0</v>
      </c>
      <c r="P34" s="200">
        <v>0</v>
      </c>
      <c r="Q34" s="198">
        <f t="shared" si="6"/>
        <v>0</v>
      </c>
      <c r="R34" s="200">
        <v>0</v>
      </c>
      <c r="S34" s="200">
        <v>0</v>
      </c>
      <c r="T34" s="200">
        <v>0</v>
      </c>
    </row>
    <row r="35" spans="2:20" ht="15.75">
      <c r="B35" s="209"/>
      <c r="C35" s="210" t="s">
        <v>249</v>
      </c>
      <c r="D35" s="214" t="s">
        <v>250</v>
      </c>
      <c r="E35" s="212">
        <f t="shared" si="0"/>
        <v>14217</v>
      </c>
      <c r="F35" s="213">
        <v>14217</v>
      </c>
      <c r="G35" s="200">
        <v>0</v>
      </c>
      <c r="H35" s="200">
        <v>0</v>
      </c>
      <c r="I35" s="212">
        <f t="shared" si="2"/>
        <v>14217</v>
      </c>
      <c r="J35" s="213">
        <v>14217</v>
      </c>
      <c r="K35" s="200">
        <v>0</v>
      </c>
      <c r="L35" s="200">
        <v>0</v>
      </c>
      <c r="M35" s="212">
        <f t="shared" si="4"/>
        <v>14217</v>
      </c>
      <c r="N35" s="213">
        <v>14217</v>
      </c>
      <c r="O35" s="200">
        <v>0</v>
      </c>
      <c r="P35" s="200">
        <v>0</v>
      </c>
      <c r="Q35" s="212">
        <f t="shared" si="6"/>
        <v>14217</v>
      </c>
      <c r="R35" s="213">
        <v>14217</v>
      </c>
      <c r="S35" s="200">
        <v>0</v>
      </c>
      <c r="T35" s="200">
        <v>0</v>
      </c>
    </row>
    <row r="36" spans="2:20" ht="15.75">
      <c r="B36" s="209"/>
      <c r="C36" s="210" t="s">
        <v>251</v>
      </c>
      <c r="D36" s="214" t="s">
        <v>252</v>
      </c>
      <c r="E36" s="212">
        <f t="shared" si="0"/>
        <v>150</v>
      </c>
      <c r="F36" s="213">
        <v>150</v>
      </c>
      <c r="G36" s="200">
        <v>0</v>
      </c>
      <c r="H36" s="200">
        <v>0</v>
      </c>
      <c r="I36" s="212">
        <f t="shared" si="2"/>
        <v>150</v>
      </c>
      <c r="J36" s="213">
        <v>150</v>
      </c>
      <c r="K36" s="200">
        <v>0</v>
      </c>
      <c r="L36" s="200">
        <v>0</v>
      </c>
      <c r="M36" s="212">
        <f t="shared" si="4"/>
        <v>150</v>
      </c>
      <c r="N36" s="213">
        <v>150</v>
      </c>
      <c r="O36" s="200">
        <v>0</v>
      </c>
      <c r="P36" s="200">
        <v>0</v>
      </c>
      <c r="Q36" s="212">
        <f t="shared" si="6"/>
        <v>150</v>
      </c>
      <c r="R36" s="213">
        <v>150</v>
      </c>
      <c r="S36" s="200">
        <v>0</v>
      </c>
      <c r="T36" s="200">
        <v>0</v>
      </c>
    </row>
    <row r="37" spans="2:20" ht="15.75">
      <c r="B37" s="209"/>
      <c r="C37" s="210" t="s">
        <v>253</v>
      </c>
      <c r="D37" s="214" t="s">
        <v>254</v>
      </c>
      <c r="E37" s="212">
        <f t="shared" si="0"/>
        <v>7603</v>
      </c>
      <c r="F37" s="213">
        <v>7603</v>
      </c>
      <c r="G37" s="200">
        <v>0</v>
      </c>
      <c r="H37" s="200">
        <v>0</v>
      </c>
      <c r="I37" s="212">
        <f t="shared" si="2"/>
        <v>7603</v>
      </c>
      <c r="J37" s="213">
        <v>7603</v>
      </c>
      <c r="K37" s="200">
        <v>0</v>
      </c>
      <c r="L37" s="200">
        <v>0</v>
      </c>
      <c r="M37" s="212">
        <f t="shared" si="4"/>
        <v>7603</v>
      </c>
      <c r="N37" s="213">
        <v>7603</v>
      </c>
      <c r="O37" s="200">
        <v>0</v>
      </c>
      <c r="P37" s="200">
        <v>0</v>
      </c>
      <c r="Q37" s="212">
        <f t="shared" si="6"/>
        <v>7603</v>
      </c>
      <c r="R37" s="213">
        <v>7603</v>
      </c>
      <c r="S37" s="200">
        <v>0</v>
      </c>
      <c r="T37" s="200">
        <v>0</v>
      </c>
    </row>
    <row r="38" spans="2:20" ht="15.75">
      <c r="B38" s="209"/>
      <c r="C38" s="210" t="s">
        <v>255</v>
      </c>
      <c r="D38" s="214" t="s">
        <v>256</v>
      </c>
      <c r="E38" s="212">
        <f t="shared" si="0"/>
        <v>400</v>
      </c>
      <c r="F38" s="213">
        <v>400</v>
      </c>
      <c r="G38" s="200">
        <v>0</v>
      </c>
      <c r="H38" s="200">
        <v>0</v>
      </c>
      <c r="I38" s="212">
        <f t="shared" si="2"/>
        <v>400</v>
      </c>
      <c r="J38" s="213">
        <v>400</v>
      </c>
      <c r="K38" s="200">
        <v>0</v>
      </c>
      <c r="L38" s="200">
        <v>0</v>
      </c>
      <c r="M38" s="212">
        <f t="shared" si="4"/>
        <v>400</v>
      </c>
      <c r="N38" s="213">
        <v>400</v>
      </c>
      <c r="O38" s="200">
        <v>0</v>
      </c>
      <c r="P38" s="200">
        <v>0</v>
      </c>
      <c r="Q38" s="212">
        <f t="shared" si="6"/>
        <v>400</v>
      </c>
      <c r="R38" s="213">
        <v>400</v>
      </c>
      <c r="S38" s="200">
        <v>0</v>
      </c>
      <c r="T38" s="200">
        <v>0</v>
      </c>
    </row>
    <row r="39" spans="2:20" ht="15.75">
      <c r="B39" s="209"/>
      <c r="C39" s="210" t="s">
        <v>257</v>
      </c>
      <c r="D39" s="214" t="s">
        <v>258</v>
      </c>
      <c r="E39" s="212">
        <f t="shared" si="0"/>
        <v>30</v>
      </c>
      <c r="F39" s="213">
        <v>30</v>
      </c>
      <c r="G39" s="200">
        <v>0</v>
      </c>
      <c r="H39" s="200">
        <v>0</v>
      </c>
      <c r="I39" s="212">
        <f t="shared" si="2"/>
        <v>30</v>
      </c>
      <c r="J39" s="213">
        <v>30</v>
      </c>
      <c r="K39" s="200">
        <v>0</v>
      </c>
      <c r="L39" s="200">
        <v>0</v>
      </c>
      <c r="M39" s="212">
        <f t="shared" si="4"/>
        <v>30</v>
      </c>
      <c r="N39" s="213">
        <v>30</v>
      </c>
      <c r="O39" s="200">
        <v>0</v>
      </c>
      <c r="P39" s="200">
        <v>0</v>
      </c>
      <c r="Q39" s="212">
        <f t="shared" si="6"/>
        <v>30</v>
      </c>
      <c r="R39" s="213">
        <v>30</v>
      </c>
      <c r="S39" s="200">
        <v>0</v>
      </c>
      <c r="T39" s="200">
        <v>0</v>
      </c>
    </row>
    <row r="40" spans="2:20" ht="15.75">
      <c r="B40" s="209"/>
      <c r="C40" s="210" t="s">
        <v>259</v>
      </c>
      <c r="D40" s="214" t="s">
        <v>260</v>
      </c>
      <c r="E40" s="212">
        <f t="shared" si="0"/>
        <v>100</v>
      </c>
      <c r="F40" s="213">
        <v>100</v>
      </c>
      <c r="G40" s="200">
        <v>0</v>
      </c>
      <c r="H40" s="200">
        <v>0</v>
      </c>
      <c r="I40" s="212">
        <f t="shared" si="2"/>
        <v>100</v>
      </c>
      <c r="J40" s="213">
        <v>100</v>
      </c>
      <c r="K40" s="200">
        <v>0</v>
      </c>
      <c r="L40" s="200">
        <v>0</v>
      </c>
      <c r="M40" s="212">
        <f t="shared" si="4"/>
        <v>100</v>
      </c>
      <c r="N40" s="213">
        <v>100</v>
      </c>
      <c r="O40" s="200">
        <v>0</v>
      </c>
      <c r="P40" s="200">
        <v>0</v>
      </c>
      <c r="Q40" s="212">
        <f t="shared" si="6"/>
        <v>100</v>
      </c>
      <c r="R40" s="213">
        <v>100</v>
      </c>
      <c r="S40" s="200">
        <v>0</v>
      </c>
      <c r="T40" s="200">
        <v>0</v>
      </c>
    </row>
    <row r="41" spans="2:20" ht="31.5">
      <c r="B41" s="190" t="s">
        <v>261</v>
      </c>
      <c r="C41" s="191"/>
      <c r="D41" s="192" t="s">
        <v>262</v>
      </c>
      <c r="E41" s="207">
        <f t="shared" si="0"/>
        <v>1900</v>
      </c>
      <c r="F41" s="208">
        <f t="shared" ref="F41:T41" si="9">SUM(F45:F49)</f>
        <v>1900</v>
      </c>
      <c r="G41" s="208">
        <f t="shared" si="9"/>
        <v>0</v>
      </c>
      <c r="H41" s="208">
        <f t="shared" si="9"/>
        <v>0</v>
      </c>
      <c r="I41" s="207">
        <f t="shared" si="2"/>
        <v>1900</v>
      </c>
      <c r="J41" s="208">
        <f t="shared" si="9"/>
        <v>1900</v>
      </c>
      <c r="K41" s="208">
        <f t="shared" si="9"/>
        <v>0</v>
      </c>
      <c r="L41" s="208">
        <f t="shared" si="9"/>
        <v>0</v>
      </c>
      <c r="M41" s="207">
        <f t="shared" si="4"/>
        <v>1900</v>
      </c>
      <c r="N41" s="208">
        <f>SUM(N45:N49)</f>
        <v>1900</v>
      </c>
      <c r="O41" s="208">
        <f>SUM(O45:O49)</f>
        <v>0</v>
      </c>
      <c r="P41" s="208">
        <f>SUM(P45:P49)</f>
        <v>0</v>
      </c>
      <c r="Q41" s="207">
        <f t="shared" si="6"/>
        <v>1900</v>
      </c>
      <c r="R41" s="208">
        <f t="shared" si="9"/>
        <v>1900</v>
      </c>
      <c r="S41" s="208">
        <f t="shared" si="9"/>
        <v>0</v>
      </c>
      <c r="T41" s="208">
        <f t="shared" si="9"/>
        <v>0</v>
      </c>
    </row>
    <row r="42" spans="2:20" ht="18">
      <c r="B42" s="195"/>
      <c r="C42" s="196"/>
      <c r="D42" s="197" t="s">
        <v>224</v>
      </c>
      <c r="E42" s="198">
        <f t="shared" si="0"/>
        <v>0</v>
      </c>
      <c r="F42" s="198">
        <f>SUM(F43:F44)</f>
        <v>0</v>
      </c>
      <c r="G42" s="198">
        <f>SUM(G43:G44)</f>
        <v>0</v>
      </c>
      <c r="H42" s="198">
        <f>SUM(H43:H44)</f>
        <v>0</v>
      </c>
      <c r="I42" s="198">
        <f t="shared" si="2"/>
        <v>0</v>
      </c>
      <c r="J42" s="198">
        <f>SUM(J43:J44)</f>
        <v>0</v>
      </c>
      <c r="K42" s="198">
        <f>SUM(K43:K44)</f>
        <v>0</v>
      </c>
      <c r="L42" s="198">
        <f>SUM(L43:L44)</f>
        <v>0</v>
      </c>
      <c r="M42" s="198">
        <f t="shared" si="4"/>
        <v>0</v>
      </c>
      <c r="N42" s="198">
        <f>SUM(N43:N44)</f>
        <v>0</v>
      </c>
      <c r="O42" s="198">
        <f>SUM(O43:O44)</f>
        <v>0</v>
      </c>
      <c r="P42" s="198">
        <f>SUM(P43:P44)</f>
        <v>0</v>
      </c>
      <c r="Q42" s="198">
        <f t="shared" si="6"/>
        <v>0</v>
      </c>
      <c r="R42" s="198">
        <f>SUM(R43:R44)</f>
        <v>0</v>
      </c>
      <c r="S42" s="198">
        <f>SUM(S43:S44)</f>
        <v>0</v>
      </c>
      <c r="T42" s="198">
        <f>SUM(T43:T44)</f>
        <v>0</v>
      </c>
    </row>
    <row r="43" spans="2:20" ht="18">
      <c r="B43" s="195"/>
      <c r="C43" s="196"/>
      <c r="D43" s="199" t="s">
        <v>229</v>
      </c>
      <c r="E43" s="200">
        <f t="shared" si="0"/>
        <v>0</v>
      </c>
      <c r="F43" s="200">
        <v>0</v>
      </c>
      <c r="G43" s="200">
        <v>0</v>
      </c>
      <c r="H43" s="200">
        <v>0</v>
      </c>
      <c r="I43" s="200">
        <f t="shared" si="2"/>
        <v>0</v>
      </c>
      <c r="J43" s="200">
        <v>0</v>
      </c>
      <c r="K43" s="200">
        <v>0</v>
      </c>
      <c r="L43" s="200">
        <v>0</v>
      </c>
      <c r="M43" s="200">
        <f t="shared" si="4"/>
        <v>0</v>
      </c>
      <c r="N43" s="200">
        <v>0</v>
      </c>
      <c r="O43" s="200">
        <v>0</v>
      </c>
      <c r="P43" s="200">
        <v>0</v>
      </c>
      <c r="Q43" s="200">
        <f t="shared" si="6"/>
        <v>0</v>
      </c>
      <c r="R43" s="200">
        <v>0</v>
      </c>
      <c r="S43" s="200">
        <v>0</v>
      </c>
      <c r="T43" s="200">
        <v>0</v>
      </c>
    </row>
    <row r="44" spans="2:20" ht="18">
      <c r="B44" s="195"/>
      <c r="C44" s="196"/>
      <c r="D44" s="199" t="s">
        <v>230</v>
      </c>
      <c r="E44" s="198">
        <f t="shared" si="0"/>
        <v>0</v>
      </c>
      <c r="F44" s="200">
        <v>0</v>
      </c>
      <c r="G44" s="200">
        <v>0</v>
      </c>
      <c r="H44" s="200">
        <v>0</v>
      </c>
      <c r="I44" s="198">
        <f t="shared" si="2"/>
        <v>0</v>
      </c>
      <c r="J44" s="200">
        <v>0</v>
      </c>
      <c r="K44" s="200">
        <v>0</v>
      </c>
      <c r="L44" s="200">
        <v>0</v>
      </c>
      <c r="M44" s="198">
        <f t="shared" si="4"/>
        <v>0</v>
      </c>
      <c r="N44" s="200">
        <v>0</v>
      </c>
      <c r="O44" s="200">
        <v>0</v>
      </c>
      <c r="P44" s="200">
        <v>0</v>
      </c>
      <c r="Q44" s="198">
        <f t="shared" si="6"/>
        <v>0</v>
      </c>
      <c r="R44" s="200">
        <v>0</v>
      </c>
      <c r="S44" s="200">
        <v>0</v>
      </c>
      <c r="T44" s="200">
        <v>0</v>
      </c>
    </row>
    <row r="45" spans="2:20" ht="45">
      <c r="B45" s="209"/>
      <c r="C45" s="210" t="s">
        <v>263</v>
      </c>
      <c r="D45" s="214" t="s">
        <v>264</v>
      </c>
      <c r="E45" s="212">
        <f t="shared" si="0"/>
        <v>600</v>
      </c>
      <c r="F45" s="213">
        <v>600</v>
      </c>
      <c r="G45" s="200">
        <v>0</v>
      </c>
      <c r="H45" s="200">
        <v>0</v>
      </c>
      <c r="I45" s="212">
        <f t="shared" si="2"/>
        <v>600</v>
      </c>
      <c r="J45" s="213">
        <v>600</v>
      </c>
      <c r="K45" s="200">
        <v>0</v>
      </c>
      <c r="L45" s="200">
        <v>0</v>
      </c>
      <c r="M45" s="212">
        <f t="shared" si="4"/>
        <v>600</v>
      </c>
      <c r="N45" s="213">
        <v>600</v>
      </c>
      <c r="O45" s="200">
        <v>0</v>
      </c>
      <c r="P45" s="200">
        <v>0</v>
      </c>
      <c r="Q45" s="212">
        <f t="shared" si="6"/>
        <v>600</v>
      </c>
      <c r="R45" s="213">
        <v>600</v>
      </c>
      <c r="S45" s="200">
        <v>0</v>
      </c>
      <c r="T45" s="200">
        <v>0</v>
      </c>
    </row>
    <row r="46" spans="2:20" ht="45">
      <c r="B46" s="209"/>
      <c r="C46" s="210" t="s">
        <v>265</v>
      </c>
      <c r="D46" s="214" t="s">
        <v>266</v>
      </c>
      <c r="E46" s="212">
        <f t="shared" si="0"/>
        <v>950</v>
      </c>
      <c r="F46" s="213">
        <v>950</v>
      </c>
      <c r="G46" s="200">
        <v>0</v>
      </c>
      <c r="H46" s="200">
        <v>0</v>
      </c>
      <c r="I46" s="212">
        <f t="shared" si="2"/>
        <v>950</v>
      </c>
      <c r="J46" s="213">
        <v>950</v>
      </c>
      <c r="K46" s="200">
        <v>0</v>
      </c>
      <c r="L46" s="200">
        <v>0</v>
      </c>
      <c r="M46" s="212">
        <f t="shared" si="4"/>
        <v>950</v>
      </c>
      <c r="N46" s="213">
        <v>950</v>
      </c>
      <c r="O46" s="200">
        <v>0</v>
      </c>
      <c r="P46" s="200">
        <v>0</v>
      </c>
      <c r="Q46" s="212">
        <f t="shared" si="6"/>
        <v>950</v>
      </c>
      <c r="R46" s="213">
        <v>950</v>
      </c>
      <c r="S46" s="200">
        <v>0</v>
      </c>
      <c r="T46" s="200">
        <v>0</v>
      </c>
    </row>
    <row r="47" spans="2:20" ht="15.75">
      <c r="B47" s="209"/>
      <c r="C47" s="210" t="s">
        <v>267</v>
      </c>
      <c r="D47" s="214" t="s">
        <v>268</v>
      </c>
      <c r="E47" s="212">
        <f t="shared" si="0"/>
        <v>30</v>
      </c>
      <c r="F47" s="213">
        <v>30</v>
      </c>
      <c r="G47" s="200">
        <v>0</v>
      </c>
      <c r="H47" s="200">
        <v>0</v>
      </c>
      <c r="I47" s="212">
        <f t="shared" si="2"/>
        <v>30</v>
      </c>
      <c r="J47" s="213">
        <v>30</v>
      </c>
      <c r="K47" s="200">
        <v>0</v>
      </c>
      <c r="L47" s="200">
        <v>0</v>
      </c>
      <c r="M47" s="212">
        <f t="shared" si="4"/>
        <v>30</v>
      </c>
      <c r="N47" s="213">
        <v>30</v>
      </c>
      <c r="O47" s="200">
        <v>0</v>
      </c>
      <c r="P47" s="200">
        <v>0</v>
      </c>
      <c r="Q47" s="212">
        <f t="shared" si="6"/>
        <v>30</v>
      </c>
      <c r="R47" s="213">
        <v>30</v>
      </c>
      <c r="S47" s="200">
        <v>0</v>
      </c>
      <c r="T47" s="200">
        <v>0</v>
      </c>
    </row>
    <row r="48" spans="2:20" ht="15.75">
      <c r="B48" s="209"/>
      <c r="C48" s="210" t="s">
        <v>269</v>
      </c>
      <c r="D48" s="214" t="s">
        <v>270</v>
      </c>
      <c r="E48" s="212">
        <f t="shared" si="0"/>
        <v>80</v>
      </c>
      <c r="F48" s="213">
        <v>80</v>
      </c>
      <c r="G48" s="200">
        <v>0</v>
      </c>
      <c r="H48" s="200">
        <v>0</v>
      </c>
      <c r="I48" s="212">
        <f t="shared" si="2"/>
        <v>80</v>
      </c>
      <c r="J48" s="213">
        <v>80</v>
      </c>
      <c r="K48" s="200">
        <v>0</v>
      </c>
      <c r="L48" s="200">
        <v>0</v>
      </c>
      <c r="M48" s="212">
        <f t="shared" si="4"/>
        <v>80</v>
      </c>
      <c r="N48" s="213">
        <v>80</v>
      </c>
      <c r="O48" s="200">
        <v>0</v>
      </c>
      <c r="P48" s="200">
        <v>0</v>
      </c>
      <c r="Q48" s="212">
        <f t="shared" si="6"/>
        <v>80</v>
      </c>
      <c r="R48" s="213">
        <v>80</v>
      </c>
      <c r="S48" s="200">
        <v>0</v>
      </c>
      <c r="T48" s="200">
        <v>0</v>
      </c>
    </row>
    <row r="49" spans="2:20" ht="87" customHeight="1">
      <c r="B49" s="209"/>
      <c r="C49" s="210" t="s">
        <v>271</v>
      </c>
      <c r="D49" s="214" t="s">
        <v>272</v>
      </c>
      <c r="E49" s="212">
        <f t="shared" si="0"/>
        <v>240</v>
      </c>
      <c r="F49" s="213">
        <v>240</v>
      </c>
      <c r="G49" s="200">
        <v>0</v>
      </c>
      <c r="H49" s="200">
        <v>0</v>
      </c>
      <c r="I49" s="212">
        <f t="shared" si="2"/>
        <v>240</v>
      </c>
      <c r="J49" s="213">
        <v>240</v>
      </c>
      <c r="K49" s="200">
        <v>0</v>
      </c>
      <c r="L49" s="200">
        <v>0</v>
      </c>
      <c r="M49" s="212">
        <f t="shared" si="4"/>
        <v>240</v>
      </c>
      <c r="N49" s="213">
        <v>240</v>
      </c>
      <c r="O49" s="200">
        <v>0</v>
      </c>
      <c r="P49" s="200">
        <v>0</v>
      </c>
      <c r="Q49" s="212">
        <f t="shared" si="6"/>
        <v>240</v>
      </c>
      <c r="R49" s="213">
        <v>240</v>
      </c>
      <c r="S49" s="200">
        <v>0</v>
      </c>
      <c r="T49" s="200">
        <v>0</v>
      </c>
    </row>
    <row r="50" spans="2:20" ht="31.5">
      <c r="B50" s="190" t="s">
        <v>273</v>
      </c>
      <c r="C50" s="191"/>
      <c r="D50" s="192" t="s">
        <v>274</v>
      </c>
      <c r="E50" s="207">
        <f t="shared" si="0"/>
        <v>1900</v>
      </c>
      <c r="F50" s="208">
        <f t="shared" ref="F50:T50" si="10">SUM(F54:F56)</f>
        <v>1900</v>
      </c>
      <c r="G50" s="208">
        <f t="shared" si="10"/>
        <v>0</v>
      </c>
      <c r="H50" s="208">
        <f t="shared" si="10"/>
        <v>0</v>
      </c>
      <c r="I50" s="207">
        <f t="shared" ref="I50:I101" si="11">SUM(J50:L50)</f>
        <v>1900</v>
      </c>
      <c r="J50" s="208">
        <f t="shared" si="10"/>
        <v>1900</v>
      </c>
      <c r="K50" s="208">
        <f t="shared" si="10"/>
        <v>0</v>
      </c>
      <c r="L50" s="208">
        <f t="shared" si="10"/>
        <v>0</v>
      </c>
      <c r="M50" s="207">
        <f t="shared" ref="M50:M113" si="12">SUM(N50:P50)</f>
        <v>2000</v>
      </c>
      <c r="N50" s="208">
        <f>SUM(N54:N56)</f>
        <v>2000</v>
      </c>
      <c r="O50" s="208">
        <f>SUM(O54:O56)</f>
        <v>0</v>
      </c>
      <c r="P50" s="208">
        <f>SUM(P54:P56)</f>
        <v>0</v>
      </c>
      <c r="Q50" s="207">
        <f t="shared" ref="Q50:Q101" si="13">SUM(R50:T50)</f>
        <v>2000</v>
      </c>
      <c r="R50" s="208">
        <f t="shared" si="10"/>
        <v>2000</v>
      </c>
      <c r="S50" s="208">
        <f t="shared" si="10"/>
        <v>0</v>
      </c>
      <c r="T50" s="208">
        <f t="shared" si="10"/>
        <v>0</v>
      </c>
    </row>
    <row r="51" spans="2:20" ht="18">
      <c r="B51" s="195"/>
      <c r="C51" s="196"/>
      <c r="D51" s="197" t="s">
        <v>224</v>
      </c>
      <c r="E51" s="198">
        <f t="shared" si="0"/>
        <v>0</v>
      </c>
      <c r="F51" s="198">
        <f>SUM(F52:F53)</f>
        <v>0</v>
      </c>
      <c r="G51" s="198">
        <f>SUM(G52:G53)</f>
        <v>0</v>
      </c>
      <c r="H51" s="198">
        <f>SUM(H52:H53)</f>
        <v>0</v>
      </c>
      <c r="I51" s="198">
        <f t="shared" si="11"/>
        <v>0</v>
      </c>
      <c r="J51" s="198">
        <f>SUM(J52:J53)</f>
        <v>0</v>
      </c>
      <c r="K51" s="198">
        <f>SUM(K52:K53)</f>
        <v>0</v>
      </c>
      <c r="L51" s="198">
        <f>SUM(L52:L53)</f>
        <v>0</v>
      </c>
      <c r="M51" s="198">
        <f t="shared" si="12"/>
        <v>0</v>
      </c>
      <c r="N51" s="198">
        <f>SUM(N52:N53)</f>
        <v>0</v>
      </c>
      <c r="O51" s="198">
        <f>SUM(O52:O53)</f>
        <v>0</v>
      </c>
      <c r="P51" s="198">
        <f>SUM(P52:P53)</f>
        <v>0</v>
      </c>
      <c r="Q51" s="198">
        <f t="shared" si="13"/>
        <v>0</v>
      </c>
      <c r="R51" s="198">
        <f>SUM(R52:R53)</f>
        <v>0</v>
      </c>
      <c r="S51" s="198">
        <f>SUM(S52:S53)</f>
        <v>0</v>
      </c>
      <c r="T51" s="198">
        <f>SUM(T52:T53)</f>
        <v>0</v>
      </c>
    </row>
    <row r="52" spans="2:20" ht="18">
      <c r="B52" s="195"/>
      <c r="C52" s="196"/>
      <c r="D52" s="199" t="s">
        <v>229</v>
      </c>
      <c r="E52" s="200">
        <f t="shared" si="0"/>
        <v>0</v>
      </c>
      <c r="F52" s="200">
        <v>0</v>
      </c>
      <c r="G52" s="200">
        <v>0</v>
      </c>
      <c r="H52" s="200">
        <v>0</v>
      </c>
      <c r="I52" s="200">
        <f t="shared" si="11"/>
        <v>0</v>
      </c>
      <c r="J52" s="200">
        <v>0</v>
      </c>
      <c r="K52" s="200">
        <v>0</v>
      </c>
      <c r="L52" s="200">
        <v>0</v>
      </c>
      <c r="M52" s="200">
        <f t="shared" si="12"/>
        <v>0</v>
      </c>
      <c r="N52" s="200">
        <v>0</v>
      </c>
      <c r="O52" s="200">
        <v>0</v>
      </c>
      <c r="P52" s="200">
        <v>0</v>
      </c>
      <c r="Q52" s="200">
        <f t="shared" si="13"/>
        <v>0</v>
      </c>
      <c r="R52" s="200">
        <v>0</v>
      </c>
      <c r="S52" s="200">
        <v>0</v>
      </c>
      <c r="T52" s="200">
        <v>0</v>
      </c>
    </row>
    <row r="53" spans="2:20" ht="18">
      <c r="B53" s="195"/>
      <c r="C53" s="196"/>
      <c r="D53" s="199" t="s">
        <v>230</v>
      </c>
      <c r="E53" s="198">
        <f t="shared" si="0"/>
        <v>0</v>
      </c>
      <c r="F53" s="200">
        <v>0</v>
      </c>
      <c r="G53" s="200">
        <v>0</v>
      </c>
      <c r="H53" s="200">
        <v>0</v>
      </c>
      <c r="I53" s="198">
        <f t="shared" si="11"/>
        <v>0</v>
      </c>
      <c r="J53" s="200">
        <v>0</v>
      </c>
      <c r="K53" s="200">
        <v>0</v>
      </c>
      <c r="L53" s="200">
        <v>0</v>
      </c>
      <c r="M53" s="198">
        <f t="shared" si="12"/>
        <v>0</v>
      </c>
      <c r="N53" s="200">
        <v>0</v>
      </c>
      <c r="O53" s="200">
        <v>0</v>
      </c>
      <c r="P53" s="200">
        <v>0</v>
      </c>
      <c r="Q53" s="198">
        <f t="shared" si="13"/>
        <v>0</v>
      </c>
      <c r="R53" s="200">
        <v>0</v>
      </c>
      <c r="S53" s="200">
        <v>0</v>
      </c>
      <c r="T53" s="200">
        <v>0</v>
      </c>
    </row>
    <row r="54" spans="2:20" ht="30">
      <c r="B54" s="209"/>
      <c r="C54" s="210" t="s">
        <v>275</v>
      </c>
      <c r="D54" s="214" t="s">
        <v>276</v>
      </c>
      <c r="E54" s="212">
        <f t="shared" si="0"/>
        <v>1645</v>
      </c>
      <c r="F54" s="213">
        <v>1645</v>
      </c>
      <c r="G54" s="200">
        <v>0</v>
      </c>
      <c r="H54" s="200">
        <v>0</v>
      </c>
      <c r="I54" s="212">
        <f t="shared" si="11"/>
        <v>1645</v>
      </c>
      <c r="J54" s="213">
        <v>1645</v>
      </c>
      <c r="K54" s="200">
        <v>0</v>
      </c>
      <c r="L54" s="200">
        <v>0</v>
      </c>
      <c r="M54" s="212">
        <f t="shared" si="12"/>
        <v>1745</v>
      </c>
      <c r="N54" s="213">
        <v>1745</v>
      </c>
      <c r="O54" s="200">
        <v>0</v>
      </c>
      <c r="P54" s="200">
        <v>0</v>
      </c>
      <c r="Q54" s="212">
        <f t="shared" si="13"/>
        <v>1745</v>
      </c>
      <c r="R54" s="213">
        <v>1745</v>
      </c>
      <c r="S54" s="200">
        <v>0</v>
      </c>
      <c r="T54" s="200">
        <v>0</v>
      </c>
    </row>
    <row r="55" spans="2:20" ht="45">
      <c r="B55" s="209"/>
      <c r="C55" s="210" t="s">
        <v>277</v>
      </c>
      <c r="D55" s="214" t="s">
        <v>278</v>
      </c>
      <c r="E55" s="212">
        <f t="shared" si="0"/>
        <v>200</v>
      </c>
      <c r="F55" s="213">
        <v>200</v>
      </c>
      <c r="G55" s="200">
        <v>0</v>
      </c>
      <c r="H55" s="200">
        <v>0</v>
      </c>
      <c r="I55" s="212">
        <f t="shared" si="11"/>
        <v>200</v>
      </c>
      <c r="J55" s="213">
        <v>200</v>
      </c>
      <c r="K55" s="200">
        <v>0</v>
      </c>
      <c r="L55" s="200">
        <v>0</v>
      </c>
      <c r="M55" s="212">
        <f t="shared" si="12"/>
        <v>200</v>
      </c>
      <c r="N55" s="213">
        <v>200</v>
      </c>
      <c r="O55" s="200">
        <v>0</v>
      </c>
      <c r="P55" s="200">
        <v>0</v>
      </c>
      <c r="Q55" s="212">
        <f t="shared" si="13"/>
        <v>200</v>
      </c>
      <c r="R55" s="213">
        <v>200</v>
      </c>
      <c r="S55" s="200">
        <v>0</v>
      </c>
      <c r="T55" s="200">
        <v>0</v>
      </c>
    </row>
    <row r="56" spans="2:20" ht="60">
      <c r="B56" s="209"/>
      <c r="C56" s="210" t="s">
        <v>279</v>
      </c>
      <c r="D56" s="214" t="s">
        <v>280</v>
      </c>
      <c r="E56" s="212">
        <f t="shared" si="0"/>
        <v>55</v>
      </c>
      <c r="F56" s="213">
        <v>55</v>
      </c>
      <c r="G56" s="200">
        <v>0</v>
      </c>
      <c r="H56" s="200">
        <v>0</v>
      </c>
      <c r="I56" s="212">
        <f t="shared" si="11"/>
        <v>55</v>
      </c>
      <c r="J56" s="213">
        <v>55</v>
      </c>
      <c r="K56" s="200">
        <v>0</v>
      </c>
      <c r="L56" s="200">
        <v>0</v>
      </c>
      <c r="M56" s="212">
        <f t="shared" si="12"/>
        <v>55</v>
      </c>
      <c r="N56" s="213">
        <v>55</v>
      </c>
      <c r="O56" s="200">
        <v>0</v>
      </c>
      <c r="P56" s="200">
        <v>0</v>
      </c>
      <c r="Q56" s="212">
        <f t="shared" si="13"/>
        <v>55</v>
      </c>
      <c r="R56" s="213">
        <v>55</v>
      </c>
      <c r="S56" s="200">
        <v>0</v>
      </c>
      <c r="T56" s="200">
        <v>0</v>
      </c>
    </row>
    <row r="57" spans="2:20" ht="31.5" hidden="1">
      <c r="B57" s="190" t="s">
        <v>281</v>
      </c>
      <c r="C57" s="191"/>
      <c r="D57" s="192" t="s">
        <v>282</v>
      </c>
      <c r="E57" s="207">
        <f t="shared" si="0"/>
        <v>260</v>
      </c>
      <c r="F57" s="208">
        <v>260</v>
      </c>
      <c r="G57" s="208">
        <v>0</v>
      </c>
      <c r="H57" s="208">
        <v>0</v>
      </c>
      <c r="I57" s="207">
        <f t="shared" si="11"/>
        <v>260</v>
      </c>
      <c r="J57" s="208">
        <v>260</v>
      </c>
      <c r="K57" s="208">
        <v>0</v>
      </c>
      <c r="L57" s="208">
        <v>0</v>
      </c>
      <c r="M57" s="207">
        <f t="shared" si="12"/>
        <v>260</v>
      </c>
      <c r="N57" s="208">
        <v>260</v>
      </c>
      <c r="O57" s="208">
        <v>0</v>
      </c>
      <c r="P57" s="208">
        <v>0</v>
      </c>
      <c r="Q57" s="207">
        <f t="shared" si="13"/>
        <v>260</v>
      </c>
      <c r="R57" s="208">
        <v>260</v>
      </c>
      <c r="S57" s="208">
        <v>0</v>
      </c>
      <c r="T57" s="208">
        <v>0</v>
      </c>
    </row>
    <row r="58" spans="2:20" ht="18" hidden="1">
      <c r="B58" s="195"/>
      <c r="C58" s="196"/>
      <c r="D58" s="197" t="s">
        <v>224</v>
      </c>
      <c r="E58" s="198">
        <f t="shared" si="0"/>
        <v>5</v>
      </c>
      <c r="F58" s="198">
        <f>SUM(F59:F60)</f>
        <v>5</v>
      </c>
      <c r="G58" s="198">
        <f>SUM(G59:G60)</f>
        <v>0</v>
      </c>
      <c r="H58" s="198">
        <f>SUM(H59:H60)</f>
        <v>0</v>
      </c>
      <c r="I58" s="198">
        <f t="shared" si="11"/>
        <v>5</v>
      </c>
      <c r="J58" s="198">
        <f>SUM(J59:J60)</f>
        <v>5</v>
      </c>
      <c r="K58" s="198">
        <f>SUM(K59:K60)</f>
        <v>0</v>
      </c>
      <c r="L58" s="198">
        <f>SUM(L59:L60)</f>
        <v>0</v>
      </c>
      <c r="M58" s="198">
        <f t="shared" si="12"/>
        <v>5</v>
      </c>
      <c r="N58" s="198">
        <f>SUM(N59:N60)</f>
        <v>5</v>
      </c>
      <c r="O58" s="198">
        <f>SUM(O59:O60)</f>
        <v>0</v>
      </c>
      <c r="P58" s="198">
        <f>SUM(P59:P60)</f>
        <v>0</v>
      </c>
      <c r="Q58" s="198">
        <f t="shared" si="13"/>
        <v>5</v>
      </c>
      <c r="R58" s="198">
        <f>SUM(R59:R60)</f>
        <v>5</v>
      </c>
      <c r="S58" s="198">
        <f>SUM(S59:S60)</f>
        <v>0</v>
      </c>
      <c r="T58" s="198">
        <f>SUM(T59:T60)</f>
        <v>0</v>
      </c>
    </row>
    <row r="59" spans="2:20" ht="18" hidden="1">
      <c r="B59" s="195"/>
      <c r="C59" s="196"/>
      <c r="D59" s="199" t="s">
        <v>229</v>
      </c>
      <c r="E59" s="200">
        <f t="shared" si="0"/>
        <v>0</v>
      </c>
      <c r="F59" s="200">
        <v>0</v>
      </c>
      <c r="G59" s="200">
        <v>0</v>
      </c>
      <c r="H59" s="200">
        <v>0</v>
      </c>
      <c r="I59" s="200">
        <f t="shared" si="11"/>
        <v>0</v>
      </c>
      <c r="J59" s="200">
        <v>0</v>
      </c>
      <c r="K59" s="200">
        <v>0</v>
      </c>
      <c r="L59" s="200">
        <v>0</v>
      </c>
      <c r="M59" s="200">
        <f t="shared" si="12"/>
        <v>0</v>
      </c>
      <c r="N59" s="200">
        <v>0</v>
      </c>
      <c r="O59" s="200">
        <v>0</v>
      </c>
      <c r="P59" s="200">
        <v>0</v>
      </c>
      <c r="Q59" s="200">
        <f t="shared" si="13"/>
        <v>0</v>
      </c>
      <c r="R59" s="200">
        <v>0</v>
      </c>
      <c r="S59" s="200">
        <v>0</v>
      </c>
      <c r="T59" s="200">
        <v>0</v>
      </c>
    </row>
    <row r="60" spans="2:20" ht="18" hidden="1">
      <c r="B60" s="195"/>
      <c r="C60" s="196"/>
      <c r="D60" s="199" t="s">
        <v>230</v>
      </c>
      <c r="E60" s="198">
        <f t="shared" si="0"/>
        <v>5</v>
      </c>
      <c r="F60" s="200">
        <v>5</v>
      </c>
      <c r="G60" s="200">
        <v>0</v>
      </c>
      <c r="H60" s="200">
        <v>0</v>
      </c>
      <c r="I60" s="198">
        <f t="shared" si="11"/>
        <v>5</v>
      </c>
      <c r="J60" s="200">
        <v>5</v>
      </c>
      <c r="K60" s="200">
        <v>0</v>
      </c>
      <c r="L60" s="200">
        <v>0</v>
      </c>
      <c r="M60" s="198">
        <f t="shared" si="12"/>
        <v>5</v>
      </c>
      <c r="N60" s="200">
        <v>5</v>
      </c>
      <c r="O60" s="200">
        <v>0</v>
      </c>
      <c r="P60" s="200">
        <v>0</v>
      </c>
      <c r="Q60" s="198">
        <f t="shared" si="13"/>
        <v>5</v>
      </c>
      <c r="R60" s="200">
        <v>5</v>
      </c>
      <c r="S60" s="200">
        <v>0</v>
      </c>
      <c r="T60" s="200">
        <v>0</v>
      </c>
    </row>
    <row r="61" spans="2:20" ht="31.5" hidden="1">
      <c r="B61" s="190" t="s">
        <v>283</v>
      </c>
      <c r="C61" s="191"/>
      <c r="D61" s="192" t="s">
        <v>284</v>
      </c>
      <c r="E61" s="207">
        <f t="shared" si="0"/>
        <v>10500</v>
      </c>
      <c r="F61" s="208">
        <v>10500</v>
      </c>
      <c r="G61" s="208">
        <f>G65</f>
        <v>0</v>
      </c>
      <c r="H61" s="208">
        <f>H65</f>
        <v>0</v>
      </c>
      <c r="I61" s="207">
        <f t="shared" si="11"/>
        <v>10500</v>
      </c>
      <c r="J61" s="208">
        <v>10500</v>
      </c>
      <c r="K61" s="208">
        <f>K65</f>
        <v>0</v>
      </c>
      <c r="L61" s="208">
        <f>L65</f>
        <v>0</v>
      </c>
      <c r="M61" s="207">
        <f t="shared" si="12"/>
        <v>10500</v>
      </c>
      <c r="N61" s="208">
        <v>10500</v>
      </c>
      <c r="O61" s="208">
        <f>O65</f>
        <v>0</v>
      </c>
      <c r="P61" s="208">
        <f>P65</f>
        <v>0</v>
      </c>
      <c r="Q61" s="207">
        <f t="shared" si="13"/>
        <v>10500</v>
      </c>
      <c r="R61" s="208">
        <v>10500</v>
      </c>
      <c r="S61" s="208">
        <f>S65</f>
        <v>0</v>
      </c>
      <c r="T61" s="208">
        <f>T65</f>
        <v>0</v>
      </c>
    </row>
    <row r="62" spans="2:20" ht="18" hidden="1">
      <c r="B62" s="195"/>
      <c r="C62" s="196"/>
      <c r="D62" s="197" t="s">
        <v>224</v>
      </c>
      <c r="E62" s="198">
        <f t="shared" si="0"/>
        <v>0</v>
      </c>
      <c r="F62" s="198">
        <f>SUM(F63:F64)</f>
        <v>0</v>
      </c>
      <c r="G62" s="198">
        <f>SUM(G63:G64)</f>
        <v>0</v>
      </c>
      <c r="H62" s="198">
        <f>SUM(H63:H64)</f>
        <v>0</v>
      </c>
      <c r="I62" s="198">
        <f t="shared" si="11"/>
        <v>0</v>
      </c>
      <c r="J62" s="198">
        <f>SUM(J63:J64)</f>
        <v>0</v>
      </c>
      <c r="K62" s="198">
        <f>SUM(K63:K64)</f>
        <v>0</v>
      </c>
      <c r="L62" s="198">
        <f>SUM(L63:L64)</f>
        <v>0</v>
      </c>
      <c r="M62" s="198">
        <f t="shared" si="12"/>
        <v>0</v>
      </c>
      <c r="N62" s="198">
        <f>SUM(N63:N64)</f>
        <v>0</v>
      </c>
      <c r="O62" s="198">
        <f>SUM(O63:O64)</f>
        <v>0</v>
      </c>
      <c r="P62" s="198">
        <f>SUM(P63:P64)</f>
        <v>0</v>
      </c>
      <c r="Q62" s="198">
        <f t="shared" si="13"/>
        <v>0</v>
      </c>
      <c r="R62" s="198">
        <f>SUM(R63:R64)</f>
        <v>0</v>
      </c>
      <c r="S62" s="198">
        <f>SUM(S63:S64)</f>
        <v>0</v>
      </c>
      <c r="T62" s="198">
        <f>SUM(T63:T64)</f>
        <v>0</v>
      </c>
    </row>
    <row r="63" spans="2:20" ht="18" hidden="1">
      <c r="B63" s="195"/>
      <c r="C63" s="196"/>
      <c r="D63" s="199" t="s">
        <v>229</v>
      </c>
      <c r="E63" s="200">
        <f t="shared" si="0"/>
        <v>0</v>
      </c>
      <c r="F63" s="200">
        <v>0</v>
      </c>
      <c r="G63" s="200">
        <v>0</v>
      </c>
      <c r="H63" s="200">
        <v>0</v>
      </c>
      <c r="I63" s="200">
        <f t="shared" si="11"/>
        <v>0</v>
      </c>
      <c r="J63" s="200">
        <v>0</v>
      </c>
      <c r="K63" s="200">
        <v>0</v>
      </c>
      <c r="L63" s="200">
        <v>0</v>
      </c>
      <c r="M63" s="200">
        <f t="shared" si="12"/>
        <v>0</v>
      </c>
      <c r="N63" s="200">
        <v>0</v>
      </c>
      <c r="O63" s="200">
        <v>0</v>
      </c>
      <c r="P63" s="200">
        <v>0</v>
      </c>
      <c r="Q63" s="200">
        <f t="shared" si="13"/>
        <v>0</v>
      </c>
      <c r="R63" s="200">
        <v>0</v>
      </c>
      <c r="S63" s="200">
        <v>0</v>
      </c>
      <c r="T63" s="200">
        <v>0</v>
      </c>
    </row>
    <row r="64" spans="2:20" ht="18" hidden="1">
      <c r="B64" s="195"/>
      <c r="C64" s="196"/>
      <c r="D64" s="199" t="s">
        <v>230</v>
      </c>
      <c r="E64" s="198">
        <f t="shared" si="0"/>
        <v>0</v>
      </c>
      <c r="F64" s="200">
        <v>0</v>
      </c>
      <c r="G64" s="200">
        <v>0</v>
      </c>
      <c r="H64" s="200">
        <v>0</v>
      </c>
      <c r="I64" s="198">
        <f t="shared" si="11"/>
        <v>0</v>
      </c>
      <c r="J64" s="200">
        <v>0</v>
      </c>
      <c r="K64" s="200">
        <v>0</v>
      </c>
      <c r="L64" s="200">
        <v>0</v>
      </c>
      <c r="M64" s="198">
        <f t="shared" si="12"/>
        <v>0</v>
      </c>
      <c r="N64" s="200">
        <v>0</v>
      </c>
      <c r="O64" s="200">
        <v>0</v>
      </c>
      <c r="P64" s="200">
        <v>0</v>
      </c>
      <c r="Q64" s="198">
        <f t="shared" si="13"/>
        <v>0</v>
      </c>
      <c r="R64" s="200">
        <v>0</v>
      </c>
      <c r="S64" s="200">
        <v>0</v>
      </c>
      <c r="T64" s="200">
        <v>0</v>
      </c>
    </row>
    <row r="65" spans="2:20" ht="30" hidden="1">
      <c r="B65" s="209"/>
      <c r="C65" s="210" t="s">
        <v>285</v>
      </c>
      <c r="D65" s="214" t="s">
        <v>286</v>
      </c>
      <c r="E65" s="212">
        <f t="shared" si="0"/>
        <v>9700</v>
      </c>
      <c r="F65" s="213">
        <v>9700</v>
      </c>
      <c r="G65" s="200">
        <v>0</v>
      </c>
      <c r="H65" s="200">
        <v>0</v>
      </c>
      <c r="I65" s="212">
        <f t="shared" si="11"/>
        <v>10000</v>
      </c>
      <c r="J65" s="213">
        <v>10000</v>
      </c>
      <c r="K65" s="200">
        <v>0</v>
      </c>
      <c r="L65" s="200">
        <v>0</v>
      </c>
      <c r="M65" s="212">
        <f t="shared" si="12"/>
        <v>10300</v>
      </c>
      <c r="N65" s="213">
        <v>10300</v>
      </c>
      <c r="O65" s="200">
        <v>0</v>
      </c>
      <c r="P65" s="200">
        <v>0</v>
      </c>
      <c r="Q65" s="212">
        <f t="shared" si="13"/>
        <v>10300</v>
      </c>
      <c r="R65" s="213">
        <v>10300</v>
      </c>
      <c r="S65" s="200">
        <v>0</v>
      </c>
      <c r="T65" s="200">
        <v>0</v>
      </c>
    </row>
    <row r="66" spans="2:20" ht="31.5" hidden="1">
      <c r="B66" s="190" t="s">
        <v>287</v>
      </c>
      <c r="C66" s="191"/>
      <c r="D66" s="192" t="s">
        <v>288</v>
      </c>
      <c r="E66" s="207">
        <f t="shared" si="0"/>
        <v>15700</v>
      </c>
      <c r="F66" s="208">
        <f>SUM(F70:F76)</f>
        <v>15700</v>
      </c>
      <c r="G66" s="208">
        <f>SUM(G70:G76)</f>
        <v>0</v>
      </c>
      <c r="H66" s="208">
        <f>SUM(H70:H76)</f>
        <v>0</v>
      </c>
      <c r="I66" s="207">
        <f t="shared" si="11"/>
        <v>15700</v>
      </c>
      <c r="J66" s="208">
        <f>SUM(J70:J76)</f>
        <v>15700</v>
      </c>
      <c r="K66" s="208">
        <f>SUM(K70:K76)</f>
        <v>0</v>
      </c>
      <c r="L66" s="208">
        <f>SUM(L70:L76)</f>
        <v>0</v>
      </c>
      <c r="M66" s="207">
        <f t="shared" si="12"/>
        <v>16400</v>
      </c>
      <c r="N66" s="208">
        <f>SUM(N70:N76)</f>
        <v>16400</v>
      </c>
      <c r="O66" s="208">
        <f>SUM(O70:O76)</f>
        <v>0</v>
      </c>
      <c r="P66" s="208">
        <f>SUM(P70:P76)</f>
        <v>0</v>
      </c>
      <c r="Q66" s="207">
        <f t="shared" si="13"/>
        <v>16400</v>
      </c>
      <c r="R66" s="208">
        <f>SUM(R70:R76)</f>
        <v>16400</v>
      </c>
      <c r="S66" s="208">
        <f>SUM(S70:S76)</f>
        <v>0</v>
      </c>
      <c r="T66" s="208">
        <f>SUM(T70:T76)</f>
        <v>0</v>
      </c>
    </row>
    <row r="67" spans="2:20" ht="18" hidden="1">
      <c r="B67" s="195"/>
      <c r="C67" s="196"/>
      <c r="D67" s="197" t="s">
        <v>224</v>
      </c>
      <c r="E67" s="198">
        <f t="shared" si="0"/>
        <v>31</v>
      </c>
      <c r="F67" s="198">
        <f>SUM(F68:F69)</f>
        <v>31</v>
      </c>
      <c r="G67" s="198">
        <f>SUM(G68:G69)</f>
        <v>0</v>
      </c>
      <c r="H67" s="198">
        <f>SUM(H68:H69)</f>
        <v>0</v>
      </c>
      <c r="I67" s="198">
        <f t="shared" si="11"/>
        <v>31</v>
      </c>
      <c r="J67" s="198">
        <f>SUM(J68:J69)</f>
        <v>31</v>
      </c>
      <c r="K67" s="198">
        <f>SUM(K68:K69)</f>
        <v>0</v>
      </c>
      <c r="L67" s="198">
        <f>SUM(L68:L69)</f>
        <v>0</v>
      </c>
      <c r="M67" s="198">
        <f t="shared" si="12"/>
        <v>31</v>
      </c>
      <c r="N67" s="198">
        <f>SUM(N68:N69)</f>
        <v>31</v>
      </c>
      <c r="O67" s="198">
        <f>SUM(O68:O69)</f>
        <v>0</v>
      </c>
      <c r="P67" s="198">
        <f>SUM(P68:P69)</f>
        <v>0</v>
      </c>
      <c r="Q67" s="198">
        <f t="shared" si="13"/>
        <v>31</v>
      </c>
      <c r="R67" s="198">
        <f>SUM(R68:R69)</f>
        <v>31</v>
      </c>
      <c r="S67" s="198">
        <f>SUM(S68:S69)</f>
        <v>0</v>
      </c>
      <c r="T67" s="198">
        <f>SUM(T68:T69)</f>
        <v>0</v>
      </c>
    </row>
    <row r="68" spans="2:20" ht="18" hidden="1">
      <c r="B68" s="195"/>
      <c r="C68" s="196"/>
      <c r="D68" s="199" t="s">
        <v>229</v>
      </c>
      <c r="E68" s="200">
        <f t="shared" si="0"/>
        <v>0</v>
      </c>
      <c r="F68" s="200">
        <v>0</v>
      </c>
      <c r="G68" s="200">
        <v>0</v>
      </c>
      <c r="H68" s="200">
        <v>0</v>
      </c>
      <c r="I68" s="200">
        <f t="shared" si="11"/>
        <v>0</v>
      </c>
      <c r="J68" s="200">
        <v>0</v>
      </c>
      <c r="K68" s="200">
        <v>0</v>
      </c>
      <c r="L68" s="200">
        <v>0</v>
      </c>
      <c r="M68" s="200">
        <f t="shared" si="12"/>
        <v>0</v>
      </c>
      <c r="N68" s="200">
        <v>0</v>
      </c>
      <c r="O68" s="200">
        <v>0</v>
      </c>
      <c r="P68" s="200">
        <v>0</v>
      </c>
      <c r="Q68" s="200">
        <f t="shared" si="13"/>
        <v>0</v>
      </c>
      <c r="R68" s="200">
        <v>0</v>
      </c>
      <c r="S68" s="200">
        <v>0</v>
      </c>
      <c r="T68" s="200">
        <v>0</v>
      </c>
    </row>
    <row r="69" spans="2:20" ht="18" hidden="1">
      <c r="B69" s="195"/>
      <c r="C69" s="196"/>
      <c r="D69" s="199" t="s">
        <v>230</v>
      </c>
      <c r="E69" s="198">
        <f t="shared" si="0"/>
        <v>31</v>
      </c>
      <c r="F69" s="200">
        <v>31</v>
      </c>
      <c r="G69" s="200">
        <v>0</v>
      </c>
      <c r="H69" s="200">
        <v>0</v>
      </c>
      <c r="I69" s="198">
        <f t="shared" si="11"/>
        <v>31</v>
      </c>
      <c r="J69" s="200">
        <v>31</v>
      </c>
      <c r="K69" s="200">
        <v>0</v>
      </c>
      <c r="L69" s="200">
        <v>0</v>
      </c>
      <c r="M69" s="198">
        <f t="shared" si="12"/>
        <v>31</v>
      </c>
      <c r="N69" s="200">
        <v>31</v>
      </c>
      <c r="O69" s="200">
        <v>0</v>
      </c>
      <c r="P69" s="200">
        <v>0</v>
      </c>
      <c r="Q69" s="198">
        <f t="shared" si="13"/>
        <v>31</v>
      </c>
      <c r="R69" s="200">
        <v>31</v>
      </c>
      <c r="S69" s="200">
        <v>0</v>
      </c>
      <c r="T69" s="200">
        <v>0</v>
      </c>
    </row>
    <row r="70" spans="2:20" ht="45" hidden="1">
      <c r="B70" s="209"/>
      <c r="C70" s="210" t="s">
        <v>289</v>
      </c>
      <c r="D70" s="214" t="s">
        <v>290</v>
      </c>
      <c r="E70" s="212">
        <f t="shared" si="0"/>
        <v>2800</v>
      </c>
      <c r="F70" s="213">
        <v>2800</v>
      </c>
      <c r="G70" s="200">
        <v>0</v>
      </c>
      <c r="H70" s="200">
        <v>0</v>
      </c>
      <c r="I70" s="212">
        <f t="shared" si="11"/>
        <v>2800</v>
      </c>
      <c r="J70" s="213">
        <v>2800</v>
      </c>
      <c r="K70" s="200">
        <v>0</v>
      </c>
      <c r="L70" s="200">
        <v>0</v>
      </c>
      <c r="M70" s="212">
        <f t="shared" si="12"/>
        <v>3000</v>
      </c>
      <c r="N70" s="213">
        <v>3000</v>
      </c>
      <c r="O70" s="200">
        <v>0</v>
      </c>
      <c r="P70" s="200">
        <v>0</v>
      </c>
      <c r="Q70" s="212">
        <f t="shared" si="13"/>
        <v>3000</v>
      </c>
      <c r="R70" s="213">
        <v>3000</v>
      </c>
      <c r="S70" s="200">
        <v>0</v>
      </c>
      <c r="T70" s="200">
        <v>0</v>
      </c>
    </row>
    <row r="71" spans="2:20" ht="15.75" hidden="1">
      <c r="B71" s="209"/>
      <c r="C71" s="210" t="s">
        <v>291</v>
      </c>
      <c r="D71" s="214" t="s">
        <v>292</v>
      </c>
      <c r="E71" s="212">
        <f t="shared" si="0"/>
        <v>1400</v>
      </c>
      <c r="F71" s="213">
        <v>1400</v>
      </c>
      <c r="G71" s="200">
        <v>0</v>
      </c>
      <c r="H71" s="200">
        <v>0</v>
      </c>
      <c r="I71" s="212">
        <f t="shared" si="11"/>
        <v>1400</v>
      </c>
      <c r="J71" s="213">
        <v>1400</v>
      </c>
      <c r="K71" s="200">
        <v>0</v>
      </c>
      <c r="L71" s="200">
        <v>0</v>
      </c>
      <c r="M71" s="212">
        <f t="shared" si="12"/>
        <v>1400</v>
      </c>
      <c r="N71" s="213">
        <v>1400</v>
      </c>
      <c r="O71" s="200">
        <v>0</v>
      </c>
      <c r="P71" s="200">
        <v>0</v>
      </c>
      <c r="Q71" s="212">
        <f t="shared" si="13"/>
        <v>1400</v>
      </c>
      <c r="R71" s="213">
        <v>1400</v>
      </c>
      <c r="S71" s="200">
        <v>0</v>
      </c>
      <c r="T71" s="200">
        <v>0</v>
      </c>
    </row>
    <row r="72" spans="2:20" ht="15.75" hidden="1">
      <c r="B72" s="209"/>
      <c r="C72" s="210" t="s">
        <v>293</v>
      </c>
      <c r="D72" s="214" t="s">
        <v>294</v>
      </c>
      <c r="E72" s="212">
        <f t="shared" si="0"/>
        <v>9500</v>
      </c>
      <c r="F72" s="213">
        <v>9500</v>
      </c>
      <c r="G72" s="200">
        <v>0</v>
      </c>
      <c r="H72" s="200">
        <v>0</v>
      </c>
      <c r="I72" s="212">
        <f t="shared" si="11"/>
        <v>9500</v>
      </c>
      <c r="J72" s="213">
        <v>9500</v>
      </c>
      <c r="K72" s="200">
        <v>0</v>
      </c>
      <c r="L72" s="200">
        <v>0</v>
      </c>
      <c r="M72" s="212">
        <f t="shared" si="12"/>
        <v>10000</v>
      </c>
      <c r="N72" s="213">
        <v>10000</v>
      </c>
      <c r="O72" s="200">
        <v>0</v>
      </c>
      <c r="P72" s="200">
        <v>0</v>
      </c>
      <c r="Q72" s="212">
        <f t="shared" si="13"/>
        <v>10000</v>
      </c>
      <c r="R72" s="213">
        <v>10000</v>
      </c>
      <c r="S72" s="200">
        <v>0</v>
      </c>
      <c r="T72" s="200">
        <v>0</v>
      </c>
    </row>
    <row r="73" spans="2:20" ht="49.5" hidden="1" customHeight="1">
      <c r="B73" s="209"/>
      <c r="C73" s="210" t="s">
        <v>295</v>
      </c>
      <c r="D73" s="214" t="s">
        <v>296</v>
      </c>
      <c r="E73" s="212">
        <f t="shared" ref="E73:E101" si="14">SUM(F73:H73)</f>
        <v>40</v>
      </c>
      <c r="F73" s="213">
        <v>40</v>
      </c>
      <c r="G73" s="200">
        <v>0</v>
      </c>
      <c r="H73" s="200">
        <v>0</v>
      </c>
      <c r="I73" s="212">
        <f t="shared" si="11"/>
        <v>40</v>
      </c>
      <c r="J73" s="213">
        <v>40</v>
      </c>
      <c r="K73" s="200">
        <v>0</v>
      </c>
      <c r="L73" s="200">
        <v>0</v>
      </c>
      <c r="M73" s="212">
        <f t="shared" si="12"/>
        <v>40</v>
      </c>
      <c r="N73" s="213">
        <v>40</v>
      </c>
      <c r="O73" s="200">
        <v>0</v>
      </c>
      <c r="P73" s="200">
        <v>0</v>
      </c>
      <c r="Q73" s="212">
        <f t="shared" si="13"/>
        <v>40</v>
      </c>
      <c r="R73" s="213">
        <v>40</v>
      </c>
      <c r="S73" s="200">
        <v>0</v>
      </c>
      <c r="T73" s="200">
        <v>0</v>
      </c>
    </row>
    <row r="74" spans="2:20" ht="15.75" hidden="1">
      <c r="B74" s="209"/>
      <c r="C74" s="210" t="s">
        <v>297</v>
      </c>
      <c r="D74" s="214" t="s">
        <v>298</v>
      </c>
      <c r="E74" s="212">
        <f t="shared" si="14"/>
        <v>40</v>
      </c>
      <c r="F74" s="213">
        <v>40</v>
      </c>
      <c r="G74" s="200">
        <v>0</v>
      </c>
      <c r="H74" s="200">
        <v>0</v>
      </c>
      <c r="I74" s="212">
        <f t="shared" si="11"/>
        <v>40</v>
      </c>
      <c r="J74" s="213">
        <v>40</v>
      </c>
      <c r="K74" s="200">
        <v>0</v>
      </c>
      <c r="L74" s="200">
        <v>0</v>
      </c>
      <c r="M74" s="212">
        <f t="shared" si="12"/>
        <v>40</v>
      </c>
      <c r="N74" s="213">
        <v>40</v>
      </c>
      <c r="O74" s="200">
        <v>0</v>
      </c>
      <c r="P74" s="200">
        <v>0</v>
      </c>
      <c r="Q74" s="212">
        <f t="shared" si="13"/>
        <v>40</v>
      </c>
      <c r="R74" s="213">
        <v>40</v>
      </c>
      <c r="S74" s="200">
        <v>0</v>
      </c>
      <c r="T74" s="200">
        <v>0</v>
      </c>
    </row>
    <row r="75" spans="2:20" ht="41.25" hidden="1" customHeight="1">
      <c r="B75" s="209"/>
      <c r="C75" s="210" t="s">
        <v>299</v>
      </c>
      <c r="D75" s="214" t="s">
        <v>300</v>
      </c>
      <c r="E75" s="212">
        <f t="shared" si="14"/>
        <v>1510</v>
      </c>
      <c r="F75" s="213">
        <v>1510</v>
      </c>
      <c r="G75" s="200">
        <v>0</v>
      </c>
      <c r="H75" s="200">
        <v>0</v>
      </c>
      <c r="I75" s="212">
        <f t="shared" si="11"/>
        <v>1510</v>
      </c>
      <c r="J75" s="213">
        <v>1510</v>
      </c>
      <c r="K75" s="200">
        <v>0</v>
      </c>
      <c r="L75" s="200">
        <v>0</v>
      </c>
      <c r="M75" s="212">
        <f t="shared" si="12"/>
        <v>1510</v>
      </c>
      <c r="N75" s="213">
        <v>1510</v>
      </c>
      <c r="O75" s="200">
        <v>0</v>
      </c>
      <c r="P75" s="200">
        <v>0</v>
      </c>
      <c r="Q75" s="212">
        <f t="shared" si="13"/>
        <v>1510</v>
      </c>
      <c r="R75" s="213">
        <v>1510</v>
      </c>
      <c r="S75" s="200">
        <v>0</v>
      </c>
      <c r="T75" s="200">
        <v>0</v>
      </c>
    </row>
    <row r="76" spans="2:20" ht="60" hidden="1">
      <c r="B76" s="209"/>
      <c r="C76" s="210" t="s">
        <v>301</v>
      </c>
      <c r="D76" s="214" t="s">
        <v>302</v>
      </c>
      <c r="E76" s="212">
        <f t="shared" si="14"/>
        <v>410</v>
      </c>
      <c r="F76" s="213">
        <v>410</v>
      </c>
      <c r="G76" s="200">
        <v>0</v>
      </c>
      <c r="H76" s="200">
        <v>0</v>
      </c>
      <c r="I76" s="212">
        <f t="shared" si="11"/>
        <v>410</v>
      </c>
      <c r="J76" s="213">
        <v>410</v>
      </c>
      <c r="K76" s="200">
        <v>0</v>
      </c>
      <c r="L76" s="200">
        <v>0</v>
      </c>
      <c r="M76" s="212">
        <f t="shared" si="12"/>
        <v>410</v>
      </c>
      <c r="N76" s="213">
        <v>410</v>
      </c>
      <c r="O76" s="200">
        <v>0</v>
      </c>
      <c r="P76" s="200">
        <v>0</v>
      </c>
      <c r="Q76" s="212">
        <f t="shared" si="13"/>
        <v>410</v>
      </c>
      <c r="R76" s="213">
        <v>410</v>
      </c>
      <c r="S76" s="200">
        <v>0</v>
      </c>
      <c r="T76" s="200">
        <v>0</v>
      </c>
    </row>
    <row r="77" spans="2:20" ht="31.5">
      <c r="B77" s="190" t="s">
        <v>303</v>
      </c>
      <c r="C77" s="191"/>
      <c r="D77" s="192" t="s">
        <v>304</v>
      </c>
      <c r="E77" s="207">
        <f t="shared" si="14"/>
        <v>10100</v>
      </c>
      <c r="F77" s="208">
        <f>SUM(F81:F84)</f>
        <v>10100</v>
      </c>
      <c r="G77" s="208">
        <f>SUM(G81:G84)</f>
        <v>0</v>
      </c>
      <c r="H77" s="208">
        <f>SUM(H81:H84)</f>
        <v>0</v>
      </c>
      <c r="I77" s="207">
        <f t="shared" si="11"/>
        <v>10100</v>
      </c>
      <c r="J77" s="208">
        <f>SUM(J81:J84)</f>
        <v>10100</v>
      </c>
      <c r="K77" s="208">
        <f>SUM(K81:K84)</f>
        <v>0</v>
      </c>
      <c r="L77" s="208">
        <f>SUM(L81:L84)</f>
        <v>0</v>
      </c>
      <c r="M77" s="207">
        <f t="shared" si="12"/>
        <v>11300</v>
      </c>
      <c r="N77" s="208">
        <f>SUM(N81:N84)</f>
        <v>11300</v>
      </c>
      <c r="O77" s="208">
        <f>SUM(O81:O84)</f>
        <v>0</v>
      </c>
      <c r="P77" s="208">
        <f>SUM(P81:P84)</f>
        <v>0</v>
      </c>
      <c r="Q77" s="207">
        <f t="shared" si="13"/>
        <v>11300</v>
      </c>
      <c r="R77" s="208">
        <f>SUM(R81:R84)</f>
        <v>11300</v>
      </c>
      <c r="S77" s="208">
        <f>SUM(S81:S84)</f>
        <v>0</v>
      </c>
      <c r="T77" s="208">
        <f>SUM(T81:T84)</f>
        <v>0</v>
      </c>
    </row>
    <row r="78" spans="2:20" ht="18">
      <c r="B78" s="195"/>
      <c r="C78" s="196"/>
      <c r="D78" s="197" t="s">
        <v>224</v>
      </c>
      <c r="E78" s="198">
        <f t="shared" si="14"/>
        <v>0</v>
      </c>
      <c r="F78" s="198">
        <f>SUM(F79:F80)</f>
        <v>0</v>
      </c>
      <c r="G78" s="198">
        <f>SUM(G79:G80)</f>
        <v>0</v>
      </c>
      <c r="H78" s="198">
        <f>SUM(H79:H80)</f>
        <v>0</v>
      </c>
      <c r="I78" s="198">
        <f t="shared" si="11"/>
        <v>0</v>
      </c>
      <c r="J78" s="198">
        <f>SUM(J79:J80)</f>
        <v>0</v>
      </c>
      <c r="K78" s="198">
        <f>SUM(K79:K80)</f>
        <v>0</v>
      </c>
      <c r="L78" s="198">
        <f>SUM(L79:L80)</f>
        <v>0</v>
      </c>
      <c r="M78" s="198">
        <f t="shared" si="12"/>
        <v>0</v>
      </c>
      <c r="N78" s="198">
        <f>SUM(N79:N80)</f>
        <v>0</v>
      </c>
      <c r="O78" s="198">
        <f>SUM(O79:O80)</f>
        <v>0</v>
      </c>
      <c r="P78" s="198">
        <f>SUM(P79:P80)</f>
        <v>0</v>
      </c>
      <c r="Q78" s="198">
        <f t="shared" si="13"/>
        <v>0</v>
      </c>
      <c r="R78" s="198">
        <f>SUM(R79:R80)</f>
        <v>0</v>
      </c>
      <c r="S78" s="198">
        <f>SUM(S79:S80)</f>
        <v>0</v>
      </c>
      <c r="T78" s="198">
        <f>SUM(T79:T80)</f>
        <v>0</v>
      </c>
    </row>
    <row r="79" spans="2:20" ht="18">
      <c r="B79" s="195"/>
      <c r="C79" s="196"/>
      <c r="D79" s="199" t="s">
        <v>229</v>
      </c>
      <c r="E79" s="200">
        <f t="shared" si="14"/>
        <v>0</v>
      </c>
      <c r="F79" s="200">
        <v>0</v>
      </c>
      <c r="G79" s="200">
        <v>0</v>
      </c>
      <c r="H79" s="200">
        <v>0</v>
      </c>
      <c r="I79" s="200">
        <f t="shared" si="11"/>
        <v>0</v>
      </c>
      <c r="J79" s="200">
        <v>0</v>
      </c>
      <c r="K79" s="200">
        <v>0</v>
      </c>
      <c r="L79" s="200">
        <v>0</v>
      </c>
      <c r="M79" s="200">
        <f t="shared" si="12"/>
        <v>0</v>
      </c>
      <c r="N79" s="200">
        <v>0</v>
      </c>
      <c r="O79" s="200">
        <v>0</v>
      </c>
      <c r="P79" s="200">
        <v>0</v>
      </c>
      <c r="Q79" s="200">
        <f t="shared" si="13"/>
        <v>0</v>
      </c>
      <c r="R79" s="200">
        <v>0</v>
      </c>
      <c r="S79" s="200">
        <v>0</v>
      </c>
      <c r="T79" s="200">
        <v>0</v>
      </c>
    </row>
    <row r="80" spans="2:20" ht="18">
      <c r="B80" s="195"/>
      <c r="C80" s="196"/>
      <c r="D80" s="199" t="s">
        <v>230</v>
      </c>
      <c r="E80" s="198">
        <f t="shared" si="14"/>
        <v>0</v>
      </c>
      <c r="F80" s="200">
        <v>0</v>
      </c>
      <c r="G80" s="200">
        <v>0</v>
      </c>
      <c r="H80" s="200">
        <v>0</v>
      </c>
      <c r="I80" s="198">
        <f t="shared" si="11"/>
        <v>0</v>
      </c>
      <c r="J80" s="200">
        <v>0</v>
      </c>
      <c r="K80" s="200">
        <v>0</v>
      </c>
      <c r="L80" s="200">
        <v>0</v>
      </c>
      <c r="M80" s="198">
        <f t="shared" si="12"/>
        <v>0</v>
      </c>
      <c r="N80" s="200">
        <v>0</v>
      </c>
      <c r="O80" s="200">
        <v>0</v>
      </c>
      <c r="P80" s="200">
        <v>0</v>
      </c>
      <c r="Q80" s="198">
        <f t="shared" si="13"/>
        <v>0</v>
      </c>
      <c r="R80" s="200">
        <v>0</v>
      </c>
      <c r="S80" s="200">
        <v>0</v>
      </c>
      <c r="T80" s="200">
        <v>0</v>
      </c>
    </row>
    <row r="81" spans="2:20" ht="60">
      <c r="B81" s="209"/>
      <c r="C81" s="215" t="s">
        <v>305</v>
      </c>
      <c r="D81" s="214" t="s">
        <v>306</v>
      </c>
      <c r="E81" s="212">
        <f t="shared" si="14"/>
        <v>2100</v>
      </c>
      <c r="F81" s="213">
        <v>2100</v>
      </c>
      <c r="G81" s="200">
        <v>0</v>
      </c>
      <c r="H81" s="200">
        <v>0</v>
      </c>
      <c r="I81" s="212">
        <f t="shared" si="11"/>
        <v>2100</v>
      </c>
      <c r="J81" s="213">
        <v>2100</v>
      </c>
      <c r="K81" s="200">
        <v>0</v>
      </c>
      <c r="L81" s="200">
        <v>0</v>
      </c>
      <c r="M81" s="212">
        <f t="shared" si="12"/>
        <v>2100</v>
      </c>
      <c r="N81" s="213">
        <v>2100</v>
      </c>
      <c r="O81" s="200">
        <v>0</v>
      </c>
      <c r="P81" s="200">
        <v>0</v>
      </c>
      <c r="Q81" s="212">
        <f t="shared" si="13"/>
        <v>2100</v>
      </c>
      <c r="R81" s="213">
        <v>2100</v>
      </c>
      <c r="S81" s="200">
        <v>0</v>
      </c>
      <c r="T81" s="200">
        <v>0</v>
      </c>
    </row>
    <row r="82" spans="2:20" ht="30">
      <c r="B82" s="209"/>
      <c r="C82" s="215" t="s">
        <v>307</v>
      </c>
      <c r="D82" s="214" t="s">
        <v>308</v>
      </c>
      <c r="E82" s="212">
        <f t="shared" si="14"/>
        <v>3550</v>
      </c>
      <c r="F82" s="213">
        <v>3550</v>
      </c>
      <c r="G82" s="213">
        <v>0</v>
      </c>
      <c r="H82" s="213">
        <v>0</v>
      </c>
      <c r="I82" s="212">
        <f t="shared" si="11"/>
        <v>3550</v>
      </c>
      <c r="J82" s="213">
        <v>3550</v>
      </c>
      <c r="K82" s="213">
        <v>0</v>
      </c>
      <c r="L82" s="213">
        <v>0</v>
      </c>
      <c r="M82" s="212">
        <f t="shared" si="12"/>
        <v>3600</v>
      </c>
      <c r="N82" s="213">
        <v>3600</v>
      </c>
      <c r="O82" s="213">
        <v>0</v>
      </c>
      <c r="P82" s="213">
        <v>0</v>
      </c>
      <c r="Q82" s="212">
        <f t="shared" si="13"/>
        <v>3600</v>
      </c>
      <c r="R82" s="213">
        <v>3600</v>
      </c>
      <c r="S82" s="213">
        <v>0</v>
      </c>
      <c r="T82" s="213">
        <v>0</v>
      </c>
    </row>
    <row r="83" spans="2:20" ht="30">
      <c r="B83" s="209"/>
      <c r="C83" s="215" t="s">
        <v>309</v>
      </c>
      <c r="D83" s="214" t="s">
        <v>310</v>
      </c>
      <c r="E83" s="212">
        <f t="shared" si="14"/>
        <v>2450</v>
      </c>
      <c r="F83" s="213">
        <v>2450</v>
      </c>
      <c r="G83" s="213">
        <v>0</v>
      </c>
      <c r="H83" s="213">
        <v>0</v>
      </c>
      <c r="I83" s="212">
        <f t="shared" si="11"/>
        <v>2450</v>
      </c>
      <c r="J83" s="213">
        <v>2450</v>
      </c>
      <c r="K83" s="213">
        <v>0</v>
      </c>
      <c r="L83" s="213">
        <v>0</v>
      </c>
      <c r="M83" s="212">
        <f t="shared" si="12"/>
        <v>3000</v>
      </c>
      <c r="N83" s="213">
        <v>3000</v>
      </c>
      <c r="O83" s="213">
        <v>0</v>
      </c>
      <c r="P83" s="213">
        <v>0</v>
      </c>
      <c r="Q83" s="212">
        <f t="shared" si="13"/>
        <v>3000</v>
      </c>
      <c r="R83" s="213">
        <v>3000</v>
      </c>
      <c r="S83" s="213">
        <v>0</v>
      </c>
      <c r="T83" s="213">
        <v>0</v>
      </c>
    </row>
    <row r="84" spans="2:20" ht="61.5" customHeight="1">
      <c r="B84" s="209"/>
      <c r="C84" s="215" t="s">
        <v>311</v>
      </c>
      <c r="D84" s="214" t="s">
        <v>312</v>
      </c>
      <c r="E84" s="212">
        <f t="shared" si="14"/>
        <v>2000</v>
      </c>
      <c r="F84" s="213">
        <v>2000</v>
      </c>
      <c r="G84" s="213">
        <v>0</v>
      </c>
      <c r="H84" s="213">
        <v>0</v>
      </c>
      <c r="I84" s="212">
        <f t="shared" si="11"/>
        <v>2000</v>
      </c>
      <c r="J84" s="213">
        <v>2000</v>
      </c>
      <c r="K84" s="213">
        <v>0</v>
      </c>
      <c r="L84" s="213">
        <v>0</v>
      </c>
      <c r="M84" s="212">
        <f t="shared" si="12"/>
        <v>2600</v>
      </c>
      <c r="N84" s="213">
        <v>2600</v>
      </c>
      <c r="O84" s="213">
        <v>0</v>
      </c>
      <c r="P84" s="213">
        <v>0</v>
      </c>
      <c r="Q84" s="212">
        <f t="shared" si="13"/>
        <v>2600</v>
      </c>
      <c r="R84" s="213">
        <v>2600</v>
      </c>
      <c r="S84" s="213">
        <v>0</v>
      </c>
      <c r="T84" s="213">
        <v>0</v>
      </c>
    </row>
    <row r="85" spans="2:20" ht="31.5">
      <c r="B85" s="190" t="s">
        <v>313</v>
      </c>
      <c r="C85" s="191"/>
      <c r="D85" s="192" t="s">
        <v>314</v>
      </c>
      <c r="E85" s="207">
        <f t="shared" si="14"/>
        <v>7100</v>
      </c>
      <c r="F85" s="208">
        <f>SUM(F89:F94)</f>
        <v>7100</v>
      </c>
      <c r="G85" s="208">
        <f>SUM(G89:G94)</f>
        <v>0</v>
      </c>
      <c r="H85" s="208">
        <f>SUM(H89:H94)</f>
        <v>0</v>
      </c>
      <c r="I85" s="207">
        <f t="shared" si="11"/>
        <v>7100</v>
      </c>
      <c r="J85" s="208">
        <f>SUM(J89:J94)</f>
        <v>7100</v>
      </c>
      <c r="K85" s="208">
        <f>SUM(K89:K94)</f>
        <v>0</v>
      </c>
      <c r="L85" s="208">
        <f>SUM(L89:L94)</f>
        <v>0</v>
      </c>
      <c r="M85" s="207">
        <f t="shared" si="12"/>
        <v>7300</v>
      </c>
      <c r="N85" s="208">
        <f>SUM(N89:N94)</f>
        <v>7300</v>
      </c>
      <c r="O85" s="208">
        <f>SUM(O89:O94)</f>
        <v>0</v>
      </c>
      <c r="P85" s="208">
        <f>SUM(P89:P94)</f>
        <v>0</v>
      </c>
      <c r="Q85" s="207">
        <f t="shared" si="13"/>
        <v>7300</v>
      </c>
      <c r="R85" s="208">
        <f>SUM(R89:R94)</f>
        <v>7300</v>
      </c>
      <c r="S85" s="208">
        <f>SUM(S89:S94)</f>
        <v>0</v>
      </c>
      <c r="T85" s="208">
        <f>SUM(T89:T94)</f>
        <v>0</v>
      </c>
    </row>
    <row r="86" spans="2:20" ht="18">
      <c r="B86" s="195"/>
      <c r="C86" s="196"/>
      <c r="D86" s="197" t="s">
        <v>224</v>
      </c>
      <c r="E86" s="198">
        <f t="shared" si="14"/>
        <v>0</v>
      </c>
      <c r="F86" s="198">
        <f>SUM(F87:F88)</f>
        <v>0</v>
      </c>
      <c r="G86" s="198">
        <f>SUM(G87:G88)</f>
        <v>0</v>
      </c>
      <c r="H86" s="198">
        <f>SUM(H87:H88)</f>
        <v>0</v>
      </c>
      <c r="I86" s="198">
        <f t="shared" si="11"/>
        <v>0</v>
      </c>
      <c r="J86" s="198">
        <f>SUM(J87:J88)</f>
        <v>0</v>
      </c>
      <c r="K86" s="198">
        <f>SUM(K87:K88)</f>
        <v>0</v>
      </c>
      <c r="L86" s="198">
        <f>SUM(L87:L88)</f>
        <v>0</v>
      </c>
      <c r="M86" s="198">
        <f t="shared" si="12"/>
        <v>0</v>
      </c>
      <c r="N86" s="198">
        <f>SUM(N87:N88)</f>
        <v>0</v>
      </c>
      <c r="O86" s="198">
        <f>SUM(O87:O88)</f>
        <v>0</v>
      </c>
      <c r="P86" s="198">
        <f>SUM(P87:P88)</f>
        <v>0</v>
      </c>
      <c r="Q86" s="198">
        <f t="shared" si="13"/>
        <v>0</v>
      </c>
      <c r="R86" s="198">
        <f>SUM(R87:R88)</f>
        <v>0</v>
      </c>
      <c r="S86" s="198">
        <f>SUM(S87:S88)</f>
        <v>0</v>
      </c>
      <c r="T86" s="198">
        <f>SUM(T87:T88)</f>
        <v>0</v>
      </c>
    </row>
    <row r="87" spans="2:20" ht="18">
      <c r="B87" s="195"/>
      <c r="C87" s="196"/>
      <c r="D87" s="199" t="s">
        <v>229</v>
      </c>
      <c r="E87" s="200">
        <f t="shared" si="14"/>
        <v>0</v>
      </c>
      <c r="F87" s="200">
        <v>0</v>
      </c>
      <c r="G87" s="200">
        <v>0</v>
      </c>
      <c r="H87" s="200">
        <v>0</v>
      </c>
      <c r="I87" s="200">
        <f t="shared" si="11"/>
        <v>0</v>
      </c>
      <c r="J87" s="200">
        <v>0</v>
      </c>
      <c r="K87" s="200">
        <v>0</v>
      </c>
      <c r="L87" s="200">
        <v>0</v>
      </c>
      <c r="M87" s="200">
        <f t="shared" si="12"/>
        <v>0</v>
      </c>
      <c r="N87" s="200">
        <v>0</v>
      </c>
      <c r="O87" s="200">
        <v>0</v>
      </c>
      <c r="P87" s="200">
        <v>0</v>
      </c>
      <c r="Q87" s="200">
        <f t="shared" si="13"/>
        <v>0</v>
      </c>
      <c r="R87" s="200">
        <v>0</v>
      </c>
      <c r="S87" s="200">
        <v>0</v>
      </c>
      <c r="T87" s="200">
        <v>0</v>
      </c>
    </row>
    <row r="88" spans="2:20" ht="18">
      <c r="B88" s="195"/>
      <c r="C88" s="196"/>
      <c r="D88" s="199" t="s">
        <v>230</v>
      </c>
      <c r="E88" s="198">
        <f t="shared" si="14"/>
        <v>0</v>
      </c>
      <c r="F88" s="200">
        <v>0</v>
      </c>
      <c r="G88" s="200">
        <v>0</v>
      </c>
      <c r="H88" s="200">
        <v>0</v>
      </c>
      <c r="I88" s="198">
        <f t="shared" si="11"/>
        <v>0</v>
      </c>
      <c r="J88" s="200">
        <v>0</v>
      </c>
      <c r="K88" s="200">
        <v>0</v>
      </c>
      <c r="L88" s="200">
        <v>0</v>
      </c>
      <c r="M88" s="198">
        <f t="shared" si="12"/>
        <v>0</v>
      </c>
      <c r="N88" s="200">
        <v>0</v>
      </c>
      <c r="O88" s="200">
        <v>0</v>
      </c>
      <c r="P88" s="200">
        <v>0</v>
      </c>
      <c r="Q88" s="198">
        <f t="shared" si="13"/>
        <v>0</v>
      </c>
      <c r="R88" s="200">
        <v>0</v>
      </c>
      <c r="S88" s="200">
        <v>0</v>
      </c>
      <c r="T88" s="200">
        <v>0</v>
      </c>
    </row>
    <row r="89" spans="2:20" ht="37.5" customHeight="1">
      <c r="B89" s="209"/>
      <c r="C89" s="215" t="s">
        <v>315</v>
      </c>
      <c r="D89" s="214" t="s">
        <v>316</v>
      </c>
      <c r="E89" s="212">
        <f t="shared" si="14"/>
        <v>5210</v>
      </c>
      <c r="F89" s="213">
        <v>5210</v>
      </c>
      <c r="G89" s="213">
        <v>0</v>
      </c>
      <c r="H89" s="213">
        <v>0</v>
      </c>
      <c r="I89" s="212">
        <f t="shared" si="11"/>
        <v>5210</v>
      </c>
      <c r="J89" s="213">
        <v>5210</v>
      </c>
      <c r="K89" s="213">
        <v>0</v>
      </c>
      <c r="L89" s="213">
        <v>0</v>
      </c>
      <c r="M89" s="212">
        <f t="shared" si="12"/>
        <v>5310</v>
      </c>
      <c r="N89" s="213">
        <v>5310</v>
      </c>
      <c r="O89" s="213">
        <v>0</v>
      </c>
      <c r="P89" s="213">
        <v>0</v>
      </c>
      <c r="Q89" s="212">
        <f t="shared" si="13"/>
        <v>5310</v>
      </c>
      <c r="R89" s="213">
        <v>5310</v>
      </c>
      <c r="S89" s="213">
        <v>0</v>
      </c>
      <c r="T89" s="213">
        <v>0</v>
      </c>
    </row>
    <row r="90" spans="2:20">
      <c r="B90" s="209"/>
      <c r="C90" s="215" t="s">
        <v>317</v>
      </c>
      <c r="D90" s="214" t="s">
        <v>318</v>
      </c>
      <c r="E90" s="212">
        <f t="shared" si="14"/>
        <v>415</v>
      </c>
      <c r="F90" s="213">
        <v>415</v>
      </c>
      <c r="G90" s="213">
        <v>0</v>
      </c>
      <c r="H90" s="213">
        <v>0</v>
      </c>
      <c r="I90" s="212">
        <f t="shared" si="11"/>
        <v>415</v>
      </c>
      <c r="J90" s="213">
        <v>415</v>
      </c>
      <c r="K90" s="213">
        <v>0</v>
      </c>
      <c r="L90" s="213">
        <v>0</v>
      </c>
      <c r="M90" s="212">
        <f t="shared" si="12"/>
        <v>415</v>
      </c>
      <c r="N90" s="213">
        <v>415</v>
      </c>
      <c r="O90" s="213">
        <v>0</v>
      </c>
      <c r="P90" s="213">
        <v>0</v>
      </c>
      <c r="Q90" s="212">
        <f t="shared" si="13"/>
        <v>415</v>
      </c>
      <c r="R90" s="213">
        <v>415</v>
      </c>
      <c r="S90" s="213">
        <v>0</v>
      </c>
      <c r="T90" s="213">
        <v>0</v>
      </c>
    </row>
    <row r="91" spans="2:20" ht="45">
      <c r="B91" s="209"/>
      <c r="C91" s="215" t="s">
        <v>319</v>
      </c>
      <c r="D91" s="214" t="s">
        <v>320</v>
      </c>
      <c r="E91" s="212">
        <f t="shared" si="14"/>
        <v>380</v>
      </c>
      <c r="F91" s="213">
        <v>380</v>
      </c>
      <c r="G91" s="213">
        <v>0</v>
      </c>
      <c r="H91" s="213">
        <v>0</v>
      </c>
      <c r="I91" s="212">
        <f t="shared" si="11"/>
        <v>380</v>
      </c>
      <c r="J91" s="213">
        <v>380</v>
      </c>
      <c r="K91" s="213">
        <v>0</v>
      </c>
      <c r="L91" s="213">
        <v>0</v>
      </c>
      <c r="M91" s="212">
        <f t="shared" si="12"/>
        <v>380</v>
      </c>
      <c r="N91" s="213">
        <v>380</v>
      </c>
      <c r="O91" s="213">
        <v>0</v>
      </c>
      <c r="P91" s="213">
        <v>0</v>
      </c>
      <c r="Q91" s="212">
        <f t="shared" si="13"/>
        <v>380</v>
      </c>
      <c r="R91" s="213">
        <v>380</v>
      </c>
      <c r="S91" s="213">
        <v>0</v>
      </c>
      <c r="T91" s="213">
        <v>0</v>
      </c>
    </row>
    <row r="92" spans="2:20" ht="30">
      <c r="B92" s="209"/>
      <c r="C92" s="215" t="s">
        <v>321</v>
      </c>
      <c r="D92" s="214" t="s">
        <v>322</v>
      </c>
      <c r="E92" s="212">
        <f t="shared" si="14"/>
        <v>800</v>
      </c>
      <c r="F92" s="213">
        <v>800</v>
      </c>
      <c r="G92" s="213">
        <v>0</v>
      </c>
      <c r="H92" s="213">
        <v>0</v>
      </c>
      <c r="I92" s="212">
        <f t="shared" si="11"/>
        <v>800</v>
      </c>
      <c r="J92" s="213">
        <v>800</v>
      </c>
      <c r="K92" s="213">
        <v>0</v>
      </c>
      <c r="L92" s="213">
        <v>0</v>
      </c>
      <c r="M92" s="212">
        <f t="shared" si="12"/>
        <v>800</v>
      </c>
      <c r="N92" s="213">
        <v>800</v>
      </c>
      <c r="O92" s="213">
        <v>0</v>
      </c>
      <c r="P92" s="213">
        <v>0</v>
      </c>
      <c r="Q92" s="212">
        <f t="shared" si="13"/>
        <v>800</v>
      </c>
      <c r="R92" s="213">
        <v>800</v>
      </c>
      <c r="S92" s="213">
        <v>0</v>
      </c>
      <c r="T92" s="213">
        <v>0</v>
      </c>
    </row>
    <row r="93" spans="2:20">
      <c r="B93" s="209"/>
      <c r="C93" s="215" t="s">
        <v>323</v>
      </c>
      <c r="D93" s="214" t="s">
        <v>324</v>
      </c>
      <c r="E93" s="212">
        <f t="shared" si="14"/>
        <v>95</v>
      </c>
      <c r="F93" s="213">
        <v>95</v>
      </c>
      <c r="G93" s="213">
        <v>0</v>
      </c>
      <c r="H93" s="213">
        <v>0</v>
      </c>
      <c r="I93" s="212">
        <f t="shared" si="11"/>
        <v>95</v>
      </c>
      <c r="J93" s="213">
        <v>95</v>
      </c>
      <c r="K93" s="213">
        <v>0</v>
      </c>
      <c r="L93" s="213">
        <v>0</v>
      </c>
      <c r="M93" s="212">
        <f t="shared" si="12"/>
        <v>95</v>
      </c>
      <c r="N93" s="213">
        <v>95</v>
      </c>
      <c r="O93" s="213">
        <v>0</v>
      </c>
      <c r="P93" s="213">
        <v>0</v>
      </c>
      <c r="Q93" s="212">
        <f t="shared" si="13"/>
        <v>95</v>
      </c>
      <c r="R93" s="213">
        <v>95</v>
      </c>
      <c r="S93" s="213">
        <v>0</v>
      </c>
      <c r="T93" s="213">
        <v>0</v>
      </c>
    </row>
    <row r="94" spans="2:20" ht="132" customHeight="1">
      <c r="B94" s="209"/>
      <c r="C94" s="215" t="s">
        <v>325</v>
      </c>
      <c r="D94" s="214" t="s">
        <v>326</v>
      </c>
      <c r="E94" s="212">
        <f t="shared" si="14"/>
        <v>200</v>
      </c>
      <c r="F94" s="213">
        <v>200</v>
      </c>
      <c r="G94" s="213">
        <v>0</v>
      </c>
      <c r="H94" s="213">
        <v>0</v>
      </c>
      <c r="I94" s="212">
        <f t="shared" si="11"/>
        <v>200</v>
      </c>
      <c r="J94" s="213">
        <v>200</v>
      </c>
      <c r="K94" s="213">
        <v>0</v>
      </c>
      <c r="L94" s="213">
        <v>0</v>
      </c>
      <c r="M94" s="212">
        <f t="shared" si="12"/>
        <v>300</v>
      </c>
      <c r="N94" s="213">
        <v>300</v>
      </c>
      <c r="O94" s="213">
        <v>0</v>
      </c>
      <c r="P94" s="213">
        <v>0</v>
      </c>
      <c r="Q94" s="212">
        <f t="shared" si="13"/>
        <v>300</v>
      </c>
      <c r="R94" s="213">
        <v>300</v>
      </c>
      <c r="S94" s="213">
        <v>0</v>
      </c>
      <c r="T94" s="213">
        <v>0</v>
      </c>
    </row>
    <row r="95" spans="2:20" ht="31.5">
      <c r="B95" s="190" t="s">
        <v>327</v>
      </c>
      <c r="C95" s="191"/>
      <c r="D95" s="192" t="s">
        <v>328</v>
      </c>
      <c r="E95" s="207">
        <f t="shared" si="14"/>
        <v>9200</v>
      </c>
      <c r="F95" s="208">
        <f>SUM(F99:F105)</f>
        <v>9200</v>
      </c>
      <c r="G95" s="208">
        <f>SUM(G99:G104)</f>
        <v>0</v>
      </c>
      <c r="H95" s="208">
        <f>SUM(H99:H104)</f>
        <v>0</v>
      </c>
      <c r="I95" s="207">
        <f t="shared" si="11"/>
        <v>9200</v>
      </c>
      <c r="J95" s="208">
        <f>SUM(J99:J105)</f>
        <v>9200</v>
      </c>
      <c r="K95" s="208">
        <f>SUM(K99:K104)</f>
        <v>0</v>
      </c>
      <c r="L95" s="208">
        <f>SUM(L99:L104)</f>
        <v>0</v>
      </c>
      <c r="M95" s="207">
        <f t="shared" si="12"/>
        <v>9300</v>
      </c>
      <c r="N95" s="208">
        <f>SUM(N99:N105)</f>
        <v>9300</v>
      </c>
      <c r="O95" s="208">
        <f>SUM(O99:O104)</f>
        <v>0</v>
      </c>
      <c r="P95" s="208">
        <f>SUM(P99:P104)</f>
        <v>0</v>
      </c>
      <c r="Q95" s="207">
        <f t="shared" si="13"/>
        <v>9300</v>
      </c>
      <c r="R95" s="208">
        <f>SUM(R99:R105)</f>
        <v>9300</v>
      </c>
      <c r="S95" s="208">
        <f>SUM(S99:S104)</f>
        <v>0</v>
      </c>
      <c r="T95" s="208">
        <f>SUM(T99:T104)</f>
        <v>0</v>
      </c>
    </row>
    <row r="96" spans="2:20" ht="18">
      <c r="B96" s="195"/>
      <c r="C96" s="196"/>
      <c r="D96" s="197" t="s">
        <v>224</v>
      </c>
      <c r="E96" s="198">
        <f t="shared" si="14"/>
        <v>0</v>
      </c>
      <c r="F96" s="198">
        <f>SUM(F97:F98)</f>
        <v>0</v>
      </c>
      <c r="G96" s="198">
        <f>SUM(G97:G98)</f>
        <v>0</v>
      </c>
      <c r="H96" s="198">
        <f>SUM(H97:H98)</f>
        <v>0</v>
      </c>
      <c r="I96" s="198">
        <f t="shared" si="11"/>
        <v>0</v>
      </c>
      <c r="J96" s="198">
        <f>SUM(J97:J98)</f>
        <v>0</v>
      </c>
      <c r="K96" s="198">
        <f>SUM(K97:K98)</f>
        <v>0</v>
      </c>
      <c r="L96" s="198">
        <f>SUM(L97:L98)</f>
        <v>0</v>
      </c>
      <c r="M96" s="198">
        <f t="shared" si="12"/>
        <v>0</v>
      </c>
      <c r="N96" s="198">
        <f>SUM(N97:N98)</f>
        <v>0</v>
      </c>
      <c r="O96" s="198">
        <f>SUM(O97:O98)</f>
        <v>0</v>
      </c>
      <c r="P96" s="198">
        <f>SUM(P97:P98)</f>
        <v>0</v>
      </c>
      <c r="Q96" s="198">
        <f t="shared" si="13"/>
        <v>0</v>
      </c>
      <c r="R96" s="198">
        <f>SUM(R97:R98)</f>
        <v>0</v>
      </c>
      <c r="S96" s="198">
        <f>SUM(S97:S98)</f>
        <v>0</v>
      </c>
      <c r="T96" s="198">
        <f>SUM(T97:T98)</f>
        <v>0</v>
      </c>
    </row>
    <row r="97" spans="2:20" ht="18">
      <c r="B97" s="195"/>
      <c r="C97" s="196"/>
      <c r="D97" s="199" t="s">
        <v>229</v>
      </c>
      <c r="E97" s="200">
        <f t="shared" si="14"/>
        <v>0</v>
      </c>
      <c r="F97" s="200">
        <v>0</v>
      </c>
      <c r="G97" s="200">
        <v>0</v>
      </c>
      <c r="H97" s="200">
        <v>0</v>
      </c>
      <c r="I97" s="200">
        <f t="shared" si="11"/>
        <v>0</v>
      </c>
      <c r="J97" s="200">
        <v>0</v>
      </c>
      <c r="K97" s="200">
        <v>0</v>
      </c>
      <c r="L97" s="200">
        <v>0</v>
      </c>
      <c r="M97" s="200">
        <f t="shared" si="12"/>
        <v>0</v>
      </c>
      <c r="N97" s="200">
        <v>0</v>
      </c>
      <c r="O97" s="200">
        <v>0</v>
      </c>
      <c r="P97" s="200">
        <v>0</v>
      </c>
      <c r="Q97" s="200">
        <f t="shared" si="13"/>
        <v>0</v>
      </c>
      <c r="R97" s="200">
        <v>0</v>
      </c>
      <c r="S97" s="200">
        <v>0</v>
      </c>
      <c r="T97" s="200">
        <v>0</v>
      </c>
    </row>
    <row r="98" spans="2:20" ht="18">
      <c r="B98" s="195"/>
      <c r="C98" s="196"/>
      <c r="D98" s="199" t="s">
        <v>230</v>
      </c>
      <c r="E98" s="198">
        <f t="shared" si="14"/>
        <v>0</v>
      </c>
      <c r="F98" s="200">
        <v>0</v>
      </c>
      <c r="G98" s="200">
        <v>0</v>
      </c>
      <c r="H98" s="200">
        <v>0</v>
      </c>
      <c r="I98" s="198">
        <f t="shared" si="11"/>
        <v>0</v>
      </c>
      <c r="J98" s="200">
        <v>0</v>
      </c>
      <c r="K98" s="200">
        <v>0</v>
      </c>
      <c r="L98" s="200">
        <v>0</v>
      </c>
      <c r="M98" s="198">
        <f t="shared" si="12"/>
        <v>0</v>
      </c>
      <c r="N98" s="200">
        <v>0</v>
      </c>
      <c r="O98" s="200">
        <v>0</v>
      </c>
      <c r="P98" s="200">
        <v>0</v>
      </c>
      <c r="Q98" s="198">
        <f t="shared" si="13"/>
        <v>0</v>
      </c>
      <c r="R98" s="200">
        <v>0</v>
      </c>
      <c r="S98" s="200">
        <v>0</v>
      </c>
      <c r="T98" s="200">
        <v>0</v>
      </c>
    </row>
    <row r="99" spans="2:20" ht="45">
      <c r="B99" s="209"/>
      <c r="C99" s="215" t="s">
        <v>329</v>
      </c>
      <c r="D99" s="214" t="s">
        <v>330</v>
      </c>
      <c r="E99" s="212">
        <f t="shared" si="14"/>
        <v>1400</v>
      </c>
      <c r="F99" s="213">
        <v>1400</v>
      </c>
      <c r="G99" s="213">
        <v>0</v>
      </c>
      <c r="H99" s="213">
        <v>0</v>
      </c>
      <c r="I99" s="212">
        <f t="shared" si="11"/>
        <v>1400</v>
      </c>
      <c r="J99" s="213">
        <v>1400</v>
      </c>
      <c r="K99" s="213">
        <v>0</v>
      </c>
      <c r="L99" s="213">
        <v>0</v>
      </c>
      <c r="M99" s="212">
        <f t="shared" si="12"/>
        <v>1500</v>
      </c>
      <c r="N99" s="213">
        <v>1500</v>
      </c>
      <c r="O99" s="213">
        <v>0</v>
      </c>
      <c r="P99" s="213">
        <v>0</v>
      </c>
      <c r="Q99" s="212">
        <f t="shared" si="13"/>
        <v>1500</v>
      </c>
      <c r="R99" s="213">
        <v>1500</v>
      </c>
      <c r="S99" s="213">
        <v>0</v>
      </c>
      <c r="T99" s="213">
        <v>0</v>
      </c>
    </row>
    <row r="100" spans="2:20" ht="60">
      <c r="B100" s="209"/>
      <c r="C100" s="215" t="s">
        <v>331</v>
      </c>
      <c r="D100" s="214" t="s">
        <v>332</v>
      </c>
      <c r="E100" s="212">
        <f t="shared" si="14"/>
        <v>6274</v>
      </c>
      <c r="F100" s="213">
        <v>6274</v>
      </c>
      <c r="G100" s="213">
        <v>0</v>
      </c>
      <c r="H100" s="213">
        <v>0</v>
      </c>
      <c r="I100" s="212">
        <f t="shared" si="11"/>
        <v>6274</v>
      </c>
      <c r="J100" s="213">
        <v>6274</v>
      </c>
      <c r="K100" s="213">
        <v>0</v>
      </c>
      <c r="L100" s="213">
        <v>0</v>
      </c>
      <c r="M100" s="212">
        <f t="shared" si="12"/>
        <v>6274</v>
      </c>
      <c r="N100" s="213">
        <v>6274</v>
      </c>
      <c r="O100" s="213">
        <v>0</v>
      </c>
      <c r="P100" s="213">
        <v>0</v>
      </c>
      <c r="Q100" s="212">
        <f t="shared" si="13"/>
        <v>6274</v>
      </c>
      <c r="R100" s="213">
        <v>6274</v>
      </c>
      <c r="S100" s="213">
        <v>0</v>
      </c>
      <c r="T100" s="213">
        <v>0</v>
      </c>
    </row>
    <row r="101" spans="2:20">
      <c r="B101" s="209"/>
      <c r="C101" s="215" t="s">
        <v>333</v>
      </c>
      <c r="D101" s="214" t="s">
        <v>334</v>
      </c>
      <c r="E101" s="212">
        <f t="shared" si="14"/>
        <v>770</v>
      </c>
      <c r="F101" s="213">
        <v>770</v>
      </c>
      <c r="G101" s="213">
        <v>0</v>
      </c>
      <c r="H101" s="213">
        <v>0</v>
      </c>
      <c r="I101" s="212">
        <f t="shared" si="11"/>
        <v>770</v>
      </c>
      <c r="J101" s="213">
        <v>770</v>
      </c>
      <c r="K101" s="213">
        <v>0</v>
      </c>
      <c r="L101" s="213">
        <v>0</v>
      </c>
      <c r="M101" s="212">
        <f t="shared" si="12"/>
        <v>770</v>
      </c>
      <c r="N101" s="213">
        <v>770</v>
      </c>
      <c r="O101" s="213">
        <v>0</v>
      </c>
      <c r="P101" s="213">
        <v>0</v>
      </c>
      <c r="Q101" s="212">
        <f t="shared" si="13"/>
        <v>770</v>
      </c>
      <c r="R101" s="213">
        <v>770</v>
      </c>
      <c r="S101" s="213">
        <v>0</v>
      </c>
      <c r="T101" s="213">
        <v>0</v>
      </c>
    </row>
    <row r="102" spans="2:20" ht="30">
      <c r="B102" s="209"/>
      <c r="C102" s="215" t="s">
        <v>335</v>
      </c>
      <c r="D102" s="214" t="s">
        <v>336</v>
      </c>
      <c r="E102" s="212">
        <f t="shared" ref="E102:E166" si="15">SUM(F102:H102)</f>
        <v>36</v>
      </c>
      <c r="F102" s="213">
        <v>36</v>
      </c>
      <c r="G102" s="213">
        <v>0</v>
      </c>
      <c r="H102" s="213">
        <v>0</v>
      </c>
      <c r="I102" s="212">
        <f t="shared" ref="I102:I166" si="16">SUM(J102:L102)</f>
        <v>36</v>
      </c>
      <c r="J102" s="213">
        <v>36</v>
      </c>
      <c r="K102" s="213">
        <v>0</v>
      </c>
      <c r="L102" s="213">
        <v>0</v>
      </c>
      <c r="M102" s="212">
        <f t="shared" si="12"/>
        <v>36</v>
      </c>
      <c r="N102" s="213">
        <v>36</v>
      </c>
      <c r="O102" s="213">
        <v>0</v>
      </c>
      <c r="P102" s="213">
        <v>0</v>
      </c>
      <c r="Q102" s="212">
        <f t="shared" ref="Q102:Q166" si="17">SUM(R102:T102)</f>
        <v>36</v>
      </c>
      <c r="R102" s="213">
        <v>36</v>
      </c>
      <c r="S102" s="213">
        <v>0</v>
      </c>
      <c r="T102" s="213">
        <v>0</v>
      </c>
    </row>
    <row r="103" spans="2:20">
      <c r="B103" s="209"/>
      <c r="C103" s="215" t="s">
        <v>337</v>
      </c>
      <c r="D103" s="214" t="s">
        <v>338</v>
      </c>
      <c r="E103" s="212">
        <f t="shared" si="15"/>
        <v>120</v>
      </c>
      <c r="F103" s="213">
        <v>120</v>
      </c>
      <c r="G103" s="213">
        <v>0</v>
      </c>
      <c r="H103" s="213">
        <v>0</v>
      </c>
      <c r="I103" s="212">
        <f t="shared" si="16"/>
        <v>120</v>
      </c>
      <c r="J103" s="213">
        <v>120</v>
      </c>
      <c r="K103" s="213">
        <v>0</v>
      </c>
      <c r="L103" s="213">
        <v>0</v>
      </c>
      <c r="M103" s="212">
        <f t="shared" si="12"/>
        <v>120</v>
      </c>
      <c r="N103" s="213">
        <v>120</v>
      </c>
      <c r="O103" s="213">
        <v>0</v>
      </c>
      <c r="P103" s="213">
        <v>0</v>
      </c>
      <c r="Q103" s="212">
        <f t="shared" si="17"/>
        <v>120</v>
      </c>
      <c r="R103" s="213">
        <v>120</v>
      </c>
      <c r="S103" s="213">
        <v>0</v>
      </c>
      <c r="T103" s="213">
        <v>0</v>
      </c>
    </row>
    <row r="104" spans="2:20" ht="30">
      <c r="B104" s="209"/>
      <c r="C104" s="215" t="s">
        <v>339</v>
      </c>
      <c r="D104" s="214" t="s">
        <v>340</v>
      </c>
      <c r="E104" s="212">
        <f t="shared" si="15"/>
        <v>300</v>
      </c>
      <c r="F104" s="213">
        <v>300</v>
      </c>
      <c r="G104" s="213">
        <v>0</v>
      </c>
      <c r="H104" s="213">
        <v>0</v>
      </c>
      <c r="I104" s="212">
        <f t="shared" si="16"/>
        <v>300</v>
      </c>
      <c r="J104" s="213">
        <v>300</v>
      </c>
      <c r="K104" s="213">
        <v>0</v>
      </c>
      <c r="L104" s="213">
        <v>0</v>
      </c>
      <c r="M104" s="212">
        <f t="shared" si="12"/>
        <v>300</v>
      </c>
      <c r="N104" s="213">
        <v>300</v>
      </c>
      <c r="O104" s="213">
        <v>0</v>
      </c>
      <c r="P104" s="213">
        <v>0</v>
      </c>
      <c r="Q104" s="212">
        <f t="shared" si="17"/>
        <v>300</v>
      </c>
      <c r="R104" s="213">
        <v>300</v>
      </c>
      <c r="S104" s="213">
        <v>0</v>
      </c>
      <c r="T104" s="213">
        <v>0</v>
      </c>
    </row>
    <row r="105" spans="2:20" ht="45">
      <c r="B105" s="209"/>
      <c r="C105" s="215" t="s">
        <v>341</v>
      </c>
      <c r="D105" s="214" t="s">
        <v>342</v>
      </c>
      <c r="E105" s="212">
        <f t="shared" si="15"/>
        <v>300</v>
      </c>
      <c r="F105" s="213">
        <v>300</v>
      </c>
      <c r="G105" s="213">
        <v>0</v>
      </c>
      <c r="H105" s="213">
        <v>0</v>
      </c>
      <c r="I105" s="212">
        <f t="shared" si="16"/>
        <v>300</v>
      </c>
      <c r="J105" s="213">
        <v>300</v>
      </c>
      <c r="K105" s="213">
        <v>0</v>
      </c>
      <c r="L105" s="213">
        <v>0</v>
      </c>
      <c r="M105" s="212">
        <f t="shared" si="12"/>
        <v>300</v>
      </c>
      <c r="N105" s="213">
        <v>300</v>
      </c>
      <c r="O105" s="213">
        <v>0</v>
      </c>
      <c r="P105" s="213">
        <v>0</v>
      </c>
      <c r="Q105" s="212">
        <f t="shared" si="17"/>
        <v>300</v>
      </c>
      <c r="R105" s="213">
        <v>300</v>
      </c>
      <c r="S105" s="213">
        <v>0</v>
      </c>
      <c r="T105" s="213">
        <v>0</v>
      </c>
    </row>
    <row r="106" spans="2:20" ht="31.5" hidden="1">
      <c r="B106" s="190" t="s">
        <v>343</v>
      </c>
      <c r="C106" s="191"/>
      <c r="D106" s="192" t="s">
        <v>344</v>
      </c>
      <c r="E106" s="207">
        <f t="shared" si="15"/>
        <v>1100</v>
      </c>
      <c r="F106" s="208">
        <f t="shared" ref="F106:T106" si="18">SUM(F110:F116)</f>
        <v>1100</v>
      </c>
      <c r="G106" s="208">
        <f t="shared" si="18"/>
        <v>0</v>
      </c>
      <c r="H106" s="208">
        <f t="shared" si="18"/>
        <v>0</v>
      </c>
      <c r="I106" s="207">
        <f t="shared" si="16"/>
        <v>1100</v>
      </c>
      <c r="J106" s="208">
        <f t="shared" si="18"/>
        <v>1100</v>
      </c>
      <c r="K106" s="208">
        <f t="shared" si="18"/>
        <v>0</v>
      </c>
      <c r="L106" s="208">
        <f t="shared" si="18"/>
        <v>0</v>
      </c>
      <c r="M106" s="207">
        <f t="shared" si="12"/>
        <v>1100</v>
      </c>
      <c r="N106" s="208">
        <f>SUM(N110:N116)</f>
        <v>1100</v>
      </c>
      <c r="O106" s="208">
        <f>SUM(O110:O116)</f>
        <v>0</v>
      </c>
      <c r="P106" s="208">
        <f>SUM(P110:P116)</f>
        <v>0</v>
      </c>
      <c r="Q106" s="207">
        <f t="shared" si="17"/>
        <v>1100</v>
      </c>
      <c r="R106" s="208">
        <f t="shared" si="18"/>
        <v>1100</v>
      </c>
      <c r="S106" s="208">
        <f t="shared" si="18"/>
        <v>0</v>
      </c>
      <c r="T106" s="208">
        <f t="shared" si="18"/>
        <v>0</v>
      </c>
    </row>
    <row r="107" spans="2:20" ht="18" hidden="1">
      <c r="B107" s="195"/>
      <c r="C107" s="196"/>
      <c r="D107" s="197" t="s">
        <v>224</v>
      </c>
      <c r="E107" s="198">
        <f t="shared" si="15"/>
        <v>0</v>
      </c>
      <c r="F107" s="198">
        <f>SUM(F108:F109)</f>
        <v>0</v>
      </c>
      <c r="G107" s="198">
        <f>SUM(G108:G109)</f>
        <v>0</v>
      </c>
      <c r="H107" s="198">
        <f>SUM(H108:H109)</f>
        <v>0</v>
      </c>
      <c r="I107" s="198">
        <f t="shared" si="16"/>
        <v>0</v>
      </c>
      <c r="J107" s="198">
        <f>SUM(J108:J109)</f>
        <v>0</v>
      </c>
      <c r="K107" s="198">
        <f>SUM(K108:K109)</f>
        <v>0</v>
      </c>
      <c r="L107" s="198">
        <f>SUM(L108:L109)</f>
        <v>0</v>
      </c>
      <c r="M107" s="198">
        <f t="shared" si="12"/>
        <v>0</v>
      </c>
      <c r="N107" s="198">
        <f>SUM(N108:N109)</f>
        <v>0</v>
      </c>
      <c r="O107" s="198">
        <f>SUM(O108:O109)</f>
        <v>0</v>
      </c>
      <c r="P107" s="198">
        <f>SUM(P108:P109)</f>
        <v>0</v>
      </c>
      <c r="Q107" s="198">
        <f t="shared" si="17"/>
        <v>0</v>
      </c>
      <c r="R107" s="198">
        <f>SUM(R108:R109)</f>
        <v>0</v>
      </c>
      <c r="S107" s="198">
        <f>SUM(S108:S109)</f>
        <v>0</v>
      </c>
      <c r="T107" s="198">
        <f>SUM(T108:T109)</f>
        <v>0</v>
      </c>
    </row>
    <row r="108" spans="2:20" ht="18" hidden="1">
      <c r="B108" s="195"/>
      <c r="C108" s="196"/>
      <c r="D108" s="199" t="s">
        <v>229</v>
      </c>
      <c r="E108" s="200">
        <f t="shared" si="15"/>
        <v>0</v>
      </c>
      <c r="F108" s="200">
        <v>0</v>
      </c>
      <c r="G108" s="200">
        <v>0</v>
      </c>
      <c r="H108" s="200">
        <v>0</v>
      </c>
      <c r="I108" s="200">
        <f t="shared" si="16"/>
        <v>0</v>
      </c>
      <c r="J108" s="200">
        <v>0</v>
      </c>
      <c r="K108" s="200">
        <v>0</v>
      </c>
      <c r="L108" s="200">
        <v>0</v>
      </c>
      <c r="M108" s="200">
        <f t="shared" si="12"/>
        <v>0</v>
      </c>
      <c r="N108" s="200">
        <v>0</v>
      </c>
      <c r="O108" s="200">
        <v>0</v>
      </c>
      <c r="P108" s="200">
        <v>0</v>
      </c>
      <c r="Q108" s="200">
        <f t="shared" si="17"/>
        <v>0</v>
      </c>
      <c r="R108" s="200">
        <v>0</v>
      </c>
      <c r="S108" s="200">
        <v>0</v>
      </c>
      <c r="T108" s="200">
        <v>0</v>
      </c>
    </row>
    <row r="109" spans="2:20" ht="18" hidden="1">
      <c r="B109" s="195"/>
      <c r="C109" s="196"/>
      <c r="D109" s="199" t="s">
        <v>230</v>
      </c>
      <c r="E109" s="198">
        <f t="shared" si="15"/>
        <v>0</v>
      </c>
      <c r="F109" s="200">
        <v>0</v>
      </c>
      <c r="G109" s="200">
        <v>0</v>
      </c>
      <c r="H109" s="200">
        <v>0</v>
      </c>
      <c r="I109" s="198">
        <f t="shared" si="16"/>
        <v>0</v>
      </c>
      <c r="J109" s="200">
        <v>0</v>
      </c>
      <c r="K109" s="200">
        <v>0</v>
      </c>
      <c r="L109" s="200">
        <v>0</v>
      </c>
      <c r="M109" s="198">
        <f t="shared" si="12"/>
        <v>0</v>
      </c>
      <c r="N109" s="200">
        <v>0</v>
      </c>
      <c r="O109" s="200">
        <v>0</v>
      </c>
      <c r="P109" s="200">
        <v>0</v>
      </c>
      <c r="Q109" s="198">
        <f t="shared" si="17"/>
        <v>0</v>
      </c>
      <c r="R109" s="200">
        <v>0</v>
      </c>
      <c r="S109" s="200">
        <v>0</v>
      </c>
      <c r="T109" s="200">
        <v>0</v>
      </c>
    </row>
    <row r="110" spans="2:20" hidden="1">
      <c r="B110" s="209"/>
      <c r="C110" s="215" t="s">
        <v>345</v>
      </c>
      <c r="D110" s="214" t="s">
        <v>346</v>
      </c>
      <c r="E110" s="212">
        <f t="shared" si="15"/>
        <v>680</v>
      </c>
      <c r="F110" s="213">
        <v>680</v>
      </c>
      <c r="G110" s="213">
        <v>0</v>
      </c>
      <c r="H110" s="213">
        <v>0</v>
      </c>
      <c r="I110" s="212">
        <f t="shared" si="16"/>
        <v>680</v>
      </c>
      <c r="J110" s="213">
        <v>680</v>
      </c>
      <c r="K110" s="213">
        <v>0</v>
      </c>
      <c r="L110" s="213">
        <v>0</v>
      </c>
      <c r="M110" s="212">
        <f t="shared" si="12"/>
        <v>680</v>
      </c>
      <c r="N110" s="213">
        <v>680</v>
      </c>
      <c r="O110" s="213">
        <v>0</v>
      </c>
      <c r="P110" s="213">
        <v>0</v>
      </c>
      <c r="Q110" s="212">
        <f t="shared" si="17"/>
        <v>680</v>
      </c>
      <c r="R110" s="213">
        <v>680</v>
      </c>
      <c r="S110" s="213">
        <v>0</v>
      </c>
      <c r="T110" s="213">
        <v>0</v>
      </c>
    </row>
    <row r="111" spans="2:20" hidden="1">
      <c r="B111" s="209"/>
      <c r="C111" s="215" t="s">
        <v>347</v>
      </c>
      <c r="D111" s="214" t="s">
        <v>348</v>
      </c>
      <c r="E111" s="212">
        <f t="shared" si="15"/>
        <v>46</v>
      </c>
      <c r="F111" s="213">
        <v>46</v>
      </c>
      <c r="G111" s="213">
        <v>0</v>
      </c>
      <c r="H111" s="213">
        <v>0</v>
      </c>
      <c r="I111" s="212">
        <f t="shared" si="16"/>
        <v>46</v>
      </c>
      <c r="J111" s="213">
        <v>46</v>
      </c>
      <c r="K111" s="213">
        <v>0</v>
      </c>
      <c r="L111" s="213">
        <v>0</v>
      </c>
      <c r="M111" s="212">
        <f t="shared" si="12"/>
        <v>46</v>
      </c>
      <c r="N111" s="213">
        <v>46</v>
      </c>
      <c r="O111" s="213">
        <v>0</v>
      </c>
      <c r="P111" s="213">
        <v>0</v>
      </c>
      <c r="Q111" s="212">
        <f t="shared" si="17"/>
        <v>46</v>
      </c>
      <c r="R111" s="213">
        <v>46</v>
      </c>
      <c r="S111" s="213">
        <v>0</v>
      </c>
      <c r="T111" s="213">
        <v>0</v>
      </c>
    </row>
    <row r="112" spans="2:20" hidden="1">
      <c r="B112" s="209"/>
      <c r="C112" s="215" t="s">
        <v>349</v>
      </c>
      <c r="D112" s="214" t="s">
        <v>350</v>
      </c>
      <c r="E112" s="212">
        <f t="shared" si="15"/>
        <v>46</v>
      </c>
      <c r="F112" s="213">
        <v>46</v>
      </c>
      <c r="G112" s="213">
        <v>0</v>
      </c>
      <c r="H112" s="213">
        <v>0</v>
      </c>
      <c r="I112" s="212">
        <f t="shared" si="16"/>
        <v>46</v>
      </c>
      <c r="J112" s="213">
        <v>46</v>
      </c>
      <c r="K112" s="213">
        <v>0</v>
      </c>
      <c r="L112" s="213">
        <v>0</v>
      </c>
      <c r="M112" s="212">
        <f t="shared" si="12"/>
        <v>46</v>
      </c>
      <c r="N112" s="213">
        <v>46</v>
      </c>
      <c r="O112" s="213">
        <v>0</v>
      </c>
      <c r="P112" s="213">
        <v>0</v>
      </c>
      <c r="Q112" s="212">
        <f t="shared" si="17"/>
        <v>46</v>
      </c>
      <c r="R112" s="213">
        <v>46</v>
      </c>
      <c r="S112" s="213">
        <v>0</v>
      </c>
      <c r="T112" s="213">
        <v>0</v>
      </c>
    </row>
    <row r="113" spans="2:20" hidden="1">
      <c r="B113" s="209"/>
      <c r="C113" s="215" t="s">
        <v>351</v>
      </c>
      <c r="D113" s="214" t="s">
        <v>352</v>
      </c>
      <c r="E113" s="212">
        <f t="shared" si="15"/>
        <v>30</v>
      </c>
      <c r="F113" s="213">
        <v>30</v>
      </c>
      <c r="G113" s="213">
        <v>0</v>
      </c>
      <c r="H113" s="213">
        <v>0</v>
      </c>
      <c r="I113" s="212">
        <f t="shared" si="16"/>
        <v>30</v>
      </c>
      <c r="J113" s="213">
        <v>30</v>
      </c>
      <c r="K113" s="213">
        <v>0</v>
      </c>
      <c r="L113" s="213">
        <v>0</v>
      </c>
      <c r="M113" s="212">
        <f t="shared" si="12"/>
        <v>30</v>
      </c>
      <c r="N113" s="213">
        <v>30</v>
      </c>
      <c r="O113" s="213">
        <v>0</v>
      </c>
      <c r="P113" s="213">
        <v>0</v>
      </c>
      <c r="Q113" s="212">
        <f t="shared" si="17"/>
        <v>30</v>
      </c>
      <c r="R113" s="213">
        <v>30</v>
      </c>
      <c r="S113" s="213">
        <v>0</v>
      </c>
      <c r="T113" s="213">
        <v>0</v>
      </c>
    </row>
    <row r="114" spans="2:20" hidden="1">
      <c r="B114" s="209"/>
      <c r="C114" s="215" t="s">
        <v>353</v>
      </c>
      <c r="D114" s="214" t="s">
        <v>354</v>
      </c>
      <c r="E114" s="212">
        <f t="shared" si="15"/>
        <v>95</v>
      </c>
      <c r="F114" s="213">
        <v>95</v>
      </c>
      <c r="G114" s="213">
        <v>0</v>
      </c>
      <c r="H114" s="213">
        <v>0</v>
      </c>
      <c r="I114" s="212">
        <f t="shared" si="16"/>
        <v>95</v>
      </c>
      <c r="J114" s="213">
        <v>95</v>
      </c>
      <c r="K114" s="213">
        <v>0</v>
      </c>
      <c r="L114" s="213">
        <v>0</v>
      </c>
      <c r="M114" s="212">
        <f t="shared" ref="M114:M178" si="19">SUM(N114:P114)</f>
        <v>95</v>
      </c>
      <c r="N114" s="213">
        <v>95</v>
      </c>
      <c r="O114" s="213">
        <v>0</v>
      </c>
      <c r="P114" s="213">
        <v>0</v>
      </c>
      <c r="Q114" s="212">
        <f t="shared" si="17"/>
        <v>95</v>
      </c>
      <c r="R114" s="213">
        <v>95</v>
      </c>
      <c r="S114" s="213">
        <v>0</v>
      </c>
      <c r="T114" s="213">
        <v>0</v>
      </c>
    </row>
    <row r="115" spans="2:20" hidden="1">
      <c r="B115" s="209"/>
      <c r="C115" s="215" t="s">
        <v>355</v>
      </c>
      <c r="D115" s="214" t="s">
        <v>356</v>
      </c>
      <c r="E115" s="212">
        <f t="shared" si="15"/>
        <v>145</v>
      </c>
      <c r="F115" s="213">
        <v>145</v>
      </c>
      <c r="G115" s="213">
        <v>0</v>
      </c>
      <c r="H115" s="213">
        <v>0</v>
      </c>
      <c r="I115" s="212">
        <f t="shared" si="16"/>
        <v>145</v>
      </c>
      <c r="J115" s="213">
        <v>145</v>
      </c>
      <c r="K115" s="213">
        <v>0</v>
      </c>
      <c r="L115" s="213">
        <v>0</v>
      </c>
      <c r="M115" s="212">
        <f t="shared" si="19"/>
        <v>145</v>
      </c>
      <c r="N115" s="213">
        <v>145</v>
      </c>
      <c r="O115" s="213">
        <v>0</v>
      </c>
      <c r="P115" s="213">
        <v>0</v>
      </c>
      <c r="Q115" s="212">
        <f t="shared" si="17"/>
        <v>145</v>
      </c>
      <c r="R115" s="213">
        <v>145</v>
      </c>
      <c r="S115" s="213">
        <v>0</v>
      </c>
      <c r="T115" s="213">
        <v>0</v>
      </c>
    </row>
    <row r="116" spans="2:20" ht="30" hidden="1">
      <c r="B116" s="209"/>
      <c r="C116" s="215" t="s">
        <v>357</v>
      </c>
      <c r="D116" s="214" t="s">
        <v>358</v>
      </c>
      <c r="E116" s="212">
        <f t="shared" si="15"/>
        <v>58</v>
      </c>
      <c r="F116" s="213">
        <v>58</v>
      </c>
      <c r="G116" s="213">
        <v>0</v>
      </c>
      <c r="H116" s="213">
        <v>0</v>
      </c>
      <c r="I116" s="212">
        <f t="shared" si="16"/>
        <v>58</v>
      </c>
      <c r="J116" s="213">
        <v>58</v>
      </c>
      <c r="K116" s="213">
        <v>0</v>
      </c>
      <c r="L116" s="213">
        <v>0</v>
      </c>
      <c r="M116" s="212">
        <f t="shared" si="19"/>
        <v>58</v>
      </c>
      <c r="N116" s="213">
        <v>58</v>
      </c>
      <c r="O116" s="213">
        <v>0</v>
      </c>
      <c r="P116" s="213">
        <v>0</v>
      </c>
      <c r="Q116" s="212">
        <f t="shared" si="17"/>
        <v>58</v>
      </c>
      <c r="R116" s="213">
        <v>58</v>
      </c>
      <c r="S116" s="213">
        <v>0</v>
      </c>
      <c r="T116" s="213">
        <v>0</v>
      </c>
    </row>
    <row r="117" spans="2:20" ht="31.5">
      <c r="B117" s="190" t="s">
        <v>359</v>
      </c>
      <c r="C117" s="191"/>
      <c r="D117" s="192" t="s">
        <v>360</v>
      </c>
      <c r="E117" s="207">
        <f t="shared" si="15"/>
        <v>20370</v>
      </c>
      <c r="F117" s="208">
        <f>SUM(F121:F124)</f>
        <v>20370</v>
      </c>
      <c r="G117" s="208">
        <f>SUM(G121:G124)</f>
        <v>0</v>
      </c>
      <c r="H117" s="208">
        <f>SUM(H121:H124)</f>
        <v>0</v>
      </c>
      <c r="I117" s="207">
        <f t="shared" si="16"/>
        <v>20370</v>
      </c>
      <c r="J117" s="208">
        <f>SUM(J121:J124)</f>
        <v>20370</v>
      </c>
      <c r="K117" s="208">
        <f>SUM(K121:K124)</f>
        <v>0</v>
      </c>
      <c r="L117" s="208">
        <f>SUM(L121:L124)</f>
        <v>0</v>
      </c>
      <c r="M117" s="207">
        <f t="shared" si="19"/>
        <v>20370</v>
      </c>
      <c r="N117" s="208">
        <f>SUM(N121:N124)</f>
        <v>20370</v>
      </c>
      <c r="O117" s="208">
        <f>SUM(O121:O124)</f>
        <v>0</v>
      </c>
      <c r="P117" s="208">
        <f>SUM(P121:P124)</f>
        <v>0</v>
      </c>
      <c r="Q117" s="207">
        <f t="shared" si="17"/>
        <v>20370</v>
      </c>
      <c r="R117" s="208">
        <f>SUM(R121:R124)</f>
        <v>20370</v>
      </c>
      <c r="S117" s="208">
        <f>SUM(S121:S124)</f>
        <v>0</v>
      </c>
      <c r="T117" s="208">
        <f>SUM(T121:T124)</f>
        <v>0</v>
      </c>
    </row>
    <row r="118" spans="2:20" ht="18">
      <c r="B118" s="195"/>
      <c r="C118" s="196"/>
      <c r="D118" s="197" t="s">
        <v>224</v>
      </c>
      <c r="E118" s="198">
        <f t="shared" si="15"/>
        <v>44</v>
      </c>
      <c r="F118" s="198">
        <f>SUM(F119:F120)</f>
        <v>44</v>
      </c>
      <c r="G118" s="198">
        <f>SUM(G119:G120)</f>
        <v>0</v>
      </c>
      <c r="H118" s="198">
        <f>SUM(H119:H120)</f>
        <v>0</v>
      </c>
      <c r="I118" s="198">
        <f t="shared" si="16"/>
        <v>44</v>
      </c>
      <c r="J118" s="198">
        <f>SUM(J119:J120)</f>
        <v>44</v>
      </c>
      <c r="K118" s="198">
        <f>SUM(K119:K120)</f>
        <v>0</v>
      </c>
      <c r="L118" s="198">
        <f>SUM(L119:L120)</f>
        <v>0</v>
      </c>
      <c r="M118" s="198">
        <f t="shared" si="19"/>
        <v>44</v>
      </c>
      <c r="N118" s="198">
        <f>SUM(N119:N120)</f>
        <v>44</v>
      </c>
      <c r="O118" s="198">
        <f>SUM(O119:O120)</f>
        <v>0</v>
      </c>
      <c r="P118" s="198">
        <f>SUM(P119:P120)</f>
        <v>0</v>
      </c>
      <c r="Q118" s="198">
        <f t="shared" si="17"/>
        <v>44</v>
      </c>
      <c r="R118" s="198">
        <f>SUM(R119:R120)</f>
        <v>44</v>
      </c>
      <c r="S118" s="198">
        <f>SUM(S119:S120)</f>
        <v>0</v>
      </c>
      <c r="T118" s="198">
        <f>SUM(T119:T120)</f>
        <v>0</v>
      </c>
    </row>
    <row r="119" spans="2:20" ht="18">
      <c r="B119" s="195"/>
      <c r="C119" s="196"/>
      <c r="D119" s="199" t="s">
        <v>229</v>
      </c>
      <c r="E119" s="200">
        <f t="shared" si="15"/>
        <v>0</v>
      </c>
      <c r="F119" s="200">
        <v>0</v>
      </c>
      <c r="G119" s="200">
        <v>0</v>
      </c>
      <c r="H119" s="200">
        <v>0</v>
      </c>
      <c r="I119" s="200">
        <f t="shared" si="16"/>
        <v>0</v>
      </c>
      <c r="J119" s="200">
        <v>0</v>
      </c>
      <c r="K119" s="200">
        <v>0</v>
      </c>
      <c r="L119" s="200">
        <v>0</v>
      </c>
      <c r="M119" s="200">
        <f t="shared" si="19"/>
        <v>0</v>
      </c>
      <c r="N119" s="200">
        <v>0</v>
      </c>
      <c r="O119" s="200">
        <v>0</v>
      </c>
      <c r="P119" s="200">
        <v>0</v>
      </c>
      <c r="Q119" s="200">
        <f t="shared" si="17"/>
        <v>0</v>
      </c>
      <c r="R119" s="200">
        <v>0</v>
      </c>
      <c r="S119" s="200">
        <v>0</v>
      </c>
      <c r="T119" s="200">
        <v>0</v>
      </c>
    </row>
    <row r="120" spans="2:20" ht="18">
      <c r="B120" s="195"/>
      <c r="C120" s="196"/>
      <c r="D120" s="199" t="s">
        <v>230</v>
      </c>
      <c r="E120" s="198">
        <f t="shared" si="15"/>
        <v>44</v>
      </c>
      <c r="F120" s="200">
        <f>30+14</f>
        <v>44</v>
      </c>
      <c r="G120" s="200">
        <v>0</v>
      </c>
      <c r="H120" s="200">
        <v>0</v>
      </c>
      <c r="I120" s="198">
        <f t="shared" si="16"/>
        <v>44</v>
      </c>
      <c r="J120" s="200">
        <f>30+14</f>
        <v>44</v>
      </c>
      <c r="K120" s="200">
        <v>0</v>
      </c>
      <c r="L120" s="200">
        <v>0</v>
      </c>
      <c r="M120" s="198">
        <f t="shared" si="19"/>
        <v>44</v>
      </c>
      <c r="N120" s="200">
        <f>30+14</f>
        <v>44</v>
      </c>
      <c r="O120" s="200">
        <v>0</v>
      </c>
      <c r="P120" s="200">
        <v>0</v>
      </c>
      <c r="Q120" s="198">
        <f t="shared" si="17"/>
        <v>44</v>
      </c>
      <c r="R120" s="200">
        <f>30+14</f>
        <v>44</v>
      </c>
      <c r="S120" s="200">
        <v>0</v>
      </c>
      <c r="T120" s="200">
        <v>0</v>
      </c>
    </row>
    <row r="121" spans="2:20">
      <c r="B121" s="209"/>
      <c r="C121" s="215" t="s">
        <v>361</v>
      </c>
      <c r="D121" s="214" t="s">
        <v>362</v>
      </c>
      <c r="E121" s="212">
        <f t="shared" si="15"/>
        <v>1000</v>
      </c>
      <c r="F121" s="213">
        <v>1000</v>
      </c>
      <c r="G121" s="213">
        <v>0</v>
      </c>
      <c r="H121" s="213">
        <v>0</v>
      </c>
      <c r="I121" s="212">
        <f t="shared" si="16"/>
        <v>1000</v>
      </c>
      <c r="J121" s="213">
        <v>1000</v>
      </c>
      <c r="K121" s="213">
        <v>0</v>
      </c>
      <c r="L121" s="213">
        <v>0</v>
      </c>
      <c r="M121" s="212">
        <f t="shared" si="19"/>
        <v>1000</v>
      </c>
      <c r="N121" s="213">
        <v>1000</v>
      </c>
      <c r="O121" s="213">
        <v>0</v>
      </c>
      <c r="P121" s="213">
        <v>0</v>
      </c>
      <c r="Q121" s="212">
        <f t="shared" si="17"/>
        <v>1000</v>
      </c>
      <c r="R121" s="213">
        <v>1000</v>
      </c>
      <c r="S121" s="213">
        <v>0</v>
      </c>
      <c r="T121" s="213">
        <v>0</v>
      </c>
    </row>
    <row r="122" spans="2:20">
      <c r="B122" s="209"/>
      <c r="C122" s="215" t="s">
        <v>363</v>
      </c>
      <c r="D122" s="214" t="s">
        <v>364</v>
      </c>
      <c r="E122" s="212">
        <f t="shared" si="15"/>
        <v>17170</v>
      </c>
      <c r="F122" s="213">
        <v>17170</v>
      </c>
      <c r="G122" s="213">
        <v>0</v>
      </c>
      <c r="H122" s="213">
        <v>0</v>
      </c>
      <c r="I122" s="212">
        <f t="shared" si="16"/>
        <v>17170</v>
      </c>
      <c r="J122" s="213">
        <v>17170</v>
      </c>
      <c r="K122" s="213">
        <v>0</v>
      </c>
      <c r="L122" s="213">
        <v>0</v>
      </c>
      <c r="M122" s="212">
        <f t="shared" si="19"/>
        <v>17170</v>
      </c>
      <c r="N122" s="213">
        <v>17170</v>
      </c>
      <c r="O122" s="213">
        <v>0</v>
      </c>
      <c r="P122" s="213">
        <v>0</v>
      </c>
      <c r="Q122" s="212">
        <f t="shared" si="17"/>
        <v>17170</v>
      </c>
      <c r="R122" s="213">
        <v>17170</v>
      </c>
      <c r="S122" s="213">
        <v>0</v>
      </c>
      <c r="T122" s="213">
        <v>0</v>
      </c>
    </row>
    <row r="123" spans="2:20" ht="30">
      <c r="B123" s="209"/>
      <c r="C123" s="215" t="s">
        <v>365</v>
      </c>
      <c r="D123" s="214" t="s">
        <v>366</v>
      </c>
      <c r="E123" s="212">
        <f t="shared" si="15"/>
        <v>1000</v>
      </c>
      <c r="F123" s="213">
        <v>1000</v>
      </c>
      <c r="G123" s="213">
        <v>0</v>
      </c>
      <c r="H123" s="213">
        <v>0</v>
      </c>
      <c r="I123" s="212">
        <f t="shared" si="16"/>
        <v>1000</v>
      </c>
      <c r="J123" s="213">
        <v>1000</v>
      </c>
      <c r="K123" s="213">
        <v>0</v>
      </c>
      <c r="L123" s="213">
        <v>0</v>
      </c>
      <c r="M123" s="212">
        <f t="shared" si="19"/>
        <v>1000</v>
      </c>
      <c r="N123" s="213">
        <v>1000</v>
      </c>
      <c r="O123" s="213">
        <v>0</v>
      </c>
      <c r="P123" s="213">
        <v>0</v>
      </c>
      <c r="Q123" s="212">
        <f t="shared" si="17"/>
        <v>1000</v>
      </c>
      <c r="R123" s="213">
        <v>1000</v>
      </c>
      <c r="S123" s="213">
        <v>0</v>
      </c>
      <c r="T123" s="213">
        <v>0</v>
      </c>
    </row>
    <row r="124" spans="2:20">
      <c r="B124" s="209"/>
      <c r="C124" s="215" t="s">
        <v>367</v>
      </c>
      <c r="D124" s="214" t="s">
        <v>368</v>
      </c>
      <c r="E124" s="212">
        <f t="shared" si="15"/>
        <v>1200</v>
      </c>
      <c r="F124" s="213">
        <v>1200</v>
      </c>
      <c r="G124" s="213">
        <v>0</v>
      </c>
      <c r="H124" s="213">
        <v>0</v>
      </c>
      <c r="I124" s="212">
        <f t="shared" si="16"/>
        <v>1200</v>
      </c>
      <c r="J124" s="213">
        <v>1200</v>
      </c>
      <c r="K124" s="213">
        <v>0</v>
      </c>
      <c r="L124" s="213">
        <v>0</v>
      </c>
      <c r="M124" s="212">
        <f t="shared" si="19"/>
        <v>1200</v>
      </c>
      <c r="N124" s="213">
        <v>1200</v>
      </c>
      <c r="O124" s="213">
        <v>0</v>
      </c>
      <c r="P124" s="213">
        <v>0</v>
      </c>
      <c r="Q124" s="212">
        <f t="shared" si="17"/>
        <v>1200</v>
      </c>
      <c r="R124" s="213">
        <v>1200</v>
      </c>
      <c r="S124" s="213">
        <v>0</v>
      </c>
      <c r="T124" s="213">
        <v>0</v>
      </c>
    </row>
    <row r="125" spans="2:20" ht="36" hidden="1">
      <c r="B125" s="190" t="s">
        <v>369</v>
      </c>
      <c r="C125" s="191"/>
      <c r="D125" s="192" t="s">
        <v>370</v>
      </c>
      <c r="E125" s="207">
        <f t="shared" si="15"/>
        <v>180400</v>
      </c>
      <c r="F125" s="208">
        <f>F129+F141+F150+F155+F165+F173+F188+F194+F202+F208+F214</f>
        <v>180400</v>
      </c>
      <c r="G125" s="208">
        <f>G129+G141+G150+G155+G165+G173+G188+G194+G202+G208+G214</f>
        <v>0</v>
      </c>
      <c r="H125" s="208">
        <f>H129+H141+H150+H155+H165+H173+H188+H194+H202+H208+H214</f>
        <v>0</v>
      </c>
      <c r="I125" s="207">
        <f t="shared" si="16"/>
        <v>180400</v>
      </c>
      <c r="J125" s="208">
        <f>J129+J141+J150+J155+J165+J173+J188+J194+J202+J208+J214</f>
        <v>180400</v>
      </c>
      <c r="K125" s="208">
        <f>K129+K141+K150+K155+K165+K173+K188+K194+K202+K208+K214</f>
        <v>0</v>
      </c>
      <c r="L125" s="208">
        <f>L129+L141+L150+L155+L165+L173+L188+L194+L202+L208+L214</f>
        <v>0</v>
      </c>
      <c r="M125" s="207">
        <f t="shared" si="19"/>
        <v>183300</v>
      </c>
      <c r="N125" s="208">
        <f>N129+N141+N150+N155+N165+N173+N188+N194+N202+N208+N214</f>
        <v>183300</v>
      </c>
      <c r="O125" s="208">
        <f>O129+O141+O150+O155+O165+O173+O188+O194+O202+O208+O214</f>
        <v>0</v>
      </c>
      <c r="P125" s="208">
        <f>P129+P141+P150+P155+P165+P173+P188+P194+P202+P208+P214</f>
        <v>0</v>
      </c>
      <c r="Q125" s="207">
        <f t="shared" si="17"/>
        <v>183300</v>
      </c>
      <c r="R125" s="208">
        <f>R129+R141+R150+R155+R165+R173+R188+R194+R202+R208+R214</f>
        <v>183300</v>
      </c>
      <c r="S125" s="208">
        <f>S129+S141+S150+S155+S165+S173+S188+S194+S202+S208+S214</f>
        <v>0</v>
      </c>
      <c r="T125" s="208">
        <f>T129+T141+T150+T155+T165+T173+T188+T194+T202+T208+T214</f>
        <v>0</v>
      </c>
    </row>
    <row r="126" spans="2:20" ht="18" hidden="1">
      <c r="B126" s="195"/>
      <c r="C126" s="196"/>
      <c r="D126" s="197" t="s">
        <v>224</v>
      </c>
      <c r="E126" s="198">
        <f t="shared" si="15"/>
        <v>3086</v>
      </c>
      <c r="F126" s="198">
        <f>SUM(F127:F128)</f>
        <v>3086</v>
      </c>
      <c r="G126" s="198">
        <f>SUM(G127:G128)</f>
        <v>0</v>
      </c>
      <c r="H126" s="198">
        <f>SUM(H127:H128)</f>
        <v>0</v>
      </c>
      <c r="I126" s="198">
        <f t="shared" si="16"/>
        <v>3086</v>
      </c>
      <c r="J126" s="198">
        <f>SUM(J127:J128)</f>
        <v>3086</v>
      </c>
      <c r="K126" s="198">
        <f>SUM(K127:K128)</f>
        <v>0</v>
      </c>
      <c r="L126" s="198">
        <f>SUM(L127:L128)</f>
        <v>0</v>
      </c>
      <c r="M126" s="198">
        <f t="shared" si="19"/>
        <v>3086</v>
      </c>
      <c r="N126" s="198">
        <f>SUM(N127:N128)</f>
        <v>3086</v>
      </c>
      <c r="O126" s="198">
        <f>SUM(O127:O128)</f>
        <v>0</v>
      </c>
      <c r="P126" s="198">
        <f>SUM(P127:P128)</f>
        <v>0</v>
      </c>
      <c r="Q126" s="198">
        <f t="shared" si="17"/>
        <v>3086</v>
      </c>
      <c r="R126" s="198">
        <f>SUM(R127:R128)</f>
        <v>3086</v>
      </c>
      <c r="S126" s="198">
        <f>SUM(S127:S128)</f>
        <v>0</v>
      </c>
      <c r="T126" s="198">
        <f>SUM(T127:T128)</f>
        <v>0</v>
      </c>
    </row>
    <row r="127" spans="2:20" ht="18" hidden="1">
      <c r="B127" s="195"/>
      <c r="C127" s="196"/>
      <c r="D127" s="199" t="s">
        <v>229</v>
      </c>
      <c r="E127" s="200">
        <f t="shared" si="15"/>
        <v>0</v>
      </c>
      <c r="F127" s="200">
        <v>0</v>
      </c>
      <c r="G127" s="200">
        <v>0</v>
      </c>
      <c r="H127" s="200">
        <v>0</v>
      </c>
      <c r="I127" s="200">
        <f t="shared" si="16"/>
        <v>0</v>
      </c>
      <c r="J127" s="200">
        <v>0</v>
      </c>
      <c r="K127" s="200">
        <v>0</v>
      </c>
      <c r="L127" s="200">
        <v>0</v>
      </c>
      <c r="M127" s="200">
        <f t="shared" si="19"/>
        <v>0</v>
      </c>
      <c r="N127" s="200">
        <v>0</v>
      </c>
      <c r="O127" s="200">
        <v>0</v>
      </c>
      <c r="P127" s="200">
        <v>0</v>
      </c>
      <c r="Q127" s="200">
        <f t="shared" si="17"/>
        <v>0</v>
      </c>
      <c r="R127" s="200">
        <v>0</v>
      </c>
      <c r="S127" s="200">
        <v>0</v>
      </c>
      <c r="T127" s="200">
        <v>0</v>
      </c>
    </row>
    <row r="128" spans="2:20" ht="18" hidden="1">
      <c r="B128" s="195"/>
      <c r="C128" s="196"/>
      <c r="D128" s="199" t="s">
        <v>230</v>
      </c>
      <c r="E128" s="216">
        <f t="shared" si="15"/>
        <v>3086</v>
      </c>
      <c r="F128" s="206">
        <f>F132+F144+F153+F158+F168+F176+F191+F197+F205+F211+F217</f>
        <v>3086</v>
      </c>
      <c r="G128" s="206">
        <f>G132+G144+G153+G158+G168+G176+G191+G197+G205+G211+G217</f>
        <v>0</v>
      </c>
      <c r="H128" s="206">
        <f>H132+H144+H153+H158+H168+H176+H191+H197+H205+H211+H217</f>
        <v>0</v>
      </c>
      <c r="I128" s="216">
        <f t="shared" si="16"/>
        <v>3086</v>
      </c>
      <c r="J128" s="206">
        <f>J132+J144+J153+J158+J168+J176+J191+J197+J205+J211+J217</f>
        <v>3086</v>
      </c>
      <c r="K128" s="206">
        <f>K132+K144+K153+K158+K168+K176+K191+K197+K205+K211+K217</f>
        <v>0</v>
      </c>
      <c r="L128" s="206">
        <f>L132+L144+L153+L158+L168+L176+L191+L197+L205+L211+L217</f>
        <v>0</v>
      </c>
      <c r="M128" s="216">
        <f t="shared" si="19"/>
        <v>3086</v>
      </c>
      <c r="N128" s="206">
        <f>N132+N144+N153+N158+N168+N176+N191+N197+N205+N211+N217</f>
        <v>3086</v>
      </c>
      <c r="O128" s="206">
        <f>O132+O144+O153+O158+O168+O176+O191+O197+O205+O211+O217</f>
        <v>0</v>
      </c>
      <c r="P128" s="206">
        <f>P132+P144+P153+P158+P168+P176+P191+P197+P205+P211+P217</f>
        <v>0</v>
      </c>
      <c r="Q128" s="216">
        <f t="shared" si="17"/>
        <v>3086</v>
      </c>
      <c r="R128" s="206">
        <f>R132+R144+R153+R158+R168+R176+R191+R197+R205+R211+R217</f>
        <v>3086</v>
      </c>
      <c r="S128" s="206">
        <f>S132+S144+S153+S158+S168+S176+S191+S197+S205+S211+S217</f>
        <v>0</v>
      </c>
      <c r="T128" s="206">
        <f>T132+T144+T153+T158+T168+T176+T191+T197+T205+T211+T217</f>
        <v>0</v>
      </c>
    </row>
    <row r="129" spans="2:20" ht="31.5" hidden="1">
      <c r="B129" s="190" t="s">
        <v>371</v>
      </c>
      <c r="C129" s="191"/>
      <c r="D129" s="192" t="s">
        <v>372</v>
      </c>
      <c r="E129" s="207">
        <f t="shared" si="15"/>
        <v>21000</v>
      </c>
      <c r="F129" s="208">
        <f>SUM(F133:F140)</f>
        <v>21000</v>
      </c>
      <c r="G129" s="208">
        <f>SUM(G133:G139)</f>
        <v>0</v>
      </c>
      <c r="H129" s="208">
        <f>SUM(H133:H139)</f>
        <v>0</v>
      </c>
      <c r="I129" s="207">
        <f t="shared" si="16"/>
        <v>21000</v>
      </c>
      <c r="J129" s="208">
        <f>SUM(J133:J140)</f>
        <v>21000</v>
      </c>
      <c r="K129" s="208">
        <f>SUM(K133:K139)</f>
        <v>0</v>
      </c>
      <c r="L129" s="208">
        <f>SUM(L133:L139)</f>
        <v>0</v>
      </c>
      <c r="M129" s="207">
        <f t="shared" si="19"/>
        <v>21000</v>
      </c>
      <c r="N129" s="208">
        <f>SUM(N133:N140)</f>
        <v>21000</v>
      </c>
      <c r="O129" s="208">
        <f>SUM(O133:O139)</f>
        <v>0</v>
      </c>
      <c r="P129" s="208">
        <f>SUM(P133:P139)</f>
        <v>0</v>
      </c>
      <c r="Q129" s="207">
        <f t="shared" si="17"/>
        <v>21000</v>
      </c>
      <c r="R129" s="208">
        <f>SUM(R133:R140)</f>
        <v>21000</v>
      </c>
      <c r="S129" s="208">
        <f>SUM(S133:S139)</f>
        <v>0</v>
      </c>
      <c r="T129" s="208">
        <f>SUM(T133:T139)</f>
        <v>0</v>
      </c>
    </row>
    <row r="130" spans="2:20" ht="18" hidden="1">
      <c r="B130" s="195"/>
      <c r="C130" s="196"/>
      <c r="D130" s="197" t="s">
        <v>224</v>
      </c>
      <c r="E130" s="198">
        <f t="shared" si="15"/>
        <v>0</v>
      </c>
      <c r="F130" s="198">
        <f>SUM(F131:F132)</f>
        <v>0</v>
      </c>
      <c r="G130" s="198">
        <f>SUM(G131:G132)</f>
        <v>0</v>
      </c>
      <c r="H130" s="198">
        <f>SUM(H131:H132)</f>
        <v>0</v>
      </c>
      <c r="I130" s="198">
        <f t="shared" si="16"/>
        <v>0</v>
      </c>
      <c r="J130" s="198">
        <f>SUM(J131:J132)</f>
        <v>0</v>
      </c>
      <c r="K130" s="198">
        <f>SUM(K131:K132)</f>
        <v>0</v>
      </c>
      <c r="L130" s="198">
        <f>SUM(L131:L132)</f>
        <v>0</v>
      </c>
      <c r="M130" s="198">
        <f t="shared" si="19"/>
        <v>0</v>
      </c>
      <c r="N130" s="198">
        <f>SUM(N131:N132)</f>
        <v>0</v>
      </c>
      <c r="O130" s="198">
        <f>SUM(O131:O132)</f>
        <v>0</v>
      </c>
      <c r="P130" s="198">
        <f>SUM(P131:P132)</f>
        <v>0</v>
      </c>
      <c r="Q130" s="198">
        <f t="shared" si="17"/>
        <v>0</v>
      </c>
      <c r="R130" s="198">
        <f>SUM(R131:R132)</f>
        <v>0</v>
      </c>
      <c r="S130" s="198">
        <f>SUM(S131:S132)</f>
        <v>0</v>
      </c>
      <c r="T130" s="198">
        <f>SUM(T131:T132)</f>
        <v>0</v>
      </c>
    </row>
    <row r="131" spans="2:20" ht="18" hidden="1">
      <c r="B131" s="195"/>
      <c r="C131" s="196"/>
      <c r="D131" s="199" t="s">
        <v>229</v>
      </c>
      <c r="E131" s="200">
        <f t="shared" si="15"/>
        <v>0</v>
      </c>
      <c r="F131" s="200">
        <v>0</v>
      </c>
      <c r="G131" s="200">
        <v>0</v>
      </c>
      <c r="H131" s="200">
        <v>0</v>
      </c>
      <c r="I131" s="200">
        <f t="shared" si="16"/>
        <v>0</v>
      </c>
      <c r="J131" s="200">
        <v>0</v>
      </c>
      <c r="K131" s="200">
        <v>0</v>
      </c>
      <c r="L131" s="200">
        <v>0</v>
      </c>
      <c r="M131" s="200">
        <f t="shared" si="19"/>
        <v>0</v>
      </c>
      <c r="N131" s="200">
        <v>0</v>
      </c>
      <c r="O131" s="200">
        <v>0</v>
      </c>
      <c r="P131" s="200">
        <v>0</v>
      </c>
      <c r="Q131" s="200">
        <f t="shared" si="17"/>
        <v>0</v>
      </c>
      <c r="R131" s="200">
        <v>0</v>
      </c>
      <c r="S131" s="200">
        <v>0</v>
      </c>
      <c r="T131" s="200">
        <v>0</v>
      </c>
    </row>
    <row r="132" spans="2:20" ht="18" hidden="1">
      <c r="B132" s="195"/>
      <c r="C132" s="196"/>
      <c r="D132" s="199" t="s">
        <v>230</v>
      </c>
      <c r="E132" s="198">
        <f t="shared" si="15"/>
        <v>0</v>
      </c>
      <c r="F132" s="200">
        <v>0</v>
      </c>
      <c r="G132" s="200">
        <v>0</v>
      </c>
      <c r="H132" s="200">
        <v>0</v>
      </c>
      <c r="I132" s="198">
        <f t="shared" si="16"/>
        <v>0</v>
      </c>
      <c r="J132" s="200">
        <v>0</v>
      </c>
      <c r="K132" s="200">
        <v>0</v>
      </c>
      <c r="L132" s="200">
        <v>0</v>
      </c>
      <c r="M132" s="198">
        <f t="shared" si="19"/>
        <v>0</v>
      </c>
      <c r="N132" s="200">
        <v>0</v>
      </c>
      <c r="O132" s="200">
        <v>0</v>
      </c>
      <c r="P132" s="200">
        <v>0</v>
      </c>
      <c r="Q132" s="198">
        <f t="shared" si="17"/>
        <v>0</v>
      </c>
      <c r="R132" s="200">
        <v>0</v>
      </c>
      <c r="S132" s="200">
        <v>0</v>
      </c>
      <c r="T132" s="200">
        <v>0</v>
      </c>
    </row>
    <row r="133" spans="2:20" hidden="1">
      <c r="B133" s="209"/>
      <c r="C133" s="215" t="s">
        <v>373</v>
      </c>
      <c r="D133" s="217" t="s">
        <v>374</v>
      </c>
      <c r="E133" s="212">
        <f t="shared" si="15"/>
        <v>5570.7</v>
      </c>
      <c r="F133" s="213">
        <v>5570.7</v>
      </c>
      <c r="G133" s="213">
        <v>0</v>
      </c>
      <c r="H133" s="213">
        <v>0</v>
      </c>
      <c r="I133" s="212">
        <f t="shared" si="16"/>
        <v>5570.7</v>
      </c>
      <c r="J133" s="213">
        <v>5570.7</v>
      </c>
      <c r="K133" s="213">
        <v>0</v>
      </c>
      <c r="L133" s="213">
        <v>0</v>
      </c>
      <c r="M133" s="212">
        <f t="shared" si="19"/>
        <v>5570.7</v>
      </c>
      <c r="N133" s="213">
        <v>5570.7</v>
      </c>
      <c r="O133" s="213">
        <v>0</v>
      </c>
      <c r="P133" s="213">
        <v>0</v>
      </c>
      <c r="Q133" s="212">
        <f t="shared" si="17"/>
        <v>5570.7</v>
      </c>
      <c r="R133" s="213">
        <v>5570.7</v>
      </c>
      <c r="S133" s="213">
        <v>0</v>
      </c>
      <c r="T133" s="213">
        <v>0</v>
      </c>
    </row>
    <row r="134" spans="2:20" hidden="1">
      <c r="B134" s="209"/>
      <c r="C134" s="215" t="s">
        <v>375</v>
      </c>
      <c r="D134" s="214" t="s">
        <v>376</v>
      </c>
      <c r="E134" s="212">
        <f t="shared" si="15"/>
        <v>77.8</v>
      </c>
      <c r="F134" s="213">
        <v>77.8</v>
      </c>
      <c r="G134" s="213">
        <v>0</v>
      </c>
      <c r="H134" s="213">
        <v>0</v>
      </c>
      <c r="I134" s="212">
        <f t="shared" si="16"/>
        <v>77.8</v>
      </c>
      <c r="J134" s="213">
        <v>77.8</v>
      </c>
      <c r="K134" s="213">
        <v>0</v>
      </c>
      <c r="L134" s="213">
        <v>0</v>
      </c>
      <c r="M134" s="212">
        <f t="shared" si="19"/>
        <v>77.8</v>
      </c>
      <c r="N134" s="213">
        <v>77.8</v>
      </c>
      <c r="O134" s="213">
        <v>0</v>
      </c>
      <c r="P134" s="213">
        <v>0</v>
      </c>
      <c r="Q134" s="212">
        <f t="shared" si="17"/>
        <v>77.8</v>
      </c>
      <c r="R134" s="213">
        <v>77.8</v>
      </c>
      <c r="S134" s="213">
        <v>0</v>
      </c>
      <c r="T134" s="213">
        <v>0</v>
      </c>
    </row>
    <row r="135" spans="2:20" hidden="1">
      <c r="B135" s="209"/>
      <c r="C135" s="215" t="s">
        <v>377</v>
      </c>
      <c r="D135" s="214" t="s">
        <v>378</v>
      </c>
      <c r="E135" s="212">
        <f t="shared" si="15"/>
        <v>151</v>
      </c>
      <c r="F135" s="213">
        <v>151</v>
      </c>
      <c r="G135" s="213">
        <v>0</v>
      </c>
      <c r="H135" s="213">
        <v>0</v>
      </c>
      <c r="I135" s="212">
        <f t="shared" si="16"/>
        <v>151</v>
      </c>
      <c r="J135" s="213">
        <v>151</v>
      </c>
      <c r="K135" s="213">
        <v>0</v>
      </c>
      <c r="L135" s="213">
        <v>0</v>
      </c>
      <c r="M135" s="212">
        <f t="shared" si="19"/>
        <v>151</v>
      </c>
      <c r="N135" s="213">
        <v>151</v>
      </c>
      <c r="O135" s="213">
        <v>0</v>
      </c>
      <c r="P135" s="213">
        <v>0</v>
      </c>
      <c r="Q135" s="212">
        <f t="shared" si="17"/>
        <v>151</v>
      </c>
      <c r="R135" s="213">
        <v>151</v>
      </c>
      <c r="S135" s="213">
        <v>0</v>
      </c>
      <c r="T135" s="213">
        <v>0</v>
      </c>
    </row>
    <row r="136" spans="2:20" hidden="1">
      <c r="B136" s="209"/>
      <c r="C136" s="215" t="s">
        <v>379</v>
      </c>
      <c r="D136" s="217" t="s">
        <v>380</v>
      </c>
      <c r="E136" s="212">
        <f t="shared" si="15"/>
        <v>662.3</v>
      </c>
      <c r="F136" s="213">
        <v>662.3</v>
      </c>
      <c r="G136" s="213">
        <v>0</v>
      </c>
      <c r="H136" s="213">
        <v>0</v>
      </c>
      <c r="I136" s="212">
        <f t="shared" si="16"/>
        <v>662.3</v>
      </c>
      <c r="J136" s="213">
        <v>662.3</v>
      </c>
      <c r="K136" s="213">
        <v>0</v>
      </c>
      <c r="L136" s="213">
        <v>0</v>
      </c>
      <c r="M136" s="212">
        <f t="shared" si="19"/>
        <v>662.3</v>
      </c>
      <c r="N136" s="213">
        <v>662.3</v>
      </c>
      <c r="O136" s="213">
        <v>0</v>
      </c>
      <c r="P136" s="213">
        <v>0</v>
      </c>
      <c r="Q136" s="212">
        <f t="shared" si="17"/>
        <v>662.3</v>
      </c>
      <c r="R136" s="213">
        <v>662.3</v>
      </c>
      <c r="S136" s="213">
        <v>0</v>
      </c>
      <c r="T136" s="213">
        <v>0</v>
      </c>
    </row>
    <row r="137" spans="2:20" hidden="1">
      <c r="B137" s="209"/>
      <c r="C137" s="215" t="s">
        <v>381</v>
      </c>
      <c r="D137" s="214" t="s">
        <v>382</v>
      </c>
      <c r="E137" s="212">
        <f t="shared" si="15"/>
        <v>774</v>
      </c>
      <c r="F137" s="213">
        <v>774</v>
      </c>
      <c r="G137" s="213">
        <v>0</v>
      </c>
      <c r="H137" s="213">
        <v>0</v>
      </c>
      <c r="I137" s="212">
        <f t="shared" si="16"/>
        <v>774</v>
      </c>
      <c r="J137" s="213">
        <v>774</v>
      </c>
      <c r="K137" s="213">
        <v>0</v>
      </c>
      <c r="L137" s="213">
        <v>0</v>
      </c>
      <c r="M137" s="212">
        <f t="shared" si="19"/>
        <v>774</v>
      </c>
      <c r="N137" s="213">
        <v>774</v>
      </c>
      <c r="O137" s="213">
        <v>0</v>
      </c>
      <c r="P137" s="213">
        <v>0</v>
      </c>
      <c r="Q137" s="212">
        <f t="shared" si="17"/>
        <v>774</v>
      </c>
      <c r="R137" s="213">
        <v>774</v>
      </c>
      <c r="S137" s="213">
        <v>0</v>
      </c>
      <c r="T137" s="213">
        <v>0</v>
      </c>
    </row>
    <row r="138" spans="2:20" ht="30" hidden="1">
      <c r="B138" s="209"/>
      <c r="C138" s="215" t="s">
        <v>383</v>
      </c>
      <c r="D138" s="214" t="s">
        <v>384</v>
      </c>
      <c r="E138" s="212">
        <f t="shared" si="15"/>
        <v>12793.7</v>
      </c>
      <c r="F138" s="213">
        <v>12793.7</v>
      </c>
      <c r="G138" s="213">
        <v>0</v>
      </c>
      <c r="H138" s="213">
        <v>0</v>
      </c>
      <c r="I138" s="212">
        <f t="shared" si="16"/>
        <v>12793.7</v>
      </c>
      <c r="J138" s="213">
        <v>12793.7</v>
      </c>
      <c r="K138" s="213">
        <v>0</v>
      </c>
      <c r="L138" s="213">
        <v>0</v>
      </c>
      <c r="M138" s="212">
        <f t="shared" si="19"/>
        <v>12793.7</v>
      </c>
      <c r="N138" s="213">
        <v>12793.7</v>
      </c>
      <c r="O138" s="213">
        <v>0</v>
      </c>
      <c r="P138" s="213">
        <v>0</v>
      </c>
      <c r="Q138" s="212">
        <f t="shared" si="17"/>
        <v>12793.7</v>
      </c>
      <c r="R138" s="213">
        <v>12793.7</v>
      </c>
      <c r="S138" s="213">
        <v>0</v>
      </c>
      <c r="T138" s="213">
        <v>0</v>
      </c>
    </row>
    <row r="139" spans="2:20" ht="30" hidden="1">
      <c r="B139" s="209"/>
      <c r="C139" s="215" t="s">
        <v>385</v>
      </c>
      <c r="D139" s="214" t="s">
        <v>386</v>
      </c>
      <c r="E139" s="212">
        <f t="shared" si="15"/>
        <v>620.5</v>
      </c>
      <c r="F139" s="213">
        <v>620.5</v>
      </c>
      <c r="G139" s="213">
        <v>0</v>
      </c>
      <c r="H139" s="213">
        <v>0</v>
      </c>
      <c r="I139" s="212">
        <f t="shared" si="16"/>
        <v>620.5</v>
      </c>
      <c r="J139" s="213">
        <v>620.5</v>
      </c>
      <c r="K139" s="213">
        <v>0</v>
      </c>
      <c r="L139" s="213">
        <v>0</v>
      </c>
      <c r="M139" s="212">
        <f t="shared" si="19"/>
        <v>620.5</v>
      </c>
      <c r="N139" s="213">
        <v>620.5</v>
      </c>
      <c r="O139" s="213">
        <v>0</v>
      </c>
      <c r="P139" s="213">
        <v>0</v>
      </c>
      <c r="Q139" s="212">
        <f t="shared" si="17"/>
        <v>620.5</v>
      </c>
      <c r="R139" s="213">
        <v>620.5</v>
      </c>
      <c r="S139" s="213">
        <v>0</v>
      </c>
      <c r="T139" s="213">
        <v>0</v>
      </c>
    </row>
    <row r="140" spans="2:20" ht="30" hidden="1">
      <c r="B140" s="209"/>
      <c r="C140" s="215" t="s">
        <v>387</v>
      </c>
      <c r="D140" s="214" t="s">
        <v>388</v>
      </c>
      <c r="E140" s="212">
        <f t="shared" si="15"/>
        <v>350</v>
      </c>
      <c r="F140" s="213">
        <v>350</v>
      </c>
      <c r="G140" s="213">
        <v>0</v>
      </c>
      <c r="H140" s="213">
        <v>0</v>
      </c>
      <c r="I140" s="212">
        <f t="shared" si="16"/>
        <v>350</v>
      </c>
      <c r="J140" s="213">
        <v>350</v>
      </c>
      <c r="K140" s="213">
        <v>0</v>
      </c>
      <c r="L140" s="213">
        <v>0</v>
      </c>
      <c r="M140" s="212">
        <f t="shared" si="19"/>
        <v>350</v>
      </c>
      <c r="N140" s="213">
        <v>350</v>
      </c>
      <c r="O140" s="213">
        <v>0</v>
      </c>
      <c r="P140" s="213">
        <v>0</v>
      </c>
      <c r="Q140" s="212">
        <f t="shared" si="17"/>
        <v>350</v>
      </c>
      <c r="R140" s="213">
        <v>350</v>
      </c>
      <c r="S140" s="213">
        <v>0</v>
      </c>
      <c r="T140" s="213">
        <v>0</v>
      </c>
    </row>
    <row r="141" spans="2:20" ht="31.5" hidden="1">
      <c r="B141" s="190" t="s">
        <v>389</v>
      </c>
      <c r="C141" s="191"/>
      <c r="D141" s="192" t="s">
        <v>390</v>
      </c>
      <c r="E141" s="207">
        <f t="shared" si="15"/>
        <v>13000</v>
      </c>
      <c r="F141" s="208">
        <f>SUM(F145:F149)</f>
        <v>13000</v>
      </c>
      <c r="G141" s="208">
        <f>SUM(G145:G149)</f>
        <v>0</v>
      </c>
      <c r="H141" s="208">
        <f>SUM(H145:H149)</f>
        <v>0</v>
      </c>
      <c r="I141" s="207">
        <f t="shared" si="16"/>
        <v>13000</v>
      </c>
      <c r="J141" s="208">
        <f>SUM(J145:J149)</f>
        <v>13000</v>
      </c>
      <c r="K141" s="208">
        <f>SUM(K145:K149)</f>
        <v>0</v>
      </c>
      <c r="L141" s="208">
        <f>SUM(L145:L149)</f>
        <v>0</v>
      </c>
      <c r="M141" s="207">
        <f t="shared" si="19"/>
        <v>13000</v>
      </c>
      <c r="N141" s="208">
        <f>SUM(N145:N149)</f>
        <v>13000</v>
      </c>
      <c r="O141" s="208">
        <f>SUM(O145:O149)</f>
        <v>0</v>
      </c>
      <c r="P141" s="208">
        <f>SUM(P145:P149)</f>
        <v>0</v>
      </c>
      <c r="Q141" s="207">
        <f t="shared" si="17"/>
        <v>13000</v>
      </c>
      <c r="R141" s="208">
        <f>SUM(R145:R149)</f>
        <v>13000</v>
      </c>
      <c r="S141" s="208">
        <f>SUM(S145:S149)</f>
        <v>0</v>
      </c>
      <c r="T141" s="208">
        <f>SUM(T145:T149)</f>
        <v>0</v>
      </c>
    </row>
    <row r="142" spans="2:20" ht="18" hidden="1">
      <c r="B142" s="195"/>
      <c r="C142" s="196"/>
      <c r="D142" s="197" t="s">
        <v>224</v>
      </c>
      <c r="E142" s="198">
        <f t="shared" si="15"/>
        <v>0</v>
      </c>
      <c r="F142" s="198">
        <f>SUM(F143:F144)</f>
        <v>0</v>
      </c>
      <c r="G142" s="198">
        <f>SUM(G143:G144)</f>
        <v>0</v>
      </c>
      <c r="H142" s="198">
        <f>SUM(H143:H144)</f>
        <v>0</v>
      </c>
      <c r="I142" s="198">
        <f t="shared" si="16"/>
        <v>0</v>
      </c>
      <c r="J142" s="198">
        <f>SUM(J143:J144)</f>
        <v>0</v>
      </c>
      <c r="K142" s="198">
        <f>SUM(K143:K144)</f>
        <v>0</v>
      </c>
      <c r="L142" s="198">
        <f>SUM(L143:L144)</f>
        <v>0</v>
      </c>
      <c r="M142" s="198">
        <f t="shared" si="19"/>
        <v>0</v>
      </c>
      <c r="N142" s="198">
        <f>SUM(N143:N144)</f>
        <v>0</v>
      </c>
      <c r="O142" s="198">
        <f>SUM(O143:O144)</f>
        <v>0</v>
      </c>
      <c r="P142" s="198">
        <f>SUM(P143:P144)</f>
        <v>0</v>
      </c>
      <c r="Q142" s="198">
        <f t="shared" si="17"/>
        <v>0</v>
      </c>
      <c r="R142" s="198">
        <f>SUM(R143:R144)</f>
        <v>0</v>
      </c>
      <c r="S142" s="198">
        <f>SUM(S143:S144)</f>
        <v>0</v>
      </c>
      <c r="T142" s="198">
        <f>SUM(T143:T144)</f>
        <v>0</v>
      </c>
    </row>
    <row r="143" spans="2:20" ht="18" hidden="1">
      <c r="B143" s="195"/>
      <c r="C143" s="196"/>
      <c r="D143" s="199" t="s">
        <v>229</v>
      </c>
      <c r="E143" s="200">
        <f t="shared" si="15"/>
        <v>0</v>
      </c>
      <c r="F143" s="200">
        <v>0</v>
      </c>
      <c r="G143" s="200">
        <v>0</v>
      </c>
      <c r="H143" s="200">
        <v>0</v>
      </c>
      <c r="I143" s="200">
        <f t="shared" si="16"/>
        <v>0</v>
      </c>
      <c r="J143" s="200">
        <v>0</v>
      </c>
      <c r="K143" s="200">
        <v>0</v>
      </c>
      <c r="L143" s="200">
        <v>0</v>
      </c>
      <c r="M143" s="200">
        <f t="shared" si="19"/>
        <v>0</v>
      </c>
      <c r="N143" s="200">
        <v>0</v>
      </c>
      <c r="O143" s="200">
        <v>0</v>
      </c>
      <c r="P143" s="200">
        <v>0</v>
      </c>
      <c r="Q143" s="200">
        <f t="shared" si="17"/>
        <v>0</v>
      </c>
      <c r="R143" s="200">
        <v>0</v>
      </c>
      <c r="S143" s="200">
        <v>0</v>
      </c>
      <c r="T143" s="200">
        <v>0</v>
      </c>
    </row>
    <row r="144" spans="2:20" ht="18" hidden="1">
      <c r="B144" s="195"/>
      <c r="C144" s="196"/>
      <c r="D144" s="199" t="s">
        <v>230</v>
      </c>
      <c r="E144" s="198">
        <f t="shared" si="15"/>
        <v>0</v>
      </c>
      <c r="F144" s="200">
        <v>0</v>
      </c>
      <c r="G144" s="200">
        <v>0</v>
      </c>
      <c r="H144" s="200">
        <v>0</v>
      </c>
      <c r="I144" s="198">
        <f t="shared" si="16"/>
        <v>0</v>
      </c>
      <c r="J144" s="200">
        <v>0</v>
      </c>
      <c r="K144" s="200">
        <v>0</v>
      </c>
      <c r="L144" s="200">
        <v>0</v>
      </c>
      <c r="M144" s="198">
        <f t="shared" si="19"/>
        <v>0</v>
      </c>
      <c r="N144" s="200">
        <v>0</v>
      </c>
      <c r="O144" s="200">
        <v>0</v>
      </c>
      <c r="P144" s="200">
        <v>0</v>
      </c>
      <c r="Q144" s="198">
        <f t="shared" si="17"/>
        <v>0</v>
      </c>
      <c r="R144" s="200">
        <v>0</v>
      </c>
      <c r="S144" s="200">
        <v>0</v>
      </c>
      <c r="T144" s="200">
        <v>0</v>
      </c>
    </row>
    <row r="145" spans="2:20" hidden="1">
      <c r="B145" s="209"/>
      <c r="C145" s="215" t="s">
        <v>391</v>
      </c>
      <c r="D145" s="214" t="s">
        <v>392</v>
      </c>
      <c r="E145" s="212">
        <f t="shared" si="15"/>
        <v>1459.5</v>
      </c>
      <c r="F145" s="213">
        <v>1459.5</v>
      </c>
      <c r="G145" s="213">
        <v>0</v>
      </c>
      <c r="H145" s="213">
        <v>0</v>
      </c>
      <c r="I145" s="212">
        <f t="shared" si="16"/>
        <v>1459.5</v>
      </c>
      <c r="J145" s="213">
        <v>1459.5</v>
      </c>
      <c r="K145" s="213">
        <v>0</v>
      </c>
      <c r="L145" s="213">
        <v>0</v>
      </c>
      <c r="M145" s="212">
        <f t="shared" si="19"/>
        <v>1459.5</v>
      </c>
      <c r="N145" s="213">
        <v>1459.5</v>
      </c>
      <c r="O145" s="213">
        <v>0</v>
      </c>
      <c r="P145" s="213">
        <v>0</v>
      </c>
      <c r="Q145" s="212">
        <f t="shared" si="17"/>
        <v>1459.5</v>
      </c>
      <c r="R145" s="213">
        <v>1459.5</v>
      </c>
      <c r="S145" s="213">
        <v>0</v>
      </c>
      <c r="T145" s="213">
        <v>0</v>
      </c>
    </row>
    <row r="146" spans="2:20" hidden="1">
      <c r="B146" s="209"/>
      <c r="C146" s="215" t="s">
        <v>393</v>
      </c>
      <c r="D146" s="214" t="s">
        <v>394</v>
      </c>
      <c r="E146" s="212">
        <f t="shared" si="15"/>
        <v>820</v>
      </c>
      <c r="F146" s="213">
        <v>820</v>
      </c>
      <c r="G146" s="213">
        <v>0</v>
      </c>
      <c r="H146" s="213">
        <v>0</v>
      </c>
      <c r="I146" s="212">
        <f t="shared" si="16"/>
        <v>820</v>
      </c>
      <c r="J146" s="213">
        <v>820</v>
      </c>
      <c r="K146" s="213">
        <v>0</v>
      </c>
      <c r="L146" s="213">
        <v>0</v>
      </c>
      <c r="M146" s="212">
        <f t="shared" si="19"/>
        <v>820</v>
      </c>
      <c r="N146" s="213">
        <v>820</v>
      </c>
      <c r="O146" s="213">
        <v>0</v>
      </c>
      <c r="P146" s="213">
        <v>0</v>
      </c>
      <c r="Q146" s="212">
        <f t="shared" si="17"/>
        <v>820</v>
      </c>
      <c r="R146" s="213">
        <v>820</v>
      </c>
      <c r="S146" s="213">
        <v>0</v>
      </c>
      <c r="T146" s="213">
        <v>0</v>
      </c>
    </row>
    <row r="147" spans="2:20" ht="30" hidden="1">
      <c r="B147" s="209"/>
      <c r="C147" s="215" t="s">
        <v>395</v>
      </c>
      <c r="D147" s="214" t="s">
        <v>396</v>
      </c>
      <c r="E147" s="212">
        <f t="shared" si="15"/>
        <v>10216.5</v>
      </c>
      <c r="F147" s="213">
        <v>10216.5</v>
      </c>
      <c r="G147" s="213">
        <v>0</v>
      </c>
      <c r="H147" s="213">
        <v>0</v>
      </c>
      <c r="I147" s="212">
        <f t="shared" si="16"/>
        <v>10216.5</v>
      </c>
      <c r="J147" s="213">
        <v>10216.5</v>
      </c>
      <c r="K147" s="213">
        <v>0</v>
      </c>
      <c r="L147" s="213">
        <v>0</v>
      </c>
      <c r="M147" s="212">
        <f t="shared" si="19"/>
        <v>10216.5</v>
      </c>
      <c r="N147" s="213">
        <v>10216.5</v>
      </c>
      <c r="O147" s="213">
        <v>0</v>
      </c>
      <c r="P147" s="213">
        <v>0</v>
      </c>
      <c r="Q147" s="212">
        <f t="shared" si="17"/>
        <v>10216.5</v>
      </c>
      <c r="R147" s="213">
        <v>10216.5</v>
      </c>
      <c r="S147" s="213">
        <v>0</v>
      </c>
      <c r="T147" s="213">
        <v>0</v>
      </c>
    </row>
    <row r="148" spans="2:20" hidden="1">
      <c r="B148" s="209"/>
      <c r="C148" s="215" t="s">
        <v>397</v>
      </c>
      <c r="D148" s="214" t="s">
        <v>398</v>
      </c>
      <c r="E148" s="212">
        <f t="shared" si="15"/>
        <v>300</v>
      </c>
      <c r="F148" s="213">
        <v>300</v>
      </c>
      <c r="G148" s="213">
        <v>0</v>
      </c>
      <c r="H148" s="213">
        <v>0</v>
      </c>
      <c r="I148" s="212">
        <f t="shared" si="16"/>
        <v>300</v>
      </c>
      <c r="J148" s="213">
        <v>300</v>
      </c>
      <c r="K148" s="213">
        <v>0</v>
      </c>
      <c r="L148" s="213">
        <v>0</v>
      </c>
      <c r="M148" s="212">
        <f t="shared" si="19"/>
        <v>300</v>
      </c>
      <c r="N148" s="213">
        <v>300</v>
      </c>
      <c r="O148" s="213">
        <v>0</v>
      </c>
      <c r="P148" s="213">
        <v>0</v>
      </c>
      <c r="Q148" s="212">
        <f t="shared" si="17"/>
        <v>300</v>
      </c>
      <c r="R148" s="213">
        <v>300</v>
      </c>
      <c r="S148" s="213">
        <v>0</v>
      </c>
      <c r="T148" s="213">
        <v>0</v>
      </c>
    </row>
    <row r="149" spans="2:20" ht="30" hidden="1">
      <c r="B149" s="209"/>
      <c r="C149" s="215" t="s">
        <v>399</v>
      </c>
      <c r="D149" s="214" t="s">
        <v>400</v>
      </c>
      <c r="E149" s="212">
        <f t="shared" si="15"/>
        <v>204</v>
      </c>
      <c r="F149" s="213">
        <v>204</v>
      </c>
      <c r="G149" s="213">
        <v>0</v>
      </c>
      <c r="H149" s="213">
        <v>0</v>
      </c>
      <c r="I149" s="212">
        <f t="shared" si="16"/>
        <v>204</v>
      </c>
      <c r="J149" s="213">
        <v>204</v>
      </c>
      <c r="K149" s="213">
        <v>0</v>
      </c>
      <c r="L149" s="213">
        <v>0</v>
      </c>
      <c r="M149" s="212">
        <f t="shared" si="19"/>
        <v>204</v>
      </c>
      <c r="N149" s="213">
        <v>204</v>
      </c>
      <c r="O149" s="213">
        <v>0</v>
      </c>
      <c r="P149" s="213">
        <v>0</v>
      </c>
      <c r="Q149" s="212">
        <f t="shared" si="17"/>
        <v>204</v>
      </c>
      <c r="R149" s="213">
        <v>204</v>
      </c>
      <c r="S149" s="213">
        <v>0</v>
      </c>
      <c r="T149" s="213">
        <v>0</v>
      </c>
    </row>
    <row r="150" spans="2:20" ht="31.5" hidden="1">
      <c r="B150" s="190" t="s">
        <v>401</v>
      </c>
      <c r="C150" s="191"/>
      <c r="D150" s="192" t="s">
        <v>402</v>
      </c>
      <c r="E150" s="207">
        <f t="shared" si="15"/>
        <v>2000</v>
      </c>
      <c r="F150" s="208">
        <f t="shared" ref="F150:T150" si="20">F154</f>
        <v>2000</v>
      </c>
      <c r="G150" s="208">
        <f t="shared" si="20"/>
        <v>0</v>
      </c>
      <c r="H150" s="208">
        <f t="shared" si="20"/>
        <v>0</v>
      </c>
      <c r="I150" s="207">
        <f t="shared" si="16"/>
        <v>2000</v>
      </c>
      <c r="J150" s="208">
        <f t="shared" si="20"/>
        <v>2000</v>
      </c>
      <c r="K150" s="208">
        <f t="shared" si="20"/>
        <v>0</v>
      </c>
      <c r="L150" s="208">
        <f t="shared" si="20"/>
        <v>0</v>
      </c>
      <c r="M150" s="207">
        <f t="shared" si="19"/>
        <v>2200</v>
      </c>
      <c r="N150" s="208">
        <f>N154</f>
        <v>2200</v>
      </c>
      <c r="O150" s="208">
        <f>O154</f>
        <v>0</v>
      </c>
      <c r="P150" s="208">
        <f>P154</f>
        <v>0</v>
      </c>
      <c r="Q150" s="207">
        <f t="shared" si="17"/>
        <v>2200</v>
      </c>
      <c r="R150" s="208">
        <f t="shared" si="20"/>
        <v>2200</v>
      </c>
      <c r="S150" s="208">
        <f t="shared" si="20"/>
        <v>0</v>
      </c>
      <c r="T150" s="208">
        <f t="shared" si="20"/>
        <v>0</v>
      </c>
    </row>
    <row r="151" spans="2:20" ht="18" hidden="1">
      <c r="B151" s="195"/>
      <c r="C151" s="196"/>
      <c r="D151" s="197" t="s">
        <v>224</v>
      </c>
      <c r="E151" s="198">
        <f t="shared" si="15"/>
        <v>0</v>
      </c>
      <c r="F151" s="198">
        <f>SUM(F152:F153)</f>
        <v>0</v>
      </c>
      <c r="G151" s="198">
        <f>SUM(G152:G153)</f>
        <v>0</v>
      </c>
      <c r="H151" s="198">
        <f>SUM(H152:H153)</f>
        <v>0</v>
      </c>
      <c r="I151" s="198">
        <f t="shared" si="16"/>
        <v>0</v>
      </c>
      <c r="J151" s="198">
        <f>SUM(J152:J153)</f>
        <v>0</v>
      </c>
      <c r="K151" s="198">
        <f>SUM(K152:K153)</f>
        <v>0</v>
      </c>
      <c r="L151" s="198">
        <f>SUM(L152:L153)</f>
        <v>0</v>
      </c>
      <c r="M151" s="198">
        <f t="shared" si="19"/>
        <v>0</v>
      </c>
      <c r="N151" s="198">
        <f>SUM(N152:N153)</f>
        <v>0</v>
      </c>
      <c r="O151" s="198">
        <f>SUM(O152:O153)</f>
        <v>0</v>
      </c>
      <c r="P151" s="198">
        <f>SUM(P152:P153)</f>
        <v>0</v>
      </c>
      <c r="Q151" s="198">
        <f t="shared" si="17"/>
        <v>0</v>
      </c>
      <c r="R151" s="198">
        <f>SUM(R152:R153)</f>
        <v>0</v>
      </c>
      <c r="S151" s="198">
        <f>SUM(S152:S153)</f>
        <v>0</v>
      </c>
      <c r="T151" s="198">
        <f>SUM(T152:T153)</f>
        <v>0</v>
      </c>
    </row>
    <row r="152" spans="2:20" ht="18" hidden="1">
      <c r="B152" s="195"/>
      <c r="C152" s="196"/>
      <c r="D152" s="199" t="s">
        <v>229</v>
      </c>
      <c r="E152" s="200">
        <f t="shared" si="15"/>
        <v>0</v>
      </c>
      <c r="F152" s="200">
        <v>0</v>
      </c>
      <c r="G152" s="200">
        <v>0</v>
      </c>
      <c r="H152" s="200">
        <v>0</v>
      </c>
      <c r="I152" s="200">
        <f t="shared" si="16"/>
        <v>0</v>
      </c>
      <c r="J152" s="200">
        <v>0</v>
      </c>
      <c r="K152" s="200">
        <v>0</v>
      </c>
      <c r="L152" s="200">
        <v>0</v>
      </c>
      <c r="M152" s="200">
        <f t="shared" si="19"/>
        <v>0</v>
      </c>
      <c r="N152" s="200">
        <v>0</v>
      </c>
      <c r="O152" s="200">
        <v>0</v>
      </c>
      <c r="P152" s="200">
        <v>0</v>
      </c>
      <c r="Q152" s="200">
        <f t="shared" si="17"/>
        <v>0</v>
      </c>
      <c r="R152" s="200">
        <v>0</v>
      </c>
      <c r="S152" s="200">
        <v>0</v>
      </c>
      <c r="T152" s="200">
        <v>0</v>
      </c>
    </row>
    <row r="153" spans="2:20" ht="18" hidden="1">
      <c r="B153" s="195"/>
      <c r="C153" s="196"/>
      <c r="D153" s="199" t="s">
        <v>230</v>
      </c>
      <c r="E153" s="198">
        <f t="shared" si="15"/>
        <v>0</v>
      </c>
      <c r="F153" s="200">
        <v>0</v>
      </c>
      <c r="G153" s="200">
        <v>0</v>
      </c>
      <c r="H153" s="200">
        <v>0</v>
      </c>
      <c r="I153" s="198">
        <f t="shared" si="16"/>
        <v>0</v>
      </c>
      <c r="J153" s="200">
        <v>0</v>
      </c>
      <c r="K153" s="200">
        <v>0</v>
      </c>
      <c r="L153" s="200">
        <v>0</v>
      </c>
      <c r="M153" s="198">
        <f t="shared" si="19"/>
        <v>0</v>
      </c>
      <c r="N153" s="200">
        <v>0</v>
      </c>
      <c r="O153" s="200">
        <v>0</v>
      </c>
      <c r="P153" s="200">
        <v>0</v>
      </c>
      <c r="Q153" s="198">
        <f t="shared" si="17"/>
        <v>0</v>
      </c>
      <c r="R153" s="200">
        <v>0</v>
      </c>
      <c r="S153" s="200">
        <v>0</v>
      </c>
      <c r="T153" s="200">
        <v>0</v>
      </c>
    </row>
    <row r="154" spans="2:20" ht="30" hidden="1">
      <c r="B154" s="209"/>
      <c r="C154" s="215" t="s">
        <v>403</v>
      </c>
      <c r="D154" s="214" t="s">
        <v>404</v>
      </c>
      <c r="E154" s="212">
        <f t="shared" si="15"/>
        <v>2000</v>
      </c>
      <c r="F154" s="213">
        <v>2000</v>
      </c>
      <c r="G154" s="213">
        <v>0</v>
      </c>
      <c r="H154" s="213">
        <v>0</v>
      </c>
      <c r="I154" s="212">
        <f t="shared" si="16"/>
        <v>2000</v>
      </c>
      <c r="J154" s="213">
        <v>2000</v>
      </c>
      <c r="K154" s="213">
        <v>0</v>
      </c>
      <c r="L154" s="213">
        <v>0</v>
      </c>
      <c r="M154" s="212">
        <f t="shared" si="19"/>
        <v>2200</v>
      </c>
      <c r="N154" s="213">
        <v>2200</v>
      </c>
      <c r="O154" s="213">
        <v>0</v>
      </c>
      <c r="P154" s="213">
        <v>0</v>
      </c>
      <c r="Q154" s="212">
        <f t="shared" si="17"/>
        <v>2200</v>
      </c>
      <c r="R154" s="213">
        <v>2200</v>
      </c>
      <c r="S154" s="213">
        <v>0</v>
      </c>
      <c r="T154" s="213">
        <v>0</v>
      </c>
    </row>
    <row r="155" spans="2:20" ht="31.5" hidden="1">
      <c r="B155" s="190" t="s">
        <v>405</v>
      </c>
      <c r="C155" s="191"/>
      <c r="D155" s="192" t="s">
        <v>406</v>
      </c>
      <c r="E155" s="207">
        <f t="shared" si="15"/>
        <v>35000</v>
      </c>
      <c r="F155" s="208">
        <f>SUM(F159:F164)</f>
        <v>35000</v>
      </c>
      <c r="G155" s="208">
        <f>SUM(G159:G164)</f>
        <v>0</v>
      </c>
      <c r="H155" s="208">
        <f>SUM(H159:H164)</f>
        <v>0</v>
      </c>
      <c r="I155" s="207">
        <f t="shared" si="16"/>
        <v>35000</v>
      </c>
      <c r="J155" s="208">
        <f>SUM(J159:J164)</f>
        <v>35000</v>
      </c>
      <c r="K155" s="208">
        <f>SUM(K159:K164)</f>
        <v>0</v>
      </c>
      <c r="L155" s="208">
        <f>SUM(L159:L164)</f>
        <v>0</v>
      </c>
      <c r="M155" s="207">
        <f t="shared" si="19"/>
        <v>35000</v>
      </c>
      <c r="N155" s="208">
        <f>SUM(N159:N164)</f>
        <v>35000</v>
      </c>
      <c r="O155" s="208">
        <f>SUM(O159:O164)</f>
        <v>0</v>
      </c>
      <c r="P155" s="208">
        <f>SUM(P159:P164)</f>
        <v>0</v>
      </c>
      <c r="Q155" s="207">
        <f t="shared" si="17"/>
        <v>35000</v>
      </c>
      <c r="R155" s="208">
        <f>SUM(R159:R164)</f>
        <v>35000</v>
      </c>
      <c r="S155" s="208">
        <f>SUM(S159:S164)</f>
        <v>0</v>
      </c>
      <c r="T155" s="208">
        <f>SUM(T159:T164)</f>
        <v>0</v>
      </c>
    </row>
    <row r="156" spans="2:20" ht="18" hidden="1">
      <c r="B156" s="195"/>
      <c r="C156" s="196"/>
      <c r="D156" s="197" t="s">
        <v>224</v>
      </c>
      <c r="E156" s="198">
        <f t="shared" si="15"/>
        <v>0</v>
      </c>
      <c r="F156" s="198">
        <f>SUM(F157:F158)</f>
        <v>0</v>
      </c>
      <c r="G156" s="198">
        <f>SUM(G157:G158)</f>
        <v>0</v>
      </c>
      <c r="H156" s="198">
        <f>SUM(H157:H158)</f>
        <v>0</v>
      </c>
      <c r="I156" s="198">
        <f t="shared" si="16"/>
        <v>0</v>
      </c>
      <c r="J156" s="198">
        <f>SUM(J157:J158)</f>
        <v>0</v>
      </c>
      <c r="K156" s="198">
        <f>SUM(K157:K158)</f>
        <v>0</v>
      </c>
      <c r="L156" s="198">
        <f>SUM(L157:L158)</f>
        <v>0</v>
      </c>
      <c r="M156" s="198">
        <f t="shared" si="19"/>
        <v>0</v>
      </c>
      <c r="N156" s="198">
        <f>SUM(N157:N158)</f>
        <v>0</v>
      </c>
      <c r="O156" s="198">
        <f>SUM(O157:O158)</f>
        <v>0</v>
      </c>
      <c r="P156" s="198">
        <f>SUM(P157:P158)</f>
        <v>0</v>
      </c>
      <c r="Q156" s="198">
        <f t="shared" si="17"/>
        <v>0</v>
      </c>
      <c r="R156" s="198">
        <f>SUM(R157:R158)</f>
        <v>0</v>
      </c>
      <c r="S156" s="198">
        <f>SUM(S157:S158)</f>
        <v>0</v>
      </c>
      <c r="T156" s="198">
        <f>SUM(T157:T158)</f>
        <v>0</v>
      </c>
    </row>
    <row r="157" spans="2:20" ht="18" hidden="1">
      <c r="B157" s="195"/>
      <c r="C157" s="196"/>
      <c r="D157" s="199" t="s">
        <v>229</v>
      </c>
      <c r="E157" s="200">
        <f t="shared" si="15"/>
        <v>0</v>
      </c>
      <c r="F157" s="200">
        <v>0</v>
      </c>
      <c r="G157" s="200">
        <v>0</v>
      </c>
      <c r="H157" s="200">
        <v>0</v>
      </c>
      <c r="I157" s="200">
        <f t="shared" si="16"/>
        <v>0</v>
      </c>
      <c r="J157" s="200">
        <v>0</v>
      </c>
      <c r="K157" s="200">
        <v>0</v>
      </c>
      <c r="L157" s="200">
        <v>0</v>
      </c>
      <c r="M157" s="200">
        <f t="shared" si="19"/>
        <v>0</v>
      </c>
      <c r="N157" s="200">
        <v>0</v>
      </c>
      <c r="O157" s="200">
        <v>0</v>
      </c>
      <c r="P157" s="200">
        <v>0</v>
      </c>
      <c r="Q157" s="200">
        <f t="shared" si="17"/>
        <v>0</v>
      </c>
      <c r="R157" s="200">
        <v>0</v>
      </c>
      <c r="S157" s="200">
        <v>0</v>
      </c>
      <c r="T157" s="200">
        <v>0</v>
      </c>
    </row>
    <row r="158" spans="2:20" ht="18" hidden="1">
      <c r="B158" s="195"/>
      <c r="C158" s="196"/>
      <c r="D158" s="199" t="s">
        <v>230</v>
      </c>
      <c r="E158" s="198">
        <f t="shared" si="15"/>
        <v>0</v>
      </c>
      <c r="F158" s="200">
        <v>0</v>
      </c>
      <c r="G158" s="200">
        <v>0</v>
      </c>
      <c r="H158" s="200">
        <v>0</v>
      </c>
      <c r="I158" s="198">
        <f t="shared" si="16"/>
        <v>0</v>
      </c>
      <c r="J158" s="200">
        <v>0</v>
      </c>
      <c r="K158" s="200">
        <v>0</v>
      </c>
      <c r="L158" s="200">
        <v>0</v>
      </c>
      <c r="M158" s="198">
        <f t="shared" si="19"/>
        <v>0</v>
      </c>
      <c r="N158" s="200">
        <v>0</v>
      </c>
      <c r="O158" s="200">
        <v>0</v>
      </c>
      <c r="P158" s="200">
        <v>0</v>
      </c>
      <c r="Q158" s="198">
        <f t="shared" si="17"/>
        <v>0</v>
      </c>
      <c r="R158" s="200">
        <v>0</v>
      </c>
      <c r="S158" s="200">
        <v>0</v>
      </c>
      <c r="T158" s="200">
        <v>0</v>
      </c>
    </row>
    <row r="159" spans="2:20" hidden="1">
      <c r="B159" s="209"/>
      <c r="C159" s="215" t="s">
        <v>407</v>
      </c>
      <c r="D159" s="214" t="s">
        <v>408</v>
      </c>
      <c r="E159" s="212">
        <f t="shared" si="15"/>
        <v>15474</v>
      </c>
      <c r="F159" s="213">
        <v>15474</v>
      </c>
      <c r="G159" s="213">
        <v>0</v>
      </c>
      <c r="H159" s="213">
        <v>0</v>
      </c>
      <c r="I159" s="212">
        <f t="shared" si="16"/>
        <v>15474</v>
      </c>
      <c r="J159" s="213">
        <v>15474</v>
      </c>
      <c r="K159" s="213">
        <v>0</v>
      </c>
      <c r="L159" s="213">
        <v>0</v>
      </c>
      <c r="M159" s="212">
        <f t="shared" si="19"/>
        <v>15474</v>
      </c>
      <c r="N159" s="213">
        <v>15474</v>
      </c>
      <c r="O159" s="213">
        <v>0</v>
      </c>
      <c r="P159" s="213">
        <v>0</v>
      </c>
      <c r="Q159" s="212">
        <f t="shared" si="17"/>
        <v>15474</v>
      </c>
      <c r="R159" s="213">
        <v>15474</v>
      </c>
      <c r="S159" s="213">
        <v>0</v>
      </c>
      <c r="T159" s="213">
        <v>0</v>
      </c>
    </row>
    <row r="160" spans="2:20" hidden="1">
      <c r="B160" s="209"/>
      <c r="C160" s="215" t="s">
        <v>409</v>
      </c>
      <c r="D160" s="214" t="s">
        <v>410</v>
      </c>
      <c r="E160" s="212">
        <f t="shared" si="15"/>
        <v>110</v>
      </c>
      <c r="F160" s="213">
        <v>110</v>
      </c>
      <c r="G160" s="213">
        <v>0</v>
      </c>
      <c r="H160" s="213">
        <v>0</v>
      </c>
      <c r="I160" s="212">
        <f t="shared" si="16"/>
        <v>110</v>
      </c>
      <c r="J160" s="213">
        <v>110</v>
      </c>
      <c r="K160" s="213">
        <v>0</v>
      </c>
      <c r="L160" s="213">
        <v>0</v>
      </c>
      <c r="M160" s="212">
        <f t="shared" si="19"/>
        <v>110</v>
      </c>
      <c r="N160" s="213">
        <v>110</v>
      </c>
      <c r="O160" s="213">
        <v>0</v>
      </c>
      <c r="P160" s="213">
        <v>0</v>
      </c>
      <c r="Q160" s="212">
        <f t="shared" si="17"/>
        <v>110</v>
      </c>
      <c r="R160" s="213">
        <v>110</v>
      </c>
      <c r="S160" s="213">
        <v>0</v>
      </c>
      <c r="T160" s="213">
        <v>0</v>
      </c>
    </row>
    <row r="161" spans="2:20" ht="30" hidden="1">
      <c r="B161" s="209"/>
      <c r="C161" s="215" t="s">
        <v>411</v>
      </c>
      <c r="D161" s="214" t="s">
        <v>412</v>
      </c>
      <c r="E161" s="212">
        <f t="shared" si="15"/>
        <v>18570</v>
      </c>
      <c r="F161" s="213">
        <v>18570</v>
      </c>
      <c r="G161" s="213">
        <v>0</v>
      </c>
      <c r="H161" s="213">
        <v>0</v>
      </c>
      <c r="I161" s="212">
        <f t="shared" si="16"/>
        <v>18570</v>
      </c>
      <c r="J161" s="213">
        <v>18570</v>
      </c>
      <c r="K161" s="213">
        <v>0</v>
      </c>
      <c r="L161" s="213">
        <v>0</v>
      </c>
      <c r="M161" s="212">
        <f t="shared" si="19"/>
        <v>18570</v>
      </c>
      <c r="N161" s="213">
        <v>18570</v>
      </c>
      <c r="O161" s="213">
        <v>0</v>
      </c>
      <c r="P161" s="213">
        <v>0</v>
      </c>
      <c r="Q161" s="212">
        <f t="shared" si="17"/>
        <v>18570</v>
      </c>
      <c r="R161" s="213">
        <v>18570</v>
      </c>
      <c r="S161" s="213">
        <v>0</v>
      </c>
      <c r="T161" s="213">
        <v>0</v>
      </c>
    </row>
    <row r="162" spans="2:20" hidden="1">
      <c r="B162" s="209"/>
      <c r="C162" s="215" t="s">
        <v>413</v>
      </c>
      <c r="D162" s="214" t="s">
        <v>414</v>
      </c>
      <c r="E162" s="212">
        <f t="shared" si="15"/>
        <v>500</v>
      </c>
      <c r="F162" s="213">
        <v>500</v>
      </c>
      <c r="G162" s="213">
        <v>0</v>
      </c>
      <c r="H162" s="213">
        <v>0</v>
      </c>
      <c r="I162" s="212">
        <f t="shared" si="16"/>
        <v>500</v>
      </c>
      <c r="J162" s="213">
        <v>500</v>
      </c>
      <c r="K162" s="213">
        <v>0</v>
      </c>
      <c r="L162" s="213">
        <v>0</v>
      </c>
      <c r="M162" s="212">
        <f t="shared" si="19"/>
        <v>500</v>
      </c>
      <c r="N162" s="213">
        <v>500</v>
      </c>
      <c r="O162" s="213">
        <v>0</v>
      </c>
      <c r="P162" s="213">
        <v>0</v>
      </c>
      <c r="Q162" s="212">
        <f t="shared" si="17"/>
        <v>500</v>
      </c>
      <c r="R162" s="213">
        <v>500</v>
      </c>
      <c r="S162" s="213">
        <v>0</v>
      </c>
      <c r="T162" s="213">
        <v>0</v>
      </c>
    </row>
    <row r="163" spans="2:20" ht="30" hidden="1">
      <c r="B163" s="209"/>
      <c r="C163" s="215" t="s">
        <v>415</v>
      </c>
      <c r="D163" s="214" t="s">
        <v>416</v>
      </c>
      <c r="E163" s="212">
        <f t="shared" si="15"/>
        <v>310</v>
      </c>
      <c r="F163" s="213">
        <v>310</v>
      </c>
      <c r="G163" s="213">
        <v>0</v>
      </c>
      <c r="H163" s="213">
        <v>0</v>
      </c>
      <c r="I163" s="212">
        <f t="shared" si="16"/>
        <v>310</v>
      </c>
      <c r="J163" s="213">
        <v>310</v>
      </c>
      <c r="K163" s="213">
        <v>0</v>
      </c>
      <c r="L163" s="213">
        <v>0</v>
      </c>
      <c r="M163" s="212">
        <f t="shared" si="19"/>
        <v>310</v>
      </c>
      <c r="N163" s="213">
        <v>310</v>
      </c>
      <c r="O163" s="213">
        <v>0</v>
      </c>
      <c r="P163" s="213">
        <v>0</v>
      </c>
      <c r="Q163" s="212">
        <f t="shared" si="17"/>
        <v>310</v>
      </c>
      <c r="R163" s="213">
        <v>310</v>
      </c>
      <c r="S163" s="213">
        <v>0</v>
      </c>
      <c r="T163" s="213">
        <v>0</v>
      </c>
    </row>
    <row r="164" spans="2:20" hidden="1">
      <c r="B164" s="209"/>
      <c r="C164" s="215" t="s">
        <v>417</v>
      </c>
      <c r="D164" s="214" t="s">
        <v>418</v>
      </c>
      <c r="E164" s="212">
        <f t="shared" si="15"/>
        <v>36</v>
      </c>
      <c r="F164" s="213">
        <v>36</v>
      </c>
      <c r="G164" s="213">
        <v>0</v>
      </c>
      <c r="H164" s="213">
        <v>0</v>
      </c>
      <c r="I164" s="212">
        <f t="shared" si="16"/>
        <v>36</v>
      </c>
      <c r="J164" s="213">
        <v>36</v>
      </c>
      <c r="K164" s="213">
        <v>0</v>
      </c>
      <c r="L164" s="213">
        <v>0</v>
      </c>
      <c r="M164" s="212">
        <f t="shared" si="19"/>
        <v>36</v>
      </c>
      <c r="N164" s="213">
        <v>36</v>
      </c>
      <c r="O164" s="213">
        <v>0</v>
      </c>
      <c r="P164" s="213">
        <v>0</v>
      </c>
      <c r="Q164" s="212">
        <f t="shared" si="17"/>
        <v>36</v>
      </c>
      <c r="R164" s="213">
        <v>36</v>
      </c>
      <c r="S164" s="213">
        <v>0</v>
      </c>
      <c r="T164" s="213">
        <v>0</v>
      </c>
    </row>
    <row r="165" spans="2:20" ht="31.5">
      <c r="B165" s="190" t="s">
        <v>419</v>
      </c>
      <c r="C165" s="191"/>
      <c r="D165" s="192" t="s">
        <v>420</v>
      </c>
      <c r="E165" s="207">
        <f t="shared" si="15"/>
        <v>2800</v>
      </c>
      <c r="F165" s="208">
        <f>SUM(F169:F172)</f>
        <v>2800</v>
      </c>
      <c r="G165" s="208">
        <f>SUM(G169:G172)</f>
        <v>0</v>
      </c>
      <c r="H165" s="208">
        <f>SUM(H169:H172)</f>
        <v>0</v>
      </c>
      <c r="I165" s="207">
        <f t="shared" si="16"/>
        <v>2800</v>
      </c>
      <c r="J165" s="208">
        <f>SUM(J169:J172)</f>
        <v>2800</v>
      </c>
      <c r="K165" s="208">
        <f>SUM(K169:K172)</f>
        <v>0</v>
      </c>
      <c r="L165" s="208">
        <f>SUM(L169:L172)</f>
        <v>0</v>
      </c>
      <c r="M165" s="207">
        <f t="shared" si="19"/>
        <v>3000</v>
      </c>
      <c r="N165" s="208">
        <f>SUM(N169:N172)</f>
        <v>3000</v>
      </c>
      <c r="O165" s="208">
        <f>SUM(O169:O172)</f>
        <v>0</v>
      </c>
      <c r="P165" s="208">
        <f>SUM(P169:P172)</f>
        <v>0</v>
      </c>
      <c r="Q165" s="207">
        <f t="shared" si="17"/>
        <v>3000</v>
      </c>
      <c r="R165" s="208">
        <f>SUM(R169:R172)</f>
        <v>3000</v>
      </c>
      <c r="S165" s="208">
        <f>SUM(S169:S172)</f>
        <v>0</v>
      </c>
      <c r="T165" s="208">
        <f>SUM(T169:T172)</f>
        <v>0</v>
      </c>
    </row>
    <row r="166" spans="2:20" ht="18">
      <c r="B166" s="195"/>
      <c r="C166" s="196"/>
      <c r="D166" s="197" t="s">
        <v>224</v>
      </c>
      <c r="E166" s="198">
        <f t="shared" si="15"/>
        <v>0</v>
      </c>
      <c r="F166" s="198">
        <f>SUM(F167:F168)</f>
        <v>0</v>
      </c>
      <c r="G166" s="198">
        <f>SUM(G167:G168)</f>
        <v>0</v>
      </c>
      <c r="H166" s="198">
        <f>SUM(H167:H168)</f>
        <v>0</v>
      </c>
      <c r="I166" s="198">
        <f t="shared" si="16"/>
        <v>0</v>
      </c>
      <c r="J166" s="198">
        <f>SUM(J167:J168)</f>
        <v>0</v>
      </c>
      <c r="K166" s="198">
        <f>SUM(K167:K168)</f>
        <v>0</v>
      </c>
      <c r="L166" s="198">
        <f>SUM(L167:L168)</f>
        <v>0</v>
      </c>
      <c r="M166" s="198">
        <f t="shared" si="19"/>
        <v>0</v>
      </c>
      <c r="N166" s="198">
        <f>SUM(N167:N168)</f>
        <v>0</v>
      </c>
      <c r="O166" s="198">
        <f>SUM(O167:O168)</f>
        <v>0</v>
      </c>
      <c r="P166" s="198">
        <f>SUM(P167:P168)</f>
        <v>0</v>
      </c>
      <c r="Q166" s="198">
        <f t="shared" si="17"/>
        <v>0</v>
      </c>
      <c r="R166" s="198">
        <f>SUM(R167:R168)</f>
        <v>0</v>
      </c>
      <c r="S166" s="198">
        <f>SUM(S167:S168)</f>
        <v>0</v>
      </c>
      <c r="T166" s="198">
        <f>SUM(T167:T168)</f>
        <v>0</v>
      </c>
    </row>
    <row r="167" spans="2:20" ht="18">
      <c r="B167" s="195"/>
      <c r="C167" s="196"/>
      <c r="D167" s="199" t="s">
        <v>229</v>
      </c>
      <c r="E167" s="200">
        <f t="shared" ref="E167:E227" si="21">SUM(F167:H167)</f>
        <v>0</v>
      </c>
      <c r="F167" s="200">
        <v>0</v>
      </c>
      <c r="G167" s="200">
        <v>0</v>
      </c>
      <c r="H167" s="200">
        <v>0</v>
      </c>
      <c r="I167" s="200">
        <f t="shared" ref="I167:I227" si="22">SUM(J167:L167)</f>
        <v>0</v>
      </c>
      <c r="J167" s="200">
        <v>0</v>
      </c>
      <c r="K167" s="200">
        <v>0</v>
      </c>
      <c r="L167" s="200">
        <v>0</v>
      </c>
      <c r="M167" s="200">
        <f t="shared" si="19"/>
        <v>0</v>
      </c>
      <c r="N167" s="200">
        <v>0</v>
      </c>
      <c r="O167" s="200">
        <v>0</v>
      </c>
      <c r="P167" s="200">
        <v>0</v>
      </c>
      <c r="Q167" s="200">
        <f t="shared" ref="Q167:Q227" si="23">SUM(R167:T167)</f>
        <v>0</v>
      </c>
      <c r="R167" s="200">
        <v>0</v>
      </c>
      <c r="S167" s="200">
        <v>0</v>
      </c>
      <c r="T167" s="200">
        <v>0</v>
      </c>
    </row>
    <row r="168" spans="2:20" ht="18">
      <c r="B168" s="195"/>
      <c r="C168" s="196"/>
      <c r="D168" s="199" t="s">
        <v>230</v>
      </c>
      <c r="E168" s="198">
        <f t="shared" si="21"/>
        <v>0</v>
      </c>
      <c r="F168" s="200">
        <v>0</v>
      </c>
      <c r="G168" s="200">
        <v>0</v>
      </c>
      <c r="H168" s="200">
        <v>0</v>
      </c>
      <c r="I168" s="198">
        <f t="shared" si="22"/>
        <v>0</v>
      </c>
      <c r="J168" s="200">
        <v>0</v>
      </c>
      <c r="K168" s="200">
        <v>0</v>
      </c>
      <c r="L168" s="200">
        <v>0</v>
      </c>
      <c r="M168" s="198">
        <f t="shared" si="19"/>
        <v>0</v>
      </c>
      <c r="N168" s="200">
        <v>0</v>
      </c>
      <c r="O168" s="200">
        <v>0</v>
      </c>
      <c r="P168" s="200">
        <v>0</v>
      </c>
      <c r="Q168" s="198">
        <f t="shared" si="23"/>
        <v>0</v>
      </c>
      <c r="R168" s="200">
        <v>0</v>
      </c>
      <c r="S168" s="200">
        <v>0</v>
      </c>
      <c r="T168" s="200">
        <v>0</v>
      </c>
    </row>
    <row r="169" spans="2:20">
      <c r="B169" s="209"/>
      <c r="C169" s="215" t="s">
        <v>421</v>
      </c>
      <c r="D169" s="214" t="s">
        <v>422</v>
      </c>
      <c r="E169" s="212">
        <f t="shared" si="21"/>
        <v>764</v>
      </c>
      <c r="F169" s="213">
        <v>764</v>
      </c>
      <c r="G169" s="213">
        <v>0</v>
      </c>
      <c r="H169" s="213">
        <v>0</v>
      </c>
      <c r="I169" s="212">
        <f t="shared" si="22"/>
        <v>764</v>
      </c>
      <c r="J169" s="213">
        <v>764</v>
      </c>
      <c r="K169" s="213">
        <v>0</v>
      </c>
      <c r="L169" s="213">
        <v>0</v>
      </c>
      <c r="M169" s="212">
        <f t="shared" si="19"/>
        <v>950</v>
      </c>
      <c r="N169" s="213">
        <v>950</v>
      </c>
      <c r="O169" s="213">
        <v>0</v>
      </c>
      <c r="P169" s="213">
        <v>0</v>
      </c>
      <c r="Q169" s="212">
        <f t="shared" si="23"/>
        <v>950</v>
      </c>
      <c r="R169" s="213">
        <v>950</v>
      </c>
      <c r="S169" s="213">
        <v>0</v>
      </c>
      <c r="T169" s="213">
        <v>0</v>
      </c>
    </row>
    <row r="170" spans="2:20">
      <c r="B170" s="209"/>
      <c r="C170" s="215" t="s">
        <v>423</v>
      </c>
      <c r="D170" s="214" t="s">
        <v>424</v>
      </c>
      <c r="E170" s="212">
        <f t="shared" si="21"/>
        <v>800</v>
      </c>
      <c r="F170" s="213">
        <v>800</v>
      </c>
      <c r="G170" s="213">
        <v>0</v>
      </c>
      <c r="H170" s="213">
        <v>0</v>
      </c>
      <c r="I170" s="212">
        <f t="shared" si="22"/>
        <v>800</v>
      </c>
      <c r="J170" s="213">
        <v>800</v>
      </c>
      <c r="K170" s="213">
        <v>0</v>
      </c>
      <c r="L170" s="213">
        <v>0</v>
      </c>
      <c r="M170" s="212">
        <f t="shared" si="19"/>
        <v>800</v>
      </c>
      <c r="N170" s="213">
        <v>800</v>
      </c>
      <c r="O170" s="213">
        <v>0</v>
      </c>
      <c r="P170" s="213">
        <v>0</v>
      </c>
      <c r="Q170" s="212">
        <f t="shared" si="23"/>
        <v>800</v>
      </c>
      <c r="R170" s="213">
        <v>800</v>
      </c>
      <c r="S170" s="213">
        <v>0</v>
      </c>
      <c r="T170" s="213">
        <v>0</v>
      </c>
    </row>
    <row r="171" spans="2:20">
      <c r="B171" s="209"/>
      <c r="C171" s="215" t="s">
        <v>425</v>
      </c>
      <c r="D171" s="214" t="s">
        <v>426</v>
      </c>
      <c r="E171" s="212">
        <f t="shared" si="21"/>
        <v>950</v>
      </c>
      <c r="F171" s="213">
        <v>950</v>
      </c>
      <c r="G171" s="213">
        <v>0</v>
      </c>
      <c r="H171" s="213">
        <v>0</v>
      </c>
      <c r="I171" s="212">
        <f t="shared" si="22"/>
        <v>950</v>
      </c>
      <c r="J171" s="213">
        <v>950</v>
      </c>
      <c r="K171" s="213">
        <v>0</v>
      </c>
      <c r="L171" s="213">
        <v>0</v>
      </c>
      <c r="M171" s="212">
        <f t="shared" si="19"/>
        <v>950</v>
      </c>
      <c r="N171" s="213">
        <v>950</v>
      </c>
      <c r="O171" s="213">
        <v>0</v>
      </c>
      <c r="P171" s="213">
        <v>0</v>
      </c>
      <c r="Q171" s="212">
        <f t="shared" si="23"/>
        <v>950</v>
      </c>
      <c r="R171" s="213">
        <v>950</v>
      </c>
      <c r="S171" s="213">
        <v>0</v>
      </c>
      <c r="T171" s="213">
        <v>0</v>
      </c>
    </row>
    <row r="172" spans="2:20" ht="30">
      <c r="B172" s="209"/>
      <c r="C172" s="215" t="s">
        <v>427</v>
      </c>
      <c r="D172" s="214" t="s">
        <v>400</v>
      </c>
      <c r="E172" s="212">
        <f t="shared" si="21"/>
        <v>286</v>
      </c>
      <c r="F172" s="213">
        <v>286</v>
      </c>
      <c r="G172" s="213">
        <v>0</v>
      </c>
      <c r="H172" s="213">
        <v>0</v>
      </c>
      <c r="I172" s="212">
        <f t="shared" si="22"/>
        <v>286</v>
      </c>
      <c r="J172" s="213">
        <v>286</v>
      </c>
      <c r="K172" s="213">
        <v>0</v>
      </c>
      <c r="L172" s="213">
        <v>0</v>
      </c>
      <c r="M172" s="212">
        <f t="shared" si="19"/>
        <v>300</v>
      </c>
      <c r="N172" s="213">
        <v>300</v>
      </c>
      <c r="O172" s="213">
        <v>0</v>
      </c>
      <c r="P172" s="213">
        <v>0</v>
      </c>
      <c r="Q172" s="212">
        <f t="shared" si="23"/>
        <v>300</v>
      </c>
      <c r="R172" s="213">
        <v>300</v>
      </c>
      <c r="S172" s="213">
        <v>0</v>
      </c>
      <c r="T172" s="213">
        <v>0</v>
      </c>
    </row>
    <row r="173" spans="2:20" ht="36" hidden="1">
      <c r="B173" s="190" t="s">
        <v>428</v>
      </c>
      <c r="C173" s="191"/>
      <c r="D173" s="192" t="s">
        <v>429</v>
      </c>
      <c r="E173" s="208">
        <f t="shared" si="21"/>
        <v>8000</v>
      </c>
      <c r="F173" s="208">
        <f>SUM(F177:F187)</f>
        <v>8000</v>
      </c>
      <c r="G173" s="208">
        <f>SUM(G177:G187)</f>
        <v>0</v>
      </c>
      <c r="H173" s="208">
        <f>SUM(H177:H187)</f>
        <v>0</v>
      </c>
      <c r="I173" s="208">
        <f t="shared" si="22"/>
        <v>8000</v>
      </c>
      <c r="J173" s="208">
        <f>SUM(J177:J187)</f>
        <v>8000</v>
      </c>
      <c r="K173" s="208">
        <f>SUM(K177:K187)</f>
        <v>0</v>
      </c>
      <c r="L173" s="208">
        <f>SUM(L177:L187)</f>
        <v>0</v>
      </c>
      <c r="M173" s="208">
        <f t="shared" si="19"/>
        <v>9000</v>
      </c>
      <c r="N173" s="208">
        <f>SUM(N177:N187)</f>
        <v>9000</v>
      </c>
      <c r="O173" s="208">
        <f>SUM(O177:O187)</f>
        <v>0</v>
      </c>
      <c r="P173" s="208">
        <f>SUM(P177:P187)</f>
        <v>0</v>
      </c>
      <c r="Q173" s="208">
        <f t="shared" si="23"/>
        <v>9000</v>
      </c>
      <c r="R173" s="208">
        <f>SUM(R177:R187)</f>
        <v>9000</v>
      </c>
      <c r="S173" s="208">
        <f>SUM(S177:S187)</f>
        <v>0</v>
      </c>
      <c r="T173" s="208">
        <f>SUM(T177:T187)</f>
        <v>0</v>
      </c>
    </row>
    <row r="174" spans="2:20" ht="18" hidden="1">
      <c r="B174" s="195"/>
      <c r="C174" s="196"/>
      <c r="D174" s="197" t="s">
        <v>224</v>
      </c>
      <c r="E174" s="198">
        <f t="shared" si="21"/>
        <v>0</v>
      </c>
      <c r="F174" s="198">
        <f>SUM(F175:F176)</f>
        <v>0</v>
      </c>
      <c r="G174" s="198">
        <f>SUM(G175:G176)</f>
        <v>0</v>
      </c>
      <c r="H174" s="198">
        <f>SUM(H175:H176)</f>
        <v>0</v>
      </c>
      <c r="I174" s="198">
        <f t="shared" si="22"/>
        <v>0</v>
      </c>
      <c r="J174" s="198">
        <f>SUM(J175:J176)</f>
        <v>0</v>
      </c>
      <c r="K174" s="198">
        <f>SUM(K175:K176)</f>
        <v>0</v>
      </c>
      <c r="L174" s="198">
        <f>SUM(L175:L176)</f>
        <v>0</v>
      </c>
      <c r="M174" s="198">
        <f t="shared" si="19"/>
        <v>0</v>
      </c>
      <c r="N174" s="198">
        <f>SUM(N175:N176)</f>
        <v>0</v>
      </c>
      <c r="O174" s="198">
        <f>SUM(O175:O176)</f>
        <v>0</v>
      </c>
      <c r="P174" s="198">
        <f>SUM(P175:P176)</f>
        <v>0</v>
      </c>
      <c r="Q174" s="198">
        <f t="shared" si="23"/>
        <v>0</v>
      </c>
      <c r="R174" s="198">
        <f>SUM(R175:R176)</f>
        <v>0</v>
      </c>
      <c r="S174" s="198">
        <f>SUM(S175:S176)</f>
        <v>0</v>
      </c>
      <c r="T174" s="198">
        <f>SUM(T175:T176)</f>
        <v>0</v>
      </c>
    </row>
    <row r="175" spans="2:20" ht="18" hidden="1">
      <c r="B175" s="195"/>
      <c r="C175" s="196"/>
      <c r="D175" s="199" t="s">
        <v>229</v>
      </c>
      <c r="E175" s="200">
        <f t="shared" si="21"/>
        <v>0</v>
      </c>
      <c r="F175" s="200">
        <v>0</v>
      </c>
      <c r="G175" s="200">
        <v>0</v>
      </c>
      <c r="H175" s="200">
        <v>0</v>
      </c>
      <c r="I175" s="200">
        <f t="shared" si="22"/>
        <v>0</v>
      </c>
      <c r="J175" s="200">
        <v>0</v>
      </c>
      <c r="K175" s="200">
        <v>0</v>
      </c>
      <c r="L175" s="200">
        <v>0</v>
      </c>
      <c r="M175" s="200">
        <f t="shared" si="19"/>
        <v>0</v>
      </c>
      <c r="N175" s="200">
        <v>0</v>
      </c>
      <c r="O175" s="200">
        <v>0</v>
      </c>
      <c r="P175" s="200">
        <v>0</v>
      </c>
      <c r="Q175" s="200">
        <f t="shared" si="23"/>
        <v>0</v>
      </c>
      <c r="R175" s="200">
        <v>0</v>
      </c>
      <c r="S175" s="200">
        <v>0</v>
      </c>
      <c r="T175" s="200">
        <v>0</v>
      </c>
    </row>
    <row r="176" spans="2:20" ht="18" hidden="1">
      <c r="B176" s="195"/>
      <c r="C176" s="196"/>
      <c r="D176" s="199" t="s">
        <v>230</v>
      </c>
      <c r="E176" s="200">
        <f t="shared" si="21"/>
        <v>0</v>
      </c>
      <c r="F176" s="200">
        <v>0</v>
      </c>
      <c r="G176" s="200">
        <v>0</v>
      </c>
      <c r="H176" s="200">
        <v>0</v>
      </c>
      <c r="I176" s="200">
        <f t="shared" si="22"/>
        <v>0</v>
      </c>
      <c r="J176" s="200">
        <v>0</v>
      </c>
      <c r="K176" s="200">
        <v>0</v>
      </c>
      <c r="L176" s="200">
        <v>0</v>
      </c>
      <c r="M176" s="200">
        <f t="shared" si="19"/>
        <v>0</v>
      </c>
      <c r="N176" s="200">
        <v>0</v>
      </c>
      <c r="O176" s="200">
        <v>0</v>
      </c>
      <c r="P176" s="200">
        <v>0</v>
      </c>
      <c r="Q176" s="200">
        <f t="shared" si="23"/>
        <v>0</v>
      </c>
      <c r="R176" s="200">
        <v>0</v>
      </c>
      <c r="S176" s="200">
        <v>0</v>
      </c>
      <c r="T176" s="200">
        <v>0</v>
      </c>
    </row>
    <row r="177" spans="1:20" ht="30" hidden="1">
      <c r="B177" s="209"/>
      <c r="C177" s="215" t="s">
        <v>430</v>
      </c>
      <c r="D177" s="214" t="s">
        <v>431</v>
      </c>
      <c r="E177" s="213">
        <f t="shared" si="21"/>
        <v>70</v>
      </c>
      <c r="F177" s="213">
        <v>70</v>
      </c>
      <c r="G177" s="213">
        <v>0</v>
      </c>
      <c r="H177" s="213">
        <v>0</v>
      </c>
      <c r="I177" s="213">
        <f t="shared" si="22"/>
        <v>70</v>
      </c>
      <c r="J177" s="213">
        <v>70</v>
      </c>
      <c r="K177" s="213">
        <v>0</v>
      </c>
      <c r="L177" s="213">
        <v>0</v>
      </c>
      <c r="M177" s="213">
        <f t="shared" si="19"/>
        <v>100</v>
      </c>
      <c r="N177" s="213">
        <v>100</v>
      </c>
      <c r="O177" s="213">
        <v>0</v>
      </c>
      <c r="P177" s="213">
        <v>0</v>
      </c>
      <c r="Q177" s="213">
        <f t="shared" si="23"/>
        <v>100</v>
      </c>
      <c r="R177" s="213">
        <v>100</v>
      </c>
      <c r="S177" s="213">
        <v>0</v>
      </c>
      <c r="T177" s="213">
        <v>0</v>
      </c>
    </row>
    <row r="178" spans="1:20" ht="45" hidden="1">
      <c r="B178" s="209"/>
      <c r="C178" s="215" t="s">
        <v>432</v>
      </c>
      <c r="D178" s="214" t="s">
        <v>433</v>
      </c>
      <c r="E178" s="213">
        <f t="shared" si="21"/>
        <v>300</v>
      </c>
      <c r="F178" s="213">
        <v>300</v>
      </c>
      <c r="G178" s="213">
        <v>0</v>
      </c>
      <c r="H178" s="213">
        <v>0</v>
      </c>
      <c r="I178" s="213">
        <f t="shared" si="22"/>
        <v>300</v>
      </c>
      <c r="J178" s="213">
        <v>300</v>
      </c>
      <c r="K178" s="213">
        <v>0</v>
      </c>
      <c r="L178" s="213">
        <v>0</v>
      </c>
      <c r="M178" s="213">
        <f t="shared" si="19"/>
        <v>500</v>
      </c>
      <c r="N178" s="213">
        <v>500</v>
      </c>
      <c r="O178" s="213">
        <v>0</v>
      </c>
      <c r="P178" s="213">
        <v>0</v>
      </c>
      <c r="Q178" s="213">
        <f t="shared" si="23"/>
        <v>500</v>
      </c>
      <c r="R178" s="213">
        <v>500</v>
      </c>
      <c r="S178" s="213">
        <v>0</v>
      </c>
      <c r="T178" s="213">
        <v>0</v>
      </c>
    </row>
    <row r="179" spans="1:20" ht="45" hidden="1">
      <c r="B179" s="209"/>
      <c r="C179" s="215" t="s">
        <v>434</v>
      </c>
      <c r="D179" s="214" t="s">
        <v>435</v>
      </c>
      <c r="E179" s="213">
        <f t="shared" si="21"/>
        <v>200</v>
      </c>
      <c r="F179" s="213">
        <v>200</v>
      </c>
      <c r="G179" s="213">
        <v>0</v>
      </c>
      <c r="H179" s="213">
        <v>0</v>
      </c>
      <c r="I179" s="213">
        <f t="shared" si="22"/>
        <v>200</v>
      </c>
      <c r="J179" s="213">
        <v>200</v>
      </c>
      <c r="K179" s="213">
        <v>0</v>
      </c>
      <c r="L179" s="213">
        <v>0</v>
      </c>
      <c r="M179" s="213">
        <f t="shared" ref="M179:M217" si="24">SUM(N179:P179)</f>
        <v>300</v>
      </c>
      <c r="N179" s="213">
        <v>300</v>
      </c>
      <c r="O179" s="213">
        <v>0</v>
      </c>
      <c r="P179" s="213">
        <v>0</v>
      </c>
      <c r="Q179" s="213">
        <f t="shared" si="23"/>
        <v>300</v>
      </c>
      <c r="R179" s="213">
        <v>300</v>
      </c>
      <c r="S179" s="213">
        <v>0</v>
      </c>
      <c r="T179" s="213">
        <v>0</v>
      </c>
    </row>
    <row r="180" spans="1:20" ht="30" hidden="1">
      <c r="B180" s="209"/>
      <c r="C180" s="215" t="s">
        <v>436</v>
      </c>
      <c r="D180" s="214" t="s">
        <v>437</v>
      </c>
      <c r="E180" s="213">
        <f t="shared" si="21"/>
        <v>4800</v>
      </c>
      <c r="F180" s="213">
        <v>4800</v>
      </c>
      <c r="G180" s="213">
        <v>0</v>
      </c>
      <c r="H180" s="213">
        <v>0</v>
      </c>
      <c r="I180" s="213">
        <f t="shared" si="22"/>
        <v>4800</v>
      </c>
      <c r="J180" s="213">
        <v>4800</v>
      </c>
      <c r="K180" s="213">
        <v>0</v>
      </c>
      <c r="L180" s="213">
        <v>0</v>
      </c>
      <c r="M180" s="213">
        <f t="shared" si="24"/>
        <v>4800</v>
      </c>
      <c r="N180" s="213">
        <v>4800</v>
      </c>
      <c r="O180" s="213">
        <v>0</v>
      </c>
      <c r="P180" s="213">
        <v>0</v>
      </c>
      <c r="Q180" s="213">
        <f t="shared" si="23"/>
        <v>4800</v>
      </c>
      <c r="R180" s="213">
        <v>4800</v>
      </c>
      <c r="S180" s="213">
        <v>0</v>
      </c>
      <c r="T180" s="213">
        <v>0</v>
      </c>
    </row>
    <row r="181" spans="1:20" ht="30" hidden="1">
      <c r="B181" s="209"/>
      <c r="C181" s="215" t="s">
        <v>438</v>
      </c>
      <c r="D181" s="214" t="s">
        <v>439</v>
      </c>
      <c r="E181" s="213">
        <f t="shared" si="21"/>
        <v>465</v>
      </c>
      <c r="F181" s="213">
        <v>465</v>
      </c>
      <c r="G181" s="213">
        <v>0</v>
      </c>
      <c r="H181" s="213">
        <v>0</v>
      </c>
      <c r="I181" s="213">
        <f t="shared" si="22"/>
        <v>465</v>
      </c>
      <c r="J181" s="213">
        <v>465</v>
      </c>
      <c r="K181" s="213">
        <v>0</v>
      </c>
      <c r="L181" s="213">
        <v>0</v>
      </c>
      <c r="M181" s="213">
        <f t="shared" si="24"/>
        <v>500</v>
      </c>
      <c r="N181" s="213">
        <v>500</v>
      </c>
      <c r="O181" s="213">
        <v>0</v>
      </c>
      <c r="P181" s="213">
        <v>0</v>
      </c>
      <c r="Q181" s="213">
        <f t="shared" si="23"/>
        <v>500</v>
      </c>
      <c r="R181" s="213">
        <v>500</v>
      </c>
      <c r="S181" s="213">
        <v>0</v>
      </c>
      <c r="T181" s="213">
        <v>0</v>
      </c>
    </row>
    <row r="182" spans="1:20" ht="30" hidden="1">
      <c r="B182" s="209"/>
      <c r="C182" s="215" t="s">
        <v>440</v>
      </c>
      <c r="D182" s="214" t="s">
        <v>441</v>
      </c>
      <c r="E182" s="213">
        <f t="shared" si="21"/>
        <v>48</v>
      </c>
      <c r="F182" s="213">
        <v>48</v>
      </c>
      <c r="G182" s="213">
        <v>0</v>
      </c>
      <c r="H182" s="213">
        <v>0</v>
      </c>
      <c r="I182" s="213">
        <f t="shared" si="22"/>
        <v>48</v>
      </c>
      <c r="J182" s="213">
        <v>48</v>
      </c>
      <c r="K182" s="213">
        <v>0</v>
      </c>
      <c r="L182" s="213">
        <v>0</v>
      </c>
      <c r="M182" s="213">
        <f t="shared" si="24"/>
        <v>50</v>
      </c>
      <c r="N182" s="213">
        <v>50</v>
      </c>
      <c r="O182" s="213">
        <v>0</v>
      </c>
      <c r="P182" s="213">
        <v>0</v>
      </c>
      <c r="Q182" s="213">
        <f t="shared" si="23"/>
        <v>50</v>
      </c>
      <c r="R182" s="213">
        <v>50</v>
      </c>
      <c r="S182" s="213">
        <v>0</v>
      </c>
      <c r="T182" s="213">
        <v>0</v>
      </c>
    </row>
    <row r="183" spans="1:20" ht="45" hidden="1">
      <c r="B183" s="209"/>
      <c r="C183" s="215" t="s">
        <v>442</v>
      </c>
      <c r="D183" s="214" t="s">
        <v>443</v>
      </c>
      <c r="E183" s="213">
        <f t="shared" si="21"/>
        <v>24</v>
      </c>
      <c r="F183" s="213">
        <v>24</v>
      </c>
      <c r="G183" s="213">
        <v>0</v>
      </c>
      <c r="H183" s="213">
        <v>0</v>
      </c>
      <c r="I183" s="213">
        <f t="shared" si="22"/>
        <v>24</v>
      </c>
      <c r="J183" s="213">
        <v>24</v>
      </c>
      <c r="K183" s="213">
        <v>0</v>
      </c>
      <c r="L183" s="213">
        <v>0</v>
      </c>
      <c r="M183" s="213">
        <f t="shared" si="24"/>
        <v>60</v>
      </c>
      <c r="N183" s="213">
        <v>60</v>
      </c>
      <c r="O183" s="213">
        <v>0</v>
      </c>
      <c r="P183" s="213">
        <v>0</v>
      </c>
      <c r="Q183" s="213">
        <f t="shared" si="23"/>
        <v>60</v>
      </c>
      <c r="R183" s="213">
        <v>60</v>
      </c>
      <c r="S183" s="213">
        <v>0</v>
      </c>
      <c r="T183" s="213">
        <v>0</v>
      </c>
    </row>
    <row r="184" spans="1:20" ht="30" hidden="1">
      <c r="B184" s="209"/>
      <c r="C184" s="215" t="s">
        <v>444</v>
      </c>
      <c r="D184" s="214" t="s">
        <v>445</v>
      </c>
      <c r="E184" s="213">
        <f t="shared" si="21"/>
        <v>417</v>
      </c>
      <c r="F184" s="213">
        <v>417</v>
      </c>
      <c r="G184" s="213">
        <v>0</v>
      </c>
      <c r="H184" s="213">
        <v>0</v>
      </c>
      <c r="I184" s="213">
        <f t="shared" si="22"/>
        <v>417</v>
      </c>
      <c r="J184" s="213">
        <v>417</v>
      </c>
      <c r="K184" s="213">
        <v>0</v>
      </c>
      <c r="L184" s="213">
        <v>0</v>
      </c>
      <c r="M184" s="213">
        <f t="shared" si="24"/>
        <v>500</v>
      </c>
      <c r="N184" s="213">
        <v>500</v>
      </c>
      <c r="O184" s="213">
        <v>0</v>
      </c>
      <c r="P184" s="213">
        <v>0</v>
      </c>
      <c r="Q184" s="213">
        <f t="shared" si="23"/>
        <v>500</v>
      </c>
      <c r="R184" s="213">
        <v>500</v>
      </c>
      <c r="S184" s="213">
        <v>0</v>
      </c>
      <c r="T184" s="213">
        <v>0</v>
      </c>
    </row>
    <row r="185" spans="1:20" ht="30" hidden="1">
      <c r="B185" s="209"/>
      <c r="C185" s="215" t="s">
        <v>446</v>
      </c>
      <c r="D185" s="214" t="s">
        <v>447</v>
      </c>
      <c r="E185" s="213">
        <f t="shared" si="21"/>
        <v>1117</v>
      </c>
      <c r="F185" s="213">
        <v>1117</v>
      </c>
      <c r="G185" s="213">
        <v>0</v>
      </c>
      <c r="H185" s="213">
        <v>0</v>
      </c>
      <c r="I185" s="213">
        <f t="shared" si="22"/>
        <v>1117</v>
      </c>
      <c r="J185" s="213">
        <v>1117</v>
      </c>
      <c r="K185" s="213">
        <v>0</v>
      </c>
      <c r="L185" s="213">
        <v>0</v>
      </c>
      <c r="M185" s="213">
        <f t="shared" si="24"/>
        <v>1540</v>
      </c>
      <c r="N185" s="213">
        <v>1540</v>
      </c>
      <c r="O185" s="213">
        <v>0</v>
      </c>
      <c r="P185" s="213">
        <v>0</v>
      </c>
      <c r="Q185" s="213">
        <f t="shared" si="23"/>
        <v>1540</v>
      </c>
      <c r="R185" s="213">
        <v>1540</v>
      </c>
      <c r="S185" s="213">
        <v>0</v>
      </c>
      <c r="T185" s="213">
        <v>0</v>
      </c>
    </row>
    <row r="186" spans="1:20" ht="30" hidden="1">
      <c r="B186" s="209"/>
      <c r="C186" s="215" t="s">
        <v>448</v>
      </c>
      <c r="D186" s="214" t="s">
        <v>449</v>
      </c>
      <c r="E186" s="213">
        <f t="shared" si="21"/>
        <v>343</v>
      </c>
      <c r="F186" s="213">
        <v>343</v>
      </c>
      <c r="G186" s="213">
        <v>0</v>
      </c>
      <c r="H186" s="213">
        <v>0</v>
      </c>
      <c r="I186" s="213">
        <f t="shared" si="22"/>
        <v>343</v>
      </c>
      <c r="J186" s="213">
        <v>343</v>
      </c>
      <c r="K186" s="213">
        <v>0</v>
      </c>
      <c r="L186" s="213">
        <v>0</v>
      </c>
      <c r="M186" s="213">
        <f t="shared" si="24"/>
        <v>400</v>
      </c>
      <c r="N186" s="213">
        <v>400</v>
      </c>
      <c r="O186" s="213">
        <v>0</v>
      </c>
      <c r="P186" s="213">
        <v>0</v>
      </c>
      <c r="Q186" s="213">
        <f t="shared" si="23"/>
        <v>400</v>
      </c>
      <c r="R186" s="213">
        <v>400</v>
      </c>
      <c r="S186" s="213">
        <v>0</v>
      </c>
      <c r="T186" s="213">
        <v>0</v>
      </c>
    </row>
    <row r="187" spans="1:20" ht="30" hidden="1">
      <c r="A187" s="218"/>
      <c r="B187" s="209"/>
      <c r="C187" s="215" t="s">
        <v>450</v>
      </c>
      <c r="D187" s="214" t="s">
        <v>451</v>
      </c>
      <c r="E187" s="213">
        <f t="shared" si="21"/>
        <v>216</v>
      </c>
      <c r="F187" s="213">
        <v>216</v>
      </c>
      <c r="G187" s="213">
        <v>0</v>
      </c>
      <c r="H187" s="213">
        <v>0</v>
      </c>
      <c r="I187" s="213">
        <f t="shared" si="22"/>
        <v>216</v>
      </c>
      <c r="J187" s="213">
        <v>216</v>
      </c>
      <c r="K187" s="213">
        <v>0</v>
      </c>
      <c r="L187" s="213">
        <v>0</v>
      </c>
      <c r="M187" s="213">
        <f t="shared" si="24"/>
        <v>250</v>
      </c>
      <c r="N187" s="213">
        <v>250</v>
      </c>
      <c r="O187" s="213">
        <v>0</v>
      </c>
      <c r="P187" s="213">
        <v>0</v>
      </c>
      <c r="Q187" s="213">
        <f t="shared" si="23"/>
        <v>250</v>
      </c>
      <c r="R187" s="213">
        <v>250</v>
      </c>
      <c r="S187" s="213">
        <v>0</v>
      </c>
      <c r="T187" s="213">
        <v>0</v>
      </c>
    </row>
    <row r="188" spans="1:20" ht="36" hidden="1">
      <c r="B188" s="190" t="s">
        <v>452</v>
      </c>
      <c r="C188" s="191"/>
      <c r="D188" s="192" t="s">
        <v>453</v>
      </c>
      <c r="E188" s="208">
        <f t="shared" si="21"/>
        <v>39000</v>
      </c>
      <c r="F188" s="208">
        <f>SUM(F192:F193)</f>
        <v>39000</v>
      </c>
      <c r="G188" s="208">
        <f>SUM(G192:G193)</f>
        <v>0</v>
      </c>
      <c r="H188" s="208">
        <f>SUM(H192:H193)</f>
        <v>0</v>
      </c>
      <c r="I188" s="208">
        <f t="shared" si="22"/>
        <v>39000</v>
      </c>
      <c r="J188" s="208">
        <f>SUM(J192:J193)</f>
        <v>39000</v>
      </c>
      <c r="K188" s="208">
        <f>SUM(K192:K193)</f>
        <v>0</v>
      </c>
      <c r="L188" s="208">
        <f>SUM(L192:L193)</f>
        <v>0</v>
      </c>
      <c r="M188" s="208">
        <f t="shared" si="24"/>
        <v>39100</v>
      </c>
      <c r="N188" s="208">
        <f>SUM(N192:N193)</f>
        <v>39100</v>
      </c>
      <c r="O188" s="208">
        <f>SUM(O192:O193)</f>
        <v>0</v>
      </c>
      <c r="P188" s="208">
        <f>SUM(P192:P193)</f>
        <v>0</v>
      </c>
      <c r="Q188" s="208">
        <f t="shared" si="23"/>
        <v>39100</v>
      </c>
      <c r="R188" s="208">
        <f>SUM(R192:R193)</f>
        <v>39100</v>
      </c>
      <c r="S188" s="208">
        <f>SUM(S192:S193)</f>
        <v>0</v>
      </c>
      <c r="T188" s="208">
        <f>SUM(T192:T193)</f>
        <v>0</v>
      </c>
    </row>
    <row r="189" spans="1:20" ht="18" hidden="1">
      <c r="B189" s="195"/>
      <c r="C189" s="196"/>
      <c r="D189" s="197" t="s">
        <v>224</v>
      </c>
      <c r="E189" s="198">
        <f t="shared" si="21"/>
        <v>3061</v>
      </c>
      <c r="F189" s="198">
        <f>SUM(F190:F191)</f>
        <v>3061</v>
      </c>
      <c r="G189" s="198">
        <f>SUM(G190:G191)</f>
        <v>0</v>
      </c>
      <c r="H189" s="198">
        <f>SUM(H190:H191)</f>
        <v>0</v>
      </c>
      <c r="I189" s="198">
        <f t="shared" si="22"/>
        <v>3061</v>
      </c>
      <c r="J189" s="198">
        <f>SUM(J190:J191)</f>
        <v>3061</v>
      </c>
      <c r="K189" s="198">
        <f>SUM(K190:K191)</f>
        <v>0</v>
      </c>
      <c r="L189" s="198">
        <f>SUM(L190:L191)</f>
        <v>0</v>
      </c>
      <c r="M189" s="198">
        <f t="shared" si="24"/>
        <v>3061</v>
      </c>
      <c r="N189" s="198">
        <f>SUM(N190:N191)</f>
        <v>3061</v>
      </c>
      <c r="O189" s="198">
        <f>SUM(O190:O191)</f>
        <v>0</v>
      </c>
      <c r="P189" s="198">
        <f>SUM(P190:P191)</f>
        <v>0</v>
      </c>
      <c r="Q189" s="198">
        <f t="shared" si="23"/>
        <v>3061</v>
      </c>
      <c r="R189" s="198">
        <f>SUM(R190:R191)</f>
        <v>3061</v>
      </c>
      <c r="S189" s="198">
        <f>SUM(S190:S191)</f>
        <v>0</v>
      </c>
      <c r="T189" s="198">
        <f>SUM(T190:T191)</f>
        <v>0</v>
      </c>
    </row>
    <row r="190" spans="1:20" ht="18" hidden="1">
      <c r="B190" s="195"/>
      <c r="C190" s="196"/>
      <c r="D190" s="199" t="s">
        <v>229</v>
      </c>
      <c r="E190" s="200">
        <f t="shared" si="21"/>
        <v>0</v>
      </c>
      <c r="F190" s="200">
        <v>0</v>
      </c>
      <c r="G190" s="200">
        <v>0</v>
      </c>
      <c r="H190" s="200">
        <v>0</v>
      </c>
      <c r="I190" s="200">
        <f t="shared" si="22"/>
        <v>0</v>
      </c>
      <c r="J190" s="200">
        <v>0</v>
      </c>
      <c r="K190" s="200">
        <v>0</v>
      </c>
      <c r="L190" s="200">
        <v>0</v>
      </c>
      <c r="M190" s="200">
        <f t="shared" si="24"/>
        <v>0</v>
      </c>
      <c r="N190" s="200">
        <v>0</v>
      </c>
      <c r="O190" s="200">
        <v>0</v>
      </c>
      <c r="P190" s="200">
        <v>0</v>
      </c>
      <c r="Q190" s="200">
        <f t="shared" si="23"/>
        <v>0</v>
      </c>
      <c r="R190" s="200">
        <v>0</v>
      </c>
      <c r="S190" s="200">
        <v>0</v>
      </c>
      <c r="T190" s="200">
        <v>0</v>
      </c>
    </row>
    <row r="191" spans="1:20" ht="18" hidden="1">
      <c r="B191" s="195"/>
      <c r="C191" s="196"/>
      <c r="D191" s="199" t="s">
        <v>230</v>
      </c>
      <c r="E191" s="200">
        <f t="shared" si="21"/>
        <v>3061</v>
      </c>
      <c r="F191" s="200">
        <v>3061</v>
      </c>
      <c r="G191" s="200">
        <v>0</v>
      </c>
      <c r="H191" s="200">
        <v>0</v>
      </c>
      <c r="I191" s="200">
        <f t="shared" si="22"/>
        <v>3061</v>
      </c>
      <c r="J191" s="200">
        <v>3061</v>
      </c>
      <c r="K191" s="200">
        <v>0</v>
      </c>
      <c r="L191" s="200">
        <v>0</v>
      </c>
      <c r="M191" s="200">
        <f t="shared" si="24"/>
        <v>3061</v>
      </c>
      <c r="N191" s="200">
        <v>3061</v>
      </c>
      <c r="O191" s="200">
        <v>0</v>
      </c>
      <c r="P191" s="200">
        <v>0</v>
      </c>
      <c r="Q191" s="200">
        <f t="shared" si="23"/>
        <v>3061</v>
      </c>
      <c r="R191" s="200">
        <v>3061</v>
      </c>
      <c r="S191" s="200">
        <v>0</v>
      </c>
      <c r="T191" s="200">
        <v>0</v>
      </c>
    </row>
    <row r="192" spans="1:20" ht="30" hidden="1">
      <c r="B192" s="209"/>
      <c r="C192" s="215" t="s">
        <v>454</v>
      </c>
      <c r="D192" s="214" t="s">
        <v>455</v>
      </c>
      <c r="E192" s="213">
        <f t="shared" si="21"/>
        <v>725</v>
      </c>
      <c r="F192" s="213">
        <v>725</v>
      </c>
      <c r="G192" s="213">
        <v>0</v>
      </c>
      <c r="H192" s="213">
        <v>0</v>
      </c>
      <c r="I192" s="213">
        <f t="shared" si="22"/>
        <v>725</v>
      </c>
      <c r="J192" s="213">
        <v>725</v>
      </c>
      <c r="K192" s="213">
        <v>0</v>
      </c>
      <c r="L192" s="213">
        <v>0</v>
      </c>
      <c r="M192" s="213">
        <f t="shared" si="24"/>
        <v>800</v>
      </c>
      <c r="N192" s="213">
        <v>800</v>
      </c>
      <c r="O192" s="213">
        <v>0</v>
      </c>
      <c r="P192" s="213">
        <v>0</v>
      </c>
      <c r="Q192" s="213">
        <f t="shared" si="23"/>
        <v>800</v>
      </c>
      <c r="R192" s="213">
        <v>800</v>
      </c>
      <c r="S192" s="213">
        <v>0</v>
      </c>
      <c r="T192" s="213">
        <v>0</v>
      </c>
    </row>
    <row r="193" spans="1:20" ht="60" hidden="1">
      <c r="B193" s="209"/>
      <c r="C193" s="215" t="s">
        <v>456</v>
      </c>
      <c r="D193" s="214" t="s">
        <v>457</v>
      </c>
      <c r="E193" s="213">
        <f t="shared" si="21"/>
        <v>38275</v>
      </c>
      <c r="F193" s="213">
        <v>38275</v>
      </c>
      <c r="G193" s="213">
        <v>0</v>
      </c>
      <c r="H193" s="213">
        <v>0</v>
      </c>
      <c r="I193" s="213">
        <f t="shared" si="22"/>
        <v>38275</v>
      </c>
      <c r="J193" s="213">
        <v>38275</v>
      </c>
      <c r="K193" s="213">
        <v>0</v>
      </c>
      <c r="L193" s="213">
        <v>0</v>
      </c>
      <c r="M193" s="213">
        <f t="shared" si="24"/>
        <v>38300</v>
      </c>
      <c r="N193" s="213">
        <v>38300</v>
      </c>
      <c r="O193" s="213">
        <v>0</v>
      </c>
      <c r="P193" s="213">
        <v>0</v>
      </c>
      <c r="Q193" s="213">
        <f t="shared" si="23"/>
        <v>38300</v>
      </c>
      <c r="R193" s="213">
        <v>38300</v>
      </c>
      <c r="S193" s="213">
        <v>0</v>
      </c>
      <c r="T193" s="213">
        <v>0</v>
      </c>
    </row>
    <row r="194" spans="1:20" ht="31.5" hidden="1">
      <c r="A194" s="219"/>
      <c r="B194" s="190" t="s">
        <v>458</v>
      </c>
      <c r="C194" s="191"/>
      <c r="D194" s="192" t="s">
        <v>459</v>
      </c>
      <c r="E194" s="208">
        <f t="shared" si="21"/>
        <v>26000</v>
      </c>
      <c r="F194" s="208">
        <f>SUM(F198:F201)</f>
        <v>26000</v>
      </c>
      <c r="G194" s="208">
        <f>SUM(G198:G201)</f>
        <v>0</v>
      </c>
      <c r="H194" s="208">
        <f>SUM(H198:H201)</f>
        <v>0</v>
      </c>
      <c r="I194" s="208">
        <f t="shared" si="22"/>
        <v>26000</v>
      </c>
      <c r="J194" s="208">
        <f>SUM(J198:J201)</f>
        <v>26000</v>
      </c>
      <c r="K194" s="208">
        <f>SUM(K198:K201)</f>
        <v>0</v>
      </c>
      <c r="L194" s="208">
        <f>SUM(L198:L201)</f>
        <v>0</v>
      </c>
      <c r="M194" s="208">
        <f t="shared" si="24"/>
        <v>26000</v>
      </c>
      <c r="N194" s="208">
        <f>SUM(N198:N201)</f>
        <v>26000</v>
      </c>
      <c r="O194" s="208">
        <f>SUM(O198:O201)</f>
        <v>0</v>
      </c>
      <c r="P194" s="208">
        <f>SUM(P198:P201)</f>
        <v>0</v>
      </c>
      <c r="Q194" s="208">
        <f t="shared" si="23"/>
        <v>26000</v>
      </c>
      <c r="R194" s="208">
        <f>SUM(R198:R201)</f>
        <v>26000</v>
      </c>
      <c r="S194" s="208">
        <f>SUM(S198:S201)</f>
        <v>0</v>
      </c>
      <c r="T194" s="208">
        <f>SUM(T198:T201)</f>
        <v>0</v>
      </c>
    </row>
    <row r="195" spans="1:20" ht="18" hidden="1">
      <c r="B195" s="195"/>
      <c r="C195" s="196"/>
      <c r="D195" s="197" t="s">
        <v>224</v>
      </c>
      <c r="E195" s="198">
        <f t="shared" si="21"/>
        <v>0</v>
      </c>
      <c r="F195" s="198">
        <f>SUM(F196:F197)</f>
        <v>0</v>
      </c>
      <c r="G195" s="198">
        <f>SUM(G196:G197)</f>
        <v>0</v>
      </c>
      <c r="H195" s="198">
        <f>SUM(H196:H197)</f>
        <v>0</v>
      </c>
      <c r="I195" s="198">
        <f t="shared" si="22"/>
        <v>0</v>
      </c>
      <c r="J195" s="198">
        <f>SUM(J196:J197)</f>
        <v>0</v>
      </c>
      <c r="K195" s="198">
        <f>SUM(K196:K197)</f>
        <v>0</v>
      </c>
      <c r="L195" s="198">
        <f>SUM(L196:L197)</f>
        <v>0</v>
      </c>
      <c r="M195" s="198">
        <f t="shared" si="24"/>
        <v>0</v>
      </c>
      <c r="N195" s="198">
        <f>SUM(N196:N197)</f>
        <v>0</v>
      </c>
      <c r="O195" s="198">
        <f>SUM(O196:O197)</f>
        <v>0</v>
      </c>
      <c r="P195" s="198">
        <f>SUM(P196:P197)</f>
        <v>0</v>
      </c>
      <c r="Q195" s="198">
        <f t="shared" si="23"/>
        <v>0</v>
      </c>
      <c r="R195" s="198">
        <f>SUM(R196:R197)</f>
        <v>0</v>
      </c>
      <c r="S195" s="198">
        <f>SUM(S196:S197)</f>
        <v>0</v>
      </c>
      <c r="T195" s="198">
        <f>SUM(T196:T197)</f>
        <v>0</v>
      </c>
    </row>
    <row r="196" spans="1:20" ht="18" hidden="1">
      <c r="B196" s="195"/>
      <c r="C196" s="196"/>
      <c r="D196" s="199" t="s">
        <v>229</v>
      </c>
      <c r="E196" s="200">
        <f t="shared" si="21"/>
        <v>0</v>
      </c>
      <c r="F196" s="200">
        <v>0</v>
      </c>
      <c r="G196" s="200">
        <v>0</v>
      </c>
      <c r="H196" s="200">
        <v>0</v>
      </c>
      <c r="I196" s="200">
        <f t="shared" si="22"/>
        <v>0</v>
      </c>
      <c r="J196" s="200">
        <v>0</v>
      </c>
      <c r="K196" s="200">
        <v>0</v>
      </c>
      <c r="L196" s="200">
        <v>0</v>
      </c>
      <c r="M196" s="200">
        <f t="shared" si="24"/>
        <v>0</v>
      </c>
      <c r="N196" s="200">
        <v>0</v>
      </c>
      <c r="O196" s="200">
        <v>0</v>
      </c>
      <c r="P196" s="200">
        <v>0</v>
      </c>
      <c r="Q196" s="200">
        <f t="shared" si="23"/>
        <v>0</v>
      </c>
      <c r="R196" s="200">
        <v>0</v>
      </c>
      <c r="S196" s="200">
        <v>0</v>
      </c>
      <c r="T196" s="200">
        <v>0</v>
      </c>
    </row>
    <row r="197" spans="1:20" ht="18" hidden="1">
      <c r="B197" s="195"/>
      <c r="C197" s="196"/>
      <c r="D197" s="199" t="s">
        <v>230</v>
      </c>
      <c r="E197" s="200">
        <f t="shared" si="21"/>
        <v>0</v>
      </c>
      <c r="F197" s="200">
        <v>0</v>
      </c>
      <c r="G197" s="200">
        <v>0</v>
      </c>
      <c r="H197" s="200">
        <v>0</v>
      </c>
      <c r="I197" s="200">
        <f t="shared" si="22"/>
        <v>0</v>
      </c>
      <c r="J197" s="200">
        <v>0</v>
      </c>
      <c r="K197" s="200">
        <v>0</v>
      </c>
      <c r="L197" s="200">
        <v>0</v>
      </c>
      <c r="M197" s="200">
        <f t="shared" si="24"/>
        <v>0</v>
      </c>
      <c r="N197" s="200">
        <v>0</v>
      </c>
      <c r="O197" s="200">
        <v>0</v>
      </c>
      <c r="P197" s="200">
        <v>0</v>
      </c>
      <c r="Q197" s="200">
        <f t="shared" si="23"/>
        <v>0</v>
      </c>
      <c r="R197" s="200">
        <v>0</v>
      </c>
      <c r="S197" s="200">
        <v>0</v>
      </c>
      <c r="T197" s="200">
        <v>0</v>
      </c>
    </row>
    <row r="198" spans="1:20" ht="60" hidden="1">
      <c r="A198" s="219"/>
      <c r="B198" s="209"/>
      <c r="C198" s="215" t="s">
        <v>460</v>
      </c>
      <c r="D198" s="214" t="s">
        <v>461</v>
      </c>
      <c r="E198" s="213">
        <f t="shared" si="21"/>
        <v>19636.5</v>
      </c>
      <c r="F198" s="213">
        <v>19636.5</v>
      </c>
      <c r="G198" s="213">
        <v>0</v>
      </c>
      <c r="H198" s="213">
        <v>0</v>
      </c>
      <c r="I198" s="213">
        <f t="shared" si="22"/>
        <v>19636.5</v>
      </c>
      <c r="J198" s="213">
        <v>19636.5</v>
      </c>
      <c r="K198" s="213">
        <v>0</v>
      </c>
      <c r="L198" s="213">
        <v>0</v>
      </c>
      <c r="M198" s="213">
        <f t="shared" si="24"/>
        <v>19636.5</v>
      </c>
      <c r="N198" s="213">
        <v>19636.5</v>
      </c>
      <c r="O198" s="213">
        <v>0</v>
      </c>
      <c r="P198" s="213">
        <v>0</v>
      </c>
      <c r="Q198" s="213">
        <f t="shared" si="23"/>
        <v>19636.5</v>
      </c>
      <c r="R198" s="213">
        <v>19636.5</v>
      </c>
      <c r="S198" s="213">
        <v>0</v>
      </c>
      <c r="T198" s="213">
        <v>0</v>
      </c>
    </row>
    <row r="199" spans="1:20" ht="30" hidden="1">
      <c r="A199" s="219"/>
      <c r="B199" s="209"/>
      <c r="C199" s="215" t="s">
        <v>462</v>
      </c>
      <c r="D199" s="214" t="s">
        <v>463</v>
      </c>
      <c r="E199" s="213">
        <f t="shared" si="21"/>
        <v>3738.2</v>
      </c>
      <c r="F199" s="213">
        <v>3738.2</v>
      </c>
      <c r="G199" s="213">
        <v>0</v>
      </c>
      <c r="H199" s="213">
        <v>0</v>
      </c>
      <c r="I199" s="213">
        <f t="shared" si="22"/>
        <v>3738.2</v>
      </c>
      <c r="J199" s="213">
        <v>3738.2</v>
      </c>
      <c r="K199" s="213">
        <v>0</v>
      </c>
      <c r="L199" s="213">
        <v>0</v>
      </c>
      <c r="M199" s="213">
        <f t="shared" si="24"/>
        <v>3738.2</v>
      </c>
      <c r="N199" s="213">
        <v>3738.2</v>
      </c>
      <c r="O199" s="213">
        <v>0</v>
      </c>
      <c r="P199" s="213">
        <v>0</v>
      </c>
      <c r="Q199" s="213">
        <f t="shared" si="23"/>
        <v>3738.2</v>
      </c>
      <c r="R199" s="213">
        <v>3738.2</v>
      </c>
      <c r="S199" s="213">
        <v>0</v>
      </c>
      <c r="T199" s="213">
        <v>0</v>
      </c>
    </row>
    <row r="200" spans="1:20" ht="30" hidden="1">
      <c r="A200" s="219"/>
      <c r="B200" s="209"/>
      <c r="C200" s="215" t="s">
        <v>464</v>
      </c>
      <c r="D200" s="214" t="s">
        <v>465</v>
      </c>
      <c r="E200" s="213">
        <f t="shared" si="21"/>
        <v>207.3</v>
      </c>
      <c r="F200" s="213">
        <v>207.3</v>
      </c>
      <c r="G200" s="213">
        <v>0</v>
      </c>
      <c r="H200" s="213">
        <v>0</v>
      </c>
      <c r="I200" s="213">
        <f t="shared" si="22"/>
        <v>207.3</v>
      </c>
      <c r="J200" s="213">
        <v>207.3</v>
      </c>
      <c r="K200" s="213">
        <v>0</v>
      </c>
      <c r="L200" s="213">
        <v>0</v>
      </c>
      <c r="M200" s="213">
        <f t="shared" si="24"/>
        <v>207.3</v>
      </c>
      <c r="N200" s="213">
        <v>207.3</v>
      </c>
      <c r="O200" s="213">
        <v>0</v>
      </c>
      <c r="P200" s="213">
        <v>0</v>
      </c>
      <c r="Q200" s="213">
        <f t="shared" si="23"/>
        <v>207.3</v>
      </c>
      <c r="R200" s="213">
        <v>207.3</v>
      </c>
      <c r="S200" s="213">
        <v>0</v>
      </c>
      <c r="T200" s="213">
        <v>0</v>
      </c>
    </row>
    <row r="201" spans="1:20" ht="45" hidden="1">
      <c r="A201" s="219"/>
      <c r="B201" s="209"/>
      <c r="C201" s="215" t="s">
        <v>466</v>
      </c>
      <c r="D201" s="214" t="s">
        <v>467</v>
      </c>
      <c r="E201" s="213">
        <f t="shared" si="21"/>
        <v>2418</v>
      </c>
      <c r="F201" s="213">
        <v>2418</v>
      </c>
      <c r="G201" s="213">
        <v>0</v>
      </c>
      <c r="H201" s="213">
        <v>0</v>
      </c>
      <c r="I201" s="213">
        <f t="shared" si="22"/>
        <v>2418</v>
      </c>
      <c r="J201" s="213">
        <v>2418</v>
      </c>
      <c r="K201" s="213">
        <v>0</v>
      </c>
      <c r="L201" s="213">
        <v>0</v>
      </c>
      <c r="M201" s="213">
        <f t="shared" si="24"/>
        <v>2418</v>
      </c>
      <c r="N201" s="213">
        <v>2418</v>
      </c>
      <c r="O201" s="213">
        <v>0</v>
      </c>
      <c r="P201" s="213">
        <v>0</v>
      </c>
      <c r="Q201" s="213">
        <f t="shared" si="23"/>
        <v>2418</v>
      </c>
      <c r="R201" s="213">
        <v>2418</v>
      </c>
      <c r="S201" s="213">
        <v>0</v>
      </c>
      <c r="T201" s="213">
        <v>0</v>
      </c>
    </row>
    <row r="202" spans="1:20" ht="31.5" hidden="1">
      <c r="A202" s="219"/>
      <c r="B202" s="190" t="s">
        <v>468</v>
      </c>
      <c r="C202" s="191"/>
      <c r="D202" s="192" t="s">
        <v>469</v>
      </c>
      <c r="E202" s="208">
        <f t="shared" si="21"/>
        <v>22600</v>
      </c>
      <c r="F202" s="208">
        <f>SUM(F206:F207)</f>
        <v>22600</v>
      </c>
      <c r="G202" s="208">
        <f>SUM(G206:G207)</f>
        <v>0</v>
      </c>
      <c r="H202" s="208">
        <f>SUM(H206:H207)</f>
        <v>0</v>
      </c>
      <c r="I202" s="208">
        <f t="shared" si="22"/>
        <v>22600</v>
      </c>
      <c r="J202" s="208">
        <f>SUM(J206:J207)</f>
        <v>22600</v>
      </c>
      <c r="K202" s="208">
        <f>SUM(K206:K207)</f>
        <v>0</v>
      </c>
      <c r="L202" s="208">
        <f>SUM(L206:L207)</f>
        <v>0</v>
      </c>
      <c r="M202" s="208">
        <f t="shared" si="24"/>
        <v>24000</v>
      </c>
      <c r="N202" s="208">
        <f>SUM(N206:N207)</f>
        <v>24000</v>
      </c>
      <c r="O202" s="208">
        <f>SUM(O206:O207)</f>
        <v>0</v>
      </c>
      <c r="P202" s="208">
        <f>SUM(P206:P207)</f>
        <v>0</v>
      </c>
      <c r="Q202" s="208">
        <f t="shared" si="23"/>
        <v>24000</v>
      </c>
      <c r="R202" s="208">
        <f>SUM(R206:R207)</f>
        <v>24000</v>
      </c>
      <c r="S202" s="208">
        <f>SUM(S206:S207)</f>
        <v>0</v>
      </c>
      <c r="T202" s="208">
        <f>SUM(T206:T207)</f>
        <v>0</v>
      </c>
    </row>
    <row r="203" spans="1:20" ht="18" hidden="1">
      <c r="B203" s="195"/>
      <c r="C203" s="196"/>
      <c r="D203" s="197" t="s">
        <v>224</v>
      </c>
      <c r="E203" s="198">
        <f t="shared" si="21"/>
        <v>20</v>
      </c>
      <c r="F203" s="198">
        <f>SUM(F204:F205)</f>
        <v>20</v>
      </c>
      <c r="G203" s="198">
        <f>SUM(G204:G205)</f>
        <v>0</v>
      </c>
      <c r="H203" s="198">
        <f>SUM(H204:H205)</f>
        <v>0</v>
      </c>
      <c r="I203" s="198">
        <f t="shared" si="22"/>
        <v>20</v>
      </c>
      <c r="J203" s="198">
        <f>SUM(J204:J205)</f>
        <v>20</v>
      </c>
      <c r="K203" s="198">
        <f>SUM(K204:K205)</f>
        <v>0</v>
      </c>
      <c r="L203" s="198">
        <f>SUM(L204:L205)</f>
        <v>0</v>
      </c>
      <c r="M203" s="198">
        <f t="shared" si="24"/>
        <v>20</v>
      </c>
      <c r="N203" s="198">
        <f>SUM(N204:N205)</f>
        <v>20</v>
      </c>
      <c r="O203" s="198">
        <f>SUM(O204:O205)</f>
        <v>0</v>
      </c>
      <c r="P203" s="198">
        <f>SUM(P204:P205)</f>
        <v>0</v>
      </c>
      <c r="Q203" s="198">
        <f t="shared" si="23"/>
        <v>20</v>
      </c>
      <c r="R203" s="198">
        <f>SUM(R204:R205)</f>
        <v>20</v>
      </c>
      <c r="S203" s="198">
        <f>SUM(S204:S205)</f>
        <v>0</v>
      </c>
      <c r="T203" s="198">
        <f>SUM(T204:T205)</f>
        <v>0</v>
      </c>
    </row>
    <row r="204" spans="1:20" ht="18" hidden="1">
      <c r="B204" s="195"/>
      <c r="C204" s="196"/>
      <c r="D204" s="199" t="s">
        <v>229</v>
      </c>
      <c r="E204" s="200">
        <f t="shared" si="21"/>
        <v>0</v>
      </c>
      <c r="F204" s="200">
        <v>0</v>
      </c>
      <c r="G204" s="200">
        <v>0</v>
      </c>
      <c r="H204" s="200">
        <v>0</v>
      </c>
      <c r="I204" s="200">
        <f t="shared" si="22"/>
        <v>0</v>
      </c>
      <c r="J204" s="200">
        <v>0</v>
      </c>
      <c r="K204" s="200">
        <v>0</v>
      </c>
      <c r="L204" s="200">
        <v>0</v>
      </c>
      <c r="M204" s="200">
        <f t="shared" si="24"/>
        <v>0</v>
      </c>
      <c r="N204" s="200">
        <v>0</v>
      </c>
      <c r="O204" s="200">
        <v>0</v>
      </c>
      <c r="P204" s="200">
        <v>0</v>
      </c>
      <c r="Q204" s="200">
        <f t="shared" si="23"/>
        <v>0</v>
      </c>
      <c r="R204" s="200">
        <v>0</v>
      </c>
      <c r="S204" s="200">
        <v>0</v>
      </c>
      <c r="T204" s="200">
        <v>0</v>
      </c>
    </row>
    <row r="205" spans="1:20" ht="18" hidden="1">
      <c r="B205" s="195"/>
      <c r="C205" s="196"/>
      <c r="D205" s="199" t="s">
        <v>230</v>
      </c>
      <c r="E205" s="200">
        <f t="shared" si="21"/>
        <v>20</v>
      </c>
      <c r="F205" s="200">
        <v>20</v>
      </c>
      <c r="G205" s="200">
        <v>0</v>
      </c>
      <c r="H205" s="200">
        <v>0</v>
      </c>
      <c r="I205" s="200">
        <f t="shared" si="22"/>
        <v>20</v>
      </c>
      <c r="J205" s="200">
        <v>20</v>
      </c>
      <c r="K205" s="200">
        <v>0</v>
      </c>
      <c r="L205" s="200">
        <v>0</v>
      </c>
      <c r="M205" s="200">
        <f t="shared" si="24"/>
        <v>20</v>
      </c>
      <c r="N205" s="200">
        <v>20</v>
      </c>
      <c r="O205" s="200">
        <v>0</v>
      </c>
      <c r="P205" s="200">
        <v>0</v>
      </c>
      <c r="Q205" s="200">
        <f t="shared" si="23"/>
        <v>20</v>
      </c>
      <c r="R205" s="200">
        <v>20</v>
      </c>
      <c r="S205" s="200">
        <v>0</v>
      </c>
      <c r="T205" s="200">
        <v>0</v>
      </c>
    </row>
    <row r="206" spans="1:20" ht="60" hidden="1">
      <c r="A206" s="219"/>
      <c r="B206" s="209"/>
      <c r="C206" s="215" t="s">
        <v>470</v>
      </c>
      <c r="D206" s="214" t="s">
        <v>471</v>
      </c>
      <c r="E206" s="213">
        <f t="shared" si="21"/>
        <v>22595</v>
      </c>
      <c r="F206" s="213">
        <v>22595</v>
      </c>
      <c r="G206" s="213">
        <v>0</v>
      </c>
      <c r="H206" s="213">
        <v>0</v>
      </c>
      <c r="I206" s="213">
        <f t="shared" si="22"/>
        <v>22595</v>
      </c>
      <c r="J206" s="213">
        <v>22595</v>
      </c>
      <c r="K206" s="213">
        <v>0</v>
      </c>
      <c r="L206" s="213">
        <v>0</v>
      </c>
      <c r="M206" s="213">
        <f t="shared" si="24"/>
        <v>23995</v>
      </c>
      <c r="N206" s="213">
        <v>23995</v>
      </c>
      <c r="O206" s="213">
        <v>0</v>
      </c>
      <c r="P206" s="213">
        <v>0</v>
      </c>
      <c r="Q206" s="213">
        <f t="shared" si="23"/>
        <v>23995</v>
      </c>
      <c r="R206" s="213">
        <v>23995</v>
      </c>
      <c r="S206" s="213">
        <v>0</v>
      </c>
      <c r="T206" s="213">
        <v>0</v>
      </c>
    </row>
    <row r="207" spans="1:20" ht="30" hidden="1">
      <c r="A207" s="219"/>
      <c r="B207" s="209"/>
      <c r="C207" s="215" t="s">
        <v>472</v>
      </c>
      <c r="D207" s="214" t="s">
        <v>473</v>
      </c>
      <c r="E207" s="213">
        <f t="shared" si="21"/>
        <v>5</v>
      </c>
      <c r="F207" s="213">
        <v>5</v>
      </c>
      <c r="G207" s="213">
        <v>0</v>
      </c>
      <c r="H207" s="213">
        <v>0</v>
      </c>
      <c r="I207" s="213">
        <f t="shared" si="22"/>
        <v>5</v>
      </c>
      <c r="J207" s="213">
        <v>5</v>
      </c>
      <c r="K207" s="213">
        <v>0</v>
      </c>
      <c r="L207" s="213">
        <v>0</v>
      </c>
      <c r="M207" s="213">
        <f t="shared" si="24"/>
        <v>5</v>
      </c>
      <c r="N207" s="213">
        <v>5</v>
      </c>
      <c r="O207" s="213">
        <v>0</v>
      </c>
      <c r="P207" s="213">
        <v>0</v>
      </c>
      <c r="Q207" s="213">
        <f t="shared" si="23"/>
        <v>5</v>
      </c>
      <c r="R207" s="213">
        <v>5</v>
      </c>
      <c r="S207" s="213">
        <v>0</v>
      </c>
      <c r="T207" s="213">
        <v>0</v>
      </c>
    </row>
    <row r="208" spans="1:20" ht="36">
      <c r="A208" s="219"/>
      <c r="B208" s="190" t="s">
        <v>474</v>
      </c>
      <c r="C208" s="191"/>
      <c r="D208" s="192" t="s">
        <v>475</v>
      </c>
      <c r="E208" s="208">
        <f t="shared" si="21"/>
        <v>1000</v>
      </c>
      <c r="F208" s="208">
        <f>SUM(F212:F213)</f>
        <v>1000</v>
      </c>
      <c r="G208" s="208">
        <f>SUM(G212:G213)</f>
        <v>0</v>
      </c>
      <c r="H208" s="208">
        <f>SUM(H212:H213)</f>
        <v>0</v>
      </c>
      <c r="I208" s="208">
        <f t="shared" si="22"/>
        <v>1000</v>
      </c>
      <c r="J208" s="208">
        <f>SUM(J212:J213)</f>
        <v>1000</v>
      </c>
      <c r="K208" s="208">
        <f>SUM(K212:K213)</f>
        <v>0</v>
      </c>
      <c r="L208" s="208">
        <f>SUM(L212:L213)</f>
        <v>0</v>
      </c>
      <c r="M208" s="208">
        <f t="shared" si="24"/>
        <v>1000</v>
      </c>
      <c r="N208" s="208">
        <f>SUM(N212:N213)</f>
        <v>1000</v>
      </c>
      <c r="O208" s="208">
        <f>SUM(O212:O213)</f>
        <v>0</v>
      </c>
      <c r="P208" s="208">
        <f>SUM(P212:P213)</f>
        <v>0</v>
      </c>
      <c r="Q208" s="208">
        <f t="shared" si="23"/>
        <v>1000</v>
      </c>
      <c r="R208" s="208">
        <f>SUM(R212:R213)</f>
        <v>1000</v>
      </c>
      <c r="S208" s="208">
        <f>SUM(S212:S213)</f>
        <v>0</v>
      </c>
      <c r="T208" s="208">
        <f>SUM(T212:T213)</f>
        <v>0</v>
      </c>
    </row>
    <row r="209" spans="1:20" ht="18">
      <c r="B209" s="195"/>
      <c r="C209" s="196"/>
      <c r="D209" s="197" t="s">
        <v>224</v>
      </c>
      <c r="E209" s="198">
        <f t="shared" si="21"/>
        <v>0</v>
      </c>
      <c r="F209" s="198">
        <f>SUM(F210:F211)</f>
        <v>0</v>
      </c>
      <c r="G209" s="198">
        <f>SUM(G210:G211)</f>
        <v>0</v>
      </c>
      <c r="H209" s="198">
        <f>SUM(H210:H211)</f>
        <v>0</v>
      </c>
      <c r="I209" s="198">
        <f t="shared" si="22"/>
        <v>0</v>
      </c>
      <c r="J209" s="198">
        <f>SUM(J210:J211)</f>
        <v>0</v>
      </c>
      <c r="K209" s="198">
        <f>SUM(K210:K211)</f>
        <v>0</v>
      </c>
      <c r="L209" s="198">
        <f>SUM(L210:L211)</f>
        <v>0</v>
      </c>
      <c r="M209" s="198">
        <f t="shared" si="24"/>
        <v>0</v>
      </c>
      <c r="N209" s="198">
        <f>SUM(N210:N211)</f>
        <v>0</v>
      </c>
      <c r="O209" s="198">
        <f>SUM(O210:O211)</f>
        <v>0</v>
      </c>
      <c r="P209" s="198">
        <f>SUM(P210:P211)</f>
        <v>0</v>
      </c>
      <c r="Q209" s="198">
        <f t="shared" si="23"/>
        <v>0</v>
      </c>
      <c r="R209" s="198">
        <f>SUM(R210:R211)</f>
        <v>0</v>
      </c>
      <c r="S209" s="198">
        <f>SUM(S210:S211)</f>
        <v>0</v>
      </c>
      <c r="T209" s="198">
        <f>SUM(T210:T211)</f>
        <v>0</v>
      </c>
    </row>
    <row r="210" spans="1:20" ht="18">
      <c r="B210" s="195"/>
      <c r="C210" s="196"/>
      <c r="D210" s="199" t="s">
        <v>229</v>
      </c>
      <c r="E210" s="200">
        <f t="shared" si="21"/>
        <v>0</v>
      </c>
      <c r="F210" s="200">
        <v>0</v>
      </c>
      <c r="G210" s="200">
        <v>0</v>
      </c>
      <c r="H210" s="200">
        <v>0</v>
      </c>
      <c r="I210" s="200">
        <f t="shared" si="22"/>
        <v>0</v>
      </c>
      <c r="J210" s="200">
        <v>0</v>
      </c>
      <c r="K210" s="200">
        <v>0</v>
      </c>
      <c r="L210" s="200">
        <v>0</v>
      </c>
      <c r="M210" s="200">
        <f t="shared" si="24"/>
        <v>0</v>
      </c>
      <c r="N210" s="200">
        <v>0</v>
      </c>
      <c r="O210" s="200">
        <v>0</v>
      </c>
      <c r="P210" s="200">
        <v>0</v>
      </c>
      <c r="Q210" s="200">
        <f t="shared" si="23"/>
        <v>0</v>
      </c>
      <c r="R210" s="200">
        <v>0</v>
      </c>
      <c r="S210" s="200">
        <v>0</v>
      </c>
      <c r="T210" s="200">
        <v>0</v>
      </c>
    </row>
    <row r="211" spans="1:20" ht="18">
      <c r="B211" s="195"/>
      <c r="C211" s="196"/>
      <c r="D211" s="199" t="s">
        <v>230</v>
      </c>
      <c r="E211" s="200">
        <f t="shared" si="21"/>
        <v>0</v>
      </c>
      <c r="F211" s="200">
        <v>0</v>
      </c>
      <c r="G211" s="200">
        <v>0</v>
      </c>
      <c r="H211" s="200">
        <v>0</v>
      </c>
      <c r="I211" s="200">
        <f t="shared" si="22"/>
        <v>0</v>
      </c>
      <c r="J211" s="200">
        <v>0</v>
      </c>
      <c r="K211" s="200">
        <v>0</v>
      </c>
      <c r="L211" s="200">
        <v>0</v>
      </c>
      <c r="M211" s="200">
        <f t="shared" si="24"/>
        <v>0</v>
      </c>
      <c r="N211" s="200">
        <v>0</v>
      </c>
      <c r="O211" s="200">
        <v>0</v>
      </c>
      <c r="P211" s="200">
        <v>0</v>
      </c>
      <c r="Q211" s="200">
        <f t="shared" si="23"/>
        <v>0</v>
      </c>
      <c r="R211" s="200">
        <v>0</v>
      </c>
      <c r="S211" s="200">
        <v>0</v>
      </c>
      <c r="T211" s="200">
        <v>0</v>
      </c>
    </row>
    <row r="212" spans="1:20" ht="30">
      <c r="A212" s="219"/>
      <c r="B212" s="209"/>
      <c r="C212" s="215" t="s">
        <v>476</v>
      </c>
      <c r="D212" s="214" t="s">
        <v>477</v>
      </c>
      <c r="E212" s="213">
        <f t="shared" si="21"/>
        <v>800</v>
      </c>
      <c r="F212" s="213">
        <v>800</v>
      </c>
      <c r="G212" s="213">
        <v>0</v>
      </c>
      <c r="H212" s="213">
        <v>0</v>
      </c>
      <c r="I212" s="213">
        <f t="shared" si="22"/>
        <v>800</v>
      </c>
      <c r="J212" s="213">
        <v>800</v>
      </c>
      <c r="K212" s="213">
        <v>0</v>
      </c>
      <c r="L212" s="213">
        <v>0</v>
      </c>
      <c r="M212" s="213">
        <f t="shared" si="24"/>
        <v>800</v>
      </c>
      <c r="N212" s="213">
        <v>800</v>
      </c>
      <c r="O212" s="213">
        <v>0</v>
      </c>
      <c r="P212" s="213">
        <v>0</v>
      </c>
      <c r="Q212" s="213">
        <f t="shared" si="23"/>
        <v>800</v>
      </c>
      <c r="R212" s="213">
        <v>800</v>
      </c>
      <c r="S212" s="213">
        <v>0</v>
      </c>
      <c r="T212" s="213">
        <v>0</v>
      </c>
    </row>
    <row r="213" spans="1:20" ht="30">
      <c r="A213" s="219"/>
      <c r="B213" s="209"/>
      <c r="C213" s="215" t="s">
        <v>478</v>
      </c>
      <c r="D213" s="214" t="s">
        <v>479</v>
      </c>
      <c r="E213" s="213">
        <f t="shared" si="21"/>
        <v>200</v>
      </c>
      <c r="F213" s="213">
        <v>200</v>
      </c>
      <c r="G213" s="213">
        <v>0</v>
      </c>
      <c r="H213" s="213">
        <v>0</v>
      </c>
      <c r="I213" s="213">
        <f t="shared" si="22"/>
        <v>200</v>
      </c>
      <c r="J213" s="213">
        <v>200</v>
      </c>
      <c r="K213" s="213">
        <v>0</v>
      </c>
      <c r="L213" s="213">
        <v>0</v>
      </c>
      <c r="M213" s="213">
        <f t="shared" si="24"/>
        <v>200</v>
      </c>
      <c r="N213" s="213">
        <v>200</v>
      </c>
      <c r="O213" s="213">
        <v>0</v>
      </c>
      <c r="P213" s="213">
        <v>0</v>
      </c>
      <c r="Q213" s="213">
        <f t="shared" si="23"/>
        <v>200</v>
      </c>
      <c r="R213" s="213">
        <v>200</v>
      </c>
      <c r="S213" s="213">
        <v>0</v>
      </c>
      <c r="T213" s="213">
        <v>0</v>
      </c>
    </row>
    <row r="214" spans="1:20" ht="45" hidden="1" customHeight="1">
      <c r="A214" s="219"/>
      <c r="B214" s="190" t="s">
        <v>480</v>
      </c>
      <c r="C214" s="191"/>
      <c r="D214" s="192" t="s">
        <v>481</v>
      </c>
      <c r="E214" s="208">
        <f>SUM(F214:H214)</f>
        <v>10000</v>
      </c>
      <c r="F214" s="208">
        <f>SUM(F218:F222)</f>
        <v>10000</v>
      </c>
      <c r="G214" s="208">
        <v>0</v>
      </c>
      <c r="H214" s="208">
        <v>0</v>
      </c>
      <c r="I214" s="208">
        <f t="shared" si="22"/>
        <v>10000</v>
      </c>
      <c r="J214" s="208">
        <f>SUM(J218:J222)</f>
        <v>10000</v>
      </c>
      <c r="K214" s="208">
        <v>0</v>
      </c>
      <c r="L214" s="208">
        <v>0</v>
      </c>
      <c r="M214" s="208">
        <f t="shared" si="24"/>
        <v>10000</v>
      </c>
      <c r="N214" s="208">
        <f>SUM(N218:N222)</f>
        <v>10000</v>
      </c>
      <c r="O214" s="208">
        <v>0</v>
      </c>
      <c r="P214" s="208">
        <v>0</v>
      </c>
      <c r="Q214" s="208">
        <f t="shared" si="23"/>
        <v>10000</v>
      </c>
      <c r="R214" s="208">
        <f>SUM(R218:R222)</f>
        <v>10000</v>
      </c>
      <c r="S214" s="208">
        <v>0</v>
      </c>
      <c r="T214" s="208">
        <v>0</v>
      </c>
    </row>
    <row r="215" spans="1:20" ht="18" hidden="1">
      <c r="B215" s="195"/>
      <c r="C215" s="196"/>
      <c r="D215" s="197" t="s">
        <v>224</v>
      </c>
      <c r="E215" s="198">
        <f t="shared" si="21"/>
        <v>5</v>
      </c>
      <c r="F215" s="198">
        <f>SUM(F216:F217)</f>
        <v>5</v>
      </c>
      <c r="G215" s="198">
        <f>SUM(G216:G217)</f>
        <v>0</v>
      </c>
      <c r="H215" s="198">
        <f>SUM(H216:H217)</f>
        <v>0</v>
      </c>
      <c r="I215" s="198">
        <f t="shared" si="22"/>
        <v>5</v>
      </c>
      <c r="J215" s="198">
        <f>SUM(J216:J217)</f>
        <v>5</v>
      </c>
      <c r="K215" s="198">
        <f>SUM(K216:K217)</f>
        <v>0</v>
      </c>
      <c r="L215" s="198">
        <f>SUM(L216:L217)</f>
        <v>0</v>
      </c>
      <c r="M215" s="198">
        <f t="shared" si="24"/>
        <v>5</v>
      </c>
      <c r="N215" s="198">
        <f>SUM(N216:N217)</f>
        <v>5</v>
      </c>
      <c r="O215" s="198">
        <f>SUM(O216:O217)</f>
        <v>0</v>
      </c>
      <c r="P215" s="198">
        <f>SUM(P216:P217)</f>
        <v>0</v>
      </c>
      <c r="Q215" s="198">
        <f t="shared" si="23"/>
        <v>5</v>
      </c>
      <c r="R215" s="198">
        <f>SUM(R216:R217)</f>
        <v>5</v>
      </c>
      <c r="S215" s="198">
        <f>SUM(S216:S217)</f>
        <v>0</v>
      </c>
      <c r="T215" s="198">
        <f>SUM(T216:T217)</f>
        <v>0</v>
      </c>
    </row>
    <row r="216" spans="1:20" ht="18" hidden="1">
      <c r="B216" s="195"/>
      <c r="C216" s="196"/>
      <c r="D216" s="199" t="s">
        <v>229</v>
      </c>
      <c r="E216" s="200">
        <f t="shared" si="21"/>
        <v>0</v>
      </c>
      <c r="F216" s="200">
        <v>0</v>
      </c>
      <c r="G216" s="200">
        <v>0</v>
      </c>
      <c r="H216" s="200">
        <v>0</v>
      </c>
      <c r="I216" s="200">
        <f t="shared" si="22"/>
        <v>0</v>
      </c>
      <c r="J216" s="200">
        <v>0</v>
      </c>
      <c r="K216" s="200">
        <v>0</v>
      </c>
      <c r="L216" s="200">
        <v>0</v>
      </c>
      <c r="M216" s="200">
        <f t="shared" si="24"/>
        <v>0</v>
      </c>
      <c r="N216" s="200">
        <v>0</v>
      </c>
      <c r="O216" s="200">
        <v>0</v>
      </c>
      <c r="P216" s="200">
        <v>0</v>
      </c>
      <c r="Q216" s="200">
        <f t="shared" si="23"/>
        <v>0</v>
      </c>
      <c r="R216" s="200">
        <v>0</v>
      </c>
      <c r="S216" s="200">
        <v>0</v>
      </c>
      <c r="T216" s="200">
        <v>0</v>
      </c>
    </row>
    <row r="217" spans="1:20" ht="18" hidden="1">
      <c r="B217" s="195"/>
      <c r="C217" s="196"/>
      <c r="D217" s="199" t="s">
        <v>230</v>
      </c>
      <c r="E217" s="200">
        <f t="shared" si="21"/>
        <v>5</v>
      </c>
      <c r="F217" s="200">
        <v>5</v>
      </c>
      <c r="G217" s="200">
        <v>0</v>
      </c>
      <c r="H217" s="200">
        <v>0</v>
      </c>
      <c r="I217" s="200">
        <f t="shared" si="22"/>
        <v>5</v>
      </c>
      <c r="J217" s="200">
        <v>5</v>
      </c>
      <c r="K217" s="200">
        <v>0</v>
      </c>
      <c r="L217" s="200">
        <v>0</v>
      </c>
      <c r="M217" s="200">
        <f t="shared" si="24"/>
        <v>5</v>
      </c>
      <c r="N217" s="200">
        <v>5</v>
      </c>
      <c r="O217" s="200">
        <v>0</v>
      </c>
      <c r="P217" s="200">
        <v>0</v>
      </c>
      <c r="Q217" s="200">
        <f t="shared" si="23"/>
        <v>5</v>
      </c>
      <c r="R217" s="200">
        <v>5</v>
      </c>
      <c r="S217" s="200">
        <v>0</v>
      </c>
      <c r="T217" s="200">
        <v>0</v>
      </c>
    </row>
    <row r="218" spans="1:20" ht="30" hidden="1">
      <c r="B218" s="195"/>
      <c r="C218" s="220" t="s">
        <v>482</v>
      </c>
      <c r="D218" s="214" t="s">
        <v>483</v>
      </c>
      <c r="E218" s="200">
        <f>SUM(F218:H218)</f>
        <v>5610</v>
      </c>
      <c r="F218" s="200">
        <v>5610</v>
      </c>
      <c r="G218" s="200">
        <v>0</v>
      </c>
      <c r="H218" s="200">
        <v>0</v>
      </c>
      <c r="I218" s="200">
        <f>SUM(J218:L218)</f>
        <v>5610</v>
      </c>
      <c r="J218" s="200">
        <v>5610</v>
      </c>
      <c r="K218" s="200">
        <v>0</v>
      </c>
      <c r="L218" s="200">
        <v>0</v>
      </c>
      <c r="M218" s="200">
        <f>SUM(N218:P218)</f>
        <v>5610</v>
      </c>
      <c r="N218" s="200">
        <v>5610</v>
      </c>
      <c r="O218" s="200">
        <v>0</v>
      </c>
      <c r="P218" s="200">
        <v>0</v>
      </c>
      <c r="Q218" s="200">
        <f>SUM(R218:T218)</f>
        <v>5610</v>
      </c>
      <c r="R218" s="200">
        <v>5610</v>
      </c>
      <c r="S218" s="200">
        <v>0</v>
      </c>
      <c r="T218" s="200">
        <v>0</v>
      </c>
    </row>
    <row r="219" spans="1:20" ht="30" hidden="1">
      <c r="B219" s="195"/>
      <c r="C219" s="220" t="s">
        <v>484</v>
      </c>
      <c r="D219" s="214" t="s">
        <v>485</v>
      </c>
      <c r="E219" s="200">
        <f>SUM(F219:H219)</f>
        <v>1630</v>
      </c>
      <c r="F219" s="200">
        <v>1630</v>
      </c>
      <c r="G219" s="200">
        <v>0</v>
      </c>
      <c r="H219" s="200">
        <v>0</v>
      </c>
      <c r="I219" s="200">
        <f>SUM(J219:L219)</f>
        <v>1630</v>
      </c>
      <c r="J219" s="200">
        <v>1630</v>
      </c>
      <c r="K219" s="200">
        <v>0</v>
      </c>
      <c r="L219" s="200">
        <v>0</v>
      </c>
      <c r="M219" s="200">
        <f t="shared" ref="M219:M227" si="25">SUM(N219:P219)</f>
        <v>1630</v>
      </c>
      <c r="N219" s="200">
        <v>1630</v>
      </c>
      <c r="O219" s="200">
        <v>0</v>
      </c>
      <c r="P219" s="200">
        <v>0</v>
      </c>
      <c r="Q219" s="200">
        <f>SUM(R219:T219)</f>
        <v>1630</v>
      </c>
      <c r="R219" s="200">
        <v>1630</v>
      </c>
      <c r="S219" s="200">
        <v>0</v>
      </c>
      <c r="T219" s="200">
        <v>0</v>
      </c>
    </row>
    <row r="220" spans="1:20" ht="15.75" hidden="1">
      <c r="B220" s="195"/>
      <c r="C220" s="220" t="s">
        <v>486</v>
      </c>
      <c r="D220" s="214" t="s">
        <v>487</v>
      </c>
      <c r="E220" s="200">
        <f>SUM(F220:H220)</f>
        <v>1510</v>
      </c>
      <c r="F220" s="200">
        <v>1510</v>
      </c>
      <c r="G220" s="200">
        <v>0</v>
      </c>
      <c r="H220" s="200">
        <v>0</v>
      </c>
      <c r="I220" s="200">
        <f>SUM(J220:L220)</f>
        <v>1510</v>
      </c>
      <c r="J220" s="200">
        <v>1510</v>
      </c>
      <c r="K220" s="200">
        <v>0</v>
      </c>
      <c r="L220" s="200">
        <v>0</v>
      </c>
      <c r="M220" s="200">
        <f t="shared" si="25"/>
        <v>1510</v>
      </c>
      <c r="N220" s="200">
        <v>1510</v>
      </c>
      <c r="O220" s="200">
        <v>0</v>
      </c>
      <c r="P220" s="200">
        <v>0</v>
      </c>
      <c r="Q220" s="200">
        <f>SUM(R220:T220)</f>
        <v>1510</v>
      </c>
      <c r="R220" s="200">
        <v>1510</v>
      </c>
      <c r="S220" s="200">
        <v>0</v>
      </c>
      <c r="T220" s="200">
        <v>0</v>
      </c>
    </row>
    <row r="221" spans="1:20" ht="30" hidden="1">
      <c r="B221" s="195"/>
      <c r="C221" s="220" t="s">
        <v>488</v>
      </c>
      <c r="D221" s="214" t="s">
        <v>489</v>
      </c>
      <c r="E221" s="200">
        <f>SUM(F221:H221)</f>
        <v>100</v>
      </c>
      <c r="F221" s="200">
        <v>100</v>
      </c>
      <c r="G221" s="200">
        <v>0</v>
      </c>
      <c r="H221" s="200">
        <v>0</v>
      </c>
      <c r="I221" s="200">
        <f>SUM(J221:L221)</f>
        <v>100</v>
      </c>
      <c r="J221" s="200">
        <v>100</v>
      </c>
      <c r="K221" s="200">
        <v>0</v>
      </c>
      <c r="L221" s="200">
        <v>0</v>
      </c>
      <c r="M221" s="200">
        <f t="shared" si="25"/>
        <v>100</v>
      </c>
      <c r="N221" s="200">
        <v>100</v>
      </c>
      <c r="O221" s="200">
        <v>0</v>
      </c>
      <c r="P221" s="200">
        <v>0</v>
      </c>
      <c r="Q221" s="200">
        <f>SUM(R221:T221)</f>
        <v>100</v>
      </c>
      <c r="R221" s="200">
        <v>100</v>
      </c>
      <c r="S221" s="200">
        <v>0</v>
      </c>
      <c r="T221" s="200">
        <v>0</v>
      </c>
    </row>
    <row r="222" spans="1:20" ht="15.75" hidden="1">
      <c r="B222" s="195"/>
      <c r="C222" s="220" t="s">
        <v>490</v>
      </c>
      <c r="D222" s="214" t="s">
        <v>491</v>
      </c>
      <c r="E222" s="200">
        <f>SUM(F222:H222)</f>
        <v>1150</v>
      </c>
      <c r="F222" s="200">
        <v>1150</v>
      </c>
      <c r="G222" s="200">
        <v>0</v>
      </c>
      <c r="H222" s="200">
        <v>0</v>
      </c>
      <c r="I222" s="200">
        <f>SUM(J222:L222)</f>
        <v>1150</v>
      </c>
      <c r="J222" s="200">
        <v>1150</v>
      </c>
      <c r="K222" s="200">
        <v>0</v>
      </c>
      <c r="L222" s="200">
        <v>0</v>
      </c>
      <c r="M222" s="200">
        <f t="shared" si="25"/>
        <v>1150</v>
      </c>
      <c r="N222" s="200">
        <v>1150</v>
      </c>
      <c r="O222" s="200">
        <v>0</v>
      </c>
      <c r="P222" s="200">
        <v>0</v>
      </c>
      <c r="Q222" s="200">
        <f>SUM(R222:T222)</f>
        <v>1150</v>
      </c>
      <c r="R222" s="200">
        <v>1150</v>
      </c>
      <c r="S222" s="200">
        <v>0</v>
      </c>
      <c r="T222" s="200">
        <v>0</v>
      </c>
    </row>
    <row r="223" spans="1:20" ht="37.5" hidden="1" customHeight="1">
      <c r="A223" s="219"/>
      <c r="B223" s="190" t="s">
        <v>492</v>
      </c>
      <c r="C223" s="191"/>
      <c r="D223" s="192" t="s">
        <v>493</v>
      </c>
      <c r="E223" s="208">
        <f t="shared" si="21"/>
        <v>1000</v>
      </c>
      <c r="F223" s="208">
        <f t="shared" ref="F223:T223" si="26">F227</f>
        <v>1000</v>
      </c>
      <c r="G223" s="208">
        <f t="shared" si="26"/>
        <v>0</v>
      </c>
      <c r="H223" s="208">
        <f t="shared" si="26"/>
        <v>0</v>
      </c>
      <c r="I223" s="208">
        <f t="shared" si="22"/>
        <v>1000</v>
      </c>
      <c r="J223" s="208">
        <f t="shared" si="26"/>
        <v>1000</v>
      </c>
      <c r="K223" s="208">
        <f t="shared" si="26"/>
        <v>0</v>
      </c>
      <c r="L223" s="208">
        <f t="shared" si="26"/>
        <v>0</v>
      </c>
      <c r="M223" s="208">
        <f t="shared" si="25"/>
        <v>1000</v>
      </c>
      <c r="N223" s="208">
        <f>N227</f>
        <v>1000</v>
      </c>
      <c r="O223" s="208">
        <f>O227</f>
        <v>0</v>
      </c>
      <c r="P223" s="208">
        <f>P227</f>
        <v>0</v>
      </c>
      <c r="Q223" s="208">
        <f t="shared" si="23"/>
        <v>1000</v>
      </c>
      <c r="R223" s="208">
        <f t="shared" si="26"/>
        <v>1000</v>
      </c>
      <c r="S223" s="208">
        <f t="shared" si="26"/>
        <v>0</v>
      </c>
      <c r="T223" s="208">
        <f t="shared" si="26"/>
        <v>0</v>
      </c>
    </row>
    <row r="224" spans="1:20" ht="18" hidden="1">
      <c r="B224" s="195"/>
      <c r="C224" s="196"/>
      <c r="D224" s="197" t="s">
        <v>224</v>
      </c>
      <c r="E224" s="198">
        <f t="shared" si="21"/>
        <v>0</v>
      </c>
      <c r="F224" s="198">
        <f>SUM(F225:F226)</f>
        <v>0</v>
      </c>
      <c r="G224" s="198">
        <f>SUM(G225:G226)</f>
        <v>0</v>
      </c>
      <c r="H224" s="198">
        <f>SUM(H225:H226)</f>
        <v>0</v>
      </c>
      <c r="I224" s="198">
        <f t="shared" si="22"/>
        <v>0</v>
      </c>
      <c r="J224" s="198">
        <f>SUM(J225:J226)</f>
        <v>0</v>
      </c>
      <c r="K224" s="198">
        <f>SUM(K225:K226)</f>
        <v>0</v>
      </c>
      <c r="L224" s="198">
        <f>SUM(L225:L226)</f>
        <v>0</v>
      </c>
      <c r="M224" s="198">
        <f t="shared" si="25"/>
        <v>0</v>
      </c>
      <c r="N224" s="198">
        <f>SUM(N225:N226)</f>
        <v>0</v>
      </c>
      <c r="O224" s="198">
        <f>SUM(O225:O226)</f>
        <v>0</v>
      </c>
      <c r="P224" s="198">
        <f>SUM(P225:P226)</f>
        <v>0</v>
      </c>
      <c r="Q224" s="198">
        <f t="shared" si="23"/>
        <v>0</v>
      </c>
      <c r="R224" s="198">
        <f>SUM(R225:R226)</f>
        <v>0</v>
      </c>
      <c r="S224" s="198">
        <f>SUM(S225:S226)</f>
        <v>0</v>
      </c>
      <c r="T224" s="198">
        <f>SUM(T225:T226)</f>
        <v>0</v>
      </c>
    </row>
    <row r="225" spans="2:20" ht="18" hidden="1">
      <c r="B225" s="195"/>
      <c r="C225" s="196"/>
      <c r="D225" s="199" t="s">
        <v>229</v>
      </c>
      <c r="E225" s="200">
        <f t="shared" si="21"/>
        <v>0</v>
      </c>
      <c r="F225" s="200">
        <v>0</v>
      </c>
      <c r="G225" s="200">
        <v>0</v>
      </c>
      <c r="H225" s="200">
        <v>0</v>
      </c>
      <c r="I225" s="200">
        <f t="shared" si="22"/>
        <v>0</v>
      </c>
      <c r="J225" s="200">
        <v>0</v>
      </c>
      <c r="K225" s="200">
        <v>0</v>
      </c>
      <c r="L225" s="200">
        <v>0</v>
      </c>
      <c r="M225" s="200">
        <f t="shared" si="25"/>
        <v>0</v>
      </c>
      <c r="N225" s="200">
        <v>0</v>
      </c>
      <c r="O225" s="200">
        <v>0</v>
      </c>
      <c r="P225" s="200">
        <v>0</v>
      </c>
      <c r="Q225" s="200">
        <f t="shared" si="23"/>
        <v>0</v>
      </c>
      <c r="R225" s="200">
        <v>0</v>
      </c>
      <c r="S225" s="200">
        <v>0</v>
      </c>
      <c r="T225" s="200">
        <v>0</v>
      </c>
    </row>
    <row r="226" spans="2:20" ht="18" hidden="1">
      <c r="B226" s="195"/>
      <c r="C226" s="196"/>
      <c r="D226" s="199" t="s">
        <v>230</v>
      </c>
      <c r="E226" s="200">
        <f t="shared" si="21"/>
        <v>0</v>
      </c>
      <c r="F226" s="200">
        <v>0</v>
      </c>
      <c r="G226" s="200">
        <v>0</v>
      </c>
      <c r="H226" s="200">
        <v>0</v>
      </c>
      <c r="I226" s="200">
        <f t="shared" si="22"/>
        <v>0</v>
      </c>
      <c r="J226" s="200">
        <v>0</v>
      </c>
      <c r="K226" s="200">
        <v>0</v>
      </c>
      <c r="L226" s="200">
        <v>0</v>
      </c>
      <c r="M226" s="200">
        <f t="shared" si="25"/>
        <v>0</v>
      </c>
      <c r="N226" s="200">
        <v>0</v>
      </c>
      <c r="O226" s="200">
        <v>0</v>
      </c>
      <c r="P226" s="200">
        <v>0</v>
      </c>
      <c r="Q226" s="200">
        <f t="shared" si="23"/>
        <v>0</v>
      </c>
      <c r="R226" s="200">
        <v>0</v>
      </c>
      <c r="S226" s="200">
        <v>0</v>
      </c>
      <c r="T226" s="200">
        <v>0</v>
      </c>
    </row>
    <row r="227" spans="2:20" ht="102.75" hidden="1" customHeight="1">
      <c r="B227" s="209"/>
      <c r="C227" s="215" t="s">
        <v>494</v>
      </c>
      <c r="D227" s="214" t="s">
        <v>495</v>
      </c>
      <c r="E227" s="213">
        <f t="shared" si="21"/>
        <v>1000</v>
      </c>
      <c r="F227" s="213">
        <v>1000</v>
      </c>
      <c r="G227" s="213">
        <v>0</v>
      </c>
      <c r="H227" s="213">
        <v>0</v>
      </c>
      <c r="I227" s="213">
        <f t="shared" si="22"/>
        <v>1000</v>
      </c>
      <c r="J227" s="213">
        <v>1000</v>
      </c>
      <c r="K227" s="213">
        <v>0</v>
      </c>
      <c r="L227" s="213">
        <v>0</v>
      </c>
      <c r="M227" s="213">
        <f t="shared" si="25"/>
        <v>1000</v>
      </c>
      <c r="N227" s="213">
        <v>1000</v>
      </c>
      <c r="O227" s="213">
        <v>0</v>
      </c>
      <c r="P227" s="213">
        <v>0</v>
      </c>
      <c r="Q227" s="213">
        <f t="shared" si="23"/>
        <v>1000</v>
      </c>
      <c r="R227" s="213">
        <v>1000</v>
      </c>
      <c r="S227" s="213">
        <v>0</v>
      </c>
      <c r="T227" s="213">
        <v>0</v>
      </c>
    </row>
    <row r="232" spans="2:20">
      <c r="E232" s="176"/>
      <c r="F232" s="176"/>
      <c r="G232" s="176"/>
      <c r="H232" s="176"/>
      <c r="I232" s="176"/>
      <c r="J232" s="176"/>
      <c r="K232" s="176"/>
      <c r="L232" s="176"/>
      <c r="M232" s="176"/>
      <c r="N232" s="176"/>
      <c r="O232" s="176"/>
      <c r="P232" s="176"/>
      <c r="Q232" s="176"/>
      <c r="R232" s="176"/>
      <c r="S232" s="176"/>
      <c r="T232" s="176"/>
    </row>
  </sheetData>
  <mergeCells count="12">
    <mergeCell ref="B3:T3"/>
    <mergeCell ref="O5:P5"/>
    <mergeCell ref="S5:T5"/>
    <mergeCell ref="A6:A8"/>
    <mergeCell ref="B6:B8"/>
    <mergeCell ref="C6:C8"/>
    <mergeCell ref="D6:D8"/>
    <mergeCell ref="E6:T6"/>
    <mergeCell ref="E7:H7"/>
    <mergeCell ref="I7:L7"/>
    <mergeCell ref="M7:P7"/>
    <mergeCell ref="Q7:T7"/>
  </mergeCells>
  <printOptions horizontalCentered="1"/>
  <pageMargins left="0.11811023622047245" right="0.11811023622047245" top="0.15748031496062992" bottom="0.15748031496062992" header="0" footer="0"/>
  <pageSetup paperSize="9" scale="39" fitToHeight="500" orientation="landscape"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Y1005"/>
  <sheetViews>
    <sheetView zoomScale="75" zoomScaleNormal="75" zoomScalePageLayoutView="75" workbookViewId="0">
      <selection activeCell="L29" sqref="L29"/>
    </sheetView>
  </sheetViews>
  <sheetFormatPr defaultColWidth="16.42578125" defaultRowHeight="15.75"/>
  <cols>
    <col min="1" max="1" width="6.42578125" style="59" customWidth="1"/>
    <col min="2" max="2" width="14.28515625" style="60" customWidth="1"/>
    <col min="3" max="3" width="83.42578125" style="59" customWidth="1"/>
    <col min="4" max="5" width="15" style="59" customWidth="1"/>
    <col min="6" max="6" width="16" style="59" customWidth="1"/>
    <col min="7" max="7" width="15" style="59" customWidth="1"/>
    <col min="8" max="8" width="3" style="59" customWidth="1"/>
    <col min="9" max="9" width="18.42578125" style="59" customWidth="1"/>
    <col min="10" max="12" width="15.28515625" style="59" customWidth="1"/>
    <col min="13" max="13" width="17.42578125" style="62" customWidth="1"/>
    <col min="14" max="14" width="3" style="59" customWidth="1"/>
    <col min="15" max="18" width="15.28515625" style="59" customWidth="1"/>
    <col min="19" max="19" width="22.140625" style="62" customWidth="1"/>
    <col min="20" max="21" width="16.42578125" style="63"/>
    <col min="22" max="25" width="16.42578125" style="64"/>
    <col min="26" max="16384" width="16.42578125" style="59"/>
  </cols>
  <sheetData>
    <row r="1" spans="1:25">
      <c r="C1" s="61"/>
    </row>
    <row r="2" spans="1:25">
      <c r="B2" s="65" t="s">
        <v>78</v>
      </c>
      <c r="C2" s="61"/>
    </row>
    <row r="3" spans="1:25">
      <c r="B3" s="66"/>
      <c r="C3" s="61"/>
      <c r="S3" s="59"/>
    </row>
    <row r="4" spans="1:25">
      <c r="B4" s="65" t="s">
        <v>79</v>
      </c>
      <c r="C4" s="61"/>
      <c r="I4" s="59" t="s">
        <v>80</v>
      </c>
      <c r="J4" s="59">
        <v>2.5</v>
      </c>
      <c r="L4" s="67"/>
      <c r="M4" s="68"/>
      <c r="N4" s="67"/>
      <c r="R4" s="67"/>
      <c r="S4" s="68"/>
    </row>
    <row r="5" spans="1:25" ht="16.5" thickBot="1">
      <c r="C5" s="61"/>
    </row>
    <row r="6" spans="1:25">
      <c r="B6" s="1081" t="s">
        <v>81</v>
      </c>
      <c r="C6" s="1083" t="s">
        <v>82</v>
      </c>
      <c r="D6" s="1085" t="s">
        <v>83</v>
      </c>
      <c r="E6" s="1085"/>
      <c r="F6" s="1085"/>
      <c r="G6" s="1085"/>
      <c r="H6" s="69"/>
      <c r="I6" s="1086" t="s">
        <v>84</v>
      </c>
      <c r="J6" s="1086"/>
      <c r="K6" s="1086"/>
      <c r="L6" s="1086"/>
      <c r="M6" s="1086"/>
      <c r="N6" s="70"/>
      <c r="O6" s="1087" t="s">
        <v>85</v>
      </c>
      <c r="P6" s="1087"/>
      <c r="Q6" s="1087"/>
      <c r="R6" s="1087"/>
      <c r="S6" s="1088"/>
    </row>
    <row r="7" spans="1:25" ht="26.25">
      <c r="B7" s="1082"/>
      <c r="C7" s="1084"/>
      <c r="D7" s="71" t="s">
        <v>86</v>
      </c>
      <c r="E7" s="71" t="s">
        <v>87</v>
      </c>
      <c r="F7" s="71" t="s">
        <v>88</v>
      </c>
      <c r="G7" s="71" t="s">
        <v>89</v>
      </c>
      <c r="H7" s="72"/>
      <c r="I7" s="73">
        <v>2019</v>
      </c>
      <c r="J7" s="73">
        <v>2020</v>
      </c>
      <c r="K7" s="73">
        <v>2021</v>
      </c>
      <c r="L7" s="73">
        <v>2022</v>
      </c>
      <c r="M7" s="74" t="s">
        <v>4</v>
      </c>
      <c r="N7" s="75"/>
      <c r="O7" s="73">
        <v>2019</v>
      </c>
      <c r="P7" s="73">
        <v>2020</v>
      </c>
      <c r="Q7" s="73">
        <v>2021</v>
      </c>
      <c r="R7" s="73">
        <v>2022</v>
      </c>
      <c r="S7" s="76" t="s">
        <v>4</v>
      </c>
    </row>
    <row r="8" spans="1:25" s="84" customFormat="1" ht="15" customHeight="1">
      <c r="A8" s="77"/>
      <c r="B8" s="78">
        <v>1</v>
      </c>
      <c r="C8" s="79" t="s">
        <v>90</v>
      </c>
      <c r="D8" s="80">
        <f>D9+D22</f>
        <v>8779198.4762996789</v>
      </c>
      <c r="E8" s="80">
        <f>E9+E22</f>
        <v>10201917.566970427</v>
      </c>
      <c r="F8" s="80">
        <f>F9+F22</f>
        <v>11531108.528538151</v>
      </c>
      <c r="G8" s="80">
        <f>G9+G22</f>
        <v>30512224.571808256</v>
      </c>
      <c r="H8" s="81"/>
      <c r="I8" s="80">
        <f>I9+I22</f>
        <v>10322659.487780128</v>
      </c>
      <c r="J8" s="80">
        <f>J9+J22</f>
        <v>10708982.387909008</v>
      </c>
      <c r="K8" s="80">
        <f>K9+K22</f>
        <v>11159601.808399709</v>
      </c>
      <c r="L8" s="80">
        <f>L9+L22</f>
        <v>11500305.347601842</v>
      </c>
      <c r="M8" s="82">
        <f>SUM(I8:L8)</f>
        <v>43691549.031690687</v>
      </c>
      <c r="N8" s="75"/>
      <c r="O8" s="80">
        <f>O9+O22</f>
        <v>25806648.719450325</v>
      </c>
      <c r="P8" s="80">
        <f>P9+P22</f>
        <v>26772455.969772521</v>
      </c>
      <c r="Q8" s="80">
        <f>Q9+Q22</f>
        <v>27899004.520999268</v>
      </c>
      <c r="R8" s="80">
        <f>R9+R22</f>
        <v>28750763.3690046</v>
      </c>
      <c r="S8" s="83">
        <f>SUM(O8:R8)</f>
        <v>109228872.5792267</v>
      </c>
      <c r="T8" s="63"/>
      <c r="U8" s="63"/>
      <c r="V8" s="64"/>
      <c r="W8" s="64"/>
      <c r="X8" s="64"/>
      <c r="Y8" s="64"/>
    </row>
    <row r="9" spans="1:25">
      <c r="A9" s="85"/>
      <c r="B9" s="86" t="s">
        <v>91</v>
      </c>
      <c r="C9" s="87" t="s">
        <v>92</v>
      </c>
      <c r="D9" s="88">
        <v>7197121.4541401938</v>
      </c>
      <c r="E9" s="88">
        <v>8530010.1255529467</v>
      </c>
      <c r="F9" s="88">
        <v>9734163.2506356798</v>
      </c>
      <c r="G9" s="88">
        <v>25461294.830328822</v>
      </c>
      <c r="H9" s="81"/>
      <c r="I9" s="89">
        <f>SUM(I10:I21)</f>
        <v>6633205.8397801286</v>
      </c>
      <c r="J9" s="89">
        <f>SUM(J10:J21)</f>
        <v>6746661.6639090087</v>
      </c>
      <c r="K9" s="89">
        <f>SUM(K10:K21)</f>
        <v>6912997.1683997083</v>
      </c>
      <c r="L9" s="89">
        <f>SUM(L10:L21)</f>
        <v>7067943.7156018401</v>
      </c>
      <c r="M9" s="89">
        <f>SUM(I9:L9)</f>
        <v>27360808.387690686</v>
      </c>
      <c r="N9" s="75"/>
      <c r="O9" s="89">
        <f>SUM(O10:O21)</f>
        <v>16583014.599450326</v>
      </c>
      <c r="P9" s="89">
        <f>SUM(P10:P21)</f>
        <v>16866654.159772523</v>
      </c>
      <c r="Q9" s="89">
        <f>SUM(Q10:Q21)</f>
        <v>17282492.920999266</v>
      </c>
      <c r="R9" s="89">
        <f>SUM(R10:R21)</f>
        <v>17669859.289004602</v>
      </c>
      <c r="S9" s="90">
        <f>SUM(O9:R9)</f>
        <v>68402020.969226718</v>
      </c>
    </row>
    <row r="10" spans="1:25">
      <c r="A10" s="91"/>
      <c r="B10" s="92" t="s">
        <v>93</v>
      </c>
      <c r="C10" s="93" t="s">
        <v>94</v>
      </c>
      <c r="D10" s="94">
        <v>1787056.0645102034</v>
      </c>
      <c r="E10" s="94">
        <v>1842815.412468106</v>
      </c>
      <c r="F10" s="94">
        <v>1982072.3307817574</v>
      </c>
      <c r="G10" s="94">
        <v>5611943.8077600673</v>
      </c>
      <c r="H10" s="81"/>
      <c r="I10" s="95">
        <f t="shared" ref="I10:L21" si="0">(O10)/2.5</f>
        <v>1833191.7403334894</v>
      </c>
      <c r="J10" s="95">
        <f t="shared" si="0"/>
        <v>1879974.515206222</v>
      </c>
      <c r="K10" s="95">
        <f t="shared" si="0"/>
        <v>1926880.9213687752</v>
      </c>
      <c r="L10" s="95">
        <f t="shared" si="0"/>
        <v>1973917.1403856396</v>
      </c>
      <c r="M10" s="96">
        <f t="shared" ref="M10:M21" si="1">SUM(I10:L10)</f>
        <v>7613964.3172941264</v>
      </c>
      <c r="N10" s="75"/>
      <c r="O10" s="97">
        <v>4582979.3508337233</v>
      </c>
      <c r="P10" s="97">
        <v>4699936.2880155547</v>
      </c>
      <c r="Q10" s="97">
        <v>4817202.3034219379</v>
      </c>
      <c r="R10" s="97">
        <v>4934792.8509640992</v>
      </c>
      <c r="S10" s="98">
        <f t="shared" ref="S10:S43" si="2">SUM(O10:R10)</f>
        <v>19034910.793235313</v>
      </c>
    </row>
    <row r="11" spans="1:25">
      <c r="A11" s="91"/>
      <c r="B11" s="92" t="s">
        <v>95</v>
      </c>
      <c r="C11" s="93" t="s">
        <v>96</v>
      </c>
      <c r="D11" s="94">
        <v>4450684.2443581643</v>
      </c>
      <c r="E11" s="94">
        <v>5604043.1028059134</v>
      </c>
      <c r="F11" s="94">
        <v>6558939.2546445811</v>
      </c>
      <c r="G11" s="94">
        <v>16613666.60180866</v>
      </c>
      <c r="H11" s="81"/>
      <c r="I11" s="95">
        <f t="shared" si="0"/>
        <v>3680000</v>
      </c>
      <c r="J11" s="95">
        <f t="shared" si="0"/>
        <v>3680000</v>
      </c>
      <c r="K11" s="95">
        <f t="shared" si="0"/>
        <v>3720000</v>
      </c>
      <c r="L11" s="95">
        <f t="shared" si="0"/>
        <v>3720000</v>
      </c>
      <c r="M11" s="96">
        <f t="shared" si="1"/>
        <v>14800000</v>
      </c>
      <c r="N11" s="75"/>
      <c r="O11" s="97">
        <v>9200000</v>
      </c>
      <c r="P11" s="97">
        <v>9200000</v>
      </c>
      <c r="Q11" s="97">
        <v>9300000</v>
      </c>
      <c r="R11" s="97">
        <v>9300000</v>
      </c>
      <c r="S11" s="98">
        <f t="shared" si="2"/>
        <v>37000000</v>
      </c>
    </row>
    <row r="12" spans="1:25">
      <c r="A12" s="91"/>
      <c r="B12" s="92" t="s">
        <v>97</v>
      </c>
      <c r="C12" s="93" t="s">
        <v>98</v>
      </c>
      <c r="D12" s="94">
        <v>513836.69010991731</v>
      </c>
      <c r="E12" s="94">
        <v>653024.63854172791</v>
      </c>
      <c r="F12" s="94">
        <v>748215.54545273236</v>
      </c>
      <c r="G12" s="94">
        <v>1915076.8741043776</v>
      </c>
      <c r="H12" s="81"/>
      <c r="I12" s="95">
        <f t="shared" si="0"/>
        <v>415356.50186666672</v>
      </c>
      <c r="J12" s="95">
        <f t="shared" si="0"/>
        <v>439892.15205333347</v>
      </c>
      <c r="K12" s="95">
        <f t="shared" si="0"/>
        <v>466881.36725866684</v>
      </c>
      <c r="L12" s="95">
        <f t="shared" si="0"/>
        <v>496569.50398453342</v>
      </c>
      <c r="M12" s="96">
        <f t="shared" si="1"/>
        <v>1818699.5251632005</v>
      </c>
      <c r="N12" s="75"/>
      <c r="O12" s="99">
        <v>1038391.2546666667</v>
      </c>
      <c r="P12" s="99">
        <v>1099730.3801333336</v>
      </c>
      <c r="Q12" s="99">
        <v>1167203.4181466671</v>
      </c>
      <c r="R12" s="99">
        <v>1241423.7599613336</v>
      </c>
      <c r="S12" s="98">
        <f t="shared" si="2"/>
        <v>4546748.8129080012</v>
      </c>
    </row>
    <row r="13" spans="1:25">
      <c r="A13" s="91"/>
      <c r="B13" s="92" t="s">
        <v>99</v>
      </c>
      <c r="C13" s="93" t="s">
        <v>100</v>
      </c>
      <c r="D13" s="94">
        <v>256485.68080898334</v>
      </c>
      <c r="E13" s="94">
        <v>278127.33575855131</v>
      </c>
      <c r="F13" s="94">
        <v>304849.9112551522</v>
      </c>
      <c r="G13" s="94">
        <v>839462.92782268685</v>
      </c>
      <c r="H13" s="81"/>
      <c r="I13" s="95">
        <f t="shared" si="0"/>
        <v>335334.90238066745</v>
      </c>
      <c r="J13" s="95">
        <f t="shared" si="0"/>
        <v>368868.39261873421</v>
      </c>
      <c r="K13" s="95">
        <f t="shared" si="0"/>
        <v>405755.23188060767</v>
      </c>
      <c r="L13" s="95">
        <f t="shared" si="0"/>
        <v>446330.75506866846</v>
      </c>
      <c r="M13" s="96">
        <f t="shared" si="1"/>
        <v>1556289.2819486777</v>
      </c>
      <c r="N13" s="75"/>
      <c r="O13" s="97">
        <v>838337.2559516686</v>
      </c>
      <c r="P13" s="97">
        <v>922170.98154683551</v>
      </c>
      <c r="Q13" s="97">
        <v>1014388.0797015191</v>
      </c>
      <c r="R13" s="97">
        <v>1115826.8876716711</v>
      </c>
      <c r="S13" s="98">
        <f t="shared" si="2"/>
        <v>3890723.2048716946</v>
      </c>
    </row>
    <row r="14" spans="1:25">
      <c r="A14" s="91"/>
      <c r="B14" s="92" t="s">
        <v>101</v>
      </c>
      <c r="C14" s="93" t="s">
        <v>102</v>
      </c>
      <c r="D14" s="94">
        <v>85269.318627244065</v>
      </c>
      <c r="E14" s="94">
        <v>98319.959482669205</v>
      </c>
      <c r="F14" s="94">
        <v>89863.953753369758</v>
      </c>
      <c r="G14" s="94">
        <v>273453.23186328303</v>
      </c>
      <c r="H14" s="81"/>
      <c r="I14" s="95">
        <f t="shared" si="0"/>
        <v>89863.953753369802</v>
      </c>
      <c r="J14" s="95">
        <f t="shared" si="0"/>
        <v>89863.953753369802</v>
      </c>
      <c r="K14" s="95">
        <f t="shared" si="0"/>
        <v>89863.953753369802</v>
      </c>
      <c r="L14" s="95">
        <f t="shared" si="0"/>
        <v>89863.953753369802</v>
      </c>
      <c r="M14" s="96">
        <f t="shared" si="1"/>
        <v>359455.81501347921</v>
      </c>
      <c r="N14" s="75"/>
      <c r="O14" s="97">
        <v>224659.88438342451</v>
      </c>
      <c r="P14" s="97">
        <v>224659.88438342451</v>
      </c>
      <c r="Q14" s="97">
        <v>224659.88438342451</v>
      </c>
      <c r="R14" s="97">
        <v>224659.88438342451</v>
      </c>
      <c r="S14" s="98">
        <f t="shared" si="2"/>
        <v>898639.53753369802</v>
      </c>
    </row>
    <row r="15" spans="1:25" hidden="1">
      <c r="A15" s="91"/>
      <c r="B15" s="92" t="s">
        <v>103</v>
      </c>
      <c r="C15" s="93" t="s">
        <v>104</v>
      </c>
      <c r="D15" s="94">
        <v>103789.45572567954</v>
      </c>
      <c r="E15" s="94">
        <v>53679.676495980915</v>
      </c>
      <c r="F15" s="94">
        <v>50222.254748087536</v>
      </c>
      <c r="G15" s="94">
        <v>207691.38696974801</v>
      </c>
      <c r="H15" s="81"/>
      <c r="I15" s="95">
        <f t="shared" si="0"/>
        <v>0</v>
      </c>
      <c r="J15" s="95">
        <f t="shared" si="0"/>
        <v>0</v>
      </c>
      <c r="K15" s="95">
        <f t="shared" si="0"/>
        <v>0</v>
      </c>
      <c r="L15" s="95">
        <f t="shared" si="0"/>
        <v>0</v>
      </c>
      <c r="M15" s="96">
        <f t="shared" si="1"/>
        <v>0</v>
      </c>
      <c r="N15" s="75"/>
      <c r="O15" s="97"/>
      <c r="P15" s="97"/>
      <c r="Q15" s="97"/>
      <c r="R15" s="97"/>
      <c r="S15" s="98">
        <f t="shared" si="2"/>
        <v>0</v>
      </c>
    </row>
    <row r="16" spans="1:25">
      <c r="A16" s="91"/>
      <c r="B16" s="92" t="s">
        <v>105</v>
      </c>
      <c r="C16" s="100" t="s">
        <v>106</v>
      </c>
      <c r="D16" s="94"/>
      <c r="E16" s="94"/>
      <c r="F16" s="94"/>
      <c r="G16" s="94"/>
      <c r="H16" s="101"/>
      <c r="I16" s="95">
        <f t="shared" si="0"/>
        <v>145200</v>
      </c>
      <c r="J16" s="95">
        <f t="shared" si="0"/>
        <v>145200</v>
      </c>
      <c r="K16" s="95">
        <f t="shared" si="0"/>
        <v>145200</v>
      </c>
      <c r="L16" s="95">
        <f t="shared" si="0"/>
        <v>145200</v>
      </c>
      <c r="M16" s="96">
        <f>SUM(I16:L16)</f>
        <v>580800</v>
      </c>
      <c r="N16" s="75"/>
      <c r="O16" s="97">
        <v>363000</v>
      </c>
      <c r="P16" s="97">
        <v>363000</v>
      </c>
      <c r="Q16" s="97">
        <v>363000</v>
      </c>
      <c r="R16" s="97">
        <v>363000</v>
      </c>
      <c r="S16" s="98">
        <f>SUM(O16:R16)</f>
        <v>1452000</v>
      </c>
    </row>
    <row r="17" spans="1:25">
      <c r="A17" s="91"/>
      <c r="B17" s="92" t="s">
        <v>107</v>
      </c>
      <c r="C17" s="93" t="s">
        <v>108</v>
      </c>
      <c r="D17" s="94"/>
      <c r="E17" s="94"/>
      <c r="F17" s="94"/>
      <c r="G17" s="94"/>
      <c r="H17" s="81"/>
      <c r="I17" s="95">
        <f t="shared" si="0"/>
        <v>12000</v>
      </c>
      <c r="J17" s="95">
        <f t="shared" si="0"/>
        <v>12000</v>
      </c>
      <c r="K17" s="95">
        <f t="shared" si="0"/>
        <v>12000</v>
      </c>
      <c r="L17" s="95">
        <f t="shared" si="0"/>
        <v>18000</v>
      </c>
      <c r="M17" s="96">
        <f>SUM(I17:L17)</f>
        <v>54000</v>
      </c>
      <c r="N17" s="75"/>
      <c r="O17" s="97">
        <v>30000</v>
      </c>
      <c r="P17" s="97">
        <v>30000</v>
      </c>
      <c r="Q17" s="97">
        <v>30000</v>
      </c>
      <c r="R17" s="97">
        <v>45000</v>
      </c>
      <c r="S17" s="98">
        <f>SUM(O17:R17)</f>
        <v>135000</v>
      </c>
    </row>
    <row r="18" spans="1:25">
      <c r="A18" s="91"/>
      <c r="B18" s="92" t="s">
        <v>109</v>
      </c>
      <c r="C18" s="93" t="s">
        <v>110</v>
      </c>
      <c r="D18" s="94"/>
      <c r="E18" s="94"/>
      <c r="F18" s="94"/>
      <c r="G18" s="94"/>
      <c r="H18" s="81"/>
      <c r="I18" s="95">
        <f t="shared" si="0"/>
        <v>65497.1</v>
      </c>
      <c r="J18" s="95">
        <f t="shared" si="0"/>
        <v>75321.664999999994</v>
      </c>
      <c r="K18" s="95">
        <f t="shared" si="0"/>
        <v>86619.914749999982</v>
      </c>
      <c r="L18" s="95">
        <f t="shared" si="0"/>
        <v>99612.901962499978</v>
      </c>
      <c r="M18" s="96">
        <f>SUM(I18:L18)</f>
        <v>327051.58171249996</v>
      </c>
      <c r="N18" s="75"/>
      <c r="O18" s="97">
        <v>163742.75</v>
      </c>
      <c r="P18" s="97">
        <v>188304.16249999998</v>
      </c>
      <c r="Q18" s="97">
        <v>216549.78687499996</v>
      </c>
      <c r="R18" s="97">
        <v>249032.25490624993</v>
      </c>
      <c r="S18" s="98">
        <f>SUM(O18:R18)</f>
        <v>817628.9542812499</v>
      </c>
    </row>
    <row r="19" spans="1:25" s="67" customFormat="1">
      <c r="A19" s="102"/>
      <c r="B19" s="92" t="s">
        <v>109</v>
      </c>
      <c r="C19" s="93" t="s">
        <v>111</v>
      </c>
      <c r="D19" s="94"/>
      <c r="E19" s="94"/>
      <c r="F19" s="94"/>
      <c r="G19" s="94"/>
      <c r="H19" s="81"/>
      <c r="I19" s="95">
        <f t="shared" si="0"/>
        <v>12000</v>
      </c>
      <c r="J19" s="95">
        <f t="shared" si="0"/>
        <v>12000</v>
      </c>
      <c r="K19" s="95">
        <f t="shared" si="0"/>
        <v>12000</v>
      </c>
      <c r="L19" s="95">
        <f t="shared" si="0"/>
        <v>12000</v>
      </c>
      <c r="M19" s="96">
        <f t="shared" si="1"/>
        <v>48000</v>
      </c>
      <c r="N19" s="75"/>
      <c r="O19" s="97">
        <v>30000</v>
      </c>
      <c r="P19" s="97">
        <v>30000</v>
      </c>
      <c r="Q19" s="97">
        <v>30000</v>
      </c>
      <c r="R19" s="97">
        <v>30000</v>
      </c>
      <c r="S19" s="98">
        <f t="shared" si="2"/>
        <v>120000</v>
      </c>
      <c r="T19" s="63"/>
      <c r="U19" s="63"/>
      <c r="V19" s="64"/>
      <c r="W19" s="64"/>
      <c r="X19" s="64"/>
      <c r="Y19" s="64"/>
    </row>
    <row r="20" spans="1:25" s="67" customFormat="1">
      <c r="A20" s="102"/>
      <c r="B20" s="92" t="s">
        <v>112</v>
      </c>
      <c r="C20" s="93" t="s">
        <v>113</v>
      </c>
      <c r="D20" s="94"/>
      <c r="E20" s="94"/>
      <c r="F20" s="94"/>
      <c r="G20" s="94"/>
      <c r="H20" s="81"/>
      <c r="I20" s="95">
        <f t="shared" si="0"/>
        <v>30000</v>
      </c>
      <c r="J20" s="95">
        <f t="shared" si="0"/>
        <v>30000</v>
      </c>
      <c r="K20" s="95">
        <f t="shared" si="0"/>
        <v>30000</v>
      </c>
      <c r="L20" s="95">
        <f t="shared" si="0"/>
        <v>44000</v>
      </c>
      <c r="M20" s="96">
        <f t="shared" si="1"/>
        <v>134000</v>
      </c>
      <c r="N20" s="75"/>
      <c r="O20" s="95">
        <v>75000</v>
      </c>
      <c r="P20" s="95">
        <v>75000</v>
      </c>
      <c r="Q20" s="95">
        <v>75000</v>
      </c>
      <c r="R20" s="95">
        <v>110000</v>
      </c>
      <c r="S20" s="98">
        <f t="shared" si="2"/>
        <v>335000</v>
      </c>
      <c r="T20" s="63"/>
      <c r="U20" s="63"/>
      <c r="V20" s="64"/>
      <c r="W20" s="64"/>
      <c r="X20" s="64"/>
      <c r="Y20" s="64"/>
    </row>
    <row r="21" spans="1:25" s="67" customFormat="1">
      <c r="A21" s="102"/>
      <c r="B21" s="92" t="s">
        <v>114</v>
      </c>
      <c r="C21" s="93" t="s">
        <v>115</v>
      </c>
      <c r="D21" s="94"/>
      <c r="E21" s="94"/>
      <c r="F21" s="94"/>
      <c r="G21" s="94"/>
      <c r="H21" s="81"/>
      <c r="I21" s="95">
        <f t="shared" si="0"/>
        <v>14761.641445936004</v>
      </c>
      <c r="J21" s="95">
        <f t="shared" si="0"/>
        <v>13540.985277349202</v>
      </c>
      <c r="K21" s="95">
        <f t="shared" si="0"/>
        <v>17795.779388288884</v>
      </c>
      <c r="L21" s="95">
        <f t="shared" si="0"/>
        <v>22449.46044712916</v>
      </c>
      <c r="M21" s="96">
        <f t="shared" si="1"/>
        <v>68547.866558703245</v>
      </c>
      <c r="N21" s="75"/>
      <c r="O21" s="95">
        <v>36904.103614840009</v>
      </c>
      <c r="P21" s="95">
        <v>33852.463193373005</v>
      </c>
      <c r="Q21" s="95">
        <v>44489.448470722207</v>
      </c>
      <c r="R21" s="95">
        <v>56123.651117822898</v>
      </c>
      <c r="S21" s="98">
        <f t="shared" si="2"/>
        <v>171369.66639675811</v>
      </c>
      <c r="T21" s="63"/>
      <c r="U21" s="63"/>
      <c r="V21" s="64"/>
      <c r="W21" s="64"/>
      <c r="X21" s="64"/>
      <c r="Y21" s="64"/>
    </row>
    <row r="22" spans="1:25">
      <c r="A22" s="103"/>
      <c r="B22" s="86" t="s">
        <v>116</v>
      </c>
      <c r="C22" s="104" t="s">
        <v>117</v>
      </c>
      <c r="D22" s="88">
        <v>1582077.0221594856</v>
      </c>
      <c r="E22" s="88">
        <v>1671907.441417479</v>
      </c>
      <c r="F22" s="88">
        <v>1796945.2779024704</v>
      </c>
      <c r="G22" s="88">
        <v>5050929.741479435</v>
      </c>
      <c r="H22" s="81"/>
      <c r="I22" s="105">
        <f>SUM(I23:I29)</f>
        <v>3689453.648</v>
      </c>
      <c r="J22" s="105">
        <f>SUM(J23:J29)</f>
        <v>3962320.7239999999</v>
      </c>
      <c r="K22" s="105">
        <f>SUM(K23:K29)</f>
        <v>4246604.6400000006</v>
      </c>
      <c r="L22" s="105">
        <f>SUM(L23:L29)</f>
        <v>4432361.6320000011</v>
      </c>
      <c r="M22" s="106">
        <f t="shared" ref="M22:M29" si="3">SUM(I22:L22)</f>
        <v>16330740.644000001</v>
      </c>
      <c r="N22" s="75"/>
      <c r="O22" s="105">
        <f>SUM(O23:O29)</f>
        <v>9223634.120000001</v>
      </c>
      <c r="P22" s="105">
        <f>SUM(P23:P29)</f>
        <v>9905801.8099999987</v>
      </c>
      <c r="Q22" s="105">
        <f>SUM(Q23:Q29)</f>
        <v>10616511.600000001</v>
      </c>
      <c r="R22" s="105">
        <f>SUM(R23:R29)</f>
        <v>11080904.08</v>
      </c>
      <c r="S22" s="107">
        <f t="shared" si="2"/>
        <v>40826851.609999999</v>
      </c>
    </row>
    <row r="23" spans="1:25">
      <c r="A23" s="91"/>
      <c r="B23" s="108" t="s">
        <v>118</v>
      </c>
      <c r="C23" s="109" t="s">
        <v>119</v>
      </c>
      <c r="D23" s="110">
        <v>370327.67404998827</v>
      </c>
      <c r="E23" s="110">
        <v>414316.58440617344</v>
      </c>
      <c r="F23" s="110">
        <v>473433.27137727162</v>
      </c>
      <c r="G23" s="110">
        <v>1258077.5298334332</v>
      </c>
      <c r="H23" s="81"/>
      <c r="I23" s="95">
        <f t="shared" ref="I23:L28" si="4">(O23)/2.5</f>
        <v>471581.2</v>
      </c>
      <c r="J23" s="95">
        <f t="shared" si="4"/>
        <v>552565.80000000005</v>
      </c>
      <c r="K23" s="95">
        <f t="shared" si="4"/>
        <v>566164.4</v>
      </c>
      <c r="L23" s="95">
        <f t="shared" si="4"/>
        <v>567313.6</v>
      </c>
      <c r="M23" s="111">
        <f t="shared" si="3"/>
        <v>2157625</v>
      </c>
      <c r="N23" s="75"/>
      <c r="O23" s="97">
        <v>1178953</v>
      </c>
      <c r="P23" s="97">
        <v>1381414.5</v>
      </c>
      <c r="Q23" s="97">
        <v>1415411</v>
      </c>
      <c r="R23" s="97">
        <v>1418284</v>
      </c>
      <c r="S23" s="98">
        <f t="shared" si="2"/>
        <v>5394062.5</v>
      </c>
    </row>
    <row r="24" spans="1:25">
      <c r="A24" s="91"/>
      <c r="B24" s="108" t="s">
        <v>120</v>
      </c>
      <c r="C24" s="109" t="s">
        <v>957</v>
      </c>
      <c r="D24" s="110"/>
      <c r="E24" s="110"/>
      <c r="F24" s="110"/>
      <c r="G24" s="110"/>
      <c r="H24" s="101"/>
      <c r="I24" s="95">
        <f t="shared" si="4"/>
        <v>442080</v>
      </c>
      <c r="J24" s="95">
        <f t="shared" si="4"/>
        <v>553080</v>
      </c>
      <c r="K24" s="95">
        <f t="shared" si="4"/>
        <v>645480</v>
      </c>
      <c r="L24" s="95">
        <f t="shared" si="4"/>
        <v>733800</v>
      </c>
      <c r="M24" s="111">
        <f t="shared" si="3"/>
        <v>2374440</v>
      </c>
      <c r="N24" s="75"/>
      <c r="O24" s="97">
        <v>1105200</v>
      </c>
      <c r="P24" s="97">
        <v>1382700</v>
      </c>
      <c r="Q24" s="97">
        <v>1613700</v>
      </c>
      <c r="R24" s="97">
        <v>1834500</v>
      </c>
      <c r="S24" s="98">
        <f t="shared" si="2"/>
        <v>5936100</v>
      </c>
    </row>
    <row r="25" spans="1:25">
      <c r="A25" s="91"/>
      <c r="B25" s="108" t="s">
        <v>121</v>
      </c>
      <c r="C25" s="109" t="s">
        <v>743</v>
      </c>
      <c r="D25" s="110"/>
      <c r="E25" s="110"/>
      <c r="F25" s="110"/>
      <c r="G25" s="110"/>
      <c r="H25" s="81"/>
      <c r="I25" s="95">
        <f t="shared" si="4"/>
        <v>1080000</v>
      </c>
      <c r="J25" s="95">
        <f t="shared" si="4"/>
        <v>1080000</v>
      </c>
      <c r="K25" s="95">
        <f t="shared" si="4"/>
        <v>1080000</v>
      </c>
      <c r="L25" s="95">
        <f t="shared" si="4"/>
        <v>1080000</v>
      </c>
      <c r="M25" s="111">
        <f t="shared" si="3"/>
        <v>4320000</v>
      </c>
      <c r="N25" s="75"/>
      <c r="O25" s="97">
        <v>2700000</v>
      </c>
      <c r="P25" s="97">
        <v>2700000</v>
      </c>
      <c r="Q25" s="97">
        <v>2700000</v>
      </c>
      <c r="R25" s="97">
        <v>2700000</v>
      </c>
      <c r="S25" s="98">
        <f t="shared" si="2"/>
        <v>10800000</v>
      </c>
    </row>
    <row r="26" spans="1:25">
      <c r="A26" s="91"/>
      <c r="B26" s="108" t="s">
        <v>122</v>
      </c>
      <c r="C26" s="109" t="s">
        <v>123</v>
      </c>
      <c r="D26" s="110">
        <v>467270.73994369729</v>
      </c>
      <c r="E26" s="110">
        <v>490634.27694088226</v>
      </c>
      <c r="F26" s="110">
        <v>510259.64801851747</v>
      </c>
      <c r="G26" s="110">
        <v>1468164.6649030971</v>
      </c>
      <c r="H26" s="81"/>
      <c r="I26" s="95">
        <f t="shared" si="4"/>
        <v>720000</v>
      </c>
      <c r="J26" s="95">
        <f t="shared" si="4"/>
        <v>792000.00000000012</v>
      </c>
      <c r="K26" s="95">
        <f t="shared" si="4"/>
        <v>871200.00000000035</v>
      </c>
      <c r="L26" s="95">
        <f t="shared" si="4"/>
        <v>958320.00000000023</v>
      </c>
      <c r="M26" s="112">
        <f t="shared" si="3"/>
        <v>3341520.0000000009</v>
      </c>
      <c r="N26" s="75"/>
      <c r="O26" s="113">
        <v>1800000</v>
      </c>
      <c r="P26" s="113">
        <v>1980000.0000000002</v>
      </c>
      <c r="Q26" s="113">
        <v>2178000.0000000009</v>
      </c>
      <c r="R26" s="113">
        <v>2395800.0000000005</v>
      </c>
      <c r="S26" s="98">
        <f t="shared" si="2"/>
        <v>8353800.0000000019</v>
      </c>
    </row>
    <row r="27" spans="1:25">
      <c r="A27" s="91"/>
      <c r="B27" s="108" t="s">
        <v>124</v>
      </c>
      <c r="C27" s="109" t="s">
        <v>125</v>
      </c>
      <c r="D27" s="110">
        <v>1753.2002656364789</v>
      </c>
      <c r="E27" s="110">
        <v>1840.8602789183028</v>
      </c>
      <c r="F27" s="110">
        <v>1914.4946900750349</v>
      </c>
      <c r="G27" s="110">
        <v>5508.5552346298164</v>
      </c>
      <c r="H27" s="81"/>
      <c r="I27" s="95">
        <f t="shared" si="4"/>
        <v>17392.448</v>
      </c>
      <c r="J27" s="95">
        <f t="shared" si="4"/>
        <v>23474.923999999999</v>
      </c>
      <c r="K27" s="95">
        <f t="shared" si="4"/>
        <v>26560.240000000002</v>
      </c>
      <c r="L27" s="95">
        <f t="shared" si="4"/>
        <v>35728.031999999999</v>
      </c>
      <c r="M27" s="112">
        <f t="shared" si="3"/>
        <v>103155.644</v>
      </c>
      <c r="N27" s="75"/>
      <c r="O27" s="114">
        <v>43481.120000000003</v>
      </c>
      <c r="P27" s="114">
        <v>58687.31</v>
      </c>
      <c r="Q27" s="114">
        <v>66400.600000000006</v>
      </c>
      <c r="R27" s="114">
        <v>89320.08</v>
      </c>
      <c r="S27" s="98">
        <f t="shared" si="2"/>
        <v>257889.11</v>
      </c>
    </row>
    <row r="28" spans="1:25">
      <c r="A28" s="91"/>
      <c r="B28" s="108" t="s">
        <v>126</v>
      </c>
      <c r="C28" s="109" t="s">
        <v>127</v>
      </c>
      <c r="D28" s="110">
        <v>150416.23629103936</v>
      </c>
      <c r="E28" s="110">
        <v>169859.71830583937</v>
      </c>
      <c r="F28" s="110">
        <v>189053.68404633101</v>
      </c>
      <c r="G28" s="110">
        <v>509329.63864320971</v>
      </c>
      <c r="H28" s="81"/>
      <c r="I28" s="95">
        <f t="shared" si="4"/>
        <v>958400</v>
      </c>
      <c r="J28" s="95">
        <f t="shared" si="4"/>
        <v>961200</v>
      </c>
      <c r="K28" s="95">
        <f t="shared" si="4"/>
        <v>1057200</v>
      </c>
      <c r="L28" s="95">
        <f t="shared" si="4"/>
        <v>1057200</v>
      </c>
      <c r="M28" s="115">
        <f t="shared" si="3"/>
        <v>4034000</v>
      </c>
      <c r="N28" s="75"/>
      <c r="O28" s="116">
        <v>2396000</v>
      </c>
      <c r="P28" s="116">
        <v>2403000</v>
      </c>
      <c r="Q28" s="116">
        <v>2643000</v>
      </c>
      <c r="R28" s="116">
        <v>2643000</v>
      </c>
      <c r="S28" s="98">
        <f t="shared" si="2"/>
        <v>10085000</v>
      </c>
    </row>
    <row r="29" spans="1:25" hidden="1">
      <c r="B29" s="108" t="s">
        <v>128</v>
      </c>
      <c r="C29" s="109" t="s">
        <v>129</v>
      </c>
      <c r="D29" s="110">
        <v>592309.17160912417</v>
      </c>
      <c r="E29" s="110">
        <v>595256.00148566545</v>
      </c>
      <c r="F29" s="110">
        <v>622284.17977027537</v>
      </c>
      <c r="G29" s="110">
        <v>1809849.352865065</v>
      </c>
      <c r="H29" s="81"/>
      <c r="I29" s="95">
        <v>0</v>
      </c>
      <c r="J29" s="95">
        <v>0</v>
      </c>
      <c r="K29" s="95">
        <v>0</v>
      </c>
      <c r="L29" s="95">
        <v>0</v>
      </c>
      <c r="M29" s="111">
        <f t="shared" si="3"/>
        <v>0</v>
      </c>
      <c r="N29" s="75"/>
      <c r="O29" s="97"/>
      <c r="P29" s="97"/>
      <c r="Q29" s="97"/>
      <c r="R29" s="97"/>
      <c r="S29" s="98">
        <f t="shared" si="2"/>
        <v>0</v>
      </c>
    </row>
    <row r="30" spans="1:25">
      <c r="A30" s="85"/>
      <c r="B30" s="78">
        <v>2</v>
      </c>
      <c r="C30" s="79" t="s">
        <v>130</v>
      </c>
      <c r="D30" s="80">
        <f>D31+D37+D40</f>
        <v>10247340.89089858</v>
      </c>
      <c r="E30" s="80">
        <f>E31+E37+E40</f>
        <v>6836361.6411871472</v>
      </c>
      <c r="F30" s="80">
        <f>F31+F37+F40</f>
        <v>7462048.8163647037</v>
      </c>
      <c r="G30" s="80">
        <f>G31+G37+G40</f>
        <v>24545751.34845043</v>
      </c>
      <c r="H30" s="81"/>
      <c r="I30" s="80">
        <f>I31+I37+I40</f>
        <v>13107090.132791525</v>
      </c>
      <c r="J30" s="80">
        <f>J31+J37+J40</f>
        <v>15227722.677177124</v>
      </c>
      <c r="K30" s="80">
        <f>K31+K37+K40</f>
        <v>16373339.915685926</v>
      </c>
      <c r="L30" s="80">
        <f>L31+L37+L40</f>
        <v>17611400.210393127</v>
      </c>
      <c r="M30" s="80">
        <f>M31+M37+M40</f>
        <v>62319552.936047696</v>
      </c>
      <c r="N30" s="75"/>
      <c r="O30" s="80">
        <f>O31+O37+O40</f>
        <v>32667725.331978813</v>
      </c>
      <c r="P30" s="80">
        <f>P31+P37+P40</f>
        <v>37969306.692942813</v>
      </c>
      <c r="Q30" s="80">
        <f>Q31+Q37+Q40</f>
        <v>40933349.78921482</v>
      </c>
      <c r="R30" s="80">
        <f>R31+R37+R40</f>
        <v>44028500.525982812</v>
      </c>
      <c r="S30" s="117">
        <f>S31+S37+S40</f>
        <v>155598882.34011924</v>
      </c>
    </row>
    <row r="31" spans="1:25">
      <c r="A31" s="103"/>
      <c r="B31" s="86" t="s">
        <v>131</v>
      </c>
      <c r="C31" s="104" t="s">
        <v>132</v>
      </c>
      <c r="D31" s="88">
        <v>10025486.114797164</v>
      </c>
      <c r="E31" s="88">
        <v>6608850.8638919732</v>
      </c>
      <c r="F31" s="88">
        <v>7221017.1587742791</v>
      </c>
      <c r="G31" s="88">
        <v>23855354.137463417</v>
      </c>
      <c r="H31" s="81"/>
      <c r="I31" s="105">
        <f>SUM(I32:I36)</f>
        <v>5188601.3389999997</v>
      </c>
      <c r="J31" s="105">
        <f>SUM(J32:J36)</f>
        <v>7267429.8833855987</v>
      </c>
      <c r="K31" s="105">
        <f>SUM(K32:K36)</f>
        <v>8428211.1218944006</v>
      </c>
      <c r="L31" s="105">
        <f>SUM(L32:L36)</f>
        <v>9657508.8166016005</v>
      </c>
      <c r="M31" s="106">
        <f>SUM(I31:L31)</f>
        <v>30541751.160881598</v>
      </c>
      <c r="N31" s="75"/>
      <c r="O31" s="105">
        <f>SUM(O32:O36)</f>
        <v>12971503.3475</v>
      </c>
      <c r="P31" s="105">
        <f>SUM(P32:P36)</f>
        <v>18168574.708463997</v>
      </c>
      <c r="Q31" s="105">
        <f>SUM(Q32:Q36)</f>
        <v>21070527.804736</v>
      </c>
      <c r="R31" s="105">
        <f>SUM(R32:R36)</f>
        <v>24143772.041503999</v>
      </c>
      <c r="S31" s="107">
        <f>SUM(O31:R31)</f>
        <v>76354377.902203992</v>
      </c>
    </row>
    <row r="32" spans="1:25">
      <c r="A32" s="103"/>
      <c r="B32" s="92" t="s">
        <v>133</v>
      </c>
      <c r="C32" s="93" t="s">
        <v>33</v>
      </c>
      <c r="D32" s="94">
        <v>3204905.9479717729</v>
      </c>
      <c r="E32" s="94">
        <v>3710230.0855342429</v>
      </c>
      <c r="F32" s="94">
        <v>4278714.7486154065</v>
      </c>
      <c r="G32" s="94">
        <v>11193850.782121422</v>
      </c>
      <c r="H32" s="118"/>
      <c r="I32" s="119">
        <v>4970361.3389999997</v>
      </c>
      <c r="J32" s="95">
        <f t="shared" ref="I32:L35" si="5">(P32)/2.5</f>
        <v>7049189.8833855987</v>
      </c>
      <c r="K32" s="95">
        <f t="shared" si="5"/>
        <v>8209971.1218943996</v>
      </c>
      <c r="L32" s="95">
        <f t="shared" si="5"/>
        <v>9439268.8166016005</v>
      </c>
      <c r="M32" s="111">
        <f>SUM(I32:L32)</f>
        <v>29668791.160881598</v>
      </c>
      <c r="N32" s="75"/>
      <c r="O32" s="97">
        <f>I32*2.5</f>
        <v>12425903.3475</v>
      </c>
      <c r="P32" s="97">
        <f>18550499.69312*0.95</f>
        <v>17622974.708463997</v>
      </c>
      <c r="Q32" s="97">
        <f>21605187.16288*0.95</f>
        <v>20524927.804736</v>
      </c>
      <c r="R32" s="97">
        <f>24840181.09632*0.95</f>
        <v>23598172.041503999</v>
      </c>
      <c r="S32" s="98">
        <f>SUM(O32:R32)</f>
        <v>74171977.902203992</v>
      </c>
    </row>
    <row r="33" spans="1:25">
      <c r="A33" s="103"/>
      <c r="B33" s="92"/>
      <c r="C33" s="93"/>
      <c r="D33" s="94"/>
      <c r="E33" s="94"/>
      <c r="F33" s="94"/>
      <c r="G33" s="94"/>
      <c r="H33" s="120"/>
      <c r="I33" s="95"/>
      <c r="J33" s="95"/>
      <c r="K33" s="95"/>
      <c r="L33" s="95"/>
      <c r="M33" s="111"/>
      <c r="N33" s="75"/>
      <c r="O33" s="97"/>
      <c r="P33" s="97"/>
      <c r="Q33" s="97"/>
      <c r="R33" s="97"/>
      <c r="S33" s="98"/>
    </row>
    <row r="34" spans="1:25" ht="26.25">
      <c r="A34" s="103"/>
      <c r="B34" s="92" t="s">
        <v>134</v>
      </c>
      <c r="C34" s="93" t="s">
        <v>76</v>
      </c>
      <c r="D34" s="94">
        <v>1876546.3337913237</v>
      </c>
      <c r="E34" s="94">
        <v>2183496.2945650918</v>
      </c>
      <c r="F34" s="94">
        <v>2503248.2677888675</v>
      </c>
      <c r="G34" s="94">
        <v>6563290.8961452832</v>
      </c>
      <c r="H34" s="120"/>
      <c r="I34" s="95">
        <f t="shared" si="5"/>
        <v>66392</v>
      </c>
      <c r="J34" s="95">
        <f t="shared" si="5"/>
        <v>66392</v>
      </c>
      <c r="K34" s="95">
        <f t="shared" si="5"/>
        <v>66392</v>
      </c>
      <c r="L34" s="95">
        <f t="shared" si="5"/>
        <v>66392</v>
      </c>
      <c r="M34" s="111">
        <f>SUM(I34:L34)</f>
        <v>265568</v>
      </c>
      <c r="N34" s="75"/>
      <c r="O34" s="97">
        <v>165980</v>
      </c>
      <c r="P34" s="97">
        <v>165980</v>
      </c>
      <c r="Q34" s="97">
        <v>165980</v>
      </c>
      <c r="R34" s="97">
        <v>165980</v>
      </c>
      <c r="S34" s="98">
        <f>SUM(O34:R34)</f>
        <v>663920</v>
      </c>
      <c r="V34" s="59"/>
      <c r="W34" s="59"/>
      <c r="X34" s="59"/>
      <c r="Y34" s="59"/>
    </row>
    <row r="35" spans="1:25">
      <c r="A35" s="103"/>
      <c r="B35" s="92" t="s">
        <v>135</v>
      </c>
      <c r="C35" s="93" t="s">
        <v>136</v>
      </c>
      <c r="D35" s="94">
        <v>402064.23293956573</v>
      </c>
      <c r="E35" s="94">
        <v>422167.44458654401</v>
      </c>
      <c r="F35" s="94">
        <v>439054.14237000572</v>
      </c>
      <c r="G35" s="94">
        <v>1263285.8198961155</v>
      </c>
      <c r="H35" s="81"/>
      <c r="I35" s="95">
        <f t="shared" si="5"/>
        <v>151848</v>
      </c>
      <c r="J35" s="95">
        <f t="shared" si="5"/>
        <v>151848</v>
      </c>
      <c r="K35" s="95">
        <f t="shared" si="5"/>
        <v>151848</v>
      </c>
      <c r="L35" s="95">
        <f t="shared" si="5"/>
        <v>151848</v>
      </c>
      <c r="M35" s="111">
        <f>SUM(I35:L35)</f>
        <v>607392</v>
      </c>
      <c r="N35" s="75"/>
      <c r="O35" s="97">
        <v>379620</v>
      </c>
      <c r="P35" s="97">
        <v>379620</v>
      </c>
      <c r="Q35" s="97">
        <v>379620</v>
      </c>
      <c r="R35" s="97">
        <v>379620</v>
      </c>
      <c r="S35" s="98">
        <f>SUM(O35:R35)</f>
        <v>1518480</v>
      </c>
      <c r="V35" s="59"/>
      <c r="W35" s="59"/>
      <c r="X35" s="59"/>
      <c r="Y35" s="59"/>
    </row>
    <row r="36" spans="1:25" s="67" customFormat="1" ht="26.25" hidden="1">
      <c r="A36" s="121"/>
      <c r="B36" s="122" t="s">
        <v>137</v>
      </c>
      <c r="C36" s="123" t="s">
        <v>138</v>
      </c>
      <c r="D36" s="124">
        <v>4541969.6000945047</v>
      </c>
      <c r="E36" s="124">
        <v>292957.03920609556</v>
      </c>
      <c r="F36" s="124">
        <v>0</v>
      </c>
      <c r="G36" s="124">
        <v>4834926.6393006006</v>
      </c>
      <c r="H36" s="81"/>
      <c r="I36" s="95"/>
      <c r="J36" s="95"/>
      <c r="K36" s="95"/>
      <c r="L36" s="95"/>
      <c r="M36" s="111"/>
      <c r="N36" s="125"/>
      <c r="O36" s="126"/>
      <c r="P36" s="99"/>
      <c r="Q36" s="99"/>
      <c r="R36" s="99"/>
      <c r="S36" s="127"/>
      <c r="T36" s="63"/>
      <c r="U36" s="63"/>
    </row>
    <row r="37" spans="1:25">
      <c r="A37" s="103"/>
      <c r="B37" s="86" t="s">
        <v>139</v>
      </c>
      <c r="C37" s="104" t="s">
        <v>140</v>
      </c>
      <c r="D37" s="88">
        <v>0</v>
      </c>
      <c r="E37" s="88">
        <v>0</v>
      </c>
      <c r="F37" s="88">
        <v>0</v>
      </c>
      <c r="G37" s="88">
        <v>0</v>
      </c>
      <c r="H37" s="81"/>
      <c r="I37" s="105">
        <f>I38+I39</f>
        <v>7706000</v>
      </c>
      <c r="J37" s="105">
        <f>J38+J39</f>
        <v>7706000</v>
      </c>
      <c r="K37" s="105">
        <f>K38+K39</f>
        <v>7706000</v>
      </c>
      <c r="L37" s="105">
        <f>L38+L39</f>
        <v>7706000</v>
      </c>
      <c r="M37" s="106">
        <f t="shared" ref="M37:M43" si="6">SUM(I37:L37)</f>
        <v>30824000</v>
      </c>
      <c r="N37" s="75"/>
      <c r="O37" s="105">
        <f>O38+O39</f>
        <v>19165000</v>
      </c>
      <c r="P37" s="105">
        <f>P38+P39</f>
        <v>19165000</v>
      </c>
      <c r="Q37" s="105">
        <f>Q38+Q39</f>
        <v>19265000</v>
      </c>
      <c r="R37" s="105">
        <f>R38+R39</f>
        <v>19265000</v>
      </c>
      <c r="S37" s="107">
        <f t="shared" si="2"/>
        <v>76860000</v>
      </c>
      <c r="V37" s="59"/>
      <c r="W37" s="59"/>
      <c r="X37" s="59"/>
      <c r="Y37" s="59"/>
    </row>
    <row r="38" spans="1:25">
      <c r="A38" s="103"/>
      <c r="B38" s="128" t="s">
        <v>141</v>
      </c>
      <c r="C38" s="129" t="s">
        <v>142</v>
      </c>
      <c r="D38" s="130">
        <v>0</v>
      </c>
      <c r="E38" s="130">
        <v>0</v>
      </c>
      <c r="F38" s="130">
        <v>0</v>
      </c>
      <c r="G38" s="130">
        <v>0</v>
      </c>
      <c r="H38" s="81"/>
      <c r="I38" s="131"/>
      <c r="J38" s="131"/>
      <c r="K38" s="131"/>
      <c r="L38" s="131"/>
      <c r="M38" s="132">
        <f t="shared" si="6"/>
        <v>0</v>
      </c>
      <c r="N38" s="75"/>
      <c r="O38" s="131"/>
      <c r="P38" s="131"/>
      <c r="Q38" s="131"/>
      <c r="R38" s="131"/>
      <c r="S38" s="133">
        <f t="shared" si="2"/>
        <v>0</v>
      </c>
      <c r="V38" s="59"/>
      <c r="W38" s="59"/>
      <c r="X38" s="59"/>
      <c r="Y38" s="59"/>
    </row>
    <row r="39" spans="1:25">
      <c r="A39" s="103"/>
      <c r="B39" s="128" t="s">
        <v>143</v>
      </c>
      <c r="C39" s="129" t="s">
        <v>144</v>
      </c>
      <c r="D39" s="130">
        <v>0</v>
      </c>
      <c r="E39" s="130">
        <v>0</v>
      </c>
      <c r="F39" s="130">
        <v>0</v>
      </c>
      <c r="G39" s="130">
        <v>0</v>
      </c>
      <c r="H39" s="81"/>
      <c r="I39" s="134">
        <f>(2000000+17170000+95000)/2.5</f>
        <v>7706000</v>
      </c>
      <c r="J39" s="134">
        <f>(2000000+17170000+95000)/2.5</f>
        <v>7706000</v>
      </c>
      <c r="K39" s="134">
        <f>(2000000+17170000+95000)/2.5</f>
        <v>7706000</v>
      </c>
      <c r="L39" s="134">
        <f>(2000000+17170000+95000)/2.5</f>
        <v>7706000</v>
      </c>
      <c r="M39" s="132">
        <f t="shared" si="6"/>
        <v>30824000</v>
      </c>
      <c r="N39" s="75"/>
      <c r="O39" s="131">
        <f>1900000+17170000+95000</f>
        <v>19165000</v>
      </c>
      <c r="P39" s="131">
        <f>1900000+17170000+95000</f>
        <v>19165000</v>
      </c>
      <c r="Q39" s="131">
        <f>2000000+17170000+95000</f>
        <v>19265000</v>
      </c>
      <c r="R39" s="131">
        <f>2000000+17170000+95000</f>
        <v>19265000</v>
      </c>
      <c r="S39" s="133">
        <f t="shared" si="2"/>
        <v>76860000</v>
      </c>
      <c r="V39" s="59"/>
      <c r="W39" s="59"/>
      <c r="X39" s="59"/>
      <c r="Y39" s="59"/>
    </row>
    <row r="40" spans="1:25">
      <c r="A40" s="103"/>
      <c r="B40" s="86" t="s">
        <v>145</v>
      </c>
      <c r="C40" s="104" t="s">
        <v>146</v>
      </c>
      <c r="D40" s="88">
        <v>221854.77610141612</v>
      </c>
      <c r="E40" s="88">
        <v>227510.77729517382</v>
      </c>
      <c r="F40" s="88">
        <v>241031.65759042482</v>
      </c>
      <c r="G40" s="88">
        <v>690397.2109870147</v>
      </c>
      <c r="H40" s="81"/>
      <c r="I40" s="88">
        <f>SUM(I41:I43)</f>
        <v>212488.79379152576</v>
      </c>
      <c r="J40" s="88">
        <f>SUM(J41:J43)</f>
        <v>254292.79379152576</v>
      </c>
      <c r="K40" s="88">
        <f>SUM(K41:K43)</f>
        <v>239128.79379152576</v>
      </c>
      <c r="L40" s="88">
        <f>SUM(L41:L43)</f>
        <v>247891.39379152577</v>
      </c>
      <c r="M40" s="106">
        <f t="shared" si="6"/>
        <v>953801.77516610303</v>
      </c>
      <c r="N40" s="75"/>
      <c r="O40" s="105">
        <f>SUM(O41:O43)</f>
        <v>531221.98447881441</v>
      </c>
      <c r="P40" s="105">
        <f>SUM(P41:P43)</f>
        <v>635731.98447881441</v>
      </c>
      <c r="Q40" s="105">
        <f>SUM(Q41:Q43)</f>
        <v>597821.98447881441</v>
      </c>
      <c r="R40" s="105">
        <f>SUM(R41:R43)</f>
        <v>619728.48447881441</v>
      </c>
      <c r="S40" s="107">
        <f t="shared" si="2"/>
        <v>2384504.4379152576</v>
      </c>
      <c r="V40" s="59"/>
      <c r="W40" s="59"/>
      <c r="X40" s="59"/>
      <c r="Y40" s="59"/>
    </row>
    <row r="41" spans="1:25">
      <c r="A41" s="103"/>
      <c r="B41" s="135" t="s">
        <v>147</v>
      </c>
      <c r="C41" s="93" t="s">
        <v>148</v>
      </c>
      <c r="D41" s="94">
        <v>149766.90559351619</v>
      </c>
      <c r="E41" s="94">
        <v>149958.57671064019</v>
      </c>
      <c r="F41" s="94">
        <v>158684.82672088261</v>
      </c>
      <c r="G41" s="94">
        <v>458410.30902503902</v>
      </c>
      <c r="H41" s="81"/>
      <c r="I41" s="95">
        <f t="shared" ref="I41:L43" si="7">(O41)/2.5</f>
        <v>148612</v>
      </c>
      <c r="J41" s="95">
        <f t="shared" si="7"/>
        <v>190416</v>
      </c>
      <c r="K41" s="95">
        <f t="shared" si="7"/>
        <v>175252</v>
      </c>
      <c r="L41" s="95">
        <f t="shared" si="7"/>
        <v>184014.6</v>
      </c>
      <c r="M41" s="111">
        <f t="shared" si="6"/>
        <v>698294.6</v>
      </c>
      <c r="N41" s="75"/>
      <c r="O41" s="119">
        <v>371530</v>
      </c>
      <c r="P41" s="119">
        <v>476040</v>
      </c>
      <c r="Q41" s="119">
        <v>438130</v>
      </c>
      <c r="R41" s="119">
        <v>460036.5</v>
      </c>
      <c r="S41" s="98">
        <f>SUM(O41:R41)</f>
        <v>1745736.5</v>
      </c>
      <c r="V41" s="59"/>
      <c r="W41" s="59"/>
      <c r="X41" s="59"/>
      <c r="Y41" s="59"/>
    </row>
    <row r="42" spans="1:25">
      <c r="A42" s="103"/>
      <c r="B42" s="135" t="s">
        <v>149</v>
      </c>
      <c r="C42" s="93" t="s">
        <v>150</v>
      </c>
      <c r="D42" s="94">
        <v>69873.660327853868</v>
      </c>
      <c r="E42" s="94">
        <v>73367.343344246547</v>
      </c>
      <c r="F42" s="94">
        <v>76302.037078016438</v>
      </c>
      <c r="G42" s="94">
        <v>219543.04075011687</v>
      </c>
      <c r="H42" s="81"/>
      <c r="I42" s="95">
        <f t="shared" si="7"/>
        <v>57832</v>
      </c>
      <c r="J42" s="95">
        <f t="shared" si="7"/>
        <v>57832</v>
      </c>
      <c r="K42" s="95">
        <f t="shared" si="7"/>
        <v>57832</v>
      </c>
      <c r="L42" s="95">
        <f t="shared" si="7"/>
        <v>57832</v>
      </c>
      <c r="M42" s="111">
        <f t="shared" si="6"/>
        <v>231328</v>
      </c>
      <c r="N42" s="75"/>
      <c r="O42" s="119">
        <v>144580</v>
      </c>
      <c r="P42" s="119">
        <v>144580</v>
      </c>
      <c r="Q42" s="119">
        <v>144580</v>
      </c>
      <c r="R42" s="119">
        <v>144580</v>
      </c>
      <c r="S42" s="98">
        <f>SUM(O42:R42)</f>
        <v>578320</v>
      </c>
      <c r="V42" s="59"/>
      <c r="W42" s="59"/>
      <c r="X42" s="59"/>
      <c r="Y42" s="59"/>
    </row>
    <row r="43" spans="1:25" ht="26.25">
      <c r="A43" s="103"/>
      <c r="B43" s="135" t="s">
        <v>151</v>
      </c>
      <c r="C43" s="93" t="s">
        <v>152</v>
      </c>
      <c r="D43" s="94">
        <v>2214.2101800460709</v>
      </c>
      <c r="E43" s="94">
        <v>4184.8572402870741</v>
      </c>
      <c r="F43" s="94">
        <v>6044.7937915257744</v>
      </c>
      <c r="G43" s="94">
        <v>12443.861211858919</v>
      </c>
      <c r="H43" s="81"/>
      <c r="I43" s="95">
        <f t="shared" si="7"/>
        <v>6044.7937915257744</v>
      </c>
      <c r="J43" s="95">
        <f t="shared" si="7"/>
        <v>6044.7937915257744</v>
      </c>
      <c r="K43" s="95">
        <f t="shared" si="7"/>
        <v>6044.7937915257744</v>
      </c>
      <c r="L43" s="95">
        <f t="shared" si="7"/>
        <v>6044.7937915257744</v>
      </c>
      <c r="M43" s="136">
        <f t="shared" si="6"/>
        <v>24179.175166103098</v>
      </c>
      <c r="N43" s="75"/>
      <c r="O43" s="137">
        <v>15111.984478814436</v>
      </c>
      <c r="P43" s="137">
        <v>15111.984478814436</v>
      </c>
      <c r="Q43" s="137">
        <v>15111.984478814436</v>
      </c>
      <c r="R43" s="137">
        <v>15111.984478814436</v>
      </c>
      <c r="S43" s="98">
        <f t="shared" si="2"/>
        <v>60447.937915257746</v>
      </c>
      <c r="V43" s="59"/>
      <c r="W43" s="59"/>
      <c r="X43" s="59"/>
      <c r="Y43" s="59"/>
    </row>
    <row r="44" spans="1:25">
      <c r="A44" s="85"/>
      <c r="B44" s="78">
        <v>3</v>
      </c>
      <c r="C44" s="79" t="s">
        <v>153</v>
      </c>
      <c r="D44" s="138">
        <v>703942.31045645103</v>
      </c>
      <c r="E44" s="138">
        <v>739041.48135349411</v>
      </c>
      <c r="F44" s="138">
        <v>597379.46223530895</v>
      </c>
      <c r="G44" s="138">
        <v>2040363.2540452541</v>
      </c>
      <c r="H44" s="81"/>
      <c r="I44" s="80">
        <f>I45+I50+I59</f>
        <v>487233</v>
      </c>
      <c r="J44" s="80">
        <f>J45+J50+J59</f>
        <v>574575</v>
      </c>
      <c r="K44" s="80">
        <f>K45+K50+K59</f>
        <v>383438</v>
      </c>
      <c r="L44" s="80">
        <f>L45+L50+L59</f>
        <v>568969</v>
      </c>
      <c r="M44" s="80">
        <f>M45+M50+M59</f>
        <v>2014215</v>
      </c>
      <c r="N44" s="75"/>
      <c r="O44" s="80">
        <f>O45+O50+O59</f>
        <v>1218082.5</v>
      </c>
      <c r="P44" s="80">
        <f>P45+P50+P59</f>
        <v>1436437.5</v>
      </c>
      <c r="Q44" s="80">
        <f>Q45+Q50+Q59</f>
        <v>958595</v>
      </c>
      <c r="R44" s="80">
        <f>R45+R50+R59</f>
        <v>1422422.5</v>
      </c>
      <c r="S44" s="117">
        <f>S45+S50+S59</f>
        <v>5035537.5</v>
      </c>
      <c r="V44" s="59"/>
      <c r="W44" s="59"/>
      <c r="X44" s="59"/>
      <c r="Y44" s="59"/>
    </row>
    <row r="45" spans="1:25" s="139" customFormat="1" ht="26.25">
      <c r="B45" s="140">
        <v>3.1</v>
      </c>
      <c r="C45" s="104" t="s">
        <v>154</v>
      </c>
      <c r="D45" s="104">
        <v>37662</v>
      </c>
      <c r="E45" s="104">
        <v>43106</v>
      </c>
      <c r="F45" s="104">
        <v>28231</v>
      </c>
      <c r="G45" s="104">
        <v>108999</v>
      </c>
      <c r="H45" s="81"/>
      <c r="I45" s="141">
        <f>SUM(I46:I49)</f>
        <v>88600</v>
      </c>
      <c r="J45" s="141">
        <f>SUM(J46:J49)</f>
        <v>73600</v>
      </c>
      <c r="K45" s="141">
        <f>SUM(K46:K49)</f>
        <v>73600</v>
      </c>
      <c r="L45" s="141">
        <f>SUM(L46:L49)</f>
        <v>73600</v>
      </c>
      <c r="M45" s="141">
        <f t="shared" ref="M45:M76" si="8">SUM(I45:L45)</f>
        <v>309400</v>
      </c>
      <c r="N45" s="75"/>
      <c r="O45" s="141">
        <f>SUM(O46:O49)</f>
        <v>221500</v>
      </c>
      <c r="P45" s="141">
        <f>SUM(P46:P49)</f>
        <v>184000</v>
      </c>
      <c r="Q45" s="141">
        <f>SUM(Q46:Q49)</f>
        <v>184000</v>
      </c>
      <c r="R45" s="141">
        <f>SUM(R46:R49)</f>
        <v>184000</v>
      </c>
      <c r="S45" s="142">
        <f>SUM(O45:R45)</f>
        <v>773500</v>
      </c>
      <c r="T45" s="63"/>
      <c r="U45" s="63"/>
    </row>
    <row r="46" spans="1:25" s="139" customFormat="1">
      <c r="B46" s="143" t="s">
        <v>155</v>
      </c>
      <c r="C46" s="93" t="s">
        <v>156</v>
      </c>
      <c r="D46" s="144">
        <v>25399</v>
      </c>
      <c r="E46" s="144">
        <v>26669</v>
      </c>
      <c r="F46" s="144">
        <v>27735</v>
      </c>
      <c r="G46" s="144">
        <v>79803</v>
      </c>
      <c r="H46" s="81"/>
      <c r="I46" s="145">
        <f t="shared" ref="I46:L49" si="9">(O46)/2.5</f>
        <v>25000</v>
      </c>
      <c r="J46" s="145">
        <f t="shared" si="9"/>
        <v>25000</v>
      </c>
      <c r="K46" s="145">
        <f t="shared" si="9"/>
        <v>25000</v>
      </c>
      <c r="L46" s="145">
        <f t="shared" si="9"/>
        <v>25000</v>
      </c>
      <c r="M46" s="141">
        <f t="shared" si="8"/>
        <v>100000</v>
      </c>
      <c r="N46" s="75"/>
      <c r="O46" s="145">
        <v>62500</v>
      </c>
      <c r="P46" s="145">
        <v>62500</v>
      </c>
      <c r="Q46" s="145">
        <v>62500</v>
      </c>
      <c r="R46" s="145">
        <v>62500</v>
      </c>
      <c r="S46" s="98">
        <f t="shared" ref="S46:S76" si="10">SUM(O46:R46)</f>
        <v>250000</v>
      </c>
      <c r="T46" s="63"/>
      <c r="U46" s="63"/>
    </row>
    <row r="47" spans="1:25" s="139" customFormat="1" ht="26.25" hidden="1">
      <c r="B47" s="143" t="s">
        <v>157</v>
      </c>
      <c r="C47" s="93" t="s">
        <v>158</v>
      </c>
      <c r="D47" s="144">
        <v>12263</v>
      </c>
      <c r="E47" s="144">
        <v>16437</v>
      </c>
      <c r="F47" s="146">
        <v>496</v>
      </c>
      <c r="G47" s="144">
        <v>29196</v>
      </c>
      <c r="H47" s="81"/>
      <c r="I47" s="145">
        <f t="shared" si="9"/>
        <v>0</v>
      </c>
      <c r="J47" s="145">
        <f t="shared" si="9"/>
        <v>0</v>
      </c>
      <c r="K47" s="145">
        <f t="shared" si="9"/>
        <v>0</v>
      </c>
      <c r="L47" s="145">
        <f t="shared" si="9"/>
        <v>0</v>
      </c>
      <c r="M47" s="141">
        <f t="shared" si="8"/>
        <v>0</v>
      </c>
      <c r="N47" s="75"/>
      <c r="O47" s="145">
        <v>0</v>
      </c>
      <c r="P47" s="145">
        <v>0</v>
      </c>
      <c r="Q47" s="145">
        <v>0</v>
      </c>
      <c r="R47" s="145">
        <v>0</v>
      </c>
      <c r="S47" s="98">
        <f t="shared" si="10"/>
        <v>0</v>
      </c>
      <c r="T47" s="63"/>
      <c r="U47" s="63"/>
    </row>
    <row r="48" spans="1:25" s="102" customFormat="1">
      <c r="B48" s="143" t="s">
        <v>159</v>
      </c>
      <c r="C48" s="93" t="s">
        <v>160</v>
      </c>
      <c r="D48" s="147"/>
      <c r="E48" s="147"/>
      <c r="F48" s="148"/>
      <c r="G48" s="147"/>
      <c r="H48" s="81"/>
      <c r="I48" s="145">
        <f t="shared" si="9"/>
        <v>36200</v>
      </c>
      <c r="J48" s="145">
        <f t="shared" si="9"/>
        <v>36200</v>
      </c>
      <c r="K48" s="145">
        <f t="shared" si="9"/>
        <v>36200</v>
      </c>
      <c r="L48" s="145">
        <f t="shared" si="9"/>
        <v>36200</v>
      </c>
      <c r="M48" s="141">
        <f t="shared" si="8"/>
        <v>144800</v>
      </c>
      <c r="N48" s="75"/>
      <c r="O48" s="145">
        <v>90500</v>
      </c>
      <c r="P48" s="145">
        <v>90500</v>
      </c>
      <c r="Q48" s="145">
        <v>90500</v>
      </c>
      <c r="R48" s="145">
        <v>90500</v>
      </c>
      <c r="S48" s="98">
        <f t="shared" si="10"/>
        <v>362000</v>
      </c>
      <c r="T48" s="63"/>
      <c r="U48" s="63"/>
    </row>
    <row r="49" spans="2:21" s="102" customFormat="1">
      <c r="B49" s="143" t="s">
        <v>159</v>
      </c>
      <c r="C49" s="93" t="s">
        <v>161</v>
      </c>
      <c r="D49" s="147"/>
      <c r="E49" s="147"/>
      <c r="F49" s="148"/>
      <c r="G49" s="147"/>
      <c r="H49" s="81"/>
      <c r="I49" s="145">
        <f t="shared" si="9"/>
        <v>27400</v>
      </c>
      <c r="J49" s="145">
        <f t="shared" si="9"/>
        <v>12400</v>
      </c>
      <c r="K49" s="145">
        <f t="shared" si="9"/>
        <v>12400</v>
      </c>
      <c r="L49" s="145">
        <f t="shared" si="9"/>
        <v>12400</v>
      </c>
      <c r="M49" s="141">
        <f t="shared" si="8"/>
        <v>64600</v>
      </c>
      <c r="N49" s="75"/>
      <c r="O49" s="145">
        <v>68500</v>
      </c>
      <c r="P49" s="145">
        <v>31000</v>
      </c>
      <c r="Q49" s="145">
        <v>31000</v>
      </c>
      <c r="R49" s="145">
        <v>31000</v>
      </c>
      <c r="S49" s="98">
        <f t="shared" si="10"/>
        <v>161500</v>
      </c>
      <c r="T49" s="63"/>
      <c r="U49" s="63"/>
    </row>
    <row r="50" spans="2:21" s="139" customFormat="1">
      <c r="B50" s="140">
        <v>3.2</v>
      </c>
      <c r="C50" s="104" t="s">
        <v>162</v>
      </c>
      <c r="D50" s="104">
        <v>268796</v>
      </c>
      <c r="E50" s="104">
        <v>290820</v>
      </c>
      <c r="F50" s="104">
        <v>299973</v>
      </c>
      <c r="G50" s="104">
        <v>859589</v>
      </c>
      <c r="H50" s="81"/>
      <c r="I50" s="141">
        <f>SUM(I51:I58)</f>
        <v>64084</v>
      </c>
      <c r="J50" s="141">
        <f>SUM(J51:J58)</f>
        <v>69538</v>
      </c>
      <c r="K50" s="141">
        <f>SUM(K51:K58)</f>
        <v>69920</v>
      </c>
      <c r="L50" s="141">
        <f>SUM(L51:L58)</f>
        <v>64920</v>
      </c>
      <c r="M50" s="141">
        <f t="shared" si="8"/>
        <v>268462</v>
      </c>
      <c r="N50" s="75"/>
      <c r="O50" s="141">
        <f>SUM(O51:O58)</f>
        <v>160210</v>
      </c>
      <c r="P50" s="141">
        <f>SUM(P51:P58)</f>
        <v>173845</v>
      </c>
      <c r="Q50" s="141">
        <f>SUM(Q51:Q58)</f>
        <v>174800</v>
      </c>
      <c r="R50" s="141">
        <f>SUM(R51:R58)</f>
        <v>162300</v>
      </c>
      <c r="S50" s="98">
        <f t="shared" si="10"/>
        <v>671155</v>
      </c>
      <c r="T50" s="63"/>
      <c r="U50" s="63"/>
    </row>
    <row r="51" spans="2:21" s="102" customFormat="1">
      <c r="B51" s="143" t="s">
        <v>163</v>
      </c>
      <c r="C51" s="93" t="s">
        <v>164</v>
      </c>
      <c r="D51" s="149">
        <v>9084</v>
      </c>
      <c r="E51" s="149">
        <v>9538</v>
      </c>
      <c r="F51" s="149">
        <v>9920</v>
      </c>
      <c r="G51" s="149">
        <v>28542</v>
      </c>
      <c r="H51" s="81"/>
      <c r="I51" s="145">
        <f t="shared" ref="I51:L58" si="11">(O51)/2.5</f>
        <v>9084</v>
      </c>
      <c r="J51" s="145">
        <f t="shared" si="11"/>
        <v>9538</v>
      </c>
      <c r="K51" s="145">
        <f t="shared" si="11"/>
        <v>9920</v>
      </c>
      <c r="L51" s="145">
        <f t="shared" si="11"/>
        <v>9920</v>
      </c>
      <c r="M51" s="141">
        <f t="shared" si="8"/>
        <v>38462</v>
      </c>
      <c r="N51" s="75"/>
      <c r="O51" s="145">
        <v>22710</v>
      </c>
      <c r="P51" s="145">
        <v>23845</v>
      </c>
      <c r="Q51" s="145">
        <v>24800</v>
      </c>
      <c r="R51" s="145">
        <v>24800</v>
      </c>
      <c r="S51" s="98">
        <f t="shared" si="10"/>
        <v>96155</v>
      </c>
      <c r="T51" s="63"/>
      <c r="U51" s="63"/>
    </row>
    <row r="52" spans="2:21" s="139" customFormat="1" ht="26.25" hidden="1">
      <c r="B52" s="143" t="s">
        <v>165</v>
      </c>
      <c r="C52" s="93" t="s">
        <v>166</v>
      </c>
      <c r="D52" s="144">
        <v>4542</v>
      </c>
      <c r="E52" s="144">
        <v>4769</v>
      </c>
      <c r="F52" s="144">
        <v>4960</v>
      </c>
      <c r="G52" s="144">
        <v>14271</v>
      </c>
      <c r="H52" s="81"/>
      <c r="I52" s="145">
        <f t="shared" si="11"/>
        <v>0</v>
      </c>
      <c r="J52" s="145">
        <f t="shared" si="11"/>
        <v>0</v>
      </c>
      <c r="K52" s="145">
        <f t="shared" si="11"/>
        <v>0</v>
      </c>
      <c r="L52" s="145">
        <f t="shared" si="11"/>
        <v>0</v>
      </c>
      <c r="M52" s="141">
        <f t="shared" si="8"/>
        <v>0</v>
      </c>
      <c r="N52" s="75"/>
      <c r="O52" s="145">
        <v>0</v>
      </c>
      <c r="P52" s="145">
        <v>0</v>
      </c>
      <c r="Q52" s="145">
        <v>0</v>
      </c>
      <c r="R52" s="145">
        <v>0</v>
      </c>
      <c r="S52" s="98">
        <f t="shared" si="10"/>
        <v>0</v>
      </c>
      <c r="T52" s="63"/>
      <c r="U52" s="63"/>
    </row>
    <row r="53" spans="2:21" s="139" customFormat="1" ht="39" hidden="1">
      <c r="B53" s="143" t="s">
        <v>167</v>
      </c>
      <c r="C53" s="93" t="s">
        <v>168</v>
      </c>
      <c r="D53" s="146">
        <v>454</v>
      </c>
      <c r="E53" s="146">
        <v>477</v>
      </c>
      <c r="F53" s="146">
        <v>496</v>
      </c>
      <c r="G53" s="144">
        <v>1427</v>
      </c>
      <c r="H53" s="81"/>
      <c r="I53" s="145">
        <f t="shared" si="11"/>
        <v>0</v>
      </c>
      <c r="J53" s="145">
        <f t="shared" si="11"/>
        <v>0</v>
      </c>
      <c r="K53" s="145">
        <f t="shared" si="11"/>
        <v>0</v>
      </c>
      <c r="L53" s="145">
        <f t="shared" si="11"/>
        <v>0</v>
      </c>
      <c r="M53" s="141">
        <f t="shared" si="8"/>
        <v>0</v>
      </c>
      <c r="N53" s="75"/>
      <c r="O53" s="145">
        <v>0</v>
      </c>
      <c r="P53" s="145">
        <v>0</v>
      </c>
      <c r="Q53" s="145">
        <v>0</v>
      </c>
      <c r="R53" s="145">
        <v>0</v>
      </c>
      <c r="S53" s="98">
        <f t="shared" si="10"/>
        <v>0</v>
      </c>
      <c r="T53" s="63"/>
      <c r="U53" s="63"/>
    </row>
    <row r="54" spans="2:21" s="139" customFormat="1" ht="26.25" hidden="1">
      <c r="B54" s="143" t="s">
        <v>169</v>
      </c>
      <c r="C54" s="93" t="s">
        <v>170</v>
      </c>
      <c r="D54" s="144">
        <v>27638</v>
      </c>
      <c r="E54" s="144">
        <v>45712</v>
      </c>
      <c r="F54" s="144">
        <v>47540</v>
      </c>
      <c r="G54" s="144">
        <v>120889</v>
      </c>
      <c r="H54" s="81"/>
      <c r="I54" s="145">
        <f t="shared" si="11"/>
        <v>0</v>
      </c>
      <c r="J54" s="145">
        <f t="shared" si="11"/>
        <v>0</v>
      </c>
      <c r="K54" s="145">
        <f t="shared" si="11"/>
        <v>0</v>
      </c>
      <c r="L54" s="145">
        <f t="shared" si="11"/>
        <v>0</v>
      </c>
      <c r="M54" s="141">
        <f t="shared" si="8"/>
        <v>0</v>
      </c>
      <c r="N54" s="75"/>
      <c r="O54" s="145">
        <v>0</v>
      </c>
      <c r="P54" s="145">
        <v>0</v>
      </c>
      <c r="Q54" s="145">
        <v>0</v>
      </c>
      <c r="R54" s="145">
        <v>0</v>
      </c>
      <c r="S54" s="98">
        <f t="shared" si="10"/>
        <v>0</v>
      </c>
      <c r="T54" s="63"/>
      <c r="U54" s="63"/>
    </row>
    <row r="55" spans="2:21" s="139" customFormat="1" ht="26.25">
      <c r="B55" s="143" t="s">
        <v>171</v>
      </c>
      <c r="C55" s="93" t="s">
        <v>172</v>
      </c>
      <c r="D55" s="144">
        <v>58144</v>
      </c>
      <c r="E55" s="144">
        <v>64628</v>
      </c>
      <c r="F55" s="144">
        <v>67214</v>
      </c>
      <c r="G55" s="144">
        <v>189986</v>
      </c>
      <c r="H55" s="81"/>
      <c r="I55" s="145">
        <f t="shared" si="11"/>
        <v>55000</v>
      </c>
      <c r="J55" s="145">
        <f t="shared" si="11"/>
        <v>55000</v>
      </c>
      <c r="K55" s="145">
        <f t="shared" si="11"/>
        <v>55000</v>
      </c>
      <c r="L55" s="145">
        <f t="shared" si="11"/>
        <v>55000</v>
      </c>
      <c r="M55" s="141">
        <f t="shared" si="8"/>
        <v>220000</v>
      </c>
      <c r="N55" s="75"/>
      <c r="O55" s="145">
        <v>137500</v>
      </c>
      <c r="P55" s="145">
        <v>137500</v>
      </c>
      <c r="Q55" s="145">
        <v>137500</v>
      </c>
      <c r="R55" s="145">
        <v>137500</v>
      </c>
      <c r="S55" s="98">
        <f t="shared" si="10"/>
        <v>550000</v>
      </c>
      <c r="T55" s="63"/>
      <c r="U55" s="63"/>
    </row>
    <row r="56" spans="2:21" s="139" customFormat="1" hidden="1">
      <c r="B56" s="143" t="s">
        <v>173</v>
      </c>
      <c r="C56" s="93" t="s">
        <v>174</v>
      </c>
      <c r="D56" s="144">
        <v>68961</v>
      </c>
      <c r="E56" s="144">
        <v>72409</v>
      </c>
      <c r="F56" s="144">
        <v>75305</v>
      </c>
      <c r="G56" s="144">
        <v>216675</v>
      </c>
      <c r="H56" s="81"/>
      <c r="I56" s="145">
        <f t="shared" si="11"/>
        <v>0</v>
      </c>
      <c r="J56" s="145">
        <f t="shared" si="11"/>
        <v>0</v>
      </c>
      <c r="K56" s="145">
        <f t="shared" si="11"/>
        <v>0</v>
      </c>
      <c r="L56" s="145">
        <f t="shared" si="11"/>
        <v>0</v>
      </c>
      <c r="M56" s="141">
        <f t="shared" si="8"/>
        <v>0</v>
      </c>
      <c r="N56" s="75"/>
      <c r="O56" s="145">
        <v>0</v>
      </c>
      <c r="P56" s="145">
        <v>0</v>
      </c>
      <c r="Q56" s="145">
        <v>0</v>
      </c>
      <c r="R56" s="145">
        <v>0</v>
      </c>
      <c r="S56" s="98">
        <f t="shared" si="10"/>
        <v>0</v>
      </c>
      <c r="T56" s="63"/>
      <c r="U56" s="63"/>
    </row>
    <row r="57" spans="2:21" s="139" customFormat="1" ht="26.25" hidden="1">
      <c r="B57" s="143" t="s">
        <v>175</v>
      </c>
      <c r="C57" s="93" t="s">
        <v>176</v>
      </c>
      <c r="D57" s="144">
        <v>95431</v>
      </c>
      <c r="E57" s="144">
        <v>90902</v>
      </c>
      <c r="F57" s="144">
        <v>94539</v>
      </c>
      <c r="G57" s="144">
        <v>280872</v>
      </c>
      <c r="H57" s="81"/>
      <c r="I57" s="145">
        <f t="shared" si="11"/>
        <v>0</v>
      </c>
      <c r="J57" s="145">
        <f t="shared" si="11"/>
        <v>0</v>
      </c>
      <c r="K57" s="145">
        <f t="shared" si="11"/>
        <v>0</v>
      </c>
      <c r="L57" s="145">
        <f t="shared" si="11"/>
        <v>0</v>
      </c>
      <c r="M57" s="141">
        <f t="shared" si="8"/>
        <v>0</v>
      </c>
      <c r="N57" s="75"/>
      <c r="O57" s="145">
        <v>0</v>
      </c>
      <c r="P57" s="145">
        <v>0</v>
      </c>
      <c r="Q57" s="145">
        <v>0</v>
      </c>
      <c r="R57" s="145">
        <v>0</v>
      </c>
      <c r="S57" s="98">
        <f t="shared" si="10"/>
        <v>0</v>
      </c>
      <c r="T57" s="63"/>
      <c r="U57" s="63"/>
    </row>
    <row r="58" spans="2:21" s="139" customFormat="1">
      <c r="B58" s="143" t="s">
        <v>177</v>
      </c>
      <c r="C58" s="93" t="s">
        <v>178</v>
      </c>
      <c r="D58" s="144">
        <v>4542</v>
      </c>
      <c r="E58" s="144">
        <v>2385</v>
      </c>
      <c r="F58" s="146">
        <v>0</v>
      </c>
      <c r="G58" s="144">
        <v>6927</v>
      </c>
      <c r="H58" s="81"/>
      <c r="I58" s="145">
        <f t="shared" si="11"/>
        <v>0</v>
      </c>
      <c r="J58" s="145">
        <f t="shared" si="11"/>
        <v>5000</v>
      </c>
      <c r="K58" s="145">
        <f t="shared" si="11"/>
        <v>5000</v>
      </c>
      <c r="L58" s="145">
        <f t="shared" si="11"/>
        <v>0</v>
      </c>
      <c r="M58" s="141">
        <f t="shared" si="8"/>
        <v>10000</v>
      </c>
      <c r="N58" s="75"/>
      <c r="O58" s="145">
        <v>0</v>
      </c>
      <c r="P58" s="145">
        <v>12500</v>
      </c>
      <c r="Q58" s="145">
        <v>12500</v>
      </c>
      <c r="R58" s="145">
        <v>0</v>
      </c>
      <c r="S58" s="98">
        <f t="shared" si="10"/>
        <v>25000</v>
      </c>
      <c r="T58" s="63"/>
      <c r="U58" s="63"/>
    </row>
    <row r="59" spans="2:21" s="139" customFormat="1">
      <c r="B59" s="140">
        <v>3.3</v>
      </c>
      <c r="C59" s="104" t="s">
        <v>179</v>
      </c>
      <c r="D59" s="104">
        <v>435146</v>
      </c>
      <c r="E59" s="104">
        <v>448221</v>
      </c>
      <c r="F59" s="104">
        <v>297406</v>
      </c>
      <c r="G59" s="104">
        <v>1180774</v>
      </c>
      <c r="H59" s="81"/>
      <c r="I59" s="141">
        <f>SUM(I60:I76)</f>
        <v>334549</v>
      </c>
      <c r="J59" s="141">
        <f>SUM(J60:J76)</f>
        <v>431437</v>
      </c>
      <c r="K59" s="141">
        <f>SUM(K60:K76)</f>
        <v>239918</v>
      </c>
      <c r="L59" s="141">
        <f>SUM(L60:L76)</f>
        <v>430449</v>
      </c>
      <c r="M59" s="141">
        <f t="shared" si="8"/>
        <v>1436353</v>
      </c>
      <c r="N59" s="75"/>
      <c r="O59" s="141">
        <f>SUM(O60:O76)</f>
        <v>836372.5</v>
      </c>
      <c r="P59" s="141">
        <f>SUM(P60:P76)</f>
        <v>1078592.5</v>
      </c>
      <c r="Q59" s="141">
        <f>SUM(Q60:Q76)</f>
        <v>599795</v>
      </c>
      <c r="R59" s="141">
        <f>SUM(R60:R76)</f>
        <v>1076122.5</v>
      </c>
      <c r="S59" s="142">
        <f t="shared" si="10"/>
        <v>3590882.5</v>
      </c>
      <c r="T59" s="63"/>
      <c r="U59" s="63"/>
    </row>
    <row r="60" spans="2:21" s="139" customFormat="1" ht="51.75">
      <c r="B60" s="143" t="s">
        <v>180</v>
      </c>
      <c r="C60" s="93" t="s">
        <v>181</v>
      </c>
      <c r="D60" s="144"/>
      <c r="E60" s="144"/>
      <c r="F60" s="144"/>
      <c r="G60" s="144"/>
      <c r="H60" s="81"/>
      <c r="I60" s="145">
        <f t="shared" ref="I60:L76" si="12">(O60)/2.5</f>
        <v>10400</v>
      </c>
      <c r="J60" s="145">
        <f t="shared" si="12"/>
        <v>0</v>
      </c>
      <c r="K60" s="145">
        <f t="shared" si="12"/>
        <v>0</v>
      </c>
      <c r="L60" s="145">
        <f t="shared" si="12"/>
        <v>0</v>
      </c>
      <c r="M60" s="141">
        <f t="shared" si="8"/>
        <v>10400</v>
      </c>
      <c r="N60" s="75"/>
      <c r="O60" s="145">
        <v>26000</v>
      </c>
      <c r="P60" s="145">
        <v>0</v>
      </c>
      <c r="Q60" s="145">
        <v>0</v>
      </c>
      <c r="R60" s="145">
        <v>0</v>
      </c>
      <c r="S60" s="98">
        <f t="shared" si="10"/>
        <v>26000</v>
      </c>
      <c r="T60" s="63"/>
      <c r="U60" s="63"/>
    </row>
    <row r="61" spans="2:21" s="102" customFormat="1" ht="26.25">
      <c r="B61" s="143" t="s">
        <v>180</v>
      </c>
      <c r="C61" s="93" t="s">
        <v>182</v>
      </c>
      <c r="D61" s="147"/>
      <c r="E61" s="147"/>
      <c r="F61" s="147"/>
      <c r="G61" s="147"/>
      <c r="H61" s="81"/>
      <c r="I61" s="145">
        <f t="shared" si="12"/>
        <v>5000</v>
      </c>
      <c r="J61" s="145">
        <f t="shared" si="12"/>
        <v>5000</v>
      </c>
      <c r="K61" s="145">
        <f t="shared" si="12"/>
        <v>5000</v>
      </c>
      <c r="L61" s="145">
        <f t="shared" si="12"/>
        <v>5000</v>
      </c>
      <c r="M61" s="141">
        <f t="shared" si="8"/>
        <v>20000</v>
      </c>
      <c r="N61" s="75"/>
      <c r="O61" s="145">
        <v>12500</v>
      </c>
      <c r="P61" s="145">
        <v>12500</v>
      </c>
      <c r="Q61" s="145">
        <v>12500</v>
      </c>
      <c r="R61" s="145">
        <v>12500</v>
      </c>
      <c r="S61" s="98">
        <f t="shared" si="10"/>
        <v>50000</v>
      </c>
      <c r="T61" s="63"/>
      <c r="U61" s="63"/>
    </row>
    <row r="62" spans="2:21" s="102" customFormat="1">
      <c r="B62" s="143" t="s">
        <v>180</v>
      </c>
      <c r="C62" s="93" t="s">
        <v>183</v>
      </c>
      <c r="D62" s="147"/>
      <c r="E62" s="147"/>
      <c r="F62" s="147"/>
      <c r="G62" s="147"/>
      <c r="H62" s="81"/>
      <c r="I62" s="145">
        <f t="shared" si="12"/>
        <v>0</v>
      </c>
      <c r="J62" s="145">
        <f t="shared" si="12"/>
        <v>0</v>
      </c>
      <c r="K62" s="145">
        <f t="shared" si="12"/>
        <v>0</v>
      </c>
      <c r="L62" s="145">
        <f t="shared" si="12"/>
        <v>53400</v>
      </c>
      <c r="M62" s="141">
        <f t="shared" si="8"/>
        <v>53400</v>
      </c>
      <c r="N62" s="75"/>
      <c r="O62" s="145">
        <v>0</v>
      </c>
      <c r="P62" s="145">
        <v>0</v>
      </c>
      <c r="Q62" s="145">
        <v>0</v>
      </c>
      <c r="R62" s="145">
        <v>133500</v>
      </c>
      <c r="S62" s="98">
        <f t="shared" si="10"/>
        <v>133500</v>
      </c>
      <c r="T62" s="63"/>
      <c r="U62" s="63"/>
    </row>
    <row r="63" spans="2:21" s="102" customFormat="1">
      <c r="B63" s="143" t="s">
        <v>180</v>
      </c>
      <c r="C63" s="93" t="s">
        <v>184</v>
      </c>
      <c r="D63" s="147"/>
      <c r="E63" s="147"/>
      <c r="F63" s="147"/>
      <c r="G63" s="147"/>
      <c r="H63" s="81"/>
      <c r="I63" s="145">
        <f t="shared" si="12"/>
        <v>8400</v>
      </c>
      <c r="J63" s="145">
        <f t="shared" si="12"/>
        <v>8400</v>
      </c>
      <c r="K63" s="145">
        <f t="shared" si="12"/>
        <v>0</v>
      </c>
      <c r="L63" s="145">
        <f t="shared" si="12"/>
        <v>0</v>
      </c>
      <c r="M63" s="141">
        <f t="shared" si="8"/>
        <v>16800</v>
      </c>
      <c r="N63" s="75"/>
      <c r="O63" s="145">
        <v>21000</v>
      </c>
      <c r="P63" s="145">
        <v>21000</v>
      </c>
      <c r="Q63" s="145">
        <v>0</v>
      </c>
      <c r="R63" s="145">
        <v>0</v>
      </c>
      <c r="S63" s="98">
        <f t="shared" si="10"/>
        <v>42000</v>
      </c>
      <c r="T63" s="63"/>
      <c r="U63" s="63"/>
    </row>
    <row r="64" spans="2:21" s="102" customFormat="1" ht="26.25">
      <c r="B64" s="143" t="s">
        <v>180</v>
      </c>
      <c r="C64" s="93" t="s">
        <v>185</v>
      </c>
      <c r="D64" s="147"/>
      <c r="E64" s="147"/>
      <c r="F64" s="147"/>
      <c r="G64" s="147"/>
      <c r="H64" s="81"/>
      <c r="I64" s="145">
        <f t="shared" si="12"/>
        <v>4200</v>
      </c>
      <c r="J64" s="145">
        <f t="shared" si="12"/>
        <v>0</v>
      </c>
      <c r="K64" s="145">
        <f t="shared" si="12"/>
        <v>0</v>
      </c>
      <c r="L64" s="145">
        <f t="shared" si="12"/>
        <v>0</v>
      </c>
      <c r="M64" s="141">
        <f t="shared" si="8"/>
        <v>4200</v>
      </c>
      <c r="N64" s="75"/>
      <c r="O64" s="145">
        <v>10500</v>
      </c>
      <c r="P64" s="145">
        <v>0</v>
      </c>
      <c r="Q64" s="145">
        <v>0</v>
      </c>
      <c r="R64" s="145">
        <v>0</v>
      </c>
      <c r="S64" s="98">
        <f t="shared" si="10"/>
        <v>10500</v>
      </c>
      <c r="T64" s="63"/>
      <c r="U64" s="63"/>
    </row>
    <row r="65" spans="1:25" s="102" customFormat="1">
      <c r="B65" s="143" t="s">
        <v>180</v>
      </c>
      <c r="C65" s="93" t="s">
        <v>186</v>
      </c>
      <c r="D65" s="147"/>
      <c r="E65" s="147"/>
      <c r="F65" s="147"/>
      <c r="G65" s="147"/>
      <c r="H65" s="81"/>
      <c r="I65" s="145">
        <f t="shared" si="12"/>
        <v>2100</v>
      </c>
      <c r="J65" s="145">
        <f t="shared" si="12"/>
        <v>2100</v>
      </c>
      <c r="K65" s="145">
        <f t="shared" si="12"/>
        <v>2100</v>
      </c>
      <c r="L65" s="145">
        <f t="shared" si="12"/>
        <v>2100</v>
      </c>
      <c r="M65" s="141">
        <f t="shared" si="8"/>
        <v>8400</v>
      </c>
      <c r="N65" s="75"/>
      <c r="O65" s="145">
        <v>5250</v>
      </c>
      <c r="P65" s="145">
        <v>5250</v>
      </c>
      <c r="Q65" s="145">
        <v>5250</v>
      </c>
      <c r="R65" s="145">
        <v>5250</v>
      </c>
      <c r="S65" s="98">
        <f t="shared" si="10"/>
        <v>21000</v>
      </c>
      <c r="T65" s="63"/>
      <c r="U65" s="63"/>
    </row>
    <row r="66" spans="1:25" s="102" customFormat="1">
      <c r="B66" s="143" t="s">
        <v>180</v>
      </c>
      <c r="C66" s="93" t="s">
        <v>187</v>
      </c>
      <c r="D66" s="147"/>
      <c r="E66" s="147"/>
      <c r="F66" s="147"/>
      <c r="G66" s="147"/>
      <c r="H66" s="81"/>
      <c r="I66" s="145">
        <f t="shared" si="12"/>
        <v>18500</v>
      </c>
      <c r="J66" s="145">
        <f t="shared" si="12"/>
        <v>22000</v>
      </c>
      <c r="K66" s="145">
        <f t="shared" si="12"/>
        <v>8008</v>
      </c>
      <c r="L66" s="145">
        <f t="shared" si="12"/>
        <v>8000</v>
      </c>
      <c r="M66" s="141">
        <f t="shared" si="8"/>
        <v>56508</v>
      </c>
      <c r="N66" s="75"/>
      <c r="O66" s="145">
        <v>46250</v>
      </c>
      <c r="P66" s="145">
        <v>55000</v>
      </c>
      <c r="Q66" s="145">
        <v>20020</v>
      </c>
      <c r="R66" s="145">
        <v>20000</v>
      </c>
      <c r="S66" s="98">
        <f t="shared" si="10"/>
        <v>141270</v>
      </c>
      <c r="T66" s="63"/>
      <c r="U66" s="63"/>
    </row>
    <row r="67" spans="1:25" s="139" customFormat="1" ht="39" hidden="1">
      <c r="B67" s="143" t="s">
        <v>188</v>
      </c>
      <c r="C67" s="93" t="s">
        <v>189</v>
      </c>
      <c r="D67" s="144">
        <v>89259</v>
      </c>
      <c r="E67" s="144">
        <v>103641</v>
      </c>
      <c r="F67" s="144">
        <v>56998</v>
      </c>
      <c r="G67" s="144">
        <v>249899</v>
      </c>
      <c r="H67" s="81"/>
      <c r="I67" s="145">
        <f t="shared" si="12"/>
        <v>0</v>
      </c>
      <c r="J67" s="145">
        <f t="shared" si="12"/>
        <v>0</v>
      </c>
      <c r="K67" s="145">
        <f t="shared" si="12"/>
        <v>0</v>
      </c>
      <c r="L67" s="145">
        <f t="shared" si="12"/>
        <v>0</v>
      </c>
      <c r="M67" s="141">
        <f t="shared" si="8"/>
        <v>0</v>
      </c>
      <c r="N67" s="75"/>
      <c r="O67" s="145">
        <v>0</v>
      </c>
      <c r="P67" s="145">
        <v>0</v>
      </c>
      <c r="Q67" s="145">
        <v>0</v>
      </c>
      <c r="R67" s="145">
        <v>0</v>
      </c>
      <c r="S67" s="98">
        <f t="shared" si="10"/>
        <v>0</v>
      </c>
      <c r="T67" s="63"/>
      <c r="U67" s="63"/>
    </row>
    <row r="68" spans="1:25" s="139" customFormat="1" ht="39">
      <c r="B68" s="143" t="s">
        <v>190</v>
      </c>
      <c r="C68" s="93" t="s">
        <v>191</v>
      </c>
      <c r="D68" s="144">
        <v>265949</v>
      </c>
      <c r="E68" s="144">
        <v>293937</v>
      </c>
      <c r="F68" s="144">
        <v>190810</v>
      </c>
      <c r="G68" s="144">
        <v>750696</v>
      </c>
      <c r="H68" s="81"/>
      <c r="I68" s="145">
        <f t="shared" si="12"/>
        <v>265949</v>
      </c>
      <c r="J68" s="145">
        <f t="shared" si="12"/>
        <v>293937</v>
      </c>
      <c r="K68" s="145">
        <f t="shared" si="12"/>
        <v>190810</v>
      </c>
      <c r="L68" s="145">
        <f t="shared" si="12"/>
        <v>265949</v>
      </c>
      <c r="M68" s="141">
        <f t="shared" si="8"/>
        <v>1016645</v>
      </c>
      <c r="N68" s="75"/>
      <c r="O68" s="97">
        <v>664872.5</v>
      </c>
      <c r="P68" s="97">
        <v>734842.5</v>
      </c>
      <c r="Q68" s="97">
        <v>477025</v>
      </c>
      <c r="R68" s="97">
        <v>664872.5</v>
      </c>
      <c r="S68" s="98">
        <f t="shared" si="10"/>
        <v>2541612.5</v>
      </c>
      <c r="T68" s="63"/>
      <c r="U68" s="63"/>
    </row>
    <row r="69" spans="1:25" s="139" customFormat="1" hidden="1">
      <c r="B69" s="143" t="s">
        <v>192</v>
      </c>
      <c r="C69" s="93" t="s">
        <v>193</v>
      </c>
      <c r="D69" s="144">
        <v>22710</v>
      </c>
      <c r="E69" s="146">
        <v>0</v>
      </c>
      <c r="F69" s="144">
        <v>24799</v>
      </c>
      <c r="G69" s="144">
        <v>47509</v>
      </c>
      <c r="H69" s="81"/>
      <c r="I69" s="145">
        <f t="shared" si="12"/>
        <v>0</v>
      </c>
      <c r="J69" s="145">
        <f t="shared" si="12"/>
        <v>0</v>
      </c>
      <c r="K69" s="145">
        <f t="shared" si="12"/>
        <v>0</v>
      </c>
      <c r="L69" s="145">
        <f t="shared" si="12"/>
        <v>0</v>
      </c>
      <c r="M69" s="141">
        <f t="shared" si="8"/>
        <v>0</v>
      </c>
      <c r="N69" s="75"/>
      <c r="O69" s="97"/>
      <c r="P69" s="97"/>
      <c r="Q69" s="97"/>
      <c r="R69" s="97"/>
      <c r="S69" s="98">
        <f t="shared" si="10"/>
        <v>0</v>
      </c>
      <c r="T69" s="63"/>
      <c r="U69" s="63"/>
    </row>
    <row r="70" spans="1:25" s="139" customFormat="1" ht="51.75" hidden="1">
      <c r="B70" s="143" t="s">
        <v>194</v>
      </c>
      <c r="C70" s="93" t="s">
        <v>195</v>
      </c>
      <c r="D70" s="144">
        <v>57229</v>
      </c>
      <c r="E70" s="144">
        <v>14307</v>
      </c>
      <c r="F70" s="144">
        <v>24799</v>
      </c>
      <c r="G70" s="144">
        <v>96335</v>
      </c>
      <c r="H70" s="81"/>
      <c r="I70" s="145">
        <f t="shared" si="12"/>
        <v>0</v>
      </c>
      <c r="J70" s="145">
        <f t="shared" si="12"/>
        <v>0</v>
      </c>
      <c r="K70" s="145">
        <f t="shared" si="12"/>
        <v>0</v>
      </c>
      <c r="L70" s="145">
        <f t="shared" si="12"/>
        <v>0</v>
      </c>
      <c r="M70" s="141">
        <f t="shared" si="8"/>
        <v>0</v>
      </c>
      <c r="N70" s="75"/>
      <c r="O70" s="97"/>
      <c r="P70" s="97"/>
      <c r="Q70" s="97"/>
      <c r="R70" s="97"/>
      <c r="S70" s="98">
        <f t="shared" si="10"/>
        <v>0</v>
      </c>
      <c r="T70" s="63"/>
      <c r="U70" s="63"/>
    </row>
    <row r="71" spans="1:25" s="139" customFormat="1" ht="26.25" hidden="1">
      <c r="B71" s="143" t="s">
        <v>196</v>
      </c>
      <c r="C71" s="93" t="s">
        <v>197</v>
      </c>
      <c r="D71" s="146">
        <v>0</v>
      </c>
      <c r="E71" s="144">
        <v>36336</v>
      </c>
      <c r="F71" s="146">
        <v>0</v>
      </c>
      <c r="G71" s="144">
        <v>36336</v>
      </c>
      <c r="H71" s="81"/>
      <c r="I71" s="145">
        <f t="shared" si="12"/>
        <v>0</v>
      </c>
      <c r="J71" s="145">
        <f t="shared" si="12"/>
        <v>0</v>
      </c>
      <c r="K71" s="145">
        <f t="shared" si="12"/>
        <v>0</v>
      </c>
      <c r="L71" s="145">
        <f t="shared" si="12"/>
        <v>0</v>
      </c>
      <c r="M71" s="141">
        <f t="shared" si="8"/>
        <v>0</v>
      </c>
      <c r="N71" s="75"/>
      <c r="O71" s="97"/>
      <c r="P71" s="97"/>
      <c r="Q71" s="97"/>
      <c r="R71" s="97"/>
      <c r="S71" s="98">
        <f t="shared" si="10"/>
        <v>0</v>
      </c>
      <c r="T71" s="63"/>
      <c r="U71" s="63"/>
    </row>
    <row r="72" spans="1:25" s="102" customFormat="1">
      <c r="B72" s="143"/>
      <c r="C72" s="93" t="s">
        <v>198</v>
      </c>
      <c r="D72" s="150"/>
      <c r="E72" s="150"/>
      <c r="F72" s="150"/>
      <c r="G72" s="150"/>
      <c r="H72" s="81"/>
      <c r="I72" s="145">
        <f t="shared" si="12"/>
        <v>0</v>
      </c>
      <c r="J72" s="145">
        <f t="shared" si="12"/>
        <v>64000</v>
      </c>
      <c r="K72" s="145">
        <f t="shared" si="12"/>
        <v>0</v>
      </c>
      <c r="L72" s="145">
        <f t="shared" si="12"/>
        <v>64000</v>
      </c>
      <c r="M72" s="141">
        <f t="shared" si="8"/>
        <v>128000</v>
      </c>
      <c r="N72" s="75"/>
      <c r="O72" s="97"/>
      <c r="P72" s="151">
        <v>160000</v>
      </c>
      <c r="Q72" s="97"/>
      <c r="R72" s="151">
        <v>160000</v>
      </c>
      <c r="S72" s="98">
        <f t="shared" si="10"/>
        <v>320000</v>
      </c>
      <c r="T72" s="63"/>
      <c r="U72" s="63"/>
    </row>
    <row r="73" spans="1:25" s="102" customFormat="1">
      <c r="B73" s="143"/>
      <c r="C73" s="93" t="s">
        <v>199</v>
      </c>
      <c r="D73" s="150"/>
      <c r="E73" s="150"/>
      <c r="F73" s="150"/>
      <c r="G73" s="150"/>
      <c r="H73" s="81"/>
      <c r="I73" s="145">
        <f t="shared" si="12"/>
        <v>20000</v>
      </c>
      <c r="J73" s="145">
        <f t="shared" si="12"/>
        <v>20000</v>
      </c>
      <c r="K73" s="145">
        <f t="shared" si="12"/>
        <v>20000</v>
      </c>
      <c r="L73" s="145">
        <f t="shared" si="12"/>
        <v>20000</v>
      </c>
      <c r="M73" s="141">
        <f t="shared" si="8"/>
        <v>80000</v>
      </c>
      <c r="N73" s="75"/>
      <c r="O73" s="151">
        <v>50000</v>
      </c>
      <c r="P73" s="151">
        <v>50000</v>
      </c>
      <c r="Q73" s="151">
        <v>50000</v>
      </c>
      <c r="R73" s="151">
        <v>50000</v>
      </c>
      <c r="S73" s="98">
        <f t="shared" si="10"/>
        <v>200000</v>
      </c>
      <c r="T73" s="63"/>
      <c r="U73" s="63"/>
    </row>
    <row r="74" spans="1:25" s="102" customFormat="1">
      <c r="B74" s="143"/>
      <c r="C74" s="93" t="s">
        <v>200</v>
      </c>
      <c r="D74" s="150"/>
      <c r="E74" s="150"/>
      <c r="F74" s="150"/>
      <c r="G74" s="150"/>
      <c r="H74" s="81"/>
      <c r="I74" s="145">
        <f t="shared" si="12"/>
        <v>0</v>
      </c>
      <c r="J74" s="145">
        <f t="shared" si="12"/>
        <v>10000</v>
      </c>
      <c r="K74" s="145">
        <f t="shared" si="12"/>
        <v>0</v>
      </c>
      <c r="L74" s="145">
        <f t="shared" si="12"/>
        <v>10000</v>
      </c>
      <c r="M74" s="141">
        <f t="shared" si="8"/>
        <v>20000</v>
      </c>
      <c r="N74" s="75"/>
      <c r="O74" s="97"/>
      <c r="P74" s="151">
        <v>25000</v>
      </c>
      <c r="Q74" s="97"/>
      <c r="R74" s="151">
        <v>25000</v>
      </c>
      <c r="S74" s="98">
        <f t="shared" si="10"/>
        <v>50000</v>
      </c>
      <c r="T74" s="63"/>
      <c r="U74" s="63"/>
    </row>
    <row r="75" spans="1:25" s="102" customFormat="1">
      <c r="B75" s="143"/>
      <c r="C75" s="93" t="s">
        <v>201</v>
      </c>
      <c r="D75" s="150"/>
      <c r="E75" s="150"/>
      <c r="F75" s="150"/>
      <c r="G75" s="150"/>
      <c r="H75" s="81"/>
      <c r="I75" s="145">
        <f t="shared" si="12"/>
        <v>0</v>
      </c>
      <c r="J75" s="145">
        <f t="shared" si="12"/>
        <v>0</v>
      </c>
      <c r="K75" s="145">
        <f t="shared" si="12"/>
        <v>10000</v>
      </c>
      <c r="L75" s="145">
        <f t="shared" si="12"/>
        <v>0</v>
      </c>
      <c r="M75" s="141">
        <f t="shared" si="8"/>
        <v>10000</v>
      </c>
      <c r="N75" s="75"/>
      <c r="O75" s="97"/>
      <c r="P75" s="97"/>
      <c r="Q75" s="151">
        <v>25000</v>
      </c>
      <c r="R75" s="97"/>
      <c r="S75" s="98">
        <f t="shared" si="10"/>
        <v>25000</v>
      </c>
      <c r="T75" s="63"/>
      <c r="U75" s="63"/>
    </row>
    <row r="76" spans="1:25" s="139" customFormat="1">
      <c r="B76" s="143"/>
      <c r="C76" s="93" t="s">
        <v>202</v>
      </c>
      <c r="D76" s="152"/>
      <c r="E76" s="152"/>
      <c r="F76" s="152"/>
      <c r="G76" s="152"/>
      <c r="H76" s="81"/>
      <c r="I76" s="145">
        <f t="shared" si="12"/>
        <v>0</v>
      </c>
      <c r="J76" s="145">
        <f t="shared" si="12"/>
        <v>6000</v>
      </c>
      <c r="K76" s="145">
        <f t="shared" si="12"/>
        <v>4000</v>
      </c>
      <c r="L76" s="145">
        <f t="shared" si="12"/>
        <v>2000</v>
      </c>
      <c r="M76" s="141">
        <f t="shared" si="8"/>
        <v>12000</v>
      </c>
      <c r="N76" s="75"/>
      <c r="O76" s="97"/>
      <c r="P76" s="153">
        <v>15000</v>
      </c>
      <c r="Q76" s="97">
        <v>10000</v>
      </c>
      <c r="R76" s="153">
        <v>5000</v>
      </c>
      <c r="S76" s="98">
        <f t="shared" si="10"/>
        <v>30000</v>
      </c>
      <c r="T76" s="63"/>
      <c r="U76" s="63"/>
    </row>
    <row r="77" spans="1:25">
      <c r="A77" s="85"/>
      <c r="B77" s="78">
        <v>4</v>
      </c>
      <c r="C77" s="79" t="s">
        <v>203</v>
      </c>
      <c r="D77" s="138">
        <v>316713.46319964732</v>
      </c>
      <c r="E77" s="138">
        <v>335930.40562842006</v>
      </c>
      <c r="F77" s="138">
        <v>369206.94506676961</v>
      </c>
      <c r="G77" s="138">
        <v>1021850.8138948369</v>
      </c>
      <c r="H77" s="81"/>
      <c r="I77" s="80">
        <f>923017.362666924/2.5</f>
        <v>369206.94506676961</v>
      </c>
      <c r="J77" s="80">
        <f>923017.362666924/2.5</f>
        <v>369206.94506676961</v>
      </c>
      <c r="K77" s="80">
        <f>923017.362666924/2.5</f>
        <v>369206.94506676961</v>
      </c>
      <c r="L77" s="80">
        <f>923017.362666924/2.5</f>
        <v>369206.94506676961</v>
      </c>
      <c r="M77" s="82">
        <f>SUM(I77:L77)</f>
        <v>1476827.7802670784</v>
      </c>
      <c r="N77" s="75"/>
      <c r="O77" s="80">
        <v>923017.36266692402</v>
      </c>
      <c r="P77" s="80">
        <v>923017.36266692402</v>
      </c>
      <c r="Q77" s="80">
        <v>923017.36266692402</v>
      </c>
      <c r="R77" s="80">
        <v>923017.36266692402</v>
      </c>
      <c r="S77" s="83">
        <f>SUM(O77:R77)</f>
        <v>3692069.4506676961</v>
      </c>
      <c r="V77" s="59"/>
      <c r="W77" s="59"/>
      <c r="X77" s="59"/>
      <c r="Y77" s="59"/>
    </row>
    <row r="78" spans="1:25" ht="16.5" thickBot="1">
      <c r="A78" s="103"/>
      <c r="B78" s="154"/>
      <c r="C78" s="155" t="s">
        <v>18</v>
      </c>
      <c r="D78" s="156">
        <v>20084857.152778342</v>
      </c>
      <c r="E78" s="156">
        <v>18156356.630651411</v>
      </c>
      <c r="F78" s="156">
        <v>19987975.109137338</v>
      </c>
      <c r="G78" s="156">
        <v>58229188.892567091</v>
      </c>
      <c r="H78" s="81"/>
      <c r="I78" s="157">
        <f>I77+I44+I30+I8</f>
        <v>24286189.565638423</v>
      </c>
      <c r="J78" s="157">
        <f>J77+J44+J30+J8</f>
        <v>26880487.010152899</v>
      </c>
      <c r="K78" s="157">
        <f>K77+K44+K30+K8</f>
        <v>28285586.669152401</v>
      </c>
      <c r="L78" s="157">
        <f>L77+L44+L30+L8</f>
        <v>30049881.503061738</v>
      </c>
      <c r="M78" s="158">
        <f>SUM(I78:L78)</f>
        <v>109502144.74800546</v>
      </c>
      <c r="N78" s="75"/>
      <c r="O78" s="157">
        <f>O77+O44+O30+O8</f>
        <v>60615473.914096065</v>
      </c>
      <c r="P78" s="157">
        <f>P77+P44+P30+P8</f>
        <v>67101217.525382265</v>
      </c>
      <c r="Q78" s="157">
        <f>Q77+Q44+Q30+Q8</f>
        <v>70713966.672881007</v>
      </c>
      <c r="R78" s="157">
        <f>R77+R44+R30+R8</f>
        <v>75124703.757654339</v>
      </c>
      <c r="S78" s="159">
        <f>SUM(O78:R78)</f>
        <v>273555361.87001371</v>
      </c>
      <c r="V78" s="59"/>
      <c r="W78" s="59"/>
      <c r="X78" s="59"/>
      <c r="Y78" s="59"/>
    </row>
    <row r="79" spans="1:25">
      <c r="C79" s="61"/>
      <c r="V79" s="59"/>
      <c r="W79" s="59"/>
      <c r="X79" s="59"/>
      <c r="Y79" s="59"/>
    </row>
    <row r="80" spans="1:25" hidden="1">
      <c r="C80" s="61"/>
      <c r="I80" s="59">
        <v>428200</v>
      </c>
      <c r="J80" s="59">
        <v>587100</v>
      </c>
      <c r="K80" s="59">
        <v>479500</v>
      </c>
      <c r="L80" s="59">
        <f>K80</f>
        <v>479500</v>
      </c>
      <c r="O80" s="59">
        <v>1070500</v>
      </c>
      <c r="P80" s="59">
        <v>1467750</v>
      </c>
      <c r="Q80" s="59">
        <v>1198750</v>
      </c>
      <c r="R80" s="59">
        <f>(Q80)*2.5</f>
        <v>2996875</v>
      </c>
      <c r="V80" s="59"/>
      <c r="W80" s="59"/>
      <c r="X80" s="59"/>
      <c r="Y80" s="59"/>
    </row>
    <row r="81" spans="1:25" hidden="1">
      <c r="C81" s="61"/>
      <c r="V81" s="59"/>
      <c r="W81" s="59"/>
      <c r="X81" s="59"/>
      <c r="Y81" s="59"/>
    </row>
    <row r="82" spans="1:25" hidden="1">
      <c r="C82" s="61"/>
      <c r="M82" s="59"/>
      <c r="P82" s="59">
        <v>2.5</v>
      </c>
      <c r="S82" s="59"/>
      <c r="V82" s="59"/>
      <c r="W82" s="59"/>
      <c r="X82" s="59"/>
      <c r="Y82" s="59"/>
    </row>
    <row r="83" spans="1:25" s="163" customFormat="1" ht="16.5" hidden="1" thickBot="1">
      <c r="A83" s="160">
        <v>2016</v>
      </c>
      <c r="B83" s="161" t="s">
        <v>204</v>
      </c>
      <c r="C83" s="160">
        <v>2017</v>
      </c>
      <c r="D83" s="162" t="s">
        <v>204</v>
      </c>
      <c r="E83" s="160">
        <v>2018</v>
      </c>
      <c r="F83" s="162" t="s">
        <v>204</v>
      </c>
      <c r="G83" s="160">
        <v>2019</v>
      </c>
      <c r="H83" s="162"/>
      <c r="I83" s="160">
        <v>2020</v>
      </c>
      <c r="J83" s="162" t="s">
        <v>204</v>
      </c>
      <c r="K83" s="160">
        <v>2021</v>
      </c>
      <c r="L83" s="162" t="s">
        <v>204</v>
      </c>
      <c r="T83" s="63"/>
      <c r="U83" s="63"/>
    </row>
    <row r="84" spans="1:25" s="163" customFormat="1" ht="16.5" hidden="1" thickBot="1">
      <c r="A84" s="164">
        <v>18617598.343685303</v>
      </c>
      <c r="B84" s="165">
        <v>0.99999999999999989</v>
      </c>
      <c r="C84" s="164">
        <v>20177613.808498766</v>
      </c>
      <c r="D84" s="166">
        <v>0.99999999999999989</v>
      </c>
      <c r="E84" s="164">
        <v>21745579.229491469</v>
      </c>
      <c r="F84" s="166">
        <v>1</v>
      </c>
      <c r="G84" s="164">
        <v>22167977.427432112</v>
      </c>
      <c r="H84" s="166"/>
      <c r="I84" s="164">
        <v>21081977.410180453</v>
      </c>
      <c r="J84" s="166">
        <v>0.99999999999999989</v>
      </c>
      <c r="K84" s="164">
        <v>21705976.641249217</v>
      </c>
      <c r="L84" s="166">
        <v>1</v>
      </c>
      <c r="M84" s="139"/>
      <c r="N84" s="139"/>
      <c r="T84" s="63"/>
      <c r="U84" s="63"/>
    </row>
    <row r="85" spans="1:25" hidden="1">
      <c r="C85" s="61"/>
      <c r="M85" s="59"/>
      <c r="S85" s="59"/>
      <c r="V85" s="59"/>
      <c r="W85" s="59"/>
      <c r="X85" s="59"/>
      <c r="Y85" s="59"/>
    </row>
    <row r="86" spans="1:25">
      <c r="C86" s="61"/>
      <c r="M86" s="59"/>
      <c r="S86" s="59"/>
      <c r="V86" s="59"/>
      <c r="W86" s="59"/>
      <c r="X86" s="59"/>
      <c r="Y86" s="59"/>
    </row>
    <row r="87" spans="1:25">
      <c r="C87" s="61"/>
      <c r="M87" s="59"/>
      <c r="S87" s="59"/>
      <c r="V87" s="59"/>
      <c r="W87" s="59"/>
      <c r="X87" s="59"/>
      <c r="Y87" s="59"/>
    </row>
    <row r="88" spans="1:25">
      <c r="C88" s="61"/>
      <c r="M88" s="59"/>
      <c r="O88" s="91"/>
      <c r="S88" s="59"/>
      <c r="V88" s="59"/>
      <c r="W88" s="59"/>
      <c r="X88" s="59"/>
      <c r="Y88" s="59"/>
    </row>
    <row r="89" spans="1:25">
      <c r="C89" s="61"/>
      <c r="M89" s="59"/>
      <c r="O89" s="91"/>
      <c r="S89" s="59"/>
      <c r="V89" s="59"/>
      <c r="W89" s="59"/>
      <c r="X89" s="59"/>
      <c r="Y89" s="59"/>
    </row>
    <row r="90" spans="1:25">
      <c r="C90" s="61"/>
      <c r="M90" s="59"/>
      <c r="O90" s="91"/>
      <c r="S90" s="59"/>
      <c r="V90" s="59"/>
      <c r="W90" s="59"/>
      <c r="X90" s="59"/>
      <c r="Y90" s="59"/>
    </row>
    <row r="91" spans="1:25">
      <c r="C91" s="61"/>
      <c r="D91" s="167" t="s">
        <v>205</v>
      </c>
      <c r="M91" s="59"/>
      <c r="O91" s="91"/>
      <c r="S91" s="59"/>
      <c r="V91" s="59"/>
      <c r="W91" s="59"/>
      <c r="X91" s="59"/>
      <c r="Y91" s="59"/>
    </row>
    <row r="92" spans="1:25">
      <c r="C92" s="61"/>
      <c r="M92" s="59"/>
      <c r="S92" s="59"/>
      <c r="V92" s="59"/>
      <c r="W92" s="59"/>
      <c r="X92" s="59"/>
      <c r="Y92" s="59"/>
    </row>
    <row r="93" spans="1:25" ht="26.25">
      <c r="C93" s="61"/>
      <c r="D93" s="168" t="s">
        <v>206</v>
      </c>
      <c r="E93" s="168" t="s">
        <v>207</v>
      </c>
      <c r="F93" s="168" t="s">
        <v>208</v>
      </c>
      <c r="G93" s="168" t="s">
        <v>205</v>
      </c>
      <c r="M93" s="59"/>
      <c r="S93" s="59"/>
      <c r="V93" s="59"/>
      <c r="W93" s="59"/>
      <c r="X93" s="59"/>
      <c r="Y93" s="59"/>
    </row>
    <row r="94" spans="1:25">
      <c r="C94" s="61"/>
      <c r="D94" s="99">
        <v>2019</v>
      </c>
      <c r="E94" s="169">
        <v>22167977.427432101</v>
      </c>
      <c r="F94" s="170">
        <f>I78</f>
        <v>24286189.565638423</v>
      </c>
      <c r="G94" s="171">
        <f>E94-F94</f>
        <v>-2118212.1382063217</v>
      </c>
      <c r="M94" s="59"/>
      <c r="S94" s="59"/>
      <c r="V94" s="59"/>
      <c r="W94" s="59"/>
      <c r="X94" s="59"/>
      <c r="Y94" s="59"/>
    </row>
    <row r="95" spans="1:25">
      <c r="C95" s="61"/>
      <c r="D95" s="99">
        <v>2020</v>
      </c>
      <c r="E95" s="169">
        <v>21081977.410180453</v>
      </c>
      <c r="F95" s="170">
        <f>J78</f>
        <v>26880487.010152899</v>
      </c>
      <c r="G95" s="171">
        <f>E95-F95</f>
        <v>-5798509.5999724455</v>
      </c>
      <c r="M95" s="59"/>
      <c r="S95" s="59"/>
      <c r="V95" s="59"/>
      <c r="W95" s="59"/>
      <c r="X95" s="59"/>
      <c r="Y95" s="59"/>
    </row>
    <row r="96" spans="1:25">
      <c r="C96" s="61"/>
      <c r="D96" s="99">
        <v>2021</v>
      </c>
      <c r="E96" s="169">
        <v>21705976.641249217</v>
      </c>
      <c r="F96" s="170">
        <f>K78</f>
        <v>28285586.669152401</v>
      </c>
      <c r="G96" s="171">
        <f>E96-F96</f>
        <v>-6579610.0279031843</v>
      </c>
      <c r="M96" s="59"/>
      <c r="S96" s="59"/>
      <c r="V96" s="59"/>
      <c r="W96" s="59"/>
      <c r="X96" s="59"/>
      <c r="Y96" s="59"/>
    </row>
    <row r="97" spans="3:25">
      <c r="C97" s="61"/>
      <c r="D97" s="99">
        <v>2022</v>
      </c>
      <c r="E97" s="169">
        <v>21705976.641249217</v>
      </c>
      <c r="F97" s="170">
        <f>L78</f>
        <v>30049881.503061738</v>
      </c>
      <c r="G97" s="171">
        <f>E97-F97</f>
        <v>-8343904.8618125208</v>
      </c>
      <c r="M97" s="59"/>
      <c r="S97" s="59"/>
      <c r="V97" s="59"/>
      <c r="W97" s="59"/>
      <c r="X97" s="59"/>
      <c r="Y97" s="59"/>
    </row>
    <row r="98" spans="3:25">
      <c r="C98" s="61"/>
      <c r="M98" s="59"/>
      <c r="S98" s="59"/>
      <c r="V98" s="59"/>
      <c r="W98" s="59"/>
      <c r="X98" s="59"/>
      <c r="Y98" s="59"/>
    </row>
    <row r="99" spans="3:25">
      <c r="C99" s="61"/>
      <c r="M99" s="59"/>
      <c r="S99" s="59"/>
      <c r="V99" s="59"/>
      <c r="W99" s="59"/>
      <c r="X99" s="59"/>
      <c r="Y99" s="59"/>
    </row>
    <row r="100" spans="3:25">
      <c r="C100" s="61"/>
      <c r="G100" s="172">
        <f>SUM(G94:G99)</f>
        <v>-22840236.627894472</v>
      </c>
      <c r="M100" s="59"/>
      <c r="S100" s="59"/>
      <c r="V100" s="59"/>
      <c r="W100" s="59"/>
      <c r="X100" s="59"/>
      <c r="Y100" s="59"/>
    </row>
    <row r="101" spans="3:25">
      <c r="C101" s="61"/>
      <c r="M101" s="59"/>
      <c r="S101" s="59"/>
      <c r="V101" s="59"/>
      <c r="W101" s="59"/>
      <c r="X101" s="59"/>
      <c r="Y101" s="59"/>
    </row>
    <row r="102" spans="3:25">
      <c r="C102" s="61"/>
      <c r="M102" s="59"/>
      <c r="S102" s="59"/>
      <c r="V102" s="59"/>
      <c r="W102" s="59"/>
      <c r="X102" s="59"/>
      <c r="Y102" s="59"/>
    </row>
    <row r="103" spans="3:25">
      <c r="C103" s="61"/>
      <c r="M103" s="59"/>
      <c r="S103" s="59"/>
      <c r="V103" s="59"/>
      <c r="W103" s="59"/>
      <c r="X103" s="59"/>
      <c r="Y103" s="59"/>
    </row>
    <row r="104" spans="3:25">
      <c r="C104" s="61"/>
      <c r="M104" s="59"/>
      <c r="S104" s="59"/>
      <c r="V104" s="59"/>
      <c r="W104" s="59"/>
      <c r="X104" s="59"/>
      <c r="Y104" s="59"/>
    </row>
    <row r="105" spans="3:25">
      <c r="C105" s="61"/>
      <c r="M105" s="59"/>
      <c r="S105" s="59"/>
      <c r="V105" s="59"/>
      <c r="W105" s="59"/>
      <c r="X105" s="59"/>
      <c r="Y105" s="59"/>
    </row>
    <row r="106" spans="3:25">
      <c r="C106" s="61"/>
      <c r="M106" s="59"/>
      <c r="S106" s="59"/>
      <c r="V106" s="59"/>
      <c r="W106" s="59"/>
      <c r="X106" s="59"/>
      <c r="Y106" s="59"/>
    </row>
    <row r="107" spans="3:25">
      <c r="C107" s="61"/>
      <c r="M107" s="59"/>
      <c r="S107" s="59"/>
      <c r="V107" s="59"/>
      <c r="W107" s="59"/>
      <c r="X107" s="59"/>
      <c r="Y107" s="59"/>
    </row>
    <row r="108" spans="3:25">
      <c r="C108" s="61"/>
      <c r="M108" s="59"/>
      <c r="S108" s="59"/>
      <c r="V108" s="59"/>
      <c r="W108" s="59"/>
      <c r="X108" s="59"/>
      <c r="Y108" s="59"/>
    </row>
    <row r="109" spans="3:25">
      <c r="C109" s="61"/>
      <c r="M109" s="59"/>
      <c r="S109" s="59"/>
      <c r="V109" s="59"/>
      <c r="W109" s="59"/>
      <c r="X109" s="59"/>
      <c r="Y109" s="59"/>
    </row>
    <row r="110" spans="3:25">
      <c r="C110" s="61"/>
      <c r="M110" s="59"/>
      <c r="S110" s="59"/>
      <c r="V110" s="59"/>
      <c r="W110" s="59"/>
      <c r="X110" s="59"/>
      <c r="Y110" s="59"/>
    </row>
    <row r="111" spans="3:25">
      <c r="C111" s="61"/>
      <c r="M111" s="59"/>
      <c r="S111" s="59"/>
      <c r="V111" s="59"/>
      <c r="W111" s="59"/>
      <c r="X111" s="59"/>
      <c r="Y111" s="59"/>
    </row>
    <row r="112" spans="3:25">
      <c r="C112" s="61"/>
      <c r="M112" s="59"/>
      <c r="S112" s="59"/>
      <c r="V112" s="59"/>
      <c r="W112" s="59"/>
      <c r="X112" s="59"/>
      <c r="Y112" s="59"/>
    </row>
    <row r="113" spans="3:25">
      <c r="C113" s="61"/>
      <c r="M113" s="59"/>
      <c r="S113" s="59"/>
      <c r="V113" s="59"/>
      <c r="W113" s="59"/>
      <c r="X113" s="59"/>
      <c r="Y113" s="59"/>
    </row>
    <row r="114" spans="3:25">
      <c r="C114" s="61"/>
      <c r="M114" s="59"/>
      <c r="S114" s="59"/>
      <c r="V114" s="59"/>
      <c r="W114" s="59"/>
      <c r="X114" s="59"/>
      <c r="Y114" s="59"/>
    </row>
    <row r="115" spans="3:25">
      <c r="C115" s="61"/>
      <c r="M115" s="59"/>
      <c r="S115" s="59"/>
      <c r="V115" s="59"/>
      <c r="W115" s="59"/>
      <c r="X115" s="59"/>
      <c r="Y115" s="59"/>
    </row>
    <row r="116" spans="3:25">
      <c r="C116" s="61"/>
      <c r="M116" s="59"/>
      <c r="S116" s="59"/>
      <c r="V116" s="59"/>
      <c r="W116" s="59"/>
      <c r="X116" s="59"/>
      <c r="Y116" s="59"/>
    </row>
    <row r="117" spans="3:25">
      <c r="C117" s="61"/>
      <c r="M117" s="59"/>
      <c r="S117" s="59"/>
      <c r="V117" s="59"/>
      <c r="W117" s="59"/>
      <c r="X117" s="59"/>
      <c r="Y117" s="59"/>
    </row>
    <row r="118" spans="3:25">
      <c r="C118" s="61"/>
      <c r="M118" s="59"/>
      <c r="S118" s="59"/>
      <c r="V118" s="59"/>
      <c r="W118" s="59"/>
      <c r="X118" s="59"/>
      <c r="Y118" s="59"/>
    </row>
    <row r="119" spans="3:25">
      <c r="C119" s="61"/>
      <c r="M119" s="59"/>
      <c r="S119" s="59"/>
      <c r="V119" s="59"/>
      <c r="W119" s="59"/>
      <c r="X119" s="59"/>
      <c r="Y119" s="59"/>
    </row>
    <row r="120" spans="3:25">
      <c r="C120" s="61"/>
      <c r="M120" s="59"/>
      <c r="S120" s="59"/>
      <c r="V120" s="59"/>
      <c r="W120" s="59"/>
      <c r="X120" s="59"/>
      <c r="Y120" s="59"/>
    </row>
    <row r="121" spans="3:25">
      <c r="C121" s="61"/>
      <c r="M121" s="59"/>
      <c r="S121" s="59"/>
      <c r="V121" s="59"/>
      <c r="W121" s="59"/>
      <c r="X121" s="59"/>
      <c r="Y121" s="59"/>
    </row>
    <row r="122" spans="3:25">
      <c r="C122" s="61"/>
      <c r="M122" s="59"/>
      <c r="S122" s="59"/>
      <c r="V122" s="59"/>
      <c r="W122" s="59"/>
      <c r="X122" s="59"/>
      <c r="Y122" s="59"/>
    </row>
    <row r="123" spans="3:25">
      <c r="C123" s="61"/>
      <c r="M123" s="59"/>
      <c r="S123" s="59"/>
      <c r="V123" s="59"/>
      <c r="W123" s="59"/>
      <c r="X123" s="59"/>
      <c r="Y123" s="59"/>
    </row>
    <row r="124" spans="3:25">
      <c r="C124" s="61"/>
      <c r="M124" s="59"/>
      <c r="S124" s="59"/>
      <c r="V124" s="59"/>
      <c r="W124" s="59"/>
      <c r="X124" s="59"/>
      <c r="Y124" s="59"/>
    </row>
    <row r="125" spans="3:25">
      <c r="C125" s="61"/>
      <c r="M125" s="59"/>
      <c r="S125" s="59"/>
      <c r="V125" s="59"/>
      <c r="W125" s="59"/>
      <c r="X125" s="59"/>
      <c r="Y125" s="59"/>
    </row>
    <row r="126" spans="3:25">
      <c r="C126" s="61"/>
      <c r="M126" s="59"/>
      <c r="S126" s="59"/>
      <c r="V126" s="59"/>
      <c r="W126" s="59"/>
      <c r="X126" s="59"/>
      <c r="Y126" s="59"/>
    </row>
    <row r="127" spans="3:25">
      <c r="C127" s="61"/>
      <c r="M127" s="59"/>
      <c r="S127" s="59"/>
      <c r="V127" s="59"/>
      <c r="W127" s="59"/>
      <c r="X127" s="59"/>
      <c r="Y127" s="59"/>
    </row>
    <row r="128" spans="3:25">
      <c r="C128" s="61"/>
      <c r="M128" s="59"/>
      <c r="S128" s="59"/>
      <c r="V128" s="59"/>
      <c r="W128" s="59"/>
      <c r="X128" s="59"/>
      <c r="Y128" s="59"/>
    </row>
    <row r="129" spans="3:25">
      <c r="C129" s="61"/>
      <c r="M129" s="59"/>
      <c r="S129" s="59"/>
      <c r="V129" s="59"/>
      <c r="W129" s="59"/>
      <c r="X129" s="59"/>
      <c r="Y129" s="59"/>
    </row>
    <row r="130" spans="3:25">
      <c r="C130" s="61"/>
      <c r="M130" s="59"/>
      <c r="S130" s="59"/>
      <c r="V130" s="59"/>
      <c r="W130" s="59"/>
      <c r="X130" s="59"/>
      <c r="Y130" s="59"/>
    </row>
    <row r="131" spans="3:25">
      <c r="C131" s="61"/>
      <c r="M131" s="59"/>
      <c r="S131" s="59"/>
      <c r="V131" s="59"/>
      <c r="W131" s="59"/>
      <c r="X131" s="59"/>
      <c r="Y131" s="59"/>
    </row>
    <row r="132" spans="3:25">
      <c r="C132" s="61"/>
      <c r="M132" s="59"/>
      <c r="S132" s="59"/>
      <c r="V132" s="59"/>
      <c r="W132" s="59"/>
      <c r="X132" s="59"/>
      <c r="Y132" s="59"/>
    </row>
    <row r="133" spans="3:25">
      <c r="C133" s="61"/>
      <c r="M133" s="59"/>
      <c r="S133" s="59"/>
      <c r="V133" s="59"/>
      <c r="W133" s="59"/>
      <c r="X133" s="59"/>
      <c r="Y133" s="59"/>
    </row>
    <row r="134" spans="3:25">
      <c r="C134" s="61"/>
      <c r="M134" s="59"/>
      <c r="S134" s="59"/>
      <c r="V134" s="59"/>
      <c r="W134" s="59"/>
      <c r="X134" s="59"/>
      <c r="Y134" s="59"/>
    </row>
    <row r="135" spans="3:25">
      <c r="C135" s="61"/>
      <c r="M135" s="59"/>
      <c r="S135" s="59"/>
      <c r="V135" s="59"/>
      <c r="W135" s="59"/>
      <c r="X135" s="59"/>
      <c r="Y135" s="59"/>
    </row>
    <row r="136" spans="3:25">
      <c r="C136" s="61"/>
      <c r="M136" s="59"/>
      <c r="S136" s="59"/>
      <c r="V136" s="59"/>
      <c r="W136" s="59"/>
      <c r="X136" s="59"/>
      <c r="Y136" s="59"/>
    </row>
    <row r="137" spans="3:25">
      <c r="C137" s="61"/>
      <c r="M137" s="59"/>
      <c r="S137" s="59"/>
      <c r="V137" s="59"/>
      <c r="W137" s="59"/>
      <c r="X137" s="59"/>
      <c r="Y137" s="59"/>
    </row>
    <row r="138" spans="3:25">
      <c r="C138" s="61"/>
      <c r="M138" s="59"/>
      <c r="S138" s="59"/>
      <c r="V138" s="59"/>
      <c r="W138" s="59"/>
      <c r="X138" s="59"/>
      <c r="Y138" s="59"/>
    </row>
    <row r="139" spans="3:25">
      <c r="C139" s="61"/>
      <c r="M139" s="59"/>
      <c r="S139" s="59"/>
      <c r="V139" s="59"/>
      <c r="W139" s="59"/>
      <c r="X139" s="59"/>
      <c r="Y139" s="59"/>
    </row>
    <row r="140" spans="3:25">
      <c r="C140" s="61"/>
      <c r="M140" s="59"/>
      <c r="S140" s="59"/>
      <c r="V140" s="59"/>
      <c r="W140" s="59"/>
      <c r="X140" s="59"/>
      <c r="Y140" s="59"/>
    </row>
    <row r="141" spans="3:25">
      <c r="C141" s="61"/>
      <c r="M141" s="59"/>
      <c r="S141" s="59"/>
      <c r="V141" s="59"/>
      <c r="W141" s="59"/>
      <c r="X141" s="59"/>
      <c r="Y141" s="59"/>
    </row>
    <row r="142" spans="3:25">
      <c r="C142" s="61"/>
      <c r="M142" s="59"/>
      <c r="S142" s="59"/>
      <c r="V142" s="59"/>
      <c r="W142" s="59"/>
      <c r="X142" s="59"/>
      <c r="Y142" s="59"/>
    </row>
    <row r="143" spans="3:25">
      <c r="C143" s="61"/>
      <c r="M143" s="59"/>
      <c r="S143" s="59"/>
      <c r="V143" s="59"/>
      <c r="W143" s="59"/>
      <c r="X143" s="59"/>
      <c r="Y143" s="59"/>
    </row>
    <row r="144" spans="3:25">
      <c r="C144" s="61"/>
      <c r="M144" s="59"/>
      <c r="S144" s="59"/>
      <c r="V144" s="59"/>
      <c r="W144" s="59"/>
      <c r="X144" s="59"/>
      <c r="Y144" s="59"/>
    </row>
    <row r="145" spans="3:25">
      <c r="C145" s="61"/>
      <c r="M145" s="59"/>
      <c r="S145" s="59"/>
      <c r="V145" s="59"/>
      <c r="W145" s="59"/>
      <c r="X145" s="59"/>
      <c r="Y145" s="59"/>
    </row>
    <row r="146" spans="3:25">
      <c r="C146" s="61"/>
      <c r="M146" s="59"/>
      <c r="S146" s="59"/>
      <c r="V146" s="59"/>
      <c r="W146" s="59"/>
      <c r="X146" s="59"/>
      <c r="Y146" s="59"/>
    </row>
    <row r="147" spans="3:25">
      <c r="C147" s="61"/>
      <c r="M147" s="59"/>
      <c r="S147" s="59"/>
      <c r="V147" s="59"/>
      <c r="W147" s="59"/>
      <c r="X147" s="59"/>
      <c r="Y147" s="59"/>
    </row>
    <row r="148" spans="3:25">
      <c r="C148" s="61"/>
      <c r="M148" s="59"/>
      <c r="S148" s="59"/>
      <c r="V148" s="59"/>
      <c r="W148" s="59"/>
      <c r="X148" s="59"/>
      <c r="Y148" s="59"/>
    </row>
    <row r="149" spans="3:25">
      <c r="C149" s="61"/>
      <c r="M149" s="59"/>
      <c r="S149" s="59"/>
      <c r="V149" s="59"/>
      <c r="W149" s="59"/>
      <c r="X149" s="59"/>
      <c r="Y149" s="59"/>
    </row>
    <row r="150" spans="3:25">
      <c r="C150" s="61"/>
      <c r="M150" s="59"/>
      <c r="S150" s="59"/>
      <c r="V150" s="59"/>
      <c r="W150" s="59"/>
      <c r="X150" s="59"/>
      <c r="Y150" s="59"/>
    </row>
    <row r="151" spans="3:25">
      <c r="C151" s="61"/>
      <c r="M151" s="59"/>
      <c r="S151" s="59"/>
      <c r="V151" s="59"/>
      <c r="W151" s="59"/>
      <c r="X151" s="59"/>
      <c r="Y151" s="59"/>
    </row>
    <row r="152" spans="3:25">
      <c r="C152" s="61"/>
      <c r="M152" s="59"/>
      <c r="S152" s="59"/>
      <c r="V152" s="59"/>
      <c r="W152" s="59"/>
      <c r="X152" s="59"/>
      <c r="Y152" s="59"/>
    </row>
    <row r="153" spans="3:25">
      <c r="C153" s="61"/>
      <c r="M153" s="59"/>
      <c r="S153" s="59"/>
      <c r="V153" s="59"/>
      <c r="W153" s="59"/>
      <c r="X153" s="59"/>
      <c r="Y153" s="59"/>
    </row>
    <row r="154" spans="3:25">
      <c r="C154" s="61"/>
      <c r="M154" s="59"/>
      <c r="S154" s="59"/>
      <c r="V154" s="59"/>
      <c r="W154" s="59"/>
      <c r="X154" s="59"/>
      <c r="Y154" s="59"/>
    </row>
    <row r="155" spans="3:25">
      <c r="C155" s="61"/>
      <c r="M155" s="59"/>
      <c r="S155" s="59"/>
      <c r="V155" s="59"/>
      <c r="W155" s="59"/>
      <c r="X155" s="59"/>
      <c r="Y155" s="59"/>
    </row>
    <row r="156" spans="3:25">
      <c r="C156" s="61"/>
      <c r="M156" s="59"/>
      <c r="S156" s="59"/>
      <c r="V156" s="59"/>
      <c r="W156" s="59"/>
      <c r="X156" s="59"/>
      <c r="Y156" s="59"/>
    </row>
    <row r="157" spans="3:25">
      <c r="C157" s="61"/>
      <c r="M157" s="59"/>
      <c r="S157" s="59"/>
      <c r="V157" s="59"/>
      <c r="W157" s="59"/>
      <c r="X157" s="59"/>
      <c r="Y157" s="59"/>
    </row>
    <row r="158" spans="3:25">
      <c r="C158" s="61"/>
      <c r="M158" s="59"/>
      <c r="S158" s="59"/>
      <c r="V158" s="59"/>
      <c r="W158" s="59"/>
      <c r="X158" s="59"/>
      <c r="Y158" s="59"/>
    </row>
    <row r="159" spans="3:25">
      <c r="C159" s="61"/>
      <c r="M159" s="59"/>
      <c r="S159" s="59"/>
      <c r="V159" s="59"/>
      <c r="W159" s="59"/>
      <c r="X159" s="59"/>
      <c r="Y159" s="59"/>
    </row>
    <row r="160" spans="3:25">
      <c r="C160" s="61"/>
      <c r="M160" s="59"/>
      <c r="S160" s="59"/>
      <c r="V160" s="59"/>
      <c r="W160" s="59"/>
      <c r="X160" s="59"/>
      <c r="Y160" s="59"/>
    </row>
    <row r="161" spans="3:25">
      <c r="C161" s="61"/>
      <c r="M161" s="59"/>
      <c r="S161" s="59"/>
      <c r="V161" s="59"/>
      <c r="W161" s="59"/>
      <c r="X161" s="59"/>
      <c r="Y161" s="59"/>
    </row>
    <row r="162" spans="3:25">
      <c r="C162" s="61"/>
      <c r="M162" s="59"/>
      <c r="S162" s="59"/>
      <c r="V162" s="59"/>
      <c r="W162" s="59"/>
      <c r="X162" s="59"/>
      <c r="Y162" s="59"/>
    </row>
    <row r="163" spans="3:25">
      <c r="C163" s="61"/>
      <c r="M163" s="59"/>
      <c r="S163" s="59"/>
      <c r="V163" s="59"/>
      <c r="W163" s="59"/>
      <c r="X163" s="59"/>
      <c r="Y163" s="59"/>
    </row>
    <row r="164" spans="3:25">
      <c r="C164" s="61"/>
      <c r="M164" s="59"/>
      <c r="S164" s="59"/>
      <c r="V164" s="59"/>
      <c r="W164" s="59"/>
      <c r="X164" s="59"/>
      <c r="Y164" s="59"/>
    </row>
    <row r="165" spans="3:25">
      <c r="C165" s="61"/>
      <c r="M165" s="59"/>
      <c r="S165" s="59"/>
      <c r="V165" s="59"/>
      <c r="W165" s="59"/>
      <c r="X165" s="59"/>
      <c r="Y165" s="59"/>
    </row>
    <row r="166" spans="3:25">
      <c r="C166" s="61"/>
      <c r="M166" s="59"/>
      <c r="S166" s="59"/>
      <c r="V166" s="59"/>
      <c r="W166" s="59"/>
      <c r="X166" s="59"/>
      <c r="Y166" s="59"/>
    </row>
    <row r="167" spans="3:25">
      <c r="C167" s="61"/>
      <c r="M167" s="59"/>
      <c r="S167" s="59"/>
      <c r="V167" s="59"/>
      <c r="W167" s="59"/>
      <c r="X167" s="59"/>
      <c r="Y167" s="59"/>
    </row>
    <row r="168" spans="3:25">
      <c r="C168" s="61"/>
      <c r="M168" s="59"/>
      <c r="S168" s="59"/>
      <c r="V168" s="59"/>
      <c r="W168" s="59"/>
      <c r="X168" s="59"/>
      <c r="Y168" s="59"/>
    </row>
    <row r="169" spans="3:25">
      <c r="C169" s="61"/>
      <c r="M169" s="59"/>
      <c r="S169" s="59"/>
      <c r="V169" s="59"/>
      <c r="W169" s="59"/>
      <c r="X169" s="59"/>
      <c r="Y169" s="59"/>
    </row>
    <row r="170" spans="3:25">
      <c r="C170" s="61"/>
      <c r="M170" s="59"/>
      <c r="S170" s="59"/>
      <c r="V170" s="59"/>
      <c r="W170" s="59"/>
      <c r="X170" s="59"/>
      <c r="Y170" s="59"/>
    </row>
    <row r="171" spans="3:25">
      <c r="C171" s="61"/>
      <c r="M171" s="59"/>
      <c r="S171" s="59"/>
      <c r="V171" s="59"/>
      <c r="W171" s="59"/>
      <c r="X171" s="59"/>
      <c r="Y171" s="59"/>
    </row>
    <row r="172" spans="3:25">
      <c r="C172" s="61"/>
      <c r="M172" s="59"/>
      <c r="S172" s="59"/>
      <c r="V172" s="59"/>
      <c r="W172" s="59"/>
      <c r="X172" s="59"/>
      <c r="Y172" s="59"/>
    </row>
    <row r="173" spans="3:25">
      <c r="C173" s="61"/>
      <c r="M173" s="59"/>
      <c r="S173" s="59"/>
      <c r="V173" s="59"/>
      <c r="W173" s="59"/>
      <c r="X173" s="59"/>
      <c r="Y173" s="59"/>
    </row>
    <row r="174" spans="3:25">
      <c r="C174" s="61"/>
      <c r="M174" s="59"/>
      <c r="S174" s="59"/>
      <c r="V174" s="59"/>
      <c r="W174" s="59"/>
      <c r="X174" s="59"/>
      <c r="Y174" s="59"/>
    </row>
    <row r="175" spans="3:25">
      <c r="C175" s="61"/>
      <c r="M175" s="59"/>
      <c r="S175" s="59"/>
      <c r="V175" s="59"/>
      <c r="W175" s="59"/>
      <c r="X175" s="59"/>
      <c r="Y175" s="59"/>
    </row>
    <row r="176" spans="3:25">
      <c r="C176" s="61"/>
      <c r="M176" s="59"/>
      <c r="S176" s="59"/>
      <c r="V176" s="59"/>
      <c r="W176" s="59"/>
      <c r="X176" s="59"/>
      <c r="Y176" s="59"/>
    </row>
    <row r="177" spans="3:25">
      <c r="C177" s="61"/>
      <c r="M177" s="59"/>
      <c r="S177" s="59"/>
      <c r="V177" s="59"/>
      <c r="W177" s="59"/>
      <c r="X177" s="59"/>
      <c r="Y177" s="59"/>
    </row>
    <row r="178" spans="3:25">
      <c r="C178" s="61"/>
      <c r="M178" s="59"/>
      <c r="S178" s="59"/>
      <c r="V178" s="59"/>
      <c r="W178" s="59"/>
      <c r="X178" s="59"/>
      <c r="Y178" s="59"/>
    </row>
    <row r="179" spans="3:25">
      <c r="C179" s="61"/>
      <c r="M179" s="59"/>
      <c r="S179" s="59"/>
      <c r="V179" s="59"/>
      <c r="W179" s="59"/>
      <c r="X179" s="59"/>
      <c r="Y179" s="59"/>
    </row>
    <row r="180" spans="3:25">
      <c r="C180" s="61"/>
      <c r="M180" s="59"/>
      <c r="S180" s="59"/>
      <c r="V180" s="59"/>
      <c r="W180" s="59"/>
      <c r="X180" s="59"/>
      <c r="Y180" s="59"/>
    </row>
    <row r="181" spans="3:25">
      <c r="C181" s="61"/>
      <c r="M181" s="59"/>
      <c r="S181" s="59"/>
      <c r="V181" s="59"/>
      <c r="W181" s="59"/>
      <c r="X181" s="59"/>
      <c r="Y181" s="59"/>
    </row>
    <row r="182" spans="3:25">
      <c r="C182" s="61"/>
      <c r="M182" s="59"/>
      <c r="S182" s="59"/>
      <c r="V182" s="59"/>
      <c r="W182" s="59"/>
      <c r="X182" s="59"/>
      <c r="Y182" s="59"/>
    </row>
    <row r="183" spans="3:25">
      <c r="C183" s="61"/>
      <c r="M183" s="59"/>
      <c r="S183" s="59"/>
      <c r="V183" s="59"/>
      <c r="W183" s="59"/>
      <c r="X183" s="59"/>
      <c r="Y183" s="59"/>
    </row>
    <row r="184" spans="3:25">
      <c r="C184" s="61"/>
      <c r="M184" s="59"/>
      <c r="S184" s="59"/>
      <c r="V184" s="59"/>
      <c r="W184" s="59"/>
      <c r="X184" s="59"/>
      <c r="Y184" s="59"/>
    </row>
    <row r="185" spans="3:25">
      <c r="C185" s="61"/>
      <c r="M185" s="59"/>
      <c r="S185" s="59"/>
      <c r="V185" s="59"/>
      <c r="W185" s="59"/>
      <c r="X185" s="59"/>
      <c r="Y185" s="59"/>
    </row>
    <row r="186" spans="3:25">
      <c r="C186" s="61"/>
      <c r="M186" s="59"/>
      <c r="S186" s="59"/>
      <c r="V186" s="59"/>
      <c r="W186" s="59"/>
      <c r="X186" s="59"/>
      <c r="Y186" s="59"/>
    </row>
    <row r="187" spans="3:25">
      <c r="C187" s="61"/>
      <c r="M187" s="59"/>
      <c r="S187" s="59"/>
      <c r="V187" s="59"/>
      <c r="W187" s="59"/>
      <c r="X187" s="59"/>
      <c r="Y187" s="59"/>
    </row>
    <row r="188" spans="3:25">
      <c r="C188" s="61"/>
      <c r="M188" s="59"/>
      <c r="S188" s="59"/>
      <c r="V188" s="59"/>
      <c r="W188" s="59"/>
      <c r="X188" s="59"/>
      <c r="Y188" s="59"/>
    </row>
    <row r="189" spans="3:25">
      <c r="C189" s="61"/>
      <c r="M189" s="59"/>
      <c r="S189" s="59"/>
      <c r="V189" s="59"/>
      <c r="W189" s="59"/>
      <c r="X189" s="59"/>
      <c r="Y189" s="59"/>
    </row>
    <row r="190" spans="3:25">
      <c r="C190" s="61"/>
      <c r="M190" s="59"/>
      <c r="S190" s="59"/>
      <c r="V190" s="59"/>
      <c r="W190" s="59"/>
      <c r="X190" s="59"/>
      <c r="Y190" s="59"/>
    </row>
    <row r="191" spans="3:25">
      <c r="C191" s="61"/>
      <c r="M191" s="59"/>
      <c r="S191" s="59"/>
      <c r="V191" s="59"/>
      <c r="W191" s="59"/>
      <c r="X191" s="59"/>
      <c r="Y191" s="59"/>
    </row>
    <row r="192" spans="3:25">
      <c r="C192" s="61"/>
      <c r="M192" s="59"/>
      <c r="S192" s="59"/>
      <c r="V192" s="59"/>
      <c r="W192" s="59"/>
      <c r="X192" s="59"/>
      <c r="Y192" s="59"/>
    </row>
    <row r="193" spans="3:25">
      <c r="C193" s="61"/>
      <c r="M193" s="59"/>
      <c r="S193" s="59"/>
      <c r="V193" s="59"/>
      <c r="W193" s="59"/>
      <c r="X193" s="59"/>
      <c r="Y193" s="59"/>
    </row>
    <row r="194" spans="3:25">
      <c r="C194" s="61"/>
      <c r="M194" s="59"/>
      <c r="S194" s="59"/>
      <c r="V194" s="59"/>
      <c r="W194" s="59"/>
      <c r="X194" s="59"/>
      <c r="Y194" s="59"/>
    </row>
    <row r="195" spans="3:25">
      <c r="C195" s="61"/>
      <c r="M195" s="59"/>
      <c r="S195" s="59"/>
      <c r="V195" s="59"/>
      <c r="W195" s="59"/>
      <c r="X195" s="59"/>
      <c r="Y195" s="59"/>
    </row>
    <row r="196" spans="3:25">
      <c r="C196" s="61"/>
      <c r="M196" s="59"/>
      <c r="S196" s="59"/>
      <c r="V196" s="59"/>
      <c r="W196" s="59"/>
      <c r="X196" s="59"/>
      <c r="Y196" s="59"/>
    </row>
    <row r="197" spans="3:25">
      <c r="C197" s="61"/>
      <c r="M197" s="59"/>
      <c r="S197" s="59"/>
      <c r="V197" s="59"/>
      <c r="W197" s="59"/>
      <c r="X197" s="59"/>
      <c r="Y197" s="59"/>
    </row>
    <row r="198" spans="3:25">
      <c r="C198" s="61"/>
      <c r="M198" s="59"/>
      <c r="S198" s="59"/>
      <c r="V198" s="59"/>
      <c r="W198" s="59"/>
      <c r="X198" s="59"/>
      <c r="Y198" s="59"/>
    </row>
    <row r="199" spans="3:25">
      <c r="C199" s="61"/>
      <c r="M199" s="59"/>
      <c r="S199" s="59"/>
      <c r="V199" s="59"/>
      <c r="W199" s="59"/>
      <c r="X199" s="59"/>
      <c r="Y199" s="59"/>
    </row>
    <row r="200" spans="3:25">
      <c r="C200" s="61"/>
      <c r="M200" s="59"/>
      <c r="S200" s="59"/>
      <c r="V200" s="59"/>
      <c r="W200" s="59"/>
      <c r="X200" s="59"/>
      <c r="Y200" s="59"/>
    </row>
    <row r="201" spans="3:25">
      <c r="C201" s="61"/>
      <c r="M201" s="59"/>
      <c r="S201" s="59"/>
      <c r="V201" s="59"/>
      <c r="W201" s="59"/>
      <c r="X201" s="59"/>
      <c r="Y201" s="59"/>
    </row>
    <row r="202" spans="3:25">
      <c r="C202" s="61"/>
      <c r="M202" s="59"/>
      <c r="S202" s="59"/>
      <c r="V202" s="59"/>
      <c r="W202" s="59"/>
      <c r="X202" s="59"/>
      <c r="Y202" s="59"/>
    </row>
    <row r="203" spans="3:25">
      <c r="C203" s="61"/>
      <c r="M203" s="59"/>
      <c r="S203" s="59"/>
      <c r="V203" s="59"/>
      <c r="W203" s="59"/>
      <c r="X203" s="59"/>
      <c r="Y203" s="59"/>
    </row>
    <row r="204" spans="3:25">
      <c r="C204" s="61"/>
      <c r="M204" s="59"/>
      <c r="S204" s="59"/>
      <c r="V204" s="59"/>
      <c r="W204" s="59"/>
      <c r="X204" s="59"/>
      <c r="Y204" s="59"/>
    </row>
    <row r="205" spans="3:25">
      <c r="C205" s="61"/>
      <c r="M205" s="59"/>
      <c r="S205" s="59"/>
      <c r="V205" s="59"/>
      <c r="W205" s="59"/>
      <c r="X205" s="59"/>
      <c r="Y205" s="59"/>
    </row>
    <row r="206" spans="3:25">
      <c r="C206" s="61"/>
      <c r="M206" s="59"/>
      <c r="S206" s="59"/>
      <c r="V206" s="59"/>
      <c r="W206" s="59"/>
      <c r="X206" s="59"/>
      <c r="Y206" s="59"/>
    </row>
    <row r="207" spans="3:25">
      <c r="C207" s="61"/>
      <c r="M207" s="59"/>
      <c r="S207" s="59"/>
      <c r="V207" s="59"/>
      <c r="W207" s="59"/>
      <c r="X207" s="59"/>
      <c r="Y207" s="59"/>
    </row>
    <row r="208" spans="3:25">
      <c r="C208" s="61"/>
      <c r="M208" s="59"/>
      <c r="S208" s="59"/>
      <c r="V208" s="59"/>
      <c r="W208" s="59"/>
      <c r="X208" s="59"/>
      <c r="Y208" s="59"/>
    </row>
    <row r="209" spans="3:25">
      <c r="C209" s="61"/>
      <c r="M209" s="59"/>
      <c r="S209" s="59"/>
      <c r="V209" s="59"/>
      <c r="W209" s="59"/>
      <c r="X209" s="59"/>
      <c r="Y209" s="59"/>
    </row>
    <row r="210" spans="3:25">
      <c r="C210" s="61"/>
      <c r="M210" s="59"/>
      <c r="S210" s="59"/>
      <c r="V210" s="59"/>
      <c r="W210" s="59"/>
      <c r="X210" s="59"/>
      <c r="Y210" s="59"/>
    </row>
    <row r="211" spans="3:25">
      <c r="C211" s="61"/>
      <c r="M211" s="59"/>
      <c r="S211" s="59"/>
      <c r="V211" s="59"/>
      <c r="W211" s="59"/>
      <c r="X211" s="59"/>
      <c r="Y211" s="59"/>
    </row>
    <row r="212" spans="3:25">
      <c r="C212" s="61"/>
      <c r="M212" s="59"/>
      <c r="S212" s="59"/>
      <c r="V212" s="59"/>
      <c r="W212" s="59"/>
      <c r="X212" s="59"/>
      <c r="Y212" s="59"/>
    </row>
    <row r="213" spans="3:25">
      <c r="C213" s="61"/>
      <c r="M213" s="59"/>
      <c r="S213" s="59"/>
      <c r="V213" s="59"/>
      <c r="W213" s="59"/>
      <c r="X213" s="59"/>
      <c r="Y213" s="59"/>
    </row>
    <row r="214" spans="3:25">
      <c r="C214" s="61"/>
      <c r="M214" s="59"/>
      <c r="S214" s="59"/>
      <c r="V214" s="59"/>
      <c r="W214" s="59"/>
      <c r="X214" s="59"/>
      <c r="Y214" s="59"/>
    </row>
    <row r="215" spans="3:25">
      <c r="C215" s="61"/>
      <c r="M215" s="59"/>
      <c r="S215" s="59"/>
      <c r="V215" s="59"/>
      <c r="W215" s="59"/>
      <c r="X215" s="59"/>
      <c r="Y215" s="59"/>
    </row>
    <row r="216" spans="3:25">
      <c r="C216" s="61"/>
      <c r="M216" s="59"/>
      <c r="S216" s="59"/>
      <c r="V216" s="59"/>
      <c r="W216" s="59"/>
      <c r="X216" s="59"/>
      <c r="Y216" s="59"/>
    </row>
    <row r="217" spans="3:25">
      <c r="C217" s="61"/>
      <c r="M217" s="59"/>
      <c r="S217" s="59"/>
      <c r="V217" s="59"/>
      <c r="W217" s="59"/>
      <c r="X217" s="59"/>
      <c r="Y217" s="59"/>
    </row>
    <row r="218" spans="3:25">
      <c r="C218" s="61"/>
      <c r="M218" s="59"/>
      <c r="S218" s="59"/>
      <c r="V218" s="59"/>
      <c r="W218" s="59"/>
      <c r="X218" s="59"/>
      <c r="Y218" s="59"/>
    </row>
    <row r="219" spans="3:25">
      <c r="C219" s="61"/>
      <c r="M219" s="59"/>
      <c r="S219" s="59"/>
      <c r="V219" s="59"/>
      <c r="W219" s="59"/>
      <c r="X219" s="59"/>
      <c r="Y219" s="59"/>
    </row>
    <row r="220" spans="3:25">
      <c r="C220" s="61"/>
      <c r="M220" s="59"/>
      <c r="S220" s="59"/>
      <c r="V220" s="59"/>
      <c r="W220" s="59"/>
      <c r="X220" s="59"/>
      <c r="Y220" s="59"/>
    </row>
    <row r="221" spans="3:25">
      <c r="C221" s="61"/>
      <c r="M221" s="59"/>
      <c r="S221" s="59"/>
      <c r="V221" s="59"/>
      <c r="W221" s="59"/>
      <c r="X221" s="59"/>
      <c r="Y221" s="59"/>
    </row>
    <row r="222" spans="3:25">
      <c r="C222" s="61"/>
      <c r="M222" s="59"/>
      <c r="S222" s="59"/>
      <c r="V222" s="59"/>
      <c r="W222" s="59"/>
      <c r="X222" s="59"/>
      <c r="Y222" s="59"/>
    </row>
    <row r="223" spans="3:25">
      <c r="C223" s="61"/>
      <c r="M223" s="59"/>
      <c r="S223" s="59"/>
      <c r="V223" s="59"/>
      <c r="W223" s="59"/>
      <c r="X223" s="59"/>
      <c r="Y223" s="59"/>
    </row>
    <row r="224" spans="3:25">
      <c r="C224" s="61"/>
      <c r="M224" s="59"/>
      <c r="S224" s="59"/>
      <c r="V224" s="59"/>
      <c r="W224" s="59"/>
      <c r="X224" s="59"/>
      <c r="Y224" s="59"/>
    </row>
    <row r="225" spans="3:25">
      <c r="C225" s="61"/>
      <c r="M225" s="59"/>
      <c r="S225" s="59"/>
      <c r="V225" s="59"/>
      <c r="W225" s="59"/>
      <c r="X225" s="59"/>
      <c r="Y225" s="59"/>
    </row>
    <row r="226" spans="3:25">
      <c r="C226" s="61"/>
      <c r="M226" s="59"/>
      <c r="S226" s="59"/>
      <c r="V226" s="59"/>
      <c r="W226" s="59"/>
      <c r="X226" s="59"/>
      <c r="Y226" s="59"/>
    </row>
    <row r="227" spans="3:25">
      <c r="C227" s="61"/>
      <c r="M227" s="59"/>
      <c r="S227" s="59"/>
      <c r="V227" s="59"/>
      <c r="W227" s="59"/>
      <c r="X227" s="59"/>
      <c r="Y227" s="59"/>
    </row>
    <row r="228" spans="3:25">
      <c r="C228" s="61"/>
      <c r="M228" s="59"/>
      <c r="S228" s="59"/>
      <c r="V228" s="59"/>
      <c r="W228" s="59"/>
      <c r="X228" s="59"/>
      <c r="Y228" s="59"/>
    </row>
    <row r="229" spans="3:25">
      <c r="C229" s="61"/>
      <c r="M229" s="59"/>
      <c r="S229" s="59"/>
      <c r="V229" s="59"/>
      <c r="W229" s="59"/>
      <c r="X229" s="59"/>
      <c r="Y229" s="59"/>
    </row>
    <row r="230" spans="3:25">
      <c r="C230" s="61"/>
      <c r="M230" s="59"/>
      <c r="S230" s="59"/>
      <c r="V230" s="59"/>
      <c r="W230" s="59"/>
      <c r="X230" s="59"/>
      <c r="Y230" s="59"/>
    </row>
    <row r="231" spans="3:25">
      <c r="C231" s="61"/>
      <c r="M231" s="59"/>
      <c r="S231" s="59"/>
      <c r="V231" s="59"/>
      <c r="W231" s="59"/>
      <c r="X231" s="59"/>
      <c r="Y231" s="59"/>
    </row>
    <row r="232" spans="3:25">
      <c r="C232" s="61"/>
      <c r="M232" s="59"/>
      <c r="S232" s="59"/>
      <c r="V232" s="59"/>
      <c r="W232" s="59"/>
      <c r="X232" s="59"/>
      <c r="Y232" s="59"/>
    </row>
    <row r="233" spans="3:25">
      <c r="C233" s="61"/>
      <c r="M233" s="59"/>
      <c r="S233" s="59"/>
      <c r="V233" s="59"/>
      <c r="W233" s="59"/>
      <c r="X233" s="59"/>
      <c r="Y233" s="59"/>
    </row>
    <row r="234" spans="3:25">
      <c r="C234" s="61"/>
      <c r="M234" s="59"/>
      <c r="S234" s="59"/>
      <c r="V234" s="59"/>
      <c r="W234" s="59"/>
      <c r="X234" s="59"/>
      <c r="Y234" s="59"/>
    </row>
    <row r="235" spans="3:25">
      <c r="C235" s="61"/>
      <c r="M235" s="59"/>
      <c r="S235" s="59"/>
      <c r="V235" s="59"/>
      <c r="W235" s="59"/>
      <c r="X235" s="59"/>
      <c r="Y235" s="59"/>
    </row>
    <row r="236" spans="3:25">
      <c r="C236" s="61"/>
      <c r="M236" s="59"/>
      <c r="S236" s="59"/>
      <c r="V236" s="59"/>
      <c r="W236" s="59"/>
      <c r="X236" s="59"/>
      <c r="Y236" s="59"/>
    </row>
    <row r="237" spans="3:25">
      <c r="C237" s="61"/>
      <c r="M237" s="59"/>
      <c r="S237" s="59"/>
      <c r="V237" s="59"/>
      <c r="W237" s="59"/>
      <c r="X237" s="59"/>
      <c r="Y237" s="59"/>
    </row>
    <row r="238" spans="3:25">
      <c r="C238" s="61"/>
      <c r="M238" s="59"/>
      <c r="S238" s="59"/>
      <c r="V238" s="59"/>
      <c r="W238" s="59"/>
      <c r="X238" s="59"/>
      <c r="Y238" s="59"/>
    </row>
    <row r="239" spans="3:25">
      <c r="C239" s="61"/>
      <c r="M239" s="59"/>
      <c r="S239" s="59"/>
      <c r="V239" s="59"/>
      <c r="W239" s="59"/>
      <c r="X239" s="59"/>
      <c r="Y239" s="59"/>
    </row>
    <row r="240" spans="3:25">
      <c r="C240" s="61"/>
      <c r="M240" s="59"/>
      <c r="S240" s="59"/>
      <c r="V240" s="59"/>
      <c r="W240" s="59"/>
      <c r="X240" s="59"/>
      <c r="Y240" s="59"/>
    </row>
    <row r="241" spans="3:25">
      <c r="C241" s="61"/>
      <c r="M241" s="59"/>
      <c r="S241" s="59"/>
      <c r="V241" s="59"/>
      <c r="W241" s="59"/>
      <c r="X241" s="59"/>
      <c r="Y241" s="59"/>
    </row>
    <row r="242" spans="3:25">
      <c r="C242" s="61"/>
      <c r="M242" s="59"/>
      <c r="S242" s="59"/>
      <c r="V242" s="59"/>
      <c r="W242" s="59"/>
      <c r="X242" s="59"/>
      <c r="Y242" s="59"/>
    </row>
    <row r="243" spans="3:25">
      <c r="C243" s="61"/>
      <c r="M243" s="59"/>
      <c r="S243" s="59"/>
      <c r="V243" s="59"/>
      <c r="W243" s="59"/>
      <c r="X243" s="59"/>
      <c r="Y243" s="59"/>
    </row>
    <row r="244" spans="3:25">
      <c r="C244" s="61"/>
      <c r="M244" s="59"/>
      <c r="S244" s="59"/>
      <c r="V244" s="59"/>
      <c r="W244" s="59"/>
      <c r="X244" s="59"/>
      <c r="Y244" s="59"/>
    </row>
    <row r="245" spans="3:25">
      <c r="C245" s="61"/>
      <c r="M245" s="59"/>
      <c r="S245" s="59"/>
      <c r="V245" s="59"/>
      <c r="W245" s="59"/>
      <c r="X245" s="59"/>
      <c r="Y245" s="59"/>
    </row>
    <row r="246" spans="3:25">
      <c r="C246" s="61"/>
      <c r="M246" s="59"/>
      <c r="S246" s="59"/>
      <c r="V246" s="59"/>
      <c r="W246" s="59"/>
      <c r="X246" s="59"/>
      <c r="Y246" s="59"/>
    </row>
    <row r="247" spans="3:25">
      <c r="C247" s="61"/>
      <c r="M247" s="59"/>
      <c r="S247" s="59"/>
      <c r="V247" s="59"/>
      <c r="W247" s="59"/>
      <c r="X247" s="59"/>
      <c r="Y247" s="59"/>
    </row>
    <row r="248" spans="3:25">
      <c r="C248" s="61"/>
      <c r="M248" s="59"/>
      <c r="S248" s="59"/>
      <c r="V248" s="59"/>
      <c r="W248" s="59"/>
      <c r="X248" s="59"/>
      <c r="Y248" s="59"/>
    </row>
    <row r="249" spans="3:25">
      <c r="C249" s="61"/>
      <c r="M249" s="59"/>
      <c r="S249" s="59"/>
      <c r="V249" s="59"/>
      <c r="W249" s="59"/>
      <c r="X249" s="59"/>
      <c r="Y249" s="59"/>
    </row>
    <row r="250" spans="3:25">
      <c r="C250" s="61"/>
      <c r="M250" s="59"/>
      <c r="S250" s="59"/>
      <c r="V250" s="59"/>
      <c r="W250" s="59"/>
      <c r="X250" s="59"/>
      <c r="Y250" s="59"/>
    </row>
    <row r="251" spans="3:25">
      <c r="C251" s="61"/>
      <c r="M251" s="59"/>
      <c r="S251" s="59"/>
      <c r="V251" s="59"/>
      <c r="W251" s="59"/>
      <c r="X251" s="59"/>
      <c r="Y251" s="59"/>
    </row>
    <row r="252" spans="3:25">
      <c r="C252" s="61"/>
      <c r="M252" s="59"/>
      <c r="S252" s="59"/>
      <c r="V252" s="59"/>
      <c r="W252" s="59"/>
      <c r="X252" s="59"/>
      <c r="Y252" s="59"/>
    </row>
    <row r="253" spans="3:25">
      <c r="C253" s="61"/>
      <c r="M253" s="59"/>
      <c r="S253" s="59"/>
      <c r="V253" s="59"/>
      <c r="W253" s="59"/>
      <c r="X253" s="59"/>
      <c r="Y253" s="59"/>
    </row>
    <row r="254" spans="3:25">
      <c r="C254" s="61"/>
      <c r="M254" s="59"/>
      <c r="S254" s="59"/>
      <c r="V254" s="59"/>
      <c r="W254" s="59"/>
      <c r="X254" s="59"/>
      <c r="Y254" s="59"/>
    </row>
    <row r="255" spans="3:25">
      <c r="C255" s="61"/>
      <c r="M255" s="59"/>
      <c r="S255" s="59"/>
      <c r="V255" s="59"/>
      <c r="W255" s="59"/>
      <c r="X255" s="59"/>
      <c r="Y255" s="59"/>
    </row>
    <row r="256" spans="3:25">
      <c r="C256" s="61"/>
      <c r="M256" s="59"/>
      <c r="S256" s="59"/>
      <c r="V256" s="59"/>
      <c r="W256" s="59"/>
      <c r="X256" s="59"/>
      <c r="Y256" s="59"/>
    </row>
    <row r="257" spans="3:25">
      <c r="C257" s="61"/>
      <c r="M257" s="59"/>
      <c r="S257" s="59"/>
      <c r="V257" s="59"/>
      <c r="W257" s="59"/>
      <c r="X257" s="59"/>
      <c r="Y257" s="59"/>
    </row>
    <row r="258" spans="3:25">
      <c r="C258" s="61"/>
      <c r="M258" s="59"/>
      <c r="S258" s="59"/>
      <c r="V258" s="59"/>
      <c r="W258" s="59"/>
      <c r="X258" s="59"/>
      <c r="Y258" s="59"/>
    </row>
    <row r="259" spans="3:25">
      <c r="C259" s="61"/>
      <c r="M259" s="59"/>
      <c r="S259" s="59"/>
      <c r="V259" s="59"/>
      <c r="W259" s="59"/>
      <c r="X259" s="59"/>
      <c r="Y259" s="59"/>
    </row>
    <row r="260" spans="3:25">
      <c r="C260" s="61"/>
      <c r="M260" s="59"/>
      <c r="S260" s="59"/>
      <c r="V260" s="59"/>
      <c r="W260" s="59"/>
      <c r="X260" s="59"/>
      <c r="Y260" s="59"/>
    </row>
    <row r="261" spans="3:25">
      <c r="C261" s="61"/>
      <c r="M261" s="59"/>
      <c r="S261" s="59"/>
      <c r="V261" s="59"/>
      <c r="W261" s="59"/>
      <c r="X261" s="59"/>
      <c r="Y261" s="59"/>
    </row>
    <row r="262" spans="3:25">
      <c r="C262" s="61"/>
      <c r="M262" s="59"/>
      <c r="S262" s="59"/>
      <c r="V262" s="59"/>
      <c r="W262" s="59"/>
      <c r="X262" s="59"/>
      <c r="Y262" s="59"/>
    </row>
    <row r="263" spans="3:25">
      <c r="C263" s="61"/>
      <c r="M263" s="59"/>
      <c r="S263" s="59"/>
      <c r="V263" s="59"/>
      <c r="W263" s="59"/>
      <c r="X263" s="59"/>
      <c r="Y263" s="59"/>
    </row>
    <row r="264" spans="3:25">
      <c r="C264" s="61"/>
      <c r="M264" s="59"/>
      <c r="S264" s="59"/>
      <c r="V264" s="59"/>
      <c r="W264" s="59"/>
      <c r="X264" s="59"/>
      <c r="Y264" s="59"/>
    </row>
    <row r="265" spans="3:25">
      <c r="C265" s="61"/>
      <c r="M265" s="59"/>
      <c r="S265" s="59"/>
      <c r="V265" s="59"/>
      <c r="W265" s="59"/>
      <c r="X265" s="59"/>
      <c r="Y265" s="59"/>
    </row>
    <row r="266" spans="3:25">
      <c r="C266" s="61"/>
      <c r="M266" s="59"/>
      <c r="S266" s="59"/>
      <c r="V266" s="59"/>
      <c r="W266" s="59"/>
      <c r="X266" s="59"/>
      <c r="Y266" s="59"/>
    </row>
    <row r="267" spans="3:25">
      <c r="C267" s="61"/>
      <c r="M267" s="59"/>
      <c r="S267" s="59"/>
      <c r="V267" s="59"/>
      <c r="W267" s="59"/>
      <c r="X267" s="59"/>
      <c r="Y267" s="59"/>
    </row>
    <row r="268" spans="3:25">
      <c r="C268" s="61"/>
      <c r="M268" s="59"/>
      <c r="S268" s="59"/>
      <c r="V268" s="59"/>
      <c r="W268" s="59"/>
      <c r="X268" s="59"/>
      <c r="Y268" s="59"/>
    </row>
    <row r="269" spans="3:25">
      <c r="C269" s="61"/>
      <c r="M269" s="59"/>
      <c r="S269" s="59"/>
      <c r="V269" s="59"/>
      <c r="W269" s="59"/>
      <c r="X269" s="59"/>
      <c r="Y269" s="59"/>
    </row>
    <row r="270" spans="3:25">
      <c r="C270" s="61"/>
      <c r="M270" s="59"/>
      <c r="S270" s="59"/>
      <c r="V270" s="59"/>
      <c r="W270" s="59"/>
      <c r="X270" s="59"/>
      <c r="Y270" s="59"/>
    </row>
    <row r="271" spans="3:25">
      <c r="C271" s="61"/>
      <c r="M271" s="59"/>
      <c r="S271" s="59"/>
      <c r="V271" s="59"/>
      <c r="W271" s="59"/>
      <c r="X271" s="59"/>
      <c r="Y271" s="59"/>
    </row>
    <row r="272" spans="3:25">
      <c r="C272" s="61"/>
      <c r="M272" s="59"/>
      <c r="S272" s="59"/>
      <c r="V272" s="59"/>
      <c r="W272" s="59"/>
      <c r="X272" s="59"/>
      <c r="Y272" s="59"/>
    </row>
    <row r="273" spans="3:25">
      <c r="C273" s="61"/>
      <c r="M273" s="59"/>
      <c r="S273" s="59"/>
      <c r="V273" s="59"/>
      <c r="W273" s="59"/>
      <c r="X273" s="59"/>
      <c r="Y273" s="59"/>
    </row>
    <row r="274" spans="3:25">
      <c r="C274" s="61"/>
      <c r="M274" s="59"/>
      <c r="S274" s="59"/>
      <c r="V274" s="59"/>
      <c r="W274" s="59"/>
      <c r="X274" s="59"/>
      <c r="Y274" s="59"/>
    </row>
    <row r="275" spans="3:25">
      <c r="C275" s="61"/>
      <c r="M275" s="59"/>
      <c r="S275" s="59"/>
      <c r="V275" s="59"/>
      <c r="W275" s="59"/>
      <c r="X275" s="59"/>
      <c r="Y275" s="59"/>
    </row>
    <row r="276" spans="3:25">
      <c r="C276" s="61"/>
      <c r="M276" s="59"/>
      <c r="S276" s="59"/>
      <c r="V276" s="59"/>
      <c r="W276" s="59"/>
      <c r="X276" s="59"/>
      <c r="Y276" s="59"/>
    </row>
    <row r="277" spans="3:25">
      <c r="C277" s="61"/>
      <c r="M277" s="59"/>
      <c r="S277" s="59"/>
      <c r="V277" s="59"/>
      <c r="W277" s="59"/>
      <c r="X277" s="59"/>
      <c r="Y277" s="59"/>
    </row>
    <row r="278" spans="3:25">
      <c r="C278" s="61"/>
      <c r="M278" s="59"/>
      <c r="S278" s="59"/>
      <c r="V278" s="59"/>
      <c r="W278" s="59"/>
      <c r="X278" s="59"/>
      <c r="Y278" s="59"/>
    </row>
    <row r="279" spans="3:25">
      <c r="C279" s="61"/>
      <c r="M279" s="59"/>
      <c r="S279" s="59"/>
      <c r="V279" s="59"/>
      <c r="W279" s="59"/>
      <c r="X279" s="59"/>
      <c r="Y279" s="59"/>
    </row>
    <row r="280" spans="3:25">
      <c r="C280" s="61"/>
      <c r="M280" s="59"/>
      <c r="S280" s="59"/>
      <c r="V280" s="59"/>
      <c r="W280" s="59"/>
      <c r="X280" s="59"/>
      <c r="Y280" s="59"/>
    </row>
    <row r="281" spans="3:25">
      <c r="C281" s="61"/>
      <c r="M281" s="59"/>
      <c r="S281" s="59"/>
      <c r="V281" s="59"/>
      <c r="W281" s="59"/>
      <c r="X281" s="59"/>
      <c r="Y281" s="59"/>
    </row>
    <row r="282" spans="3:25">
      <c r="C282" s="61"/>
      <c r="M282" s="59"/>
      <c r="S282" s="59"/>
      <c r="V282" s="59"/>
      <c r="W282" s="59"/>
      <c r="X282" s="59"/>
      <c r="Y282" s="59"/>
    </row>
    <row r="283" spans="3:25">
      <c r="C283" s="61"/>
      <c r="M283" s="59"/>
      <c r="S283" s="59"/>
      <c r="V283" s="59"/>
      <c r="W283" s="59"/>
      <c r="X283" s="59"/>
      <c r="Y283" s="59"/>
    </row>
    <row r="284" spans="3:25">
      <c r="C284" s="61"/>
      <c r="M284" s="59"/>
      <c r="S284" s="59"/>
      <c r="V284" s="59"/>
      <c r="W284" s="59"/>
      <c r="X284" s="59"/>
      <c r="Y284" s="59"/>
    </row>
    <row r="285" spans="3:25">
      <c r="C285" s="61"/>
      <c r="M285" s="59"/>
      <c r="S285" s="59"/>
      <c r="V285" s="59"/>
      <c r="W285" s="59"/>
      <c r="X285" s="59"/>
      <c r="Y285" s="59"/>
    </row>
    <row r="286" spans="3:25">
      <c r="C286" s="61"/>
      <c r="M286" s="59"/>
      <c r="S286" s="59"/>
      <c r="V286" s="59"/>
      <c r="W286" s="59"/>
      <c r="X286" s="59"/>
      <c r="Y286" s="59"/>
    </row>
    <row r="287" spans="3:25">
      <c r="C287" s="61"/>
      <c r="M287" s="59"/>
      <c r="S287" s="59"/>
      <c r="V287" s="59"/>
      <c r="W287" s="59"/>
      <c r="X287" s="59"/>
      <c r="Y287" s="59"/>
    </row>
    <row r="288" spans="3:25">
      <c r="C288" s="61"/>
      <c r="M288" s="59"/>
      <c r="S288" s="59"/>
      <c r="V288" s="59"/>
      <c r="W288" s="59"/>
      <c r="X288" s="59"/>
      <c r="Y288" s="59"/>
    </row>
    <row r="289" spans="3:25">
      <c r="C289" s="61"/>
      <c r="M289" s="59"/>
      <c r="S289" s="59"/>
      <c r="V289" s="59"/>
      <c r="W289" s="59"/>
      <c r="X289" s="59"/>
      <c r="Y289" s="59"/>
    </row>
    <row r="290" spans="3:25">
      <c r="C290" s="61"/>
      <c r="M290" s="59"/>
      <c r="S290" s="59"/>
      <c r="V290" s="59"/>
      <c r="W290" s="59"/>
      <c r="X290" s="59"/>
      <c r="Y290" s="59"/>
    </row>
    <row r="291" spans="3:25">
      <c r="C291" s="61"/>
      <c r="M291" s="59"/>
      <c r="S291" s="59"/>
      <c r="V291" s="59"/>
      <c r="W291" s="59"/>
      <c r="X291" s="59"/>
      <c r="Y291" s="59"/>
    </row>
    <row r="292" spans="3:25">
      <c r="C292" s="61"/>
      <c r="M292" s="59"/>
      <c r="S292" s="59"/>
      <c r="V292" s="59"/>
      <c r="W292" s="59"/>
      <c r="X292" s="59"/>
      <c r="Y292" s="59"/>
    </row>
    <row r="293" spans="3:25">
      <c r="C293" s="61"/>
      <c r="M293" s="59"/>
      <c r="S293" s="59"/>
      <c r="V293" s="59"/>
      <c r="W293" s="59"/>
      <c r="X293" s="59"/>
      <c r="Y293" s="59"/>
    </row>
    <row r="294" spans="3:25">
      <c r="C294" s="61"/>
      <c r="M294" s="59"/>
      <c r="S294" s="59"/>
      <c r="V294" s="59"/>
      <c r="W294" s="59"/>
      <c r="X294" s="59"/>
      <c r="Y294" s="59"/>
    </row>
    <row r="295" spans="3:25">
      <c r="C295" s="61"/>
      <c r="M295" s="59"/>
      <c r="S295" s="59"/>
      <c r="V295" s="59"/>
      <c r="W295" s="59"/>
      <c r="X295" s="59"/>
      <c r="Y295" s="59"/>
    </row>
    <row r="296" spans="3:25">
      <c r="C296" s="61"/>
      <c r="M296" s="59"/>
      <c r="S296" s="59"/>
      <c r="V296" s="59"/>
      <c r="W296" s="59"/>
      <c r="X296" s="59"/>
      <c r="Y296" s="59"/>
    </row>
    <row r="297" spans="3:25">
      <c r="C297" s="61"/>
      <c r="M297" s="59"/>
      <c r="S297" s="59"/>
      <c r="V297" s="59"/>
      <c r="W297" s="59"/>
      <c r="X297" s="59"/>
      <c r="Y297" s="59"/>
    </row>
    <row r="298" spans="3:25">
      <c r="C298" s="61"/>
      <c r="M298" s="59"/>
      <c r="S298" s="59"/>
      <c r="V298" s="59"/>
      <c r="W298" s="59"/>
      <c r="X298" s="59"/>
      <c r="Y298" s="59"/>
    </row>
    <row r="299" spans="3:25">
      <c r="C299" s="61"/>
      <c r="M299" s="59"/>
      <c r="S299" s="59"/>
      <c r="V299" s="59"/>
      <c r="W299" s="59"/>
      <c r="X299" s="59"/>
      <c r="Y299" s="59"/>
    </row>
    <row r="300" spans="3:25">
      <c r="C300" s="61"/>
      <c r="M300" s="59"/>
      <c r="S300" s="59"/>
      <c r="V300" s="59"/>
      <c r="W300" s="59"/>
      <c r="X300" s="59"/>
      <c r="Y300" s="59"/>
    </row>
    <row r="301" spans="3:25">
      <c r="C301" s="61"/>
      <c r="M301" s="59"/>
      <c r="S301" s="59"/>
      <c r="V301" s="59"/>
      <c r="W301" s="59"/>
      <c r="X301" s="59"/>
      <c r="Y301" s="59"/>
    </row>
    <row r="302" spans="3:25">
      <c r="C302" s="61"/>
      <c r="M302" s="59"/>
      <c r="S302" s="59"/>
      <c r="V302" s="59"/>
      <c r="W302" s="59"/>
      <c r="X302" s="59"/>
      <c r="Y302" s="59"/>
    </row>
    <row r="303" spans="3:25">
      <c r="C303" s="61"/>
      <c r="M303" s="59"/>
      <c r="S303" s="59"/>
      <c r="V303" s="59"/>
      <c r="W303" s="59"/>
      <c r="X303" s="59"/>
      <c r="Y303" s="59"/>
    </row>
    <row r="304" spans="3:25">
      <c r="C304" s="61"/>
      <c r="M304" s="59"/>
      <c r="S304" s="59"/>
      <c r="V304" s="59"/>
      <c r="W304" s="59"/>
      <c r="X304" s="59"/>
      <c r="Y304" s="59"/>
    </row>
    <row r="305" spans="3:25">
      <c r="C305" s="61"/>
      <c r="M305" s="59"/>
      <c r="S305" s="59"/>
      <c r="V305" s="59"/>
      <c r="W305" s="59"/>
      <c r="X305" s="59"/>
      <c r="Y305" s="59"/>
    </row>
    <row r="306" spans="3:25">
      <c r="C306" s="61"/>
      <c r="M306" s="59"/>
      <c r="S306" s="59"/>
      <c r="V306" s="59"/>
      <c r="W306" s="59"/>
      <c r="X306" s="59"/>
      <c r="Y306" s="59"/>
    </row>
    <row r="307" spans="3:25">
      <c r="C307" s="61"/>
      <c r="M307" s="59"/>
      <c r="S307" s="59"/>
      <c r="V307" s="59"/>
      <c r="W307" s="59"/>
      <c r="X307" s="59"/>
      <c r="Y307" s="59"/>
    </row>
    <row r="308" spans="3:25">
      <c r="C308" s="61"/>
      <c r="M308" s="59"/>
      <c r="S308" s="59"/>
      <c r="V308" s="59"/>
      <c r="W308" s="59"/>
      <c r="X308" s="59"/>
      <c r="Y308" s="59"/>
    </row>
    <row r="309" spans="3:25">
      <c r="C309" s="61"/>
      <c r="M309" s="59"/>
      <c r="S309" s="59"/>
      <c r="V309" s="59"/>
      <c r="W309" s="59"/>
      <c r="X309" s="59"/>
      <c r="Y309" s="59"/>
    </row>
    <row r="310" spans="3:25">
      <c r="C310" s="61"/>
      <c r="M310" s="59"/>
      <c r="S310" s="59"/>
      <c r="V310" s="59"/>
      <c r="W310" s="59"/>
      <c r="X310" s="59"/>
      <c r="Y310" s="59"/>
    </row>
    <row r="311" spans="3:25">
      <c r="C311" s="61"/>
      <c r="M311" s="59"/>
      <c r="S311" s="59"/>
      <c r="V311" s="59"/>
      <c r="W311" s="59"/>
      <c r="X311" s="59"/>
      <c r="Y311" s="59"/>
    </row>
    <row r="312" spans="3:25">
      <c r="C312" s="61"/>
      <c r="M312" s="59"/>
      <c r="S312" s="59"/>
      <c r="V312" s="59"/>
      <c r="W312" s="59"/>
      <c r="X312" s="59"/>
      <c r="Y312" s="59"/>
    </row>
    <row r="313" spans="3:25">
      <c r="C313" s="61"/>
      <c r="M313" s="59"/>
      <c r="S313" s="59"/>
      <c r="V313" s="59"/>
      <c r="W313" s="59"/>
      <c r="X313" s="59"/>
      <c r="Y313" s="59"/>
    </row>
    <row r="314" spans="3:25">
      <c r="C314" s="61"/>
      <c r="M314" s="59"/>
      <c r="S314" s="59"/>
      <c r="V314" s="59"/>
      <c r="W314" s="59"/>
      <c r="X314" s="59"/>
      <c r="Y314" s="59"/>
    </row>
    <row r="315" spans="3:25">
      <c r="C315" s="61"/>
      <c r="M315" s="59"/>
      <c r="S315" s="59"/>
      <c r="V315" s="59"/>
      <c r="W315" s="59"/>
      <c r="X315" s="59"/>
      <c r="Y315" s="59"/>
    </row>
    <row r="316" spans="3:25">
      <c r="C316" s="61"/>
      <c r="M316" s="59"/>
      <c r="S316" s="59"/>
      <c r="V316" s="59"/>
      <c r="W316" s="59"/>
      <c r="X316" s="59"/>
      <c r="Y316" s="59"/>
    </row>
    <row r="317" spans="3:25">
      <c r="C317" s="61"/>
      <c r="M317" s="59"/>
      <c r="S317" s="59"/>
      <c r="V317" s="59"/>
      <c r="W317" s="59"/>
      <c r="X317" s="59"/>
      <c r="Y317" s="59"/>
    </row>
    <row r="318" spans="3:25">
      <c r="C318" s="61"/>
      <c r="M318" s="59"/>
      <c r="S318" s="59"/>
      <c r="V318" s="59"/>
      <c r="W318" s="59"/>
      <c r="X318" s="59"/>
      <c r="Y318" s="59"/>
    </row>
    <row r="319" spans="3:25">
      <c r="C319" s="61"/>
      <c r="M319" s="59"/>
      <c r="S319" s="59"/>
      <c r="V319" s="59"/>
      <c r="W319" s="59"/>
      <c r="X319" s="59"/>
      <c r="Y319" s="59"/>
    </row>
    <row r="320" spans="3:25">
      <c r="C320" s="61"/>
      <c r="M320" s="59"/>
      <c r="S320" s="59"/>
      <c r="V320" s="59"/>
      <c r="W320" s="59"/>
      <c r="X320" s="59"/>
      <c r="Y320" s="59"/>
    </row>
    <row r="321" spans="3:25">
      <c r="C321" s="61"/>
      <c r="M321" s="59"/>
      <c r="S321" s="59"/>
      <c r="V321" s="59"/>
      <c r="W321" s="59"/>
      <c r="X321" s="59"/>
      <c r="Y321" s="59"/>
    </row>
    <row r="322" spans="3:25">
      <c r="C322" s="61"/>
      <c r="M322" s="59"/>
      <c r="S322" s="59"/>
      <c r="V322" s="59"/>
      <c r="W322" s="59"/>
      <c r="X322" s="59"/>
      <c r="Y322" s="59"/>
    </row>
    <row r="323" spans="3:25">
      <c r="C323" s="61"/>
      <c r="M323" s="59"/>
      <c r="S323" s="59"/>
      <c r="V323" s="59"/>
      <c r="W323" s="59"/>
      <c r="X323" s="59"/>
      <c r="Y323" s="59"/>
    </row>
    <row r="324" spans="3:25">
      <c r="C324" s="61"/>
      <c r="M324" s="59"/>
      <c r="S324" s="59"/>
      <c r="V324" s="59"/>
      <c r="W324" s="59"/>
      <c r="X324" s="59"/>
      <c r="Y324" s="59"/>
    </row>
    <row r="325" spans="3:25">
      <c r="C325" s="61"/>
      <c r="M325" s="59"/>
      <c r="S325" s="59"/>
      <c r="V325" s="59"/>
      <c r="W325" s="59"/>
      <c r="X325" s="59"/>
      <c r="Y325" s="59"/>
    </row>
    <row r="326" spans="3:25">
      <c r="C326" s="61"/>
      <c r="M326" s="59"/>
      <c r="S326" s="59"/>
      <c r="V326" s="59"/>
      <c r="W326" s="59"/>
      <c r="X326" s="59"/>
      <c r="Y326" s="59"/>
    </row>
    <row r="327" spans="3:25">
      <c r="C327" s="61"/>
      <c r="M327" s="59"/>
      <c r="S327" s="59"/>
      <c r="V327" s="59"/>
      <c r="W327" s="59"/>
      <c r="X327" s="59"/>
      <c r="Y327" s="59"/>
    </row>
    <row r="328" spans="3:25">
      <c r="C328" s="61"/>
      <c r="M328" s="59"/>
      <c r="S328" s="59"/>
      <c r="V328" s="59"/>
      <c r="W328" s="59"/>
      <c r="X328" s="59"/>
      <c r="Y328" s="59"/>
    </row>
    <row r="329" spans="3:25">
      <c r="C329" s="61"/>
      <c r="M329" s="59"/>
      <c r="S329" s="59"/>
      <c r="V329" s="59"/>
      <c r="W329" s="59"/>
      <c r="X329" s="59"/>
      <c r="Y329" s="59"/>
    </row>
    <row r="330" spans="3:25">
      <c r="C330" s="61"/>
      <c r="M330" s="59"/>
      <c r="S330" s="59"/>
      <c r="V330" s="59"/>
      <c r="W330" s="59"/>
      <c r="X330" s="59"/>
      <c r="Y330" s="59"/>
    </row>
    <row r="331" spans="3:25">
      <c r="C331" s="61"/>
      <c r="M331" s="59"/>
      <c r="S331" s="59"/>
      <c r="V331" s="59"/>
      <c r="W331" s="59"/>
      <c r="X331" s="59"/>
      <c r="Y331" s="59"/>
    </row>
    <row r="332" spans="3:25">
      <c r="C332" s="61"/>
      <c r="M332" s="59"/>
      <c r="S332" s="59"/>
      <c r="V332" s="59"/>
      <c r="W332" s="59"/>
      <c r="X332" s="59"/>
      <c r="Y332" s="59"/>
    </row>
    <row r="333" spans="3:25">
      <c r="C333" s="61"/>
      <c r="M333" s="59"/>
      <c r="S333" s="59"/>
      <c r="V333" s="59"/>
      <c r="W333" s="59"/>
      <c r="X333" s="59"/>
      <c r="Y333" s="59"/>
    </row>
    <row r="334" spans="3:25">
      <c r="C334" s="61"/>
      <c r="M334" s="59"/>
      <c r="S334" s="59"/>
      <c r="V334" s="59"/>
      <c r="W334" s="59"/>
      <c r="X334" s="59"/>
      <c r="Y334" s="59"/>
    </row>
    <row r="335" spans="3:25">
      <c r="C335" s="61"/>
      <c r="M335" s="59"/>
      <c r="S335" s="59"/>
      <c r="V335" s="59"/>
      <c r="W335" s="59"/>
      <c r="X335" s="59"/>
      <c r="Y335" s="59"/>
    </row>
    <row r="336" spans="3:25">
      <c r="C336" s="61"/>
      <c r="M336" s="59"/>
      <c r="S336" s="59"/>
      <c r="V336" s="59"/>
      <c r="W336" s="59"/>
      <c r="X336" s="59"/>
      <c r="Y336" s="59"/>
    </row>
    <row r="337" spans="3:25">
      <c r="C337" s="61"/>
      <c r="M337" s="59"/>
      <c r="S337" s="59"/>
      <c r="V337" s="59"/>
      <c r="W337" s="59"/>
      <c r="X337" s="59"/>
      <c r="Y337" s="59"/>
    </row>
    <row r="338" spans="3:25">
      <c r="C338" s="61"/>
      <c r="M338" s="59"/>
      <c r="S338" s="59"/>
      <c r="V338" s="59"/>
      <c r="W338" s="59"/>
      <c r="X338" s="59"/>
      <c r="Y338" s="59"/>
    </row>
    <row r="339" spans="3:25">
      <c r="C339" s="61"/>
      <c r="M339" s="59"/>
      <c r="S339" s="59"/>
      <c r="V339" s="59"/>
      <c r="W339" s="59"/>
      <c r="X339" s="59"/>
      <c r="Y339" s="59"/>
    </row>
    <row r="340" spans="3:25">
      <c r="C340" s="61"/>
      <c r="M340" s="59"/>
      <c r="S340" s="59"/>
      <c r="V340" s="59"/>
      <c r="W340" s="59"/>
      <c r="X340" s="59"/>
      <c r="Y340" s="59"/>
    </row>
    <row r="341" spans="3:25">
      <c r="C341" s="61"/>
      <c r="M341" s="59"/>
      <c r="S341" s="59"/>
      <c r="V341" s="59"/>
      <c r="W341" s="59"/>
      <c r="X341" s="59"/>
      <c r="Y341" s="59"/>
    </row>
    <row r="342" spans="3:25">
      <c r="C342" s="61"/>
      <c r="M342" s="59"/>
      <c r="S342" s="59"/>
      <c r="V342" s="59"/>
      <c r="W342" s="59"/>
      <c r="X342" s="59"/>
      <c r="Y342" s="59"/>
    </row>
    <row r="343" spans="3:25">
      <c r="C343" s="61"/>
      <c r="M343" s="59"/>
      <c r="S343" s="59"/>
      <c r="V343" s="59"/>
      <c r="W343" s="59"/>
      <c r="X343" s="59"/>
      <c r="Y343" s="59"/>
    </row>
    <row r="344" spans="3:25">
      <c r="C344" s="61"/>
      <c r="M344" s="59"/>
      <c r="S344" s="59"/>
      <c r="V344" s="59"/>
      <c r="W344" s="59"/>
      <c r="X344" s="59"/>
      <c r="Y344" s="59"/>
    </row>
    <row r="345" spans="3:25">
      <c r="C345" s="61"/>
      <c r="M345" s="59"/>
      <c r="S345" s="59"/>
      <c r="V345" s="59"/>
      <c r="W345" s="59"/>
      <c r="X345" s="59"/>
      <c r="Y345" s="59"/>
    </row>
    <row r="346" spans="3:25">
      <c r="C346" s="61"/>
      <c r="M346" s="59"/>
      <c r="S346" s="59"/>
      <c r="V346" s="59"/>
      <c r="W346" s="59"/>
      <c r="X346" s="59"/>
      <c r="Y346" s="59"/>
    </row>
    <row r="347" spans="3:25">
      <c r="C347" s="61"/>
      <c r="M347" s="59"/>
      <c r="S347" s="59"/>
      <c r="V347" s="59"/>
      <c r="W347" s="59"/>
      <c r="X347" s="59"/>
      <c r="Y347" s="59"/>
    </row>
    <row r="348" spans="3:25">
      <c r="C348" s="61"/>
      <c r="M348" s="59"/>
      <c r="S348" s="59"/>
      <c r="V348" s="59"/>
      <c r="W348" s="59"/>
      <c r="X348" s="59"/>
      <c r="Y348" s="59"/>
    </row>
    <row r="349" spans="3:25">
      <c r="C349" s="61"/>
      <c r="M349" s="59"/>
      <c r="S349" s="59"/>
      <c r="V349" s="59"/>
      <c r="W349" s="59"/>
      <c r="X349" s="59"/>
      <c r="Y349" s="59"/>
    </row>
    <row r="350" spans="3:25">
      <c r="C350" s="61"/>
      <c r="M350" s="59"/>
      <c r="S350" s="59"/>
      <c r="V350" s="59"/>
      <c r="W350" s="59"/>
      <c r="X350" s="59"/>
      <c r="Y350" s="59"/>
    </row>
    <row r="351" spans="3:25">
      <c r="C351" s="61"/>
      <c r="M351" s="59"/>
      <c r="S351" s="59"/>
      <c r="V351" s="59"/>
      <c r="W351" s="59"/>
      <c r="X351" s="59"/>
      <c r="Y351" s="59"/>
    </row>
    <row r="352" spans="3:25">
      <c r="C352" s="61"/>
      <c r="M352" s="59"/>
      <c r="S352" s="59"/>
      <c r="V352" s="59"/>
      <c r="W352" s="59"/>
      <c r="X352" s="59"/>
      <c r="Y352" s="59"/>
    </row>
    <row r="353" spans="3:25">
      <c r="C353" s="61"/>
      <c r="M353" s="59"/>
      <c r="S353" s="59"/>
      <c r="V353" s="59"/>
      <c r="W353" s="59"/>
      <c r="X353" s="59"/>
      <c r="Y353" s="59"/>
    </row>
    <row r="354" spans="3:25">
      <c r="C354" s="61"/>
      <c r="M354" s="59"/>
      <c r="S354" s="59"/>
      <c r="V354" s="59"/>
      <c r="W354" s="59"/>
      <c r="X354" s="59"/>
      <c r="Y354" s="59"/>
    </row>
    <row r="355" spans="3:25">
      <c r="C355" s="61"/>
      <c r="M355" s="59"/>
      <c r="S355" s="59"/>
      <c r="V355" s="59"/>
      <c r="W355" s="59"/>
      <c r="X355" s="59"/>
      <c r="Y355" s="59"/>
    </row>
    <row r="356" spans="3:25">
      <c r="C356" s="61"/>
      <c r="M356" s="59"/>
      <c r="S356" s="59"/>
      <c r="V356" s="59"/>
      <c r="W356" s="59"/>
      <c r="X356" s="59"/>
      <c r="Y356" s="59"/>
    </row>
    <row r="357" spans="3:25">
      <c r="C357" s="61"/>
      <c r="M357" s="59"/>
      <c r="S357" s="59"/>
      <c r="V357" s="59"/>
      <c r="W357" s="59"/>
      <c r="X357" s="59"/>
      <c r="Y357" s="59"/>
    </row>
    <row r="358" spans="3:25">
      <c r="C358" s="61"/>
      <c r="M358" s="59"/>
      <c r="S358" s="59"/>
      <c r="V358" s="59"/>
      <c r="W358" s="59"/>
      <c r="X358" s="59"/>
      <c r="Y358" s="59"/>
    </row>
    <row r="359" spans="3:25">
      <c r="C359" s="61"/>
      <c r="M359" s="59"/>
      <c r="S359" s="59"/>
      <c r="V359" s="59"/>
      <c r="W359" s="59"/>
      <c r="X359" s="59"/>
      <c r="Y359" s="59"/>
    </row>
    <row r="360" spans="3:25">
      <c r="C360" s="61"/>
      <c r="M360" s="59"/>
      <c r="S360" s="59"/>
      <c r="V360" s="59"/>
      <c r="W360" s="59"/>
      <c r="X360" s="59"/>
      <c r="Y360" s="59"/>
    </row>
    <row r="361" spans="3:25">
      <c r="C361" s="61"/>
      <c r="M361" s="59"/>
      <c r="S361" s="59"/>
      <c r="V361" s="59"/>
      <c r="W361" s="59"/>
      <c r="X361" s="59"/>
      <c r="Y361" s="59"/>
    </row>
    <row r="362" spans="3:25">
      <c r="C362" s="61"/>
      <c r="M362" s="59"/>
      <c r="S362" s="59"/>
      <c r="V362" s="59"/>
      <c r="W362" s="59"/>
      <c r="X362" s="59"/>
      <c r="Y362" s="59"/>
    </row>
    <row r="363" spans="3:25">
      <c r="C363" s="61"/>
      <c r="M363" s="59"/>
      <c r="S363" s="59"/>
      <c r="V363" s="59"/>
      <c r="W363" s="59"/>
      <c r="X363" s="59"/>
      <c r="Y363" s="59"/>
    </row>
    <row r="364" spans="3:25">
      <c r="C364" s="61"/>
      <c r="M364" s="59"/>
      <c r="S364" s="59"/>
      <c r="V364" s="59"/>
      <c r="W364" s="59"/>
      <c r="X364" s="59"/>
      <c r="Y364" s="59"/>
    </row>
    <row r="365" spans="3:25">
      <c r="C365" s="61"/>
      <c r="M365" s="59"/>
      <c r="S365" s="59"/>
      <c r="V365" s="59"/>
      <c r="W365" s="59"/>
      <c r="X365" s="59"/>
      <c r="Y365" s="59"/>
    </row>
    <row r="366" spans="3:25">
      <c r="C366" s="61"/>
      <c r="M366" s="59"/>
      <c r="S366" s="59"/>
      <c r="V366" s="59"/>
      <c r="W366" s="59"/>
      <c r="X366" s="59"/>
      <c r="Y366" s="59"/>
    </row>
    <row r="367" spans="3:25">
      <c r="C367" s="61"/>
      <c r="M367" s="59"/>
      <c r="S367" s="59"/>
      <c r="V367" s="59"/>
      <c r="W367" s="59"/>
      <c r="X367" s="59"/>
      <c r="Y367" s="59"/>
    </row>
    <row r="368" spans="3:25">
      <c r="C368" s="61"/>
      <c r="M368" s="59"/>
      <c r="S368" s="59"/>
      <c r="V368" s="59"/>
      <c r="W368" s="59"/>
      <c r="X368" s="59"/>
      <c r="Y368" s="59"/>
    </row>
    <row r="369" spans="3:25">
      <c r="C369" s="61"/>
      <c r="M369" s="59"/>
      <c r="S369" s="59"/>
      <c r="V369" s="59"/>
      <c r="W369" s="59"/>
      <c r="X369" s="59"/>
      <c r="Y369" s="59"/>
    </row>
    <row r="370" spans="3:25">
      <c r="C370" s="61"/>
      <c r="M370" s="59"/>
      <c r="S370" s="59"/>
      <c r="V370" s="59"/>
      <c r="W370" s="59"/>
      <c r="X370" s="59"/>
      <c r="Y370" s="59"/>
    </row>
    <row r="371" spans="3:25">
      <c r="C371" s="61"/>
      <c r="M371" s="59"/>
      <c r="S371" s="59"/>
      <c r="V371" s="59"/>
      <c r="W371" s="59"/>
      <c r="X371" s="59"/>
      <c r="Y371" s="59"/>
    </row>
    <row r="372" spans="3:25">
      <c r="C372" s="61"/>
      <c r="M372" s="59"/>
      <c r="S372" s="59"/>
      <c r="V372" s="59"/>
      <c r="W372" s="59"/>
      <c r="X372" s="59"/>
      <c r="Y372" s="59"/>
    </row>
    <row r="373" spans="3:25">
      <c r="C373" s="61"/>
      <c r="M373" s="59"/>
      <c r="S373" s="59"/>
      <c r="V373" s="59"/>
      <c r="W373" s="59"/>
      <c r="X373" s="59"/>
      <c r="Y373" s="59"/>
    </row>
    <row r="374" spans="3:25">
      <c r="C374" s="61"/>
      <c r="M374" s="59"/>
      <c r="S374" s="59"/>
      <c r="V374" s="59"/>
      <c r="W374" s="59"/>
      <c r="X374" s="59"/>
      <c r="Y374" s="59"/>
    </row>
    <row r="375" spans="3:25">
      <c r="C375" s="61"/>
      <c r="M375" s="59"/>
      <c r="S375" s="59"/>
      <c r="V375" s="59"/>
      <c r="W375" s="59"/>
      <c r="X375" s="59"/>
      <c r="Y375" s="59"/>
    </row>
    <row r="376" spans="3:25">
      <c r="C376" s="61"/>
      <c r="M376" s="59"/>
      <c r="S376" s="59"/>
      <c r="V376" s="59"/>
      <c r="W376" s="59"/>
      <c r="X376" s="59"/>
      <c r="Y376" s="59"/>
    </row>
    <row r="377" spans="3:25">
      <c r="C377" s="61"/>
      <c r="M377" s="59"/>
      <c r="S377" s="59"/>
      <c r="V377" s="59"/>
      <c r="W377" s="59"/>
      <c r="X377" s="59"/>
      <c r="Y377" s="59"/>
    </row>
    <row r="378" spans="3:25">
      <c r="C378" s="61"/>
      <c r="M378" s="59"/>
      <c r="S378" s="59"/>
      <c r="V378" s="59"/>
      <c r="W378" s="59"/>
      <c r="X378" s="59"/>
      <c r="Y378" s="59"/>
    </row>
    <row r="379" spans="3:25">
      <c r="C379" s="61"/>
      <c r="M379" s="59"/>
      <c r="S379" s="59"/>
      <c r="V379" s="59"/>
      <c r="W379" s="59"/>
      <c r="X379" s="59"/>
      <c r="Y379" s="59"/>
    </row>
    <row r="380" spans="3:25">
      <c r="C380" s="61"/>
      <c r="M380" s="59"/>
      <c r="S380" s="59"/>
      <c r="V380" s="59"/>
      <c r="W380" s="59"/>
      <c r="X380" s="59"/>
      <c r="Y380" s="59"/>
    </row>
    <row r="381" spans="3:25">
      <c r="C381" s="61"/>
      <c r="M381" s="59"/>
      <c r="S381" s="59"/>
      <c r="V381" s="59"/>
      <c r="W381" s="59"/>
      <c r="X381" s="59"/>
      <c r="Y381" s="59"/>
    </row>
    <row r="382" spans="3:25">
      <c r="C382" s="61"/>
      <c r="M382" s="59"/>
      <c r="S382" s="59"/>
      <c r="V382" s="59"/>
      <c r="W382" s="59"/>
      <c r="X382" s="59"/>
      <c r="Y382" s="59"/>
    </row>
    <row r="383" spans="3:25">
      <c r="C383" s="61"/>
      <c r="M383" s="59"/>
      <c r="S383" s="59"/>
      <c r="V383" s="59"/>
      <c r="W383" s="59"/>
      <c r="X383" s="59"/>
      <c r="Y383" s="59"/>
    </row>
    <row r="384" spans="3:25">
      <c r="C384" s="61"/>
      <c r="M384" s="59"/>
      <c r="S384" s="59"/>
      <c r="V384" s="59"/>
      <c r="W384" s="59"/>
      <c r="X384" s="59"/>
      <c r="Y384" s="59"/>
    </row>
    <row r="385" spans="3:25">
      <c r="C385" s="61"/>
      <c r="M385" s="59"/>
      <c r="S385" s="59"/>
      <c r="V385" s="59"/>
      <c r="W385" s="59"/>
      <c r="X385" s="59"/>
      <c r="Y385" s="59"/>
    </row>
    <row r="386" spans="3:25">
      <c r="C386" s="61"/>
      <c r="M386" s="59"/>
      <c r="S386" s="59"/>
      <c r="V386" s="59"/>
      <c r="W386" s="59"/>
      <c r="X386" s="59"/>
      <c r="Y386" s="59"/>
    </row>
    <row r="387" spans="3:25">
      <c r="C387" s="61"/>
      <c r="M387" s="59"/>
      <c r="S387" s="59"/>
      <c r="V387" s="59"/>
      <c r="W387" s="59"/>
      <c r="X387" s="59"/>
      <c r="Y387" s="59"/>
    </row>
    <row r="388" spans="3:25">
      <c r="C388" s="61"/>
      <c r="M388" s="59"/>
      <c r="S388" s="59"/>
      <c r="V388" s="59"/>
      <c r="W388" s="59"/>
      <c r="X388" s="59"/>
      <c r="Y388" s="59"/>
    </row>
    <row r="389" spans="3:25">
      <c r="C389" s="61"/>
      <c r="M389" s="59"/>
      <c r="S389" s="59"/>
      <c r="V389" s="59"/>
      <c r="W389" s="59"/>
      <c r="X389" s="59"/>
      <c r="Y389" s="59"/>
    </row>
    <row r="390" spans="3:25">
      <c r="C390" s="61"/>
      <c r="M390" s="59"/>
      <c r="S390" s="59"/>
      <c r="V390" s="59"/>
      <c r="W390" s="59"/>
      <c r="X390" s="59"/>
      <c r="Y390" s="59"/>
    </row>
    <row r="391" spans="3:25">
      <c r="C391" s="61"/>
      <c r="M391" s="59"/>
      <c r="S391" s="59"/>
      <c r="V391" s="59"/>
      <c r="W391" s="59"/>
      <c r="X391" s="59"/>
      <c r="Y391" s="59"/>
    </row>
    <row r="392" spans="3:25">
      <c r="C392" s="61"/>
      <c r="M392" s="59"/>
      <c r="S392" s="59"/>
      <c r="V392" s="59"/>
      <c r="W392" s="59"/>
      <c r="X392" s="59"/>
      <c r="Y392" s="59"/>
    </row>
    <row r="393" spans="3:25">
      <c r="C393" s="61"/>
      <c r="M393" s="59"/>
      <c r="S393" s="59"/>
      <c r="V393" s="59"/>
      <c r="W393" s="59"/>
      <c r="X393" s="59"/>
      <c r="Y393" s="59"/>
    </row>
    <row r="394" spans="3:25">
      <c r="C394" s="61"/>
      <c r="M394" s="59"/>
      <c r="S394" s="59"/>
      <c r="V394" s="59"/>
      <c r="W394" s="59"/>
      <c r="X394" s="59"/>
      <c r="Y394" s="59"/>
    </row>
    <row r="395" spans="3:25">
      <c r="C395" s="61"/>
      <c r="M395" s="59"/>
      <c r="S395" s="59"/>
      <c r="V395" s="59"/>
      <c r="W395" s="59"/>
      <c r="X395" s="59"/>
      <c r="Y395" s="59"/>
    </row>
    <row r="396" spans="3:25">
      <c r="C396" s="61"/>
      <c r="M396" s="59"/>
      <c r="S396" s="59"/>
      <c r="V396" s="59"/>
      <c r="W396" s="59"/>
      <c r="X396" s="59"/>
      <c r="Y396" s="59"/>
    </row>
    <row r="397" spans="3:25">
      <c r="C397" s="61"/>
      <c r="M397" s="59"/>
      <c r="S397" s="59"/>
      <c r="V397" s="59"/>
      <c r="W397" s="59"/>
      <c r="X397" s="59"/>
      <c r="Y397" s="59"/>
    </row>
    <row r="398" spans="3:25">
      <c r="C398" s="61"/>
      <c r="M398" s="59"/>
      <c r="S398" s="59"/>
      <c r="V398" s="59"/>
      <c r="W398" s="59"/>
      <c r="X398" s="59"/>
      <c r="Y398" s="59"/>
    </row>
    <row r="399" spans="3:25">
      <c r="C399" s="61"/>
      <c r="M399" s="59"/>
      <c r="S399" s="59"/>
      <c r="V399" s="59"/>
      <c r="W399" s="59"/>
      <c r="X399" s="59"/>
      <c r="Y399" s="59"/>
    </row>
    <row r="400" spans="3:25">
      <c r="C400" s="61"/>
      <c r="M400" s="59"/>
      <c r="S400" s="59"/>
      <c r="V400" s="59"/>
      <c r="W400" s="59"/>
      <c r="X400" s="59"/>
      <c r="Y400" s="59"/>
    </row>
    <row r="401" spans="3:25">
      <c r="C401" s="61"/>
      <c r="M401" s="59"/>
      <c r="S401" s="59"/>
      <c r="V401" s="59"/>
      <c r="W401" s="59"/>
      <c r="X401" s="59"/>
      <c r="Y401" s="59"/>
    </row>
    <row r="402" spans="3:25">
      <c r="C402" s="61"/>
      <c r="M402" s="59"/>
      <c r="S402" s="59"/>
      <c r="V402" s="59"/>
      <c r="W402" s="59"/>
      <c r="X402" s="59"/>
      <c r="Y402" s="59"/>
    </row>
    <row r="403" spans="3:25">
      <c r="C403" s="61"/>
      <c r="M403" s="59"/>
      <c r="S403" s="59"/>
      <c r="V403" s="59"/>
      <c r="W403" s="59"/>
      <c r="X403" s="59"/>
      <c r="Y403" s="59"/>
    </row>
    <row r="404" spans="3:25">
      <c r="C404" s="61"/>
      <c r="M404" s="59"/>
      <c r="S404" s="59"/>
      <c r="V404" s="59"/>
      <c r="W404" s="59"/>
      <c r="X404" s="59"/>
      <c r="Y404" s="59"/>
    </row>
    <row r="405" spans="3:25">
      <c r="C405" s="61"/>
      <c r="M405" s="59"/>
      <c r="S405" s="59"/>
      <c r="V405" s="59"/>
      <c r="W405" s="59"/>
      <c r="X405" s="59"/>
      <c r="Y405" s="59"/>
    </row>
    <row r="406" spans="3:25">
      <c r="C406" s="61"/>
      <c r="M406" s="59"/>
      <c r="S406" s="59"/>
      <c r="V406" s="59"/>
      <c r="W406" s="59"/>
      <c r="X406" s="59"/>
      <c r="Y406" s="59"/>
    </row>
    <row r="407" spans="3:25">
      <c r="C407" s="61"/>
      <c r="M407" s="59"/>
      <c r="S407" s="59"/>
      <c r="V407" s="59"/>
      <c r="W407" s="59"/>
      <c r="X407" s="59"/>
      <c r="Y407" s="59"/>
    </row>
    <row r="408" spans="3:25">
      <c r="C408" s="61"/>
      <c r="M408" s="59"/>
      <c r="S408" s="59"/>
      <c r="V408" s="59"/>
      <c r="W408" s="59"/>
      <c r="X408" s="59"/>
      <c r="Y408" s="59"/>
    </row>
    <row r="409" spans="3:25">
      <c r="C409" s="61"/>
      <c r="M409" s="59"/>
      <c r="S409" s="59"/>
      <c r="V409" s="59"/>
      <c r="W409" s="59"/>
      <c r="X409" s="59"/>
      <c r="Y409" s="59"/>
    </row>
    <row r="410" spans="3:25">
      <c r="C410" s="61"/>
      <c r="M410" s="59"/>
      <c r="S410" s="59"/>
      <c r="V410" s="59"/>
      <c r="W410" s="59"/>
      <c r="X410" s="59"/>
      <c r="Y410" s="59"/>
    </row>
    <row r="411" spans="3:25">
      <c r="C411" s="61"/>
      <c r="M411" s="59"/>
      <c r="S411" s="59"/>
      <c r="V411" s="59"/>
      <c r="W411" s="59"/>
      <c r="X411" s="59"/>
      <c r="Y411" s="59"/>
    </row>
    <row r="412" spans="3:25">
      <c r="C412" s="61"/>
      <c r="M412" s="59"/>
      <c r="S412" s="59"/>
      <c r="V412" s="59"/>
      <c r="W412" s="59"/>
      <c r="X412" s="59"/>
      <c r="Y412" s="59"/>
    </row>
    <row r="413" spans="3:25">
      <c r="C413" s="61"/>
      <c r="M413" s="59"/>
      <c r="S413" s="59"/>
      <c r="V413" s="59"/>
      <c r="W413" s="59"/>
      <c r="X413" s="59"/>
      <c r="Y413" s="59"/>
    </row>
    <row r="414" spans="3:25">
      <c r="C414" s="61"/>
      <c r="M414" s="59"/>
      <c r="S414" s="59"/>
      <c r="V414" s="59"/>
      <c r="W414" s="59"/>
      <c r="X414" s="59"/>
      <c r="Y414" s="59"/>
    </row>
    <row r="415" spans="3:25">
      <c r="C415" s="61"/>
      <c r="M415" s="59"/>
      <c r="S415" s="59"/>
      <c r="V415" s="59"/>
      <c r="W415" s="59"/>
      <c r="X415" s="59"/>
      <c r="Y415" s="59"/>
    </row>
    <row r="416" spans="3:25">
      <c r="C416" s="61"/>
      <c r="M416" s="59"/>
      <c r="S416" s="59"/>
      <c r="V416" s="59"/>
      <c r="W416" s="59"/>
      <c r="X416" s="59"/>
      <c r="Y416" s="59"/>
    </row>
    <row r="417" spans="3:25">
      <c r="C417" s="61"/>
      <c r="M417" s="59"/>
      <c r="S417" s="59"/>
      <c r="V417" s="59"/>
      <c r="W417" s="59"/>
      <c r="X417" s="59"/>
      <c r="Y417" s="59"/>
    </row>
    <row r="418" spans="3:25">
      <c r="C418" s="61"/>
      <c r="M418" s="59"/>
      <c r="S418" s="59"/>
      <c r="V418" s="59"/>
      <c r="W418" s="59"/>
      <c r="X418" s="59"/>
      <c r="Y418" s="59"/>
    </row>
    <row r="419" spans="3:25">
      <c r="C419" s="61"/>
      <c r="M419" s="59"/>
      <c r="S419" s="59"/>
      <c r="V419" s="59"/>
      <c r="W419" s="59"/>
      <c r="X419" s="59"/>
      <c r="Y419" s="59"/>
    </row>
    <row r="420" spans="3:25">
      <c r="C420" s="61"/>
      <c r="M420" s="59"/>
      <c r="S420" s="59"/>
      <c r="V420" s="59"/>
      <c r="W420" s="59"/>
      <c r="X420" s="59"/>
      <c r="Y420" s="59"/>
    </row>
    <row r="421" spans="3:25">
      <c r="C421" s="61"/>
      <c r="M421" s="59"/>
      <c r="S421" s="59"/>
      <c r="V421" s="59"/>
      <c r="W421" s="59"/>
      <c r="X421" s="59"/>
      <c r="Y421" s="59"/>
    </row>
    <row r="422" spans="3:25">
      <c r="C422" s="61"/>
      <c r="M422" s="59"/>
      <c r="S422" s="59"/>
      <c r="V422" s="59"/>
      <c r="W422" s="59"/>
      <c r="X422" s="59"/>
      <c r="Y422" s="59"/>
    </row>
    <row r="423" spans="3:25">
      <c r="C423" s="61"/>
      <c r="M423" s="59"/>
      <c r="S423" s="59"/>
      <c r="V423" s="59"/>
      <c r="W423" s="59"/>
      <c r="X423" s="59"/>
      <c r="Y423" s="59"/>
    </row>
    <row r="424" spans="3:25">
      <c r="C424" s="61"/>
      <c r="M424" s="59"/>
      <c r="S424" s="59"/>
      <c r="V424" s="59"/>
      <c r="W424" s="59"/>
      <c r="X424" s="59"/>
      <c r="Y424" s="59"/>
    </row>
    <row r="425" spans="3:25">
      <c r="C425" s="61"/>
      <c r="M425" s="59"/>
      <c r="S425" s="59"/>
      <c r="V425" s="59"/>
      <c r="W425" s="59"/>
      <c r="X425" s="59"/>
      <c r="Y425" s="59"/>
    </row>
    <row r="426" spans="3:25">
      <c r="C426" s="61"/>
      <c r="M426" s="59"/>
      <c r="S426" s="59"/>
      <c r="V426" s="59"/>
      <c r="W426" s="59"/>
      <c r="X426" s="59"/>
      <c r="Y426" s="59"/>
    </row>
    <row r="427" spans="3:25">
      <c r="C427" s="61"/>
      <c r="M427" s="59"/>
      <c r="S427" s="59"/>
      <c r="V427" s="59"/>
      <c r="W427" s="59"/>
      <c r="X427" s="59"/>
      <c r="Y427" s="59"/>
    </row>
    <row r="428" spans="3:25">
      <c r="C428" s="61"/>
      <c r="M428" s="59"/>
      <c r="S428" s="59"/>
      <c r="V428" s="59"/>
      <c r="W428" s="59"/>
      <c r="X428" s="59"/>
      <c r="Y428" s="59"/>
    </row>
    <row r="429" spans="3:25">
      <c r="C429" s="61"/>
      <c r="M429" s="59"/>
      <c r="S429" s="59"/>
      <c r="V429" s="59"/>
      <c r="W429" s="59"/>
      <c r="X429" s="59"/>
      <c r="Y429" s="59"/>
    </row>
    <row r="430" spans="3:25">
      <c r="C430" s="61"/>
      <c r="M430" s="59"/>
      <c r="S430" s="59"/>
      <c r="V430" s="59"/>
      <c r="W430" s="59"/>
      <c r="X430" s="59"/>
      <c r="Y430" s="59"/>
    </row>
    <row r="431" spans="3:25">
      <c r="C431" s="61"/>
      <c r="M431" s="59"/>
      <c r="S431" s="59"/>
      <c r="V431" s="59"/>
      <c r="W431" s="59"/>
      <c r="X431" s="59"/>
      <c r="Y431" s="59"/>
    </row>
    <row r="432" spans="3:25">
      <c r="C432" s="61"/>
      <c r="M432" s="59"/>
      <c r="S432" s="59"/>
      <c r="V432" s="59"/>
      <c r="W432" s="59"/>
      <c r="X432" s="59"/>
      <c r="Y432" s="59"/>
    </row>
    <row r="433" spans="3:25">
      <c r="C433" s="61"/>
      <c r="M433" s="59"/>
      <c r="S433" s="59"/>
      <c r="V433" s="59"/>
      <c r="W433" s="59"/>
      <c r="X433" s="59"/>
      <c r="Y433" s="59"/>
    </row>
    <row r="434" spans="3:25">
      <c r="C434" s="61"/>
      <c r="M434" s="59"/>
      <c r="S434" s="59"/>
      <c r="V434" s="59"/>
      <c r="W434" s="59"/>
      <c r="X434" s="59"/>
      <c r="Y434" s="59"/>
    </row>
    <row r="435" spans="3:25">
      <c r="C435" s="61"/>
      <c r="M435" s="59"/>
      <c r="S435" s="59"/>
      <c r="V435" s="59"/>
      <c r="W435" s="59"/>
      <c r="X435" s="59"/>
      <c r="Y435" s="59"/>
    </row>
    <row r="436" spans="3:25">
      <c r="C436" s="61"/>
      <c r="M436" s="59"/>
      <c r="S436" s="59"/>
      <c r="V436" s="59"/>
      <c r="W436" s="59"/>
      <c r="X436" s="59"/>
      <c r="Y436" s="59"/>
    </row>
    <row r="437" spans="3:25">
      <c r="C437" s="61"/>
      <c r="M437" s="59"/>
      <c r="S437" s="59"/>
      <c r="V437" s="59"/>
      <c r="W437" s="59"/>
      <c r="X437" s="59"/>
      <c r="Y437" s="59"/>
    </row>
    <row r="438" spans="3:25">
      <c r="C438" s="61"/>
      <c r="M438" s="59"/>
      <c r="S438" s="59"/>
      <c r="V438" s="59"/>
      <c r="W438" s="59"/>
      <c r="X438" s="59"/>
      <c r="Y438" s="59"/>
    </row>
    <row r="439" spans="3:25">
      <c r="C439" s="61"/>
      <c r="M439" s="59"/>
      <c r="S439" s="59"/>
      <c r="V439" s="59"/>
      <c r="W439" s="59"/>
      <c r="X439" s="59"/>
      <c r="Y439" s="59"/>
    </row>
    <row r="440" spans="3:25">
      <c r="C440" s="61"/>
      <c r="M440" s="59"/>
      <c r="S440" s="59"/>
      <c r="V440" s="59"/>
      <c r="W440" s="59"/>
      <c r="X440" s="59"/>
      <c r="Y440" s="59"/>
    </row>
    <row r="441" spans="3:25">
      <c r="C441" s="61"/>
      <c r="M441" s="59"/>
      <c r="S441" s="59"/>
      <c r="V441" s="59"/>
      <c r="W441" s="59"/>
      <c r="X441" s="59"/>
      <c r="Y441" s="59"/>
    </row>
    <row r="442" spans="3:25">
      <c r="C442" s="61"/>
      <c r="M442" s="59"/>
      <c r="S442" s="59"/>
      <c r="V442" s="59"/>
      <c r="W442" s="59"/>
      <c r="X442" s="59"/>
      <c r="Y442" s="59"/>
    </row>
    <row r="443" spans="3:25">
      <c r="C443" s="61"/>
      <c r="M443" s="59"/>
      <c r="S443" s="59"/>
      <c r="V443" s="59"/>
      <c r="W443" s="59"/>
      <c r="X443" s="59"/>
      <c r="Y443" s="59"/>
    </row>
    <row r="444" spans="3:25">
      <c r="C444" s="61"/>
      <c r="M444" s="59"/>
      <c r="S444" s="59"/>
      <c r="V444" s="59"/>
      <c r="W444" s="59"/>
      <c r="X444" s="59"/>
      <c r="Y444" s="59"/>
    </row>
    <row r="445" spans="3:25">
      <c r="C445" s="61"/>
      <c r="M445" s="59"/>
      <c r="S445" s="59"/>
      <c r="V445" s="59"/>
      <c r="W445" s="59"/>
      <c r="X445" s="59"/>
      <c r="Y445" s="59"/>
    </row>
    <row r="446" spans="3:25">
      <c r="C446" s="61"/>
      <c r="M446" s="59"/>
      <c r="S446" s="59"/>
      <c r="V446" s="59"/>
      <c r="W446" s="59"/>
      <c r="X446" s="59"/>
      <c r="Y446" s="59"/>
    </row>
    <row r="447" spans="3:25">
      <c r="C447" s="61"/>
      <c r="M447" s="59"/>
      <c r="S447" s="59"/>
      <c r="V447" s="59"/>
      <c r="W447" s="59"/>
      <c r="X447" s="59"/>
      <c r="Y447" s="59"/>
    </row>
    <row r="448" spans="3:25">
      <c r="C448" s="61"/>
      <c r="M448" s="59"/>
      <c r="S448" s="59"/>
      <c r="V448" s="59"/>
      <c r="W448" s="59"/>
      <c r="X448" s="59"/>
      <c r="Y448" s="59"/>
    </row>
    <row r="449" spans="3:25">
      <c r="C449" s="61"/>
      <c r="M449" s="59"/>
      <c r="S449" s="59"/>
      <c r="V449" s="59"/>
      <c r="W449" s="59"/>
      <c r="X449" s="59"/>
      <c r="Y449" s="59"/>
    </row>
    <row r="450" spans="3:25">
      <c r="C450" s="61"/>
      <c r="M450" s="59"/>
      <c r="S450" s="59"/>
      <c r="V450" s="59"/>
      <c r="W450" s="59"/>
      <c r="X450" s="59"/>
      <c r="Y450" s="59"/>
    </row>
    <row r="451" spans="3:25">
      <c r="C451" s="61"/>
      <c r="M451" s="59"/>
      <c r="S451" s="59"/>
      <c r="V451" s="59"/>
      <c r="W451" s="59"/>
      <c r="X451" s="59"/>
      <c r="Y451" s="59"/>
    </row>
    <row r="452" spans="3:25">
      <c r="C452" s="61"/>
      <c r="M452" s="59"/>
      <c r="S452" s="59"/>
      <c r="V452" s="59"/>
      <c r="W452" s="59"/>
      <c r="X452" s="59"/>
      <c r="Y452" s="59"/>
    </row>
    <row r="453" spans="3:25">
      <c r="C453" s="61"/>
      <c r="M453" s="59"/>
      <c r="S453" s="59"/>
      <c r="V453" s="59"/>
      <c r="W453" s="59"/>
      <c r="X453" s="59"/>
      <c r="Y453" s="59"/>
    </row>
    <row r="454" spans="3:25">
      <c r="C454" s="61"/>
      <c r="M454" s="59"/>
      <c r="S454" s="59"/>
      <c r="V454" s="59"/>
      <c r="W454" s="59"/>
      <c r="X454" s="59"/>
      <c r="Y454" s="59"/>
    </row>
    <row r="455" spans="3:25">
      <c r="C455" s="61"/>
      <c r="M455" s="59"/>
      <c r="S455" s="59"/>
      <c r="V455" s="59"/>
      <c r="W455" s="59"/>
      <c r="X455" s="59"/>
      <c r="Y455" s="59"/>
    </row>
    <row r="456" spans="3:25">
      <c r="C456" s="61"/>
      <c r="M456" s="59"/>
      <c r="S456" s="59"/>
      <c r="V456" s="59"/>
      <c r="W456" s="59"/>
      <c r="X456" s="59"/>
      <c r="Y456" s="59"/>
    </row>
    <row r="457" spans="3:25">
      <c r="C457" s="61"/>
      <c r="M457" s="59"/>
      <c r="S457" s="59"/>
      <c r="V457" s="59"/>
      <c r="W457" s="59"/>
      <c r="X457" s="59"/>
      <c r="Y457" s="59"/>
    </row>
    <row r="458" spans="3:25">
      <c r="C458" s="61"/>
      <c r="M458" s="59"/>
      <c r="S458" s="59"/>
      <c r="V458" s="59"/>
      <c r="W458" s="59"/>
      <c r="X458" s="59"/>
      <c r="Y458" s="59"/>
    </row>
    <row r="459" spans="3:25">
      <c r="C459" s="61"/>
      <c r="M459" s="59"/>
      <c r="S459" s="59"/>
      <c r="V459" s="59"/>
      <c r="W459" s="59"/>
      <c r="X459" s="59"/>
      <c r="Y459" s="59"/>
    </row>
    <row r="460" spans="3:25">
      <c r="C460" s="61"/>
      <c r="M460" s="59"/>
      <c r="S460" s="59"/>
      <c r="V460" s="59"/>
      <c r="W460" s="59"/>
      <c r="X460" s="59"/>
      <c r="Y460" s="59"/>
    </row>
    <row r="461" spans="3:25">
      <c r="C461" s="61"/>
      <c r="M461" s="59"/>
      <c r="S461" s="59"/>
      <c r="V461" s="59"/>
      <c r="W461" s="59"/>
      <c r="X461" s="59"/>
      <c r="Y461" s="59"/>
    </row>
    <row r="462" spans="3:25">
      <c r="C462" s="61"/>
      <c r="M462" s="59"/>
      <c r="S462" s="59"/>
      <c r="V462" s="59"/>
      <c r="W462" s="59"/>
      <c r="X462" s="59"/>
      <c r="Y462" s="59"/>
    </row>
    <row r="463" spans="3:25">
      <c r="C463" s="61"/>
      <c r="M463" s="59"/>
      <c r="S463" s="59"/>
      <c r="V463" s="59"/>
      <c r="W463" s="59"/>
      <c r="X463" s="59"/>
      <c r="Y463" s="59"/>
    </row>
    <row r="464" spans="3:25">
      <c r="C464" s="61"/>
      <c r="M464" s="59"/>
      <c r="S464" s="59"/>
      <c r="V464" s="59"/>
      <c r="W464" s="59"/>
      <c r="X464" s="59"/>
      <c r="Y464" s="59"/>
    </row>
    <row r="465" spans="3:25">
      <c r="C465" s="61"/>
      <c r="M465" s="59"/>
      <c r="S465" s="59"/>
      <c r="V465" s="59"/>
      <c r="W465" s="59"/>
      <c r="X465" s="59"/>
      <c r="Y465" s="59"/>
    </row>
    <row r="466" spans="3:25">
      <c r="C466" s="61"/>
      <c r="M466" s="59"/>
      <c r="S466" s="59"/>
      <c r="V466" s="59"/>
      <c r="W466" s="59"/>
      <c r="X466" s="59"/>
      <c r="Y466" s="59"/>
    </row>
    <row r="467" spans="3:25">
      <c r="C467" s="61"/>
      <c r="M467" s="59"/>
      <c r="S467" s="59"/>
      <c r="V467" s="59"/>
      <c r="W467" s="59"/>
      <c r="X467" s="59"/>
      <c r="Y467" s="59"/>
    </row>
    <row r="468" spans="3:25">
      <c r="C468" s="61"/>
      <c r="M468" s="59"/>
      <c r="S468" s="59"/>
      <c r="V468" s="59"/>
      <c r="W468" s="59"/>
      <c r="X468" s="59"/>
      <c r="Y468" s="59"/>
    </row>
    <row r="469" spans="3:25">
      <c r="C469" s="61"/>
      <c r="M469" s="59"/>
      <c r="S469" s="59"/>
      <c r="V469" s="59"/>
      <c r="W469" s="59"/>
      <c r="X469" s="59"/>
      <c r="Y469" s="59"/>
    </row>
    <row r="470" spans="3:25">
      <c r="C470" s="61"/>
      <c r="M470" s="59"/>
      <c r="S470" s="59"/>
      <c r="V470" s="59"/>
      <c r="W470" s="59"/>
      <c r="X470" s="59"/>
      <c r="Y470" s="59"/>
    </row>
    <row r="471" spans="3:25">
      <c r="C471" s="61"/>
      <c r="M471" s="59"/>
      <c r="S471" s="59"/>
      <c r="V471" s="59"/>
      <c r="W471" s="59"/>
      <c r="X471" s="59"/>
      <c r="Y471" s="59"/>
    </row>
    <row r="472" spans="3:25">
      <c r="C472" s="61"/>
      <c r="M472" s="59"/>
      <c r="S472" s="59"/>
      <c r="V472" s="59"/>
      <c r="W472" s="59"/>
      <c r="X472" s="59"/>
      <c r="Y472" s="59"/>
    </row>
    <row r="473" spans="3:25">
      <c r="C473" s="61"/>
      <c r="M473" s="59"/>
      <c r="S473" s="59"/>
      <c r="V473" s="59"/>
      <c r="W473" s="59"/>
      <c r="X473" s="59"/>
      <c r="Y473" s="59"/>
    </row>
    <row r="474" spans="3:25">
      <c r="C474" s="61"/>
      <c r="M474" s="59"/>
      <c r="S474" s="59"/>
      <c r="V474" s="59"/>
      <c r="W474" s="59"/>
      <c r="X474" s="59"/>
      <c r="Y474" s="59"/>
    </row>
    <row r="475" spans="3:25">
      <c r="C475" s="61"/>
      <c r="M475" s="59"/>
      <c r="S475" s="59"/>
      <c r="V475" s="59"/>
      <c r="W475" s="59"/>
      <c r="X475" s="59"/>
      <c r="Y475" s="59"/>
    </row>
    <row r="476" spans="3:25">
      <c r="C476" s="61"/>
      <c r="M476" s="59"/>
      <c r="S476" s="59"/>
      <c r="V476" s="59"/>
      <c r="W476" s="59"/>
      <c r="X476" s="59"/>
      <c r="Y476" s="59"/>
    </row>
    <row r="477" spans="3:25">
      <c r="C477" s="61"/>
      <c r="M477" s="59"/>
      <c r="S477" s="59"/>
      <c r="V477" s="59"/>
      <c r="W477" s="59"/>
      <c r="X477" s="59"/>
      <c r="Y477" s="59"/>
    </row>
    <row r="478" spans="3:25">
      <c r="C478" s="61"/>
      <c r="M478" s="59"/>
      <c r="S478" s="59"/>
      <c r="V478" s="59"/>
      <c r="W478" s="59"/>
      <c r="X478" s="59"/>
      <c r="Y478" s="59"/>
    </row>
    <row r="479" spans="3:25">
      <c r="C479" s="61"/>
      <c r="M479" s="59"/>
      <c r="S479" s="59"/>
      <c r="V479" s="59"/>
      <c r="W479" s="59"/>
      <c r="X479" s="59"/>
      <c r="Y479" s="59"/>
    </row>
    <row r="480" spans="3:25">
      <c r="C480" s="61"/>
      <c r="M480" s="59"/>
      <c r="S480" s="59"/>
      <c r="V480" s="59"/>
      <c r="W480" s="59"/>
      <c r="X480" s="59"/>
      <c r="Y480" s="59"/>
    </row>
    <row r="481" spans="3:25">
      <c r="C481" s="61"/>
      <c r="M481" s="59"/>
      <c r="S481" s="59"/>
      <c r="V481" s="59"/>
      <c r="W481" s="59"/>
      <c r="X481" s="59"/>
      <c r="Y481" s="59"/>
    </row>
    <row r="482" spans="3:25">
      <c r="C482" s="61"/>
      <c r="M482" s="59"/>
      <c r="S482" s="59"/>
      <c r="V482" s="59"/>
      <c r="W482" s="59"/>
      <c r="X482" s="59"/>
      <c r="Y482" s="59"/>
    </row>
    <row r="483" spans="3:25">
      <c r="C483" s="61"/>
      <c r="M483" s="59"/>
      <c r="S483" s="59"/>
      <c r="V483" s="59"/>
      <c r="W483" s="59"/>
      <c r="X483" s="59"/>
      <c r="Y483" s="59"/>
    </row>
    <row r="484" spans="3:25">
      <c r="C484" s="61"/>
      <c r="M484" s="59"/>
      <c r="S484" s="59"/>
      <c r="V484" s="59"/>
      <c r="W484" s="59"/>
      <c r="X484" s="59"/>
      <c r="Y484" s="59"/>
    </row>
    <row r="485" spans="3:25">
      <c r="C485" s="61"/>
      <c r="M485" s="59"/>
      <c r="S485" s="59"/>
      <c r="V485" s="59"/>
      <c r="W485" s="59"/>
      <c r="X485" s="59"/>
      <c r="Y485" s="59"/>
    </row>
    <row r="486" spans="3:25">
      <c r="C486" s="61"/>
      <c r="M486" s="59"/>
      <c r="S486" s="59"/>
      <c r="V486" s="59"/>
      <c r="W486" s="59"/>
      <c r="X486" s="59"/>
      <c r="Y486" s="59"/>
    </row>
    <row r="487" spans="3:25">
      <c r="C487" s="61"/>
      <c r="M487" s="59"/>
      <c r="S487" s="59"/>
      <c r="V487" s="59"/>
      <c r="W487" s="59"/>
      <c r="X487" s="59"/>
      <c r="Y487" s="59"/>
    </row>
    <row r="488" spans="3:25">
      <c r="C488" s="61"/>
      <c r="M488" s="59"/>
      <c r="S488" s="59"/>
      <c r="V488" s="59"/>
      <c r="W488" s="59"/>
      <c r="X488" s="59"/>
      <c r="Y488" s="59"/>
    </row>
    <row r="489" spans="3:25">
      <c r="C489" s="61"/>
      <c r="M489" s="59"/>
      <c r="S489" s="59"/>
      <c r="V489" s="59"/>
      <c r="W489" s="59"/>
      <c r="X489" s="59"/>
      <c r="Y489" s="59"/>
    </row>
    <row r="490" spans="3:25">
      <c r="C490" s="61"/>
      <c r="M490" s="59"/>
      <c r="S490" s="59"/>
      <c r="V490" s="59"/>
      <c r="W490" s="59"/>
      <c r="X490" s="59"/>
      <c r="Y490" s="59"/>
    </row>
    <row r="491" spans="3:25">
      <c r="C491" s="61"/>
      <c r="M491" s="59"/>
      <c r="S491" s="59"/>
      <c r="V491" s="59"/>
      <c r="W491" s="59"/>
      <c r="X491" s="59"/>
      <c r="Y491" s="59"/>
    </row>
    <row r="492" spans="3:25">
      <c r="C492" s="61"/>
      <c r="M492" s="59"/>
      <c r="S492" s="59"/>
      <c r="V492" s="59"/>
      <c r="W492" s="59"/>
      <c r="X492" s="59"/>
      <c r="Y492" s="59"/>
    </row>
    <row r="493" spans="3:25">
      <c r="C493" s="61"/>
      <c r="M493" s="59"/>
      <c r="S493" s="59"/>
      <c r="V493" s="59"/>
      <c r="W493" s="59"/>
      <c r="X493" s="59"/>
      <c r="Y493" s="59"/>
    </row>
    <row r="494" spans="3:25">
      <c r="C494" s="61"/>
      <c r="M494" s="59"/>
      <c r="S494" s="59"/>
      <c r="V494" s="59"/>
      <c r="W494" s="59"/>
      <c r="X494" s="59"/>
      <c r="Y494" s="59"/>
    </row>
    <row r="495" spans="3:25">
      <c r="C495" s="61"/>
      <c r="M495" s="59"/>
      <c r="S495" s="59"/>
      <c r="V495" s="59"/>
      <c r="W495" s="59"/>
      <c r="X495" s="59"/>
      <c r="Y495" s="59"/>
    </row>
    <row r="496" spans="3:25">
      <c r="C496" s="61"/>
      <c r="M496" s="59"/>
      <c r="S496" s="59"/>
      <c r="V496" s="59"/>
      <c r="W496" s="59"/>
      <c r="X496" s="59"/>
      <c r="Y496" s="59"/>
    </row>
    <row r="497" spans="3:25">
      <c r="C497" s="61"/>
      <c r="M497" s="59"/>
      <c r="S497" s="59"/>
      <c r="V497" s="59"/>
      <c r="W497" s="59"/>
      <c r="X497" s="59"/>
      <c r="Y497" s="59"/>
    </row>
    <row r="498" spans="3:25">
      <c r="C498" s="61"/>
      <c r="M498" s="59"/>
      <c r="S498" s="59"/>
      <c r="V498" s="59"/>
      <c r="W498" s="59"/>
      <c r="X498" s="59"/>
      <c r="Y498" s="59"/>
    </row>
    <row r="499" spans="3:25">
      <c r="C499" s="61"/>
      <c r="M499" s="59"/>
      <c r="S499" s="59"/>
      <c r="V499" s="59"/>
      <c r="W499" s="59"/>
      <c r="X499" s="59"/>
      <c r="Y499" s="59"/>
    </row>
    <row r="500" spans="3:25">
      <c r="C500" s="61"/>
      <c r="M500" s="59"/>
      <c r="S500" s="59"/>
      <c r="V500" s="59"/>
      <c r="W500" s="59"/>
      <c r="X500" s="59"/>
      <c r="Y500" s="59"/>
    </row>
    <row r="501" spans="3:25">
      <c r="C501" s="61"/>
      <c r="M501" s="59"/>
      <c r="S501" s="59"/>
      <c r="V501" s="59"/>
      <c r="W501" s="59"/>
      <c r="X501" s="59"/>
      <c r="Y501" s="59"/>
    </row>
    <row r="502" spans="3:25">
      <c r="C502" s="61"/>
      <c r="M502" s="59"/>
      <c r="S502" s="59"/>
      <c r="V502" s="59"/>
      <c r="W502" s="59"/>
      <c r="X502" s="59"/>
      <c r="Y502" s="59"/>
    </row>
    <row r="503" spans="3:25">
      <c r="C503" s="61"/>
      <c r="M503" s="59"/>
      <c r="S503" s="59"/>
      <c r="V503" s="59"/>
      <c r="W503" s="59"/>
      <c r="X503" s="59"/>
      <c r="Y503" s="59"/>
    </row>
    <row r="504" spans="3:25">
      <c r="C504" s="61"/>
      <c r="M504" s="59"/>
      <c r="S504" s="59"/>
      <c r="V504" s="59"/>
      <c r="W504" s="59"/>
      <c r="X504" s="59"/>
      <c r="Y504" s="59"/>
    </row>
    <row r="505" spans="3:25">
      <c r="C505" s="61"/>
      <c r="M505" s="59"/>
      <c r="S505" s="59"/>
      <c r="V505" s="59"/>
      <c r="W505" s="59"/>
      <c r="X505" s="59"/>
      <c r="Y505" s="59"/>
    </row>
    <row r="506" spans="3:25">
      <c r="C506" s="61"/>
      <c r="M506" s="59"/>
      <c r="S506" s="59"/>
      <c r="V506" s="59"/>
      <c r="W506" s="59"/>
      <c r="X506" s="59"/>
      <c r="Y506" s="59"/>
    </row>
    <row r="507" spans="3:25">
      <c r="C507" s="61"/>
      <c r="M507" s="59"/>
      <c r="S507" s="59"/>
      <c r="V507" s="59"/>
      <c r="W507" s="59"/>
      <c r="X507" s="59"/>
      <c r="Y507" s="59"/>
    </row>
    <row r="508" spans="3:25">
      <c r="C508" s="61"/>
      <c r="M508" s="59"/>
      <c r="S508" s="59"/>
      <c r="V508" s="59"/>
      <c r="W508" s="59"/>
      <c r="X508" s="59"/>
      <c r="Y508" s="59"/>
    </row>
    <row r="509" spans="3:25">
      <c r="C509" s="61"/>
      <c r="M509" s="59"/>
      <c r="S509" s="59"/>
      <c r="V509" s="59"/>
      <c r="W509" s="59"/>
      <c r="X509" s="59"/>
      <c r="Y509" s="59"/>
    </row>
    <row r="510" spans="3:25">
      <c r="C510" s="61"/>
      <c r="M510" s="59"/>
      <c r="S510" s="59"/>
      <c r="V510" s="59"/>
      <c r="W510" s="59"/>
      <c r="X510" s="59"/>
      <c r="Y510" s="59"/>
    </row>
    <row r="511" spans="3:25">
      <c r="C511" s="61"/>
      <c r="M511" s="59"/>
      <c r="S511" s="59"/>
      <c r="V511" s="59"/>
      <c r="W511" s="59"/>
      <c r="X511" s="59"/>
      <c r="Y511" s="59"/>
    </row>
    <row r="512" spans="3:25">
      <c r="C512" s="61"/>
      <c r="M512" s="59"/>
      <c r="S512" s="59"/>
      <c r="V512" s="59"/>
      <c r="W512" s="59"/>
      <c r="X512" s="59"/>
      <c r="Y512" s="59"/>
    </row>
    <row r="513" spans="3:25">
      <c r="C513" s="61"/>
      <c r="M513" s="59"/>
      <c r="S513" s="59"/>
      <c r="V513" s="59"/>
      <c r="W513" s="59"/>
      <c r="X513" s="59"/>
      <c r="Y513" s="59"/>
    </row>
    <row r="514" spans="3:25">
      <c r="C514" s="61"/>
      <c r="M514" s="59"/>
      <c r="S514" s="59"/>
      <c r="V514" s="59"/>
      <c r="W514" s="59"/>
      <c r="X514" s="59"/>
      <c r="Y514" s="59"/>
    </row>
    <row r="515" spans="3:25">
      <c r="C515" s="61"/>
      <c r="M515" s="59"/>
      <c r="S515" s="59"/>
      <c r="V515" s="59"/>
      <c r="W515" s="59"/>
      <c r="X515" s="59"/>
      <c r="Y515" s="59"/>
    </row>
    <row r="516" spans="3:25">
      <c r="C516" s="61"/>
      <c r="M516" s="59"/>
      <c r="S516" s="59"/>
      <c r="V516" s="59"/>
      <c r="W516" s="59"/>
      <c r="X516" s="59"/>
      <c r="Y516" s="59"/>
    </row>
    <row r="517" spans="3:25">
      <c r="C517" s="61"/>
      <c r="M517" s="59"/>
      <c r="S517" s="59"/>
      <c r="V517" s="59"/>
      <c r="W517" s="59"/>
      <c r="X517" s="59"/>
      <c r="Y517" s="59"/>
    </row>
    <row r="518" spans="3:25">
      <c r="C518" s="61"/>
      <c r="M518" s="59"/>
      <c r="S518" s="59"/>
      <c r="V518" s="59"/>
      <c r="W518" s="59"/>
      <c r="X518" s="59"/>
      <c r="Y518" s="59"/>
    </row>
    <row r="519" spans="3:25">
      <c r="C519" s="61"/>
      <c r="M519" s="59"/>
      <c r="S519" s="59"/>
      <c r="V519" s="59"/>
      <c r="W519" s="59"/>
      <c r="X519" s="59"/>
      <c r="Y519" s="59"/>
    </row>
    <row r="520" spans="3:25">
      <c r="C520" s="61"/>
      <c r="M520" s="59"/>
      <c r="S520" s="59"/>
      <c r="V520" s="59"/>
      <c r="W520" s="59"/>
      <c r="X520" s="59"/>
      <c r="Y520" s="59"/>
    </row>
    <row r="521" spans="3:25">
      <c r="C521" s="61"/>
      <c r="M521" s="59"/>
      <c r="S521" s="59"/>
      <c r="V521" s="59"/>
      <c r="W521" s="59"/>
      <c r="X521" s="59"/>
      <c r="Y521" s="59"/>
    </row>
    <row r="522" spans="3:25">
      <c r="C522" s="61"/>
      <c r="M522" s="59"/>
      <c r="S522" s="59"/>
      <c r="V522" s="59"/>
      <c r="W522" s="59"/>
      <c r="X522" s="59"/>
      <c r="Y522" s="59"/>
    </row>
    <row r="523" spans="3:25">
      <c r="C523" s="61"/>
      <c r="M523" s="59"/>
      <c r="S523" s="59"/>
      <c r="V523" s="59"/>
      <c r="W523" s="59"/>
      <c r="X523" s="59"/>
      <c r="Y523" s="59"/>
    </row>
    <row r="524" spans="3:25">
      <c r="C524" s="61"/>
      <c r="M524" s="59"/>
      <c r="S524" s="59"/>
      <c r="V524" s="59"/>
      <c r="W524" s="59"/>
      <c r="X524" s="59"/>
      <c r="Y524" s="59"/>
    </row>
    <row r="525" spans="3:25">
      <c r="C525" s="61"/>
      <c r="M525" s="59"/>
      <c r="S525" s="59"/>
      <c r="V525" s="59"/>
      <c r="W525" s="59"/>
      <c r="X525" s="59"/>
      <c r="Y525" s="59"/>
    </row>
    <row r="526" spans="3:25">
      <c r="C526" s="61"/>
      <c r="M526" s="59"/>
      <c r="S526" s="59"/>
      <c r="V526" s="59"/>
      <c r="W526" s="59"/>
      <c r="X526" s="59"/>
      <c r="Y526" s="59"/>
    </row>
    <row r="527" spans="3:25">
      <c r="C527" s="61"/>
      <c r="M527" s="59"/>
      <c r="S527" s="59"/>
      <c r="V527" s="59"/>
      <c r="W527" s="59"/>
      <c r="X527" s="59"/>
      <c r="Y527" s="59"/>
    </row>
    <row r="528" spans="3:25">
      <c r="C528" s="61"/>
      <c r="M528" s="59"/>
      <c r="S528" s="59"/>
      <c r="V528" s="59"/>
      <c r="W528" s="59"/>
      <c r="X528" s="59"/>
      <c r="Y528" s="59"/>
    </row>
    <row r="529" spans="3:25">
      <c r="C529" s="61"/>
      <c r="M529" s="59"/>
      <c r="S529" s="59"/>
      <c r="V529" s="59"/>
      <c r="W529" s="59"/>
      <c r="X529" s="59"/>
      <c r="Y529" s="59"/>
    </row>
    <row r="530" spans="3:25">
      <c r="C530" s="61"/>
      <c r="M530" s="59"/>
      <c r="S530" s="59"/>
      <c r="V530" s="59"/>
      <c r="W530" s="59"/>
      <c r="X530" s="59"/>
      <c r="Y530" s="59"/>
    </row>
    <row r="531" spans="3:25">
      <c r="C531" s="61"/>
      <c r="M531" s="59"/>
      <c r="S531" s="59"/>
      <c r="V531" s="59"/>
      <c r="W531" s="59"/>
      <c r="X531" s="59"/>
      <c r="Y531" s="59"/>
    </row>
    <row r="532" spans="3:25">
      <c r="C532" s="61"/>
      <c r="M532" s="59"/>
      <c r="S532" s="59"/>
      <c r="V532" s="59"/>
      <c r="W532" s="59"/>
      <c r="X532" s="59"/>
      <c r="Y532" s="59"/>
    </row>
    <row r="533" spans="3:25">
      <c r="C533" s="61"/>
      <c r="M533" s="59"/>
      <c r="S533" s="59"/>
      <c r="V533" s="59"/>
      <c r="W533" s="59"/>
      <c r="X533" s="59"/>
      <c r="Y533" s="59"/>
    </row>
    <row r="534" spans="3:25">
      <c r="C534" s="61"/>
      <c r="M534" s="59"/>
      <c r="S534" s="59"/>
      <c r="V534" s="59"/>
      <c r="W534" s="59"/>
      <c r="X534" s="59"/>
      <c r="Y534" s="59"/>
    </row>
    <row r="535" spans="3:25">
      <c r="C535" s="61"/>
      <c r="M535" s="59"/>
      <c r="S535" s="59"/>
      <c r="V535" s="59"/>
      <c r="W535" s="59"/>
      <c r="X535" s="59"/>
      <c r="Y535" s="59"/>
    </row>
    <row r="536" spans="3:25">
      <c r="C536" s="61"/>
      <c r="M536" s="59"/>
      <c r="S536" s="59"/>
      <c r="V536" s="59"/>
      <c r="W536" s="59"/>
      <c r="X536" s="59"/>
      <c r="Y536" s="59"/>
    </row>
    <row r="537" spans="3:25">
      <c r="C537" s="61"/>
      <c r="M537" s="59"/>
      <c r="S537" s="59"/>
      <c r="V537" s="59"/>
      <c r="W537" s="59"/>
      <c r="X537" s="59"/>
      <c r="Y537" s="59"/>
    </row>
    <row r="538" spans="3:25">
      <c r="C538" s="61"/>
      <c r="M538" s="59"/>
      <c r="S538" s="59"/>
      <c r="V538" s="59"/>
      <c r="W538" s="59"/>
      <c r="X538" s="59"/>
      <c r="Y538" s="59"/>
    </row>
    <row r="539" spans="3:25">
      <c r="C539" s="61"/>
      <c r="M539" s="59"/>
      <c r="S539" s="59"/>
      <c r="V539" s="59"/>
      <c r="W539" s="59"/>
      <c r="X539" s="59"/>
      <c r="Y539" s="59"/>
    </row>
    <row r="540" spans="3:25">
      <c r="C540" s="61"/>
      <c r="M540" s="59"/>
      <c r="S540" s="59"/>
      <c r="V540" s="59"/>
      <c r="W540" s="59"/>
      <c r="X540" s="59"/>
      <c r="Y540" s="59"/>
    </row>
    <row r="541" spans="3:25">
      <c r="C541" s="61"/>
      <c r="M541" s="59"/>
      <c r="S541" s="59"/>
      <c r="V541" s="59"/>
      <c r="W541" s="59"/>
      <c r="X541" s="59"/>
      <c r="Y541" s="59"/>
    </row>
    <row r="542" spans="3:25">
      <c r="C542" s="61"/>
      <c r="M542" s="59"/>
      <c r="S542" s="59"/>
      <c r="V542" s="59"/>
      <c r="W542" s="59"/>
      <c r="X542" s="59"/>
      <c r="Y542" s="59"/>
    </row>
    <row r="543" spans="3:25">
      <c r="C543" s="61"/>
      <c r="M543" s="59"/>
      <c r="S543" s="59"/>
      <c r="V543" s="59"/>
      <c r="W543" s="59"/>
      <c r="X543" s="59"/>
      <c r="Y543" s="59"/>
    </row>
    <row r="544" spans="3:25">
      <c r="C544" s="61"/>
      <c r="M544" s="59"/>
      <c r="S544" s="59"/>
      <c r="V544" s="59"/>
      <c r="W544" s="59"/>
      <c r="X544" s="59"/>
      <c r="Y544" s="59"/>
    </row>
    <row r="545" spans="3:25">
      <c r="C545" s="61"/>
      <c r="M545" s="59"/>
      <c r="S545" s="59"/>
      <c r="V545" s="59"/>
      <c r="W545" s="59"/>
      <c r="X545" s="59"/>
      <c r="Y545" s="59"/>
    </row>
    <row r="546" spans="3:25">
      <c r="C546" s="61"/>
      <c r="M546" s="59"/>
      <c r="S546" s="59"/>
      <c r="V546" s="59"/>
      <c r="W546" s="59"/>
      <c r="X546" s="59"/>
      <c r="Y546" s="59"/>
    </row>
    <row r="547" spans="3:25">
      <c r="C547" s="61"/>
      <c r="M547" s="59"/>
      <c r="S547" s="59"/>
      <c r="V547" s="59"/>
      <c r="W547" s="59"/>
      <c r="X547" s="59"/>
      <c r="Y547" s="59"/>
    </row>
    <row r="548" spans="3:25">
      <c r="C548" s="61"/>
      <c r="M548" s="59"/>
      <c r="S548" s="59"/>
      <c r="V548" s="59"/>
      <c r="W548" s="59"/>
      <c r="X548" s="59"/>
      <c r="Y548" s="59"/>
    </row>
    <row r="549" spans="3:25">
      <c r="C549" s="61"/>
      <c r="M549" s="59"/>
      <c r="S549" s="59"/>
      <c r="V549" s="59"/>
      <c r="W549" s="59"/>
      <c r="X549" s="59"/>
      <c r="Y549" s="59"/>
    </row>
    <row r="550" spans="3:25">
      <c r="C550" s="61"/>
      <c r="M550" s="59"/>
      <c r="S550" s="59"/>
      <c r="V550" s="59"/>
      <c r="W550" s="59"/>
      <c r="X550" s="59"/>
      <c r="Y550" s="59"/>
    </row>
    <row r="551" spans="3:25">
      <c r="C551" s="61"/>
      <c r="M551" s="59"/>
      <c r="S551" s="59"/>
      <c r="V551" s="59"/>
      <c r="W551" s="59"/>
      <c r="X551" s="59"/>
      <c r="Y551" s="59"/>
    </row>
    <row r="552" spans="3:25">
      <c r="C552" s="61"/>
      <c r="M552" s="59"/>
      <c r="S552" s="59"/>
      <c r="V552" s="59"/>
      <c r="W552" s="59"/>
      <c r="X552" s="59"/>
      <c r="Y552" s="59"/>
    </row>
    <row r="553" spans="3:25">
      <c r="C553" s="61"/>
      <c r="M553" s="59"/>
      <c r="S553" s="59"/>
      <c r="V553" s="59"/>
      <c r="W553" s="59"/>
      <c r="X553" s="59"/>
      <c r="Y553" s="59"/>
    </row>
    <row r="554" spans="3:25">
      <c r="C554" s="61"/>
      <c r="M554" s="59"/>
      <c r="S554" s="59"/>
      <c r="V554" s="59"/>
      <c r="W554" s="59"/>
      <c r="X554" s="59"/>
      <c r="Y554" s="59"/>
    </row>
    <row r="555" spans="3:25">
      <c r="C555" s="61"/>
      <c r="M555" s="59"/>
      <c r="S555" s="59"/>
      <c r="V555" s="59"/>
      <c r="W555" s="59"/>
      <c r="X555" s="59"/>
      <c r="Y555" s="59"/>
    </row>
    <row r="556" spans="3:25">
      <c r="C556" s="61"/>
      <c r="M556" s="59"/>
      <c r="S556" s="59"/>
      <c r="V556" s="59"/>
      <c r="W556" s="59"/>
      <c r="X556" s="59"/>
      <c r="Y556" s="59"/>
    </row>
    <row r="557" spans="3:25">
      <c r="C557" s="61"/>
      <c r="M557" s="59"/>
      <c r="S557" s="59"/>
      <c r="V557" s="59"/>
      <c r="W557" s="59"/>
      <c r="X557" s="59"/>
      <c r="Y557" s="59"/>
    </row>
    <row r="558" spans="3:25">
      <c r="C558" s="61"/>
      <c r="M558" s="59"/>
      <c r="S558" s="59"/>
      <c r="V558" s="59"/>
      <c r="W558" s="59"/>
      <c r="X558" s="59"/>
      <c r="Y558" s="59"/>
    </row>
    <row r="559" spans="3:25">
      <c r="C559" s="61"/>
      <c r="M559" s="59"/>
      <c r="S559" s="59"/>
      <c r="V559" s="59"/>
      <c r="W559" s="59"/>
      <c r="X559" s="59"/>
      <c r="Y559" s="59"/>
    </row>
    <row r="560" spans="3:25">
      <c r="C560" s="61"/>
      <c r="M560" s="59"/>
      <c r="S560" s="59"/>
      <c r="V560" s="59"/>
      <c r="W560" s="59"/>
      <c r="X560" s="59"/>
      <c r="Y560" s="59"/>
    </row>
    <row r="561" spans="3:25">
      <c r="C561" s="61"/>
      <c r="M561" s="59"/>
      <c r="S561" s="59"/>
      <c r="V561" s="59"/>
      <c r="W561" s="59"/>
      <c r="X561" s="59"/>
      <c r="Y561" s="59"/>
    </row>
    <row r="562" spans="3:25">
      <c r="C562" s="61"/>
      <c r="M562" s="59"/>
      <c r="S562" s="59"/>
      <c r="V562" s="59"/>
      <c r="W562" s="59"/>
      <c r="X562" s="59"/>
      <c r="Y562" s="59"/>
    </row>
    <row r="563" spans="3:25">
      <c r="C563" s="61"/>
      <c r="M563" s="59"/>
      <c r="S563" s="59"/>
      <c r="V563" s="59"/>
      <c r="W563" s="59"/>
      <c r="X563" s="59"/>
      <c r="Y563" s="59"/>
    </row>
    <row r="564" spans="3:25">
      <c r="C564" s="61"/>
      <c r="M564" s="59"/>
      <c r="S564" s="59"/>
      <c r="V564" s="59"/>
      <c r="W564" s="59"/>
      <c r="X564" s="59"/>
      <c r="Y564" s="59"/>
    </row>
    <row r="565" spans="3:25">
      <c r="C565" s="61"/>
      <c r="M565" s="59"/>
      <c r="S565" s="59"/>
      <c r="V565" s="59"/>
      <c r="W565" s="59"/>
      <c r="X565" s="59"/>
      <c r="Y565" s="59"/>
    </row>
    <row r="566" spans="3:25">
      <c r="C566" s="61"/>
      <c r="M566" s="59"/>
      <c r="S566" s="59"/>
      <c r="V566" s="59"/>
      <c r="W566" s="59"/>
      <c r="X566" s="59"/>
      <c r="Y566" s="59"/>
    </row>
    <row r="567" spans="3:25">
      <c r="C567" s="61"/>
      <c r="M567" s="59"/>
      <c r="S567" s="59"/>
      <c r="V567" s="59"/>
      <c r="W567" s="59"/>
      <c r="X567" s="59"/>
      <c r="Y567" s="59"/>
    </row>
    <row r="568" spans="3:25">
      <c r="C568" s="61"/>
      <c r="M568" s="59"/>
      <c r="S568" s="59"/>
      <c r="V568" s="59"/>
      <c r="W568" s="59"/>
      <c r="X568" s="59"/>
      <c r="Y568" s="59"/>
    </row>
    <row r="569" spans="3:25">
      <c r="C569" s="61"/>
      <c r="M569" s="59"/>
      <c r="S569" s="59"/>
      <c r="V569" s="59"/>
      <c r="W569" s="59"/>
      <c r="X569" s="59"/>
      <c r="Y569" s="59"/>
    </row>
    <row r="570" spans="3:25">
      <c r="C570" s="61"/>
      <c r="M570" s="59"/>
      <c r="S570" s="59"/>
      <c r="V570" s="59"/>
      <c r="W570" s="59"/>
      <c r="X570" s="59"/>
      <c r="Y570" s="59"/>
    </row>
    <row r="571" spans="3:25">
      <c r="C571" s="61"/>
      <c r="M571" s="59"/>
      <c r="S571" s="59"/>
      <c r="V571" s="59"/>
      <c r="W571" s="59"/>
      <c r="X571" s="59"/>
      <c r="Y571" s="59"/>
    </row>
    <row r="572" spans="3:25">
      <c r="C572" s="61"/>
      <c r="M572" s="59"/>
      <c r="S572" s="59"/>
      <c r="V572" s="59"/>
      <c r="W572" s="59"/>
      <c r="X572" s="59"/>
      <c r="Y572" s="59"/>
    </row>
    <row r="573" spans="3:25">
      <c r="C573" s="61"/>
      <c r="M573" s="59"/>
      <c r="S573" s="59"/>
      <c r="V573" s="59"/>
      <c r="W573" s="59"/>
      <c r="X573" s="59"/>
      <c r="Y573" s="59"/>
    </row>
    <row r="574" spans="3:25">
      <c r="C574" s="61"/>
      <c r="M574" s="59"/>
      <c r="S574" s="59"/>
      <c r="V574" s="59"/>
      <c r="W574" s="59"/>
      <c r="X574" s="59"/>
      <c r="Y574" s="59"/>
    </row>
    <row r="575" spans="3:25">
      <c r="C575" s="61"/>
      <c r="M575" s="59"/>
      <c r="S575" s="59"/>
      <c r="V575" s="59"/>
      <c r="W575" s="59"/>
      <c r="X575" s="59"/>
      <c r="Y575" s="59"/>
    </row>
    <row r="576" spans="3:25">
      <c r="C576" s="61"/>
      <c r="M576" s="59"/>
      <c r="S576" s="59"/>
      <c r="V576" s="59"/>
      <c r="W576" s="59"/>
      <c r="X576" s="59"/>
      <c r="Y576" s="59"/>
    </row>
    <row r="577" spans="3:25">
      <c r="C577" s="61"/>
      <c r="M577" s="59"/>
      <c r="S577" s="59"/>
      <c r="V577" s="59"/>
      <c r="W577" s="59"/>
      <c r="X577" s="59"/>
      <c r="Y577" s="59"/>
    </row>
    <row r="578" spans="3:25">
      <c r="C578" s="61"/>
      <c r="M578" s="59"/>
      <c r="S578" s="59"/>
      <c r="V578" s="59"/>
      <c r="W578" s="59"/>
      <c r="X578" s="59"/>
      <c r="Y578" s="59"/>
    </row>
    <row r="579" spans="3:25">
      <c r="C579" s="61"/>
      <c r="M579" s="59"/>
      <c r="S579" s="59"/>
      <c r="V579" s="59"/>
      <c r="W579" s="59"/>
      <c r="X579" s="59"/>
      <c r="Y579" s="59"/>
    </row>
    <row r="580" spans="3:25">
      <c r="C580" s="61"/>
      <c r="M580" s="59"/>
      <c r="S580" s="59"/>
      <c r="V580" s="59"/>
      <c r="W580" s="59"/>
      <c r="X580" s="59"/>
      <c r="Y580" s="59"/>
    </row>
    <row r="581" spans="3:25">
      <c r="C581" s="61"/>
      <c r="M581" s="59"/>
      <c r="S581" s="59"/>
      <c r="V581" s="59"/>
      <c r="W581" s="59"/>
      <c r="X581" s="59"/>
      <c r="Y581" s="59"/>
    </row>
    <row r="582" spans="3:25">
      <c r="C582" s="61"/>
      <c r="M582" s="59"/>
      <c r="S582" s="59"/>
      <c r="V582" s="59"/>
      <c r="W582" s="59"/>
      <c r="X582" s="59"/>
      <c r="Y582" s="59"/>
    </row>
    <row r="583" spans="3:25">
      <c r="C583" s="61"/>
      <c r="M583" s="59"/>
      <c r="S583" s="59"/>
      <c r="V583" s="59"/>
      <c r="W583" s="59"/>
      <c r="X583" s="59"/>
      <c r="Y583" s="59"/>
    </row>
    <row r="584" spans="3:25">
      <c r="C584" s="61"/>
      <c r="M584" s="59"/>
      <c r="S584" s="59"/>
      <c r="V584" s="59"/>
      <c r="W584" s="59"/>
      <c r="X584" s="59"/>
      <c r="Y584" s="59"/>
    </row>
    <row r="585" spans="3:25">
      <c r="C585" s="61"/>
      <c r="M585" s="59"/>
      <c r="S585" s="59"/>
      <c r="V585" s="59"/>
      <c r="W585" s="59"/>
      <c r="X585" s="59"/>
      <c r="Y585" s="59"/>
    </row>
    <row r="586" spans="3:25">
      <c r="C586" s="61"/>
      <c r="M586" s="59"/>
      <c r="S586" s="59"/>
      <c r="V586" s="59"/>
      <c r="W586" s="59"/>
      <c r="X586" s="59"/>
      <c r="Y586" s="59"/>
    </row>
    <row r="587" spans="3:25">
      <c r="C587" s="61"/>
      <c r="M587" s="59"/>
      <c r="S587" s="59"/>
      <c r="V587" s="59"/>
      <c r="W587" s="59"/>
      <c r="X587" s="59"/>
      <c r="Y587" s="59"/>
    </row>
    <row r="588" spans="3:25">
      <c r="C588" s="61"/>
      <c r="M588" s="59"/>
      <c r="S588" s="59"/>
      <c r="V588" s="59"/>
      <c r="W588" s="59"/>
      <c r="X588" s="59"/>
      <c r="Y588" s="59"/>
    </row>
    <row r="589" spans="3:25">
      <c r="C589" s="61"/>
      <c r="M589" s="59"/>
      <c r="S589" s="59"/>
      <c r="V589" s="59"/>
      <c r="W589" s="59"/>
      <c r="X589" s="59"/>
      <c r="Y589" s="59"/>
    </row>
    <row r="590" spans="3:25">
      <c r="C590" s="61"/>
      <c r="M590" s="59"/>
      <c r="S590" s="59"/>
      <c r="V590" s="59"/>
      <c r="W590" s="59"/>
      <c r="X590" s="59"/>
      <c r="Y590" s="59"/>
    </row>
    <row r="591" spans="3:25">
      <c r="C591" s="61"/>
      <c r="M591" s="59"/>
      <c r="S591" s="59"/>
      <c r="V591" s="59"/>
      <c r="W591" s="59"/>
      <c r="X591" s="59"/>
      <c r="Y591" s="59"/>
    </row>
    <row r="592" spans="3:25">
      <c r="C592" s="61"/>
      <c r="M592" s="59"/>
      <c r="S592" s="59"/>
      <c r="V592" s="59"/>
      <c r="W592" s="59"/>
      <c r="X592" s="59"/>
      <c r="Y592" s="59"/>
    </row>
    <row r="593" spans="3:25">
      <c r="C593" s="61"/>
      <c r="M593" s="59"/>
      <c r="S593" s="59"/>
      <c r="V593" s="59"/>
      <c r="W593" s="59"/>
      <c r="X593" s="59"/>
      <c r="Y593" s="59"/>
    </row>
    <row r="594" spans="3:25">
      <c r="C594" s="61"/>
      <c r="M594" s="59"/>
      <c r="S594" s="59"/>
      <c r="V594" s="59"/>
      <c r="W594" s="59"/>
      <c r="X594" s="59"/>
      <c r="Y594" s="59"/>
    </row>
    <row r="595" spans="3:25">
      <c r="C595" s="61"/>
      <c r="M595" s="59"/>
      <c r="S595" s="59"/>
      <c r="V595" s="59"/>
      <c r="W595" s="59"/>
      <c r="X595" s="59"/>
      <c r="Y595" s="59"/>
    </row>
    <row r="596" spans="3:25">
      <c r="C596" s="61"/>
      <c r="M596" s="59"/>
      <c r="S596" s="59"/>
      <c r="V596" s="59"/>
      <c r="W596" s="59"/>
      <c r="X596" s="59"/>
      <c r="Y596" s="59"/>
    </row>
    <row r="597" spans="3:25">
      <c r="C597" s="61"/>
      <c r="M597" s="59"/>
      <c r="S597" s="59"/>
      <c r="V597" s="59"/>
      <c r="W597" s="59"/>
      <c r="X597" s="59"/>
      <c r="Y597" s="59"/>
    </row>
    <row r="598" spans="3:25">
      <c r="C598" s="61"/>
      <c r="M598" s="59"/>
      <c r="S598" s="59"/>
      <c r="V598" s="59"/>
      <c r="W598" s="59"/>
      <c r="X598" s="59"/>
      <c r="Y598" s="59"/>
    </row>
    <row r="599" spans="3:25">
      <c r="C599" s="61"/>
      <c r="M599" s="59"/>
      <c r="S599" s="59"/>
      <c r="V599" s="59"/>
      <c r="W599" s="59"/>
      <c r="X599" s="59"/>
      <c r="Y599" s="59"/>
    </row>
    <row r="600" spans="3:25">
      <c r="C600" s="61"/>
      <c r="M600" s="59"/>
      <c r="S600" s="59"/>
      <c r="V600" s="59"/>
      <c r="W600" s="59"/>
      <c r="X600" s="59"/>
      <c r="Y600" s="59"/>
    </row>
    <row r="601" spans="3:25">
      <c r="C601" s="61"/>
      <c r="M601" s="59"/>
      <c r="S601" s="59"/>
      <c r="V601" s="59"/>
      <c r="W601" s="59"/>
      <c r="X601" s="59"/>
      <c r="Y601" s="59"/>
    </row>
    <row r="602" spans="3:25">
      <c r="C602" s="61"/>
      <c r="M602" s="59"/>
      <c r="S602" s="59"/>
      <c r="V602" s="59"/>
      <c r="W602" s="59"/>
      <c r="X602" s="59"/>
      <c r="Y602" s="59"/>
    </row>
    <row r="603" spans="3:25">
      <c r="C603" s="61"/>
      <c r="M603" s="59"/>
      <c r="S603" s="59"/>
      <c r="V603" s="59"/>
      <c r="W603" s="59"/>
      <c r="X603" s="59"/>
      <c r="Y603" s="59"/>
    </row>
    <row r="604" spans="3:25">
      <c r="C604" s="61"/>
      <c r="M604" s="59"/>
      <c r="S604" s="59"/>
      <c r="V604" s="59"/>
      <c r="W604" s="59"/>
      <c r="X604" s="59"/>
      <c r="Y604" s="59"/>
    </row>
    <row r="605" spans="3:25">
      <c r="C605" s="61"/>
      <c r="M605" s="59"/>
      <c r="S605" s="59"/>
      <c r="V605" s="59"/>
      <c r="W605" s="59"/>
      <c r="X605" s="59"/>
      <c r="Y605" s="59"/>
    </row>
    <row r="606" spans="3:25">
      <c r="C606" s="61"/>
      <c r="M606" s="59"/>
      <c r="S606" s="59"/>
      <c r="V606" s="59"/>
      <c r="W606" s="59"/>
      <c r="X606" s="59"/>
      <c r="Y606" s="59"/>
    </row>
    <row r="607" spans="3:25">
      <c r="C607" s="61"/>
      <c r="M607" s="59"/>
      <c r="S607" s="59"/>
      <c r="V607" s="59"/>
      <c r="W607" s="59"/>
      <c r="X607" s="59"/>
      <c r="Y607" s="59"/>
    </row>
    <row r="608" spans="3:25">
      <c r="C608" s="61"/>
      <c r="M608" s="59"/>
      <c r="S608" s="59"/>
      <c r="V608" s="59"/>
      <c r="W608" s="59"/>
      <c r="X608" s="59"/>
      <c r="Y608" s="59"/>
    </row>
    <row r="609" spans="3:25">
      <c r="C609" s="61"/>
      <c r="M609" s="59"/>
      <c r="S609" s="59"/>
      <c r="V609" s="59"/>
      <c r="W609" s="59"/>
      <c r="X609" s="59"/>
      <c r="Y609" s="59"/>
    </row>
    <row r="610" spans="3:25">
      <c r="C610" s="61"/>
      <c r="M610" s="59"/>
      <c r="S610" s="59"/>
      <c r="V610" s="59"/>
      <c r="W610" s="59"/>
      <c r="X610" s="59"/>
      <c r="Y610" s="59"/>
    </row>
    <row r="611" spans="3:25">
      <c r="C611" s="61"/>
      <c r="M611" s="59"/>
      <c r="S611" s="59"/>
      <c r="V611" s="59"/>
      <c r="W611" s="59"/>
      <c r="X611" s="59"/>
      <c r="Y611" s="59"/>
    </row>
    <row r="612" spans="3:25">
      <c r="C612" s="61"/>
      <c r="M612" s="59"/>
      <c r="S612" s="59"/>
      <c r="V612" s="59"/>
      <c r="W612" s="59"/>
      <c r="X612" s="59"/>
      <c r="Y612" s="59"/>
    </row>
    <row r="613" spans="3:25">
      <c r="C613" s="61"/>
      <c r="M613" s="59"/>
      <c r="S613" s="59"/>
      <c r="V613" s="59"/>
      <c r="W613" s="59"/>
      <c r="X613" s="59"/>
      <c r="Y613" s="59"/>
    </row>
    <row r="614" spans="3:25">
      <c r="C614" s="61"/>
      <c r="M614" s="59"/>
      <c r="S614" s="59"/>
      <c r="V614" s="59"/>
      <c r="W614" s="59"/>
      <c r="X614" s="59"/>
      <c r="Y614" s="59"/>
    </row>
    <row r="615" spans="3:25">
      <c r="C615" s="61"/>
      <c r="M615" s="59"/>
      <c r="S615" s="59"/>
      <c r="V615" s="59"/>
      <c r="W615" s="59"/>
      <c r="X615" s="59"/>
      <c r="Y615" s="59"/>
    </row>
    <row r="616" spans="3:25">
      <c r="C616" s="61"/>
      <c r="M616" s="59"/>
      <c r="S616" s="59"/>
      <c r="V616" s="59"/>
      <c r="W616" s="59"/>
      <c r="X616" s="59"/>
      <c r="Y616" s="59"/>
    </row>
    <row r="617" spans="3:25">
      <c r="C617" s="61"/>
      <c r="M617" s="59"/>
      <c r="S617" s="59"/>
      <c r="V617" s="59"/>
      <c r="W617" s="59"/>
      <c r="X617" s="59"/>
      <c r="Y617" s="59"/>
    </row>
    <row r="618" spans="3:25">
      <c r="C618" s="61"/>
      <c r="M618" s="59"/>
      <c r="S618" s="59"/>
      <c r="V618" s="59"/>
      <c r="W618" s="59"/>
      <c r="X618" s="59"/>
      <c r="Y618" s="59"/>
    </row>
    <row r="619" spans="3:25">
      <c r="C619" s="61"/>
      <c r="M619" s="59"/>
      <c r="S619" s="59"/>
      <c r="V619" s="59"/>
      <c r="W619" s="59"/>
      <c r="X619" s="59"/>
      <c r="Y619" s="59"/>
    </row>
    <row r="620" spans="3:25">
      <c r="C620" s="61"/>
      <c r="M620" s="59"/>
      <c r="S620" s="59"/>
      <c r="V620" s="59"/>
      <c r="W620" s="59"/>
      <c r="X620" s="59"/>
      <c r="Y620" s="59"/>
    </row>
    <row r="621" spans="3:25">
      <c r="C621" s="61"/>
      <c r="M621" s="59"/>
      <c r="S621" s="59"/>
      <c r="V621" s="59"/>
      <c r="W621" s="59"/>
      <c r="X621" s="59"/>
      <c r="Y621" s="59"/>
    </row>
    <row r="622" spans="3:25">
      <c r="C622" s="61"/>
      <c r="M622" s="59"/>
      <c r="S622" s="59"/>
      <c r="V622" s="59"/>
      <c r="W622" s="59"/>
      <c r="X622" s="59"/>
      <c r="Y622" s="59"/>
    </row>
    <row r="623" spans="3:25">
      <c r="C623" s="61"/>
      <c r="M623" s="59"/>
      <c r="S623" s="59"/>
      <c r="V623" s="59"/>
      <c r="W623" s="59"/>
      <c r="X623" s="59"/>
      <c r="Y623" s="59"/>
    </row>
    <row r="624" spans="3:25">
      <c r="C624" s="61"/>
      <c r="M624" s="59"/>
      <c r="S624" s="59"/>
      <c r="V624" s="59"/>
      <c r="W624" s="59"/>
      <c r="X624" s="59"/>
      <c r="Y624" s="59"/>
    </row>
    <row r="625" spans="3:25">
      <c r="C625" s="61"/>
      <c r="M625" s="59"/>
      <c r="S625" s="59"/>
      <c r="V625" s="59"/>
      <c r="W625" s="59"/>
      <c r="X625" s="59"/>
      <c r="Y625" s="59"/>
    </row>
    <row r="626" spans="3:25">
      <c r="C626" s="61"/>
      <c r="M626" s="59"/>
      <c r="S626" s="59"/>
      <c r="V626" s="59"/>
      <c r="W626" s="59"/>
      <c r="X626" s="59"/>
      <c r="Y626" s="59"/>
    </row>
    <row r="627" spans="3:25">
      <c r="C627" s="61"/>
      <c r="M627" s="59"/>
      <c r="S627" s="59"/>
      <c r="V627" s="59"/>
      <c r="W627" s="59"/>
      <c r="X627" s="59"/>
      <c r="Y627" s="59"/>
    </row>
    <row r="628" spans="3:25">
      <c r="C628" s="61"/>
      <c r="M628" s="59"/>
      <c r="S628" s="59"/>
      <c r="V628" s="59"/>
      <c r="W628" s="59"/>
      <c r="X628" s="59"/>
      <c r="Y628" s="59"/>
    </row>
    <row r="629" spans="3:25">
      <c r="C629" s="61"/>
      <c r="M629" s="59"/>
      <c r="S629" s="59"/>
      <c r="V629" s="59"/>
      <c r="W629" s="59"/>
      <c r="X629" s="59"/>
      <c r="Y629" s="59"/>
    </row>
    <row r="630" spans="3:25">
      <c r="C630" s="61"/>
      <c r="M630" s="59"/>
      <c r="S630" s="59"/>
      <c r="V630" s="59"/>
      <c r="W630" s="59"/>
      <c r="X630" s="59"/>
      <c r="Y630" s="59"/>
    </row>
    <row r="631" spans="3:25">
      <c r="C631" s="61"/>
      <c r="M631" s="59"/>
      <c r="S631" s="59"/>
      <c r="V631" s="59"/>
      <c r="W631" s="59"/>
      <c r="X631" s="59"/>
      <c r="Y631" s="59"/>
    </row>
    <row r="632" spans="3:25">
      <c r="C632" s="61"/>
      <c r="M632" s="59"/>
      <c r="S632" s="59"/>
      <c r="V632" s="59"/>
      <c r="W632" s="59"/>
      <c r="X632" s="59"/>
      <c r="Y632" s="59"/>
    </row>
    <row r="633" spans="3:25">
      <c r="C633" s="61"/>
      <c r="M633" s="59"/>
      <c r="S633" s="59"/>
      <c r="V633" s="59"/>
      <c r="W633" s="59"/>
      <c r="X633" s="59"/>
      <c r="Y633" s="59"/>
    </row>
    <row r="634" spans="3:25">
      <c r="C634" s="61"/>
      <c r="M634" s="59"/>
      <c r="S634" s="59"/>
      <c r="V634" s="59"/>
      <c r="W634" s="59"/>
      <c r="X634" s="59"/>
      <c r="Y634" s="59"/>
    </row>
    <row r="635" spans="3:25">
      <c r="C635" s="61"/>
      <c r="M635" s="59"/>
      <c r="S635" s="59"/>
      <c r="V635" s="59"/>
      <c r="W635" s="59"/>
      <c r="X635" s="59"/>
      <c r="Y635" s="59"/>
    </row>
    <row r="636" spans="3:25">
      <c r="C636" s="61"/>
      <c r="M636" s="59"/>
      <c r="S636" s="59"/>
      <c r="V636" s="59"/>
      <c r="W636" s="59"/>
      <c r="X636" s="59"/>
      <c r="Y636" s="59"/>
    </row>
    <row r="637" spans="3:25">
      <c r="C637" s="61"/>
      <c r="M637" s="59"/>
      <c r="S637" s="59"/>
      <c r="V637" s="59"/>
      <c r="W637" s="59"/>
      <c r="X637" s="59"/>
      <c r="Y637" s="59"/>
    </row>
    <row r="638" spans="3:25">
      <c r="C638" s="61"/>
      <c r="M638" s="59"/>
      <c r="S638" s="59"/>
      <c r="V638" s="59"/>
      <c r="W638" s="59"/>
      <c r="X638" s="59"/>
      <c r="Y638" s="59"/>
    </row>
    <row r="639" spans="3:25">
      <c r="C639" s="61"/>
      <c r="M639" s="59"/>
      <c r="S639" s="59"/>
      <c r="V639" s="59"/>
      <c r="W639" s="59"/>
      <c r="X639" s="59"/>
      <c r="Y639" s="59"/>
    </row>
    <row r="640" spans="3:25">
      <c r="C640" s="61"/>
      <c r="M640" s="59"/>
      <c r="S640" s="59"/>
      <c r="V640" s="59"/>
      <c r="W640" s="59"/>
      <c r="X640" s="59"/>
      <c r="Y640" s="59"/>
    </row>
    <row r="641" spans="3:25">
      <c r="C641" s="61"/>
      <c r="M641" s="59"/>
      <c r="S641" s="59"/>
      <c r="V641" s="59"/>
      <c r="W641" s="59"/>
      <c r="X641" s="59"/>
      <c r="Y641" s="59"/>
    </row>
    <row r="642" spans="3:25">
      <c r="C642" s="61"/>
      <c r="M642" s="59"/>
      <c r="S642" s="59"/>
      <c r="V642" s="59"/>
      <c r="W642" s="59"/>
      <c r="X642" s="59"/>
      <c r="Y642" s="59"/>
    </row>
    <row r="643" spans="3:25">
      <c r="C643" s="61"/>
      <c r="M643" s="59"/>
      <c r="S643" s="59"/>
      <c r="V643" s="59"/>
      <c r="W643" s="59"/>
      <c r="X643" s="59"/>
      <c r="Y643" s="59"/>
    </row>
    <row r="644" spans="3:25">
      <c r="C644" s="61"/>
      <c r="M644" s="59"/>
      <c r="S644" s="59"/>
      <c r="V644" s="59"/>
      <c r="W644" s="59"/>
      <c r="X644" s="59"/>
      <c r="Y644" s="59"/>
    </row>
    <row r="645" spans="3:25">
      <c r="C645" s="61"/>
      <c r="M645" s="59"/>
      <c r="S645" s="59"/>
      <c r="V645" s="59"/>
      <c r="W645" s="59"/>
      <c r="X645" s="59"/>
      <c r="Y645" s="59"/>
    </row>
    <row r="646" spans="3:25">
      <c r="C646" s="61"/>
      <c r="M646" s="59"/>
      <c r="S646" s="59"/>
      <c r="V646" s="59"/>
      <c r="W646" s="59"/>
      <c r="X646" s="59"/>
      <c r="Y646" s="59"/>
    </row>
    <row r="647" spans="3:25">
      <c r="C647" s="61"/>
      <c r="M647" s="59"/>
      <c r="S647" s="59"/>
      <c r="V647" s="59"/>
      <c r="W647" s="59"/>
      <c r="X647" s="59"/>
      <c r="Y647" s="59"/>
    </row>
    <row r="648" spans="3:25">
      <c r="C648" s="61"/>
      <c r="M648" s="59"/>
      <c r="S648" s="59"/>
      <c r="V648" s="59"/>
      <c r="W648" s="59"/>
      <c r="X648" s="59"/>
      <c r="Y648" s="59"/>
    </row>
    <row r="649" spans="3:25">
      <c r="C649" s="61"/>
      <c r="M649" s="59"/>
      <c r="S649" s="59"/>
      <c r="V649" s="59"/>
      <c r="W649" s="59"/>
      <c r="X649" s="59"/>
      <c r="Y649" s="59"/>
    </row>
    <row r="650" spans="3:25">
      <c r="C650" s="61"/>
      <c r="M650" s="59"/>
      <c r="S650" s="59"/>
      <c r="V650" s="59"/>
      <c r="W650" s="59"/>
      <c r="X650" s="59"/>
      <c r="Y650" s="59"/>
    </row>
    <row r="651" spans="3:25">
      <c r="C651" s="61"/>
      <c r="M651" s="59"/>
      <c r="S651" s="59"/>
      <c r="V651" s="59"/>
      <c r="W651" s="59"/>
      <c r="X651" s="59"/>
      <c r="Y651" s="59"/>
    </row>
    <row r="652" spans="3:25">
      <c r="C652" s="61"/>
      <c r="M652" s="59"/>
      <c r="S652" s="59"/>
      <c r="V652" s="59"/>
      <c r="W652" s="59"/>
      <c r="X652" s="59"/>
      <c r="Y652" s="59"/>
    </row>
    <row r="653" spans="3:25">
      <c r="C653" s="61"/>
      <c r="M653" s="59"/>
      <c r="S653" s="59"/>
      <c r="V653" s="59"/>
      <c r="W653" s="59"/>
      <c r="X653" s="59"/>
      <c r="Y653" s="59"/>
    </row>
    <row r="654" spans="3:25">
      <c r="C654" s="61"/>
      <c r="M654" s="59"/>
      <c r="S654" s="59"/>
      <c r="V654" s="59"/>
      <c r="W654" s="59"/>
      <c r="X654" s="59"/>
      <c r="Y654" s="59"/>
    </row>
    <row r="655" spans="3:25">
      <c r="C655" s="61"/>
      <c r="M655" s="59"/>
      <c r="S655" s="59"/>
      <c r="V655" s="59"/>
      <c r="W655" s="59"/>
      <c r="X655" s="59"/>
      <c r="Y655" s="59"/>
    </row>
    <row r="656" spans="3:25">
      <c r="C656" s="61"/>
      <c r="M656" s="59"/>
      <c r="S656" s="59"/>
      <c r="V656" s="59"/>
      <c r="W656" s="59"/>
      <c r="X656" s="59"/>
      <c r="Y656" s="59"/>
    </row>
    <row r="657" spans="3:25">
      <c r="C657" s="61"/>
      <c r="M657" s="59"/>
      <c r="S657" s="59"/>
      <c r="V657" s="59"/>
      <c r="W657" s="59"/>
      <c r="X657" s="59"/>
      <c r="Y657" s="59"/>
    </row>
    <row r="658" spans="3:25">
      <c r="C658" s="61"/>
      <c r="M658" s="59"/>
      <c r="S658" s="59"/>
      <c r="V658" s="59"/>
      <c r="W658" s="59"/>
      <c r="X658" s="59"/>
      <c r="Y658" s="59"/>
    </row>
    <row r="659" spans="3:25">
      <c r="C659" s="61"/>
      <c r="M659" s="59"/>
      <c r="S659" s="59"/>
      <c r="V659" s="59"/>
      <c r="W659" s="59"/>
      <c r="X659" s="59"/>
      <c r="Y659" s="59"/>
    </row>
    <row r="660" spans="3:25">
      <c r="C660" s="61"/>
      <c r="M660" s="59"/>
      <c r="S660" s="59"/>
      <c r="V660" s="59"/>
      <c r="W660" s="59"/>
      <c r="X660" s="59"/>
      <c r="Y660" s="59"/>
    </row>
    <row r="661" spans="3:25">
      <c r="C661" s="61"/>
      <c r="M661" s="59"/>
      <c r="S661" s="59"/>
      <c r="V661" s="59"/>
      <c r="W661" s="59"/>
      <c r="X661" s="59"/>
      <c r="Y661" s="59"/>
    </row>
    <row r="662" spans="3:25">
      <c r="C662" s="61"/>
      <c r="M662" s="59"/>
      <c r="S662" s="59"/>
      <c r="V662" s="59"/>
      <c r="W662" s="59"/>
      <c r="X662" s="59"/>
      <c r="Y662" s="59"/>
    </row>
    <row r="663" spans="3:25">
      <c r="C663" s="61"/>
      <c r="M663" s="59"/>
      <c r="S663" s="59"/>
      <c r="V663" s="59"/>
      <c r="W663" s="59"/>
      <c r="X663" s="59"/>
      <c r="Y663" s="59"/>
    </row>
    <row r="664" spans="3:25">
      <c r="C664" s="61"/>
      <c r="M664" s="59"/>
      <c r="S664" s="59"/>
      <c r="V664" s="59"/>
      <c r="W664" s="59"/>
      <c r="X664" s="59"/>
      <c r="Y664" s="59"/>
    </row>
    <row r="665" spans="3:25">
      <c r="C665" s="61"/>
      <c r="M665" s="59"/>
      <c r="S665" s="59"/>
      <c r="V665" s="59"/>
      <c r="W665" s="59"/>
      <c r="X665" s="59"/>
      <c r="Y665" s="59"/>
    </row>
    <row r="666" spans="3:25">
      <c r="C666" s="61"/>
      <c r="M666" s="59"/>
      <c r="S666" s="59"/>
      <c r="V666" s="59"/>
      <c r="W666" s="59"/>
      <c r="X666" s="59"/>
      <c r="Y666" s="59"/>
    </row>
    <row r="667" spans="3:25">
      <c r="C667" s="61"/>
      <c r="M667" s="59"/>
      <c r="S667" s="59"/>
      <c r="V667" s="59"/>
      <c r="W667" s="59"/>
      <c r="X667" s="59"/>
      <c r="Y667" s="59"/>
    </row>
    <row r="668" spans="3:25">
      <c r="C668" s="61"/>
      <c r="M668" s="59"/>
      <c r="S668" s="59"/>
      <c r="V668" s="59"/>
      <c r="W668" s="59"/>
      <c r="X668" s="59"/>
      <c r="Y668" s="59"/>
    </row>
    <row r="669" spans="3:25">
      <c r="C669" s="61"/>
      <c r="M669" s="59"/>
      <c r="S669" s="59"/>
      <c r="V669" s="59"/>
      <c r="W669" s="59"/>
      <c r="X669" s="59"/>
      <c r="Y669" s="59"/>
    </row>
    <row r="670" spans="3:25">
      <c r="C670" s="61"/>
      <c r="M670" s="59"/>
      <c r="S670" s="59"/>
      <c r="V670" s="59"/>
      <c r="W670" s="59"/>
      <c r="X670" s="59"/>
      <c r="Y670" s="59"/>
    </row>
    <row r="671" spans="3:25">
      <c r="C671" s="61"/>
      <c r="M671" s="59"/>
      <c r="S671" s="59"/>
      <c r="V671" s="59"/>
      <c r="W671" s="59"/>
      <c r="X671" s="59"/>
      <c r="Y671" s="59"/>
    </row>
    <row r="672" spans="3:25">
      <c r="C672" s="61"/>
      <c r="M672" s="59"/>
      <c r="S672" s="59"/>
      <c r="V672" s="59"/>
      <c r="W672" s="59"/>
      <c r="X672" s="59"/>
      <c r="Y672" s="59"/>
    </row>
    <row r="673" spans="3:25">
      <c r="C673" s="61"/>
      <c r="M673" s="59"/>
      <c r="S673" s="59"/>
      <c r="V673" s="59"/>
      <c r="W673" s="59"/>
      <c r="X673" s="59"/>
      <c r="Y673" s="59"/>
    </row>
    <row r="674" spans="3:25">
      <c r="C674" s="61"/>
      <c r="M674" s="59"/>
      <c r="S674" s="59"/>
      <c r="V674" s="59"/>
      <c r="W674" s="59"/>
      <c r="X674" s="59"/>
      <c r="Y674" s="59"/>
    </row>
    <row r="675" spans="3:25">
      <c r="C675" s="61"/>
      <c r="M675" s="59"/>
      <c r="S675" s="59"/>
      <c r="V675" s="59"/>
      <c r="W675" s="59"/>
      <c r="X675" s="59"/>
      <c r="Y675" s="59"/>
    </row>
    <row r="676" spans="3:25">
      <c r="C676" s="61"/>
      <c r="M676" s="59"/>
      <c r="S676" s="59"/>
      <c r="V676" s="59"/>
      <c r="W676" s="59"/>
      <c r="X676" s="59"/>
      <c r="Y676" s="59"/>
    </row>
    <row r="677" spans="3:25">
      <c r="C677" s="61"/>
      <c r="M677" s="59"/>
      <c r="S677" s="59"/>
      <c r="V677" s="59"/>
      <c r="W677" s="59"/>
      <c r="X677" s="59"/>
      <c r="Y677" s="59"/>
    </row>
    <row r="678" spans="3:25">
      <c r="C678" s="61"/>
      <c r="M678" s="59"/>
      <c r="S678" s="59"/>
      <c r="V678" s="59"/>
      <c r="W678" s="59"/>
      <c r="X678" s="59"/>
      <c r="Y678" s="59"/>
    </row>
    <row r="679" spans="3:25">
      <c r="C679" s="61"/>
      <c r="M679" s="59"/>
      <c r="S679" s="59"/>
      <c r="V679" s="59"/>
      <c r="W679" s="59"/>
      <c r="X679" s="59"/>
      <c r="Y679" s="59"/>
    </row>
    <row r="680" spans="3:25">
      <c r="C680" s="61"/>
      <c r="M680" s="59"/>
      <c r="S680" s="59"/>
      <c r="V680" s="59"/>
      <c r="W680" s="59"/>
      <c r="X680" s="59"/>
      <c r="Y680" s="59"/>
    </row>
    <row r="681" spans="3:25">
      <c r="C681" s="61"/>
      <c r="M681" s="59"/>
      <c r="S681" s="59"/>
      <c r="V681" s="59"/>
      <c r="W681" s="59"/>
      <c r="X681" s="59"/>
      <c r="Y681" s="59"/>
    </row>
    <row r="682" spans="3:25">
      <c r="C682" s="61"/>
      <c r="M682" s="59"/>
      <c r="S682" s="59"/>
      <c r="V682" s="59"/>
      <c r="W682" s="59"/>
      <c r="X682" s="59"/>
      <c r="Y682" s="59"/>
    </row>
    <row r="683" spans="3:25">
      <c r="C683" s="61"/>
      <c r="M683" s="59"/>
      <c r="S683" s="59"/>
      <c r="V683" s="59"/>
      <c r="W683" s="59"/>
      <c r="X683" s="59"/>
      <c r="Y683" s="59"/>
    </row>
    <row r="684" spans="3:25">
      <c r="C684" s="61"/>
      <c r="M684" s="59"/>
      <c r="S684" s="59"/>
      <c r="V684" s="59"/>
      <c r="W684" s="59"/>
      <c r="X684" s="59"/>
      <c r="Y684" s="59"/>
    </row>
    <row r="685" spans="3:25">
      <c r="C685" s="61"/>
      <c r="M685" s="59"/>
      <c r="S685" s="59"/>
      <c r="V685" s="59"/>
      <c r="W685" s="59"/>
      <c r="X685" s="59"/>
      <c r="Y685" s="59"/>
    </row>
    <row r="686" spans="3:25">
      <c r="C686" s="61"/>
      <c r="M686" s="59"/>
      <c r="S686" s="59"/>
      <c r="V686" s="59"/>
      <c r="W686" s="59"/>
      <c r="X686" s="59"/>
      <c r="Y686" s="59"/>
    </row>
    <row r="687" spans="3:25">
      <c r="C687" s="61"/>
      <c r="M687" s="59"/>
      <c r="S687" s="59"/>
      <c r="V687" s="59"/>
      <c r="W687" s="59"/>
      <c r="X687" s="59"/>
      <c r="Y687" s="59"/>
    </row>
    <row r="688" spans="3:25">
      <c r="C688" s="61"/>
      <c r="M688" s="59"/>
      <c r="S688" s="59"/>
      <c r="V688" s="59"/>
      <c r="W688" s="59"/>
      <c r="X688" s="59"/>
      <c r="Y688" s="59"/>
    </row>
    <row r="689" spans="3:25">
      <c r="C689" s="61"/>
      <c r="M689" s="59"/>
      <c r="S689" s="59"/>
      <c r="V689" s="59"/>
      <c r="W689" s="59"/>
      <c r="X689" s="59"/>
      <c r="Y689" s="59"/>
    </row>
    <row r="690" spans="3:25">
      <c r="C690" s="61"/>
      <c r="M690" s="59"/>
      <c r="S690" s="59"/>
      <c r="V690" s="59"/>
      <c r="W690" s="59"/>
      <c r="X690" s="59"/>
      <c r="Y690" s="59"/>
    </row>
    <row r="691" spans="3:25">
      <c r="C691" s="61"/>
      <c r="M691" s="59"/>
      <c r="S691" s="59"/>
      <c r="V691" s="59"/>
      <c r="W691" s="59"/>
      <c r="X691" s="59"/>
      <c r="Y691" s="59"/>
    </row>
    <row r="692" spans="3:25">
      <c r="C692" s="61"/>
      <c r="M692" s="59"/>
      <c r="S692" s="59"/>
      <c r="V692" s="59"/>
      <c r="W692" s="59"/>
      <c r="X692" s="59"/>
      <c r="Y692" s="59"/>
    </row>
    <row r="693" spans="3:25">
      <c r="C693" s="61"/>
      <c r="M693" s="59"/>
      <c r="S693" s="59"/>
      <c r="V693" s="59"/>
      <c r="W693" s="59"/>
      <c r="X693" s="59"/>
      <c r="Y693" s="59"/>
    </row>
    <row r="694" spans="3:25">
      <c r="C694" s="61"/>
      <c r="M694" s="59"/>
      <c r="S694" s="59"/>
      <c r="V694" s="59"/>
      <c r="W694" s="59"/>
      <c r="X694" s="59"/>
      <c r="Y694" s="59"/>
    </row>
    <row r="695" spans="3:25">
      <c r="C695" s="61"/>
      <c r="M695" s="59"/>
      <c r="S695" s="59"/>
      <c r="V695" s="59"/>
      <c r="W695" s="59"/>
      <c r="X695" s="59"/>
      <c r="Y695" s="59"/>
    </row>
    <row r="696" spans="3:25">
      <c r="C696" s="61"/>
      <c r="M696" s="59"/>
      <c r="S696" s="59"/>
      <c r="V696" s="59"/>
      <c r="W696" s="59"/>
      <c r="X696" s="59"/>
      <c r="Y696" s="59"/>
    </row>
    <row r="697" spans="3:25">
      <c r="C697" s="61"/>
      <c r="M697" s="59"/>
      <c r="S697" s="59"/>
      <c r="V697" s="59"/>
      <c r="W697" s="59"/>
      <c r="X697" s="59"/>
      <c r="Y697" s="59"/>
    </row>
    <row r="698" spans="3:25">
      <c r="C698" s="61"/>
      <c r="M698" s="59"/>
      <c r="S698" s="59"/>
      <c r="V698" s="59"/>
      <c r="W698" s="59"/>
      <c r="X698" s="59"/>
      <c r="Y698" s="59"/>
    </row>
    <row r="699" spans="3:25">
      <c r="C699" s="61"/>
      <c r="M699" s="59"/>
      <c r="S699" s="59"/>
      <c r="V699" s="59"/>
      <c r="W699" s="59"/>
      <c r="X699" s="59"/>
      <c r="Y699" s="59"/>
    </row>
    <row r="700" spans="3:25">
      <c r="C700" s="61"/>
      <c r="M700" s="59"/>
      <c r="S700" s="59"/>
      <c r="V700" s="59"/>
      <c r="W700" s="59"/>
      <c r="X700" s="59"/>
      <c r="Y700" s="59"/>
    </row>
    <row r="701" spans="3:25">
      <c r="C701" s="61"/>
      <c r="M701" s="59"/>
      <c r="S701" s="59"/>
      <c r="V701" s="59"/>
      <c r="W701" s="59"/>
      <c r="X701" s="59"/>
      <c r="Y701" s="59"/>
    </row>
    <row r="702" spans="3:25">
      <c r="C702" s="61"/>
      <c r="M702" s="59"/>
      <c r="S702" s="59"/>
      <c r="V702" s="59"/>
      <c r="W702" s="59"/>
      <c r="X702" s="59"/>
      <c r="Y702" s="59"/>
    </row>
    <row r="703" spans="3:25">
      <c r="C703" s="61"/>
      <c r="M703" s="59"/>
      <c r="S703" s="59"/>
      <c r="V703" s="59"/>
      <c r="W703" s="59"/>
      <c r="X703" s="59"/>
      <c r="Y703" s="59"/>
    </row>
    <row r="704" spans="3:25">
      <c r="C704" s="61"/>
      <c r="M704" s="59"/>
      <c r="S704" s="59"/>
      <c r="V704" s="59"/>
      <c r="W704" s="59"/>
      <c r="X704" s="59"/>
      <c r="Y704" s="59"/>
    </row>
    <row r="705" spans="3:25">
      <c r="C705" s="61"/>
      <c r="M705" s="59"/>
      <c r="S705" s="59"/>
      <c r="V705" s="59"/>
      <c r="W705" s="59"/>
      <c r="X705" s="59"/>
      <c r="Y705" s="59"/>
    </row>
    <row r="706" spans="3:25">
      <c r="C706" s="61"/>
      <c r="M706" s="59"/>
      <c r="S706" s="59"/>
      <c r="V706" s="59"/>
      <c r="W706" s="59"/>
      <c r="X706" s="59"/>
      <c r="Y706" s="59"/>
    </row>
    <row r="707" spans="3:25">
      <c r="C707" s="61"/>
      <c r="M707" s="59"/>
      <c r="S707" s="59"/>
      <c r="V707" s="59"/>
      <c r="W707" s="59"/>
      <c r="X707" s="59"/>
      <c r="Y707" s="59"/>
    </row>
    <row r="708" spans="3:25">
      <c r="C708" s="61"/>
      <c r="M708" s="59"/>
      <c r="S708" s="59"/>
      <c r="V708" s="59"/>
      <c r="W708" s="59"/>
      <c r="X708" s="59"/>
      <c r="Y708" s="59"/>
    </row>
    <row r="709" spans="3:25">
      <c r="C709" s="61"/>
      <c r="M709" s="59"/>
      <c r="S709" s="59"/>
      <c r="V709" s="59"/>
      <c r="W709" s="59"/>
      <c r="X709" s="59"/>
      <c r="Y709" s="59"/>
    </row>
    <row r="710" spans="3:25">
      <c r="C710" s="61"/>
      <c r="M710" s="59"/>
      <c r="S710" s="59"/>
      <c r="V710" s="59"/>
      <c r="W710" s="59"/>
      <c r="X710" s="59"/>
      <c r="Y710" s="59"/>
    </row>
    <row r="711" spans="3:25">
      <c r="C711" s="61"/>
      <c r="M711" s="59"/>
      <c r="S711" s="59"/>
      <c r="V711" s="59"/>
      <c r="W711" s="59"/>
      <c r="X711" s="59"/>
      <c r="Y711" s="59"/>
    </row>
    <row r="712" spans="3:25">
      <c r="C712" s="61"/>
      <c r="M712" s="59"/>
      <c r="S712" s="59"/>
      <c r="V712" s="59"/>
      <c r="W712" s="59"/>
      <c r="X712" s="59"/>
      <c r="Y712" s="59"/>
    </row>
    <row r="713" spans="3:25">
      <c r="C713" s="61"/>
      <c r="M713" s="59"/>
      <c r="S713" s="59"/>
      <c r="V713" s="59"/>
      <c r="W713" s="59"/>
      <c r="X713" s="59"/>
      <c r="Y713" s="59"/>
    </row>
    <row r="714" spans="3:25">
      <c r="C714" s="61"/>
      <c r="M714" s="59"/>
      <c r="S714" s="59"/>
      <c r="V714" s="59"/>
      <c r="W714" s="59"/>
      <c r="X714" s="59"/>
      <c r="Y714" s="59"/>
    </row>
    <row r="715" spans="3:25">
      <c r="C715" s="61"/>
      <c r="M715" s="59"/>
      <c r="S715" s="59"/>
      <c r="V715" s="59"/>
      <c r="W715" s="59"/>
      <c r="X715" s="59"/>
      <c r="Y715" s="59"/>
    </row>
    <row r="716" spans="3:25">
      <c r="C716" s="61"/>
      <c r="M716" s="59"/>
      <c r="S716" s="59"/>
      <c r="V716" s="59"/>
      <c r="W716" s="59"/>
      <c r="X716" s="59"/>
      <c r="Y716" s="59"/>
    </row>
    <row r="717" spans="3:25">
      <c r="C717" s="61"/>
      <c r="M717" s="59"/>
      <c r="S717" s="59"/>
      <c r="V717" s="59"/>
      <c r="W717" s="59"/>
      <c r="X717" s="59"/>
      <c r="Y717" s="59"/>
    </row>
    <row r="718" spans="3:25">
      <c r="C718" s="61"/>
      <c r="M718" s="59"/>
      <c r="S718" s="59"/>
      <c r="V718" s="59"/>
      <c r="W718" s="59"/>
      <c r="X718" s="59"/>
      <c r="Y718" s="59"/>
    </row>
    <row r="719" spans="3:25">
      <c r="C719" s="61"/>
      <c r="M719" s="59"/>
      <c r="S719" s="59"/>
      <c r="V719" s="59"/>
      <c r="W719" s="59"/>
      <c r="X719" s="59"/>
      <c r="Y719" s="59"/>
    </row>
    <row r="720" spans="3:25">
      <c r="C720" s="61"/>
      <c r="M720" s="59"/>
      <c r="S720" s="59"/>
      <c r="V720" s="59"/>
      <c r="W720" s="59"/>
      <c r="X720" s="59"/>
      <c r="Y720" s="59"/>
    </row>
    <row r="721" spans="3:25">
      <c r="C721" s="61"/>
      <c r="M721" s="59"/>
      <c r="S721" s="59"/>
      <c r="V721" s="59"/>
      <c r="W721" s="59"/>
      <c r="X721" s="59"/>
      <c r="Y721" s="59"/>
    </row>
    <row r="722" spans="3:25">
      <c r="C722" s="61"/>
      <c r="M722" s="59"/>
      <c r="S722" s="59"/>
      <c r="V722" s="59"/>
      <c r="W722" s="59"/>
      <c r="X722" s="59"/>
      <c r="Y722" s="59"/>
    </row>
    <row r="723" spans="3:25">
      <c r="C723" s="61"/>
      <c r="M723" s="59"/>
      <c r="S723" s="59"/>
      <c r="V723" s="59"/>
      <c r="W723" s="59"/>
      <c r="X723" s="59"/>
      <c r="Y723" s="59"/>
    </row>
    <row r="724" spans="3:25">
      <c r="C724" s="61"/>
      <c r="M724" s="59"/>
      <c r="S724" s="59"/>
      <c r="V724" s="59"/>
      <c r="W724" s="59"/>
      <c r="X724" s="59"/>
      <c r="Y724" s="59"/>
    </row>
    <row r="725" spans="3:25">
      <c r="C725" s="61"/>
      <c r="M725" s="59"/>
      <c r="S725" s="59"/>
      <c r="V725" s="59"/>
      <c r="W725" s="59"/>
      <c r="X725" s="59"/>
      <c r="Y725" s="59"/>
    </row>
    <row r="726" spans="3:25">
      <c r="C726" s="61"/>
      <c r="M726" s="59"/>
      <c r="S726" s="59"/>
      <c r="V726" s="59"/>
      <c r="W726" s="59"/>
      <c r="X726" s="59"/>
      <c r="Y726" s="59"/>
    </row>
    <row r="727" spans="3:25">
      <c r="C727" s="61"/>
      <c r="M727" s="59"/>
      <c r="S727" s="59"/>
      <c r="V727" s="59"/>
      <c r="W727" s="59"/>
      <c r="X727" s="59"/>
      <c r="Y727" s="59"/>
    </row>
    <row r="728" spans="3:25">
      <c r="C728" s="61"/>
      <c r="M728" s="59"/>
      <c r="S728" s="59"/>
      <c r="V728" s="59"/>
      <c r="W728" s="59"/>
      <c r="X728" s="59"/>
      <c r="Y728" s="59"/>
    </row>
    <row r="729" spans="3:25">
      <c r="C729" s="61"/>
      <c r="M729" s="59"/>
      <c r="S729" s="59"/>
      <c r="V729" s="59"/>
      <c r="W729" s="59"/>
      <c r="X729" s="59"/>
      <c r="Y729" s="59"/>
    </row>
    <row r="730" spans="3:25">
      <c r="C730" s="61"/>
      <c r="M730" s="59"/>
      <c r="S730" s="59"/>
      <c r="V730" s="59"/>
      <c r="W730" s="59"/>
      <c r="X730" s="59"/>
      <c r="Y730" s="59"/>
    </row>
    <row r="731" spans="3:25">
      <c r="C731" s="61"/>
      <c r="M731" s="59"/>
      <c r="S731" s="59"/>
      <c r="V731" s="59"/>
      <c r="W731" s="59"/>
      <c r="X731" s="59"/>
      <c r="Y731" s="59"/>
    </row>
    <row r="732" spans="3:25">
      <c r="C732" s="61"/>
      <c r="M732" s="59"/>
      <c r="S732" s="59"/>
      <c r="V732" s="59"/>
      <c r="W732" s="59"/>
      <c r="X732" s="59"/>
      <c r="Y732" s="59"/>
    </row>
    <row r="733" spans="3:25">
      <c r="C733" s="61"/>
      <c r="M733" s="59"/>
      <c r="S733" s="59"/>
      <c r="V733" s="59"/>
      <c r="W733" s="59"/>
      <c r="X733" s="59"/>
      <c r="Y733" s="59"/>
    </row>
    <row r="734" spans="3:25">
      <c r="C734" s="61"/>
      <c r="M734" s="59"/>
      <c r="S734" s="59"/>
      <c r="V734" s="59"/>
      <c r="W734" s="59"/>
      <c r="X734" s="59"/>
      <c r="Y734" s="59"/>
    </row>
    <row r="735" spans="3:25">
      <c r="C735" s="61"/>
      <c r="M735" s="59"/>
      <c r="S735" s="59"/>
      <c r="V735" s="59"/>
      <c r="W735" s="59"/>
      <c r="X735" s="59"/>
      <c r="Y735" s="59"/>
    </row>
    <row r="736" spans="3:25">
      <c r="C736" s="61"/>
      <c r="M736" s="59"/>
      <c r="S736" s="59"/>
      <c r="V736" s="59"/>
      <c r="W736" s="59"/>
      <c r="X736" s="59"/>
      <c r="Y736" s="59"/>
    </row>
    <row r="737" spans="3:25">
      <c r="C737" s="61"/>
      <c r="M737" s="59"/>
      <c r="S737" s="59"/>
      <c r="V737" s="59"/>
      <c r="W737" s="59"/>
      <c r="X737" s="59"/>
      <c r="Y737" s="59"/>
    </row>
    <row r="738" spans="3:25">
      <c r="C738" s="61"/>
      <c r="M738" s="59"/>
      <c r="S738" s="59"/>
      <c r="V738" s="59"/>
      <c r="W738" s="59"/>
      <c r="X738" s="59"/>
      <c r="Y738" s="59"/>
    </row>
    <row r="739" spans="3:25">
      <c r="C739" s="61"/>
      <c r="M739" s="59"/>
      <c r="S739" s="59"/>
      <c r="V739" s="59"/>
      <c r="W739" s="59"/>
      <c r="X739" s="59"/>
      <c r="Y739" s="59"/>
    </row>
    <row r="740" spans="3:25">
      <c r="C740" s="61"/>
      <c r="M740" s="59"/>
      <c r="S740" s="59"/>
      <c r="V740" s="59"/>
      <c r="W740" s="59"/>
      <c r="X740" s="59"/>
      <c r="Y740" s="59"/>
    </row>
    <row r="741" spans="3:25">
      <c r="C741" s="61"/>
      <c r="M741" s="59"/>
      <c r="S741" s="59"/>
      <c r="V741" s="59"/>
      <c r="W741" s="59"/>
      <c r="X741" s="59"/>
      <c r="Y741" s="59"/>
    </row>
    <row r="742" spans="3:25">
      <c r="C742" s="61"/>
      <c r="M742" s="59"/>
      <c r="S742" s="59"/>
      <c r="V742" s="59"/>
      <c r="W742" s="59"/>
      <c r="X742" s="59"/>
      <c r="Y742" s="59"/>
    </row>
    <row r="743" spans="3:25">
      <c r="C743" s="61"/>
      <c r="M743" s="59"/>
      <c r="S743" s="59"/>
      <c r="V743" s="59"/>
      <c r="W743" s="59"/>
      <c r="X743" s="59"/>
      <c r="Y743" s="59"/>
    </row>
    <row r="744" spans="3:25">
      <c r="C744" s="61"/>
      <c r="M744" s="59"/>
      <c r="S744" s="59"/>
      <c r="V744" s="59"/>
      <c r="W744" s="59"/>
      <c r="X744" s="59"/>
      <c r="Y744" s="59"/>
    </row>
    <row r="745" spans="3:25">
      <c r="C745" s="61"/>
      <c r="M745" s="59"/>
      <c r="S745" s="59"/>
      <c r="V745" s="59"/>
      <c r="W745" s="59"/>
      <c r="X745" s="59"/>
      <c r="Y745" s="59"/>
    </row>
    <row r="746" spans="3:25">
      <c r="C746" s="61"/>
      <c r="M746" s="59"/>
      <c r="S746" s="59"/>
      <c r="V746" s="59"/>
      <c r="W746" s="59"/>
      <c r="X746" s="59"/>
      <c r="Y746" s="59"/>
    </row>
    <row r="747" spans="3:25">
      <c r="C747" s="61"/>
      <c r="M747" s="59"/>
      <c r="S747" s="59"/>
      <c r="V747" s="59"/>
      <c r="W747" s="59"/>
      <c r="X747" s="59"/>
      <c r="Y747" s="59"/>
    </row>
    <row r="748" spans="3:25">
      <c r="C748" s="61"/>
      <c r="M748" s="59"/>
      <c r="S748" s="59"/>
      <c r="V748" s="59"/>
      <c r="W748" s="59"/>
      <c r="X748" s="59"/>
      <c r="Y748" s="59"/>
    </row>
    <row r="749" spans="3:25">
      <c r="C749" s="61"/>
      <c r="M749" s="59"/>
      <c r="S749" s="59"/>
      <c r="V749" s="59"/>
      <c r="W749" s="59"/>
      <c r="X749" s="59"/>
      <c r="Y749" s="59"/>
    </row>
    <row r="750" spans="3:25">
      <c r="C750" s="61"/>
      <c r="M750" s="59"/>
      <c r="S750" s="59"/>
      <c r="V750" s="59"/>
      <c r="W750" s="59"/>
      <c r="X750" s="59"/>
      <c r="Y750" s="59"/>
    </row>
    <row r="751" spans="3:25">
      <c r="C751" s="61"/>
      <c r="M751" s="59"/>
      <c r="S751" s="59"/>
      <c r="V751" s="59"/>
      <c r="W751" s="59"/>
      <c r="X751" s="59"/>
      <c r="Y751" s="59"/>
    </row>
    <row r="752" spans="3:25">
      <c r="C752" s="61"/>
      <c r="M752" s="59"/>
      <c r="S752" s="59"/>
      <c r="V752" s="59"/>
      <c r="W752" s="59"/>
      <c r="X752" s="59"/>
      <c r="Y752" s="59"/>
    </row>
    <row r="753" spans="3:25">
      <c r="C753" s="61"/>
      <c r="M753" s="59"/>
      <c r="S753" s="59"/>
      <c r="V753" s="59"/>
      <c r="W753" s="59"/>
      <c r="X753" s="59"/>
      <c r="Y753" s="59"/>
    </row>
    <row r="754" spans="3:25">
      <c r="C754" s="61"/>
      <c r="M754" s="59"/>
      <c r="S754" s="59"/>
      <c r="V754" s="59"/>
      <c r="W754" s="59"/>
      <c r="X754" s="59"/>
      <c r="Y754" s="59"/>
    </row>
    <row r="755" spans="3:25">
      <c r="C755" s="61"/>
      <c r="M755" s="59"/>
      <c r="S755" s="59"/>
      <c r="V755" s="59"/>
      <c r="W755" s="59"/>
      <c r="X755" s="59"/>
      <c r="Y755" s="59"/>
    </row>
    <row r="756" spans="3:25">
      <c r="C756" s="61"/>
      <c r="M756" s="59"/>
      <c r="S756" s="59"/>
      <c r="V756" s="59"/>
      <c r="W756" s="59"/>
      <c r="X756" s="59"/>
      <c r="Y756" s="59"/>
    </row>
    <row r="757" spans="3:25">
      <c r="C757" s="61"/>
      <c r="M757" s="59"/>
      <c r="S757" s="59"/>
      <c r="V757" s="59"/>
      <c r="W757" s="59"/>
      <c r="X757" s="59"/>
      <c r="Y757" s="59"/>
    </row>
    <row r="758" spans="3:25">
      <c r="C758" s="61"/>
      <c r="M758" s="59"/>
      <c r="S758" s="59"/>
      <c r="V758" s="59"/>
      <c r="W758" s="59"/>
      <c r="X758" s="59"/>
      <c r="Y758" s="59"/>
    </row>
    <row r="759" spans="3:25">
      <c r="C759" s="61"/>
      <c r="M759" s="59"/>
      <c r="S759" s="59"/>
      <c r="V759" s="59"/>
      <c r="W759" s="59"/>
      <c r="X759" s="59"/>
      <c r="Y759" s="59"/>
    </row>
    <row r="760" spans="3:25">
      <c r="C760" s="61"/>
      <c r="M760" s="59"/>
      <c r="S760" s="59"/>
      <c r="V760" s="59"/>
      <c r="W760" s="59"/>
      <c r="X760" s="59"/>
      <c r="Y760" s="59"/>
    </row>
    <row r="761" spans="3:25">
      <c r="C761" s="61"/>
      <c r="M761" s="59"/>
      <c r="S761" s="59"/>
      <c r="V761" s="59"/>
      <c r="W761" s="59"/>
      <c r="X761" s="59"/>
      <c r="Y761" s="59"/>
    </row>
    <row r="762" spans="3:25">
      <c r="C762" s="61"/>
      <c r="M762" s="59"/>
      <c r="S762" s="59"/>
      <c r="V762" s="59"/>
      <c r="W762" s="59"/>
      <c r="X762" s="59"/>
      <c r="Y762" s="59"/>
    </row>
    <row r="763" spans="3:25">
      <c r="C763" s="61"/>
      <c r="M763" s="59"/>
      <c r="S763" s="59"/>
      <c r="V763" s="59"/>
      <c r="W763" s="59"/>
      <c r="X763" s="59"/>
      <c r="Y763" s="59"/>
    </row>
    <row r="764" spans="3:25">
      <c r="C764" s="61"/>
      <c r="M764" s="59"/>
      <c r="S764" s="59"/>
      <c r="V764" s="59"/>
      <c r="W764" s="59"/>
      <c r="X764" s="59"/>
      <c r="Y764" s="59"/>
    </row>
    <row r="765" spans="3:25">
      <c r="C765" s="61"/>
      <c r="M765" s="59"/>
      <c r="S765" s="59"/>
      <c r="V765" s="59"/>
      <c r="W765" s="59"/>
      <c r="X765" s="59"/>
      <c r="Y765" s="59"/>
    </row>
    <row r="766" spans="3:25">
      <c r="C766" s="61"/>
      <c r="M766" s="59"/>
      <c r="S766" s="59"/>
      <c r="V766" s="59"/>
      <c r="W766" s="59"/>
      <c r="X766" s="59"/>
      <c r="Y766" s="59"/>
    </row>
    <row r="767" spans="3:25">
      <c r="C767" s="61"/>
      <c r="M767" s="59"/>
      <c r="S767" s="59"/>
      <c r="V767" s="59"/>
      <c r="W767" s="59"/>
      <c r="X767" s="59"/>
      <c r="Y767" s="59"/>
    </row>
    <row r="768" spans="3:25">
      <c r="C768" s="61"/>
      <c r="M768" s="59"/>
      <c r="S768" s="59"/>
      <c r="V768" s="59"/>
      <c r="W768" s="59"/>
      <c r="X768" s="59"/>
      <c r="Y768" s="59"/>
    </row>
    <row r="769" spans="3:25">
      <c r="C769" s="61"/>
      <c r="M769" s="59"/>
      <c r="S769" s="59"/>
      <c r="V769" s="59"/>
      <c r="W769" s="59"/>
      <c r="X769" s="59"/>
      <c r="Y769" s="59"/>
    </row>
    <row r="770" spans="3:25">
      <c r="C770" s="61"/>
      <c r="M770" s="59"/>
      <c r="S770" s="59"/>
      <c r="V770" s="59"/>
      <c r="W770" s="59"/>
      <c r="X770" s="59"/>
      <c r="Y770" s="59"/>
    </row>
    <row r="771" spans="3:25">
      <c r="C771" s="61"/>
      <c r="M771" s="59"/>
      <c r="S771" s="59"/>
      <c r="V771" s="59"/>
      <c r="W771" s="59"/>
      <c r="X771" s="59"/>
      <c r="Y771" s="59"/>
    </row>
    <row r="772" spans="3:25">
      <c r="C772" s="61"/>
      <c r="M772" s="59"/>
      <c r="S772" s="59"/>
      <c r="V772" s="59"/>
      <c r="W772" s="59"/>
      <c r="X772" s="59"/>
      <c r="Y772" s="59"/>
    </row>
    <row r="773" spans="3:25">
      <c r="C773" s="61"/>
      <c r="M773" s="59"/>
      <c r="S773" s="59"/>
      <c r="V773" s="59"/>
      <c r="W773" s="59"/>
      <c r="X773" s="59"/>
      <c r="Y773" s="59"/>
    </row>
    <row r="774" spans="3:25">
      <c r="C774" s="61"/>
      <c r="M774" s="59"/>
      <c r="S774" s="59"/>
      <c r="V774" s="59"/>
      <c r="W774" s="59"/>
      <c r="X774" s="59"/>
      <c r="Y774" s="59"/>
    </row>
    <row r="775" spans="3:25">
      <c r="C775" s="61"/>
      <c r="M775" s="59"/>
      <c r="S775" s="59"/>
      <c r="V775" s="59"/>
      <c r="W775" s="59"/>
      <c r="X775" s="59"/>
      <c r="Y775" s="59"/>
    </row>
    <row r="776" spans="3:25">
      <c r="C776" s="61"/>
      <c r="M776" s="59"/>
      <c r="S776" s="59"/>
      <c r="V776" s="59"/>
      <c r="W776" s="59"/>
      <c r="X776" s="59"/>
      <c r="Y776" s="59"/>
    </row>
    <row r="777" spans="3:25">
      <c r="C777" s="61"/>
      <c r="M777" s="59"/>
      <c r="S777" s="59"/>
      <c r="V777" s="59"/>
      <c r="W777" s="59"/>
      <c r="X777" s="59"/>
      <c r="Y777" s="59"/>
    </row>
    <row r="778" spans="3:25">
      <c r="C778" s="61"/>
      <c r="M778" s="59"/>
      <c r="S778" s="59"/>
      <c r="V778" s="59"/>
      <c r="W778" s="59"/>
      <c r="X778" s="59"/>
      <c r="Y778" s="59"/>
    </row>
    <row r="779" spans="3:25">
      <c r="C779" s="61"/>
      <c r="M779" s="59"/>
      <c r="S779" s="59"/>
      <c r="V779" s="59"/>
      <c r="W779" s="59"/>
      <c r="X779" s="59"/>
      <c r="Y779" s="59"/>
    </row>
    <row r="780" spans="3:25">
      <c r="C780" s="61"/>
      <c r="M780" s="59"/>
      <c r="S780" s="59"/>
      <c r="V780" s="59"/>
      <c r="W780" s="59"/>
      <c r="X780" s="59"/>
      <c r="Y780" s="59"/>
    </row>
    <row r="781" spans="3:25">
      <c r="C781" s="61"/>
      <c r="M781" s="59"/>
      <c r="S781" s="59"/>
      <c r="V781" s="59"/>
      <c r="W781" s="59"/>
      <c r="X781" s="59"/>
      <c r="Y781" s="59"/>
    </row>
    <row r="782" spans="3:25">
      <c r="C782" s="61"/>
      <c r="M782" s="59"/>
      <c r="S782" s="59"/>
      <c r="V782" s="59"/>
      <c r="W782" s="59"/>
      <c r="X782" s="59"/>
      <c r="Y782" s="59"/>
    </row>
    <row r="783" spans="3:25">
      <c r="C783" s="61"/>
      <c r="M783" s="59"/>
      <c r="S783" s="59"/>
      <c r="V783" s="59"/>
      <c r="W783" s="59"/>
      <c r="X783" s="59"/>
      <c r="Y783" s="59"/>
    </row>
    <row r="784" spans="3:25">
      <c r="C784" s="61"/>
      <c r="M784" s="59"/>
      <c r="S784" s="59"/>
      <c r="V784" s="59"/>
      <c r="W784" s="59"/>
      <c r="X784" s="59"/>
      <c r="Y784" s="59"/>
    </row>
    <row r="785" spans="3:25">
      <c r="C785" s="61"/>
      <c r="M785" s="59"/>
      <c r="S785" s="59"/>
      <c r="V785" s="59"/>
      <c r="W785" s="59"/>
      <c r="X785" s="59"/>
      <c r="Y785" s="59"/>
    </row>
    <row r="786" spans="3:25">
      <c r="C786" s="61"/>
      <c r="M786" s="59"/>
      <c r="S786" s="59"/>
      <c r="V786" s="59"/>
      <c r="W786" s="59"/>
      <c r="X786" s="59"/>
      <c r="Y786" s="59"/>
    </row>
    <row r="787" spans="3:25">
      <c r="C787" s="61"/>
      <c r="M787" s="59"/>
      <c r="S787" s="59"/>
      <c r="V787" s="59"/>
      <c r="W787" s="59"/>
      <c r="X787" s="59"/>
      <c r="Y787" s="59"/>
    </row>
    <row r="788" spans="3:25">
      <c r="C788" s="61"/>
      <c r="M788" s="59"/>
      <c r="S788" s="59"/>
      <c r="V788" s="59"/>
      <c r="W788" s="59"/>
      <c r="X788" s="59"/>
      <c r="Y788" s="59"/>
    </row>
    <row r="789" spans="3:25">
      <c r="C789" s="61"/>
      <c r="M789" s="59"/>
      <c r="S789" s="59"/>
      <c r="V789" s="59"/>
      <c r="W789" s="59"/>
      <c r="X789" s="59"/>
      <c r="Y789" s="59"/>
    </row>
    <row r="790" spans="3:25">
      <c r="C790" s="61"/>
      <c r="M790" s="59"/>
      <c r="S790" s="59"/>
      <c r="V790" s="59"/>
      <c r="W790" s="59"/>
      <c r="X790" s="59"/>
      <c r="Y790" s="59"/>
    </row>
    <row r="791" spans="3:25">
      <c r="C791" s="61"/>
      <c r="M791" s="59"/>
      <c r="S791" s="59"/>
      <c r="V791" s="59"/>
      <c r="W791" s="59"/>
      <c r="X791" s="59"/>
      <c r="Y791" s="59"/>
    </row>
    <row r="792" spans="3:25">
      <c r="C792" s="61"/>
      <c r="M792" s="59"/>
      <c r="S792" s="59"/>
      <c r="V792" s="59"/>
      <c r="W792" s="59"/>
      <c r="X792" s="59"/>
      <c r="Y792" s="59"/>
    </row>
    <row r="793" spans="3:25">
      <c r="C793" s="61"/>
      <c r="M793" s="59"/>
      <c r="S793" s="59"/>
      <c r="V793" s="59"/>
      <c r="W793" s="59"/>
      <c r="X793" s="59"/>
      <c r="Y793" s="59"/>
    </row>
    <row r="794" spans="3:25">
      <c r="C794" s="61"/>
      <c r="M794" s="59"/>
      <c r="S794" s="59"/>
      <c r="V794" s="59"/>
      <c r="W794" s="59"/>
      <c r="X794" s="59"/>
      <c r="Y794" s="59"/>
    </row>
    <row r="795" spans="3:25">
      <c r="C795" s="61"/>
      <c r="M795" s="59"/>
      <c r="S795" s="59"/>
      <c r="V795" s="59"/>
      <c r="W795" s="59"/>
      <c r="X795" s="59"/>
      <c r="Y795" s="59"/>
    </row>
    <row r="796" spans="3:25">
      <c r="C796" s="61"/>
      <c r="M796" s="59"/>
      <c r="S796" s="59"/>
      <c r="V796" s="59"/>
      <c r="W796" s="59"/>
      <c r="X796" s="59"/>
      <c r="Y796" s="59"/>
    </row>
    <row r="797" spans="3:25">
      <c r="C797" s="61"/>
      <c r="M797" s="59"/>
      <c r="S797" s="59"/>
      <c r="V797" s="59"/>
      <c r="W797" s="59"/>
      <c r="X797" s="59"/>
      <c r="Y797" s="59"/>
    </row>
    <row r="798" spans="3:25">
      <c r="C798" s="61"/>
      <c r="M798" s="59"/>
      <c r="S798" s="59"/>
      <c r="V798" s="59"/>
      <c r="W798" s="59"/>
      <c r="X798" s="59"/>
      <c r="Y798" s="59"/>
    </row>
    <row r="799" spans="3:25">
      <c r="C799" s="61"/>
      <c r="M799" s="59"/>
      <c r="S799" s="59"/>
      <c r="V799" s="59"/>
      <c r="W799" s="59"/>
      <c r="X799" s="59"/>
      <c r="Y799" s="59"/>
    </row>
    <row r="800" spans="3:25">
      <c r="C800" s="61"/>
      <c r="M800" s="59"/>
      <c r="S800" s="59"/>
      <c r="V800" s="59"/>
      <c r="W800" s="59"/>
      <c r="X800" s="59"/>
      <c r="Y800" s="59"/>
    </row>
    <row r="801" spans="3:25">
      <c r="C801" s="61"/>
      <c r="M801" s="59"/>
      <c r="S801" s="59"/>
      <c r="V801" s="59"/>
      <c r="W801" s="59"/>
      <c r="X801" s="59"/>
      <c r="Y801" s="59"/>
    </row>
    <row r="802" spans="3:25">
      <c r="C802" s="61"/>
      <c r="M802" s="59"/>
      <c r="S802" s="59"/>
      <c r="V802" s="59"/>
      <c r="W802" s="59"/>
      <c r="X802" s="59"/>
      <c r="Y802" s="59"/>
    </row>
    <row r="803" spans="3:25">
      <c r="C803" s="61"/>
      <c r="M803" s="59"/>
      <c r="S803" s="59"/>
      <c r="V803" s="59"/>
      <c r="W803" s="59"/>
      <c r="X803" s="59"/>
      <c r="Y803" s="59"/>
    </row>
    <row r="804" spans="3:25">
      <c r="C804" s="61"/>
      <c r="M804" s="59"/>
      <c r="S804" s="59"/>
      <c r="V804" s="59"/>
      <c r="W804" s="59"/>
      <c r="X804" s="59"/>
      <c r="Y804" s="59"/>
    </row>
    <row r="805" spans="3:25">
      <c r="C805" s="61"/>
      <c r="M805" s="59"/>
      <c r="S805" s="59"/>
      <c r="V805" s="59"/>
      <c r="W805" s="59"/>
      <c r="X805" s="59"/>
      <c r="Y805" s="59"/>
    </row>
    <row r="806" spans="3:25">
      <c r="C806" s="61"/>
      <c r="M806" s="59"/>
      <c r="S806" s="59"/>
      <c r="V806" s="59"/>
      <c r="W806" s="59"/>
      <c r="X806" s="59"/>
      <c r="Y806" s="59"/>
    </row>
    <row r="807" spans="3:25">
      <c r="C807" s="61"/>
      <c r="M807" s="59"/>
      <c r="S807" s="59"/>
      <c r="V807" s="59"/>
      <c r="W807" s="59"/>
      <c r="X807" s="59"/>
      <c r="Y807" s="59"/>
    </row>
    <row r="808" spans="3:25">
      <c r="C808" s="61"/>
      <c r="M808" s="59"/>
      <c r="S808" s="59"/>
      <c r="V808" s="59"/>
      <c r="W808" s="59"/>
      <c r="X808" s="59"/>
      <c r="Y808" s="59"/>
    </row>
    <row r="809" spans="3:25">
      <c r="C809" s="61"/>
      <c r="M809" s="59"/>
      <c r="S809" s="59"/>
      <c r="V809" s="59"/>
      <c r="W809" s="59"/>
      <c r="X809" s="59"/>
      <c r="Y809" s="59"/>
    </row>
    <row r="810" spans="3:25">
      <c r="C810" s="61"/>
      <c r="M810" s="59"/>
      <c r="S810" s="59"/>
      <c r="V810" s="59"/>
      <c r="W810" s="59"/>
      <c r="X810" s="59"/>
      <c r="Y810" s="59"/>
    </row>
    <row r="811" spans="3:25">
      <c r="C811" s="61"/>
      <c r="M811" s="59"/>
      <c r="S811" s="59"/>
      <c r="V811" s="59"/>
      <c r="W811" s="59"/>
      <c r="X811" s="59"/>
      <c r="Y811" s="59"/>
    </row>
    <row r="812" spans="3:25">
      <c r="C812" s="61"/>
      <c r="M812" s="59"/>
      <c r="S812" s="59"/>
      <c r="V812" s="59"/>
      <c r="W812" s="59"/>
      <c r="X812" s="59"/>
      <c r="Y812" s="59"/>
    </row>
    <row r="813" spans="3:25">
      <c r="C813" s="61"/>
      <c r="M813" s="59"/>
      <c r="S813" s="59"/>
      <c r="V813" s="59"/>
      <c r="W813" s="59"/>
      <c r="X813" s="59"/>
      <c r="Y813" s="59"/>
    </row>
    <row r="814" spans="3:25">
      <c r="C814" s="61"/>
      <c r="M814" s="59"/>
      <c r="S814" s="59"/>
      <c r="V814" s="59"/>
      <c r="W814" s="59"/>
      <c r="X814" s="59"/>
      <c r="Y814" s="59"/>
    </row>
    <row r="815" spans="3:25">
      <c r="C815" s="61"/>
      <c r="M815" s="59"/>
      <c r="S815" s="59"/>
      <c r="V815" s="59"/>
      <c r="W815" s="59"/>
      <c r="X815" s="59"/>
      <c r="Y815" s="59"/>
    </row>
    <row r="816" spans="3:25">
      <c r="C816" s="61"/>
      <c r="M816" s="59"/>
      <c r="S816" s="59"/>
      <c r="V816" s="59"/>
      <c r="W816" s="59"/>
      <c r="X816" s="59"/>
      <c r="Y816" s="59"/>
    </row>
    <row r="817" spans="3:25">
      <c r="C817" s="61"/>
      <c r="M817" s="59"/>
      <c r="S817" s="59"/>
      <c r="V817" s="59"/>
      <c r="W817" s="59"/>
      <c r="X817" s="59"/>
      <c r="Y817" s="59"/>
    </row>
    <row r="818" spans="3:25">
      <c r="C818" s="61"/>
      <c r="M818" s="59"/>
      <c r="S818" s="59"/>
      <c r="V818" s="59"/>
      <c r="W818" s="59"/>
      <c r="X818" s="59"/>
      <c r="Y818" s="59"/>
    </row>
    <row r="819" spans="3:25">
      <c r="C819" s="61"/>
      <c r="M819" s="59"/>
      <c r="S819" s="59"/>
      <c r="V819" s="59"/>
      <c r="W819" s="59"/>
      <c r="X819" s="59"/>
      <c r="Y819" s="59"/>
    </row>
    <row r="820" spans="3:25">
      <c r="C820" s="61"/>
      <c r="M820" s="59"/>
      <c r="S820" s="59"/>
      <c r="V820" s="59"/>
      <c r="W820" s="59"/>
      <c r="X820" s="59"/>
      <c r="Y820" s="59"/>
    </row>
    <row r="821" spans="3:25">
      <c r="C821" s="61"/>
      <c r="M821" s="59"/>
      <c r="S821" s="59"/>
      <c r="V821" s="59"/>
      <c r="W821" s="59"/>
      <c r="X821" s="59"/>
      <c r="Y821" s="59"/>
    </row>
    <row r="822" spans="3:25">
      <c r="C822" s="61"/>
      <c r="M822" s="59"/>
      <c r="S822" s="59"/>
      <c r="V822" s="59"/>
      <c r="W822" s="59"/>
      <c r="X822" s="59"/>
      <c r="Y822" s="59"/>
    </row>
    <row r="823" spans="3:25">
      <c r="C823" s="61"/>
      <c r="M823" s="59"/>
      <c r="S823" s="59"/>
      <c r="V823" s="59"/>
      <c r="W823" s="59"/>
      <c r="X823" s="59"/>
      <c r="Y823" s="59"/>
    </row>
    <row r="824" spans="3:25">
      <c r="C824" s="61"/>
      <c r="M824" s="59"/>
      <c r="S824" s="59"/>
      <c r="V824" s="59"/>
      <c r="W824" s="59"/>
      <c r="X824" s="59"/>
      <c r="Y824" s="59"/>
    </row>
    <row r="825" spans="3:25">
      <c r="C825" s="61"/>
      <c r="M825" s="59"/>
      <c r="S825" s="59"/>
      <c r="V825" s="59"/>
      <c r="W825" s="59"/>
      <c r="X825" s="59"/>
      <c r="Y825" s="59"/>
    </row>
    <row r="826" spans="3:25">
      <c r="C826" s="61"/>
      <c r="M826" s="59"/>
      <c r="S826" s="59"/>
      <c r="V826" s="59"/>
      <c r="W826" s="59"/>
      <c r="X826" s="59"/>
      <c r="Y826" s="59"/>
    </row>
    <row r="827" spans="3:25">
      <c r="C827" s="61"/>
      <c r="M827" s="59"/>
      <c r="S827" s="59"/>
      <c r="V827" s="59"/>
      <c r="W827" s="59"/>
      <c r="X827" s="59"/>
      <c r="Y827" s="59"/>
    </row>
    <row r="828" spans="3:25">
      <c r="C828" s="61"/>
      <c r="M828" s="59"/>
      <c r="S828" s="59"/>
      <c r="V828" s="59"/>
      <c r="W828" s="59"/>
      <c r="X828" s="59"/>
      <c r="Y828" s="59"/>
    </row>
    <row r="829" spans="3:25">
      <c r="C829" s="61"/>
      <c r="M829" s="59"/>
      <c r="S829" s="59"/>
      <c r="V829" s="59"/>
      <c r="W829" s="59"/>
      <c r="X829" s="59"/>
      <c r="Y829" s="59"/>
    </row>
    <row r="830" spans="3:25">
      <c r="C830" s="61"/>
      <c r="M830" s="59"/>
      <c r="S830" s="59"/>
      <c r="V830" s="59"/>
      <c r="W830" s="59"/>
      <c r="X830" s="59"/>
      <c r="Y830" s="59"/>
    </row>
    <row r="831" spans="3:25">
      <c r="C831" s="61"/>
      <c r="M831" s="59"/>
      <c r="S831" s="59"/>
      <c r="V831" s="59"/>
      <c r="W831" s="59"/>
      <c r="X831" s="59"/>
      <c r="Y831" s="59"/>
    </row>
    <row r="832" spans="3:25">
      <c r="C832" s="61"/>
      <c r="M832" s="59"/>
      <c r="S832" s="59"/>
      <c r="V832" s="59"/>
      <c r="W832" s="59"/>
      <c r="X832" s="59"/>
      <c r="Y832" s="59"/>
    </row>
    <row r="833" spans="3:25">
      <c r="C833" s="61"/>
      <c r="M833" s="59"/>
      <c r="S833" s="59"/>
      <c r="V833" s="59"/>
      <c r="W833" s="59"/>
      <c r="X833" s="59"/>
      <c r="Y833" s="59"/>
    </row>
    <row r="834" spans="3:25">
      <c r="C834" s="61"/>
      <c r="M834" s="59"/>
      <c r="S834" s="59"/>
      <c r="V834" s="59"/>
      <c r="W834" s="59"/>
      <c r="X834" s="59"/>
      <c r="Y834" s="59"/>
    </row>
    <row r="835" spans="3:25">
      <c r="C835" s="61"/>
      <c r="M835" s="59"/>
      <c r="S835" s="59"/>
      <c r="V835" s="59"/>
      <c r="W835" s="59"/>
      <c r="X835" s="59"/>
      <c r="Y835" s="59"/>
    </row>
    <row r="836" spans="3:25">
      <c r="C836" s="61"/>
      <c r="M836" s="59"/>
      <c r="S836" s="59"/>
      <c r="V836" s="59"/>
      <c r="W836" s="59"/>
      <c r="X836" s="59"/>
      <c r="Y836" s="59"/>
    </row>
    <row r="837" spans="3:25">
      <c r="C837" s="61"/>
      <c r="M837" s="59"/>
      <c r="S837" s="59"/>
      <c r="V837" s="59"/>
      <c r="W837" s="59"/>
      <c r="X837" s="59"/>
      <c r="Y837" s="59"/>
    </row>
    <row r="838" spans="3:25">
      <c r="C838" s="61"/>
      <c r="M838" s="59"/>
      <c r="S838" s="59"/>
      <c r="V838" s="59"/>
      <c r="W838" s="59"/>
      <c r="X838" s="59"/>
      <c r="Y838" s="59"/>
    </row>
    <row r="839" spans="3:25">
      <c r="C839" s="61"/>
      <c r="M839" s="59"/>
      <c r="S839" s="59"/>
      <c r="V839" s="59"/>
      <c r="W839" s="59"/>
      <c r="X839" s="59"/>
      <c r="Y839" s="59"/>
    </row>
    <row r="840" spans="3:25">
      <c r="C840" s="61"/>
      <c r="M840" s="59"/>
      <c r="S840" s="59"/>
      <c r="V840" s="59"/>
      <c r="W840" s="59"/>
      <c r="X840" s="59"/>
      <c r="Y840" s="59"/>
    </row>
    <row r="841" spans="3:25">
      <c r="C841" s="61"/>
      <c r="M841" s="59"/>
      <c r="S841" s="59"/>
      <c r="V841" s="59"/>
      <c r="W841" s="59"/>
      <c r="X841" s="59"/>
      <c r="Y841" s="59"/>
    </row>
    <row r="842" spans="3:25">
      <c r="C842" s="61"/>
      <c r="M842" s="59"/>
      <c r="S842" s="59"/>
      <c r="V842" s="59"/>
      <c r="W842" s="59"/>
      <c r="X842" s="59"/>
      <c r="Y842" s="59"/>
    </row>
    <row r="843" spans="3:25">
      <c r="C843" s="61"/>
      <c r="M843" s="59"/>
      <c r="S843" s="59"/>
      <c r="V843" s="59"/>
      <c r="W843" s="59"/>
      <c r="X843" s="59"/>
      <c r="Y843" s="59"/>
    </row>
    <row r="844" spans="3:25">
      <c r="C844" s="61"/>
      <c r="M844" s="59"/>
      <c r="S844" s="59"/>
      <c r="V844" s="59"/>
      <c r="W844" s="59"/>
      <c r="X844" s="59"/>
      <c r="Y844" s="59"/>
    </row>
    <row r="845" spans="3:25">
      <c r="C845" s="61"/>
      <c r="M845" s="59"/>
      <c r="S845" s="59"/>
      <c r="V845" s="59"/>
      <c r="W845" s="59"/>
      <c r="X845" s="59"/>
      <c r="Y845" s="59"/>
    </row>
    <row r="846" spans="3:25">
      <c r="C846" s="61"/>
      <c r="M846" s="59"/>
      <c r="S846" s="59"/>
      <c r="V846" s="59"/>
      <c r="W846" s="59"/>
      <c r="X846" s="59"/>
      <c r="Y846" s="59"/>
    </row>
    <row r="847" spans="3:25">
      <c r="C847" s="61"/>
      <c r="M847" s="59"/>
      <c r="S847" s="59"/>
      <c r="V847" s="59"/>
      <c r="W847" s="59"/>
      <c r="X847" s="59"/>
      <c r="Y847" s="59"/>
    </row>
    <row r="848" spans="3:25">
      <c r="C848" s="61"/>
      <c r="M848" s="59"/>
      <c r="S848" s="59"/>
      <c r="V848" s="59"/>
      <c r="W848" s="59"/>
      <c r="X848" s="59"/>
      <c r="Y848" s="59"/>
    </row>
    <row r="849" spans="3:25">
      <c r="C849" s="61"/>
      <c r="M849" s="59"/>
      <c r="S849" s="59"/>
      <c r="V849" s="59"/>
      <c r="W849" s="59"/>
      <c r="X849" s="59"/>
      <c r="Y849" s="59"/>
    </row>
    <row r="850" spans="3:25">
      <c r="C850" s="61"/>
      <c r="M850" s="59"/>
      <c r="S850" s="59"/>
      <c r="V850" s="59"/>
      <c r="W850" s="59"/>
      <c r="X850" s="59"/>
      <c r="Y850" s="59"/>
    </row>
    <row r="851" spans="3:25">
      <c r="C851" s="61"/>
      <c r="M851" s="59"/>
      <c r="S851" s="59"/>
      <c r="V851" s="59"/>
      <c r="W851" s="59"/>
      <c r="X851" s="59"/>
      <c r="Y851" s="59"/>
    </row>
    <row r="852" spans="3:25">
      <c r="C852" s="61"/>
      <c r="M852" s="59"/>
      <c r="S852" s="59"/>
      <c r="V852" s="59"/>
      <c r="W852" s="59"/>
      <c r="X852" s="59"/>
      <c r="Y852" s="59"/>
    </row>
    <row r="853" spans="3:25">
      <c r="C853" s="61"/>
      <c r="M853" s="59"/>
      <c r="S853" s="59"/>
      <c r="V853" s="59"/>
      <c r="W853" s="59"/>
      <c r="X853" s="59"/>
      <c r="Y853" s="59"/>
    </row>
    <row r="854" spans="3:25">
      <c r="C854" s="61"/>
      <c r="M854" s="59"/>
      <c r="S854" s="59"/>
      <c r="V854" s="59"/>
      <c r="W854" s="59"/>
      <c r="X854" s="59"/>
      <c r="Y854" s="59"/>
    </row>
    <row r="855" spans="3:25">
      <c r="C855" s="61"/>
      <c r="M855" s="59"/>
      <c r="S855" s="59"/>
      <c r="V855" s="59"/>
      <c r="W855" s="59"/>
      <c r="X855" s="59"/>
      <c r="Y855" s="59"/>
    </row>
    <row r="856" spans="3:25">
      <c r="C856" s="61"/>
      <c r="M856" s="59"/>
      <c r="S856" s="59"/>
      <c r="V856" s="59"/>
      <c r="W856" s="59"/>
      <c r="X856" s="59"/>
      <c r="Y856" s="59"/>
    </row>
    <row r="857" spans="3:25">
      <c r="C857" s="61"/>
      <c r="M857" s="59"/>
      <c r="S857" s="59"/>
      <c r="V857" s="59"/>
      <c r="W857" s="59"/>
      <c r="X857" s="59"/>
      <c r="Y857" s="59"/>
    </row>
    <row r="858" spans="3:25">
      <c r="C858" s="61"/>
      <c r="M858" s="59"/>
      <c r="S858" s="59"/>
      <c r="V858" s="59"/>
      <c r="W858" s="59"/>
      <c r="X858" s="59"/>
      <c r="Y858" s="59"/>
    </row>
    <row r="859" spans="3:25">
      <c r="C859" s="61"/>
      <c r="M859" s="59"/>
      <c r="S859" s="59"/>
      <c r="V859" s="59"/>
      <c r="W859" s="59"/>
      <c r="X859" s="59"/>
      <c r="Y859" s="59"/>
    </row>
    <row r="860" spans="3:25">
      <c r="C860" s="61"/>
      <c r="M860" s="59"/>
      <c r="S860" s="59"/>
      <c r="V860" s="59"/>
      <c r="W860" s="59"/>
      <c r="X860" s="59"/>
      <c r="Y860" s="59"/>
    </row>
    <row r="861" spans="3:25">
      <c r="C861" s="61"/>
      <c r="M861" s="59"/>
      <c r="S861" s="59"/>
      <c r="V861" s="59"/>
      <c r="W861" s="59"/>
      <c r="X861" s="59"/>
      <c r="Y861" s="59"/>
    </row>
    <row r="862" spans="3:25">
      <c r="C862" s="61"/>
      <c r="M862" s="59"/>
      <c r="S862" s="59"/>
      <c r="V862" s="59"/>
      <c r="W862" s="59"/>
      <c r="X862" s="59"/>
      <c r="Y862" s="59"/>
    </row>
    <row r="863" spans="3:25">
      <c r="C863" s="61"/>
      <c r="M863" s="59"/>
      <c r="S863" s="59"/>
      <c r="V863" s="59"/>
      <c r="W863" s="59"/>
      <c r="X863" s="59"/>
      <c r="Y863" s="59"/>
    </row>
    <row r="864" spans="3:25">
      <c r="C864" s="61"/>
      <c r="M864" s="59"/>
      <c r="S864" s="59"/>
      <c r="V864" s="59"/>
      <c r="W864" s="59"/>
      <c r="X864" s="59"/>
      <c r="Y864" s="59"/>
    </row>
    <row r="865" spans="3:25">
      <c r="C865" s="61"/>
      <c r="M865" s="59"/>
      <c r="S865" s="59"/>
      <c r="V865" s="59"/>
      <c r="W865" s="59"/>
      <c r="X865" s="59"/>
      <c r="Y865" s="59"/>
    </row>
    <row r="866" spans="3:25">
      <c r="C866" s="61"/>
      <c r="M866" s="59"/>
      <c r="S866" s="59"/>
      <c r="V866" s="59"/>
      <c r="W866" s="59"/>
      <c r="X866" s="59"/>
      <c r="Y866" s="59"/>
    </row>
    <row r="867" spans="3:25">
      <c r="C867" s="61"/>
      <c r="M867" s="59"/>
      <c r="S867" s="59"/>
      <c r="V867" s="59"/>
      <c r="W867" s="59"/>
      <c r="X867" s="59"/>
      <c r="Y867" s="59"/>
    </row>
    <row r="868" spans="3:25">
      <c r="C868" s="61"/>
      <c r="M868" s="59"/>
      <c r="S868" s="59"/>
      <c r="V868" s="59"/>
      <c r="W868" s="59"/>
      <c r="X868" s="59"/>
      <c r="Y868" s="59"/>
    </row>
    <row r="869" spans="3:25">
      <c r="C869" s="61"/>
      <c r="M869" s="59"/>
      <c r="S869" s="59"/>
      <c r="V869" s="59"/>
      <c r="W869" s="59"/>
      <c r="X869" s="59"/>
      <c r="Y869" s="59"/>
    </row>
    <row r="870" spans="3:25">
      <c r="C870" s="61"/>
      <c r="M870" s="59"/>
      <c r="S870" s="59"/>
      <c r="V870" s="59"/>
      <c r="W870" s="59"/>
      <c r="X870" s="59"/>
      <c r="Y870" s="59"/>
    </row>
    <row r="871" spans="3:25">
      <c r="C871" s="61"/>
      <c r="M871" s="59"/>
      <c r="S871" s="59"/>
      <c r="V871" s="59"/>
      <c r="W871" s="59"/>
      <c r="X871" s="59"/>
      <c r="Y871" s="59"/>
    </row>
    <row r="872" spans="3:25">
      <c r="C872" s="61"/>
      <c r="M872" s="59"/>
      <c r="S872" s="59"/>
      <c r="V872" s="59"/>
      <c r="W872" s="59"/>
      <c r="X872" s="59"/>
      <c r="Y872" s="59"/>
    </row>
    <row r="873" spans="3:25">
      <c r="C873" s="61"/>
      <c r="M873" s="59"/>
      <c r="S873" s="59"/>
      <c r="V873" s="59"/>
      <c r="W873" s="59"/>
      <c r="X873" s="59"/>
      <c r="Y873" s="59"/>
    </row>
    <row r="874" spans="3:25">
      <c r="C874" s="61"/>
      <c r="M874" s="59"/>
      <c r="S874" s="59"/>
      <c r="V874" s="59"/>
      <c r="W874" s="59"/>
      <c r="X874" s="59"/>
      <c r="Y874" s="59"/>
    </row>
    <row r="875" spans="3:25">
      <c r="C875" s="61"/>
      <c r="M875" s="59"/>
      <c r="S875" s="59"/>
      <c r="V875" s="59"/>
      <c r="W875" s="59"/>
      <c r="X875" s="59"/>
      <c r="Y875" s="59"/>
    </row>
    <row r="876" spans="3:25">
      <c r="C876" s="61"/>
      <c r="M876" s="59"/>
      <c r="S876" s="59"/>
      <c r="V876" s="59"/>
      <c r="W876" s="59"/>
      <c r="X876" s="59"/>
      <c r="Y876" s="59"/>
    </row>
    <row r="877" spans="3:25">
      <c r="C877" s="61"/>
      <c r="M877" s="59"/>
      <c r="S877" s="59"/>
      <c r="V877" s="59"/>
      <c r="W877" s="59"/>
      <c r="X877" s="59"/>
      <c r="Y877" s="59"/>
    </row>
    <row r="878" spans="3:25">
      <c r="C878" s="61"/>
      <c r="M878" s="59"/>
      <c r="S878" s="59"/>
      <c r="V878" s="59"/>
      <c r="W878" s="59"/>
      <c r="X878" s="59"/>
      <c r="Y878" s="59"/>
    </row>
    <row r="879" spans="3:25">
      <c r="C879" s="61"/>
      <c r="M879" s="59"/>
      <c r="S879" s="59"/>
      <c r="V879" s="59"/>
      <c r="W879" s="59"/>
      <c r="X879" s="59"/>
      <c r="Y879" s="59"/>
    </row>
    <row r="880" spans="3:25">
      <c r="C880" s="61"/>
      <c r="M880" s="59"/>
      <c r="S880" s="59"/>
      <c r="V880" s="59"/>
      <c r="W880" s="59"/>
      <c r="X880" s="59"/>
      <c r="Y880" s="59"/>
    </row>
    <row r="881" spans="3:25">
      <c r="C881" s="61"/>
      <c r="M881" s="59"/>
      <c r="S881" s="59"/>
      <c r="V881" s="59"/>
      <c r="W881" s="59"/>
      <c r="X881" s="59"/>
      <c r="Y881" s="59"/>
    </row>
    <row r="882" spans="3:25">
      <c r="C882" s="61"/>
      <c r="M882" s="59"/>
      <c r="S882" s="59"/>
      <c r="V882" s="59"/>
      <c r="W882" s="59"/>
      <c r="X882" s="59"/>
      <c r="Y882" s="59"/>
    </row>
    <row r="883" spans="3:25">
      <c r="C883" s="61"/>
      <c r="M883" s="59"/>
      <c r="S883" s="59"/>
      <c r="V883" s="59"/>
      <c r="W883" s="59"/>
      <c r="X883" s="59"/>
      <c r="Y883" s="59"/>
    </row>
    <row r="884" spans="3:25">
      <c r="C884" s="61"/>
      <c r="M884" s="59"/>
      <c r="S884" s="59"/>
      <c r="V884" s="59"/>
      <c r="W884" s="59"/>
      <c r="X884" s="59"/>
      <c r="Y884" s="59"/>
    </row>
    <row r="885" spans="3:25">
      <c r="C885" s="61"/>
      <c r="M885" s="59"/>
      <c r="S885" s="59"/>
      <c r="V885" s="59"/>
      <c r="W885" s="59"/>
      <c r="X885" s="59"/>
      <c r="Y885" s="59"/>
    </row>
    <row r="886" spans="3:25">
      <c r="C886" s="61"/>
      <c r="M886" s="59"/>
      <c r="S886" s="59"/>
      <c r="V886" s="59"/>
      <c r="W886" s="59"/>
      <c r="X886" s="59"/>
      <c r="Y886" s="59"/>
    </row>
    <row r="887" spans="3:25">
      <c r="C887" s="61"/>
      <c r="M887" s="59"/>
      <c r="S887" s="59"/>
      <c r="V887" s="59"/>
      <c r="W887" s="59"/>
      <c r="X887" s="59"/>
      <c r="Y887" s="59"/>
    </row>
    <row r="888" spans="3:25">
      <c r="C888" s="61"/>
      <c r="M888" s="59"/>
      <c r="S888" s="59"/>
      <c r="V888" s="59"/>
      <c r="W888" s="59"/>
      <c r="X888" s="59"/>
      <c r="Y888" s="59"/>
    </row>
    <row r="889" spans="3:25">
      <c r="C889" s="61"/>
      <c r="M889" s="59"/>
      <c r="S889" s="59"/>
      <c r="V889" s="59"/>
      <c r="W889" s="59"/>
      <c r="X889" s="59"/>
      <c r="Y889" s="59"/>
    </row>
    <row r="890" spans="3:25">
      <c r="C890" s="61"/>
      <c r="M890" s="59"/>
      <c r="S890" s="59"/>
      <c r="V890" s="59"/>
      <c r="W890" s="59"/>
      <c r="X890" s="59"/>
      <c r="Y890" s="59"/>
    </row>
    <row r="891" spans="3:25">
      <c r="C891" s="61"/>
      <c r="M891" s="59"/>
      <c r="S891" s="59"/>
      <c r="V891" s="59"/>
      <c r="W891" s="59"/>
      <c r="X891" s="59"/>
      <c r="Y891" s="59"/>
    </row>
    <row r="892" spans="3:25">
      <c r="C892" s="61"/>
      <c r="M892" s="59"/>
      <c r="S892" s="59"/>
      <c r="V892" s="59"/>
      <c r="W892" s="59"/>
      <c r="X892" s="59"/>
      <c r="Y892" s="59"/>
    </row>
    <row r="893" spans="3:25">
      <c r="C893" s="61"/>
      <c r="M893" s="59"/>
      <c r="S893" s="59"/>
      <c r="V893" s="59"/>
      <c r="W893" s="59"/>
      <c r="X893" s="59"/>
      <c r="Y893" s="59"/>
    </row>
    <row r="894" spans="3:25">
      <c r="C894" s="61"/>
      <c r="M894" s="59"/>
      <c r="S894" s="59"/>
      <c r="V894" s="59"/>
      <c r="W894" s="59"/>
      <c r="X894" s="59"/>
      <c r="Y894" s="59"/>
    </row>
    <row r="895" spans="3:25">
      <c r="C895" s="61"/>
      <c r="M895" s="59"/>
      <c r="S895" s="59"/>
      <c r="V895" s="59"/>
      <c r="W895" s="59"/>
      <c r="X895" s="59"/>
      <c r="Y895" s="59"/>
    </row>
    <row r="896" spans="3:25">
      <c r="C896" s="61"/>
      <c r="M896" s="59"/>
      <c r="S896" s="59"/>
      <c r="V896" s="59"/>
      <c r="W896" s="59"/>
      <c r="X896" s="59"/>
      <c r="Y896" s="59"/>
    </row>
    <row r="897" spans="3:25">
      <c r="C897" s="61"/>
      <c r="M897" s="59"/>
      <c r="S897" s="59"/>
      <c r="V897" s="59"/>
      <c r="W897" s="59"/>
      <c r="X897" s="59"/>
      <c r="Y897" s="59"/>
    </row>
    <row r="898" spans="3:25">
      <c r="C898" s="61"/>
      <c r="M898" s="59"/>
      <c r="S898" s="59"/>
      <c r="V898" s="59"/>
      <c r="W898" s="59"/>
      <c r="X898" s="59"/>
      <c r="Y898" s="59"/>
    </row>
    <row r="899" spans="3:25">
      <c r="C899" s="61"/>
      <c r="M899" s="59"/>
      <c r="S899" s="59"/>
      <c r="V899" s="59"/>
      <c r="W899" s="59"/>
      <c r="X899" s="59"/>
      <c r="Y899" s="59"/>
    </row>
    <row r="900" spans="3:25">
      <c r="C900" s="61"/>
      <c r="M900" s="59"/>
      <c r="S900" s="59"/>
      <c r="V900" s="59"/>
      <c r="W900" s="59"/>
      <c r="X900" s="59"/>
      <c r="Y900" s="59"/>
    </row>
    <row r="901" spans="3:25">
      <c r="C901" s="61"/>
      <c r="M901" s="59"/>
      <c r="S901" s="59"/>
      <c r="V901" s="59"/>
      <c r="W901" s="59"/>
      <c r="X901" s="59"/>
      <c r="Y901" s="59"/>
    </row>
    <row r="902" spans="3:25">
      <c r="C902" s="61"/>
      <c r="M902" s="59"/>
      <c r="S902" s="59"/>
      <c r="V902" s="59"/>
      <c r="W902" s="59"/>
      <c r="X902" s="59"/>
      <c r="Y902" s="59"/>
    </row>
    <row r="903" spans="3:25">
      <c r="C903" s="61"/>
      <c r="M903" s="59"/>
      <c r="S903" s="59"/>
      <c r="V903" s="59"/>
      <c r="W903" s="59"/>
      <c r="X903" s="59"/>
      <c r="Y903" s="59"/>
    </row>
    <row r="904" spans="3:25">
      <c r="C904" s="61"/>
      <c r="M904" s="59"/>
      <c r="S904" s="59"/>
      <c r="V904" s="59"/>
      <c r="W904" s="59"/>
      <c r="X904" s="59"/>
      <c r="Y904" s="59"/>
    </row>
    <row r="905" spans="3:25">
      <c r="C905" s="61"/>
      <c r="M905" s="59"/>
      <c r="S905" s="59"/>
      <c r="V905" s="59"/>
      <c r="W905" s="59"/>
      <c r="X905" s="59"/>
      <c r="Y905" s="59"/>
    </row>
    <row r="906" spans="3:25">
      <c r="C906" s="61"/>
      <c r="M906" s="59"/>
      <c r="S906" s="59"/>
      <c r="V906" s="59"/>
      <c r="W906" s="59"/>
      <c r="X906" s="59"/>
      <c r="Y906" s="59"/>
    </row>
    <row r="907" spans="3:25">
      <c r="C907" s="61"/>
      <c r="M907" s="59"/>
      <c r="S907" s="59"/>
      <c r="V907" s="59"/>
      <c r="W907" s="59"/>
      <c r="X907" s="59"/>
      <c r="Y907" s="59"/>
    </row>
    <row r="908" spans="3:25">
      <c r="C908" s="61"/>
      <c r="M908" s="59"/>
      <c r="S908" s="59"/>
      <c r="V908" s="59"/>
      <c r="W908" s="59"/>
      <c r="X908" s="59"/>
      <c r="Y908" s="59"/>
    </row>
    <row r="909" spans="3:25">
      <c r="C909" s="61"/>
      <c r="M909" s="59"/>
      <c r="S909" s="59"/>
      <c r="V909" s="59"/>
      <c r="W909" s="59"/>
      <c r="X909" s="59"/>
      <c r="Y909" s="59"/>
    </row>
    <row r="910" spans="3:25">
      <c r="C910" s="61"/>
      <c r="M910" s="59"/>
      <c r="S910" s="59"/>
      <c r="V910" s="59"/>
      <c r="W910" s="59"/>
      <c r="X910" s="59"/>
      <c r="Y910" s="59"/>
    </row>
    <row r="911" spans="3:25">
      <c r="C911" s="61"/>
      <c r="M911" s="59"/>
      <c r="S911" s="59"/>
      <c r="V911" s="59"/>
      <c r="W911" s="59"/>
      <c r="X911" s="59"/>
      <c r="Y911" s="59"/>
    </row>
    <row r="912" spans="3:25">
      <c r="C912" s="61"/>
      <c r="M912" s="59"/>
      <c r="S912" s="59"/>
      <c r="V912" s="59"/>
      <c r="W912" s="59"/>
      <c r="X912" s="59"/>
      <c r="Y912" s="59"/>
    </row>
    <row r="913" spans="3:25">
      <c r="C913" s="61"/>
      <c r="M913" s="59"/>
      <c r="S913" s="59"/>
      <c r="V913" s="59"/>
      <c r="W913" s="59"/>
      <c r="X913" s="59"/>
      <c r="Y913" s="59"/>
    </row>
    <row r="914" spans="3:25">
      <c r="C914" s="61"/>
      <c r="M914" s="59"/>
      <c r="S914" s="59"/>
      <c r="V914" s="59"/>
      <c r="W914" s="59"/>
      <c r="X914" s="59"/>
      <c r="Y914" s="59"/>
    </row>
    <row r="915" spans="3:25">
      <c r="C915" s="61"/>
      <c r="M915" s="59"/>
      <c r="S915" s="59"/>
      <c r="V915" s="59"/>
      <c r="W915" s="59"/>
      <c r="X915" s="59"/>
      <c r="Y915" s="59"/>
    </row>
    <row r="916" spans="3:25">
      <c r="C916" s="61"/>
      <c r="M916" s="59"/>
      <c r="S916" s="59"/>
      <c r="V916" s="59"/>
      <c r="W916" s="59"/>
      <c r="X916" s="59"/>
      <c r="Y916" s="59"/>
    </row>
    <row r="917" spans="3:25">
      <c r="C917" s="61"/>
      <c r="M917" s="59"/>
      <c r="S917" s="59"/>
      <c r="V917" s="59"/>
      <c r="W917" s="59"/>
      <c r="X917" s="59"/>
      <c r="Y917" s="59"/>
    </row>
    <row r="918" spans="3:25">
      <c r="C918" s="61"/>
      <c r="M918" s="59"/>
      <c r="S918" s="59"/>
      <c r="V918" s="59"/>
      <c r="W918" s="59"/>
      <c r="X918" s="59"/>
      <c r="Y918" s="59"/>
    </row>
    <row r="919" spans="3:25">
      <c r="C919" s="61"/>
      <c r="M919" s="59"/>
      <c r="S919" s="59"/>
      <c r="V919" s="59"/>
      <c r="W919" s="59"/>
      <c r="X919" s="59"/>
      <c r="Y919" s="59"/>
    </row>
    <row r="920" spans="3:25">
      <c r="C920" s="61"/>
      <c r="M920" s="59"/>
      <c r="S920" s="59"/>
      <c r="V920" s="59"/>
      <c r="W920" s="59"/>
      <c r="X920" s="59"/>
      <c r="Y920" s="59"/>
    </row>
    <row r="921" spans="3:25">
      <c r="C921" s="61"/>
      <c r="M921" s="59"/>
      <c r="S921" s="59"/>
      <c r="V921" s="59"/>
      <c r="W921" s="59"/>
      <c r="X921" s="59"/>
      <c r="Y921" s="59"/>
    </row>
    <row r="922" spans="3:25">
      <c r="C922" s="61"/>
      <c r="M922" s="59"/>
      <c r="S922" s="59"/>
      <c r="V922" s="59"/>
      <c r="W922" s="59"/>
      <c r="X922" s="59"/>
      <c r="Y922" s="59"/>
    </row>
    <row r="923" spans="3:25">
      <c r="C923" s="61"/>
      <c r="M923" s="59"/>
      <c r="S923" s="59"/>
      <c r="V923" s="59"/>
      <c r="W923" s="59"/>
      <c r="X923" s="59"/>
      <c r="Y923" s="59"/>
    </row>
    <row r="924" spans="3:25">
      <c r="C924" s="61"/>
      <c r="M924" s="59"/>
      <c r="S924" s="59"/>
      <c r="V924" s="59"/>
      <c r="W924" s="59"/>
      <c r="X924" s="59"/>
      <c r="Y924" s="59"/>
    </row>
    <row r="925" spans="3:25">
      <c r="C925" s="61"/>
      <c r="M925" s="59"/>
      <c r="S925" s="59"/>
      <c r="V925" s="59"/>
      <c r="W925" s="59"/>
      <c r="X925" s="59"/>
      <c r="Y925" s="59"/>
    </row>
    <row r="926" spans="3:25">
      <c r="C926" s="61"/>
      <c r="M926" s="59"/>
      <c r="S926" s="59"/>
      <c r="V926" s="59"/>
      <c r="W926" s="59"/>
      <c r="X926" s="59"/>
      <c r="Y926" s="59"/>
    </row>
    <row r="927" spans="3:25">
      <c r="C927" s="61"/>
      <c r="M927" s="59"/>
      <c r="S927" s="59"/>
      <c r="V927" s="59"/>
      <c r="W927" s="59"/>
      <c r="X927" s="59"/>
      <c r="Y927" s="59"/>
    </row>
    <row r="928" spans="3:25">
      <c r="C928" s="61"/>
      <c r="M928" s="59"/>
      <c r="S928" s="59"/>
      <c r="V928" s="59"/>
      <c r="W928" s="59"/>
      <c r="X928" s="59"/>
      <c r="Y928" s="59"/>
    </row>
    <row r="929" spans="3:25">
      <c r="C929" s="61"/>
      <c r="M929" s="59"/>
      <c r="S929" s="59"/>
      <c r="V929" s="59"/>
      <c r="W929" s="59"/>
      <c r="X929" s="59"/>
      <c r="Y929" s="59"/>
    </row>
    <row r="930" spans="3:25">
      <c r="C930" s="61"/>
      <c r="M930" s="59"/>
      <c r="S930" s="59"/>
      <c r="V930" s="59"/>
      <c r="W930" s="59"/>
      <c r="X930" s="59"/>
      <c r="Y930" s="59"/>
    </row>
    <row r="931" spans="3:25">
      <c r="C931" s="61"/>
      <c r="M931" s="59"/>
      <c r="S931" s="59"/>
      <c r="V931" s="59"/>
      <c r="W931" s="59"/>
      <c r="X931" s="59"/>
      <c r="Y931" s="59"/>
    </row>
    <row r="932" spans="3:25">
      <c r="C932" s="61"/>
      <c r="M932" s="59"/>
      <c r="S932" s="59"/>
      <c r="V932" s="59"/>
      <c r="W932" s="59"/>
      <c r="X932" s="59"/>
      <c r="Y932" s="59"/>
    </row>
    <row r="933" spans="3:25">
      <c r="C933" s="61"/>
      <c r="M933" s="59"/>
      <c r="S933" s="59"/>
      <c r="V933" s="59"/>
      <c r="W933" s="59"/>
      <c r="X933" s="59"/>
      <c r="Y933" s="59"/>
    </row>
    <row r="934" spans="3:25">
      <c r="C934" s="61"/>
      <c r="M934" s="59"/>
      <c r="S934" s="59"/>
      <c r="V934" s="59"/>
      <c r="W934" s="59"/>
      <c r="X934" s="59"/>
      <c r="Y934" s="59"/>
    </row>
    <row r="935" spans="3:25">
      <c r="C935" s="61"/>
      <c r="M935" s="59"/>
      <c r="S935" s="59"/>
      <c r="V935" s="59"/>
      <c r="W935" s="59"/>
      <c r="X935" s="59"/>
      <c r="Y935" s="59"/>
    </row>
    <row r="936" spans="3:25">
      <c r="C936" s="61"/>
      <c r="M936" s="59"/>
      <c r="S936" s="59"/>
      <c r="V936" s="59"/>
      <c r="W936" s="59"/>
      <c r="X936" s="59"/>
      <c r="Y936" s="59"/>
    </row>
    <row r="937" spans="3:25">
      <c r="C937" s="61"/>
      <c r="M937" s="59"/>
      <c r="S937" s="59"/>
      <c r="V937" s="59"/>
      <c r="W937" s="59"/>
      <c r="X937" s="59"/>
      <c r="Y937" s="59"/>
    </row>
    <row r="938" spans="3:25">
      <c r="C938" s="61"/>
      <c r="M938" s="59"/>
      <c r="S938" s="59"/>
      <c r="V938" s="59"/>
      <c r="W938" s="59"/>
      <c r="X938" s="59"/>
      <c r="Y938" s="59"/>
    </row>
    <row r="939" spans="3:25">
      <c r="C939" s="61"/>
      <c r="M939" s="59"/>
      <c r="S939" s="59"/>
      <c r="V939" s="59"/>
      <c r="W939" s="59"/>
      <c r="X939" s="59"/>
      <c r="Y939" s="59"/>
    </row>
    <row r="940" spans="3:25">
      <c r="C940" s="61"/>
      <c r="M940" s="59"/>
      <c r="S940" s="59"/>
      <c r="V940" s="59"/>
      <c r="W940" s="59"/>
      <c r="X940" s="59"/>
      <c r="Y940" s="59"/>
    </row>
    <row r="941" spans="3:25">
      <c r="C941" s="61"/>
      <c r="M941" s="59"/>
      <c r="S941" s="59"/>
      <c r="V941" s="59"/>
      <c r="W941" s="59"/>
      <c r="X941" s="59"/>
      <c r="Y941" s="59"/>
    </row>
    <row r="942" spans="3:25">
      <c r="C942" s="61"/>
      <c r="M942" s="59"/>
      <c r="S942" s="59"/>
      <c r="V942" s="59"/>
      <c r="W942" s="59"/>
      <c r="X942" s="59"/>
      <c r="Y942" s="59"/>
    </row>
    <row r="943" spans="3:25">
      <c r="C943" s="61"/>
      <c r="M943" s="59"/>
      <c r="S943" s="59"/>
      <c r="V943" s="59"/>
      <c r="W943" s="59"/>
      <c r="X943" s="59"/>
      <c r="Y943" s="59"/>
    </row>
    <row r="944" spans="3:25">
      <c r="C944" s="61"/>
      <c r="M944" s="59"/>
      <c r="S944" s="59"/>
      <c r="V944" s="59"/>
      <c r="W944" s="59"/>
      <c r="X944" s="59"/>
      <c r="Y944" s="59"/>
    </row>
    <row r="945" spans="3:25">
      <c r="C945" s="61"/>
      <c r="M945" s="59"/>
      <c r="S945" s="59"/>
      <c r="V945" s="59"/>
      <c r="W945" s="59"/>
      <c r="X945" s="59"/>
      <c r="Y945" s="59"/>
    </row>
    <row r="946" spans="3:25">
      <c r="C946" s="61"/>
      <c r="M946" s="59"/>
      <c r="S946" s="59"/>
      <c r="V946" s="59"/>
      <c r="W946" s="59"/>
      <c r="X946" s="59"/>
      <c r="Y946" s="59"/>
    </row>
    <row r="947" spans="3:25">
      <c r="C947" s="61"/>
      <c r="M947" s="59"/>
      <c r="S947" s="59"/>
      <c r="V947" s="59"/>
      <c r="W947" s="59"/>
      <c r="X947" s="59"/>
      <c r="Y947" s="59"/>
    </row>
    <row r="948" spans="3:25">
      <c r="C948" s="61"/>
      <c r="M948" s="59"/>
      <c r="S948" s="59"/>
      <c r="V948" s="59"/>
      <c r="W948" s="59"/>
      <c r="X948" s="59"/>
      <c r="Y948" s="59"/>
    </row>
    <row r="949" spans="3:25">
      <c r="C949" s="61"/>
      <c r="M949" s="59"/>
      <c r="S949" s="59"/>
      <c r="V949" s="59"/>
      <c r="W949" s="59"/>
      <c r="X949" s="59"/>
      <c r="Y949" s="59"/>
    </row>
    <row r="950" spans="3:25">
      <c r="C950" s="61"/>
      <c r="M950" s="59"/>
      <c r="S950" s="59"/>
      <c r="V950" s="59"/>
      <c r="W950" s="59"/>
      <c r="X950" s="59"/>
      <c r="Y950" s="59"/>
    </row>
    <row r="951" spans="3:25">
      <c r="C951" s="61"/>
      <c r="M951" s="59"/>
      <c r="S951" s="59"/>
      <c r="V951" s="59"/>
      <c r="W951" s="59"/>
      <c r="X951" s="59"/>
      <c r="Y951" s="59"/>
    </row>
    <row r="952" spans="3:25">
      <c r="C952" s="61"/>
      <c r="M952" s="59"/>
      <c r="S952" s="59"/>
      <c r="V952" s="59"/>
      <c r="W952" s="59"/>
      <c r="X952" s="59"/>
      <c r="Y952" s="59"/>
    </row>
    <row r="953" spans="3:25">
      <c r="C953" s="61"/>
      <c r="M953" s="59"/>
      <c r="S953" s="59"/>
      <c r="V953" s="59"/>
      <c r="W953" s="59"/>
      <c r="X953" s="59"/>
      <c r="Y953" s="59"/>
    </row>
    <row r="954" spans="3:25">
      <c r="C954" s="61"/>
      <c r="M954" s="59"/>
      <c r="S954" s="59"/>
      <c r="V954" s="59"/>
      <c r="W954" s="59"/>
      <c r="X954" s="59"/>
      <c r="Y954" s="59"/>
    </row>
    <row r="955" spans="3:25">
      <c r="C955" s="61"/>
      <c r="M955" s="59"/>
      <c r="S955" s="59"/>
      <c r="V955" s="59"/>
      <c r="W955" s="59"/>
      <c r="X955" s="59"/>
      <c r="Y955" s="59"/>
    </row>
    <row r="956" spans="3:25">
      <c r="C956" s="61"/>
      <c r="M956" s="59"/>
      <c r="S956" s="59"/>
      <c r="V956" s="59"/>
      <c r="W956" s="59"/>
      <c r="X956" s="59"/>
      <c r="Y956" s="59"/>
    </row>
    <row r="957" spans="3:25">
      <c r="C957" s="61"/>
      <c r="M957" s="59"/>
      <c r="S957" s="59"/>
      <c r="V957" s="59"/>
      <c r="W957" s="59"/>
      <c r="X957" s="59"/>
      <c r="Y957" s="59"/>
    </row>
    <row r="958" spans="3:25">
      <c r="C958" s="61"/>
      <c r="M958" s="59"/>
      <c r="S958" s="59"/>
      <c r="V958" s="59"/>
      <c r="W958" s="59"/>
      <c r="X958" s="59"/>
      <c r="Y958" s="59"/>
    </row>
    <row r="959" spans="3:25">
      <c r="C959" s="61"/>
      <c r="M959" s="59"/>
      <c r="S959" s="59"/>
      <c r="V959" s="59"/>
      <c r="W959" s="59"/>
      <c r="X959" s="59"/>
      <c r="Y959" s="59"/>
    </row>
    <row r="960" spans="3:25">
      <c r="C960" s="61"/>
      <c r="M960" s="59"/>
      <c r="S960" s="59"/>
      <c r="V960" s="59"/>
      <c r="W960" s="59"/>
      <c r="X960" s="59"/>
      <c r="Y960" s="59"/>
    </row>
    <row r="961" spans="3:25">
      <c r="C961" s="61"/>
      <c r="M961" s="59"/>
      <c r="S961" s="59"/>
      <c r="V961" s="59"/>
      <c r="W961" s="59"/>
      <c r="X961" s="59"/>
      <c r="Y961" s="59"/>
    </row>
    <row r="962" spans="3:25">
      <c r="C962" s="61"/>
      <c r="M962" s="59"/>
      <c r="S962" s="59"/>
      <c r="V962" s="59"/>
      <c r="W962" s="59"/>
      <c r="X962" s="59"/>
      <c r="Y962" s="59"/>
    </row>
    <row r="963" spans="3:25">
      <c r="C963" s="61"/>
      <c r="M963" s="59"/>
      <c r="S963" s="59"/>
      <c r="V963" s="59"/>
      <c r="W963" s="59"/>
      <c r="X963" s="59"/>
      <c r="Y963" s="59"/>
    </row>
    <row r="964" spans="3:25">
      <c r="C964" s="61"/>
      <c r="M964" s="59"/>
      <c r="S964" s="59"/>
      <c r="V964" s="59"/>
      <c r="W964" s="59"/>
      <c r="X964" s="59"/>
      <c r="Y964" s="59"/>
    </row>
    <row r="965" spans="3:25">
      <c r="C965" s="61"/>
      <c r="M965" s="59"/>
      <c r="S965" s="59"/>
      <c r="V965" s="59"/>
      <c r="W965" s="59"/>
      <c r="X965" s="59"/>
      <c r="Y965" s="59"/>
    </row>
    <row r="966" spans="3:25">
      <c r="C966" s="61"/>
      <c r="M966" s="59"/>
      <c r="S966" s="59"/>
      <c r="V966" s="59"/>
      <c r="W966" s="59"/>
      <c r="X966" s="59"/>
      <c r="Y966" s="59"/>
    </row>
    <row r="967" spans="3:25">
      <c r="C967" s="61"/>
      <c r="M967" s="59"/>
      <c r="S967" s="59"/>
      <c r="V967" s="59"/>
      <c r="W967" s="59"/>
      <c r="X967" s="59"/>
      <c r="Y967" s="59"/>
    </row>
    <row r="968" spans="3:25">
      <c r="C968" s="61"/>
      <c r="M968" s="59"/>
      <c r="S968" s="59"/>
      <c r="V968" s="59"/>
      <c r="W968" s="59"/>
      <c r="X968" s="59"/>
      <c r="Y968" s="59"/>
    </row>
    <row r="969" spans="3:25">
      <c r="C969" s="61"/>
      <c r="M969" s="59"/>
      <c r="S969" s="59"/>
      <c r="V969" s="59"/>
      <c r="W969" s="59"/>
      <c r="X969" s="59"/>
      <c r="Y969" s="59"/>
    </row>
    <row r="970" spans="3:25">
      <c r="C970" s="61"/>
      <c r="M970" s="59"/>
      <c r="S970" s="59"/>
      <c r="V970" s="59"/>
      <c r="W970" s="59"/>
      <c r="X970" s="59"/>
      <c r="Y970" s="59"/>
    </row>
    <row r="971" spans="3:25">
      <c r="C971" s="61"/>
      <c r="M971" s="59"/>
      <c r="S971" s="59"/>
      <c r="V971" s="59"/>
      <c r="W971" s="59"/>
      <c r="X971" s="59"/>
      <c r="Y971" s="59"/>
    </row>
    <row r="972" spans="3:25">
      <c r="C972" s="61"/>
      <c r="M972" s="59"/>
      <c r="S972" s="59"/>
      <c r="V972" s="59"/>
      <c r="W972" s="59"/>
      <c r="X972" s="59"/>
      <c r="Y972" s="59"/>
    </row>
    <row r="973" spans="3:25">
      <c r="C973" s="61"/>
      <c r="M973" s="59"/>
      <c r="S973" s="59"/>
      <c r="V973" s="59"/>
      <c r="W973" s="59"/>
      <c r="X973" s="59"/>
      <c r="Y973" s="59"/>
    </row>
    <row r="974" spans="3:25">
      <c r="C974" s="61"/>
      <c r="M974" s="59"/>
      <c r="S974" s="59"/>
      <c r="V974" s="59"/>
      <c r="W974" s="59"/>
      <c r="X974" s="59"/>
      <c r="Y974" s="59"/>
    </row>
    <row r="975" spans="3:25">
      <c r="C975" s="61"/>
      <c r="M975" s="59"/>
      <c r="S975" s="59"/>
      <c r="V975" s="59"/>
      <c r="W975" s="59"/>
      <c r="X975" s="59"/>
      <c r="Y975" s="59"/>
    </row>
    <row r="976" spans="3:25">
      <c r="C976" s="61"/>
      <c r="M976" s="59"/>
      <c r="S976" s="59"/>
      <c r="V976" s="59"/>
      <c r="W976" s="59"/>
      <c r="X976" s="59"/>
      <c r="Y976" s="59"/>
    </row>
    <row r="977" spans="3:25">
      <c r="C977" s="61"/>
      <c r="M977" s="59"/>
      <c r="S977" s="59"/>
      <c r="V977" s="59"/>
      <c r="W977" s="59"/>
      <c r="X977" s="59"/>
      <c r="Y977" s="59"/>
    </row>
    <row r="978" spans="3:25">
      <c r="C978" s="61"/>
      <c r="M978" s="59"/>
      <c r="S978" s="59"/>
      <c r="V978" s="59"/>
      <c r="W978" s="59"/>
      <c r="X978" s="59"/>
      <c r="Y978" s="59"/>
    </row>
    <row r="979" spans="3:25">
      <c r="C979" s="61"/>
      <c r="M979" s="59"/>
      <c r="S979" s="59"/>
      <c r="V979" s="59"/>
      <c r="W979" s="59"/>
      <c r="X979" s="59"/>
      <c r="Y979" s="59"/>
    </row>
    <row r="980" spans="3:25">
      <c r="C980" s="61"/>
      <c r="M980" s="59"/>
      <c r="S980" s="59"/>
      <c r="V980" s="59"/>
      <c r="W980" s="59"/>
      <c r="X980" s="59"/>
      <c r="Y980" s="59"/>
    </row>
    <row r="981" spans="3:25">
      <c r="C981" s="61"/>
      <c r="M981" s="59"/>
      <c r="S981" s="59"/>
      <c r="V981" s="59"/>
      <c r="W981" s="59"/>
      <c r="X981" s="59"/>
      <c r="Y981" s="59"/>
    </row>
    <row r="982" spans="3:25">
      <c r="C982" s="61"/>
      <c r="M982" s="59"/>
      <c r="S982" s="59"/>
      <c r="V982" s="59"/>
      <c r="W982" s="59"/>
      <c r="X982" s="59"/>
      <c r="Y982" s="59"/>
    </row>
    <row r="983" spans="3:25">
      <c r="C983" s="61"/>
      <c r="M983" s="59"/>
      <c r="S983" s="59"/>
      <c r="V983" s="59"/>
      <c r="W983" s="59"/>
      <c r="X983" s="59"/>
      <c r="Y983" s="59"/>
    </row>
    <row r="984" spans="3:25">
      <c r="C984" s="61"/>
      <c r="M984" s="59"/>
      <c r="S984" s="59"/>
      <c r="V984" s="59"/>
      <c r="W984" s="59"/>
      <c r="X984" s="59"/>
      <c r="Y984" s="59"/>
    </row>
    <row r="985" spans="3:25">
      <c r="C985" s="61"/>
      <c r="M985" s="59"/>
      <c r="S985" s="59"/>
      <c r="V985" s="59"/>
      <c r="W985" s="59"/>
      <c r="X985" s="59"/>
      <c r="Y985" s="59"/>
    </row>
    <row r="986" spans="3:25">
      <c r="C986" s="61"/>
      <c r="M986" s="59"/>
      <c r="S986" s="59"/>
      <c r="V986" s="59"/>
      <c r="W986" s="59"/>
      <c r="X986" s="59"/>
      <c r="Y986" s="59"/>
    </row>
    <row r="987" spans="3:25">
      <c r="C987" s="61"/>
      <c r="M987" s="59"/>
      <c r="S987" s="59"/>
      <c r="V987" s="59"/>
      <c r="W987" s="59"/>
      <c r="X987" s="59"/>
      <c r="Y987" s="59"/>
    </row>
    <row r="988" spans="3:25">
      <c r="C988" s="61"/>
      <c r="M988" s="59"/>
      <c r="S988" s="59"/>
      <c r="V988" s="59"/>
      <c r="W988" s="59"/>
      <c r="X988" s="59"/>
      <c r="Y988" s="59"/>
    </row>
    <row r="989" spans="3:25">
      <c r="C989" s="61"/>
      <c r="M989" s="59"/>
      <c r="S989" s="59"/>
      <c r="V989" s="59"/>
      <c r="W989" s="59"/>
      <c r="X989" s="59"/>
      <c r="Y989" s="59"/>
    </row>
    <row r="990" spans="3:25">
      <c r="C990" s="61"/>
      <c r="M990" s="59"/>
      <c r="S990" s="59"/>
      <c r="V990" s="59"/>
      <c r="W990" s="59"/>
      <c r="X990" s="59"/>
      <c r="Y990" s="59"/>
    </row>
    <row r="991" spans="3:25">
      <c r="C991" s="61"/>
      <c r="M991" s="59"/>
      <c r="S991" s="59"/>
      <c r="V991" s="59"/>
      <c r="W991" s="59"/>
      <c r="X991" s="59"/>
      <c r="Y991" s="59"/>
    </row>
    <row r="992" spans="3:25">
      <c r="C992" s="61"/>
      <c r="M992" s="59"/>
      <c r="S992" s="59"/>
      <c r="V992" s="59"/>
      <c r="W992" s="59"/>
      <c r="X992" s="59"/>
      <c r="Y992" s="59"/>
    </row>
    <row r="993" spans="3:25">
      <c r="C993" s="61"/>
      <c r="M993" s="59"/>
      <c r="S993" s="59"/>
      <c r="V993" s="59"/>
      <c r="W993" s="59"/>
      <c r="X993" s="59"/>
      <c r="Y993" s="59"/>
    </row>
    <row r="994" spans="3:25">
      <c r="C994" s="61"/>
      <c r="M994" s="59"/>
      <c r="S994" s="59"/>
      <c r="V994" s="59"/>
      <c r="W994" s="59"/>
      <c r="X994" s="59"/>
      <c r="Y994" s="59"/>
    </row>
    <row r="995" spans="3:25">
      <c r="C995" s="61"/>
      <c r="M995" s="59"/>
      <c r="S995" s="59"/>
      <c r="V995" s="59"/>
      <c r="W995" s="59"/>
      <c r="X995" s="59"/>
      <c r="Y995" s="59"/>
    </row>
    <row r="996" spans="3:25">
      <c r="C996" s="61"/>
      <c r="M996" s="59"/>
      <c r="S996" s="59"/>
      <c r="V996" s="59"/>
      <c r="W996" s="59"/>
      <c r="X996" s="59"/>
      <c r="Y996" s="59"/>
    </row>
    <row r="997" spans="3:25">
      <c r="C997" s="61"/>
      <c r="M997" s="59"/>
      <c r="S997" s="59"/>
      <c r="V997" s="59"/>
      <c r="W997" s="59"/>
      <c r="X997" s="59"/>
      <c r="Y997" s="59"/>
    </row>
    <row r="998" spans="3:25">
      <c r="C998" s="61"/>
      <c r="M998" s="59"/>
      <c r="S998" s="59"/>
      <c r="V998" s="59"/>
      <c r="W998" s="59"/>
      <c r="X998" s="59"/>
      <c r="Y998" s="59"/>
    </row>
    <row r="999" spans="3:25">
      <c r="C999" s="61"/>
      <c r="M999" s="59"/>
      <c r="S999" s="59"/>
      <c r="V999" s="59"/>
      <c r="W999" s="59"/>
      <c r="X999" s="59"/>
      <c r="Y999" s="59"/>
    </row>
    <row r="1000" spans="3:25">
      <c r="C1000" s="61"/>
      <c r="M1000" s="59"/>
      <c r="S1000" s="59"/>
      <c r="V1000" s="59"/>
      <c r="W1000" s="59"/>
      <c r="X1000" s="59"/>
      <c r="Y1000" s="59"/>
    </row>
    <row r="1001" spans="3:25">
      <c r="C1001" s="61"/>
      <c r="M1001" s="59"/>
      <c r="S1001" s="59"/>
      <c r="V1001" s="59"/>
      <c r="W1001" s="59"/>
      <c r="X1001" s="59"/>
      <c r="Y1001" s="59"/>
    </row>
    <row r="1002" spans="3:25">
      <c r="C1002" s="61"/>
      <c r="M1002" s="59"/>
      <c r="S1002" s="59"/>
      <c r="V1002" s="59"/>
      <c r="W1002" s="59"/>
      <c r="X1002" s="59"/>
      <c r="Y1002" s="59"/>
    </row>
    <row r="1003" spans="3:25">
      <c r="C1003" s="61"/>
      <c r="M1003" s="59"/>
      <c r="S1003" s="59"/>
      <c r="V1003" s="59"/>
      <c r="W1003" s="59"/>
      <c r="X1003" s="59"/>
      <c r="Y1003" s="59"/>
    </row>
    <row r="1004" spans="3:25">
      <c r="C1004" s="61"/>
      <c r="M1004" s="59"/>
      <c r="S1004" s="59"/>
      <c r="V1004" s="59"/>
      <c r="W1004" s="59"/>
      <c r="X1004" s="59"/>
      <c r="Y1004" s="59"/>
    </row>
    <row r="1005" spans="3:25">
      <c r="C1005" s="61"/>
      <c r="M1005" s="59"/>
      <c r="S1005" s="59"/>
      <c r="V1005" s="59"/>
      <c r="W1005" s="59"/>
      <c r="X1005" s="59"/>
      <c r="Y1005" s="59"/>
    </row>
  </sheetData>
  <mergeCells count="5">
    <mergeCell ref="B6:B7"/>
    <mergeCell ref="C6:C7"/>
    <mergeCell ref="D6:G6"/>
    <mergeCell ref="I6:M6"/>
    <mergeCell ref="O6:S6"/>
  </mergeCells>
  <pageMargins left="0.75" right="0.75" top="1" bottom="1" header="0.5" footer="0.5"/>
  <pageSetup paperSize="9" scale="51" fitToHeight="0" orientation="landscape"/>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34"/>
  <sheetViews>
    <sheetView topLeftCell="A52" workbookViewId="0">
      <selection activeCell="C60" sqref="C60:F60"/>
    </sheetView>
  </sheetViews>
  <sheetFormatPr defaultColWidth="8.85546875" defaultRowHeight="12"/>
  <cols>
    <col min="1" max="1" width="7.42578125" style="705" customWidth="1"/>
    <col min="2" max="2" width="57.42578125" style="706" customWidth="1"/>
    <col min="3" max="6" width="10.85546875" style="707" bestFit="1" customWidth="1"/>
    <col min="7" max="7" width="11.140625" style="707" bestFit="1" customWidth="1"/>
    <col min="8" max="16384" width="8.85546875" style="707"/>
  </cols>
  <sheetData>
    <row r="1" spans="1:9" ht="15">
      <c r="A1" s="948" t="s">
        <v>1142</v>
      </c>
      <c r="B1" s="948"/>
      <c r="C1" s="948"/>
      <c r="D1" s="948"/>
      <c r="E1" s="948"/>
      <c r="F1" s="948"/>
      <c r="G1" s="948"/>
      <c r="I1" s="707">
        <v>2.5</v>
      </c>
    </row>
    <row r="3" spans="1:9">
      <c r="A3" s="705" t="s">
        <v>81</v>
      </c>
      <c r="B3" s="706" t="s">
        <v>82</v>
      </c>
      <c r="C3" s="707" t="s">
        <v>55</v>
      </c>
      <c r="D3" s="707" t="s">
        <v>56</v>
      </c>
      <c r="E3" s="707" t="s">
        <v>57</v>
      </c>
      <c r="F3" s="707" t="s">
        <v>58</v>
      </c>
      <c r="G3" s="708" t="s">
        <v>4</v>
      </c>
    </row>
    <row r="4" spans="1:9">
      <c r="A4" s="713">
        <f>'Detailed Budget'!D10</f>
        <v>1</v>
      </c>
      <c r="B4" s="714" t="str">
        <f>'Detailed Budget'!E10</f>
        <v>[HIV Prevention and Detection]</v>
      </c>
      <c r="C4" s="930">
        <f>('Detailed Budget'!N10)/2.5</f>
        <v>8082959.0164971706</v>
      </c>
      <c r="D4" s="930">
        <f>('Detailed Budget'!S10)/2.5</f>
        <v>8888603.26455657</v>
      </c>
      <c r="E4" s="930">
        <f>('Detailed Budget'!W10)/2.5</f>
        <v>9264495.3678124584</v>
      </c>
      <c r="F4" s="930">
        <f>('Detailed Budget'!AA10)/2.5</f>
        <v>9578687.6663633399</v>
      </c>
      <c r="G4" s="930">
        <f>('Detailed Budget'!AE10)/2.5</f>
        <v>35814745.315229535</v>
      </c>
    </row>
    <row r="5" spans="1:9" ht="25.5" customHeight="1">
      <c r="A5" s="710" t="str">
        <f>'Detailed Budget'!D11</f>
        <v>1.1</v>
      </c>
      <c r="B5" s="711" t="str">
        <f>'Detailed Budget'!E11</f>
        <v>Prevent HIV transmission, detect HIV, and ensure timely progression to care and treatment among the key affected populations</v>
      </c>
      <c r="C5" s="931">
        <f>('Detailed Budget'!N11)/2.5</f>
        <v>6828033.8164971713</v>
      </c>
      <c r="D5" s="931">
        <f>('Detailed Budget'!S11)/2.5</f>
        <v>7345299.26455657</v>
      </c>
      <c r="E5" s="931">
        <f>('Detailed Budget'!W11)/2.5</f>
        <v>7759539.5678124577</v>
      </c>
      <c r="F5" s="931">
        <f>('Detailed Budget'!AA11)/2.5</f>
        <v>8051947.866363341</v>
      </c>
      <c r="G5" s="931">
        <f>('Detailed Budget'!AE11)/2.5</f>
        <v>29984820.515229534</v>
      </c>
    </row>
    <row r="6" spans="1:9">
      <c r="A6" s="705" t="str">
        <f>'Detailed Budget'!D12</f>
        <v>1.1.1</v>
      </c>
      <c r="B6" s="706" t="str">
        <f>'Detailed Budget'!E12</f>
        <v>Prevention and detection of HIV among PWID</v>
      </c>
      <c r="C6" s="709">
        <f>('Detailed Budget'!N12)/2.5</f>
        <v>1956031.7746305042</v>
      </c>
      <c r="D6" s="709">
        <f>('Detailed Budget'!S12)/2.5</f>
        <v>2002814.549503237</v>
      </c>
      <c r="E6" s="709">
        <f>('Detailed Budget'!W12)/2.5</f>
        <v>2049720.9556657902</v>
      </c>
      <c r="F6" s="709">
        <f>('Detailed Budget'!AA12)/2.5</f>
        <v>2091711.9682166732</v>
      </c>
      <c r="G6" s="709">
        <f>('Detailed Budget'!AE12)/2.5</f>
        <v>8100279.2480162056</v>
      </c>
    </row>
    <row r="7" spans="1:9" ht="24">
      <c r="A7" s="705" t="str">
        <f>'Detailed Budget'!D13</f>
        <v>1.1.2</v>
      </c>
      <c r="B7" s="706" t="str">
        <f>'Detailed Budget'!E13</f>
        <v>Opioid Substitution Treatment (OST) and other forms of treatment and rehabilitation</v>
      </c>
      <c r="C7" s="709">
        <f>('Detailed Budget'!N13)/2.5</f>
        <v>3722400</v>
      </c>
      <c r="D7" s="709">
        <f>('Detailed Budget'!S13)/2.5</f>
        <v>3974400</v>
      </c>
      <c r="E7" s="709">
        <f>('Detailed Budget'!W13)/2.5</f>
        <v>4234400</v>
      </c>
      <c r="F7" s="709">
        <f>('Detailed Budget'!AA13)/2.5</f>
        <v>4442400</v>
      </c>
      <c r="G7" s="709">
        <f>('Detailed Budget'!AE13)/2.5</f>
        <v>16373600</v>
      </c>
    </row>
    <row r="8" spans="1:9">
      <c r="A8" s="705" t="str">
        <f>'Detailed Budget'!D14</f>
        <v>1.1.3</v>
      </c>
      <c r="B8" s="706" t="str">
        <f>'Detailed Budget'!E14</f>
        <v>Prevention and detection of HIV among MSM</v>
      </c>
      <c r="C8" s="709">
        <f>('Detailed Budget'!N14)/2.5</f>
        <v>627240.22186666669</v>
      </c>
      <c r="D8" s="709">
        <f>('Detailed Budget'!S14)/2.5</f>
        <v>698661.44405333349</v>
      </c>
      <c r="E8" s="709">
        <f>('Detailed Budget'!W14)/2.5</f>
        <v>734372.05514666659</v>
      </c>
      <c r="F8" s="709">
        <f>('Detailed Budget'!AA14)/2.5</f>
        <v>741002.05514666671</v>
      </c>
      <c r="G8" s="709">
        <f>('Detailed Budget'!AE14)/2.5</f>
        <v>2801275.7762133335</v>
      </c>
    </row>
    <row r="9" spans="1:9">
      <c r="A9" s="705" t="str">
        <f>'Detailed Budget'!D15</f>
        <v>1.1.4</v>
      </c>
      <c r="B9" s="706" t="str">
        <f>'Detailed Budget'!E15</f>
        <v>HIV Prevention and detection among FSW</v>
      </c>
      <c r="C9" s="709">
        <f>('Detailed Budget'!N15)/2.5</f>
        <v>331782.72000000003</v>
      </c>
      <c r="D9" s="709">
        <f>('Detailed Budget'!S15)/2.5</f>
        <v>350160.00600000005</v>
      </c>
      <c r="E9" s="709">
        <f>('Detailed Budget'!W15)/2.5</f>
        <v>366327.29200000002</v>
      </c>
      <c r="F9" s="709">
        <f>('Detailed Budget'!AA15)/2.5</f>
        <v>382494.57799999998</v>
      </c>
      <c r="G9" s="709">
        <f>('Detailed Budget'!AE15)/2.5</f>
        <v>1430764.5960000001</v>
      </c>
    </row>
    <row r="10" spans="1:9">
      <c r="A10" s="705" t="str">
        <f>'Detailed Budget'!D16</f>
        <v>1.1.5</v>
      </c>
      <c r="B10" s="706" t="str">
        <f>'Detailed Budget'!E16</f>
        <v>HIV Prevention and Detection among Prisoners</v>
      </c>
      <c r="C10" s="709">
        <f>('Detailed Budget'!N16)/2.5</f>
        <v>80000</v>
      </c>
      <c r="D10" s="709">
        <f>('Detailed Budget'!S16)/2.5</f>
        <v>80000</v>
      </c>
      <c r="E10" s="709">
        <f>('Detailed Budget'!W16)/2.5</f>
        <v>80000</v>
      </c>
      <c r="F10" s="709">
        <f>('Detailed Budget'!AA16)/2.5</f>
        <v>80000</v>
      </c>
      <c r="G10" s="709">
        <f>('Detailed Budget'!AE16)/2.5</f>
        <v>320000</v>
      </c>
    </row>
    <row r="11" spans="1:9">
      <c r="A11" s="705" t="s">
        <v>103</v>
      </c>
      <c r="B11" s="706" t="str">
        <f>'Detailed Budget'!E17</f>
        <v>Hepatitis B Prevention and vaccination among KAPs</v>
      </c>
      <c r="C11" s="709">
        <f>('Detailed Budget'!N17)/2.5</f>
        <v>18000</v>
      </c>
      <c r="D11" s="709">
        <f>('Detailed Budget'!S17)/2.5</f>
        <v>18000</v>
      </c>
      <c r="E11" s="709">
        <f>('Detailed Budget'!W17)/2.5</f>
        <v>18000</v>
      </c>
      <c r="F11" s="709">
        <f>('Detailed Budget'!AA17)/2.5</f>
        <v>18000</v>
      </c>
      <c r="G11" s="709">
        <f>('Detailed Budget'!AE17)/2.5</f>
        <v>72000</v>
      </c>
    </row>
    <row r="12" spans="1:9" ht="14.25" customHeight="1">
      <c r="A12" s="705" t="s">
        <v>1113</v>
      </c>
      <c r="B12" s="706" t="str">
        <f>'Detailed Budget'!E18</f>
        <v>Special Programs for adolescents and young people who inject drugs</v>
      </c>
      <c r="C12" s="709">
        <f>('Detailed Budget'!N18)/2.5</f>
        <v>0</v>
      </c>
      <c r="D12" s="709">
        <f>('Detailed Budget'!S18)/2.5</f>
        <v>12000</v>
      </c>
      <c r="E12" s="709">
        <f>('Detailed Budget'!W18)/2.5</f>
        <v>12000</v>
      </c>
      <c r="F12" s="709">
        <f>('Detailed Budget'!AA18)/2.5</f>
        <v>12000</v>
      </c>
      <c r="G12" s="709">
        <f>('Detailed Budget'!AE18)/2.5</f>
        <v>36000</v>
      </c>
    </row>
    <row r="13" spans="1:9">
      <c r="A13" s="705" t="s">
        <v>1114</v>
      </c>
      <c r="B13" s="706" t="str">
        <f>'Detailed Budget'!E19</f>
        <v>PrEP</v>
      </c>
      <c r="C13" s="709">
        <f>('Detailed Budget'!N19)/2.5</f>
        <v>92579.1</v>
      </c>
      <c r="D13" s="709">
        <f>('Detailed Budget'!S19)/2.5</f>
        <v>153173.66499999998</v>
      </c>
      <c r="E13" s="709">
        <f>('Detailed Budget'!W19)/2.5</f>
        <v>208629.66499999998</v>
      </c>
      <c r="F13" s="709">
        <f>('Detailed Budget'!AA19)/2.5</f>
        <v>228249.66499999998</v>
      </c>
      <c r="G13" s="709">
        <f>('Detailed Budget'!AE19)/2.5</f>
        <v>682632.09499999997</v>
      </c>
    </row>
    <row r="14" spans="1:9">
      <c r="A14" s="705" t="s">
        <v>1115</v>
      </c>
      <c r="B14" s="706" t="str">
        <f>'Detailed Budget'!E20</f>
        <v>Mental health services for all KAPs</v>
      </c>
      <c r="C14" s="709">
        <f>('Detailed Budget'!N20)/2.5</f>
        <v>0</v>
      </c>
      <c r="D14" s="709">
        <f>('Detailed Budget'!S20)/2.5</f>
        <v>12000</v>
      </c>
      <c r="E14" s="709">
        <f>('Detailed Budget'!W20)/2.5</f>
        <v>12000</v>
      </c>
      <c r="F14" s="709">
        <f>('Detailed Budget'!AA20)/2.5</f>
        <v>12000</v>
      </c>
      <c r="G14" s="709">
        <f>('Detailed Budget'!AE20)/2.5</f>
        <v>36000</v>
      </c>
    </row>
    <row r="15" spans="1:9">
      <c r="A15" s="705" t="s">
        <v>1116</v>
      </c>
      <c r="B15" s="706" t="str">
        <f>'Detailed Budget'!E21</f>
        <v>Improve access to SRH services for all KAPs</v>
      </c>
      <c r="C15" s="709">
        <f>('Detailed Budget'!N21)/2.5</f>
        <v>0</v>
      </c>
      <c r="D15" s="709">
        <f>('Detailed Budget'!S21)/2.5</f>
        <v>30000</v>
      </c>
      <c r="E15" s="709">
        <f>('Detailed Budget'!W21)/2.5</f>
        <v>30000</v>
      </c>
      <c r="F15" s="709">
        <f>('Detailed Budget'!AA21)/2.5</f>
        <v>30000</v>
      </c>
      <c r="G15" s="709">
        <f>('Detailed Budget'!AE21)/2.5</f>
        <v>90000</v>
      </c>
    </row>
    <row r="16" spans="1:9" ht="24">
      <c r="A16" s="705" t="s">
        <v>1117</v>
      </c>
      <c r="B16" s="706" t="str">
        <f>'Detailed Budget'!E22</f>
        <v>Introduction and expansion of HIVST among KAPs and other vulnerable groups</v>
      </c>
      <c r="C16" s="709">
        <f>('Detailed Budget'!N22)/2.5</f>
        <v>0</v>
      </c>
      <c r="D16" s="709">
        <f>('Detailed Budget'!S22)/2.5</f>
        <v>14089.6</v>
      </c>
      <c r="E16" s="709">
        <f>('Detailed Budget'!W22)/2.5</f>
        <v>14089.6</v>
      </c>
      <c r="F16" s="709">
        <f>('Detailed Budget'!AA22)/2.5</f>
        <v>14089.6</v>
      </c>
      <c r="G16" s="709">
        <f>('Detailed Budget'!AE22)/2.5</f>
        <v>42268.800000000003</v>
      </c>
    </row>
    <row r="17" spans="1:7">
      <c r="A17" s="710" t="str">
        <f>'Detailed Budget'!D23</f>
        <v>1.2</v>
      </c>
      <c r="B17" s="711" t="str">
        <f>'Detailed Budget'!E23</f>
        <v>Prevention and detection of HIV in healthcare settings</v>
      </c>
      <c r="C17" s="931">
        <f>('Detailed Budget'!N23)/2.5</f>
        <v>1254925.2</v>
      </c>
      <c r="D17" s="931">
        <f>('Detailed Budget'!S23)/2.5</f>
        <v>1543304</v>
      </c>
      <c r="E17" s="931">
        <f>('Detailed Budget'!W23)/2.5</f>
        <v>1504955.8</v>
      </c>
      <c r="F17" s="931">
        <f>('Detailed Budget'!AA23)/2.5</f>
        <v>1526739.8</v>
      </c>
      <c r="G17" s="931">
        <f>('Detailed Budget'!AE23)/2.5</f>
        <v>5829924.7999999998</v>
      </c>
    </row>
    <row r="18" spans="1:7" ht="24">
      <c r="A18" s="705" t="str">
        <f>'Detailed Budget'!D24</f>
        <v>1.2.1</v>
      </c>
      <c r="B18" s="706" t="str">
        <f>'Detailed Budget'!E24</f>
        <v>Enhancing Provider Initiated Testing (PIT) for HIV, including HIV confirmation</v>
      </c>
      <c r="C18" s="709">
        <f>('Detailed Budget'!N24)/2.5</f>
        <v>471581.2</v>
      </c>
      <c r="D18" s="709">
        <f>('Detailed Budget'!S24)/2.5</f>
        <v>576512</v>
      </c>
      <c r="E18" s="709">
        <f>('Detailed Budget'!W24)/2.5</f>
        <v>488715.8</v>
      </c>
      <c r="F18" s="709">
        <f>('Detailed Budget'!AA24)/2.5</f>
        <v>483307.8</v>
      </c>
      <c r="G18" s="709">
        <f>('Detailed Budget'!AE24)/2.5</f>
        <v>2020116.8</v>
      </c>
    </row>
    <row r="19" spans="1:7">
      <c r="A19" s="705" t="s">
        <v>122</v>
      </c>
      <c r="B19" s="706" t="str">
        <f>'Detailed Budget'!E25</f>
        <v>Provider initiated testing at primary care setting</v>
      </c>
      <c r="C19" s="709">
        <f>('Detailed Budget'!N25)/2.5</f>
        <v>0</v>
      </c>
      <c r="D19" s="709">
        <f>('Detailed Budget'!S25)/2.5</f>
        <v>120000</v>
      </c>
      <c r="E19" s="709">
        <f>('Detailed Budget'!W25)/2.5</f>
        <v>100000</v>
      </c>
      <c r="F19" s="709">
        <f>('Detailed Budget'!AA25)/2.5</f>
        <v>50000</v>
      </c>
      <c r="G19" s="709">
        <f>('Detailed Budget'!AE25)/2.5</f>
        <v>270000</v>
      </c>
    </row>
    <row r="20" spans="1:7">
      <c r="A20" s="705" t="s">
        <v>124</v>
      </c>
      <c r="B20" s="706" t="str">
        <f>'Detailed Budget'!E26</f>
        <v>Provider initiated HIV testing in hospitalized persons</v>
      </c>
      <c r="C20" s="709">
        <f>('Detailed Budget'!N26)/2.5</f>
        <v>0</v>
      </c>
      <c r="D20" s="709">
        <f>('Detailed Budget'!S26)/2.5</f>
        <v>0</v>
      </c>
      <c r="E20" s="709">
        <f>('Detailed Budget'!W26)/2.5</f>
        <v>0</v>
      </c>
      <c r="F20" s="709">
        <f>('Detailed Budget'!AA26)/2.5</f>
        <v>0</v>
      </c>
      <c r="G20" s="709">
        <f>('Detailed Budget'!AE26)/2.5</f>
        <v>0</v>
      </c>
    </row>
    <row r="21" spans="1:7">
      <c r="A21" s="705" t="s">
        <v>126</v>
      </c>
      <c r="B21" s="706" t="str">
        <f>'Detailed Budget'!E27</f>
        <v>Ensuring safety of donor blood</v>
      </c>
      <c r="C21" s="709">
        <f>('Detailed Budget'!N27)/2.5</f>
        <v>630000</v>
      </c>
      <c r="D21" s="709">
        <f>('Detailed Budget'!S27)/2.5</f>
        <v>693000.00000000012</v>
      </c>
      <c r="E21" s="709">
        <f>('Detailed Budget'!W27)/2.5</f>
        <v>762000</v>
      </c>
      <c r="F21" s="709">
        <f>('Detailed Budget'!AA27)/2.5</f>
        <v>838520.00000000012</v>
      </c>
      <c r="G21" s="709">
        <f>('Detailed Budget'!AE27)/2.5</f>
        <v>2923520</v>
      </c>
    </row>
    <row r="22" spans="1:7">
      <c r="A22" s="705" t="s">
        <v>128</v>
      </c>
      <c r="B22" s="706" t="str">
        <f>'Detailed Budget'!E28</f>
        <v>Post-exposure prophylaxis of HIV infection (PEP)</v>
      </c>
      <c r="C22" s="709">
        <f>('Detailed Budget'!N28)/2.5</f>
        <v>1344</v>
      </c>
      <c r="D22" s="709">
        <f>('Detailed Budget'!S28)/2.5</f>
        <v>1792</v>
      </c>
      <c r="E22" s="709">
        <f>('Detailed Budget'!W28)/2.5</f>
        <v>2240</v>
      </c>
      <c r="F22" s="709">
        <f>('Detailed Budget'!AA28)/2.5</f>
        <v>2912</v>
      </c>
      <c r="G22" s="709">
        <f>('Detailed Budget'!AE28)/2.5</f>
        <v>8288</v>
      </c>
    </row>
    <row r="23" spans="1:7">
      <c r="A23" s="705" t="s">
        <v>1118</v>
      </c>
      <c r="B23" s="706" t="str">
        <f>'Detailed Budget'!E29</f>
        <v>Prevention of Mother to Child Transmission of HIV (PMTCT)</v>
      </c>
      <c r="C23" s="709">
        <f>('Detailed Budget'!N29)/2.5</f>
        <v>152000</v>
      </c>
      <c r="D23" s="709">
        <f>('Detailed Budget'!S29)/2.5</f>
        <v>152000</v>
      </c>
      <c r="E23" s="709">
        <f>('Detailed Budget'!W29)/2.5</f>
        <v>152000</v>
      </c>
      <c r="F23" s="709">
        <f>('Detailed Budget'!AA29)/2.5</f>
        <v>152000</v>
      </c>
      <c r="G23" s="709">
        <f>('Detailed Budget'!AE29)/2.5</f>
        <v>608000</v>
      </c>
    </row>
    <row r="24" spans="1:7">
      <c r="A24" s="713">
        <f>'Detailed Budget'!D30</f>
        <v>2</v>
      </c>
      <c r="B24" s="713" t="str">
        <f>'Detailed Budget'!E30</f>
        <v>[HIV Care and Treatment]</v>
      </c>
      <c r="C24" s="930">
        <f>('Detailed Budget'!N30)/2.5</f>
        <v>5497923.75</v>
      </c>
      <c r="D24" s="930">
        <f>('Detailed Budget'!S30)/2.5</f>
        <v>7895489.3700000001</v>
      </c>
      <c r="E24" s="930">
        <f>('Detailed Budget'!W30)/2.5</f>
        <v>8978894.0599999987</v>
      </c>
      <c r="F24" s="930">
        <f>('Detailed Budget'!AA30)/2.5</f>
        <v>9154085.8000000007</v>
      </c>
      <c r="G24" s="930">
        <f>('Detailed Budget'!AE30)/2.5</f>
        <v>31526392.98</v>
      </c>
    </row>
    <row r="25" spans="1:7">
      <c r="A25" s="710" t="str">
        <f>'Detailed Budget'!D31</f>
        <v>2.1</v>
      </c>
      <c r="B25" s="710" t="str">
        <f>'Detailed Budget'!E31</f>
        <v>Ensure uninterrupted delivery of high quality treatment and care</v>
      </c>
      <c r="C25" s="932">
        <f>('Detailed Budget'!N31)/2.5</f>
        <v>5266839.75</v>
      </c>
      <c r="D25" s="932">
        <f>('Detailed Budget'!S31)/2.5</f>
        <v>7664405.3700000001</v>
      </c>
      <c r="E25" s="932">
        <f>('Detailed Budget'!W31)/2.5</f>
        <v>8748022.0599999987</v>
      </c>
      <c r="F25" s="932">
        <f>('Detailed Budget'!AA31)/2.5</f>
        <v>8923013.8000000007</v>
      </c>
      <c r="G25" s="932">
        <f>('Detailed Budget'!AE31)/2.5</f>
        <v>30602280.98</v>
      </c>
    </row>
    <row r="26" spans="1:7" ht="24">
      <c r="A26" s="705" t="str">
        <f>'Detailed Budget'!D32</f>
        <v>2.1.1</v>
      </c>
      <c r="B26" s="706" t="str">
        <f>'Detailed Budget'!E32</f>
        <v>Delivery of essential clinical care services to all people living with HIV (PLHIV)</v>
      </c>
      <c r="C26" s="709">
        <f>('Detailed Budget'!N32)/2.5</f>
        <v>4862799.75</v>
      </c>
      <c r="D26" s="709">
        <f>('Detailed Budget'!S32)/2.5</f>
        <v>7272365.3700000001</v>
      </c>
      <c r="E26" s="709">
        <f>('Detailed Budget'!W32)/2.5</f>
        <v>8355982.0599999996</v>
      </c>
      <c r="F26" s="709">
        <f>('Detailed Budget'!AA32)/2.5</f>
        <v>8530973.8000000007</v>
      </c>
      <c r="G26" s="709">
        <f>('Detailed Budget'!AE32)/2.5</f>
        <v>29022120.98</v>
      </c>
    </row>
    <row r="27" spans="1:7" ht="24">
      <c r="A27" s="705" t="str">
        <f>'Detailed Budget'!D39</f>
        <v>2.1.2</v>
      </c>
      <c r="B27" s="706" t="str">
        <f>'Detailed Budget'!E39</f>
        <v>Provision of ART to all PLHIV in need in accordance with existing guidelines, including in the region of Abkhazia</v>
      </c>
      <c r="C27" s="709">
        <f>('Detailed Budget'!N39)/2.5</f>
        <v>66392</v>
      </c>
      <c r="D27" s="709">
        <f>('Detailed Budget'!S39)/2.5</f>
        <v>66392</v>
      </c>
      <c r="E27" s="709">
        <f>('Detailed Budget'!W39)/2.5</f>
        <v>66392</v>
      </c>
      <c r="F27" s="709">
        <f>('Detailed Budget'!AA39)/2.5</f>
        <v>66392</v>
      </c>
      <c r="G27" s="709">
        <f>('Detailed Budget'!AE39)/2.5</f>
        <v>265568</v>
      </c>
    </row>
    <row r="28" spans="1:7" ht="14.25" customHeight="1">
      <c r="A28" s="705" t="str">
        <f>'Detailed Budget'!D40</f>
        <v>2.1.3</v>
      </c>
      <c r="B28" s="706" t="str">
        <f>'Detailed Budget'!E40</f>
        <v>Effective programme administration and quality of service delivery</v>
      </c>
      <c r="C28" s="709">
        <f>('Detailed Budget'!N40)/2.5</f>
        <v>337648</v>
      </c>
      <c r="D28" s="709">
        <f>('Detailed Budget'!S40)/2.5</f>
        <v>325648</v>
      </c>
      <c r="E28" s="709">
        <f>('Detailed Budget'!W40)/2.5</f>
        <v>325648</v>
      </c>
      <c r="F28" s="709">
        <f>('Detailed Budget'!AA40)/2.5</f>
        <v>325648</v>
      </c>
      <c r="G28" s="709">
        <f>('Detailed Budget'!AE40)/2.5</f>
        <v>1314592</v>
      </c>
    </row>
    <row r="29" spans="1:7" ht="24">
      <c r="A29" s="710" t="str">
        <f>'Detailed Budget'!D41</f>
        <v>2.2</v>
      </c>
      <c r="B29" s="711" t="str">
        <f>'Detailed Budget'!E41</f>
        <v>Reduce morbidity and mortality due to TB and HCV co-infections and injecting drug use</v>
      </c>
      <c r="C29" s="931"/>
      <c r="D29" s="931"/>
      <c r="E29" s="931"/>
      <c r="F29" s="931"/>
      <c r="G29" s="931"/>
    </row>
    <row r="30" spans="1:7">
      <c r="A30" s="705" t="str">
        <f>'Detailed Budget'!D42</f>
        <v>2.2.1</v>
      </c>
      <c r="B30" s="706" t="str">
        <f>'Detailed Budget'!E42</f>
        <v>Intensify HIV/TB collaborative activities (funded from the TB program)</v>
      </c>
      <c r="C30" s="709">
        <f>('Detailed Budget'!N42)/2.5</f>
        <v>0</v>
      </c>
      <c r="D30" s="709">
        <f>('Detailed Budget'!S42)/2.5</f>
        <v>0</v>
      </c>
      <c r="E30" s="709">
        <f>('Detailed Budget'!W42)/2.5</f>
        <v>0</v>
      </c>
      <c r="F30" s="709">
        <f>('Detailed Budget'!AA42)/2.5</f>
        <v>0</v>
      </c>
      <c r="G30" s="709">
        <f>('Detailed Budget'!AE42)/2.5</f>
        <v>0</v>
      </c>
    </row>
    <row r="31" spans="1:7" ht="24">
      <c r="A31" s="705" t="str">
        <f>'Detailed Budget'!D43</f>
        <v>2.2.2</v>
      </c>
      <c r="B31" s="706" t="str">
        <f>'Detailed Budget'!E43</f>
        <v>Provide treatment and care for viral hepatitis  (funded from the HVC program)</v>
      </c>
      <c r="C31" s="709">
        <f>('Detailed Budget'!N43)/2.5</f>
        <v>0</v>
      </c>
      <c r="D31" s="709">
        <f>('Detailed Budget'!S43)/2.5</f>
        <v>0</v>
      </c>
      <c r="E31" s="709">
        <f>('Detailed Budget'!W43)/2.5</f>
        <v>0</v>
      </c>
      <c r="F31" s="709">
        <f>('Detailed Budget'!AA43)/2.5</f>
        <v>0</v>
      </c>
      <c r="G31" s="709">
        <f>('Detailed Budget'!AE43)/2.5</f>
        <v>0</v>
      </c>
    </row>
    <row r="32" spans="1:7">
      <c r="A32" s="711" t="str">
        <f>'Detailed Budget'!D44</f>
        <v>2.3</v>
      </c>
      <c r="B32" s="711" t="str">
        <f>'Detailed Budget'!E44</f>
        <v>Ensure provision of care and support services for PLHIV</v>
      </c>
      <c r="C32" s="931">
        <f>('Detailed Budget'!N44)/2.5</f>
        <v>231084</v>
      </c>
      <c r="D32" s="931">
        <f>('Detailed Budget'!S44)/2.5</f>
        <v>231084</v>
      </c>
      <c r="E32" s="931">
        <f>('Detailed Budget'!W44)/2.5</f>
        <v>230872</v>
      </c>
      <c r="F32" s="931">
        <f>('Detailed Budget'!AA44)/2.5</f>
        <v>231072</v>
      </c>
      <c r="G32" s="931">
        <f>('Detailed Budget'!AE44)/2.5</f>
        <v>924112</v>
      </c>
    </row>
    <row r="33" spans="1:7">
      <c r="A33" s="705" t="str">
        <f>'Detailed Budget'!D45</f>
        <v>2.3.1</v>
      </c>
      <c r="B33" s="706" t="str">
        <f>'Detailed Budget'!E45</f>
        <v>Ensure operation of peer-support services</v>
      </c>
      <c r="C33" s="709">
        <f>('Detailed Budget'!N45)/2.5</f>
        <v>148612</v>
      </c>
      <c r="D33" s="709">
        <f>('Detailed Budget'!S45)/2.5</f>
        <v>148612</v>
      </c>
      <c r="E33" s="709">
        <f>('Detailed Budget'!W45)/2.5</f>
        <v>148400</v>
      </c>
      <c r="F33" s="709">
        <f>('Detailed Budget'!AA45)/2.5</f>
        <v>148600</v>
      </c>
      <c r="G33" s="709">
        <f>('Detailed Budget'!AE45)/2.5</f>
        <v>594224</v>
      </c>
    </row>
    <row r="34" spans="1:7">
      <c r="A34" s="705" t="str">
        <f>'Detailed Budget'!D46</f>
        <v>2.3.2</v>
      </c>
      <c r="B34" s="706" t="str">
        <f>'Detailed Budget'!E46</f>
        <v>Provide palliative care for chronically ill patients</v>
      </c>
      <c r="C34" s="709">
        <f>('Detailed Budget'!N46)/2.5</f>
        <v>57832</v>
      </c>
      <c r="D34" s="709">
        <f>('Detailed Budget'!S46)/2.5</f>
        <v>57832</v>
      </c>
      <c r="E34" s="709">
        <f>('Detailed Budget'!W46)/2.5</f>
        <v>57832</v>
      </c>
      <c r="F34" s="709">
        <f>('Detailed Budget'!AA46)/2.5</f>
        <v>57832</v>
      </c>
      <c r="G34" s="709">
        <f>('Detailed Budget'!AE46)/2.5</f>
        <v>231328</v>
      </c>
    </row>
    <row r="35" spans="1:7" ht="24">
      <c r="A35" s="705" t="str">
        <f>'Detailed Budget'!D47</f>
        <v>2.3.3</v>
      </c>
      <c r="B35" s="706" t="str">
        <f>'Detailed Budget'!E47</f>
        <v>Support effective linkage of PLHIV to HIV and other medical care, as well as supportive services (case-manager)</v>
      </c>
      <c r="C35" s="709">
        <f>('Detailed Budget'!N47)/2.5</f>
        <v>24640</v>
      </c>
      <c r="D35" s="709">
        <f>('Detailed Budget'!S47)/2.5</f>
        <v>24640</v>
      </c>
      <c r="E35" s="709">
        <f>('Detailed Budget'!W47)/2.5</f>
        <v>24640</v>
      </c>
      <c r="F35" s="709">
        <f>('Detailed Budget'!AA47)/2.5</f>
        <v>24640</v>
      </c>
      <c r="G35" s="709">
        <f>('Detailed Budget'!AE47)/2.5</f>
        <v>98560</v>
      </c>
    </row>
    <row r="36" spans="1:7">
      <c r="A36" s="713">
        <f>'Detailed Budget'!D48</f>
        <v>3</v>
      </c>
      <c r="B36" s="714" t="s">
        <v>1126</v>
      </c>
      <c r="C36" s="930">
        <f>('Detailed Budget'!N48)/2.5</f>
        <v>437833</v>
      </c>
      <c r="D36" s="930">
        <f>('Detailed Budget'!S48)/2.5</f>
        <v>279638</v>
      </c>
      <c r="E36" s="930">
        <f>('Detailed Budget'!W48)/2.5</f>
        <v>371628</v>
      </c>
      <c r="F36" s="930">
        <f>('Detailed Budget'!AA48)/2.5</f>
        <v>409428</v>
      </c>
      <c r="G36" s="930">
        <f>('Detailed Budget'!AE48)/2.5</f>
        <v>1498527</v>
      </c>
    </row>
    <row r="37" spans="1:7" ht="24">
      <c r="A37" s="710">
        <f>'Detailed Budget'!D49</f>
        <v>3.1</v>
      </c>
      <c r="B37" s="711" t="str">
        <f>'Detailed Budget'!E49</f>
        <v>Ensure adequacy of state budget allocations for HIV prevention and treatment to sustain and scale-up the national response</v>
      </c>
      <c r="C37" s="931">
        <f>('Detailed Budget'!N49)/2.5</f>
        <v>88600</v>
      </c>
      <c r="D37" s="931">
        <f>('Detailed Budget'!S49)/2.5</f>
        <v>73600</v>
      </c>
      <c r="E37" s="931">
        <f>('Detailed Budget'!W49)/2.5</f>
        <v>73600</v>
      </c>
      <c r="F37" s="931">
        <f>('Detailed Budget'!AA49)/2.5</f>
        <v>73400</v>
      </c>
      <c r="G37" s="931">
        <f>('Detailed Budget'!AE49)/2.5</f>
        <v>309200</v>
      </c>
    </row>
    <row r="38" spans="1:7" ht="24">
      <c r="A38" s="705" t="str">
        <f>'Detailed Budget'!D50</f>
        <v>3.1.1</v>
      </c>
      <c r="B38" s="706" t="str">
        <f>'Detailed Budget'!E50</f>
        <v>Continuous monitoring of HIV related expenditures through the national health accounts analysis</v>
      </c>
      <c r="C38" s="709">
        <f>('Detailed Budget'!N50)/2.5</f>
        <v>25000</v>
      </c>
      <c r="D38" s="709">
        <f>('Detailed Budget'!S50)/2.5</f>
        <v>25000</v>
      </c>
      <c r="E38" s="709">
        <f>('Detailed Budget'!W50)/2.5</f>
        <v>25000</v>
      </c>
      <c r="F38" s="709">
        <f>('Detailed Budget'!AA50)/2.5</f>
        <v>25000</v>
      </c>
      <c r="G38" s="709">
        <f>('Detailed Budget'!AE50)/2.5</f>
        <v>100000</v>
      </c>
    </row>
    <row r="39" spans="1:7" ht="24">
      <c r="A39" s="705" t="s">
        <v>157</v>
      </c>
      <c r="B39" s="706" t="str">
        <f>'Detailed Budget'!E51</f>
        <v>Support implementation of transition plan through establishing a dedicated M&amp;E function (FIN.57-64)</v>
      </c>
      <c r="C39" s="709">
        <f>('Detailed Budget'!N51)/2.5</f>
        <v>36200</v>
      </c>
      <c r="D39" s="709">
        <f>('Detailed Budget'!S51)/2.5</f>
        <v>36200</v>
      </c>
      <c r="E39" s="709">
        <f>('Detailed Budget'!W51)/2.5</f>
        <v>36200</v>
      </c>
      <c r="F39" s="709">
        <f>('Detailed Budget'!AA51)/2.5</f>
        <v>36000</v>
      </c>
      <c r="G39" s="709">
        <f>('Detailed Budget'!AE51)/2.5</f>
        <v>144600</v>
      </c>
    </row>
    <row r="40" spans="1:7" ht="24">
      <c r="A40" s="705" t="s">
        <v>1119</v>
      </c>
      <c r="B40" s="706" t="str">
        <f>'Detailed Budget'!E52</f>
        <v>Ensure full budgetary commitment and allocative efficiency for national HIV response  (FIN.57-64)</v>
      </c>
      <c r="C40" s="709">
        <f>('Detailed Budget'!N52)/2.5</f>
        <v>27400</v>
      </c>
      <c r="D40" s="709">
        <f>('Detailed Budget'!S52)/2.5</f>
        <v>12400</v>
      </c>
      <c r="E40" s="709">
        <f>('Detailed Budget'!W52)/2.5</f>
        <v>12400</v>
      </c>
      <c r="F40" s="709">
        <f>('Detailed Budget'!AA52)/2.5</f>
        <v>12400</v>
      </c>
      <c r="G40" s="709">
        <f>('Detailed Budget'!AE52)/2.5</f>
        <v>64600</v>
      </c>
    </row>
    <row r="41" spans="1:7">
      <c r="A41" s="710">
        <f>'Detailed Budget'!D53</f>
        <v>3.2</v>
      </c>
      <c r="B41" s="711" t="str">
        <f>'Detailed Budget'!E53</f>
        <v>Improved policy environment and stakeholder coordination</v>
      </c>
      <c r="C41" s="931">
        <f>('Detailed Budget'!N53)/2.5</f>
        <v>13084</v>
      </c>
      <c r="D41" s="931">
        <f>('Detailed Budget'!S53)/2.5</f>
        <v>68538</v>
      </c>
      <c r="E41" s="931">
        <f>('Detailed Budget'!W53)/2.5</f>
        <v>68920</v>
      </c>
      <c r="F41" s="931">
        <f>('Detailed Budget'!AA53)/2.5</f>
        <v>68920</v>
      </c>
      <c r="G41" s="931">
        <f>('Detailed Budget'!AE53)/2.5</f>
        <v>219462</v>
      </c>
    </row>
    <row r="42" spans="1:7">
      <c r="A42" s="705" t="str">
        <f>'Detailed Budget'!D54</f>
        <v>3.2.1</v>
      </c>
      <c r="B42" s="706" t="str">
        <f>'Detailed Budget'!E54</f>
        <v>Regular reviews and analyses of HIV related legislation</v>
      </c>
      <c r="C42" s="709">
        <f>('Detailed Budget'!N54)/2.5</f>
        <v>9084</v>
      </c>
      <c r="D42" s="709">
        <f>('Detailed Budget'!S54)/2.5</f>
        <v>9538</v>
      </c>
      <c r="E42" s="709">
        <f>('Detailed Budget'!W54)/2.5</f>
        <v>9920</v>
      </c>
      <c r="F42" s="709">
        <f>('Detailed Budget'!AA54)/2.5</f>
        <v>9920</v>
      </c>
      <c r="G42" s="709">
        <f>('Detailed Budget'!AE54)/2.5</f>
        <v>38462</v>
      </c>
    </row>
    <row r="43" spans="1:7" ht="24">
      <c r="A43" s="705" t="s">
        <v>165</v>
      </c>
      <c r="B43" s="706" t="str">
        <f>'Detailed Budget'!E55</f>
        <v>Development and implementation of stigma reduction activities by PLHIV organisations and KAP networks</v>
      </c>
      <c r="C43" s="709">
        <f>('Detailed Budget'!N55)/2.5</f>
        <v>0</v>
      </c>
      <c r="D43" s="709">
        <f>('Detailed Budget'!S55)/2.5</f>
        <v>55000</v>
      </c>
      <c r="E43" s="709">
        <f>('Detailed Budget'!W55)/2.5</f>
        <v>55000</v>
      </c>
      <c r="F43" s="709">
        <f>('Detailed Budget'!AA55)/2.5</f>
        <v>55000</v>
      </c>
      <c r="G43" s="709">
        <f>('Detailed Budget'!AE55)/2.5</f>
        <v>165000</v>
      </c>
    </row>
    <row r="44" spans="1:7">
      <c r="A44" s="705" t="s">
        <v>167</v>
      </c>
      <c r="B44" s="706" t="str">
        <f>'Detailed Budget'!E56</f>
        <v>National AIDS Conference</v>
      </c>
      <c r="C44" s="709">
        <f>('Detailed Budget'!N56)/2.5</f>
        <v>4000</v>
      </c>
      <c r="D44" s="709">
        <f>('Detailed Budget'!S56)/2.5</f>
        <v>4000</v>
      </c>
      <c r="E44" s="709">
        <f>('Detailed Budget'!W56)/2.5</f>
        <v>4000</v>
      </c>
      <c r="F44" s="709">
        <f>('Detailed Budget'!AA56)/2.5</f>
        <v>4000</v>
      </c>
      <c r="G44" s="709">
        <f>('Detailed Budget'!AE56)/2.5</f>
        <v>16000</v>
      </c>
    </row>
    <row r="45" spans="1:7">
      <c r="A45" s="710">
        <f>'Detailed Budget'!D57</f>
        <v>3.3</v>
      </c>
      <c r="B45" s="711" t="str">
        <f>'Detailed Budget'!E57</f>
        <v>Generate evidence for informed decision making</v>
      </c>
      <c r="C45" s="931">
        <f>('Detailed Budget'!N57)/2.5</f>
        <v>336149</v>
      </c>
      <c r="D45" s="931">
        <f>('Detailed Budget'!S57)/2.5</f>
        <v>137500</v>
      </c>
      <c r="E45" s="931">
        <f>('Detailed Budget'!W57)/2.5</f>
        <v>229108</v>
      </c>
      <c r="F45" s="931">
        <f>('Detailed Budget'!AA57)/2.5</f>
        <v>267108</v>
      </c>
      <c r="G45" s="931">
        <f>('Detailed Budget'!AE57)/2.5</f>
        <v>969865</v>
      </c>
    </row>
    <row r="46" spans="1:7" ht="60">
      <c r="A46" s="705" t="s">
        <v>188</v>
      </c>
      <c r="B46" s="706" t="str">
        <f>'Detailed Budget'!E58</f>
        <v>Review State Procurement Law and relevant regulations to identify potential barriers for non-state actors, including community-based organizations to deliver HIV services under the state funding/Create enabling environment for CSO and community-based organizations engagement in HIV &amp; TB national response (G&amp;P.54 and 55)</v>
      </c>
      <c r="C46" s="709">
        <f>('Detailed Budget'!N58)/2.5</f>
        <v>12000</v>
      </c>
      <c r="D46" s="709">
        <f>('Detailed Budget'!S58)/2.5</f>
        <v>0</v>
      </c>
      <c r="E46" s="709">
        <f>('Detailed Budget'!W58)/2.5</f>
        <v>0</v>
      </c>
      <c r="F46" s="709">
        <f>('Detailed Budget'!AA58)/2.5</f>
        <v>0</v>
      </c>
      <c r="G46" s="709">
        <f>('Detailed Budget'!AE58)/2.5</f>
        <v>12000</v>
      </c>
    </row>
    <row r="47" spans="1:7" ht="24" customHeight="1">
      <c r="A47" s="705" t="s">
        <v>190</v>
      </c>
      <c r="B47" s="706" t="str">
        <f>'Detailed Budget'!E59</f>
        <v xml:space="preserve">Improve HIV  program's  accountability to disseminate programmatic and financial data to key actors and wider public. </v>
      </c>
      <c r="C47" s="709">
        <f>('Detailed Budget'!N59)/2.5</f>
        <v>5000</v>
      </c>
      <c r="D47" s="709">
        <f>('Detailed Budget'!S59)/2.5</f>
        <v>5000</v>
      </c>
      <c r="E47" s="709">
        <f>('Detailed Budget'!W59)/2.5</f>
        <v>5000</v>
      </c>
      <c r="F47" s="709">
        <f>('Detailed Budget'!AA59)/2.5</f>
        <v>5000</v>
      </c>
      <c r="G47" s="709">
        <f>('Detailed Budget'!AE59)/2.5</f>
        <v>20000</v>
      </c>
    </row>
    <row r="48" spans="1:7" ht="15.75" customHeight="1">
      <c r="A48" s="705" t="s">
        <v>192</v>
      </c>
      <c r="B48" s="706" t="str">
        <f>'Detailed Budget'!E60</f>
        <v>Develop costed HIV/AIDS National Strategy for 2023-2027 and Action Plan</v>
      </c>
      <c r="C48" s="709">
        <f>('Detailed Budget'!N60)/2.5</f>
        <v>0</v>
      </c>
      <c r="D48" s="709">
        <f>('Detailed Budget'!S60)/2.5</f>
        <v>0</v>
      </c>
      <c r="E48" s="709">
        <f>('Detailed Budget'!W60)/2.5</f>
        <v>0</v>
      </c>
      <c r="F48" s="709">
        <f>('Detailed Budget'!AA60)/2.5</f>
        <v>16000</v>
      </c>
      <c r="G48" s="709">
        <f>('Detailed Budget'!AE60)/2.5</f>
        <v>16000</v>
      </c>
    </row>
    <row r="49" spans="1:7" ht="24">
      <c r="A49" s="705" t="s">
        <v>194</v>
      </c>
      <c r="B49" s="706" t="str">
        <f>'Detailed Budget'!E61</f>
        <v>Sustainable development of Health Information System in HIV national response</v>
      </c>
      <c r="C49" s="709">
        <f>('Detailed Budget'!N61)/2.5</f>
        <v>8400</v>
      </c>
      <c r="D49" s="709">
        <f>('Detailed Budget'!S61)/2.5</f>
        <v>8400</v>
      </c>
      <c r="E49" s="709">
        <f>('Detailed Budget'!W61)/2.5</f>
        <v>0</v>
      </c>
      <c r="F49" s="709">
        <f>('Detailed Budget'!AA61)/2.5</f>
        <v>0</v>
      </c>
      <c r="G49" s="709">
        <f>('Detailed Budget'!AE61)/2.5</f>
        <v>16800</v>
      </c>
    </row>
    <row r="50" spans="1:7" ht="24" customHeight="1">
      <c r="A50" s="705" t="s">
        <v>196</v>
      </c>
      <c r="B50" s="706" t="str">
        <f>'Detailed Budget'!E62</f>
        <v>Develop policy for production and continuous professional development of human resources for HIV/AIDS programs, including CSO personnel</v>
      </c>
      <c r="C50" s="709">
        <f>('Detailed Budget'!N62)/2.5</f>
        <v>4200</v>
      </c>
      <c r="D50" s="709">
        <f>('Detailed Budget'!S62)/2.5</f>
        <v>0</v>
      </c>
      <c r="E50" s="709">
        <f>('Detailed Budget'!W62)/2.5</f>
        <v>0</v>
      </c>
      <c r="F50" s="709">
        <f>('Detailed Budget'!AA62)/2.5</f>
        <v>0</v>
      </c>
      <c r="G50" s="709">
        <f>('Detailed Budget'!AE62)/2.5</f>
        <v>4200</v>
      </c>
    </row>
    <row r="51" spans="1:7" ht="24">
      <c r="A51" s="705" t="s">
        <v>753</v>
      </c>
      <c r="B51" s="706" t="str">
        <f>'Detailed Budget'!E63</f>
        <v>Integrate HIV training modules in the undergraduate and postgraduate education system</v>
      </c>
      <c r="C51" s="709">
        <f>('Detailed Budget'!N63)/2.5</f>
        <v>2100</v>
      </c>
      <c r="D51" s="709">
        <f>('Detailed Budget'!S63)/2.5</f>
        <v>2100</v>
      </c>
      <c r="E51" s="709">
        <f>('Detailed Budget'!W63)/2.5</f>
        <v>2100</v>
      </c>
      <c r="F51" s="709">
        <f>('Detailed Budget'!AA63)/2.5</f>
        <v>2100</v>
      </c>
      <c r="G51" s="709">
        <f>('Detailed Budget'!AE63)/2.5</f>
        <v>8400</v>
      </c>
    </row>
    <row r="52" spans="1:7" ht="24">
      <c r="A52" s="705" t="s">
        <v>754</v>
      </c>
      <c r="B52" s="706" t="str">
        <f>'Detailed Budget'!E64</f>
        <v>Training of trainers, including that for academia staff on HIV related topics</v>
      </c>
      <c r="C52" s="709">
        <f>('Detailed Budget'!N64)/2.5</f>
        <v>18500</v>
      </c>
      <c r="D52" s="709">
        <f>('Detailed Budget'!S64)/2.5</f>
        <v>22000</v>
      </c>
      <c r="E52" s="709">
        <f>('Detailed Budget'!W64)/2.5</f>
        <v>8008</v>
      </c>
      <c r="F52" s="709">
        <f>('Detailed Budget'!AA64)/2.5</f>
        <v>8008</v>
      </c>
      <c r="G52" s="709">
        <f>('Detailed Budget'!AE64)/2.5</f>
        <v>56516</v>
      </c>
    </row>
    <row r="53" spans="1:7" ht="47.25" customHeight="1">
      <c r="A53" s="705" t="s">
        <v>1120</v>
      </c>
      <c r="B53" s="706" t="str">
        <f>'Detailed Budget'!E65</f>
        <v>Integrated bio-behavioural surveillance studies (IBBSS) among KAPs incorporating population size estimates: PWID, FSW, MSM, prisoners, Street Children and risk behaviour youth and vulnerability baseline study among labour migrants</v>
      </c>
      <c r="C53" s="709">
        <f>('Detailed Budget'!N65)/2.5</f>
        <v>265949</v>
      </c>
      <c r="D53" s="709">
        <f>('Detailed Budget'!S65)/2.5</f>
        <v>0</v>
      </c>
      <c r="E53" s="709">
        <f>('Detailed Budget'!W65)/2.5</f>
        <v>180000</v>
      </c>
      <c r="F53" s="709">
        <f>('Detailed Budget'!AA65)/2.5</f>
        <v>140000</v>
      </c>
      <c r="G53" s="709">
        <f>('Detailed Budget'!AE65)/2.5</f>
        <v>585949</v>
      </c>
    </row>
    <row r="54" spans="1:7">
      <c r="A54" s="705" t="s">
        <v>1121</v>
      </c>
      <c r="B54" s="706" t="str">
        <f>'Detailed Budget'!E66</f>
        <v>Pre-treatment HIV drug resistance survey (2019, 2021)</v>
      </c>
      <c r="C54" s="709">
        <f>('Detailed Budget'!N66)/2.5</f>
        <v>0</v>
      </c>
      <c r="D54" s="709">
        <f>('Detailed Budget'!S66)/2.5</f>
        <v>64000</v>
      </c>
      <c r="E54" s="709">
        <f>('Detailed Budget'!W66)/2.5</f>
        <v>0</v>
      </c>
      <c r="F54" s="709">
        <f>('Detailed Budget'!AA66)/2.5</f>
        <v>64000</v>
      </c>
      <c r="G54" s="709">
        <f>('Detailed Budget'!AE66)/2.5</f>
        <v>128000</v>
      </c>
    </row>
    <row r="55" spans="1:7">
      <c r="A55" s="705" t="s">
        <v>1122</v>
      </c>
      <c r="B55" s="706" t="str">
        <f>'Detailed Budget'!E67</f>
        <v>Monitoring recent HIV infections (2019, 2020,2021,2022)</v>
      </c>
      <c r="C55" s="709">
        <f>('Detailed Budget'!N67)/2.5</f>
        <v>20000</v>
      </c>
      <c r="D55" s="709">
        <f>('Detailed Budget'!S67)/2.5</f>
        <v>20000</v>
      </c>
      <c r="E55" s="709">
        <f>('Detailed Budget'!W67)/2.5</f>
        <v>20000</v>
      </c>
      <c r="F55" s="709">
        <f>('Detailed Budget'!AA67)/2.5</f>
        <v>20000</v>
      </c>
      <c r="G55" s="709">
        <f>('Detailed Budget'!AE67)/2.5</f>
        <v>80000</v>
      </c>
    </row>
    <row r="56" spans="1:7">
      <c r="A56" s="705" t="s">
        <v>1123</v>
      </c>
      <c r="B56" s="706" t="str">
        <f>'Detailed Budget'!E68</f>
        <v>Assessing engagement in HIV care (2019, 2021)</v>
      </c>
      <c r="C56" s="709">
        <f>('Detailed Budget'!N68)/2.5</f>
        <v>0</v>
      </c>
      <c r="D56" s="709">
        <f>('Detailed Budget'!S68)/2.5</f>
        <v>10000</v>
      </c>
      <c r="E56" s="709">
        <f>('Detailed Budget'!W68)/2.5</f>
        <v>0</v>
      </c>
      <c r="F56" s="709">
        <f>('Detailed Budget'!AA68)/2.5</f>
        <v>10000</v>
      </c>
      <c r="G56" s="709">
        <f>('Detailed Budget'!AE68)/2.5</f>
        <v>20000</v>
      </c>
    </row>
    <row r="57" spans="1:7">
      <c r="A57" s="705" t="s">
        <v>1124</v>
      </c>
      <c r="B57" s="706" t="str">
        <f>'Detailed Budget'!E69</f>
        <v>Survey on health service accessibility (2020, 2022)</v>
      </c>
      <c r="C57" s="709">
        <f>('Detailed Budget'!N69)/2.5</f>
        <v>0</v>
      </c>
      <c r="D57" s="709">
        <f>('Detailed Budget'!S69)/2.5</f>
        <v>0</v>
      </c>
      <c r="E57" s="709">
        <f>('Detailed Budget'!W69)/2.5</f>
        <v>10000</v>
      </c>
      <c r="F57" s="709">
        <f>('Detailed Budget'!AA69)/2.5</f>
        <v>0</v>
      </c>
      <c r="G57" s="709">
        <f>('Detailed Budget'!AE69)/2.5</f>
        <v>10000</v>
      </c>
    </row>
    <row r="58" spans="1:7" ht="15.75" customHeight="1">
      <c r="A58" s="705" t="s">
        <v>1125</v>
      </c>
      <c r="B58" s="706" t="str">
        <f>'Detailed Budget'!E70</f>
        <v>Updating public heath and clinical guidelines and national standards</v>
      </c>
      <c r="C58" s="709">
        <f>('Detailed Budget'!N70)/2.5</f>
        <v>0</v>
      </c>
      <c r="D58" s="709">
        <f>('Detailed Budget'!S70)/2.5</f>
        <v>6000</v>
      </c>
      <c r="E58" s="709">
        <f>('Detailed Budget'!W70)/2.5</f>
        <v>4000</v>
      </c>
      <c r="F58" s="709">
        <f>('Detailed Budget'!AA70)/2.5</f>
        <v>2000</v>
      </c>
      <c r="G58" s="709">
        <f>('Detailed Budget'!AE70)/2.5</f>
        <v>12000</v>
      </c>
    </row>
    <row r="59" spans="1:7">
      <c r="A59" s="713">
        <f>'Detailed Budget'!D71</f>
        <v>4</v>
      </c>
      <c r="B59" s="714" t="str">
        <f>'Detailed Budget'!E71</f>
        <v>Management of contribution from international funding mechanism</v>
      </c>
      <c r="C59" s="930">
        <f>('Detailed Budget'!N71)/2.5</f>
        <v>320000</v>
      </c>
      <c r="D59" s="930">
        <f>('Detailed Budget'!S71)/2.5</f>
        <v>320000</v>
      </c>
      <c r="E59" s="930">
        <f>('Detailed Budget'!W71)/2.5</f>
        <v>320000</v>
      </c>
      <c r="F59" s="930">
        <f>('Detailed Budget'!AA71)/2.5</f>
        <v>160000</v>
      </c>
      <c r="G59" s="930">
        <f>('Detailed Budget'!AE71)/2.5</f>
        <v>1120000</v>
      </c>
    </row>
    <row r="60" spans="1:7">
      <c r="A60" s="716"/>
      <c r="B60" s="717" t="str">
        <f>'Detailed Budget'!E72</f>
        <v>TOTAL</v>
      </c>
      <c r="C60" s="818">
        <f>('Detailed Budget'!N72)/2.5</f>
        <v>14338715.766497171</v>
      </c>
      <c r="D60" s="818">
        <f>('Detailed Budget'!S72)/2.5</f>
        <v>17383730.634556569</v>
      </c>
      <c r="E60" s="818">
        <f>('Detailed Budget'!W72)/2.5</f>
        <v>18935017.427812457</v>
      </c>
      <c r="F60" s="818">
        <f>('Detailed Budget'!AA72)/2.5</f>
        <v>19302201.466363341</v>
      </c>
      <c r="G60" s="818">
        <f>('Detailed Budget'!AE72)/2.5</f>
        <v>69959665.295229524</v>
      </c>
    </row>
    <row r="61" spans="1:7" s="676" customFormat="1" ht="15"/>
    <row r="62" spans="1:7" s="676" customFormat="1" ht="15"/>
    <row r="63" spans="1:7" s="676" customFormat="1" ht="15"/>
    <row r="64" spans="1:7" s="676" customFormat="1" ht="15"/>
    <row r="65" s="676" customFormat="1" ht="15"/>
    <row r="66" s="676" customFormat="1" ht="15"/>
    <row r="67" s="676" customFormat="1" ht="15"/>
    <row r="68" s="676" customFormat="1" ht="15"/>
    <row r="69" s="676" customFormat="1" ht="15"/>
    <row r="70" s="676" customFormat="1" ht="15"/>
    <row r="71" s="676" customFormat="1" ht="15"/>
    <row r="72" s="676" customFormat="1" ht="15"/>
    <row r="73" s="676" customFormat="1" ht="15"/>
    <row r="74" s="676" customFormat="1" ht="15"/>
    <row r="75" s="676" customFormat="1" ht="15"/>
    <row r="76" s="676" customFormat="1" ht="15"/>
    <row r="77" s="676" customFormat="1" ht="15"/>
    <row r="78" s="676" customFormat="1" ht="15"/>
    <row r="79" s="676" customFormat="1" ht="15"/>
    <row r="80" s="676" customFormat="1" ht="15"/>
    <row r="81" s="676" customFormat="1" ht="15"/>
    <row r="82" s="676" customFormat="1" ht="15"/>
    <row r="83" s="676" customFormat="1" ht="15"/>
    <row r="84" s="676" customFormat="1" ht="15"/>
    <row r="85" s="676" customFormat="1" ht="15"/>
    <row r="86" s="676" customFormat="1" ht="15"/>
    <row r="87" s="676" customFormat="1" ht="15"/>
    <row r="88" s="676" customFormat="1" ht="15"/>
    <row r="89" s="676" customFormat="1" ht="15"/>
    <row r="90" s="676" customFormat="1" ht="15"/>
    <row r="91" s="676" customFormat="1" ht="15"/>
    <row r="92" s="676" customFormat="1" ht="15"/>
    <row r="93" s="676" customFormat="1" ht="15"/>
    <row r="94" s="676" customFormat="1" ht="15"/>
    <row r="95" s="676" customFormat="1" ht="15"/>
    <row r="96" s="676" customFormat="1" ht="15"/>
    <row r="97" s="676" customFormat="1" ht="15"/>
    <row r="98" s="676" customFormat="1" ht="15"/>
    <row r="99" s="676" customFormat="1" ht="15"/>
    <row r="100" s="676" customFormat="1" ht="15"/>
    <row r="101" s="676" customFormat="1" ht="15"/>
    <row r="102" s="676" customFormat="1" ht="15"/>
    <row r="103" s="676" customFormat="1" ht="15"/>
    <row r="104" s="676" customFormat="1" ht="15"/>
    <row r="105" s="676" customFormat="1" ht="15"/>
    <row r="106" s="676" customFormat="1" ht="15"/>
    <row r="107" s="676" customFormat="1" ht="15"/>
    <row r="108" s="676" customFormat="1" ht="15"/>
    <row r="109" s="676" customFormat="1" ht="15"/>
    <row r="110" s="676" customFormat="1" ht="15"/>
    <row r="111" s="676" customFormat="1" ht="15"/>
    <row r="112" s="676" customFormat="1" ht="15"/>
    <row r="113" s="676" customFormat="1" ht="15"/>
    <row r="114" s="676" customFormat="1" ht="15"/>
    <row r="115" s="676" customFormat="1" ht="15"/>
    <row r="116" s="676" customFormat="1" ht="15"/>
    <row r="117" s="676" customFormat="1" ht="15"/>
    <row r="118" s="676" customFormat="1" ht="15"/>
    <row r="119" s="676" customFormat="1" ht="15"/>
    <row r="120" s="676" customFormat="1" ht="15"/>
    <row r="121" s="676" customFormat="1" ht="15"/>
    <row r="122" s="676" customFormat="1" ht="15"/>
    <row r="123" s="676" customFormat="1" ht="15"/>
    <row r="124" s="676" customFormat="1" ht="15"/>
    <row r="125" s="676" customFormat="1" ht="15"/>
    <row r="126" s="676" customFormat="1" ht="15"/>
    <row r="127" s="676" customFormat="1" ht="15"/>
    <row r="128" s="676" customFormat="1" ht="15"/>
    <row r="129" s="676" customFormat="1" ht="15"/>
    <row r="130" s="676" customFormat="1" ht="15"/>
    <row r="131" s="676" customFormat="1" ht="15"/>
    <row r="132" s="676" customFormat="1" ht="15"/>
    <row r="133" s="676" customFormat="1" ht="15"/>
    <row r="134" s="676" customFormat="1" ht="15"/>
    <row r="135" s="676" customFormat="1" ht="15"/>
    <row r="136" s="676" customFormat="1" ht="15"/>
    <row r="137" s="676" customFormat="1" ht="15"/>
    <row r="138" s="676" customFormat="1" ht="15"/>
    <row r="139" s="676" customFormat="1" ht="15"/>
    <row r="140" s="676" customFormat="1" ht="15"/>
    <row r="141" s="676" customFormat="1" ht="15"/>
    <row r="142" s="676" customFormat="1" ht="15"/>
    <row r="143" s="676" customFormat="1" ht="15"/>
    <row r="144" s="676" customFormat="1" ht="15"/>
    <row r="145" s="676" customFormat="1" ht="15"/>
    <row r="146" s="676" customFormat="1" ht="15"/>
    <row r="147" s="676" customFormat="1" ht="15"/>
    <row r="148" s="676" customFormat="1" ht="15"/>
    <row r="149" s="676" customFormat="1" ht="15"/>
    <row r="150" s="676" customFormat="1" ht="15"/>
    <row r="151" s="676" customFormat="1" ht="15"/>
    <row r="152" s="676" customFormat="1" ht="15"/>
    <row r="153" s="676" customFormat="1" ht="15"/>
    <row r="154" s="676" customFormat="1" ht="15"/>
    <row r="155" s="676" customFormat="1" ht="15"/>
    <row r="156" s="676" customFormat="1" ht="15"/>
    <row r="157" s="676" customFormat="1" ht="15"/>
    <row r="158" s="676" customFormat="1" ht="15"/>
    <row r="159" s="676" customFormat="1" ht="15"/>
    <row r="160" s="676" customFormat="1" ht="15"/>
    <row r="161" s="676" customFormat="1" ht="15"/>
    <row r="162" s="676" customFormat="1" ht="15"/>
    <row r="163" s="676" customFormat="1" ht="15"/>
    <row r="164" s="676" customFormat="1" ht="15"/>
    <row r="165" s="676" customFormat="1" ht="15"/>
    <row r="166" s="676" customFormat="1" ht="15"/>
    <row r="167" s="676" customFormat="1" ht="15"/>
    <row r="168" s="676" customFormat="1" ht="15"/>
    <row r="169" s="676" customFormat="1" ht="15"/>
    <row r="170" s="676" customFormat="1" ht="15"/>
    <row r="171" s="676" customFormat="1" ht="15"/>
    <row r="172" s="676" customFormat="1" ht="15"/>
    <row r="173" s="676" customFormat="1" ht="15"/>
    <row r="174" s="676" customFormat="1" ht="15"/>
    <row r="175" s="676" customFormat="1" ht="15"/>
    <row r="176" s="676" customFormat="1" ht="15"/>
    <row r="177" s="676" customFormat="1" ht="15"/>
    <row r="178" s="676" customFormat="1" ht="15"/>
    <row r="179" s="676" customFormat="1" ht="15"/>
    <row r="180" s="676" customFormat="1" ht="15"/>
    <row r="181" s="676" customFormat="1" ht="15"/>
    <row r="182" s="676" customFormat="1" ht="15"/>
    <row r="183" s="676" customFormat="1" ht="15"/>
    <row r="184" s="676" customFormat="1" ht="15"/>
    <row r="185" s="676" customFormat="1" ht="15"/>
    <row r="186" s="676" customFormat="1" ht="15"/>
    <row r="187" s="676" customFormat="1" ht="15"/>
    <row r="188" s="676" customFormat="1" ht="15"/>
    <row r="189" s="676" customFormat="1" ht="15"/>
    <row r="190" s="676" customFormat="1" ht="15"/>
    <row r="191" s="676" customFormat="1" ht="15"/>
    <row r="192" s="676" customFormat="1" ht="15"/>
    <row r="193" s="676" customFormat="1" ht="15"/>
    <row r="194" s="676" customFormat="1" ht="15"/>
    <row r="195" s="676" customFormat="1" ht="15"/>
    <row r="196" s="676" customFormat="1" ht="15"/>
    <row r="197" s="676" customFormat="1" ht="15"/>
    <row r="198" s="676" customFormat="1" ht="15"/>
    <row r="199" s="676" customFormat="1" ht="15"/>
    <row r="200" s="676" customFormat="1" ht="15"/>
    <row r="201" s="676" customFormat="1" ht="15"/>
    <row r="202" s="676" customFormat="1" ht="15"/>
    <row r="203" s="676" customFormat="1" ht="15"/>
    <row r="204" s="676" customFormat="1" ht="15"/>
    <row r="205" s="676" customFormat="1" ht="15"/>
    <row r="206" s="676" customFormat="1" ht="15"/>
    <row r="207" s="676" customFormat="1" ht="15"/>
    <row r="208" s="676" customFormat="1" ht="15"/>
    <row r="209" s="676" customFormat="1" ht="15"/>
    <row r="210" s="676" customFormat="1" ht="15"/>
    <row r="211" s="676" customFormat="1" ht="15"/>
    <row r="212" s="676" customFormat="1" ht="15"/>
    <row r="213" s="676" customFormat="1" ht="15"/>
    <row r="214" s="676" customFormat="1" ht="15"/>
    <row r="215" s="676" customFormat="1" ht="15"/>
    <row r="216" s="676" customFormat="1" ht="15"/>
    <row r="217" s="676" customFormat="1" ht="15"/>
    <row r="218" s="676" customFormat="1" ht="15"/>
    <row r="219" s="676" customFormat="1" ht="15"/>
    <row r="220" s="676" customFormat="1" ht="15"/>
    <row r="221" s="676" customFormat="1" ht="15"/>
    <row r="222" s="676" customFormat="1" ht="15"/>
    <row r="223" s="676" customFormat="1" ht="15"/>
    <row r="224" s="676" customFormat="1" ht="15"/>
    <row r="225" s="676" customFormat="1" ht="15"/>
    <row r="226" s="676" customFormat="1" ht="15"/>
    <row r="227" s="676" customFormat="1" ht="15"/>
    <row r="228" s="676" customFormat="1" ht="15"/>
    <row r="229" s="676" customFormat="1" ht="15"/>
    <row r="230" s="676" customFormat="1" ht="15"/>
    <row r="231" s="676" customFormat="1" ht="15"/>
    <row r="232" s="676" customFormat="1" ht="15"/>
    <row r="233" s="676" customFormat="1" ht="15"/>
    <row r="234" s="676" customFormat="1" ht="15"/>
    <row r="235" s="676" customFormat="1" ht="15"/>
    <row r="236" s="676" customFormat="1" ht="15"/>
    <row r="237" s="676" customFormat="1" ht="15"/>
    <row r="238" s="676" customFormat="1" ht="15"/>
    <row r="239" s="676" customFormat="1" ht="15"/>
    <row r="240" s="676" customFormat="1" ht="15"/>
    <row r="241" s="676" customFormat="1" ht="15"/>
    <row r="242" s="676" customFormat="1" ht="15"/>
    <row r="243" s="676" customFormat="1" ht="15"/>
    <row r="244" s="676" customFormat="1" ht="15"/>
    <row r="245" s="676" customFormat="1" ht="15"/>
    <row r="246" s="676" customFormat="1" ht="15"/>
    <row r="247" s="676" customFormat="1" ht="15"/>
    <row r="248" s="676" customFormat="1" ht="15"/>
    <row r="249" s="676" customFormat="1" ht="15"/>
    <row r="250" s="676" customFormat="1" ht="15"/>
    <row r="251" s="676" customFormat="1" ht="15"/>
    <row r="252" s="676" customFormat="1" ht="15"/>
    <row r="253" s="676" customFormat="1" ht="15"/>
    <row r="254" s="676" customFormat="1" ht="15"/>
    <row r="255" s="676" customFormat="1" ht="15"/>
    <row r="256" s="676" customFormat="1" ht="15"/>
    <row r="257" s="676" customFormat="1" ht="15"/>
    <row r="258" s="676" customFormat="1" ht="15"/>
    <row r="259" s="676" customFormat="1" ht="15"/>
    <row r="260" s="676" customFormat="1" ht="15"/>
    <row r="261" s="676" customFormat="1" ht="15"/>
    <row r="262" s="676" customFormat="1" ht="15"/>
    <row r="263" s="676" customFormat="1" ht="15"/>
    <row r="264" s="676" customFormat="1" ht="15"/>
    <row r="265" s="676" customFormat="1" ht="15"/>
    <row r="266" s="676" customFormat="1" ht="15"/>
    <row r="267" s="676" customFormat="1" ht="15"/>
    <row r="268" s="676" customFormat="1" ht="15"/>
    <row r="269" s="676" customFormat="1" ht="15"/>
    <row r="270" s="676" customFormat="1" ht="15"/>
    <row r="271" s="676" customFormat="1" ht="15"/>
    <row r="272" s="676" customFormat="1" ht="15"/>
    <row r="273" s="676" customFormat="1" ht="15"/>
    <row r="274" s="676" customFormat="1" ht="15"/>
    <row r="275" s="676" customFormat="1" ht="15"/>
    <row r="276" s="676" customFormat="1" ht="15"/>
    <row r="277" s="676" customFormat="1" ht="15"/>
    <row r="278" s="676" customFormat="1" ht="15"/>
    <row r="279" s="676" customFormat="1" ht="15"/>
    <row r="280" s="676" customFormat="1" ht="15"/>
    <row r="281" s="676" customFormat="1" ht="15"/>
    <row r="282" s="676" customFormat="1" ht="15"/>
    <row r="283" s="676" customFormat="1" ht="15"/>
    <row r="284" s="676" customFormat="1" ht="15"/>
    <row r="285" s="676" customFormat="1" ht="15"/>
    <row r="286" s="676" customFormat="1" ht="15"/>
    <row r="287" s="676" customFormat="1" ht="15"/>
    <row r="288" s="676" customFormat="1" ht="15"/>
    <row r="289" s="676" customFormat="1" ht="15"/>
    <row r="290" s="676" customFormat="1" ht="15"/>
    <row r="291" s="676" customFormat="1" ht="15"/>
    <row r="292" s="676" customFormat="1" ht="15"/>
    <row r="293" s="676" customFormat="1" ht="15"/>
    <row r="294" s="676" customFormat="1" ht="15"/>
    <row r="295" s="676" customFormat="1" ht="15"/>
    <row r="296" s="676" customFormat="1" ht="15"/>
    <row r="297" s="676" customFormat="1" ht="15"/>
    <row r="298" s="676" customFormat="1" ht="15"/>
    <row r="299" s="676" customFormat="1" ht="15"/>
    <row r="300" s="676" customFormat="1" ht="15"/>
    <row r="301" s="676" customFormat="1" ht="15"/>
    <row r="302" s="676" customFormat="1" ht="15"/>
    <row r="303" s="676" customFormat="1" ht="15"/>
    <row r="304" s="676" customFormat="1" ht="15"/>
    <row r="305" s="676" customFormat="1" ht="15"/>
    <row r="306" s="676" customFormat="1" ht="15"/>
    <row r="307" s="676" customFormat="1" ht="15"/>
    <row r="308" s="676" customFormat="1" ht="15"/>
    <row r="309" s="676" customFormat="1" ht="15"/>
    <row r="310" s="676" customFormat="1" ht="15"/>
    <row r="311" s="676" customFormat="1" ht="15"/>
    <row r="312" s="676" customFormat="1" ht="15"/>
    <row r="313" s="676" customFormat="1" ht="15"/>
    <row r="314" s="676" customFormat="1" ht="15"/>
    <row r="315" s="676" customFormat="1" ht="15"/>
    <row r="316" s="676" customFormat="1" ht="15"/>
    <row r="317" s="676" customFormat="1" ht="15"/>
    <row r="318" s="676" customFormat="1" ht="15"/>
    <row r="319" s="676" customFormat="1" ht="15"/>
    <row r="320" s="676" customFormat="1" ht="15"/>
    <row r="321" s="676" customFormat="1" ht="15"/>
    <row r="322" s="676" customFormat="1" ht="15"/>
    <row r="323" s="676" customFormat="1" ht="15"/>
    <row r="324" s="676" customFormat="1" ht="15"/>
    <row r="325" s="676" customFormat="1" ht="15"/>
    <row r="326" s="676" customFormat="1" ht="15"/>
    <row r="327" s="676" customFormat="1" ht="15"/>
    <row r="328" s="676" customFormat="1" ht="15"/>
    <row r="329" s="676" customFormat="1" ht="15"/>
    <row r="330" s="676" customFormat="1" ht="15"/>
    <row r="331" s="676" customFormat="1" ht="15"/>
    <row r="332" s="676" customFormat="1" ht="15"/>
    <row r="333" s="676" customFormat="1" ht="15"/>
    <row r="334" s="676" customFormat="1" ht="15"/>
    <row r="335" s="676" customFormat="1" ht="15"/>
    <row r="336" s="676" customFormat="1" ht="15"/>
    <row r="337" s="676" customFormat="1" ht="15"/>
    <row r="338" s="676" customFormat="1" ht="15"/>
    <row r="339" s="676" customFormat="1" ht="15"/>
    <row r="340" s="676" customFormat="1" ht="15"/>
    <row r="341" s="676" customFormat="1" ht="15"/>
    <row r="342" s="676" customFormat="1" ht="15"/>
    <row r="343" s="676" customFormat="1" ht="15"/>
    <row r="344" s="676" customFormat="1" ht="15"/>
    <row r="345" s="676" customFormat="1" ht="15"/>
    <row r="346" s="676" customFormat="1" ht="15"/>
    <row r="347" s="676" customFormat="1" ht="15"/>
    <row r="348" s="676" customFormat="1" ht="15"/>
    <row r="349" s="676" customFormat="1" ht="15"/>
    <row r="350" s="676" customFormat="1" ht="15"/>
    <row r="351" s="676" customFormat="1" ht="15"/>
    <row r="352" s="676" customFormat="1" ht="15"/>
    <row r="353" s="676" customFormat="1" ht="15"/>
    <row r="354" s="676" customFormat="1" ht="15"/>
    <row r="355" s="676" customFormat="1" ht="15"/>
    <row r="356" s="676" customFormat="1" ht="15"/>
    <row r="357" s="676" customFormat="1" ht="15"/>
    <row r="358" s="676" customFormat="1" ht="15"/>
    <row r="359" s="676" customFormat="1" ht="15"/>
    <row r="360" s="676" customFormat="1" ht="15"/>
    <row r="361" s="676" customFormat="1" ht="15"/>
    <row r="362" s="676" customFormat="1" ht="15"/>
    <row r="363" s="676" customFormat="1" ht="15"/>
    <row r="364" s="676" customFormat="1" ht="15"/>
    <row r="365" s="676" customFormat="1" ht="15"/>
    <row r="366" s="676" customFormat="1" ht="15"/>
    <row r="367" s="676" customFormat="1" ht="15"/>
    <row r="368" s="676" customFormat="1" ht="15"/>
    <row r="369" s="676" customFormat="1" ht="15"/>
    <row r="370" s="676" customFormat="1" ht="15"/>
    <row r="371" s="676" customFormat="1" ht="15"/>
    <row r="372" s="676" customFormat="1" ht="15"/>
    <row r="373" s="676" customFormat="1" ht="15"/>
    <row r="374" s="676" customFormat="1" ht="15"/>
    <row r="375" s="676" customFormat="1" ht="15"/>
    <row r="376" s="676" customFormat="1" ht="15"/>
    <row r="377" s="676" customFormat="1" ht="15"/>
    <row r="378" s="676" customFormat="1" ht="15"/>
    <row r="379" s="676" customFormat="1" ht="15"/>
    <row r="380" s="676" customFormat="1" ht="15"/>
    <row r="381" s="676" customFormat="1" ht="15"/>
    <row r="382" s="676" customFormat="1" ht="15"/>
    <row r="383" s="676" customFormat="1" ht="15"/>
    <row r="384" s="676" customFormat="1" ht="15"/>
    <row r="385" s="676" customFormat="1" ht="15"/>
    <row r="386" s="676" customFormat="1" ht="15"/>
    <row r="387" s="676" customFormat="1" ht="15"/>
    <row r="388" s="676" customFormat="1" ht="15"/>
    <row r="389" s="676" customFormat="1" ht="15"/>
    <row r="390" s="676" customFormat="1" ht="15"/>
    <row r="391" s="676" customFormat="1" ht="15"/>
    <row r="392" s="676" customFormat="1" ht="15"/>
    <row r="393" s="676" customFormat="1" ht="15"/>
    <row r="394" s="676" customFormat="1" ht="15"/>
    <row r="395" s="676" customFormat="1" ht="15"/>
    <row r="396" s="676" customFormat="1" ht="15"/>
    <row r="397" s="676" customFormat="1" ht="15"/>
    <row r="398" s="676" customFormat="1" ht="15"/>
    <row r="399" s="676" customFormat="1" ht="15"/>
    <row r="400" s="676" customFormat="1" ht="15"/>
    <row r="401" s="676" customFormat="1" ht="15"/>
    <row r="402" s="676" customFormat="1" ht="15"/>
    <row r="403" s="676" customFormat="1" ht="15"/>
    <row r="404" s="676" customFormat="1" ht="15"/>
    <row r="405" s="676" customFormat="1" ht="15"/>
    <row r="406" s="676" customFormat="1" ht="15"/>
    <row r="407" s="676" customFormat="1" ht="15"/>
    <row r="408" s="676" customFormat="1" ht="15"/>
    <row r="409" s="676" customFormat="1" ht="15"/>
    <row r="410" s="676" customFormat="1" ht="15"/>
    <row r="411" s="676" customFormat="1" ht="15"/>
    <row r="412" s="676" customFormat="1" ht="15"/>
    <row r="413" s="676" customFormat="1" ht="15"/>
    <row r="414" s="676" customFormat="1" ht="15"/>
    <row r="415" s="676" customFormat="1" ht="15"/>
    <row r="416" s="676" customFormat="1" ht="15"/>
    <row r="417" s="676" customFormat="1" ht="15"/>
    <row r="418" s="676" customFormat="1" ht="15"/>
    <row r="419" s="676" customFormat="1" ht="15"/>
    <row r="420" s="676" customFormat="1" ht="15"/>
    <row r="421" s="676" customFormat="1" ht="15"/>
    <row r="422" s="676" customFormat="1" ht="15"/>
    <row r="423" s="676" customFormat="1" ht="15"/>
    <row r="424" s="676" customFormat="1" ht="15"/>
    <row r="425" s="676" customFormat="1" ht="15"/>
    <row r="426" s="676" customFormat="1" ht="15"/>
    <row r="427" s="676" customFormat="1" ht="15"/>
    <row r="428" s="676" customFormat="1" ht="15"/>
    <row r="429" s="676" customFormat="1" ht="15"/>
    <row r="430" s="676" customFormat="1" ht="15"/>
    <row r="431" s="676" customFormat="1" ht="15"/>
    <row r="432" s="676" customFormat="1" ht="15"/>
    <row r="433" s="676" customFormat="1" ht="15"/>
    <row r="434" s="676" customFormat="1" ht="15"/>
    <row r="435" s="676" customFormat="1" ht="15"/>
    <row r="436" s="676" customFormat="1" ht="15"/>
    <row r="437" s="676" customFormat="1" ht="15"/>
    <row r="438" s="676" customFormat="1" ht="15"/>
    <row r="439" s="676" customFormat="1" ht="15"/>
    <row r="440" s="676" customFormat="1" ht="15"/>
    <row r="441" s="676" customFormat="1" ht="15"/>
    <row r="442" s="676" customFormat="1" ht="15"/>
    <row r="443" s="676" customFormat="1" ht="15"/>
    <row r="444" s="676" customFormat="1" ht="15"/>
    <row r="445" s="676" customFormat="1" ht="15"/>
    <row r="446" s="676" customFormat="1" ht="15"/>
    <row r="447" s="676" customFormat="1" ht="15"/>
    <row r="448" s="676" customFormat="1" ht="15"/>
    <row r="449" s="676" customFormat="1" ht="15"/>
    <row r="450" s="676" customFormat="1" ht="15"/>
    <row r="451" s="676" customFormat="1" ht="15"/>
    <row r="452" s="676" customFormat="1" ht="15"/>
    <row r="453" s="676" customFormat="1" ht="15"/>
    <row r="454" s="676" customFormat="1" ht="15"/>
    <row r="455" s="676" customFormat="1" ht="15"/>
    <row r="456" s="676" customFormat="1" ht="15"/>
    <row r="457" s="676" customFormat="1" ht="15"/>
    <row r="458" s="676" customFormat="1" ht="15"/>
    <row r="459" s="676" customFormat="1" ht="15"/>
    <row r="460" s="676" customFormat="1" ht="15"/>
    <row r="461" s="676" customFormat="1" ht="15"/>
    <row r="462" s="676" customFormat="1" ht="15"/>
    <row r="463" s="676" customFormat="1" ht="15"/>
    <row r="464" s="676" customFormat="1" ht="15"/>
    <row r="465" s="676" customFormat="1" ht="15"/>
    <row r="466" s="676" customFormat="1" ht="15"/>
    <row r="467" s="676" customFormat="1" ht="15"/>
    <row r="468" s="676" customFormat="1" ht="15"/>
    <row r="469" s="676" customFormat="1" ht="15"/>
    <row r="470" s="676" customFormat="1" ht="15"/>
    <row r="471" s="676" customFormat="1" ht="15"/>
    <row r="472" s="676" customFormat="1" ht="15"/>
    <row r="473" s="676" customFormat="1" ht="15"/>
    <row r="474" s="676" customFormat="1" ht="15"/>
    <row r="475" s="676" customFormat="1" ht="15"/>
    <row r="476" s="676" customFormat="1" ht="15"/>
    <row r="477" s="676" customFormat="1" ht="15"/>
    <row r="478" s="676" customFormat="1" ht="15"/>
    <row r="479" s="676" customFormat="1" ht="15"/>
    <row r="480" s="676" customFormat="1" ht="15"/>
    <row r="481" s="676" customFormat="1" ht="15"/>
    <row r="482" s="676" customFormat="1" ht="15"/>
    <row r="483" s="676" customFormat="1" ht="15"/>
    <row r="484" s="676" customFormat="1" ht="15"/>
    <row r="485" s="676" customFormat="1" ht="15"/>
    <row r="486" s="676" customFormat="1" ht="15"/>
    <row r="487" s="676" customFormat="1" ht="15"/>
    <row r="488" s="676" customFormat="1" ht="15"/>
    <row r="489" s="676" customFormat="1" ht="15"/>
    <row r="490" s="676" customFormat="1" ht="15"/>
    <row r="491" s="676" customFormat="1" ht="15"/>
    <row r="492" s="676" customFormat="1" ht="15"/>
    <row r="493" s="676" customFormat="1" ht="15"/>
    <row r="494" s="676" customFormat="1" ht="15"/>
    <row r="495" s="676" customFormat="1" ht="15"/>
    <row r="496" s="676" customFormat="1" ht="15"/>
    <row r="497" s="676" customFormat="1" ht="15"/>
    <row r="498" s="676" customFormat="1" ht="15"/>
    <row r="499" s="676" customFormat="1" ht="15"/>
    <row r="500" s="676" customFormat="1" ht="15"/>
    <row r="501" s="676" customFormat="1" ht="15"/>
    <row r="502" s="676" customFormat="1" ht="15"/>
    <row r="503" s="676" customFormat="1" ht="15"/>
    <row r="504" s="676" customFormat="1" ht="15"/>
    <row r="505" s="676" customFormat="1" ht="15"/>
    <row r="506" s="676" customFormat="1" ht="15"/>
    <row r="507" s="676" customFormat="1" ht="15"/>
    <row r="508" s="676" customFormat="1" ht="15"/>
    <row r="509" s="676" customFormat="1" ht="15"/>
    <row r="510" s="676" customFormat="1" ht="15"/>
    <row r="511" s="676" customFormat="1" ht="15"/>
    <row r="512" s="676" customFormat="1" ht="15"/>
    <row r="513" s="676" customFormat="1" ht="15"/>
    <row r="514" s="676" customFormat="1" ht="15"/>
    <row r="515" s="676" customFormat="1" ht="15"/>
    <row r="516" s="676" customFormat="1" ht="15"/>
    <row r="517" s="676" customFormat="1" ht="15"/>
    <row r="518" s="676" customFormat="1" ht="15"/>
    <row r="519" s="676" customFormat="1" ht="15"/>
    <row r="520" s="676" customFormat="1" ht="15"/>
    <row r="521" s="676" customFormat="1" ht="15"/>
    <row r="522" s="676" customFormat="1" ht="15"/>
    <row r="523" s="676" customFormat="1" ht="15"/>
    <row r="524" s="676" customFormat="1" ht="15"/>
    <row r="525" s="676" customFormat="1" ht="15"/>
    <row r="526" s="676" customFormat="1" ht="15"/>
    <row r="527" s="676" customFormat="1" ht="15"/>
    <row r="528" s="676" customFormat="1" ht="15"/>
    <row r="529" s="676" customFormat="1" ht="15"/>
    <row r="530" s="676" customFormat="1" ht="15"/>
    <row r="531" s="676" customFormat="1" ht="15"/>
    <row r="532" s="676" customFormat="1" ht="15"/>
    <row r="533" s="676" customFormat="1" ht="15"/>
    <row r="534" s="676" customFormat="1" ht="15"/>
  </sheetData>
  <mergeCells count="1">
    <mergeCell ref="A1:G1"/>
  </mergeCells>
  <pageMargins left="0.7" right="0.7" top="0.75" bottom="0.75" header="0.3" footer="0.3"/>
  <pageSetup paperSize="9" orientation="portrait"/>
  <tableParts count="1">
    <tablePart r:id="rId1"/>
  </tableParts>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7:G11"/>
  <sheetViews>
    <sheetView workbookViewId="0">
      <selection activeCell="M9" sqref="M9"/>
    </sheetView>
  </sheetViews>
  <sheetFormatPr defaultColWidth="8.85546875" defaultRowHeight="15"/>
  <sheetData>
    <row r="7" spans="7:7" ht="16.5" thickBot="1">
      <c r="G7" s="943">
        <v>5601.6</v>
      </c>
    </row>
    <row r="8" spans="7:7" ht="15.75" thickBot="1">
      <c r="G8" s="944">
        <v>298.39999999999998</v>
      </c>
    </row>
    <row r="9" spans="7:7" ht="15.75" thickBot="1">
      <c r="G9" s="945">
        <v>824.9</v>
      </c>
    </row>
    <row r="10" spans="7:7" ht="15.75" thickBot="1">
      <c r="G10" s="945">
        <v>36</v>
      </c>
    </row>
    <row r="11" spans="7:7">
      <c r="G11" s="942">
        <f>SUM(G7:G10)</f>
        <v>6760.9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34"/>
  <sheetViews>
    <sheetView topLeftCell="A50" workbookViewId="0">
      <selection activeCell="E21" sqref="E21"/>
    </sheetView>
  </sheetViews>
  <sheetFormatPr defaultColWidth="8.85546875" defaultRowHeight="12"/>
  <cols>
    <col min="1" max="1" width="7.42578125" style="705" customWidth="1"/>
    <col min="2" max="2" width="57.42578125" style="706" customWidth="1"/>
    <col min="3" max="3" width="57.42578125" style="819" customWidth="1"/>
    <col min="4" max="7" width="12.85546875" style="707" bestFit="1" customWidth="1"/>
    <col min="8" max="8" width="13.42578125" style="707" bestFit="1" customWidth="1"/>
    <col min="9" max="16384" width="8.85546875" style="707"/>
  </cols>
  <sheetData>
    <row r="1" spans="1:8" ht="15">
      <c r="A1" s="948" t="s">
        <v>1142</v>
      </c>
      <c r="B1" s="948"/>
      <c r="C1" s="948"/>
      <c r="D1" s="948"/>
      <c r="E1" s="948"/>
      <c r="F1" s="948"/>
      <c r="G1" s="948"/>
      <c r="H1" s="948"/>
    </row>
    <row r="2" spans="1:8">
      <c r="D2" s="949" t="s">
        <v>1143</v>
      </c>
      <c r="E2" s="949"/>
      <c r="F2" s="949"/>
      <c r="G2" s="949"/>
      <c r="H2" s="949"/>
    </row>
    <row r="3" spans="1:8">
      <c r="A3" s="705" t="s">
        <v>81</v>
      </c>
      <c r="B3" s="706" t="s">
        <v>82</v>
      </c>
      <c r="C3" s="819" t="s">
        <v>1144</v>
      </c>
      <c r="D3" s="707" t="s">
        <v>55</v>
      </c>
      <c r="E3" s="707" t="s">
        <v>56</v>
      </c>
      <c r="F3" s="707" t="s">
        <v>57</v>
      </c>
      <c r="G3" s="707" t="s">
        <v>58</v>
      </c>
      <c r="H3" s="708" t="s">
        <v>4</v>
      </c>
    </row>
    <row r="4" spans="1:8">
      <c r="A4" s="713">
        <f>'Detailed Budget'!D10</f>
        <v>1</v>
      </c>
      <c r="B4" s="714" t="str">
        <f>'Detailed Budget'!E10</f>
        <v>[HIV Prevention and Detection]</v>
      </c>
      <c r="C4" s="820" t="s">
        <v>1145</v>
      </c>
      <c r="D4" s="715">
        <v>8307251.398334193</v>
      </c>
      <c r="E4" s="715">
        <v>9242220.07863166</v>
      </c>
      <c r="F4" s="715">
        <v>9513803.3890114203</v>
      </c>
      <c r="G4" s="715">
        <v>9565924.5531922095</v>
      </c>
      <c r="H4" s="715">
        <v>36629199.419169486</v>
      </c>
    </row>
    <row r="5" spans="1:8" ht="33.75">
      <c r="A5" s="710" t="str">
        <f>'Detailed Budget'!D11</f>
        <v>1.1</v>
      </c>
      <c r="B5" s="711" t="str">
        <f>'Detailed Budget'!E11</f>
        <v>Prevent HIV transmission, detect HIV, and ensure timely progression to care and treatment among the key affected populations</v>
      </c>
      <c r="C5" s="821" t="s">
        <v>1152</v>
      </c>
      <c r="D5" s="817">
        <v>6754726.1983341929</v>
      </c>
      <c r="E5" s="817">
        <v>7460262.2786316602</v>
      </c>
      <c r="F5" s="817">
        <v>7677798.9890114199</v>
      </c>
      <c r="G5" s="817">
        <v>7728098.9531922098</v>
      </c>
      <c r="H5" s="817">
        <v>29620886.419169486</v>
      </c>
    </row>
    <row r="6" spans="1:8">
      <c r="A6" s="705" t="str">
        <f>'Detailed Budget'!D12</f>
        <v>1.1.1</v>
      </c>
      <c r="B6" s="706" t="str">
        <f>'Detailed Budget'!E12</f>
        <v>Prevention and detection of HIV among PWID</v>
      </c>
      <c r="C6" s="819" t="s">
        <v>1146</v>
      </c>
      <c r="D6" s="709">
        <v>1833191.7403334894</v>
      </c>
      <c r="E6" s="709">
        <v>1879974.515206222</v>
      </c>
      <c r="F6" s="709">
        <v>1926880.9213687752</v>
      </c>
      <c r="G6" s="709">
        <v>1973917.1403856396</v>
      </c>
      <c r="H6" s="709">
        <v>7613964.3172941254</v>
      </c>
    </row>
    <row r="7" spans="1:8" ht="24">
      <c r="A7" s="705" t="str">
        <f>'Detailed Budget'!D13</f>
        <v>1.1.2</v>
      </c>
      <c r="B7" s="706" t="str">
        <f>'Detailed Budget'!E13</f>
        <v>Opioid Substitution Treatment (OST) and other forms of treatment and rehabilitation</v>
      </c>
      <c r="C7" s="819" t="s">
        <v>1147</v>
      </c>
      <c r="D7" s="709">
        <v>3970400</v>
      </c>
      <c r="E7" s="709">
        <v>4442400</v>
      </c>
      <c r="F7" s="709">
        <v>4482400</v>
      </c>
      <c r="G7" s="709">
        <v>4482400</v>
      </c>
      <c r="H7" s="709">
        <v>17377600</v>
      </c>
    </row>
    <row r="8" spans="1:8">
      <c r="A8" s="705" t="str">
        <f>'Detailed Budget'!D14</f>
        <v>1.1.3</v>
      </c>
      <c r="B8" s="706" t="str">
        <f>'Detailed Budget'!E14</f>
        <v>Prevention and detection of HIV among MSM</v>
      </c>
      <c r="C8" s="819" t="s">
        <v>1148</v>
      </c>
      <c r="D8" s="709">
        <v>415356.50186666672</v>
      </c>
      <c r="E8" s="709">
        <v>439892.15205333196</v>
      </c>
      <c r="F8" s="709">
        <v>466881.36725866806</v>
      </c>
      <c r="G8" s="709">
        <v>496569.50398453203</v>
      </c>
      <c r="H8" s="709">
        <v>1818699.5251631986</v>
      </c>
    </row>
    <row r="9" spans="1:8">
      <c r="A9" s="705" t="str">
        <f>'Detailed Budget'!D15</f>
        <v>1.1.4</v>
      </c>
      <c r="B9" s="706" t="str">
        <f>'Detailed Budget'!E15</f>
        <v>HIV Prevention and detection among FSW</v>
      </c>
      <c r="C9" s="819" t="s">
        <v>1149</v>
      </c>
      <c r="D9" s="709">
        <v>335334.90238066745</v>
      </c>
      <c r="E9" s="709">
        <v>368868.39261873439</v>
      </c>
      <c r="F9" s="709">
        <v>405755.23188060801</v>
      </c>
      <c r="G9" s="709">
        <v>446330.75506866799</v>
      </c>
      <c r="H9" s="709">
        <v>1556289.2819486777</v>
      </c>
    </row>
    <row r="10" spans="1:8">
      <c r="A10" s="705" t="str">
        <f>'Detailed Budget'!D16</f>
        <v>1.1.5</v>
      </c>
      <c r="B10" s="706" t="str">
        <f>'Detailed Budget'!E16</f>
        <v>HIV Prevention and Detection among Prisoners</v>
      </c>
      <c r="C10" s="819" t="s">
        <v>1150</v>
      </c>
      <c r="D10" s="709">
        <v>89863.953753369802</v>
      </c>
      <c r="E10" s="709">
        <v>89863.953753369802</v>
      </c>
      <c r="F10" s="709">
        <v>89863.953753369802</v>
      </c>
      <c r="G10" s="709">
        <v>89863.953753369802</v>
      </c>
      <c r="H10" s="709">
        <v>359455.81501347921</v>
      </c>
    </row>
    <row r="11" spans="1:8">
      <c r="A11" s="705" t="s">
        <v>103</v>
      </c>
      <c r="B11" s="706" t="str">
        <f>'Detailed Budget'!E17</f>
        <v>Hepatitis B Prevention and vaccination among KAPs</v>
      </c>
      <c r="C11" s="819" t="s">
        <v>1151</v>
      </c>
      <c r="D11" s="709">
        <v>18000</v>
      </c>
      <c r="E11" s="709">
        <v>18000</v>
      </c>
      <c r="F11" s="709">
        <v>18000</v>
      </c>
      <c r="G11" s="709">
        <v>18000</v>
      </c>
      <c r="H11" s="709">
        <v>72000</v>
      </c>
    </row>
    <row r="12" spans="1:8" ht="14.25" customHeight="1">
      <c r="A12" s="705" t="s">
        <v>1113</v>
      </c>
      <c r="B12" s="706" t="str">
        <f>'Detailed Budget'!E18</f>
        <v>Special Programs for adolescents and young people who inject drugs</v>
      </c>
      <c r="C12" s="819" t="s">
        <v>1153</v>
      </c>
      <c r="D12" s="709">
        <v>0</v>
      </c>
      <c r="E12" s="709">
        <v>12000</v>
      </c>
      <c r="F12" s="709">
        <v>12000</v>
      </c>
      <c r="G12" s="709">
        <v>12000</v>
      </c>
      <c r="H12" s="709">
        <v>36000</v>
      </c>
    </row>
    <row r="13" spans="1:8">
      <c r="A13" s="705" t="s">
        <v>1114</v>
      </c>
      <c r="B13" s="706" t="str">
        <f>'Detailed Budget'!E19</f>
        <v>PrEP</v>
      </c>
      <c r="C13" s="819" t="s">
        <v>1155</v>
      </c>
      <c r="D13" s="709">
        <v>92579.1</v>
      </c>
      <c r="E13" s="709">
        <v>153173.66499999998</v>
      </c>
      <c r="F13" s="709">
        <v>219927.91475</v>
      </c>
      <c r="G13" s="709">
        <v>152928</v>
      </c>
      <c r="H13" s="709">
        <v>618608.67974999989</v>
      </c>
    </row>
    <row r="14" spans="1:8">
      <c r="A14" s="705" t="s">
        <v>1115</v>
      </c>
      <c r="B14" s="706" t="str">
        <f>'Detailed Budget'!E20</f>
        <v>Mental health services for all KAPs</v>
      </c>
      <c r="C14" s="819" t="s">
        <v>1154</v>
      </c>
      <c r="D14" s="709">
        <v>0</v>
      </c>
      <c r="E14" s="709">
        <v>12000</v>
      </c>
      <c r="F14" s="709">
        <v>12000</v>
      </c>
      <c r="G14" s="709">
        <v>12000</v>
      </c>
      <c r="H14" s="709">
        <v>36000</v>
      </c>
    </row>
    <row r="15" spans="1:8" ht="22.5">
      <c r="A15" s="705" t="s">
        <v>1116</v>
      </c>
      <c r="B15" s="706" t="str">
        <f>'Detailed Budget'!E21</f>
        <v>Improve access to SRH services for all KAPs</v>
      </c>
      <c r="C15" s="819" t="s">
        <v>1157</v>
      </c>
      <c r="D15" s="709">
        <v>0</v>
      </c>
      <c r="E15" s="709">
        <v>30000</v>
      </c>
      <c r="F15" s="709">
        <v>30000</v>
      </c>
      <c r="G15" s="709">
        <v>30000</v>
      </c>
      <c r="H15" s="709">
        <v>90000</v>
      </c>
    </row>
    <row r="16" spans="1:8" ht="24">
      <c r="A16" s="705" t="s">
        <v>1117</v>
      </c>
      <c r="B16" s="706" t="str">
        <f>'Detailed Budget'!E22</f>
        <v>Introduction and expansion of HIVST among KAPs and other vulnerable groups</v>
      </c>
      <c r="C16" s="819" t="s">
        <v>1158</v>
      </c>
      <c r="D16" s="709">
        <v>0</v>
      </c>
      <c r="E16" s="709">
        <v>14089.6</v>
      </c>
      <c r="F16" s="709">
        <v>14089.6</v>
      </c>
      <c r="G16" s="709">
        <v>14089.6</v>
      </c>
      <c r="H16" s="709">
        <v>42268.800000000003</v>
      </c>
    </row>
    <row r="17" spans="1:8" ht="22.5">
      <c r="A17" s="710" t="str">
        <f>'Detailed Budget'!D23</f>
        <v>1.2</v>
      </c>
      <c r="B17" s="711" t="str">
        <f>'Detailed Budget'!E23</f>
        <v>Prevention and detection of HIV in healthcare settings</v>
      </c>
      <c r="C17" s="821" t="s">
        <v>1159</v>
      </c>
      <c r="D17" s="817">
        <v>1552525.2</v>
      </c>
      <c r="E17" s="817">
        <v>1781957.8</v>
      </c>
      <c r="F17" s="817">
        <v>1836004.4</v>
      </c>
      <c r="G17" s="817">
        <v>1837825.6</v>
      </c>
      <c r="H17" s="817">
        <v>7008313</v>
      </c>
    </row>
    <row r="18" spans="1:8" ht="24">
      <c r="A18" s="705" t="str">
        <f>'Detailed Budget'!D24</f>
        <v>1.2.1</v>
      </c>
      <c r="B18" s="706" t="str">
        <f>'Detailed Budget'!E24</f>
        <v>Enhancing Provider Initiated Testing (PIT) for HIV, including HIV confirmation</v>
      </c>
      <c r="C18" s="819" t="s">
        <v>1161</v>
      </c>
      <c r="D18" s="709">
        <v>471581.2</v>
      </c>
      <c r="E18" s="709">
        <v>552565.80000000005</v>
      </c>
      <c r="F18" s="709">
        <v>566164.4</v>
      </c>
      <c r="G18" s="709">
        <v>567313.6</v>
      </c>
      <c r="H18" s="709">
        <v>2157625</v>
      </c>
    </row>
    <row r="19" spans="1:8" ht="22.5">
      <c r="A19" s="705" t="s">
        <v>122</v>
      </c>
      <c r="B19" s="706" t="str">
        <f>'Detailed Budget'!E25</f>
        <v>Provider initiated testing at primary care setting</v>
      </c>
      <c r="C19" s="819" t="s">
        <v>1160</v>
      </c>
      <c r="D19" s="709">
        <v>297600</v>
      </c>
      <c r="E19" s="709">
        <v>417600</v>
      </c>
      <c r="F19" s="709">
        <v>417600</v>
      </c>
      <c r="G19" s="709">
        <v>417600</v>
      </c>
      <c r="H19" s="709">
        <v>1550400</v>
      </c>
    </row>
    <row r="20" spans="1:8">
      <c r="A20" s="705" t="s">
        <v>124</v>
      </c>
      <c r="B20" s="706" t="str">
        <f>'Detailed Budget'!E26</f>
        <v>Provider initiated HIV testing in hospitalized persons</v>
      </c>
      <c r="C20" s="819" t="s">
        <v>1162</v>
      </c>
      <c r="D20" s="709">
        <v>0</v>
      </c>
      <c r="E20" s="709">
        <v>0</v>
      </c>
      <c r="F20" s="709">
        <v>0</v>
      </c>
      <c r="G20" s="709">
        <v>0</v>
      </c>
      <c r="H20" s="709">
        <v>0</v>
      </c>
    </row>
    <row r="21" spans="1:8">
      <c r="A21" s="705" t="s">
        <v>126</v>
      </c>
      <c r="B21" s="706" t="str">
        <f>'Detailed Budget'!E27</f>
        <v>Ensuring safety of donor blood</v>
      </c>
      <c r="C21" s="819" t="s">
        <v>1163</v>
      </c>
      <c r="D21" s="709">
        <v>630000</v>
      </c>
      <c r="E21" s="709">
        <v>658000</v>
      </c>
      <c r="F21" s="709">
        <v>698000</v>
      </c>
      <c r="G21" s="709">
        <v>698000</v>
      </c>
      <c r="H21" s="709">
        <v>2684000</v>
      </c>
    </row>
    <row r="22" spans="1:8">
      <c r="A22" s="705" t="s">
        <v>128</v>
      </c>
      <c r="B22" s="706" t="str">
        <f>'Detailed Budget'!E28</f>
        <v>Post-exposure prophylaxis of HIV infection (PEP)</v>
      </c>
      <c r="C22" s="819" t="s">
        <v>1164</v>
      </c>
      <c r="D22" s="709">
        <v>1344</v>
      </c>
      <c r="E22" s="709">
        <v>1792</v>
      </c>
      <c r="F22" s="709">
        <v>2240</v>
      </c>
      <c r="G22" s="709">
        <v>2912</v>
      </c>
      <c r="H22" s="709">
        <v>8288</v>
      </c>
    </row>
    <row r="23" spans="1:8">
      <c r="A23" s="705" t="s">
        <v>1118</v>
      </c>
      <c r="B23" s="706" t="str">
        <f>'Detailed Budget'!E29</f>
        <v>Prevention of Mother to Child Transmission of HIV (PMTCT)</v>
      </c>
      <c r="C23" s="819" t="s">
        <v>1165</v>
      </c>
      <c r="D23" s="709">
        <v>152000</v>
      </c>
      <c r="E23" s="709">
        <v>152000</v>
      </c>
      <c r="F23" s="709">
        <v>152000</v>
      </c>
      <c r="G23" s="709">
        <v>152000</v>
      </c>
      <c r="H23" s="709">
        <v>608000</v>
      </c>
    </row>
    <row r="24" spans="1:8">
      <c r="A24" s="713">
        <f>'Detailed Budget'!D30</f>
        <v>2</v>
      </c>
      <c r="B24" s="713" t="str">
        <f>'Detailed Budget'!E30</f>
        <v>[HIV Care and Treatment]</v>
      </c>
      <c r="C24" s="822" t="s">
        <v>1166</v>
      </c>
      <c r="D24" s="715">
        <v>13609890.030000001</v>
      </c>
      <c r="E24" s="715">
        <v>14769192.030000001</v>
      </c>
      <c r="F24" s="715">
        <v>15937853.23</v>
      </c>
      <c r="G24" s="715">
        <v>17148211.27</v>
      </c>
      <c r="H24" s="715">
        <v>61465146.560000002</v>
      </c>
    </row>
    <row r="25" spans="1:8" ht="22.5">
      <c r="A25" s="710" t="str">
        <f>'Detailed Budget'!D31</f>
        <v>2.1</v>
      </c>
      <c r="B25" s="710" t="str">
        <f>'Detailed Budget'!E31</f>
        <v>Ensure uninterrupted delivery of high quality treatment and care</v>
      </c>
      <c r="C25" s="825" t="s">
        <v>1167</v>
      </c>
      <c r="D25" s="817">
        <v>5230806.03</v>
      </c>
      <c r="E25" s="817">
        <v>6390108.0300000003</v>
      </c>
      <c r="F25" s="817">
        <v>7558981.2299999995</v>
      </c>
      <c r="G25" s="817">
        <v>8769139.2699999996</v>
      </c>
      <c r="H25" s="817">
        <v>27949034.560000002</v>
      </c>
    </row>
    <row r="26" spans="1:8" ht="24">
      <c r="A26" s="705" t="str">
        <f>'Detailed Budget'!D32</f>
        <v>2.1.1</v>
      </c>
      <c r="B26" s="706" t="str">
        <f>'Detailed Budget'!E32</f>
        <v>Delivery of essential clinical care services to all people living with HIV (PLHIV)</v>
      </c>
      <c r="C26" s="819" t="s">
        <v>1168</v>
      </c>
      <c r="D26" s="709">
        <v>4826766.03</v>
      </c>
      <c r="E26" s="709">
        <v>5998068.0300000003</v>
      </c>
      <c r="F26" s="709">
        <v>7166941.2299999995</v>
      </c>
      <c r="G26" s="709">
        <v>8377099.2699999986</v>
      </c>
      <c r="H26" s="709">
        <v>26368874.559999999</v>
      </c>
    </row>
    <row r="27" spans="1:8" ht="33.75">
      <c r="A27" s="705" t="str">
        <f>'Detailed Budget'!D39</f>
        <v>2.1.2</v>
      </c>
      <c r="B27" s="706" t="str">
        <f>'Detailed Budget'!E39</f>
        <v>Provision of ART to all PLHIV in need in accordance with existing guidelines, including in the region of Abkhazia</v>
      </c>
      <c r="C27" s="819" t="s">
        <v>1169</v>
      </c>
      <c r="D27" s="709">
        <v>66392</v>
      </c>
      <c r="E27" s="709">
        <v>66392</v>
      </c>
      <c r="F27" s="709">
        <v>66392</v>
      </c>
      <c r="G27" s="709">
        <v>66392</v>
      </c>
      <c r="H27" s="709">
        <v>265568</v>
      </c>
    </row>
    <row r="28" spans="1:8" ht="14.25" customHeight="1">
      <c r="A28" s="705" t="str">
        <f>'Detailed Budget'!D40</f>
        <v>2.1.3</v>
      </c>
      <c r="B28" s="706" t="str">
        <f>'Detailed Budget'!E40</f>
        <v>Effective programme administration and quality of service delivery</v>
      </c>
      <c r="C28" s="819" t="s">
        <v>1170</v>
      </c>
      <c r="D28" s="709">
        <v>337648</v>
      </c>
      <c r="E28" s="709">
        <v>325648</v>
      </c>
      <c r="F28" s="709">
        <v>325648</v>
      </c>
      <c r="G28" s="709">
        <v>325648</v>
      </c>
      <c r="H28" s="709">
        <v>1314592</v>
      </c>
    </row>
    <row r="29" spans="1:8" ht="33.75">
      <c r="A29" s="710" t="str">
        <f>'Detailed Budget'!D41</f>
        <v>2.2</v>
      </c>
      <c r="B29" s="711" t="str">
        <f>'Detailed Budget'!E41</f>
        <v>Reduce morbidity and mortality due to TB and HCV co-infections and injecting drug use</v>
      </c>
      <c r="C29" s="821" t="s">
        <v>1171</v>
      </c>
      <c r="D29" s="817">
        <v>8148000</v>
      </c>
      <c r="E29" s="817">
        <v>8148000</v>
      </c>
      <c r="F29" s="817">
        <v>8148000</v>
      </c>
      <c r="G29" s="817">
        <v>8148000</v>
      </c>
      <c r="H29" s="817">
        <v>32592000</v>
      </c>
    </row>
    <row r="30" spans="1:8" ht="22.5">
      <c r="A30" s="705" t="str">
        <f>'Detailed Budget'!D42</f>
        <v>2.2.1</v>
      </c>
      <c r="B30" s="706" t="str">
        <f>'Detailed Budget'!E42</f>
        <v>Intensify HIV/TB collaborative activities (funded from the TB program)</v>
      </c>
      <c r="C30" s="819" t="s">
        <v>1172</v>
      </c>
      <c r="D30" s="709">
        <v>0</v>
      </c>
      <c r="E30" s="709">
        <v>0</v>
      </c>
      <c r="F30" s="709">
        <v>0</v>
      </c>
      <c r="G30" s="709">
        <v>0</v>
      </c>
      <c r="H30" s="709">
        <v>0</v>
      </c>
    </row>
    <row r="31" spans="1:8" ht="24">
      <c r="A31" s="705" t="str">
        <f>'Detailed Budget'!D43</f>
        <v>2.2.2</v>
      </c>
      <c r="B31" s="706" t="str">
        <f>'Detailed Budget'!E43</f>
        <v>Provide treatment and care for viral hepatitis  (funded from the HVC program)</v>
      </c>
      <c r="C31" s="819" t="s">
        <v>1174</v>
      </c>
      <c r="D31" s="709">
        <v>8148000</v>
      </c>
      <c r="E31" s="709">
        <v>8148000</v>
      </c>
      <c r="F31" s="709">
        <v>8148000</v>
      </c>
      <c r="G31" s="709">
        <v>8148000</v>
      </c>
      <c r="H31" s="709">
        <v>32592000</v>
      </c>
    </row>
    <row r="32" spans="1:8" ht="22.5">
      <c r="A32" s="705" t="str">
        <f>'Detailed Budget'!D44</f>
        <v>2.3</v>
      </c>
      <c r="B32" s="706" t="str">
        <f>'Detailed Budget'!E44</f>
        <v>Ensure provision of care and support services for PLHIV</v>
      </c>
      <c r="C32" s="819" t="s">
        <v>1175</v>
      </c>
      <c r="D32" s="709">
        <v>231084</v>
      </c>
      <c r="E32" s="709">
        <v>231084</v>
      </c>
      <c r="F32" s="709">
        <v>230872</v>
      </c>
      <c r="G32" s="709">
        <v>231072</v>
      </c>
      <c r="H32" s="709">
        <v>924112</v>
      </c>
    </row>
    <row r="33" spans="1:8">
      <c r="A33" s="705" t="str">
        <f>'Detailed Budget'!D45</f>
        <v>2.3.1</v>
      </c>
      <c r="B33" s="706" t="str">
        <f>'Detailed Budget'!E45</f>
        <v>Ensure operation of peer-support services</v>
      </c>
      <c r="C33" s="819" t="s">
        <v>1176</v>
      </c>
      <c r="D33" s="709">
        <v>148612</v>
      </c>
      <c r="E33" s="709">
        <v>148612</v>
      </c>
      <c r="F33" s="709">
        <v>148400</v>
      </c>
      <c r="G33" s="709">
        <v>148600</v>
      </c>
      <c r="H33" s="709">
        <v>594224</v>
      </c>
    </row>
    <row r="34" spans="1:8">
      <c r="A34" s="705" t="str">
        <f>'Detailed Budget'!D46</f>
        <v>2.3.2</v>
      </c>
      <c r="B34" s="706" t="str">
        <f>'Detailed Budget'!E46</f>
        <v>Provide palliative care for chronically ill patients</v>
      </c>
      <c r="C34" s="819" t="s">
        <v>1177</v>
      </c>
      <c r="D34" s="709">
        <v>57832</v>
      </c>
      <c r="E34" s="709">
        <v>57832</v>
      </c>
      <c r="F34" s="709">
        <v>57832</v>
      </c>
      <c r="G34" s="709">
        <v>57832</v>
      </c>
      <c r="H34" s="709">
        <v>231328</v>
      </c>
    </row>
    <row r="35" spans="1:8" ht="24">
      <c r="A35" s="705" t="str">
        <f>'Detailed Budget'!D47</f>
        <v>2.3.3</v>
      </c>
      <c r="B35" s="706" t="str">
        <f>'Detailed Budget'!E47</f>
        <v>Support effective linkage of PLHIV to HIV and other medical care, as well as supportive services (case-manager)</v>
      </c>
      <c r="C35" s="819" t="s">
        <v>1178</v>
      </c>
      <c r="D35" s="709">
        <v>24640</v>
      </c>
      <c r="E35" s="709">
        <v>24640</v>
      </c>
      <c r="F35" s="709">
        <v>24640</v>
      </c>
      <c r="G35" s="709">
        <v>24640</v>
      </c>
      <c r="H35" s="709">
        <v>98560</v>
      </c>
    </row>
    <row r="36" spans="1:8" ht="22.5">
      <c r="A36" s="713">
        <f>'Detailed Budget'!D48</f>
        <v>3</v>
      </c>
      <c r="B36" s="714" t="s">
        <v>1126</v>
      </c>
      <c r="C36" s="820" t="s">
        <v>1179</v>
      </c>
      <c r="D36" s="715">
        <v>437833</v>
      </c>
      <c r="E36" s="715">
        <v>279638</v>
      </c>
      <c r="F36" s="715">
        <v>371628</v>
      </c>
      <c r="G36" s="715">
        <v>409428</v>
      </c>
      <c r="H36" s="715">
        <v>1498527</v>
      </c>
    </row>
    <row r="37" spans="1:8" ht="45">
      <c r="A37" s="710">
        <f>'Detailed Budget'!D49</f>
        <v>3.1</v>
      </c>
      <c r="B37" s="711" t="str">
        <f>'Detailed Budget'!E49</f>
        <v>Ensure adequacy of state budget allocations for HIV prevention and treatment to sustain and scale-up the national response</v>
      </c>
      <c r="C37" s="821" t="s">
        <v>1180</v>
      </c>
      <c r="D37" s="817">
        <v>88600</v>
      </c>
      <c r="E37" s="817">
        <v>73600</v>
      </c>
      <c r="F37" s="817">
        <v>73600</v>
      </c>
      <c r="G37" s="817">
        <v>73400</v>
      </c>
      <c r="H37" s="817">
        <v>309200</v>
      </c>
    </row>
    <row r="38" spans="1:8" ht="24">
      <c r="A38" s="705" t="str">
        <f>'Detailed Budget'!D50</f>
        <v>3.1.1</v>
      </c>
      <c r="B38" s="706" t="str">
        <f>'Detailed Budget'!E50</f>
        <v>Continuous monitoring of HIV related expenditures through the national health accounts analysis</v>
      </c>
      <c r="C38" s="819" t="s">
        <v>1181</v>
      </c>
      <c r="D38" s="709">
        <v>25000</v>
      </c>
      <c r="E38" s="709">
        <v>25000</v>
      </c>
      <c r="F38" s="709">
        <v>25000</v>
      </c>
      <c r="G38" s="709">
        <v>25000</v>
      </c>
      <c r="H38" s="709">
        <v>100000</v>
      </c>
    </row>
    <row r="39" spans="1:8" ht="24">
      <c r="A39" s="705" t="s">
        <v>157</v>
      </c>
      <c r="B39" s="706" t="str">
        <f>'Detailed Budget'!E51</f>
        <v>Support implementation of transition plan through establishing a dedicated M&amp;E function (FIN.57-64)</v>
      </c>
      <c r="C39" s="819" t="s">
        <v>1182</v>
      </c>
      <c r="D39" s="709">
        <v>36200</v>
      </c>
      <c r="E39" s="709">
        <v>36200</v>
      </c>
      <c r="F39" s="709">
        <v>36200</v>
      </c>
      <c r="G39" s="709">
        <v>36000</v>
      </c>
      <c r="H39" s="709">
        <v>144600</v>
      </c>
    </row>
    <row r="40" spans="1:8" ht="24">
      <c r="A40" s="705" t="s">
        <v>1119</v>
      </c>
      <c r="B40" s="706" t="str">
        <f>'Detailed Budget'!E52</f>
        <v>Ensure full budgetary commitment and allocative efficiency for national HIV response  (FIN.57-64)</v>
      </c>
      <c r="C40" s="819" t="s">
        <v>1183</v>
      </c>
      <c r="D40" s="709">
        <v>27400</v>
      </c>
      <c r="E40" s="709">
        <v>12400</v>
      </c>
      <c r="F40" s="709">
        <v>12400</v>
      </c>
      <c r="G40" s="709">
        <v>12400</v>
      </c>
      <c r="H40" s="709">
        <v>64600</v>
      </c>
    </row>
    <row r="41" spans="1:8" ht="22.5">
      <c r="A41" s="710">
        <f>'Detailed Budget'!D53</f>
        <v>3.2</v>
      </c>
      <c r="B41" s="711" t="str">
        <f>'Detailed Budget'!E53</f>
        <v>Improved policy environment and stakeholder coordination</v>
      </c>
      <c r="C41" s="821" t="s">
        <v>1184</v>
      </c>
      <c r="D41" s="817">
        <v>13084</v>
      </c>
      <c r="E41" s="817">
        <v>68538</v>
      </c>
      <c r="F41" s="817">
        <v>68920</v>
      </c>
      <c r="G41" s="817">
        <v>68920</v>
      </c>
      <c r="H41" s="817">
        <v>219462</v>
      </c>
    </row>
    <row r="42" spans="1:8" ht="22.5">
      <c r="A42" s="705" t="str">
        <f>'Detailed Budget'!D54</f>
        <v>3.2.1</v>
      </c>
      <c r="B42" s="706" t="str">
        <f>'Detailed Budget'!E54</f>
        <v>Regular reviews and analyses of HIV related legislation</v>
      </c>
      <c r="C42" s="819" t="s">
        <v>1185</v>
      </c>
      <c r="D42" s="709">
        <v>9084</v>
      </c>
      <c r="E42" s="709">
        <v>9538</v>
      </c>
      <c r="F42" s="709">
        <v>9920</v>
      </c>
      <c r="G42" s="709">
        <v>9920</v>
      </c>
      <c r="H42" s="709">
        <v>38462</v>
      </c>
    </row>
    <row r="43" spans="1:8" ht="24">
      <c r="A43" s="705" t="s">
        <v>165</v>
      </c>
      <c r="B43" s="706" t="str">
        <f>'Detailed Budget'!E55</f>
        <v>Development and implementation of stigma reduction activities by PLHIV organisations and KAP networks</v>
      </c>
      <c r="C43" s="819" t="s">
        <v>1186</v>
      </c>
      <c r="D43" s="709">
        <v>0</v>
      </c>
      <c r="E43" s="709">
        <v>55000</v>
      </c>
      <c r="F43" s="709">
        <v>55000</v>
      </c>
      <c r="G43" s="709">
        <v>55000</v>
      </c>
      <c r="H43" s="709">
        <v>165000</v>
      </c>
    </row>
    <row r="44" spans="1:8">
      <c r="A44" s="705" t="s">
        <v>167</v>
      </c>
      <c r="B44" s="706" t="str">
        <f>'Detailed Budget'!E56</f>
        <v>National AIDS Conference</v>
      </c>
      <c r="C44" s="819" t="s">
        <v>1187</v>
      </c>
      <c r="D44" s="709">
        <v>4000</v>
      </c>
      <c r="E44" s="709">
        <v>4000</v>
      </c>
      <c r="F44" s="709">
        <v>4000</v>
      </c>
      <c r="G44" s="709">
        <v>4000</v>
      </c>
      <c r="H44" s="709">
        <v>16000</v>
      </c>
    </row>
    <row r="45" spans="1:8" ht="22.5">
      <c r="A45" s="710">
        <f>'Detailed Budget'!D57</f>
        <v>3.3</v>
      </c>
      <c r="B45" s="711" t="str">
        <f>'Detailed Budget'!E57</f>
        <v>Generate evidence for informed decision making</v>
      </c>
      <c r="C45" s="821" t="s">
        <v>1188</v>
      </c>
      <c r="D45" s="817">
        <v>336149</v>
      </c>
      <c r="E45" s="817">
        <v>137500</v>
      </c>
      <c r="F45" s="817">
        <v>229108</v>
      </c>
      <c r="G45" s="817">
        <v>267108</v>
      </c>
      <c r="H45" s="817">
        <v>969865</v>
      </c>
    </row>
    <row r="46" spans="1:8" ht="67.5">
      <c r="A46" s="705" t="s">
        <v>188</v>
      </c>
      <c r="B46" s="706" t="str">
        <f>'Detailed Budget'!E58</f>
        <v>Review State Procurement Law and relevant regulations to identify potential barriers for non-state actors, including community-based organizations to deliver HIV services under the state funding/Create enabling environment for CSO and community-based organizations engagement in HIV &amp; TB national response (G&amp;P.54 and 55)</v>
      </c>
      <c r="C46" s="819" t="s">
        <v>1189</v>
      </c>
      <c r="D46" s="709">
        <v>12000</v>
      </c>
      <c r="E46" s="709">
        <v>0</v>
      </c>
      <c r="F46" s="709">
        <v>0</v>
      </c>
      <c r="G46" s="709">
        <v>0</v>
      </c>
      <c r="H46" s="709">
        <v>12000</v>
      </c>
    </row>
    <row r="47" spans="1:8" ht="33.75">
      <c r="A47" s="705" t="s">
        <v>190</v>
      </c>
      <c r="B47" s="706" t="str">
        <f>'Detailed Budget'!E59</f>
        <v xml:space="preserve">Improve HIV  program's  accountability to disseminate programmatic and financial data to key actors and wider public. </v>
      </c>
      <c r="C47" s="819" t="s">
        <v>1191</v>
      </c>
      <c r="D47" s="709">
        <v>5000</v>
      </c>
      <c r="E47" s="709">
        <v>5000</v>
      </c>
      <c r="F47" s="709">
        <v>5000</v>
      </c>
      <c r="G47" s="709">
        <v>5000</v>
      </c>
      <c r="H47" s="709">
        <v>20000</v>
      </c>
    </row>
    <row r="48" spans="1:8" ht="24">
      <c r="A48" s="705" t="s">
        <v>192</v>
      </c>
      <c r="B48" s="706" t="str">
        <f>'Detailed Budget'!E60</f>
        <v>Develop costed HIV/AIDS National Strategy for 2023-2027 and Action Plan</v>
      </c>
      <c r="C48" s="819" t="s">
        <v>1192</v>
      </c>
      <c r="D48" s="709">
        <v>0</v>
      </c>
      <c r="E48" s="709">
        <v>0</v>
      </c>
      <c r="F48" s="709">
        <v>0</v>
      </c>
      <c r="G48" s="709">
        <v>16000</v>
      </c>
      <c r="H48" s="709">
        <v>16000</v>
      </c>
    </row>
    <row r="49" spans="1:8" ht="24">
      <c r="A49" s="705" t="s">
        <v>194</v>
      </c>
      <c r="B49" s="706" t="str">
        <f>'Detailed Budget'!E61</f>
        <v>Sustainable development of Health Information System in HIV national response</v>
      </c>
      <c r="C49" s="819" t="s">
        <v>1193</v>
      </c>
      <c r="D49" s="709">
        <v>8400</v>
      </c>
      <c r="E49" s="709">
        <v>8400</v>
      </c>
      <c r="F49" s="709">
        <v>0</v>
      </c>
      <c r="G49" s="709">
        <v>0</v>
      </c>
      <c r="H49" s="709">
        <v>16800</v>
      </c>
    </row>
    <row r="50" spans="1:8" ht="36">
      <c r="A50" s="705" t="s">
        <v>196</v>
      </c>
      <c r="B50" s="706" t="str">
        <f>'Detailed Budget'!E62</f>
        <v>Develop policy for production and continuous professional development of human resources for HIV/AIDS programs, including CSO personnel</v>
      </c>
      <c r="C50" s="819" t="s">
        <v>1194</v>
      </c>
      <c r="D50" s="709">
        <v>4200</v>
      </c>
      <c r="E50" s="709">
        <v>0</v>
      </c>
      <c r="F50" s="709">
        <v>0</v>
      </c>
      <c r="G50" s="709">
        <v>0</v>
      </c>
      <c r="H50" s="709">
        <v>4200</v>
      </c>
    </row>
    <row r="51" spans="1:8" ht="24">
      <c r="A51" s="705" t="s">
        <v>753</v>
      </c>
      <c r="B51" s="706" t="str">
        <f>'Detailed Budget'!E63</f>
        <v>Integrate HIV training modules in the undergraduate and postgraduate education system</v>
      </c>
      <c r="C51" s="819" t="s">
        <v>1195</v>
      </c>
      <c r="D51" s="709">
        <v>2100</v>
      </c>
      <c r="E51" s="709">
        <v>2100</v>
      </c>
      <c r="F51" s="709">
        <v>2100</v>
      </c>
      <c r="G51" s="709">
        <v>2100</v>
      </c>
      <c r="H51" s="709">
        <v>8400</v>
      </c>
    </row>
    <row r="52" spans="1:8" ht="24">
      <c r="A52" s="705" t="s">
        <v>754</v>
      </c>
      <c r="B52" s="706" t="str">
        <f>'Detailed Budget'!E64</f>
        <v>Training of trainers, including that for academia staff on HIV related topics</v>
      </c>
      <c r="C52" s="819" t="s">
        <v>1196</v>
      </c>
      <c r="D52" s="709">
        <v>18500</v>
      </c>
      <c r="E52" s="709">
        <v>22000</v>
      </c>
      <c r="F52" s="709">
        <v>8008</v>
      </c>
      <c r="G52" s="709">
        <v>8008</v>
      </c>
      <c r="H52" s="709">
        <v>56516</v>
      </c>
    </row>
    <row r="53" spans="1:8" ht="47.25" customHeight="1">
      <c r="A53" s="705" t="s">
        <v>1120</v>
      </c>
      <c r="B53" s="706" t="str">
        <f>'Detailed Budget'!E65</f>
        <v>Integrated bio-behavioural surveillance studies (IBBSS) among KAPs incorporating population size estimates: PWID, FSW, MSM, prisoners, Street Children and risk behaviour youth and vulnerability baseline study among labour migrants</v>
      </c>
      <c r="C53" s="819" t="s">
        <v>1197</v>
      </c>
      <c r="D53" s="709">
        <v>265949</v>
      </c>
      <c r="E53" s="709">
        <v>0</v>
      </c>
      <c r="F53" s="709">
        <v>180000</v>
      </c>
      <c r="G53" s="709">
        <v>140000</v>
      </c>
      <c r="H53" s="709">
        <v>585949</v>
      </c>
    </row>
    <row r="54" spans="1:8" ht="22.5">
      <c r="A54" s="705" t="s">
        <v>1121</v>
      </c>
      <c r="B54" s="706" t="str">
        <f>'Detailed Budget'!E66</f>
        <v>Pre-treatment HIV drug resistance survey (2019, 2021)</v>
      </c>
      <c r="C54" s="819" t="s">
        <v>1198</v>
      </c>
      <c r="D54" s="709">
        <v>0</v>
      </c>
      <c r="E54" s="709">
        <v>64000</v>
      </c>
      <c r="F54" s="709">
        <v>0</v>
      </c>
      <c r="G54" s="709">
        <v>64000</v>
      </c>
      <c r="H54" s="709">
        <v>128000</v>
      </c>
    </row>
    <row r="55" spans="1:8">
      <c r="A55" s="705" t="s">
        <v>1122</v>
      </c>
      <c r="B55" s="706" t="str">
        <f>'Detailed Budget'!E67</f>
        <v>Monitoring recent HIV infections (2019, 2020,2021,2022)</v>
      </c>
      <c r="C55" s="819" t="s">
        <v>1199</v>
      </c>
      <c r="D55" s="709">
        <v>20000</v>
      </c>
      <c r="E55" s="709">
        <v>20000</v>
      </c>
      <c r="F55" s="709">
        <v>20000</v>
      </c>
      <c r="G55" s="709">
        <v>20000</v>
      </c>
      <c r="H55" s="709">
        <v>80000</v>
      </c>
    </row>
    <row r="56" spans="1:8">
      <c r="A56" s="705" t="s">
        <v>1123</v>
      </c>
      <c r="B56" s="706" t="str">
        <f>'Detailed Budget'!E68</f>
        <v>Assessing engagement in HIV care (2019, 2021)</v>
      </c>
      <c r="C56" s="819" t="s">
        <v>1200</v>
      </c>
      <c r="D56" s="709">
        <v>0</v>
      </c>
      <c r="E56" s="709">
        <v>10000</v>
      </c>
      <c r="F56" s="709">
        <v>0</v>
      </c>
      <c r="G56" s="709">
        <v>10000</v>
      </c>
      <c r="H56" s="709">
        <v>20000</v>
      </c>
    </row>
    <row r="57" spans="1:8">
      <c r="A57" s="705" t="s">
        <v>1124</v>
      </c>
      <c r="B57" s="706" t="str">
        <f>'Detailed Budget'!E69</f>
        <v>Survey on health service accessibility (2020, 2022)</v>
      </c>
      <c r="C57" s="819" t="s">
        <v>1201</v>
      </c>
      <c r="D57" s="709">
        <v>0</v>
      </c>
      <c r="E57" s="709">
        <v>0</v>
      </c>
      <c r="F57" s="709">
        <v>10000</v>
      </c>
      <c r="G57" s="709">
        <v>0</v>
      </c>
      <c r="H57" s="709">
        <v>10000</v>
      </c>
    </row>
    <row r="58" spans="1:8" ht="15.75" customHeight="1">
      <c r="A58" s="705" t="s">
        <v>1125</v>
      </c>
      <c r="B58" s="706" t="str">
        <f>'Detailed Budget'!E70</f>
        <v>Updating public heath and clinical guidelines and national standards</v>
      </c>
      <c r="C58" s="819" t="s">
        <v>1202</v>
      </c>
      <c r="D58" s="709">
        <v>0</v>
      </c>
      <c r="E58" s="709">
        <v>6000</v>
      </c>
      <c r="F58" s="709">
        <v>4000</v>
      </c>
      <c r="G58" s="709">
        <v>2000</v>
      </c>
      <c r="H58" s="709">
        <v>12000</v>
      </c>
    </row>
    <row r="59" spans="1:8" ht="22.5">
      <c r="A59" s="713">
        <f>'Detailed Budget'!D71</f>
        <v>4</v>
      </c>
      <c r="B59" s="714" t="str">
        <f>'Detailed Budget'!E71</f>
        <v>Management of contribution from international funding mechanism</v>
      </c>
      <c r="C59" s="820" t="s">
        <v>1203</v>
      </c>
      <c r="D59" s="715">
        <v>320000</v>
      </c>
      <c r="E59" s="715">
        <v>320000</v>
      </c>
      <c r="F59" s="715">
        <v>320000</v>
      </c>
      <c r="G59" s="715">
        <v>160000</v>
      </c>
      <c r="H59" s="715">
        <v>1120000</v>
      </c>
    </row>
    <row r="60" spans="1:8">
      <c r="A60" s="716"/>
      <c r="B60" s="717" t="str">
        <f>'Detailed Budget'!E72</f>
        <v>TOTAL</v>
      </c>
      <c r="C60" s="823" t="s">
        <v>694</v>
      </c>
      <c r="D60" s="818">
        <v>22674974.428334195</v>
      </c>
      <c r="E60" s="818">
        <v>24611050.108631659</v>
      </c>
      <c r="F60" s="818">
        <v>26143284.619011417</v>
      </c>
      <c r="G60" s="818">
        <v>27283563.823192209</v>
      </c>
      <c r="H60" s="818">
        <v>100712872.97916949</v>
      </c>
    </row>
    <row r="61" spans="1:8" s="676" customFormat="1" ht="15">
      <c r="C61" s="824"/>
    </row>
    <row r="62" spans="1:8" s="676" customFormat="1" ht="15">
      <c r="C62" s="824"/>
    </row>
    <row r="63" spans="1:8" s="676" customFormat="1" ht="15">
      <c r="C63" s="824"/>
    </row>
    <row r="64" spans="1:8" s="676" customFormat="1" ht="15">
      <c r="C64" s="824"/>
    </row>
    <row r="65" spans="3:3" s="676" customFormat="1" ht="15">
      <c r="C65" s="824"/>
    </row>
    <row r="66" spans="3:3" s="676" customFormat="1" ht="15">
      <c r="C66" s="824"/>
    </row>
    <row r="67" spans="3:3" s="676" customFormat="1" ht="15">
      <c r="C67" s="824"/>
    </row>
    <row r="68" spans="3:3" s="676" customFormat="1" ht="15">
      <c r="C68" s="824"/>
    </row>
    <row r="69" spans="3:3" s="676" customFormat="1" ht="15">
      <c r="C69" s="824"/>
    </row>
    <row r="70" spans="3:3" s="676" customFormat="1" ht="15">
      <c r="C70" s="824"/>
    </row>
    <row r="71" spans="3:3" s="676" customFormat="1" ht="15">
      <c r="C71" s="824"/>
    </row>
    <row r="72" spans="3:3" s="676" customFormat="1" ht="15">
      <c r="C72" s="824"/>
    </row>
    <row r="73" spans="3:3" s="676" customFormat="1" ht="15">
      <c r="C73" s="824"/>
    </row>
    <row r="74" spans="3:3" s="676" customFormat="1" ht="15">
      <c r="C74" s="824"/>
    </row>
    <row r="75" spans="3:3" s="676" customFormat="1" ht="15">
      <c r="C75" s="824"/>
    </row>
    <row r="76" spans="3:3" s="676" customFormat="1" ht="15">
      <c r="C76" s="824"/>
    </row>
    <row r="77" spans="3:3" s="676" customFormat="1" ht="15">
      <c r="C77" s="824"/>
    </row>
    <row r="78" spans="3:3" s="676" customFormat="1" ht="15">
      <c r="C78" s="824"/>
    </row>
    <row r="79" spans="3:3" s="676" customFormat="1" ht="15">
      <c r="C79" s="824"/>
    </row>
    <row r="80" spans="3:3" s="676" customFormat="1" ht="15">
      <c r="C80" s="824"/>
    </row>
    <row r="81" spans="3:3" s="676" customFormat="1" ht="15">
      <c r="C81" s="824"/>
    </row>
    <row r="82" spans="3:3" s="676" customFormat="1" ht="15">
      <c r="C82" s="824"/>
    </row>
    <row r="83" spans="3:3" s="676" customFormat="1" ht="15">
      <c r="C83" s="824"/>
    </row>
    <row r="84" spans="3:3" s="676" customFormat="1" ht="15">
      <c r="C84" s="824"/>
    </row>
    <row r="85" spans="3:3" s="676" customFormat="1" ht="15">
      <c r="C85" s="824"/>
    </row>
    <row r="86" spans="3:3" s="676" customFormat="1" ht="15">
      <c r="C86" s="824"/>
    </row>
    <row r="87" spans="3:3" s="676" customFormat="1" ht="15">
      <c r="C87" s="824"/>
    </row>
    <row r="88" spans="3:3" s="676" customFormat="1" ht="15">
      <c r="C88" s="824"/>
    </row>
    <row r="89" spans="3:3" s="676" customFormat="1" ht="15">
      <c r="C89" s="824"/>
    </row>
    <row r="90" spans="3:3" s="676" customFormat="1" ht="15">
      <c r="C90" s="824"/>
    </row>
    <row r="91" spans="3:3" s="676" customFormat="1" ht="15">
      <c r="C91" s="824"/>
    </row>
    <row r="92" spans="3:3" s="676" customFormat="1" ht="15">
      <c r="C92" s="824"/>
    </row>
    <row r="93" spans="3:3" s="676" customFormat="1" ht="15">
      <c r="C93" s="824"/>
    </row>
    <row r="94" spans="3:3" s="676" customFormat="1" ht="15">
      <c r="C94" s="824"/>
    </row>
    <row r="95" spans="3:3" s="676" customFormat="1" ht="15">
      <c r="C95" s="824"/>
    </row>
    <row r="96" spans="3:3" s="676" customFormat="1" ht="15">
      <c r="C96" s="824"/>
    </row>
    <row r="97" spans="3:3" s="676" customFormat="1" ht="15">
      <c r="C97" s="824"/>
    </row>
    <row r="98" spans="3:3" s="676" customFormat="1" ht="15">
      <c r="C98" s="824"/>
    </row>
    <row r="99" spans="3:3" s="676" customFormat="1" ht="15">
      <c r="C99" s="824"/>
    </row>
    <row r="100" spans="3:3" s="676" customFormat="1" ht="15">
      <c r="C100" s="824"/>
    </row>
    <row r="101" spans="3:3" s="676" customFormat="1" ht="15">
      <c r="C101" s="824"/>
    </row>
    <row r="102" spans="3:3" s="676" customFormat="1" ht="15">
      <c r="C102" s="824"/>
    </row>
    <row r="103" spans="3:3" s="676" customFormat="1" ht="15">
      <c r="C103" s="824"/>
    </row>
    <row r="104" spans="3:3" s="676" customFormat="1" ht="15">
      <c r="C104" s="824"/>
    </row>
    <row r="105" spans="3:3" s="676" customFormat="1" ht="15">
      <c r="C105" s="824"/>
    </row>
    <row r="106" spans="3:3" s="676" customFormat="1" ht="15">
      <c r="C106" s="824"/>
    </row>
    <row r="107" spans="3:3" s="676" customFormat="1" ht="15">
      <c r="C107" s="824"/>
    </row>
    <row r="108" spans="3:3" s="676" customFormat="1" ht="15">
      <c r="C108" s="824"/>
    </row>
    <row r="109" spans="3:3" s="676" customFormat="1" ht="15">
      <c r="C109" s="824"/>
    </row>
    <row r="110" spans="3:3" s="676" customFormat="1" ht="15">
      <c r="C110" s="824"/>
    </row>
    <row r="111" spans="3:3" s="676" customFormat="1" ht="15">
      <c r="C111" s="824"/>
    </row>
    <row r="112" spans="3:3" s="676" customFormat="1" ht="15">
      <c r="C112" s="824"/>
    </row>
    <row r="113" spans="3:3" s="676" customFormat="1" ht="15">
      <c r="C113" s="824"/>
    </row>
    <row r="114" spans="3:3" s="676" customFormat="1" ht="15">
      <c r="C114" s="824"/>
    </row>
    <row r="115" spans="3:3" s="676" customFormat="1" ht="15">
      <c r="C115" s="824"/>
    </row>
    <row r="116" spans="3:3" s="676" customFormat="1" ht="15">
      <c r="C116" s="824"/>
    </row>
    <row r="117" spans="3:3" s="676" customFormat="1" ht="15">
      <c r="C117" s="824"/>
    </row>
    <row r="118" spans="3:3" s="676" customFormat="1" ht="15">
      <c r="C118" s="824"/>
    </row>
    <row r="119" spans="3:3" s="676" customFormat="1" ht="15">
      <c r="C119" s="824"/>
    </row>
    <row r="120" spans="3:3" s="676" customFormat="1" ht="15">
      <c r="C120" s="824"/>
    </row>
    <row r="121" spans="3:3" s="676" customFormat="1" ht="15">
      <c r="C121" s="824"/>
    </row>
    <row r="122" spans="3:3" s="676" customFormat="1" ht="15">
      <c r="C122" s="824"/>
    </row>
    <row r="123" spans="3:3" s="676" customFormat="1" ht="15">
      <c r="C123" s="824"/>
    </row>
    <row r="124" spans="3:3" s="676" customFormat="1" ht="15">
      <c r="C124" s="824"/>
    </row>
    <row r="125" spans="3:3" s="676" customFormat="1" ht="15">
      <c r="C125" s="824"/>
    </row>
    <row r="126" spans="3:3" s="676" customFormat="1" ht="15">
      <c r="C126" s="824"/>
    </row>
    <row r="127" spans="3:3" s="676" customFormat="1" ht="15">
      <c r="C127" s="824"/>
    </row>
    <row r="128" spans="3:3" s="676" customFormat="1" ht="15">
      <c r="C128" s="824"/>
    </row>
    <row r="129" spans="3:3" s="676" customFormat="1" ht="15">
      <c r="C129" s="824"/>
    </row>
    <row r="130" spans="3:3" s="676" customFormat="1" ht="15">
      <c r="C130" s="824"/>
    </row>
    <row r="131" spans="3:3" s="676" customFormat="1" ht="15">
      <c r="C131" s="824"/>
    </row>
    <row r="132" spans="3:3" s="676" customFormat="1" ht="15">
      <c r="C132" s="824"/>
    </row>
    <row r="133" spans="3:3" s="676" customFormat="1" ht="15">
      <c r="C133" s="824"/>
    </row>
    <row r="134" spans="3:3" s="676" customFormat="1" ht="15">
      <c r="C134" s="824"/>
    </row>
    <row r="135" spans="3:3" s="676" customFormat="1" ht="15">
      <c r="C135" s="824"/>
    </row>
    <row r="136" spans="3:3" s="676" customFormat="1" ht="15">
      <c r="C136" s="824"/>
    </row>
    <row r="137" spans="3:3" s="676" customFormat="1" ht="15">
      <c r="C137" s="824"/>
    </row>
    <row r="138" spans="3:3" s="676" customFormat="1" ht="15">
      <c r="C138" s="824"/>
    </row>
    <row r="139" spans="3:3" s="676" customFormat="1" ht="15">
      <c r="C139" s="824"/>
    </row>
    <row r="140" spans="3:3" s="676" customFormat="1" ht="15">
      <c r="C140" s="824"/>
    </row>
    <row r="141" spans="3:3" s="676" customFormat="1" ht="15">
      <c r="C141" s="824"/>
    </row>
    <row r="142" spans="3:3" s="676" customFormat="1" ht="15">
      <c r="C142" s="824"/>
    </row>
    <row r="143" spans="3:3" s="676" customFormat="1" ht="15">
      <c r="C143" s="824"/>
    </row>
    <row r="144" spans="3:3" s="676" customFormat="1" ht="15">
      <c r="C144" s="824"/>
    </row>
    <row r="145" spans="3:3" s="676" customFormat="1" ht="15">
      <c r="C145" s="824"/>
    </row>
    <row r="146" spans="3:3" s="676" customFormat="1" ht="15">
      <c r="C146" s="824"/>
    </row>
    <row r="147" spans="3:3" s="676" customFormat="1" ht="15">
      <c r="C147" s="824"/>
    </row>
    <row r="148" spans="3:3" s="676" customFormat="1" ht="15">
      <c r="C148" s="824"/>
    </row>
    <row r="149" spans="3:3" s="676" customFormat="1" ht="15">
      <c r="C149" s="824"/>
    </row>
    <row r="150" spans="3:3" s="676" customFormat="1" ht="15">
      <c r="C150" s="824"/>
    </row>
    <row r="151" spans="3:3" s="676" customFormat="1" ht="15">
      <c r="C151" s="824"/>
    </row>
    <row r="152" spans="3:3" s="676" customFormat="1" ht="15">
      <c r="C152" s="824"/>
    </row>
    <row r="153" spans="3:3" s="676" customFormat="1" ht="15">
      <c r="C153" s="824"/>
    </row>
    <row r="154" spans="3:3" s="676" customFormat="1" ht="15">
      <c r="C154" s="824"/>
    </row>
    <row r="155" spans="3:3" s="676" customFormat="1" ht="15">
      <c r="C155" s="824"/>
    </row>
    <row r="156" spans="3:3" s="676" customFormat="1" ht="15">
      <c r="C156" s="824"/>
    </row>
    <row r="157" spans="3:3" s="676" customFormat="1" ht="15">
      <c r="C157" s="824"/>
    </row>
    <row r="158" spans="3:3" s="676" customFormat="1" ht="15">
      <c r="C158" s="824"/>
    </row>
    <row r="159" spans="3:3" s="676" customFormat="1" ht="15">
      <c r="C159" s="824"/>
    </row>
    <row r="160" spans="3:3" s="676" customFormat="1" ht="15">
      <c r="C160" s="824"/>
    </row>
    <row r="161" spans="3:3" s="676" customFormat="1" ht="15">
      <c r="C161" s="824"/>
    </row>
    <row r="162" spans="3:3" s="676" customFormat="1" ht="15">
      <c r="C162" s="824"/>
    </row>
    <row r="163" spans="3:3" s="676" customFormat="1" ht="15">
      <c r="C163" s="824"/>
    </row>
    <row r="164" spans="3:3" s="676" customFormat="1" ht="15">
      <c r="C164" s="824"/>
    </row>
    <row r="165" spans="3:3" s="676" customFormat="1" ht="15">
      <c r="C165" s="824"/>
    </row>
    <row r="166" spans="3:3" s="676" customFormat="1" ht="15">
      <c r="C166" s="824"/>
    </row>
    <row r="167" spans="3:3" s="676" customFormat="1" ht="15">
      <c r="C167" s="824"/>
    </row>
    <row r="168" spans="3:3" s="676" customFormat="1" ht="15">
      <c r="C168" s="824"/>
    </row>
    <row r="169" spans="3:3" s="676" customFormat="1" ht="15">
      <c r="C169" s="824"/>
    </row>
    <row r="170" spans="3:3" s="676" customFormat="1" ht="15">
      <c r="C170" s="824"/>
    </row>
    <row r="171" spans="3:3" s="676" customFormat="1" ht="15">
      <c r="C171" s="824"/>
    </row>
    <row r="172" spans="3:3" s="676" customFormat="1" ht="15">
      <c r="C172" s="824"/>
    </row>
    <row r="173" spans="3:3" s="676" customFormat="1" ht="15">
      <c r="C173" s="824"/>
    </row>
    <row r="174" spans="3:3" s="676" customFormat="1" ht="15">
      <c r="C174" s="824"/>
    </row>
    <row r="175" spans="3:3" s="676" customFormat="1" ht="15">
      <c r="C175" s="824"/>
    </row>
    <row r="176" spans="3:3" s="676" customFormat="1" ht="15">
      <c r="C176" s="824"/>
    </row>
    <row r="177" spans="3:3" s="676" customFormat="1" ht="15">
      <c r="C177" s="824"/>
    </row>
    <row r="178" spans="3:3" s="676" customFormat="1" ht="15">
      <c r="C178" s="824"/>
    </row>
    <row r="179" spans="3:3" s="676" customFormat="1" ht="15">
      <c r="C179" s="824"/>
    </row>
    <row r="180" spans="3:3" s="676" customFormat="1" ht="15">
      <c r="C180" s="824"/>
    </row>
    <row r="181" spans="3:3" s="676" customFormat="1" ht="15">
      <c r="C181" s="824"/>
    </row>
    <row r="182" spans="3:3" s="676" customFormat="1" ht="15">
      <c r="C182" s="824"/>
    </row>
    <row r="183" spans="3:3" s="676" customFormat="1" ht="15">
      <c r="C183" s="824"/>
    </row>
    <row r="184" spans="3:3" s="676" customFormat="1" ht="15">
      <c r="C184" s="824"/>
    </row>
    <row r="185" spans="3:3" s="676" customFormat="1" ht="15">
      <c r="C185" s="824"/>
    </row>
    <row r="186" spans="3:3" s="676" customFormat="1" ht="15">
      <c r="C186" s="824"/>
    </row>
    <row r="187" spans="3:3" s="676" customFormat="1" ht="15">
      <c r="C187" s="824"/>
    </row>
    <row r="188" spans="3:3" s="676" customFormat="1" ht="15">
      <c r="C188" s="824"/>
    </row>
    <row r="189" spans="3:3" s="676" customFormat="1" ht="15">
      <c r="C189" s="824"/>
    </row>
    <row r="190" spans="3:3" s="676" customFormat="1" ht="15">
      <c r="C190" s="824"/>
    </row>
    <row r="191" spans="3:3" s="676" customFormat="1" ht="15">
      <c r="C191" s="824"/>
    </row>
    <row r="192" spans="3:3" s="676" customFormat="1" ht="15">
      <c r="C192" s="824"/>
    </row>
    <row r="193" spans="3:3" s="676" customFormat="1" ht="15">
      <c r="C193" s="824"/>
    </row>
    <row r="194" spans="3:3" s="676" customFormat="1" ht="15">
      <c r="C194" s="824"/>
    </row>
    <row r="195" spans="3:3" s="676" customFormat="1" ht="15">
      <c r="C195" s="824"/>
    </row>
    <row r="196" spans="3:3" s="676" customFormat="1" ht="15">
      <c r="C196" s="824"/>
    </row>
    <row r="197" spans="3:3" s="676" customFormat="1" ht="15">
      <c r="C197" s="824"/>
    </row>
    <row r="198" spans="3:3" s="676" customFormat="1" ht="15">
      <c r="C198" s="824"/>
    </row>
    <row r="199" spans="3:3" s="676" customFormat="1" ht="15">
      <c r="C199" s="824"/>
    </row>
    <row r="200" spans="3:3" s="676" customFormat="1" ht="15">
      <c r="C200" s="824"/>
    </row>
    <row r="201" spans="3:3" s="676" customFormat="1" ht="15">
      <c r="C201" s="824"/>
    </row>
    <row r="202" spans="3:3" s="676" customFormat="1" ht="15">
      <c r="C202" s="824"/>
    </row>
    <row r="203" spans="3:3" s="676" customFormat="1" ht="15">
      <c r="C203" s="824"/>
    </row>
    <row r="204" spans="3:3" s="676" customFormat="1" ht="15">
      <c r="C204" s="824"/>
    </row>
    <row r="205" spans="3:3" s="676" customFormat="1" ht="15">
      <c r="C205" s="824"/>
    </row>
    <row r="206" spans="3:3" s="676" customFormat="1" ht="15">
      <c r="C206" s="824"/>
    </row>
    <row r="207" spans="3:3" s="676" customFormat="1" ht="15">
      <c r="C207" s="824"/>
    </row>
    <row r="208" spans="3:3" s="676" customFormat="1" ht="15">
      <c r="C208" s="824"/>
    </row>
    <row r="209" spans="3:3" s="676" customFormat="1" ht="15">
      <c r="C209" s="824"/>
    </row>
    <row r="210" spans="3:3" s="676" customFormat="1" ht="15">
      <c r="C210" s="824"/>
    </row>
    <row r="211" spans="3:3" s="676" customFormat="1" ht="15">
      <c r="C211" s="824"/>
    </row>
    <row r="212" spans="3:3" s="676" customFormat="1" ht="15">
      <c r="C212" s="824"/>
    </row>
    <row r="213" spans="3:3" s="676" customFormat="1" ht="15">
      <c r="C213" s="824"/>
    </row>
    <row r="214" spans="3:3" s="676" customFormat="1" ht="15">
      <c r="C214" s="824"/>
    </row>
    <row r="215" spans="3:3" s="676" customFormat="1" ht="15">
      <c r="C215" s="824"/>
    </row>
    <row r="216" spans="3:3" s="676" customFormat="1" ht="15">
      <c r="C216" s="824"/>
    </row>
    <row r="217" spans="3:3" s="676" customFormat="1" ht="15">
      <c r="C217" s="824"/>
    </row>
    <row r="218" spans="3:3" s="676" customFormat="1" ht="15">
      <c r="C218" s="824"/>
    </row>
    <row r="219" spans="3:3" s="676" customFormat="1" ht="15">
      <c r="C219" s="824"/>
    </row>
    <row r="220" spans="3:3" s="676" customFormat="1" ht="15">
      <c r="C220" s="824"/>
    </row>
    <row r="221" spans="3:3" s="676" customFormat="1" ht="15">
      <c r="C221" s="824"/>
    </row>
    <row r="222" spans="3:3" s="676" customFormat="1" ht="15">
      <c r="C222" s="824"/>
    </row>
    <row r="223" spans="3:3" s="676" customFormat="1" ht="15">
      <c r="C223" s="824"/>
    </row>
    <row r="224" spans="3:3" s="676" customFormat="1" ht="15">
      <c r="C224" s="824"/>
    </row>
    <row r="225" spans="3:3" s="676" customFormat="1" ht="15">
      <c r="C225" s="824"/>
    </row>
    <row r="226" spans="3:3" s="676" customFormat="1" ht="15">
      <c r="C226" s="824"/>
    </row>
    <row r="227" spans="3:3" s="676" customFormat="1" ht="15">
      <c r="C227" s="824"/>
    </row>
    <row r="228" spans="3:3" s="676" customFormat="1" ht="15">
      <c r="C228" s="824"/>
    </row>
    <row r="229" spans="3:3" s="676" customFormat="1" ht="15">
      <c r="C229" s="824"/>
    </row>
    <row r="230" spans="3:3" s="676" customFormat="1" ht="15">
      <c r="C230" s="824"/>
    </row>
    <row r="231" spans="3:3" s="676" customFormat="1" ht="15">
      <c r="C231" s="824"/>
    </row>
    <row r="232" spans="3:3" s="676" customFormat="1" ht="15">
      <c r="C232" s="824"/>
    </row>
    <row r="233" spans="3:3" s="676" customFormat="1" ht="15">
      <c r="C233" s="824"/>
    </row>
    <row r="234" spans="3:3" s="676" customFormat="1" ht="15">
      <c r="C234" s="824"/>
    </row>
    <row r="235" spans="3:3" s="676" customFormat="1" ht="15">
      <c r="C235" s="824"/>
    </row>
    <row r="236" spans="3:3" s="676" customFormat="1" ht="15">
      <c r="C236" s="824"/>
    </row>
    <row r="237" spans="3:3" s="676" customFormat="1" ht="15">
      <c r="C237" s="824"/>
    </row>
    <row r="238" spans="3:3" s="676" customFormat="1" ht="15">
      <c r="C238" s="824"/>
    </row>
    <row r="239" spans="3:3" s="676" customFormat="1" ht="15">
      <c r="C239" s="824"/>
    </row>
    <row r="240" spans="3:3" s="676" customFormat="1" ht="15">
      <c r="C240" s="824"/>
    </row>
    <row r="241" spans="3:3" s="676" customFormat="1" ht="15">
      <c r="C241" s="824"/>
    </row>
    <row r="242" spans="3:3" s="676" customFormat="1" ht="15">
      <c r="C242" s="824"/>
    </row>
    <row r="243" spans="3:3" s="676" customFormat="1" ht="15">
      <c r="C243" s="824"/>
    </row>
    <row r="244" spans="3:3" s="676" customFormat="1" ht="15">
      <c r="C244" s="824"/>
    </row>
    <row r="245" spans="3:3" s="676" customFormat="1" ht="15">
      <c r="C245" s="824"/>
    </row>
    <row r="246" spans="3:3" s="676" customFormat="1" ht="15">
      <c r="C246" s="824"/>
    </row>
    <row r="247" spans="3:3" s="676" customFormat="1" ht="15">
      <c r="C247" s="824"/>
    </row>
    <row r="248" spans="3:3" s="676" customFormat="1" ht="15">
      <c r="C248" s="824"/>
    </row>
    <row r="249" spans="3:3" s="676" customFormat="1" ht="15">
      <c r="C249" s="824"/>
    </row>
    <row r="250" spans="3:3" s="676" customFormat="1" ht="15">
      <c r="C250" s="824"/>
    </row>
    <row r="251" spans="3:3" s="676" customFormat="1" ht="15">
      <c r="C251" s="824"/>
    </row>
    <row r="252" spans="3:3" s="676" customFormat="1" ht="15">
      <c r="C252" s="824"/>
    </row>
    <row r="253" spans="3:3" s="676" customFormat="1" ht="15">
      <c r="C253" s="824"/>
    </row>
    <row r="254" spans="3:3" s="676" customFormat="1" ht="15">
      <c r="C254" s="824"/>
    </row>
    <row r="255" spans="3:3" s="676" customFormat="1" ht="15">
      <c r="C255" s="824"/>
    </row>
    <row r="256" spans="3:3" s="676" customFormat="1" ht="15">
      <c r="C256" s="824"/>
    </row>
    <row r="257" spans="3:3" s="676" customFormat="1" ht="15">
      <c r="C257" s="824"/>
    </row>
    <row r="258" spans="3:3" s="676" customFormat="1" ht="15">
      <c r="C258" s="824"/>
    </row>
    <row r="259" spans="3:3" s="676" customFormat="1" ht="15">
      <c r="C259" s="824"/>
    </row>
    <row r="260" spans="3:3" s="676" customFormat="1" ht="15">
      <c r="C260" s="824"/>
    </row>
    <row r="261" spans="3:3" s="676" customFormat="1" ht="15">
      <c r="C261" s="824"/>
    </row>
    <row r="262" spans="3:3" s="676" customFormat="1" ht="15">
      <c r="C262" s="824"/>
    </row>
    <row r="263" spans="3:3" s="676" customFormat="1" ht="15">
      <c r="C263" s="824"/>
    </row>
    <row r="264" spans="3:3" s="676" customFormat="1" ht="15">
      <c r="C264" s="824"/>
    </row>
    <row r="265" spans="3:3" s="676" customFormat="1" ht="15">
      <c r="C265" s="824"/>
    </row>
    <row r="266" spans="3:3" s="676" customFormat="1" ht="15">
      <c r="C266" s="824"/>
    </row>
    <row r="267" spans="3:3" s="676" customFormat="1" ht="15">
      <c r="C267" s="824"/>
    </row>
    <row r="268" spans="3:3" s="676" customFormat="1" ht="15">
      <c r="C268" s="824"/>
    </row>
    <row r="269" spans="3:3" s="676" customFormat="1" ht="15">
      <c r="C269" s="824"/>
    </row>
    <row r="270" spans="3:3" s="676" customFormat="1" ht="15">
      <c r="C270" s="824"/>
    </row>
    <row r="271" spans="3:3" s="676" customFormat="1" ht="15">
      <c r="C271" s="824"/>
    </row>
    <row r="272" spans="3:3" s="676" customFormat="1" ht="15">
      <c r="C272" s="824"/>
    </row>
    <row r="273" spans="3:3" s="676" customFormat="1" ht="15">
      <c r="C273" s="824"/>
    </row>
    <row r="274" spans="3:3" s="676" customFormat="1" ht="15">
      <c r="C274" s="824"/>
    </row>
    <row r="275" spans="3:3" s="676" customFormat="1" ht="15">
      <c r="C275" s="824"/>
    </row>
    <row r="276" spans="3:3" s="676" customFormat="1" ht="15">
      <c r="C276" s="824"/>
    </row>
    <row r="277" spans="3:3" s="676" customFormat="1" ht="15">
      <c r="C277" s="824"/>
    </row>
    <row r="278" spans="3:3" s="676" customFormat="1" ht="15">
      <c r="C278" s="824"/>
    </row>
    <row r="279" spans="3:3" s="676" customFormat="1" ht="15">
      <c r="C279" s="824"/>
    </row>
    <row r="280" spans="3:3" s="676" customFormat="1" ht="15">
      <c r="C280" s="824"/>
    </row>
    <row r="281" spans="3:3" s="676" customFormat="1" ht="15">
      <c r="C281" s="824"/>
    </row>
    <row r="282" spans="3:3" s="676" customFormat="1" ht="15">
      <c r="C282" s="824"/>
    </row>
    <row r="283" spans="3:3" s="676" customFormat="1" ht="15">
      <c r="C283" s="824"/>
    </row>
    <row r="284" spans="3:3" s="676" customFormat="1" ht="15">
      <c r="C284" s="824"/>
    </row>
    <row r="285" spans="3:3" s="676" customFormat="1" ht="15">
      <c r="C285" s="824"/>
    </row>
    <row r="286" spans="3:3" s="676" customFormat="1" ht="15">
      <c r="C286" s="824"/>
    </row>
    <row r="287" spans="3:3" s="676" customFormat="1" ht="15">
      <c r="C287" s="824"/>
    </row>
    <row r="288" spans="3:3" s="676" customFormat="1" ht="15">
      <c r="C288" s="824"/>
    </row>
    <row r="289" spans="3:3" s="676" customFormat="1" ht="15">
      <c r="C289" s="824"/>
    </row>
    <row r="290" spans="3:3" s="676" customFormat="1" ht="15">
      <c r="C290" s="824"/>
    </row>
    <row r="291" spans="3:3" s="676" customFormat="1" ht="15">
      <c r="C291" s="824"/>
    </row>
    <row r="292" spans="3:3" s="676" customFormat="1" ht="15">
      <c r="C292" s="824"/>
    </row>
    <row r="293" spans="3:3" s="676" customFormat="1" ht="15">
      <c r="C293" s="824"/>
    </row>
    <row r="294" spans="3:3" s="676" customFormat="1" ht="15">
      <c r="C294" s="824"/>
    </row>
    <row r="295" spans="3:3" s="676" customFormat="1" ht="15">
      <c r="C295" s="824"/>
    </row>
    <row r="296" spans="3:3" s="676" customFormat="1" ht="15">
      <c r="C296" s="824"/>
    </row>
    <row r="297" spans="3:3" s="676" customFormat="1" ht="15">
      <c r="C297" s="824"/>
    </row>
    <row r="298" spans="3:3" s="676" customFormat="1" ht="15">
      <c r="C298" s="824"/>
    </row>
    <row r="299" spans="3:3" s="676" customFormat="1" ht="15">
      <c r="C299" s="824"/>
    </row>
    <row r="300" spans="3:3" s="676" customFormat="1" ht="15">
      <c r="C300" s="824"/>
    </row>
    <row r="301" spans="3:3" s="676" customFormat="1" ht="15">
      <c r="C301" s="824"/>
    </row>
    <row r="302" spans="3:3" s="676" customFormat="1" ht="15">
      <c r="C302" s="824"/>
    </row>
    <row r="303" spans="3:3" s="676" customFormat="1" ht="15">
      <c r="C303" s="824"/>
    </row>
    <row r="304" spans="3:3" s="676" customFormat="1" ht="15">
      <c r="C304" s="824"/>
    </row>
    <row r="305" spans="3:3" s="676" customFormat="1" ht="15">
      <c r="C305" s="824"/>
    </row>
    <row r="306" spans="3:3" s="676" customFormat="1" ht="15">
      <c r="C306" s="824"/>
    </row>
    <row r="307" spans="3:3" s="676" customFormat="1" ht="15">
      <c r="C307" s="824"/>
    </row>
    <row r="308" spans="3:3" s="676" customFormat="1" ht="15">
      <c r="C308" s="824"/>
    </row>
    <row r="309" spans="3:3" s="676" customFormat="1" ht="15">
      <c r="C309" s="824"/>
    </row>
    <row r="310" spans="3:3" s="676" customFormat="1" ht="15">
      <c r="C310" s="824"/>
    </row>
    <row r="311" spans="3:3" s="676" customFormat="1" ht="15">
      <c r="C311" s="824"/>
    </row>
    <row r="312" spans="3:3" s="676" customFormat="1" ht="15">
      <c r="C312" s="824"/>
    </row>
    <row r="313" spans="3:3" s="676" customFormat="1" ht="15">
      <c r="C313" s="824"/>
    </row>
    <row r="314" spans="3:3" s="676" customFormat="1" ht="15">
      <c r="C314" s="824"/>
    </row>
    <row r="315" spans="3:3" s="676" customFormat="1" ht="15">
      <c r="C315" s="824"/>
    </row>
    <row r="316" spans="3:3" s="676" customFormat="1" ht="15">
      <c r="C316" s="824"/>
    </row>
    <row r="317" spans="3:3" s="676" customFormat="1" ht="15">
      <c r="C317" s="824"/>
    </row>
    <row r="318" spans="3:3" s="676" customFormat="1" ht="15">
      <c r="C318" s="824"/>
    </row>
    <row r="319" spans="3:3" s="676" customFormat="1" ht="15">
      <c r="C319" s="824"/>
    </row>
    <row r="320" spans="3:3" s="676" customFormat="1" ht="15">
      <c r="C320" s="824"/>
    </row>
    <row r="321" spans="3:3" s="676" customFormat="1" ht="15">
      <c r="C321" s="824"/>
    </row>
    <row r="322" spans="3:3" s="676" customFormat="1" ht="15">
      <c r="C322" s="824"/>
    </row>
    <row r="323" spans="3:3" s="676" customFormat="1" ht="15">
      <c r="C323" s="824"/>
    </row>
    <row r="324" spans="3:3" s="676" customFormat="1" ht="15">
      <c r="C324" s="824"/>
    </row>
    <row r="325" spans="3:3" s="676" customFormat="1" ht="15">
      <c r="C325" s="824"/>
    </row>
    <row r="326" spans="3:3" s="676" customFormat="1" ht="15">
      <c r="C326" s="824"/>
    </row>
    <row r="327" spans="3:3" s="676" customFormat="1" ht="15">
      <c r="C327" s="824"/>
    </row>
    <row r="328" spans="3:3" s="676" customFormat="1" ht="15">
      <c r="C328" s="824"/>
    </row>
    <row r="329" spans="3:3" s="676" customFormat="1" ht="15">
      <c r="C329" s="824"/>
    </row>
    <row r="330" spans="3:3" s="676" customFormat="1" ht="15">
      <c r="C330" s="824"/>
    </row>
    <row r="331" spans="3:3" s="676" customFormat="1" ht="15">
      <c r="C331" s="824"/>
    </row>
    <row r="332" spans="3:3" s="676" customFormat="1" ht="15">
      <c r="C332" s="824"/>
    </row>
    <row r="333" spans="3:3" s="676" customFormat="1" ht="15">
      <c r="C333" s="824"/>
    </row>
    <row r="334" spans="3:3" s="676" customFormat="1" ht="15">
      <c r="C334" s="824"/>
    </row>
    <row r="335" spans="3:3" s="676" customFormat="1" ht="15">
      <c r="C335" s="824"/>
    </row>
    <row r="336" spans="3:3" s="676" customFormat="1" ht="15">
      <c r="C336" s="824"/>
    </row>
    <row r="337" spans="3:3" s="676" customFormat="1" ht="15">
      <c r="C337" s="824"/>
    </row>
    <row r="338" spans="3:3" s="676" customFormat="1" ht="15">
      <c r="C338" s="824"/>
    </row>
    <row r="339" spans="3:3" s="676" customFormat="1" ht="15">
      <c r="C339" s="824"/>
    </row>
    <row r="340" spans="3:3" s="676" customFormat="1" ht="15">
      <c r="C340" s="824"/>
    </row>
    <row r="341" spans="3:3" s="676" customFormat="1" ht="15">
      <c r="C341" s="824"/>
    </row>
    <row r="342" spans="3:3" s="676" customFormat="1" ht="15">
      <c r="C342" s="824"/>
    </row>
    <row r="343" spans="3:3" s="676" customFormat="1" ht="15">
      <c r="C343" s="824"/>
    </row>
    <row r="344" spans="3:3" s="676" customFormat="1" ht="15">
      <c r="C344" s="824"/>
    </row>
    <row r="345" spans="3:3" s="676" customFormat="1" ht="15">
      <c r="C345" s="824"/>
    </row>
    <row r="346" spans="3:3" s="676" customFormat="1" ht="15">
      <c r="C346" s="824"/>
    </row>
    <row r="347" spans="3:3" s="676" customFormat="1" ht="15">
      <c r="C347" s="824"/>
    </row>
    <row r="348" spans="3:3" s="676" customFormat="1" ht="15">
      <c r="C348" s="824"/>
    </row>
    <row r="349" spans="3:3" s="676" customFormat="1" ht="15">
      <c r="C349" s="824"/>
    </row>
    <row r="350" spans="3:3" s="676" customFormat="1" ht="15">
      <c r="C350" s="824"/>
    </row>
    <row r="351" spans="3:3" s="676" customFormat="1" ht="15">
      <c r="C351" s="824"/>
    </row>
    <row r="352" spans="3:3" s="676" customFormat="1" ht="15">
      <c r="C352" s="824"/>
    </row>
    <row r="353" spans="3:3" s="676" customFormat="1" ht="15">
      <c r="C353" s="824"/>
    </row>
    <row r="354" spans="3:3" s="676" customFormat="1" ht="15">
      <c r="C354" s="824"/>
    </row>
    <row r="355" spans="3:3" s="676" customFormat="1" ht="15">
      <c r="C355" s="824"/>
    </row>
    <row r="356" spans="3:3" s="676" customFormat="1" ht="15">
      <c r="C356" s="824"/>
    </row>
    <row r="357" spans="3:3" s="676" customFormat="1" ht="15">
      <c r="C357" s="824"/>
    </row>
    <row r="358" spans="3:3" s="676" customFormat="1" ht="15">
      <c r="C358" s="824"/>
    </row>
    <row r="359" spans="3:3" s="676" customFormat="1" ht="15">
      <c r="C359" s="824"/>
    </row>
    <row r="360" spans="3:3" s="676" customFormat="1" ht="15">
      <c r="C360" s="824"/>
    </row>
    <row r="361" spans="3:3" s="676" customFormat="1" ht="15">
      <c r="C361" s="824"/>
    </row>
    <row r="362" spans="3:3" s="676" customFormat="1" ht="15">
      <c r="C362" s="824"/>
    </row>
    <row r="363" spans="3:3" s="676" customFormat="1" ht="15">
      <c r="C363" s="824"/>
    </row>
    <row r="364" spans="3:3" s="676" customFormat="1" ht="15">
      <c r="C364" s="824"/>
    </row>
    <row r="365" spans="3:3" s="676" customFormat="1" ht="15">
      <c r="C365" s="824"/>
    </row>
    <row r="366" spans="3:3" s="676" customFormat="1" ht="15">
      <c r="C366" s="824"/>
    </row>
    <row r="367" spans="3:3" s="676" customFormat="1" ht="15">
      <c r="C367" s="824"/>
    </row>
    <row r="368" spans="3:3" s="676" customFormat="1" ht="15">
      <c r="C368" s="824"/>
    </row>
    <row r="369" spans="3:3" s="676" customFormat="1" ht="15">
      <c r="C369" s="824"/>
    </row>
    <row r="370" spans="3:3" s="676" customFormat="1" ht="15">
      <c r="C370" s="824"/>
    </row>
    <row r="371" spans="3:3" s="676" customFormat="1" ht="15">
      <c r="C371" s="824"/>
    </row>
    <row r="372" spans="3:3" s="676" customFormat="1" ht="15">
      <c r="C372" s="824"/>
    </row>
    <row r="373" spans="3:3" s="676" customFormat="1" ht="15">
      <c r="C373" s="824"/>
    </row>
    <row r="374" spans="3:3" s="676" customFormat="1" ht="15">
      <c r="C374" s="824"/>
    </row>
    <row r="375" spans="3:3" s="676" customFormat="1" ht="15">
      <c r="C375" s="824"/>
    </row>
    <row r="376" spans="3:3" s="676" customFormat="1" ht="15">
      <c r="C376" s="824"/>
    </row>
    <row r="377" spans="3:3" s="676" customFormat="1" ht="15">
      <c r="C377" s="824"/>
    </row>
    <row r="378" spans="3:3" s="676" customFormat="1" ht="15">
      <c r="C378" s="824"/>
    </row>
    <row r="379" spans="3:3" s="676" customFormat="1" ht="15">
      <c r="C379" s="824"/>
    </row>
    <row r="380" spans="3:3" s="676" customFormat="1" ht="15">
      <c r="C380" s="824"/>
    </row>
    <row r="381" spans="3:3" s="676" customFormat="1" ht="15">
      <c r="C381" s="824"/>
    </row>
    <row r="382" spans="3:3" s="676" customFormat="1" ht="15">
      <c r="C382" s="824"/>
    </row>
    <row r="383" spans="3:3" s="676" customFormat="1" ht="15">
      <c r="C383" s="824"/>
    </row>
    <row r="384" spans="3:3" s="676" customFormat="1" ht="15">
      <c r="C384" s="824"/>
    </row>
    <row r="385" spans="3:3" s="676" customFormat="1" ht="15">
      <c r="C385" s="824"/>
    </row>
    <row r="386" spans="3:3" s="676" customFormat="1" ht="15">
      <c r="C386" s="824"/>
    </row>
    <row r="387" spans="3:3" s="676" customFormat="1" ht="15">
      <c r="C387" s="824"/>
    </row>
    <row r="388" spans="3:3" s="676" customFormat="1" ht="15">
      <c r="C388" s="824"/>
    </row>
    <row r="389" spans="3:3" s="676" customFormat="1" ht="15">
      <c r="C389" s="824"/>
    </row>
    <row r="390" spans="3:3" s="676" customFormat="1" ht="15">
      <c r="C390" s="824"/>
    </row>
    <row r="391" spans="3:3" s="676" customFormat="1" ht="15">
      <c r="C391" s="824"/>
    </row>
    <row r="392" spans="3:3" s="676" customFormat="1" ht="15">
      <c r="C392" s="824"/>
    </row>
    <row r="393" spans="3:3" s="676" customFormat="1" ht="15">
      <c r="C393" s="824"/>
    </row>
    <row r="394" spans="3:3" s="676" customFormat="1" ht="15">
      <c r="C394" s="824"/>
    </row>
    <row r="395" spans="3:3" s="676" customFormat="1" ht="15">
      <c r="C395" s="824"/>
    </row>
    <row r="396" spans="3:3" s="676" customFormat="1" ht="15">
      <c r="C396" s="824"/>
    </row>
    <row r="397" spans="3:3" s="676" customFormat="1" ht="15">
      <c r="C397" s="824"/>
    </row>
    <row r="398" spans="3:3" s="676" customFormat="1" ht="15">
      <c r="C398" s="824"/>
    </row>
    <row r="399" spans="3:3" s="676" customFormat="1" ht="15">
      <c r="C399" s="824"/>
    </row>
    <row r="400" spans="3:3" s="676" customFormat="1" ht="15">
      <c r="C400" s="824"/>
    </row>
    <row r="401" spans="3:3" s="676" customFormat="1" ht="15">
      <c r="C401" s="824"/>
    </row>
    <row r="402" spans="3:3" s="676" customFormat="1" ht="15">
      <c r="C402" s="824"/>
    </row>
    <row r="403" spans="3:3" s="676" customFormat="1" ht="15">
      <c r="C403" s="824"/>
    </row>
    <row r="404" spans="3:3" s="676" customFormat="1" ht="15">
      <c r="C404" s="824"/>
    </row>
    <row r="405" spans="3:3" s="676" customFormat="1" ht="15">
      <c r="C405" s="824"/>
    </row>
    <row r="406" spans="3:3" s="676" customFormat="1" ht="15">
      <c r="C406" s="824"/>
    </row>
    <row r="407" spans="3:3" s="676" customFormat="1" ht="15">
      <c r="C407" s="824"/>
    </row>
    <row r="408" spans="3:3" s="676" customFormat="1" ht="15">
      <c r="C408" s="824"/>
    </row>
    <row r="409" spans="3:3" s="676" customFormat="1" ht="15">
      <c r="C409" s="824"/>
    </row>
    <row r="410" spans="3:3" s="676" customFormat="1" ht="15">
      <c r="C410" s="824"/>
    </row>
    <row r="411" spans="3:3" s="676" customFormat="1" ht="15">
      <c r="C411" s="824"/>
    </row>
    <row r="412" spans="3:3" s="676" customFormat="1" ht="15">
      <c r="C412" s="824"/>
    </row>
    <row r="413" spans="3:3" s="676" customFormat="1" ht="15">
      <c r="C413" s="824"/>
    </row>
    <row r="414" spans="3:3" s="676" customFormat="1" ht="15">
      <c r="C414" s="824"/>
    </row>
    <row r="415" spans="3:3" s="676" customFormat="1" ht="15">
      <c r="C415" s="824"/>
    </row>
    <row r="416" spans="3:3" s="676" customFormat="1" ht="15">
      <c r="C416" s="824"/>
    </row>
    <row r="417" spans="3:3" s="676" customFormat="1" ht="15">
      <c r="C417" s="824"/>
    </row>
    <row r="418" spans="3:3" s="676" customFormat="1" ht="15">
      <c r="C418" s="824"/>
    </row>
    <row r="419" spans="3:3" s="676" customFormat="1" ht="15">
      <c r="C419" s="824"/>
    </row>
    <row r="420" spans="3:3" s="676" customFormat="1" ht="15">
      <c r="C420" s="824"/>
    </row>
    <row r="421" spans="3:3" s="676" customFormat="1" ht="15">
      <c r="C421" s="824"/>
    </row>
    <row r="422" spans="3:3" s="676" customFormat="1" ht="15">
      <c r="C422" s="824"/>
    </row>
    <row r="423" spans="3:3" s="676" customFormat="1" ht="15">
      <c r="C423" s="824"/>
    </row>
    <row r="424" spans="3:3" s="676" customFormat="1" ht="15">
      <c r="C424" s="824"/>
    </row>
    <row r="425" spans="3:3" s="676" customFormat="1" ht="15">
      <c r="C425" s="824"/>
    </row>
    <row r="426" spans="3:3" s="676" customFormat="1" ht="15">
      <c r="C426" s="824"/>
    </row>
    <row r="427" spans="3:3" s="676" customFormat="1" ht="15">
      <c r="C427" s="824"/>
    </row>
    <row r="428" spans="3:3" s="676" customFormat="1" ht="15">
      <c r="C428" s="824"/>
    </row>
    <row r="429" spans="3:3" s="676" customFormat="1" ht="15">
      <c r="C429" s="824"/>
    </row>
    <row r="430" spans="3:3" s="676" customFormat="1" ht="15">
      <c r="C430" s="824"/>
    </row>
    <row r="431" spans="3:3" s="676" customFormat="1" ht="15">
      <c r="C431" s="824"/>
    </row>
    <row r="432" spans="3:3" s="676" customFormat="1" ht="15">
      <c r="C432" s="824"/>
    </row>
    <row r="433" spans="3:3" s="676" customFormat="1" ht="15">
      <c r="C433" s="824"/>
    </row>
    <row r="434" spans="3:3" s="676" customFormat="1" ht="15">
      <c r="C434" s="824"/>
    </row>
    <row r="435" spans="3:3" s="676" customFormat="1" ht="15">
      <c r="C435" s="824"/>
    </row>
    <row r="436" spans="3:3" s="676" customFormat="1" ht="15">
      <c r="C436" s="824"/>
    </row>
    <row r="437" spans="3:3" s="676" customFormat="1" ht="15">
      <c r="C437" s="824"/>
    </row>
    <row r="438" spans="3:3" s="676" customFormat="1" ht="15">
      <c r="C438" s="824"/>
    </row>
    <row r="439" spans="3:3" s="676" customFormat="1" ht="15">
      <c r="C439" s="824"/>
    </row>
    <row r="440" spans="3:3" s="676" customFormat="1" ht="15">
      <c r="C440" s="824"/>
    </row>
    <row r="441" spans="3:3" s="676" customFormat="1" ht="15">
      <c r="C441" s="824"/>
    </row>
    <row r="442" spans="3:3" s="676" customFormat="1" ht="15">
      <c r="C442" s="824"/>
    </row>
    <row r="443" spans="3:3" s="676" customFormat="1" ht="15">
      <c r="C443" s="824"/>
    </row>
    <row r="444" spans="3:3" s="676" customFormat="1" ht="15">
      <c r="C444" s="824"/>
    </row>
    <row r="445" spans="3:3" s="676" customFormat="1" ht="15">
      <c r="C445" s="824"/>
    </row>
    <row r="446" spans="3:3" s="676" customFormat="1" ht="15">
      <c r="C446" s="824"/>
    </row>
    <row r="447" spans="3:3" s="676" customFormat="1" ht="15">
      <c r="C447" s="824"/>
    </row>
    <row r="448" spans="3:3" s="676" customFormat="1" ht="15">
      <c r="C448" s="824"/>
    </row>
    <row r="449" spans="3:3" s="676" customFormat="1" ht="15">
      <c r="C449" s="824"/>
    </row>
    <row r="450" spans="3:3" s="676" customFormat="1" ht="15">
      <c r="C450" s="824"/>
    </row>
    <row r="451" spans="3:3" s="676" customFormat="1" ht="15">
      <c r="C451" s="824"/>
    </row>
    <row r="452" spans="3:3" s="676" customFormat="1" ht="15">
      <c r="C452" s="824"/>
    </row>
    <row r="453" spans="3:3" s="676" customFormat="1" ht="15">
      <c r="C453" s="824"/>
    </row>
    <row r="454" spans="3:3" s="676" customFormat="1" ht="15">
      <c r="C454" s="824"/>
    </row>
    <row r="455" spans="3:3" s="676" customFormat="1" ht="15">
      <c r="C455" s="824"/>
    </row>
    <row r="456" spans="3:3" s="676" customFormat="1" ht="15">
      <c r="C456" s="824"/>
    </row>
    <row r="457" spans="3:3" s="676" customFormat="1" ht="15">
      <c r="C457" s="824"/>
    </row>
    <row r="458" spans="3:3" s="676" customFormat="1" ht="15">
      <c r="C458" s="824"/>
    </row>
    <row r="459" spans="3:3" s="676" customFormat="1" ht="15">
      <c r="C459" s="824"/>
    </row>
    <row r="460" spans="3:3" s="676" customFormat="1" ht="15">
      <c r="C460" s="824"/>
    </row>
    <row r="461" spans="3:3" s="676" customFormat="1" ht="15">
      <c r="C461" s="824"/>
    </row>
    <row r="462" spans="3:3" s="676" customFormat="1" ht="15">
      <c r="C462" s="824"/>
    </row>
    <row r="463" spans="3:3" s="676" customFormat="1" ht="15">
      <c r="C463" s="824"/>
    </row>
    <row r="464" spans="3:3" s="676" customFormat="1" ht="15">
      <c r="C464" s="824"/>
    </row>
    <row r="465" spans="3:3" s="676" customFormat="1" ht="15">
      <c r="C465" s="824"/>
    </row>
    <row r="466" spans="3:3" s="676" customFormat="1" ht="15">
      <c r="C466" s="824"/>
    </row>
    <row r="467" spans="3:3" s="676" customFormat="1" ht="15">
      <c r="C467" s="824"/>
    </row>
    <row r="468" spans="3:3" s="676" customFormat="1" ht="15">
      <c r="C468" s="824"/>
    </row>
    <row r="469" spans="3:3" s="676" customFormat="1" ht="15">
      <c r="C469" s="824"/>
    </row>
    <row r="470" spans="3:3" s="676" customFormat="1" ht="15">
      <c r="C470" s="824"/>
    </row>
    <row r="471" spans="3:3" s="676" customFormat="1" ht="15">
      <c r="C471" s="824"/>
    </row>
    <row r="472" spans="3:3" s="676" customFormat="1" ht="15">
      <c r="C472" s="824"/>
    </row>
    <row r="473" spans="3:3" s="676" customFormat="1" ht="15">
      <c r="C473" s="824"/>
    </row>
    <row r="474" spans="3:3" s="676" customFormat="1" ht="15">
      <c r="C474" s="824"/>
    </row>
    <row r="475" spans="3:3" s="676" customFormat="1" ht="15">
      <c r="C475" s="824"/>
    </row>
    <row r="476" spans="3:3" s="676" customFormat="1" ht="15">
      <c r="C476" s="824"/>
    </row>
    <row r="477" spans="3:3" s="676" customFormat="1" ht="15">
      <c r="C477" s="824"/>
    </row>
    <row r="478" spans="3:3" s="676" customFormat="1" ht="15">
      <c r="C478" s="824"/>
    </row>
    <row r="479" spans="3:3" s="676" customFormat="1" ht="15">
      <c r="C479" s="824"/>
    </row>
    <row r="480" spans="3:3" s="676" customFormat="1" ht="15">
      <c r="C480" s="824"/>
    </row>
    <row r="481" spans="3:3" s="676" customFormat="1" ht="15">
      <c r="C481" s="824"/>
    </row>
    <row r="482" spans="3:3" s="676" customFormat="1" ht="15">
      <c r="C482" s="824"/>
    </row>
    <row r="483" spans="3:3" s="676" customFormat="1" ht="15">
      <c r="C483" s="824"/>
    </row>
    <row r="484" spans="3:3" s="676" customFormat="1" ht="15">
      <c r="C484" s="824"/>
    </row>
    <row r="485" spans="3:3" s="676" customFormat="1" ht="15">
      <c r="C485" s="824"/>
    </row>
    <row r="486" spans="3:3" s="676" customFormat="1" ht="15">
      <c r="C486" s="824"/>
    </row>
    <row r="487" spans="3:3" s="676" customFormat="1" ht="15">
      <c r="C487" s="824"/>
    </row>
    <row r="488" spans="3:3" s="676" customFormat="1" ht="15">
      <c r="C488" s="824"/>
    </row>
    <row r="489" spans="3:3" s="676" customFormat="1" ht="15">
      <c r="C489" s="824"/>
    </row>
    <row r="490" spans="3:3" s="676" customFormat="1" ht="15">
      <c r="C490" s="824"/>
    </row>
    <row r="491" spans="3:3" s="676" customFormat="1" ht="15">
      <c r="C491" s="824"/>
    </row>
    <row r="492" spans="3:3" s="676" customFormat="1" ht="15">
      <c r="C492" s="824"/>
    </row>
    <row r="493" spans="3:3" s="676" customFormat="1" ht="15">
      <c r="C493" s="824"/>
    </row>
    <row r="494" spans="3:3" s="676" customFormat="1" ht="15">
      <c r="C494" s="824"/>
    </row>
    <row r="495" spans="3:3" s="676" customFormat="1" ht="15">
      <c r="C495" s="824"/>
    </row>
    <row r="496" spans="3:3" s="676" customFormat="1" ht="15">
      <c r="C496" s="824"/>
    </row>
    <row r="497" spans="3:3" s="676" customFormat="1" ht="15">
      <c r="C497" s="824"/>
    </row>
    <row r="498" spans="3:3" s="676" customFormat="1" ht="15">
      <c r="C498" s="824"/>
    </row>
    <row r="499" spans="3:3" s="676" customFormat="1" ht="15">
      <c r="C499" s="824"/>
    </row>
    <row r="500" spans="3:3" s="676" customFormat="1" ht="15">
      <c r="C500" s="824"/>
    </row>
    <row r="501" spans="3:3" s="676" customFormat="1" ht="15">
      <c r="C501" s="824"/>
    </row>
    <row r="502" spans="3:3" s="676" customFormat="1" ht="15">
      <c r="C502" s="824"/>
    </row>
    <row r="503" spans="3:3" s="676" customFormat="1" ht="15">
      <c r="C503" s="824"/>
    </row>
    <row r="504" spans="3:3" s="676" customFormat="1" ht="15">
      <c r="C504" s="824"/>
    </row>
    <row r="505" spans="3:3" s="676" customFormat="1" ht="15">
      <c r="C505" s="824"/>
    </row>
    <row r="506" spans="3:3" s="676" customFormat="1" ht="15">
      <c r="C506" s="824"/>
    </row>
    <row r="507" spans="3:3" s="676" customFormat="1" ht="15">
      <c r="C507" s="824"/>
    </row>
    <row r="508" spans="3:3" s="676" customFormat="1" ht="15">
      <c r="C508" s="824"/>
    </row>
    <row r="509" spans="3:3" s="676" customFormat="1" ht="15">
      <c r="C509" s="824"/>
    </row>
    <row r="510" spans="3:3" s="676" customFormat="1" ht="15">
      <c r="C510" s="824"/>
    </row>
    <row r="511" spans="3:3" s="676" customFormat="1" ht="15">
      <c r="C511" s="824"/>
    </row>
    <row r="512" spans="3:3" s="676" customFormat="1" ht="15">
      <c r="C512" s="824"/>
    </row>
    <row r="513" spans="3:3" s="676" customFormat="1" ht="15">
      <c r="C513" s="824"/>
    </row>
    <row r="514" spans="3:3" s="676" customFormat="1" ht="15">
      <c r="C514" s="824"/>
    </row>
    <row r="515" spans="3:3" s="676" customFormat="1" ht="15">
      <c r="C515" s="824"/>
    </row>
    <row r="516" spans="3:3" s="676" customFormat="1" ht="15">
      <c r="C516" s="824"/>
    </row>
    <row r="517" spans="3:3" s="676" customFormat="1" ht="15">
      <c r="C517" s="824"/>
    </row>
    <row r="518" spans="3:3" s="676" customFormat="1" ht="15">
      <c r="C518" s="824"/>
    </row>
    <row r="519" spans="3:3" s="676" customFormat="1" ht="15">
      <c r="C519" s="824"/>
    </row>
    <row r="520" spans="3:3" s="676" customFormat="1" ht="15">
      <c r="C520" s="824"/>
    </row>
    <row r="521" spans="3:3" s="676" customFormat="1" ht="15">
      <c r="C521" s="824"/>
    </row>
    <row r="522" spans="3:3" s="676" customFormat="1" ht="15">
      <c r="C522" s="824"/>
    </row>
    <row r="523" spans="3:3" s="676" customFormat="1" ht="15">
      <c r="C523" s="824"/>
    </row>
    <row r="524" spans="3:3" s="676" customFormat="1" ht="15">
      <c r="C524" s="824"/>
    </row>
    <row r="525" spans="3:3" s="676" customFormat="1" ht="15">
      <c r="C525" s="824"/>
    </row>
    <row r="526" spans="3:3" s="676" customFormat="1" ht="15">
      <c r="C526" s="824"/>
    </row>
    <row r="527" spans="3:3" s="676" customFormat="1" ht="15">
      <c r="C527" s="824"/>
    </row>
    <row r="528" spans="3:3" s="676" customFormat="1" ht="15">
      <c r="C528" s="824"/>
    </row>
    <row r="529" spans="3:3" s="676" customFormat="1" ht="15">
      <c r="C529" s="824"/>
    </row>
    <row r="530" spans="3:3" s="676" customFormat="1" ht="15">
      <c r="C530" s="824"/>
    </row>
    <row r="531" spans="3:3" s="676" customFormat="1" ht="15">
      <c r="C531" s="824"/>
    </row>
    <row r="532" spans="3:3" s="676" customFormat="1" ht="15">
      <c r="C532" s="824"/>
    </row>
    <row r="533" spans="3:3" s="676" customFormat="1" ht="15">
      <c r="C533" s="824"/>
    </row>
    <row r="534" spans="3:3" s="676" customFormat="1" ht="15">
      <c r="C534" s="824"/>
    </row>
  </sheetData>
  <mergeCells count="2">
    <mergeCell ref="A1:H1"/>
    <mergeCell ref="D2:H2"/>
  </mergeCells>
  <pageMargins left="0.7" right="0.7" top="0.75" bottom="0.75" header="0.3" footer="0.3"/>
  <pageSetup paperSize="9" orientation="portrait"/>
  <tableParts count="1">
    <tablePart r:id="rId1"/>
  </tableParts>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34"/>
  <sheetViews>
    <sheetView topLeftCell="A52" workbookViewId="0">
      <selection activeCell="C60" sqref="C60:F60"/>
    </sheetView>
  </sheetViews>
  <sheetFormatPr defaultColWidth="8.85546875" defaultRowHeight="12"/>
  <cols>
    <col min="1" max="1" width="7.42578125" style="705" customWidth="1"/>
    <col min="2" max="2" width="57.42578125" style="706" customWidth="1"/>
    <col min="3" max="5" width="9.85546875" style="707" bestFit="1" customWidth="1"/>
    <col min="6" max="6" width="10.42578125" style="707" bestFit="1" customWidth="1"/>
    <col min="7" max="7" width="10.7109375" style="707" bestFit="1" customWidth="1"/>
    <col min="8" max="16384" width="8.85546875" style="707"/>
  </cols>
  <sheetData>
    <row r="1" spans="1:7" ht="15">
      <c r="A1" s="948" t="s">
        <v>1112</v>
      </c>
      <c r="B1" s="948"/>
      <c r="C1" s="948"/>
      <c r="D1" s="948"/>
      <c r="E1" s="948"/>
      <c r="F1" s="948"/>
      <c r="G1" s="948"/>
    </row>
    <row r="3" spans="1:7">
      <c r="A3" s="705" t="s">
        <v>81</v>
      </c>
      <c r="B3" s="706" t="s">
        <v>82</v>
      </c>
      <c r="C3" s="707" t="s">
        <v>55</v>
      </c>
      <c r="D3" s="707" t="s">
        <v>56</v>
      </c>
      <c r="E3" s="707" t="s">
        <v>57</v>
      </c>
      <c r="F3" s="707" t="s">
        <v>58</v>
      </c>
      <c r="G3" s="708" t="s">
        <v>4</v>
      </c>
    </row>
    <row r="4" spans="1:7">
      <c r="A4" s="713">
        <f>'Detailed Budget'!D10</f>
        <v>1</v>
      </c>
      <c r="B4" s="714" t="str">
        <f>'Detailed Budget'!E10</f>
        <v>[HIV Prevention and Detection]</v>
      </c>
      <c r="C4" s="715">
        <f>'Detailed Budget'!N10</f>
        <v>20207397.541242927</v>
      </c>
      <c r="D4" s="715">
        <f>'Detailed Budget'!S10</f>
        <v>22221508.161391426</v>
      </c>
      <c r="E4" s="715">
        <f>'Detailed Budget'!W10</f>
        <v>23161238.419531144</v>
      </c>
      <c r="F4" s="715">
        <f>'Detailed Budget'!AA10</f>
        <v>23946719.165908352</v>
      </c>
      <c r="G4" s="715">
        <f>'Detailed Budget'!AE10</f>
        <v>89536863.288073838</v>
      </c>
    </row>
    <row r="5" spans="1:7" ht="25.5" customHeight="1">
      <c r="A5" s="710" t="str">
        <f>'Detailed Budget'!D11</f>
        <v>1.1</v>
      </c>
      <c r="B5" s="711" t="str">
        <f>'Detailed Budget'!E11</f>
        <v>Prevent HIV transmission, detect HIV, and ensure timely progression to care and treatment among the key affected populations</v>
      </c>
      <c r="C5" s="712">
        <f>'Detailed Budget'!N11</f>
        <v>17070084.541242927</v>
      </c>
      <c r="D5" s="712">
        <f>'Detailed Budget'!S11</f>
        <v>18363248.161391426</v>
      </c>
      <c r="E5" s="712">
        <f>'Detailed Budget'!W11</f>
        <v>19398848.919531144</v>
      </c>
      <c r="F5" s="712">
        <f>'Detailed Budget'!AA11</f>
        <v>20129869.665908352</v>
      </c>
      <c r="G5" s="712">
        <f>'Detailed Budget'!AE11</f>
        <v>74962051.288073838</v>
      </c>
    </row>
    <row r="6" spans="1:7">
      <c r="A6" s="705" t="str">
        <f>'Detailed Budget'!D12</f>
        <v>1.1.1</v>
      </c>
      <c r="B6" s="706" t="str">
        <f>'Detailed Budget'!E12</f>
        <v>Prevention and detection of HIV among PWID</v>
      </c>
      <c r="C6" s="709">
        <f>'Detailed Budget'!N12</f>
        <v>4890079.4365762603</v>
      </c>
      <c r="D6" s="709">
        <f>'Detailed Budget'!S12</f>
        <v>5007036.3737580925</v>
      </c>
      <c r="E6" s="709">
        <f>'Detailed Budget'!W12</f>
        <v>5124302.3891644757</v>
      </c>
      <c r="F6" s="709">
        <f>'Detailed Budget'!AA12</f>
        <v>5229279.9205416832</v>
      </c>
      <c r="G6" s="709">
        <f>'Detailed Budget'!AE12</f>
        <v>20250698.120040514</v>
      </c>
    </row>
    <row r="7" spans="1:7" ht="24">
      <c r="A7" s="705" t="str">
        <f>'Detailed Budget'!D13</f>
        <v>1.1.2</v>
      </c>
      <c r="B7" s="706" t="str">
        <f>'Detailed Budget'!E13</f>
        <v>Opioid Substitution Treatment (OST) and other forms of treatment and rehabilitation</v>
      </c>
      <c r="C7" s="709">
        <f>'Detailed Budget'!N13</f>
        <v>9306000</v>
      </c>
      <c r="D7" s="709">
        <f>'Detailed Budget'!S13</f>
        <v>9936000</v>
      </c>
      <c r="E7" s="709">
        <f>'Detailed Budget'!W13</f>
        <v>10586000</v>
      </c>
      <c r="F7" s="709">
        <f>'Detailed Budget'!AA13</f>
        <v>11106000</v>
      </c>
      <c r="G7" s="709">
        <f>'Detailed Budget'!AE13</f>
        <v>40934000</v>
      </c>
    </row>
    <row r="8" spans="1:7">
      <c r="A8" s="705" t="str">
        <f>'Detailed Budget'!D14</f>
        <v>1.1.3</v>
      </c>
      <c r="B8" s="706" t="str">
        <f>'Detailed Budget'!E14</f>
        <v>Prevention and detection of HIV among MSM</v>
      </c>
      <c r="C8" s="709">
        <f>'Detailed Budget'!N14</f>
        <v>1568100.5546666668</v>
      </c>
      <c r="D8" s="709">
        <f>'Detailed Budget'!S14</f>
        <v>1746653.6101333336</v>
      </c>
      <c r="E8" s="709">
        <f>'Detailed Budget'!W14</f>
        <v>1835930.1378666665</v>
      </c>
      <c r="F8" s="709">
        <f>'Detailed Budget'!AA14</f>
        <v>1852505.1378666668</v>
      </c>
      <c r="G8" s="709">
        <f>'Detailed Budget'!AE14</f>
        <v>7003189.4405333335</v>
      </c>
    </row>
    <row r="9" spans="1:7">
      <c r="A9" s="705" t="str">
        <f>'Detailed Budget'!D15</f>
        <v>1.1.4</v>
      </c>
      <c r="B9" s="706" t="str">
        <f>'Detailed Budget'!E15</f>
        <v>HIV Prevention and detection among FSW</v>
      </c>
      <c r="C9" s="709">
        <f>'Detailed Budget'!N15</f>
        <v>829456.8</v>
      </c>
      <c r="D9" s="709">
        <f>'Detailed Budget'!S15</f>
        <v>875400.01500000013</v>
      </c>
      <c r="E9" s="709">
        <f>'Detailed Budget'!W15</f>
        <v>915818.2300000001</v>
      </c>
      <c r="F9" s="709">
        <f>'Detailed Budget'!AA15</f>
        <v>956236.44499999995</v>
      </c>
      <c r="G9" s="709">
        <f>'Detailed Budget'!AE15</f>
        <v>3576911.49</v>
      </c>
    </row>
    <row r="10" spans="1:7">
      <c r="A10" s="705" t="str">
        <f>'Detailed Budget'!D16</f>
        <v>1.1.5</v>
      </c>
      <c r="B10" s="706" t="str">
        <f>'Detailed Budget'!E16</f>
        <v>HIV Prevention and Detection among Prisoners</v>
      </c>
      <c r="C10" s="709">
        <f>'Detailed Budget'!N16</f>
        <v>200000</v>
      </c>
      <c r="D10" s="709">
        <f>'Detailed Budget'!S16</f>
        <v>200000</v>
      </c>
      <c r="E10" s="709">
        <f>'Detailed Budget'!W16</f>
        <v>200000</v>
      </c>
      <c r="F10" s="709">
        <f>'Detailed Budget'!AA16</f>
        <v>200000</v>
      </c>
      <c r="G10" s="709">
        <f>'Detailed Budget'!AE16</f>
        <v>800000</v>
      </c>
    </row>
    <row r="11" spans="1:7">
      <c r="A11" s="705" t="s">
        <v>103</v>
      </c>
      <c r="B11" s="706" t="str">
        <f>'Detailed Budget'!E17</f>
        <v>Hepatitis B Prevention and vaccination among KAPs</v>
      </c>
      <c r="C11" s="709">
        <f>'Detailed Budget'!N17</f>
        <v>45000</v>
      </c>
      <c r="D11" s="709">
        <f>'Detailed Budget'!S17</f>
        <v>45000</v>
      </c>
      <c r="E11" s="709">
        <f>'Detailed Budget'!W17</f>
        <v>45000</v>
      </c>
      <c r="F11" s="709">
        <f>'Detailed Budget'!AA17</f>
        <v>45000</v>
      </c>
      <c r="G11" s="709">
        <f>'Detailed Budget'!AE17</f>
        <v>180000</v>
      </c>
    </row>
    <row r="12" spans="1:7" ht="14.25" customHeight="1">
      <c r="A12" s="705" t="s">
        <v>1113</v>
      </c>
      <c r="B12" s="706" t="str">
        <f>'Detailed Budget'!E18</f>
        <v>Special Programs for adolescents and young people who inject drugs</v>
      </c>
      <c r="C12" s="709">
        <f>'Detailed Budget'!N18</f>
        <v>0</v>
      </c>
      <c r="D12" s="709">
        <f>'Detailed Budget'!S18</f>
        <v>30000</v>
      </c>
      <c r="E12" s="709">
        <f>'Detailed Budget'!W18</f>
        <v>30000</v>
      </c>
      <c r="F12" s="709">
        <f>'Detailed Budget'!AA18</f>
        <v>30000</v>
      </c>
      <c r="G12" s="709">
        <f>'Detailed Budget'!AE18</f>
        <v>90000</v>
      </c>
    </row>
    <row r="13" spans="1:7">
      <c r="A13" s="705" t="s">
        <v>1114</v>
      </c>
      <c r="B13" s="706" t="str">
        <f>'Detailed Budget'!E19</f>
        <v>PrEP</v>
      </c>
      <c r="C13" s="709">
        <f>'Detailed Budget'!N19</f>
        <v>231447.75</v>
      </c>
      <c r="D13" s="709">
        <f>'Detailed Budget'!S19</f>
        <v>382934.16249999998</v>
      </c>
      <c r="E13" s="709">
        <f>'Detailed Budget'!W19</f>
        <v>521574.16249999998</v>
      </c>
      <c r="F13" s="709">
        <f>'Detailed Budget'!AA19</f>
        <v>570624.16249999998</v>
      </c>
      <c r="G13" s="709">
        <f>'Detailed Budget'!AE19</f>
        <v>1706580.2374999998</v>
      </c>
    </row>
    <row r="14" spans="1:7">
      <c r="A14" s="705" t="s">
        <v>1115</v>
      </c>
      <c r="B14" s="706" t="str">
        <f>'Detailed Budget'!E20</f>
        <v>Mental health services for all KAPs</v>
      </c>
      <c r="C14" s="709">
        <f>'Detailed Budget'!N20</f>
        <v>0</v>
      </c>
      <c r="D14" s="709">
        <f>'Detailed Budget'!S20</f>
        <v>30000</v>
      </c>
      <c r="E14" s="709">
        <f>'Detailed Budget'!W20</f>
        <v>30000</v>
      </c>
      <c r="F14" s="709">
        <f>'Detailed Budget'!AA20</f>
        <v>30000</v>
      </c>
      <c r="G14" s="709">
        <f>'Detailed Budget'!AE20</f>
        <v>90000</v>
      </c>
    </row>
    <row r="15" spans="1:7">
      <c r="A15" s="705" t="s">
        <v>1116</v>
      </c>
      <c r="B15" s="706" t="str">
        <f>'Detailed Budget'!E21</f>
        <v>Improve access to SRH services for all KAPs</v>
      </c>
      <c r="C15" s="709">
        <f>'Detailed Budget'!N21</f>
        <v>0</v>
      </c>
      <c r="D15" s="709">
        <f>'Detailed Budget'!S21</f>
        <v>75000</v>
      </c>
      <c r="E15" s="709">
        <f>'Detailed Budget'!W21</f>
        <v>75000</v>
      </c>
      <c r="F15" s="709">
        <f>'Detailed Budget'!AA21</f>
        <v>75000</v>
      </c>
      <c r="G15" s="709">
        <f>'Detailed Budget'!AE21</f>
        <v>225000</v>
      </c>
    </row>
    <row r="16" spans="1:7" ht="24">
      <c r="A16" s="705" t="s">
        <v>1117</v>
      </c>
      <c r="B16" s="706" t="str">
        <f>'Detailed Budget'!E22</f>
        <v>Introduction and expansion of HIVST among KAPs and other vulnerable groups</v>
      </c>
      <c r="C16" s="709">
        <f>'Detailed Budget'!N22</f>
        <v>0</v>
      </c>
      <c r="D16" s="709">
        <f>'Detailed Budget'!S22</f>
        <v>35224</v>
      </c>
      <c r="E16" s="709">
        <f>'Detailed Budget'!W22</f>
        <v>35224</v>
      </c>
      <c r="F16" s="709">
        <f>'Detailed Budget'!AA22</f>
        <v>35224</v>
      </c>
      <c r="G16" s="709">
        <f>'Detailed Budget'!AE22</f>
        <v>105672</v>
      </c>
    </row>
    <row r="17" spans="1:7">
      <c r="A17" s="710" t="str">
        <f>'Detailed Budget'!D23</f>
        <v>1.2</v>
      </c>
      <c r="B17" s="711" t="str">
        <f>'Detailed Budget'!E23</f>
        <v>Prevention and detection of HIV in healthcare settings</v>
      </c>
      <c r="C17" s="712">
        <f>'Detailed Budget'!N23</f>
        <v>3137313</v>
      </c>
      <c r="D17" s="712">
        <f>'Detailed Budget'!S23</f>
        <v>3858260</v>
      </c>
      <c r="E17" s="712">
        <f>'Detailed Budget'!W23</f>
        <v>3762389.5</v>
      </c>
      <c r="F17" s="712">
        <f>'Detailed Budget'!AA23</f>
        <v>3816849.5</v>
      </c>
      <c r="G17" s="712">
        <f>'Detailed Budget'!AE23</f>
        <v>14574812</v>
      </c>
    </row>
    <row r="18" spans="1:7" ht="24">
      <c r="A18" s="705" t="str">
        <f>'Detailed Budget'!D24</f>
        <v>1.2.1</v>
      </c>
      <c r="B18" s="706" t="str">
        <f>'Detailed Budget'!E24</f>
        <v>Enhancing Provider Initiated Testing (PIT) for HIV, including HIV confirmation</v>
      </c>
      <c r="C18" s="709">
        <f>'Detailed Budget'!N24</f>
        <v>1178953</v>
      </c>
      <c r="D18" s="709">
        <f>'Detailed Budget'!S24</f>
        <v>1441280</v>
      </c>
      <c r="E18" s="709">
        <f>'Detailed Budget'!W24</f>
        <v>1221789.5</v>
      </c>
      <c r="F18" s="709">
        <f>'Detailed Budget'!AA24</f>
        <v>1208269.5</v>
      </c>
      <c r="G18" s="709">
        <f>'Detailed Budget'!AE24</f>
        <v>5050292</v>
      </c>
    </row>
    <row r="19" spans="1:7">
      <c r="A19" s="705" t="s">
        <v>122</v>
      </c>
      <c r="B19" s="706" t="str">
        <f>'Detailed Budget'!E25</f>
        <v>Provider initiated testing at primary care setting</v>
      </c>
      <c r="C19" s="709">
        <f>'Detailed Budget'!N25</f>
        <v>0</v>
      </c>
      <c r="D19" s="709">
        <f>'Detailed Budget'!S25</f>
        <v>300000</v>
      </c>
      <c r="E19" s="709">
        <f>'Detailed Budget'!W25</f>
        <v>250000</v>
      </c>
      <c r="F19" s="709">
        <f>'Detailed Budget'!AA25</f>
        <v>125000</v>
      </c>
      <c r="G19" s="709">
        <f>'Detailed Budget'!AE25</f>
        <v>675000</v>
      </c>
    </row>
    <row r="20" spans="1:7">
      <c r="A20" s="705" t="s">
        <v>124</v>
      </c>
      <c r="B20" s="706" t="str">
        <f>'Detailed Budget'!E26</f>
        <v>Provider initiated HIV testing in hospitalized persons</v>
      </c>
      <c r="C20" s="709">
        <f>'Detailed Budget'!N26</f>
        <v>0</v>
      </c>
      <c r="D20" s="709">
        <f>'Detailed Budget'!S26</f>
        <v>0</v>
      </c>
      <c r="E20" s="709">
        <f>'Detailed Budget'!W26</f>
        <v>0</v>
      </c>
      <c r="F20" s="709">
        <f>'Detailed Budget'!AA26</f>
        <v>0</v>
      </c>
      <c r="G20" s="709">
        <f>'Detailed Budget'!AE26</f>
        <v>0</v>
      </c>
    </row>
    <row r="21" spans="1:7">
      <c r="A21" s="705" t="s">
        <v>126</v>
      </c>
      <c r="B21" s="706" t="str">
        <f>'Detailed Budget'!E27</f>
        <v>Ensuring safety of donor blood</v>
      </c>
      <c r="C21" s="709">
        <f>'Detailed Budget'!N27</f>
        <v>1575000</v>
      </c>
      <c r="D21" s="709">
        <f>'Detailed Budget'!S27</f>
        <v>1732500.0000000002</v>
      </c>
      <c r="E21" s="709">
        <f>'Detailed Budget'!W27</f>
        <v>1905000</v>
      </c>
      <c r="F21" s="709">
        <f>'Detailed Budget'!AA27</f>
        <v>2096300.0000000002</v>
      </c>
      <c r="G21" s="709">
        <f>'Detailed Budget'!AE27</f>
        <v>7308800</v>
      </c>
    </row>
    <row r="22" spans="1:7">
      <c r="A22" s="705" t="s">
        <v>128</v>
      </c>
      <c r="B22" s="706" t="str">
        <f>'Detailed Budget'!E28</f>
        <v>Post-exposure prophylaxis of HIV infection (PEP)</v>
      </c>
      <c r="C22" s="709">
        <f>'Detailed Budget'!N28</f>
        <v>3360</v>
      </c>
      <c r="D22" s="709">
        <f>'Detailed Budget'!S28</f>
        <v>4480</v>
      </c>
      <c r="E22" s="709">
        <f>'Detailed Budget'!W28</f>
        <v>5600</v>
      </c>
      <c r="F22" s="709">
        <f>'Detailed Budget'!AA28</f>
        <v>7280</v>
      </c>
      <c r="G22" s="709">
        <f>'Detailed Budget'!AE28</f>
        <v>20720</v>
      </c>
    </row>
    <row r="23" spans="1:7">
      <c r="A23" s="705" t="s">
        <v>1118</v>
      </c>
      <c r="B23" s="706" t="str">
        <f>'Detailed Budget'!E29</f>
        <v>Prevention of Mother to Child Transmission of HIV (PMTCT)</v>
      </c>
      <c r="C23" s="709">
        <f>'Detailed Budget'!N29</f>
        <v>380000</v>
      </c>
      <c r="D23" s="709">
        <f>'Detailed Budget'!S29</f>
        <v>380000</v>
      </c>
      <c r="E23" s="709">
        <f>'Detailed Budget'!W29</f>
        <v>380000</v>
      </c>
      <c r="F23" s="709">
        <f>'Detailed Budget'!AA29</f>
        <v>380000</v>
      </c>
      <c r="G23" s="709">
        <f>'Detailed Budget'!AE29</f>
        <v>1520000</v>
      </c>
    </row>
    <row r="24" spans="1:7">
      <c r="A24" s="713">
        <f>'Detailed Budget'!D30</f>
        <v>2</v>
      </c>
      <c r="B24" s="713" t="str">
        <f>'Detailed Budget'!E30</f>
        <v>[HIV Care and Treatment]</v>
      </c>
      <c r="C24" s="715">
        <f>'Detailed Budget'!N30</f>
        <v>13744809.375</v>
      </c>
      <c r="D24" s="715">
        <f>'Detailed Budget'!S30</f>
        <v>19738723.425000001</v>
      </c>
      <c r="E24" s="715">
        <f>'Detailed Budget'!W30</f>
        <v>22447235.149999999</v>
      </c>
      <c r="F24" s="715">
        <f>'Detailed Budget'!AA30</f>
        <v>22885214.5</v>
      </c>
      <c r="G24" s="715">
        <f>'Detailed Budget'!AE30</f>
        <v>78815982.450000003</v>
      </c>
    </row>
    <row r="25" spans="1:7">
      <c r="A25" s="710" t="str">
        <f>'Detailed Budget'!D31</f>
        <v>2.1</v>
      </c>
      <c r="B25" s="710" t="str">
        <f>'Detailed Budget'!E31</f>
        <v>Ensure uninterrupted delivery of high quality treatment and care</v>
      </c>
      <c r="C25" s="712">
        <f>'Detailed Budget'!N31</f>
        <v>13167099.375</v>
      </c>
      <c r="D25" s="712">
        <f>'Detailed Budget'!S31</f>
        <v>19161013.425000001</v>
      </c>
      <c r="E25" s="712">
        <f>'Detailed Budget'!W31</f>
        <v>21870055.149999999</v>
      </c>
      <c r="F25" s="712">
        <f>'Detailed Budget'!AA31</f>
        <v>22307534.5</v>
      </c>
      <c r="G25" s="712">
        <f>'Detailed Budget'!AE31</f>
        <v>76505702.450000003</v>
      </c>
    </row>
    <row r="26" spans="1:7" ht="24">
      <c r="A26" s="705" t="str">
        <f>'Detailed Budget'!D32</f>
        <v>2.1.1</v>
      </c>
      <c r="B26" s="706" t="str">
        <f>'Detailed Budget'!E32</f>
        <v>Delivery of essential clinical care services to all people living with HIV (PLHIV)</v>
      </c>
      <c r="C26" s="709">
        <f>'Detailed Budget'!N32</f>
        <v>12156999.375</v>
      </c>
      <c r="D26" s="709">
        <f>'Detailed Budget'!S32</f>
        <v>18180913.425000001</v>
      </c>
      <c r="E26" s="709">
        <f>'Detailed Budget'!W32</f>
        <v>20889955.149999999</v>
      </c>
      <c r="F26" s="709">
        <f>'Detailed Budget'!AA32</f>
        <v>21327434.5</v>
      </c>
      <c r="G26" s="709">
        <f>'Detailed Budget'!AE32</f>
        <v>72555302.450000003</v>
      </c>
    </row>
    <row r="27" spans="1:7" ht="24">
      <c r="A27" s="705" t="str">
        <f>'Detailed Budget'!D39</f>
        <v>2.1.2</v>
      </c>
      <c r="B27" s="706" t="str">
        <f>'Detailed Budget'!E39</f>
        <v>Provision of ART to all PLHIV in need in accordance with existing guidelines, including in the region of Abkhazia</v>
      </c>
      <c r="C27" s="709">
        <f>'Detailed Budget'!N39</f>
        <v>165980</v>
      </c>
      <c r="D27" s="709">
        <f>'Detailed Budget'!S39</f>
        <v>165980</v>
      </c>
      <c r="E27" s="709">
        <f>'Detailed Budget'!W39</f>
        <v>165980</v>
      </c>
      <c r="F27" s="709">
        <f>'Detailed Budget'!AA39</f>
        <v>165980</v>
      </c>
      <c r="G27" s="709">
        <f>'Detailed Budget'!AE39</f>
        <v>663920</v>
      </c>
    </row>
    <row r="28" spans="1:7" ht="14.25" customHeight="1">
      <c r="A28" s="705" t="str">
        <f>'Detailed Budget'!D40</f>
        <v>2.1.3</v>
      </c>
      <c r="B28" s="706" t="str">
        <f>'Detailed Budget'!E40</f>
        <v>Effective programme administration and quality of service delivery</v>
      </c>
      <c r="C28" s="709">
        <f>'Detailed Budget'!N40</f>
        <v>844120</v>
      </c>
      <c r="D28" s="709">
        <f>'Detailed Budget'!S40</f>
        <v>814120</v>
      </c>
      <c r="E28" s="709">
        <f>'Detailed Budget'!W40</f>
        <v>814120</v>
      </c>
      <c r="F28" s="709">
        <f>'Detailed Budget'!AA40</f>
        <v>814120</v>
      </c>
      <c r="G28" s="709">
        <f>'Detailed Budget'!AE40</f>
        <v>3286480</v>
      </c>
    </row>
    <row r="29" spans="1:7" ht="24">
      <c r="A29" s="710" t="str">
        <f>'Detailed Budget'!D41</f>
        <v>2.2</v>
      </c>
      <c r="B29" s="711" t="str">
        <f>'Detailed Budget'!E41</f>
        <v>Reduce morbidity and mortality due to TB and HCV co-infections and injecting drug use</v>
      </c>
      <c r="C29" s="712">
        <f>'Detailed Budget'!N41</f>
        <v>0</v>
      </c>
      <c r="D29" s="712">
        <f>'Detailed Budget'!S41</f>
        <v>0</v>
      </c>
      <c r="E29" s="712">
        <f>'Detailed Budget'!W41</f>
        <v>0</v>
      </c>
      <c r="F29" s="712">
        <f>'Detailed Budget'!AA41</f>
        <v>0</v>
      </c>
      <c r="G29" s="712">
        <f>'Detailed Budget'!AE41</f>
        <v>0</v>
      </c>
    </row>
    <row r="30" spans="1:7">
      <c r="A30" s="705" t="str">
        <f>'Detailed Budget'!D42</f>
        <v>2.2.1</v>
      </c>
      <c r="B30" s="706" t="str">
        <f>'Detailed Budget'!E42</f>
        <v>Intensify HIV/TB collaborative activities (funded from the TB program)</v>
      </c>
      <c r="C30" s="709">
        <f>'Detailed Budget'!N42</f>
        <v>0</v>
      </c>
      <c r="D30" s="709">
        <f>'Detailed Budget'!S42</f>
        <v>0</v>
      </c>
      <c r="E30" s="709">
        <f>'Detailed Budget'!W42</f>
        <v>0</v>
      </c>
      <c r="F30" s="709">
        <f>'Detailed Budget'!AA42</f>
        <v>0</v>
      </c>
      <c r="G30" s="709">
        <f>'Detailed Budget'!AE42</f>
        <v>0</v>
      </c>
    </row>
    <row r="31" spans="1:7" ht="24">
      <c r="A31" s="705" t="str">
        <f>'Detailed Budget'!D43</f>
        <v>2.2.2</v>
      </c>
      <c r="B31" s="706" t="str">
        <f>'Detailed Budget'!E43</f>
        <v>Provide treatment and care for viral hepatitis  (funded from the HVC program)</v>
      </c>
      <c r="C31" s="709">
        <f>'Detailed Budget'!N43</f>
        <v>0</v>
      </c>
      <c r="D31" s="709">
        <f>'Detailed Budget'!S43</f>
        <v>0</v>
      </c>
      <c r="E31" s="709">
        <f>'Detailed Budget'!W43</f>
        <v>0</v>
      </c>
      <c r="F31" s="709">
        <f>'Detailed Budget'!AA43</f>
        <v>0</v>
      </c>
      <c r="G31" s="709">
        <f>'Detailed Budget'!AE43</f>
        <v>0</v>
      </c>
    </row>
    <row r="32" spans="1:7">
      <c r="A32" s="705" t="str">
        <f>'Detailed Budget'!D44</f>
        <v>2.3</v>
      </c>
      <c r="B32" s="706" t="str">
        <f>'Detailed Budget'!E44</f>
        <v>Ensure provision of care and support services for PLHIV</v>
      </c>
      <c r="C32" s="709">
        <f>'Detailed Budget'!N44</f>
        <v>577710</v>
      </c>
      <c r="D32" s="709">
        <f>'Detailed Budget'!S44</f>
        <v>577710</v>
      </c>
      <c r="E32" s="709">
        <f>'Detailed Budget'!W44</f>
        <v>577180</v>
      </c>
      <c r="F32" s="709">
        <f>'Detailed Budget'!AA44</f>
        <v>577680</v>
      </c>
      <c r="G32" s="709">
        <f>'Detailed Budget'!AE44</f>
        <v>2310280</v>
      </c>
    </row>
    <row r="33" spans="1:7">
      <c r="A33" s="705" t="str">
        <f>'Detailed Budget'!D45</f>
        <v>2.3.1</v>
      </c>
      <c r="B33" s="706" t="str">
        <f>'Detailed Budget'!E45</f>
        <v>Ensure operation of peer-support services</v>
      </c>
      <c r="C33" s="709">
        <f>'Detailed Budget'!N45</f>
        <v>371530</v>
      </c>
      <c r="D33" s="709">
        <f>'Detailed Budget'!S45</f>
        <v>371530</v>
      </c>
      <c r="E33" s="709">
        <f>'Detailed Budget'!W45</f>
        <v>371000</v>
      </c>
      <c r="F33" s="709">
        <f>'Detailed Budget'!AA45</f>
        <v>371500</v>
      </c>
      <c r="G33" s="709">
        <f>'Detailed Budget'!AE45</f>
        <v>1485560</v>
      </c>
    </row>
    <row r="34" spans="1:7">
      <c r="A34" s="705" t="str">
        <f>'Detailed Budget'!D46</f>
        <v>2.3.2</v>
      </c>
      <c r="B34" s="706" t="str">
        <f>'Detailed Budget'!E46</f>
        <v>Provide palliative care for chronically ill patients</v>
      </c>
      <c r="C34" s="709">
        <f>'Detailed Budget'!N46</f>
        <v>144580</v>
      </c>
      <c r="D34" s="709">
        <f>'Detailed Budget'!S46</f>
        <v>144580</v>
      </c>
      <c r="E34" s="709">
        <f>'Detailed Budget'!W46</f>
        <v>144580</v>
      </c>
      <c r="F34" s="709">
        <f>'Detailed Budget'!AA46</f>
        <v>144580</v>
      </c>
      <c r="G34" s="709">
        <f>'Detailed Budget'!AE46</f>
        <v>578320</v>
      </c>
    </row>
    <row r="35" spans="1:7" ht="24">
      <c r="A35" s="705" t="str">
        <f>'Detailed Budget'!D47</f>
        <v>2.3.3</v>
      </c>
      <c r="B35" s="706" t="str">
        <f>'Detailed Budget'!E47</f>
        <v>Support effective linkage of PLHIV to HIV and other medical care, as well as supportive services (case-manager)</v>
      </c>
      <c r="C35" s="709">
        <f>'Detailed Budget'!N47</f>
        <v>61600</v>
      </c>
      <c r="D35" s="709">
        <f>'Detailed Budget'!S47</f>
        <v>61600</v>
      </c>
      <c r="E35" s="709">
        <f>'Detailed Budget'!W47</f>
        <v>61600</v>
      </c>
      <c r="F35" s="709">
        <f>'Detailed Budget'!AA47</f>
        <v>61600</v>
      </c>
      <c r="G35" s="709">
        <f>'Detailed Budget'!AE47</f>
        <v>246400</v>
      </c>
    </row>
    <row r="36" spans="1:7">
      <c r="A36" s="713">
        <f>'Detailed Budget'!D48</f>
        <v>3</v>
      </c>
      <c r="B36" s="714" t="s">
        <v>1126</v>
      </c>
      <c r="C36" s="715">
        <f>'Detailed Budget'!N48</f>
        <v>1094582.5</v>
      </c>
      <c r="D36" s="715">
        <f>'Detailed Budget'!S48</f>
        <v>699095</v>
      </c>
      <c r="E36" s="715">
        <f>'Detailed Budget'!W48</f>
        <v>929070</v>
      </c>
      <c r="F36" s="715">
        <f>'Detailed Budget'!AA48</f>
        <v>1023570</v>
      </c>
      <c r="G36" s="715">
        <f>'Detailed Budget'!AE48</f>
        <v>3746317.5</v>
      </c>
    </row>
    <row r="37" spans="1:7" ht="24">
      <c r="A37" s="710">
        <f>'Detailed Budget'!D49</f>
        <v>3.1</v>
      </c>
      <c r="B37" s="711" t="str">
        <f>'Detailed Budget'!E49</f>
        <v>Ensure adequacy of state budget allocations for HIV prevention and treatment to sustain and scale-up the national response</v>
      </c>
      <c r="C37" s="712">
        <f>'Detailed Budget'!N49</f>
        <v>221500</v>
      </c>
      <c r="D37" s="712">
        <f>'Detailed Budget'!S49</f>
        <v>184000</v>
      </c>
      <c r="E37" s="712">
        <f>'Detailed Budget'!W49</f>
        <v>184000</v>
      </c>
      <c r="F37" s="712">
        <f>'Detailed Budget'!AA49</f>
        <v>183500</v>
      </c>
      <c r="G37" s="712">
        <f>'Detailed Budget'!AE49</f>
        <v>773000</v>
      </c>
    </row>
    <row r="38" spans="1:7" ht="24">
      <c r="A38" s="705" t="str">
        <f>'Detailed Budget'!D50</f>
        <v>3.1.1</v>
      </c>
      <c r="B38" s="706" t="str">
        <f>'Detailed Budget'!E50</f>
        <v>Continuous monitoring of HIV related expenditures through the national health accounts analysis</v>
      </c>
      <c r="C38" s="709">
        <f>'Detailed Budget'!N50</f>
        <v>62500</v>
      </c>
      <c r="D38" s="709">
        <f>'Detailed Budget'!S50</f>
        <v>62500</v>
      </c>
      <c r="E38" s="709">
        <f>'Detailed Budget'!W50</f>
        <v>62500</v>
      </c>
      <c r="F38" s="709">
        <f>'Detailed Budget'!AA50</f>
        <v>62500</v>
      </c>
      <c r="G38" s="709">
        <f>'Detailed Budget'!AE50</f>
        <v>250000</v>
      </c>
    </row>
    <row r="39" spans="1:7" ht="24">
      <c r="A39" s="705" t="s">
        <v>157</v>
      </c>
      <c r="B39" s="706" t="str">
        <f>'Detailed Budget'!E51</f>
        <v>Support implementation of transition plan through establishing a dedicated M&amp;E function (FIN.57-64)</v>
      </c>
      <c r="C39" s="709">
        <f>'Detailed Budget'!N51</f>
        <v>90500</v>
      </c>
      <c r="D39" s="709">
        <f>'Detailed Budget'!S51</f>
        <v>90500</v>
      </c>
      <c r="E39" s="709">
        <f>'Detailed Budget'!W51</f>
        <v>90500</v>
      </c>
      <c r="F39" s="709">
        <f>'Detailed Budget'!AA51</f>
        <v>90000</v>
      </c>
      <c r="G39" s="709">
        <f>'Detailed Budget'!AE51</f>
        <v>361500</v>
      </c>
    </row>
    <row r="40" spans="1:7" ht="24">
      <c r="A40" s="705" t="s">
        <v>1119</v>
      </c>
      <c r="B40" s="706" t="str">
        <f>'Detailed Budget'!E52</f>
        <v>Ensure full budgetary commitment and allocative efficiency for national HIV response  (FIN.57-64)</v>
      </c>
      <c r="C40" s="709">
        <f>'Detailed Budget'!N52</f>
        <v>68500</v>
      </c>
      <c r="D40" s="709">
        <f>'Detailed Budget'!S52</f>
        <v>31000</v>
      </c>
      <c r="E40" s="709">
        <f>'Detailed Budget'!W52</f>
        <v>31000</v>
      </c>
      <c r="F40" s="709">
        <f>'Detailed Budget'!AA52</f>
        <v>31000</v>
      </c>
      <c r="G40" s="709">
        <f>'Detailed Budget'!AE52</f>
        <v>161500</v>
      </c>
    </row>
    <row r="41" spans="1:7">
      <c r="A41" s="710">
        <f>'Detailed Budget'!D53</f>
        <v>3.2</v>
      </c>
      <c r="B41" s="711" t="str">
        <f>'Detailed Budget'!E53</f>
        <v>Improved policy environment and stakeholder coordination</v>
      </c>
      <c r="C41" s="712">
        <f>'Detailed Budget'!N53</f>
        <v>32710</v>
      </c>
      <c r="D41" s="712">
        <f>'Detailed Budget'!S53</f>
        <v>171345</v>
      </c>
      <c r="E41" s="712">
        <f>'Detailed Budget'!W53</f>
        <v>172300</v>
      </c>
      <c r="F41" s="712">
        <f>'Detailed Budget'!AA53</f>
        <v>172300</v>
      </c>
      <c r="G41" s="712">
        <f>'Detailed Budget'!AE53</f>
        <v>548655</v>
      </c>
    </row>
    <row r="42" spans="1:7">
      <c r="A42" s="705" t="str">
        <f>'Detailed Budget'!D54</f>
        <v>3.2.1</v>
      </c>
      <c r="B42" s="706" t="str">
        <f>'Detailed Budget'!E54</f>
        <v>Regular reviews and analyses of HIV related legislation</v>
      </c>
      <c r="C42" s="709">
        <f>'Detailed Budget'!N54</f>
        <v>22710</v>
      </c>
      <c r="D42" s="709">
        <f>'Detailed Budget'!S54</f>
        <v>23845</v>
      </c>
      <c r="E42" s="709">
        <f>'Detailed Budget'!W54</f>
        <v>24800</v>
      </c>
      <c r="F42" s="709">
        <f>'Detailed Budget'!AA54</f>
        <v>24800</v>
      </c>
      <c r="G42" s="709">
        <f>'Detailed Budget'!AE54</f>
        <v>96155</v>
      </c>
    </row>
    <row r="43" spans="1:7" ht="24">
      <c r="A43" s="705" t="s">
        <v>165</v>
      </c>
      <c r="B43" s="706" t="str">
        <f>'Detailed Budget'!E55</f>
        <v>Development and implementation of stigma reduction activities by PLHIV organisations and KAP networks</v>
      </c>
      <c r="C43" s="709">
        <f>'Detailed Budget'!N55</f>
        <v>0</v>
      </c>
      <c r="D43" s="709">
        <f>'Detailed Budget'!S55</f>
        <v>137500</v>
      </c>
      <c r="E43" s="709">
        <f>'Detailed Budget'!W55</f>
        <v>137500</v>
      </c>
      <c r="F43" s="709">
        <f>'Detailed Budget'!AA55</f>
        <v>137500</v>
      </c>
      <c r="G43" s="709">
        <f>'Detailed Budget'!AE55</f>
        <v>412500</v>
      </c>
    </row>
    <row r="44" spans="1:7">
      <c r="A44" s="705" t="s">
        <v>167</v>
      </c>
      <c r="B44" s="706" t="str">
        <f>'Detailed Budget'!E56</f>
        <v>National AIDS Conference</v>
      </c>
      <c r="C44" s="709">
        <f>'Detailed Budget'!N56</f>
        <v>10000</v>
      </c>
      <c r="D44" s="709">
        <f>'Detailed Budget'!S56</f>
        <v>10000</v>
      </c>
      <c r="E44" s="709">
        <f>'Detailed Budget'!W56</f>
        <v>10000</v>
      </c>
      <c r="F44" s="709">
        <f>'Detailed Budget'!AA56</f>
        <v>10000</v>
      </c>
      <c r="G44" s="709">
        <f>'Detailed Budget'!AE56</f>
        <v>40000</v>
      </c>
    </row>
    <row r="45" spans="1:7">
      <c r="A45" s="710">
        <f>'Detailed Budget'!D57</f>
        <v>3.3</v>
      </c>
      <c r="B45" s="711" t="str">
        <f>'Detailed Budget'!E57</f>
        <v>Generate evidence for informed decision making</v>
      </c>
      <c r="C45" s="712">
        <f>'Detailed Budget'!N57</f>
        <v>840372.5</v>
      </c>
      <c r="D45" s="712">
        <f>'Detailed Budget'!S57</f>
        <v>343750</v>
      </c>
      <c r="E45" s="712">
        <f>'Detailed Budget'!W57</f>
        <v>572770</v>
      </c>
      <c r="F45" s="712">
        <f>'Detailed Budget'!AA57</f>
        <v>667770</v>
      </c>
      <c r="G45" s="712">
        <f>'Detailed Budget'!AE57</f>
        <v>2424662.5</v>
      </c>
    </row>
    <row r="46" spans="1:7" ht="60">
      <c r="A46" s="705" t="s">
        <v>188</v>
      </c>
      <c r="B46" s="706" t="str">
        <f>'Detailed Budget'!E58</f>
        <v>Review State Procurement Law and relevant regulations to identify potential barriers for non-state actors, including community-based organizations to deliver HIV services under the state funding/Create enabling environment for CSO and community-based organizations engagement in HIV &amp; TB national response (G&amp;P.54 and 55)</v>
      </c>
      <c r="C46" s="709">
        <f>'Detailed Budget'!N58</f>
        <v>30000</v>
      </c>
      <c r="D46" s="709">
        <f>'Detailed Budget'!S58</f>
        <v>0</v>
      </c>
      <c r="E46" s="709">
        <f>'Detailed Budget'!W58</f>
        <v>0</v>
      </c>
      <c r="F46" s="709">
        <f>'Detailed Budget'!AA58</f>
        <v>0</v>
      </c>
      <c r="G46" s="709">
        <f>'Detailed Budget'!AE58</f>
        <v>30000</v>
      </c>
    </row>
    <row r="47" spans="1:7" ht="24" customHeight="1">
      <c r="A47" s="705" t="s">
        <v>190</v>
      </c>
      <c r="B47" s="706" t="str">
        <f>'Detailed Budget'!E59</f>
        <v xml:space="preserve">Improve HIV  program's  accountability to disseminate programmatic and financial data to key actors and wider public. </v>
      </c>
      <c r="C47" s="709">
        <f>'Detailed Budget'!N59</f>
        <v>12500</v>
      </c>
      <c r="D47" s="709">
        <f>'Detailed Budget'!S59</f>
        <v>12500</v>
      </c>
      <c r="E47" s="709">
        <f>'Detailed Budget'!W59</f>
        <v>12500</v>
      </c>
      <c r="F47" s="709">
        <f>'Detailed Budget'!AA59</f>
        <v>12500</v>
      </c>
      <c r="G47" s="709">
        <f>'Detailed Budget'!AE59</f>
        <v>50000</v>
      </c>
    </row>
    <row r="48" spans="1:7" ht="15.75" customHeight="1">
      <c r="A48" s="705" t="s">
        <v>192</v>
      </c>
      <c r="B48" s="706" t="str">
        <f>'Detailed Budget'!E60</f>
        <v>Develop costed HIV/AIDS National Strategy for 2023-2027 and Action Plan</v>
      </c>
      <c r="C48" s="709">
        <f>'Detailed Budget'!N60</f>
        <v>0</v>
      </c>
      <c r="D48" s="709">
        <f>'Detailed Budget'!S60</f>
        <v>0</v>
      </c>
      <c r="E48" s="709">
        <f>'Detailed Budget'!W60</f>
        <v>0</v>
      </c>
      <c r="F48" s="709">
        <f>'Detailed Budget'!AA60</f>
        <v>40000</v>
      </c>
      <c r="G48" s="709">
        <f>'Detailed Budget'!AE60</f>
        <v>40000</v>
      </c>
    </row>
    <row r="49" spans="1:7" ht="24">
      <c r="A49" s="705" t="s">
        <v>194</v>
      </c>
      <c r="B49" s="706" t="str">
        <f>'Detailed Budget'!E61</f>
        <v>Sustainable development of Health Information System in HIV national response</v>
      </c>
      <c r="C49" s="709">
        <f>'Detailed Budget'!N61</f>
        <v>21000</v>
      </c>
      <c r="D49" s="709">
        <f>'Detailed Budget'!S61</f>
        <v>21000</v>
      </c>
      <c r="E49" s="709">
        <f>'Detailed Budget'!W61</f>
        <v>0</v>
      </c>
      <c r="F49" s="709">
        <f>'Detailed Budget'!AA61</f>
        <v>0</v>
      </c>
      <c r="G49" s="709">
        <f>'Detailed Budget'!AE61</f>
        <v>42000</v>
      </c>
    </row>
    <row r="50" spans="1:7" ht="24" customHeight="1">
      <c r="A50" s="705" t="s">
        <v>196</v>
      </c>
      <c r="B50" s="706" t="str">
        <f>'Detailed Budget'!E62</f>
        <v>Develop policy for production and continuous professional development of human resources for HIV/AIDS programs, including CSO personnel</v>
      </c>
      <c r="C50" s="709">
        <f>'Detailed Budget'!N62</f>
        <v>10500</v>
      </c>
      <c r="D50" s="709">
        <f>'Detailed Budget'!S62</f>
        <v>0</v>
      </c>
      <c r="E50" s="709">
        <f>'Detailed Budget'!W62</f>
        <v>0</v>
      </c>
      <c r="F50" s="709">
        <f>'Detailed Budget'!AA62</f>
        <v>0</v>
      </c>
      <c r="G50" s="709">
        <f>'Detailed Budget'!AE62</f>
        <v>10500</v>
      </c>
    </row>
    <row r="51" spans="1:7" ht="24">
      <c r="A51" s="705" t="s">
        <v>753</v>
      </c>
      <c r="B51" s="706" t="str">
        <f>'Detailed Budget'!E63</f>
        <v>Integrate HIV training modules in the undergraduate and postgraduate education system</v>
      </c>
      <c r="C51" s="709">
        <f>'Detailed Budget'!N63</f>
        <v>5250</v>
      </c>
      <c r="D51" s="709">
        <f>'Detailed Budget'!S63</f>
        <v>5250</v>
      </c>
      <c r="E51" s="709">
        <f>'Detailed Budget'!W63</f>
        <v>5250</v>
      </c>
      <c r="F51" s="709">
        <f>'Detailed Budget'!AA63</f>
        <v>5250</v>
      </c>
      <c r="G51" s="709">
        <f>'Detailed Budget'!AE63</f>
        <v>21000</v>
      </c>
    </row>
    <row r="52" spans="1:7" ht="24">
      <c r="A52" s="705" t="s">
        <v>754</v>
      </c>
      <c r="B52" s="706" t="str">
        <f>'Detailed Budget'!E64</f>
        <v>Training of trainers, including that for academia staff on HIV related topics</v>
      </c>
      <c r="C52" s="709">
        <f>'Detailed Budget'!N64</f>
        <v>46250</v>
      </c>
      <c r="D52" s="709">
        <f>'Detailed Budget'!S64</f>
        <v>55000</v>
      </c>
      <c r="E52" s="709">
        <f>'Detailed Budget'!W64</f>
        <v>20020</v>
      </c>
      <c r="F52" s="709">
        <f>'Detailed Budget'!AA64</f>
        <v>20020</v>
      </c>
      <c r="G52" s="709">
        <f>'Detailed Budget'!AE64</f>
        <v>141290</v>
      </c>
    </row>
    <row r="53" spans="1:7" ht="47.25" customHeight="1">
      <c r="A53" s="705" t="s">
        <v>1120</v>
      </c>
      <c r="B53" s="706" t="str">
        <f>'Detailed Budget'!E65</f>
        <v>Integrated bio-behavioural surveillance studies (IBBSS) among KAPs incorporating population size estimates: PWID, FSW, MSM, prisoners, Street Children and risk behaviour youth and vulnerability baseline study among labour migrants</v>
      </c>
      <c r="C53" s="709">
        <f>'Detailed Budget'!N65</f>
        <v>664872.5</v>
      </c>
      <c r="D53" s="709">
        <f>'Detailed Budget'!S65</f>
        <v>0</v>
      </c>
      <c r="E53" s="709">
        <f>'Detailed Budget'!W65</f>
        <v>450000</v>
      </c>
      <c r="F53" s="709">
        <f>'Detailed Budget'!AA65</f>
        <v>350000</v>
      </c>
      <c r="G53" s="709">
        <f>'Detailed Budget'!AE65</f>
        <v>1464872.5</v>
      </c>
    </row>
    <row r="54" spans="1:7">
      <c r="A54" s="705" t="s">
        <v>1121</v>
      </c>
      <c r="B54" s="706" t="str">
        <f>'Detailed Budget'!E66</f>
        <v>Pre-treatment HIV drug resistance survey (2019, 2021)</v>
      </c>
      <c r="C54" s="709">
        <f>'Detailed Budget'!N66</f>
        <v>0</v>
      </c>
      <c r="D54" s="709">
        <f>'Detailed Budget'!S66</f>
        <v>160000</v>
      </c>
      <c r="E54" s="709">
        <f>'Detailed Budget'!W66</f>
        <v>0</v>
      </c>
      <c r="F54" s="709">
        <f>'Detailed Budget'!AA66</f>
        <v>160000</v>
      </c>
      <c r="G54" s="709">
        <f>'Detailed Budget'!AE66</f>
        <v>320000</v>
      </c>
    </row>
    <row r="55" spans="1:7">
      <c r="A55" s="705" t="s">
        <v>1122</v>
      </c>
      <c r="B55" s="706" t="str">
        <f>'Detailed Budget'!E67</f>
        <v>Monitoring recent HIV infections (2019, 2020,2021,2022)</v>
      </c>
      <c r="C55" s="709">
        <f>'Detailed Budget'!N67</f>
        <v>50000</v>
      </c>
      <c r="D55" s="709">
        <f>'Detailed Budget'!S67</f>
        <v>50000</v>
      </c>
      <c r="E55" s="709">
        <f>'Detailed Budget'!W67</f>
        <v>50000</v>
      </c>
      <c r="F55" s="709">
        <f>'Detailed Budget'!AA67</f>
        <v>50000</v>
      </c>
      <c r="G55" s="709">
        <f>'Detailed Budget'!AE67</f>
        <v>200000</v>
      </c>
    </row>
    <row r="56" spans="1:7">
      <c r="A56" s="705" t="s">
        <v>1123</v>
      </c>
      <c r="B56" s="706" t="str">
        <f>'Detailed Budget'!E68</f>
        <v>Assessing engagement in HIV care (2019, 2021)</v>
      </c>
      <c r="C56" s="709">
        <f>'Detailed Budget'!N68</f>
        <v>0</v>
      </c>
      <c r="D56" s="709">
        <f>'Detailed Budget'!S68</f>
        <v>25000</v>
      </c>
      <c r="E56" s="709">
        <f>'Detailed Budget'!W68</f>
        <v>0</v>
      </c>
      <c r="F56" s="709">
        <f>'Detailed Budget'!AA68</f>
        <v>25000</v>
      </c>
      <c r="G56" s="709">
        <f>'Detailed Budget'!AE68</f>
        <v>50000</v>
      </c>
    </row>
    <row r="57" spans="1:7">
      <c r="A57" s="705" t="s">
        <v>1124</v>
      </c>
      <c r="B57" s="706" t="str">
        <f>'Detailed Budget'!E69</f>
        <v>Survey on health service accessibility (2020, 2022)</v>
      </c>
      <c r="C57" s="709">
        <f>'Detailed Budget'!N69</f>
        <v>0</v>
      </c>
      <c r="D57" s="709">
        <f>'Detailed Budget'!S69</f>
        <v>0</v>
      </c>
      <c r="E57" s="709">
        <f>'Detailed Budget'!W69</f>
        <v>25000</v>
      </c>
      <c r="F57" s="709">
        <f>'Detailed Budget'!AA69</f>
        <v>0</v>
      </c>
      <c r="G57" s="709">
        <f>'Detailed Budget'!AE69</f>
        <v>25000</v>
      </c>
    </row>
    <row r="58" spans="1:7" ht="15.75" customHeight="1">
      <c r="A58" s="705" t="s">
        <v>1125</v>
      </c>
      <c r="B58" s="706" t="str">
        <f>'Detailed Budget'!E70</f>
        <v>Updating public heath and clinical guidelines and national standards</v>
      </c>
      <c r="C58" s="709">
        <f>'Detailed Budget'!N70</f>
        <v>0</v>
      </c>
      <c r="D58" s="709">
        <f>'Detailed Budget'!S70</f>
        <v>15000</v>
      </c>
      <c r="E58" s="709">
        <f>'Detailed Budget'!W70</f>
        <v>10000</v>
      </c>
      <c r="F58" s="709">
        <f>'Detailed Budget'!AA70</f>
        <v>5000</v>
      </c>
      <c r="G58" s="709">
        <f>'Detailed Budget'!AE70</f>
        <v>30000</v>
      </c>
    </row>
    <row r="59" spans="1:7">
      <c r="A59" s="713">
        <f>'Detailed Budget'!D71</f>
        <v>4</v>
      </c>
      <c r="B59" s="714" t="str">
        <f>'Detailed Budget'!E71</f>
        <v>Management of contribution from international funding mechanism</v>
      </c>
      <c r="C59" s="715">
        <f>'Detailed Budget'!N71</f>
        <v>800000</v>
      </c>
      <c r="D59" s="715">
        <f>'Detailed Budget'!S71</f>
        <v>800000</v>
      </c>
      <c r="E59" s="715">
        <f>'Detailed Budget'!W71</f>
        <v>800000</v>
      </c>
      <c r="F59" s="715">
        <f>'Detailed Budget'!AA71</f>
        <v>400000</v>
      </c>
      <c r="G59" s="715">
        <f>'Detailed Budget'!AE71</f>
        <v>2800000</v>
      </c>
    </row>
    <row r="60" spans="1:7">
      <c r="A60" s="716"/>
      <c r="B60" s="717" t="str">
        <f>'Detailed Budget'!E72</f>
        <v>TOTAL</v>
      </c>
      <c r="C60" s="718">
        <f>'Detailed Budget'!N72</f>
        <v>35846789.416242927</v>
      </c>
      <c r="D60" s="718">
        <f>'Detailed Budget'!S72</f>
        <v>43459326.586391427</v>
      </c>
      <c r="E60" s="718">
        <f>'Detailed Budget'!W72</f>
        <v>47337543.569531143</v>
      </c>
      <c r="F60" s="718">
        <f>'Detailed Budget'!AA72</f>
        <v>48255503.665908352</v>
      </c>
      <c r="G60" s="718">
        <f>'Detailed Budget'!AE72</f>
        <v>174899163.23807383</v>
      </c>
    </row>
    <row r="61" spans="1:7" customFormat="1" ht="15"/>
    <row r="62" spans="1:7" customFormat="1" ht="15"/>
    <row r="63" spans="1:7" customFormat="1" ht="15"/>
    <row r="64" spans="1:7" customFormat="1" ht="15"/>
    <row r="65" customFormat="1" ht="15"/>
    <row r="66" customFormat="1" ht="15"/>
    <row r="67" customFormat="1" ht="15"/>
    <row r="68" customFormat="1" ht="15"/>
    <row r="69" customFormat="1" ht="15"/>
    <row r="70" customFormat="1" ht="15"/>
    <row r="71" customFormat="1" ht="15"/>
    <row r="72" customFormat="1" ht="15"/>
    <row r="73" customFormat="1" ht="15"/>
    <row r="74" customFormat="1" ht="15"/>
    <row r="75" customFormat="1" ht="15"/>
    <row r="76" customFormat="1" ht="15"/>
    <row r="77" customFormat="1" ht="15"/>
    <row r="78" customFormat="1" ht="15"/>
    <row r="79" customFormat="1" ht="15"/>
    <row r="80" customFormat="1" ht="15"/>
    <row r="81" customFormat="1" ht="15"/>
    <row r="82" customFormat="1" ht="15"/>
    <row r="83" customFormat="1" ht="15"/>
    <row r="84" customFormat="1" ht="15"/>
    <row r="85" customFormat="1" ht="15"/>
    <row r="86" customFormat="1" ht="15"/>
    <row r="87" customFormat="1" ht="15"/>
    <row r="88" customFormat="1" ht="15"/>
    <row r="89" customFormat="1" ht="15"/>
    <row r="90" customFormat="1" ht="15"/>
    <row r="91" customFormat="1" ht="15"/>
    <row r="92" customFormat="1" ht="15"/>
    <row r="93" customFormat="1" ht="15"/>
    <row r="94" customFormat="1" ht="15"/>
    <row r="95" customFormat="1" ht="15"/>
    <row r="96" customFormat="1" ht="15"/>
    <row r="97" customFormat="1" ht="15"/>
    <row r="98" customFormat="1" ht="15"/>
    <row r="99" customFormat="1" ht="15"/>
    <row r="100" customFormat="1" ht="15"/>
    <row r="101" customFormat="1" ht="15"/>
    <row r="102" customFormat="1" ht="15"/>
    <row r="103" customFormat="1" ht="15"/>
    <row r="104" customFormat="1" ht="15"/>
    <row r="105" customFormat="1" ht="15"/>
    <row r="106" customFormat="1" ht="15"/>
    <row r="107" customFormat="1" ht="15"/>
    <row r="108" customFormat="1" ht="15"/>
    <row r="109" customFormat="1" ht="15"/>
    <row r="110" customFormat="1" ht="15"/>
    <row r="111" customFormat="1" ht="15"/>
    <row r="112" customFormat="1" ht="15"/>
    <row r="113" customFormat="1" ht="15"/>
    <row r="114" customFormat="1" ht="15"/>
    <row r="115" customFormat="1" ht="15"/>
    <row r="116" customFormat="1" ht="15"/>
    <row r="117" customFormat="1" ht="15"/>
    <row r="118" customFormat="1" ht="15"/>
    <row r="119" customFormat="1" ht="15"/>
    <row r="120" customFormat="1" ht="15"/>
    <row r="121" customFormat="1" ht="15"/>
    <row r="122" customFormat="1" ht="15"/>
    <row r="123" customFormat="1" ht="15"/>
    <row r="124" customFormat="1" ht="15"/>
    <row r="125" customFormat="1" ht="15"/>
    <row r="126" customFormat="1" ht="15"/>
    <row r="127" customFormat="1" ht="15"/>
    <row r="128" customFormat="1" ht="15"/>
    <row r="129" customFormat="1" ht="15"/>
    <row r="130" customFormat="1" ht="15"/>
    <row r="131" customFormat="1" ht="15"/>
    <row r="132" customFormat="1" ht="15"/>
    <row r="133" customFormat="1" ht="15"/>
    <row r="134" customFormat="1" ht="15"/>
    <row r="135" customFormat="1" ht="15"/>
    <row r="136" customFormat="1" ht="15"/>
    <row r="137" customFormat="1" ht="15"/>
    <row r="138" customFormat="1" ht="15"/>
    <row r="139" customFormat="1" ht="15"/>
    <row r="140" customFormat="1" ht="15"/>
    <row r="141" customFormat="1" ht="15"/>
    <row r="142" customFormat="1" ht="15"/>
    <row r="143" customFormat="1" ht="15"/>
    <row r="144" customFormat="1" ht="15"/>
    <row r="145" customFormat="1" ht="15"/>
    <row r="146" customFormat="1" ht="15"/>
    <row r="147" customFormat="1" ht="15"/>
    <row r="148" customFormat="1" ht="15"/>
    <row r="149" customFormat="1" ht="15"/>
    <row r="150" customFormat="1" ht="15"/>
    <row r="151" customFormat="1" ht="15"/>
    <row r="152" customFormat="1" ht="15"/>
    <row r="153" customFormat="1" ht="15"/>
    <row r="154" customFormat="1" ht="15"/>
    <row r="155" customFormat="1" ht="15"/>
    <row r="156" customFormat="1" ht="15"/>
    <row r="157" customFormat="1" ht="15"/>
    <row r="158" customFormat="1" ht="15"/>
    <row r="159" customFormat="1" ht="15"/>
    <row r="160" customFormat="1" ht="15"/>
    <row r="161" customFormat="1" ht="15"/>
    <row r="162" customFormat="1" ht="15"/>
    <row r="163" customFormat="1" ht="15"/>
    <row r="164" customFormat="1" ht="15"/>
    <row r="165" customFormat="1" ht="15"/>
    <row r="166" customFormat="1" ht="15"/>
    <row r="167" customFormat="1" ht="15"/>
    <row r="168" customFormat="1" ht="15"/>
    <row r="169" customFormat="1" ht="15"/>
    <row r="170" customFormat="1" ht="15"/>
    <row r="171" customFormat="1" ht="15"/>
    <row r="172" customFormat="1" ht="15"/>
    <row r="173" customFormat="1" ht="15"/>
    <row r="174" customFormat="1" ht="15"/>
    <row r="175" customFormat="1" ht="15"/>
    <row r="176" customFormat="1" ht="15"/>
    <row r="177" customFormat="1" ht="15"/>
    <row r="178" customFormat="1" ht="15"/>
    <row r="179" customFormat="1" ht="15"/>
    <row r="180" customFormat="1" ht="15"/>
    <row r="181" customFormat="1" ht="15"/>
    <row r="182" customFormat="1" ht="15"/>
    <row r="183" customFormat="1" ht="15"/>
    <row r="184" customFormat="1" ht="15"/>
    <row r="185" customFormat="1" ht="15"/>
    <row r="186" customFormat="1" ht="15"/>
    <row r="187" customFormat="1" ht="15"/>
    <row r="188" customFormat="1" ht="15"/>
    <row r="189" customFormat="1" ht="15"/>
    <row r="190" customFormat="1" ht="15"/>
    <row r="191" customFormat="1" ht="15"/>
    <row r="192" customFormat="1" ht="15"/>
    <row r="193" customFormat="1" ht="15"/>
    <row r="194" customFormat="1" ht="15"/>
    <row r="195" customFormat="1" ht="15"/>
    <row r="196" customFormat="1" ht="15"/>
    <row r="197" customFormat="1" ht="15"/>
    <row r="198" customFormat="1" ht="15"/>
    <row r="199" customFormat="1" ht="15"/>
    <row r="200" customFormat="1" ht="15"/>
    <row r="201" customFormat="1" ht="15"/>
    <row r="202" customFormat="1" ht="15"/>
    <row r="203" customFormat="1" ht="15"/>
    <row r="204" customFormat="1" ht="15"/>
    <row r="205" customFormat="1" ht="15"/>
    <row r="206" customFormat="1" ht="15"/>
    <row r="207" customFormat="1" ht="15"/>
    <row r="208" customFormat="1" ht="15"/>
    <row r="209" customFormat="1" ht="15"/>
    <row r="210" customFormat="1" ht="15"/>
    <row r="211" customFormat="1" ht="15"/>
    <row r="212" customFormat="1" ht="15"/>
    <row r="213" customFormat="1" ht="15"/>
    <row r="214" customFormat="1" ht="15"/>
    <row r="215" customFormat="1" ht="15"/>
    <row r="216" customFormat="1" ht="15"/>
    <row r="217" customFormat="1" ht="15"/>
    <row r="218" customFormat="1" ht="15"/>
    <row r="219" customFormat="1" ht="15"/>
    <row r="220" customFormat="1" ht="15"/>
    <row r="221" customFormat="1" ht="15"/>
    <row r="222" customFormat="1" ht="15"/>
    <row r="223" customFormat="1" ht="15"/>
    <row r="224" customFormat="1" ht="15"/>
    <row r="225" customFormat="1" ht="15"/>
    <row r="226" customFormat="1" ht="15"/>
    <row r="227" customFormat="1" ht="15"/>
    <row r="228" customFormat="1" ht="15"/>
    <row r="229" customFormat="1" ht="15"/>
    <row r="230" customFormat="1" ht="15"/>
    <row r="231" customFormat="1" ht="15"/>
    <row r="232" customFormat="1" ht="15"/>
    <row r="233" customFormat="1" ht="15"/>
    <row r="234" customFormat="1" ht="15"/>
    <row r="235" customFormat="1" ht="15"/>
    <row r="236" customFormat="1" ht="15"/>
    <row r="237" customFormat="1" ht="15"/>
    <row r="238" customFormat="1" ht="15"/>
    <row r="239" customFormat="1" ht="15"/>
    <row r="240" customFormat="1" ht="15"/>
    <row r="241" customFormat="1" ht="15"/>
    <row r="242" customFormat="1" ht="15"/>
    <row r="243" customFormat="1" ht="15"/>
    <row r="244" customFormat="1" ht="15"/>
    <row r="245" customFormat="1" ht="15"/>
    <row r="246" customFormat="1" ht="15"/>
    <row r="247" customFormat="1" ht="15"/>
    <row r="248" customFormat="1" ht="15"/>
    <row r="249" customFormat="1" ht="15"/>
    <row r="250" customFormat="1" ht="15"/>
    <row r="251" customFormat="1" ht="15"/>
    <row r="252" customFormat="1" ht="15"/>
    <row r="253" customFormat="1" ht="15"/>
    <row r="254" customFormat="1" ht="15"/>
    <row r="255" customFormat="1" ht="15"/>
    <row r="256" customFormat="1" ht="15"/>
    <row r="257" customFormat="1" ht="15"/>
    <row r="258" customFormat="1" ht="15"/>
    <row r="259" customFormat="1" ht="15"/>
    <row r="260" customFormat="1" ht="15"/>
    <row r="261" customFormat="1" ht="15"/>
    <row r="262" customFormat="1" ht="15"/>
    <row r="263" customFormat="1" ht="15"/>
    <row r="264" customFormat="1" ht="15"/>
    <row r="265" customFormat="1" ht="15"/>
    <row r="266" customFormat="1" ht="15"/>
    <row r="267" customFormat="1" ht="15"/>
    <row r="268" customFormat="1" ht="15"/>
    <row r="269" customFormat="1" ht="15"/>
    <row r="270" customFormat="1" ht="15"/>
    <row r="271" customFormat="1" ht="15"/>
    <row r="272" customFormat="1" ht="15"/>
    <row r="273" customFormat="1" ht="15"/>
    <row r="274" customFormat="1" ht="15"/>
    <row r="275" customFormat="1" ht="15"/>
    <row r="276" customFormat="1" ht="15"/>
    <row r="277" customFormat="1" ht="15"/>
    <row r="278" customFormat="1" ht="15"/>
    <row r="279" customFormat="1" ht="15"/>
    <row r="280" customFormat="1" ht="15"/>
    <row r="281" customFormat="1" ht="15"/>
    <row r="282" customFormat="1" ht="15"/>
    <row r="283" customFormat="1" ht="15"/>
    <row r="284" customFormat="1" ht="15"/>
    <row r="285" customFormat="1" ht="15"/>
    <row r="286" customFormat="1" ht="15"/>
    <row r="287" customFormat="1" ht="15"/>
    <row r="288" customFormat="1" ht="15"/>
    <row r="289" customFormat="1" ht="15"/>
    <row r="290" customFormat="1" ht="15"/>
    <row r="291" customFormat="1" ht="15"/>
    <row r="292" customFormat="1" ht="15"/>
    <row r="293" customFormat="1" ht="15"/>
    <row r="294" customFormat="1" ht="15"/>
    <row r="295" customFormat="1" ht="15"/>
    <row r="296" customFormat="1" ht="15"/>
    <row r="297" customFormat="1" ht="15"/>
    <row r="298" customFormat="1" ht="15"/>
    <row r="299" customFormat="1" ht="15"/>
    <row r="300" customFormat="1" ht="15"/>
    <row r="301" customFormat="1" ht="15"/>
    <row r="302" customFormat="1" ht="15"/>
    <row r="303" customFormat="1" ht="15"/>
    <row r="304" customFormat="1" ht="15"/>
    <row r="305" customFormat="1" ht="15"/>
    <row r="306" customFormat="1" ht="15"/>
    <row r="307" customFormat="1" ht="15"/>
    <row r="308" customFormat="1" ht="15"/>
    <row r="309" customFormat="1" ht="15"/>
    <row r="310" customFormat="1" ht="15"/>
    <row r="311" customFormat="1" ht="15"/>
    <row r="312" customFormat="1" ht="15"/>
    <row r="313" customFormat="1" ht="15"/>
    <row r="314" customFormat="1" ht="15"/>
    <row r="315" customFormat="1" ht="15"/>
    <row r="316" customFormat="1" ht="15"/>
    <row r="317" customFormat="1" ht="15"/>
    <row r="318" customFormat="1" ht="15"/>
    <row r="319" customFormat="1" ht="15"/>
    <row r="320" customFormat="1" ht="15"/>
    <row r="321" customFormat="1" ht="15"/>
    <row r="322" customFormat="1" ht="15"/>
    <row r="323" customFormat="1" ht="15"/>
    <row r="324" customFormat="1" ht="15"/>
    <row r="325" customFormat="1" ht="15"/>
    <row r="326" customFormat="1" ht="15"/>
    <row r="327" customFormat="1" ht="15"/>
    <row r="328" customFormat="1" ht="15"/>
    <row r="329" customFormat="1" ht="15"/>
    <row r="330" customFormat="1" ht="15"/>
    <row r="331" customFormat="1" ht="15"/>
    <row r="332" customFormat="1" ht="15"/>
    <row r="333" customFormat="1" ht="15"/>
    <row r="334" customFormat="1" ht="15"/>
    <row r="335" customFormat="1" ht="15"/>
    <row r="336" customFormat="1" ht="15"/>
    <row r="337" customFormat="1" ht="15"/>
    <row r="338" customFormat="1" ht="15"/>
    <row r="339" customFormat="1" ht="15"/>
    <row r="340" customFormat="1" ht="15"/>
    <row r="341" customFormat="1" ht="15"/>
    <row r="342" customFormat="1" ht="15"/>
    <row r="343" customFormat="1" ht="15"/>
    <row r="344" customFormat="1" ht="15"/>
    <row r="345" customFormat="1" ht="15"/>
    <row r="346" customFormat="1" ht="15"/>
    <row r="347" customFormat="1" ht="15"/>
    <row r="348" customFormat="1" ht="15"/>
    <row r="349" customFormat="1" ht="15"/>
    <row r="350" customFormat="1" ht="15"/>
    <row r="351" customFormat="1" ht="15"/>
    <row r="352" customFormat="1" ht="15"/>
    <row r="353" customFormat="1" ht="15"/>
    <row r="354" customFormat="1" ht="15"/>
    <row r="355" customFormat="1" ht="15"/>
    <row r="356" customFormat="1" ht="15"/>
    <row r="357" customFormat="1" ht="15"/>
    <row r="358" customFormat="1" ht="15"/>
    <row r="359" customFormat="1" ht="15"/>
    <row r="360" customFormat="1" ht="15"/>
    <row r="361" customFormat="1" ht="15"/>
    <row r="362" customFormat="1" ht="15"/>
    <row r="363" customFormat="1" ht="15"/>
    <row r="364" customFormat="1" ht="15"/>
    <row r="365" customFormat="1" ht="15"/>
    <row r="366" customFormat="1" ht="15"/>
    <row r="367" customFormat="1" ht="15"/>
    <row r="368" customFormat="1" ht="15"/>
    <row r="369" customFormat="1" ht="15"/>
    <row r="370" customFormat="1" ht="15"/>
    <row r="371" customFormat="1" ht="15"/>
    <row r="372" customFormat="1" ht="15"/>
    <row r="373" customFormat="1" ht="15"/>
    <row r="374" customFormat="1" ht="15"/>
    <row r="375" customFormat="1" ht="15"/>
    <row r="376" customFormat="1" ht="15"/>
    <row r="377" customFormat="1" ht="15"/>
    <row r="378" customFormat="1" ht="15"/>
    <row r="379" customFormat="1" ht="15"/>
    <row r="380" customFormat="1" ht="15"/>
    <row r="381" customFormat="1" ht="15"/>
    <row r="382" customFormat="1" ht="15"/>
    <row r="383" customFormat="1" ht="15"/>
    <row r="384" customFormat="1" ht="15"/>
    <row r="385" customFormat="1" ht="15"/>
    <row r="386" customFormat="1" ht="15"/>
    <row r="387" customFormat="1" ht="15"/>
    <row r="388" customFormat="1" ht="15"/>
    <row r="389" customFormat="1" ht="15"/>
    <row r="390" customFormat="1" ht="15"/>
    <row r="391" customFormat="1" ht="15"/>
    <row r="392" customFormat="1" ht="15"/>
    <row r="393" customFormat="1" ht="15"/>
    <row r="394" customFormat="1" ht="15"/>
    <row r="395" customFormat="1" ht="15"/>
    <row r="396" customFormat="1" ht="15"/>
    <row r="397" customFormat="1" ht="15"/>
    <row r="398" customFormat="1" ht="15"/>
    <row r="399" customFormat="1" ht="15"/>
    <row r="400" customFormat="1" ht="15"/>
    <row r="401" customFormat="1" ht="15"/>
    <row r="402" customFormat="1" ht="15"/>
    <row r="403" customFormat="1" ht="15"/>
    <row r="404" customFormat="1" ht="15"/>
    <row r="405" customFormat="1" ht="15"/>
    <row r="406" customFormat="1" ht="15"/>
    <row r="407" customFormat="1" ht="15"/>
    <row r="408" customFormat="1" ht="15"/>
    <row r="409" customFormat="1" ht="15"/>
    <row r="410" customFormat="1" ht="15"/>
    <row r="411" customFormat="1" ht="15"/>
    <row r="412" customFormat="1" ht="15"/>
    <row r="413" customFormat="1" ht="15"/>
    <row r="414" customFormat="1" ht="15"/>
    <row r="415" customFormat="1" ht="15"/>
    <row r="416" customFormat="1" ht="15"/>
    <row r="417" customFormat="1" ht="15"/>
    <row r="418" customFormat="1" ht="15"/>
    <row r="419" customFormat="1" ht="15"/>
    <row r="420" customFormat="1" ht="15"/>
    <row r="421" customFormat="1" ht="15"/>
    <row r="422" customFormat="1" ht="15"/>
    <row r="423" customFormat="1" ht="15"/>
    <row r="424" customFormat="1" ht="15"/>
    <row r="425" customFormat="1" ht="15"/>
    <row r="426" customFormat="1" ht="15"/>
    <row r="427" customFormat="1" ht="15"/>
    <row r="428" customFormat="1" ht="15"/>
    <row r="429" customFormat="1" ht="15"/>
    <row r="430" customFormat="1" ht="15"/>
    <row r="431" customFormat="1" ht="15"/>
    <row r="432" customFormat="1" ht="15"/>
    <row r="433" customFormat="1" ht="15"/>
    <row r="434" customFormat="1" ht="15"/>
    <row r="435" customFormat="1" ht="15"/>
    <row r="436" customFormat="1" ht="15"/>
    <row r="437" customFormat="1" ht="15"/>
    <row r="438" customFormat="1" ht="15"/>
    <row r="439" customFormat="1" ht="15"/>
    <row r="440" customFormat="1" ht="15"/>
    <row r="441" customFormat="1" ht="15"/>
    <row r="442" customFormat="1" ht="15"/>
    <row r="443" customFormat="1" ht="15"/>
    <row r="444" customFormat="1" ht="15"/>
    <row r="445" customFormat="1" ht="15"/>
    <row r="446" customFormat="1" ht="15"/>
    <row r="447" customFormat="1" ht="15"/>
    <row r="448" customFormat="1" ht="15"/>
    <row r="449" customFormat="1" ht="15"/>
    <row r="450" customFormat="1" ht="15"/>
    <row r="451" customFormat="1" ht="15"/>
    <row r="452" customFormat="1" ht="15"/>
    <row r="453" customFormat="1" ht="15"/>
    <row r="454" customFormat="1" ht="15"/>
    <row r="455" customFormat="1" ht="15"/>
    <row r="456" customFormat="1" ht="15"/>
    <row r="457" customFormat="1" ht="15"/>
    <row r="458" customFormat="1" ht="15"/>
    <row r="459" customFormat="1" ht="15"/>
    <row r="460" customFormat="1" ht="15"/>
    <row r="461" customFormat="1" ht="15"/>
    <row r="462" customFormat="1" ht="15"/>
    <row r="463" customFormat="1" ht="15"/>
    <row r="464" customFormat="1" ht="15"/>
    <row r="465" customFormat="1" ht="15"/>
    <row r="466" customFormat="1" ht="15"/>
    <row r="467" customFormat="1" ht="15"/>
    <row r="468" customFormat="1" ht="15"/>
    <row r="469" customFormat="1" ht="15"/>
    <row r="470" customFormat="1" ht="15"/>
    <row r="471" customFormat="1" ht="15"/>
    <row r="472" customFormat="1" ht="15"/>
    <row r="473" customFormat="1" ht="15"/>
    <row r="474" customFormat="1" ht="15"/>
    <row r="475" customFormat="1" ht="15"/>
    <row r="476" customFormat="1" ht="15"/>
    <row r="477" customFormat="1" ht="15"/>
    <row r="478" customFormat="1" ht="15"/>
    <row r="479" customFormat="1" ht="15"/>
    <row r="480" customFormat="1" ht="15"/>
    <row r="481" customFormat="1" ht="15"/>
    <row r="482" customFormat="1" ht="15"/>
    <row r="483" customFormat="1" ht="15"/>
    <row r="484" customFormat="1" ht="15"/>
    <row r="485" customFormat="1" ht="15"/>
    <row r="486" customFormat="1" ht="15"/>
    <row r="487" customFormat="1" ht="15"/>
    <row r="488" customFormat="1" ht="15"/>
    <row r="489" customFormat="1" ht="15"/>
    <row r="490" customFormat="1" ht="15"/>
    <row r="491" customFormat="1" ht="15"/>
    <row r="492" customFormat="1" ht="15"/>
    <row r="493" customFormat="1" ht="15"/>
    <row r="494" customFormat="1" ht="15"/>
    <row r="495" customFormat="1" ht="15"/>
    <row r="496" customFormat="1" ht="15"/>
    <row r="497" customFormat="1" ht="15"/>
    <row r="498" customFormat="1" ht="15"/>
    <row r="499" customFormat="1" ht="15"/>
    <row r="500" customFormat="1" ht="15"/>
    <row r="501" customFormat="1" ht="15"/>
    <row r="502" customFormat="1" ht="15"/>
    <row r="503" customFormat="1" ht="15"/>
    <row r="504" customFormat="1" ht="15"/>
    <row r="505" customFormat="1" ht="15"/>
    <row r="506" customFormat="1" ht="15"/>
    <row r="507" customFormat="1" ht="15"/>
    <row r="508" customFormat="1" ht="15"/>
    <row r="509" customFormat="1" ht="15"/>
    <row r="510" customFormat="1" ht="15"/>
    <row r="511" customFormat="1" ht="15"/>
    <row r="512" customFormat="1" ht="15"/>
    <row r="513" customFormat="1" ht="15"/>
    <row r="514" customFormat="1" ht="15"/>
    <row r="515" customFormat="1" ht="15"/>
    <row r="516" customFormat="1" ht="15"/>
    <row r="517" customFormat="1" ht="15"/>
    <row r="518" customFormat="1" ht="15"/>
    <row r="519" customFormat="1" ht="15"/>
    <row r="520" customFormat="1" ht="15"/>
    <row r="521" customFormat="1" ht="15"/>
    <row r="522" customFormat="1" ht="15"/>
    <row r="523" customFormat="1" ht="15"/>
    <row r="524" customFormat="1" ht="15"/>
    <row r="525" customFormat="1" ht="15"/>
    <row r="526" customFormat="1" ht="15"/>
    <row r="527" customFormat="1" ht="15"/>
    <row r="528" customFormat="1" ht="15"/>
    <row r="529" customFormat="1" ht="15"/>
    <row r="530" customFormat="1" ht="15"/>
    <row r="531" customFormat="1" ht="15"/>
    <row r="532" customFormat="1" ht="15"/>
    <row r="533" customFormat="1" ht="15"/>
    <row r="534" customFormat="1" ht="15"/>
  </sheetData>
  <mergeCells count="1">
    <mergeCell ref="A1:G1"/>
  </mergeCells>
  <pageMargins left="0.7" right="0.7" top="0.75" bottom="0.75" header="0.3" footer="0.3"/>
  <pageSetup paperSize="9" orientation="portrait"/>
  <tableParts count="1">
    <tablePart r:id="rId1"/>
  </tablePart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AJ1005"/>
  <sheetViews>
    <sheetView workbookViewId="0">
      <pane xSplit="5" ySplit="9" topLeftCell="N10" activePane="bottomRight" state="frozen"/>
      <selection activeCell="C60" sqref="C60:F60"/>
      <selection pane="topRight" activeCell="C60" sqref="C60:F60"/>
      <selection pane="bottomLeft" activeCell="C60" sqref="C60:F60"/>
      <selection pane="bottomRight" activeCell="C60" sqref="C60:F60"/>
    </sheetView>
  </sheetViews>
  <sheetFormatPr defaultColWidth="0" defaultRowHeight="15.75"/>
  <cols>
    <col min="1" max="2" width="3.28515625" style="59" customWidth="1"/>
    <col min="3" max="3" width="3.28515625" style="544" customWidth="1"/>
    <col min="4" max="4" width="14.28515625" style="60" customWidth="1"/>
    <col min="5" max="5" width="38.85546875" style="59" customWidth="1"/>
    <col min="6" max="7" width="15" style="59" hidden="1" customWidth="1"/>
    <col min="8" max="8" width="16" style="59" hidden="1" customWidth="1"/>
    <col min="9" max="11" width="15" style="59" hidden="1" customWidth="1"/>
    <col min="12" max="12" width="16" style="59" hidden="1" customWidth="1"/>
    <col min="13" max="13" width="12.85546875" style="489" hidden="1" customWidth="1"/>
    <col min="14" max="14" width="16" style="490" customWidth="1"/>
    <col min="15" max="15" width="14.42578125" style="243" customWidth="1"/>
    <col min="16" max="18" width="11.85546875" style="64" customWidth="1"/>
    <col min="19" max="19" width="12.140625" style="490" bestFit="1" customWidth="1"/>
    <col min="20" max="20" width="12.140625" style="64" bestFit="1" customWidth="1"/>
    <col min="21" max="21" width="12.42578125" style="64" bestFit="1" customWidth="1"/>
    <col min="22" max="22" width="11.140625" style="64" bestFit="1" customWidth="1"/>
    <col min="23" max="23" width="12.7109375" style="490" customWidth="1"/>
    <col min="24" max="24" width="12.7109375" style="244" customWidth="1"/>
    <col min="25" max="26" width="12.7109375" style="59" customWidth="1"/>
    <col min="27" max="27" width="14.140625" style="490" bestFit="1" customWidth="1"/>
    <col min="28" max="28" width="14.140625" style="244" bestFit="1" customWidth="1"/>
    <col min="29" max="30" width="14.140625" style="59" bestFit="1" customWidth="1"/>
    <col min="31" max="36" width="16.42578125" style="59" customWidth="1"/>
    <col min="37" max="16384" width="16.42578125" style="59" hidden="1"/>
  </cols>
  <sheetData>
    <row r="2" spans="1:36">
      <c r="O2" s="553"/>
    </row>
    <row r="3" spans="1:36">
      <c r="E3" s="61"/>
      <c r="O3" s="633">
        <f>O11</f>
        <v>9373705</v>
      </c>
      <c r="Q3" s="589">
        <f>T3+X3+AB3-(O3*3)</f>
        <v>16360274.540960953</v>
      </c>
      <c r="S3" s="601"/>
      <c r="T3" s="633">
        <f>T11</f>
        <v>11594242.637264952</v>
      </c>
      <c r="X3" s="633">
        <f>X11</f>
        <v>14506945.704942239</v>
      </c>
      <c r="AB3" s="633">
        <f>AB11</f>
        <v>18380201.198753763</v>
      </c>
    </row>
    <row r="4" spans="1:36">
      <c r="D4" s="65" t="s">
        <v>78</v>
      </c>
      <c r="E4" s="61"/>
      <c r="Q4" s="589">
        <f>Q3/2.5</f>
        <v>6544109.8163843807</v>
      </c>
      <c r="S4" s="601"/>
    </row>
    <row r="5" spans="1:36">
      <c r="D5" s="66"/>
      <c r="E5" s="61"/>
      <c r="H5" s="59">
        <v>2.5</v>
      </c>
      <c r="L5" s="59">
        <v>2.5</v>
      </c>
      <c r="S5" s="601"/>
    </row>
    <row r="6" spans="1:36">
      <c r="D6" s="65" t="s">
        <v>79</v>
      </c>
      <c r="E6" s="61"/>
      <c r="M6" s="492"/>
    </row>
    <row r="7" spans="1:36" ht="16.5" thickBot="1">
      <c r="E7" s="61"/>
    </row>
    <row r="8" spans="1:36">
      <c r="D8" s="970" t="s">
        <v>81</v>
      </c>
      <c r="E8" s="972" t="s">
        <v>82</v>
      </c>
      <c r="F8" s="967" t="s">
        <v>83</v>
      </c>
      <c r="G8" s="967"/>
      <c r="H8" s="967"/>
      <c r="I8" s="967"/>
      <c r="J8" s="967" t="s">
        <v>847</v>
      </c>
      <c r="K8" s="967"/>
      <c r="L8" s="967"/>
      <c r="M8" s="968" t="s">
        <v>1127</v>
      </c>
      <c r="N8" s="955">
        <v>2019</v>
      </c>
      <c r="O8" s="956"/>
      <c r="P8" s="956"/>
      <c r="Q8" s="956"/>
      <c r="R8" s="957"/>
      <c r="S8" s="958">
        <v>2020</v>
      </c>
      <c r="T8" s="959"/>
      <c r="U8" s="959"/>
      <c r="V8" s="960"/>
      <c r="W8" s="961">
        <v>2021</v>
      </c>
      <c r="X8" s="962"/>
      <c r="Y8" s="962"/>
      <c r="Z8" s="963"/>
      <c r="AA8" s="964">
        <v>2022</v>
      </c>
      <c r="AB8" s="965"/>
      <c r="AC8" s="965"/>
      <c r="AD8" s="966"/>
      <c r="AE8" s="950" t="s">
        <v>903</v>
      </c>
      <c r="AF8" s="951"/>
      <c r="AG8" s="951"/>
      <c r="AH8" s="951"/>
    </row>
    <row r="9" spans="1:36" ht="25.5">
      <c r="D9" s="971"/>
      <c r="E9" s="973"/>
      <c r="F9" s="507" t="s">
        <v>86</v>
      </c>
      <c r="G9" s="507" t="s">
        <v>87</v>
      </c>
      <c r="H9" s="507" t="s">
        <v>88</v>
      </c>
      <c r="I9" s="507" t="s">
        <v>89</v>
      </c>
      <c r="J9" s="507" t="s">
        <v>86</v>
      </c>
      <c r="K9" s="507" t="s">
        <v>87</v>
      </c>
      <c r="L9" s="507" t="s">
        <v>88</v>
      </c>
      <c r="M9" s="969"/>
      <c r="N9" s="505" t="s">
        <v>4</v>
      </c>
      <c r="O9" s="506" t="s">
        <v>521</v>
      </c>
      <c r="P9" s="509" t="s">
        <v>522</v>
      </c>
      <c r="Q9" s="504" t="s">
        <v>845</v>
      </c>
      <c r="R9" s="508" t="s">
        <v>1128</v>
      </c>
      <c r="S9" s="505" t="s">
        <v>4</v>
      </c>
      <c r="T9" s="509" t="s">
        <v>521</v>
      </c>
      <c r="U9" s="509" t="s">
        <v>522</v>
      </c>
      <c r="V9" s="504" t="s">
        <v>845</v>
      </c>
      <c r="W9" s="505" t="s">
        <v>4</v>
      </c>
      <c r="X9" s="509" t="s">
        <v>521</v>
      </c>
      <c r="Y9" s="509" t="s">
        <v>522</v>
      </c>
      <c r="Z9" s="504" t="s">
        <v>845</v>
      </c>
      <c r="AA9" s="505" t="s">
        <v>4</v>
      </c>
      <c r="AB9" s="509" t="s">
        <v>521</v>
      </c>
      <c r="AC9" s="509" t="s">
        <v>522</v>
      </c>
      <c r="AD9" s="504" t="s">
        <v>845</v>
      </c>
      <c r="AE9" s="167" t="s">
        <v>4</v>
      </c>
      <c r="AF9" s="167" t="s">
        <v>521</v>
      </c>
      <c r="AG9" s="167" t="s">
        <v>522</v>
      </c>
      <c r="AH9" s="167" t="s">
        <v>845</v>
      </c>
    </row>
    <row r="10" spans="1:36" s="84" customFormat="1" ht="15" customHeight="1">
      <c r="A10" s="64" t="s">
        <v>4</v>
      </c>
      <c r="B10" s="64" t="s">
        <v>4</v>
      </c>
      <c r="C10" s="555">
        <v>5</v>
      </c>
      <c r="D10" s="78">
        <v>1</v>
      </c>
      <c r="E10" s="79" t="s">
        <v>90</v>
      </c>
      <c r="F10" s="80">
        <f>F11+F23</f>
        <v>8779198.4762996789</v>
      </c>
      <c r="G10" s="80">
        <f>G11+G23</f>
        <v>10201917.566970427</v>
      </c>
      <c r="H10" s="80">
        <f>H11+H23</f>
        <v>11531108.528538151</v>
      </c>
      <c r="I10" s="80">
        <f>I11+I23</f>
        <v>30512224.571808256</v>
      </c>
      <c r="J10" s="498">
        <v>21947996.190749198</v>
      </c>
      <c r="K10" s="498">
        <v>25504793.917426065</v>
      </c>
      <c r="L10" s="498">
        <v>28827771.321345378</v>
      </c>
      <c r="M10" s="491">
        <f t="shared" ref="M10:M16" si="0">-1+N10/L10</f>
        <v>-0.29903018460950326</v>
      </c>
      <c r="N10" s="617">
        <f>SUBTOTAL(9,N11:N29)</f>
        <v>20207397.541242927</v>
      </c>
      <c r="O10" s="618">
        <f t="shared" ref="O10:AD10" si="1">SUBTOTAL(9,O11:O29)</f>
        <v>12781018</v>
      </c>
      <c r="P10" s="618">
        <f t="shared" si="1"/>
        <v>7651379.5412429264</v>
      </c>
      <c r="Q10" s="618">
        <f t="shared" si="1"/>
        <v>45000</v>
      </c>
      <c r="R10" s="619">
        <f t="shared" si="1"/>
        <v>3825689.7706214632</v>
      </c>
      <c r="S10" s="617">
        <f>SUBTOTAL(9,S11:S29)</f>
        <v>22221508.161391426</v>
      </c>
      <c r="T10" s="618">
        <f t="shared" si="1"/>
        <v>15452502.637264952</v>
      </c>
      <c r="U10" s="618">
        <f t="shared" si="1"/>
        <v>6636281.5241264747</v>
      </c>
      <c r="V10" s="618">
        <f t="shared" si="1"/>
        <v>132724</v>
      </c>
      <c r="W10" s="617">
        <f t="shared" si="1"/>
        <v>23161238.419531144</v>
      </c>
      <c r="X10" s="618">
        <f t="shared" si="1"/>
        <v>18269335.204942241</v>
      </c>
      <c r="Y10" s="618">
        <f t="shared" si="1"/>
        <v>4759179.2145889038</v>
      </c>
      <c r="Z10" s="618">
        <f t="shared" si="1"/>
        <v>132724</v>
      </c>
      <c r="AA10" s="617">
        <f t="shared" si="1"/>
        <v>23946719.165908352</v>
      </c>
      <c r="AB10" s="618">
        <f t="shared" si="1"/>
        <v>22197050.698753763</v>
      </c>
      <c r="AC10" s="618">
        <f t="shared" si="1"/>
        <v>1440292.3859045857</v>
      </c>
      <c r="AD10" s="619">
        <f t="shared" si="1"/>
        <v>309376.08124999999</v>
      </c>
      <c r="AE10" s="603">
        <f>SUMIF($N$9:$AD$9,$AE$9,N10:AD10)</f>
        <v>89536863.288073838</v>
      </c>
      <c r="AF10" s="603">
        <f>SUMIF($N$9:$AD$9,$AF$9,N10:AD10)</f>
        <v>68699906.540960953</v>
      </c>
      <c r="AG10" s="603">
        <f>SUMIF($N$9:$AD$9,$AG$9,N10:AD10)</f>
        <v>20487132.665862888</v>
      </c>
      <c r="AH10" s="603">
        <f>SUMIF($N$9:$AD$9,$AH$9,N10:AD10)</f>
        <v>619824.08125000005</v>
      </c>
      <c r="AI10"/>
    </row>
    <row r="11" spans="1:36" ht="39">
      <c r="A11" s="59" t="s">
        <v>907</v>
      </c>
      <c r="B11" s="59" t="s">
        <v>907</v>
      </c>
      <c r="C11" s="556" t="s">
        <v>907</v>
      </c>
      <c r="D11" s="86" t="s">
        <v>91</v>
      </c>
      <c r="E11" s="104" t="s">
        <v>92</v>
      </c>
      <c r="F11" s="104">
        <v>7197121.4541401938</v>
      </c>
      <c r="G11" s="104">
        <v>8530010.1255529467</v>
      </c>
      <c r="H11" s="104">
        <v>9734163.2506356798</v>
      </c>
      <c r="I11" s="104">
        <v>25461294.830328822</v>
      </c>
      <c r="J11" s="500">
        <v>17992803.635350484</v>
      </c>
      <c r="K11" s="500">
        <v>21325025.313882366</v>
      </c>
      <c r="L11" s="500">
        <v>24335408.126589201</v>
      </c>
      <c r="M11" s="491">
        <f t="shared" si="0"/>
        <v>-0.29854948589944053</v>
      </c>
      <c r="N11" s="620">
        <f t="shared" ref="N11:AD11" si="2">SUBTOTAL(9,N12:N22)</f>
        <v>17070084.541242927</v>
      </c>
      <c r="O11" s="621">
        <f>SUBTOTAL(9,O12:O22)</f>
        <v>9373705</v>
      </c>
      <c r="P11" s="621">
        <f t="shared" si="2"/>
        <v>7651379.5412429264</v>
      </c>
      <c r="Q11" s="621">
        <f t="shared" si="2"/>
        <v>45000</v>
      </c>
      <c r="R11" s="622">
        <f t="shared" si="2"/>
        <v>3825689.7706214632</v>
      </c>
      <c r="S11" s="620">
        <f>SUBTOTAL(9,S12:S22)</f>
        <v>18363248.161391426</v>
      </c>
      <c r="T11" s="621">
        <f t="shared" si="2"/>
        <v>11594242.637264952</v>
      </c>
      <c r="U11" s="621">
        <f t="shared" si="2"/>
        <v>6636281.5241264747</v>
      </c>
      <c r="V11" s="621">
        <f>SUBTOTAL(9,V12:V22)</f>
        <v>132724</v>
      </c>
      <c r="W11" s="620">
        <f t="shared" si="2"/>
        <v>19398848.919531144</v>
      </c>
      <c r="X11" s="621">
        <f t="shared" si="2"/>
        <v>14506945.704942239</v>
      </c>
      <c r="Y11" s="621">
        <f t="shared" si="2"/>
        <v>4759179.2145889038</v>
      </c>
      <c r="Z11" s="622">
        <f t="shared" si="2"/>
        <v>132724</v>
      </c>
      <c r="AA11" s="620">
        <f t="shared" si="2"/>
        <v>20129869.665908352</v>
      </c>
      <c r="AB11" s="621">
        <f>SUBTOTAL(9,AB12:AB22)</f>
        <v>18380201.198753763</v>
      </c>
      <c r="AC11" s="621">
        <f t="shared" si="2"/>
        <v>1440292.3859045857</v>
      </c>
      <c r="AD11" s="622">
        <f t="shared" si="2"/>
        <v>309376.08124999999</v>
      </c>
      <c r="AE11" s="561">
        <f>SUMIF($N$9:$AD$9,$AE$9,N11:AD11)</f>
        <v>74962051.288073838</v>
      </c>
      <c r="AF11" s="561">
        <f>SUMIF($N$9:$AD$9,$AF$9,N11:AD11)</f>
        <v>53855094.540960953</v>
      </c>
      <c r="AG11" s="561">
        <f>SUMIF($N$9:$AD$9,$AG$9,N11:AD11)</f>
        <v>20487132.665862888</v>
      </c>
      <c r="AH11" s="561">
        <f>SUMIF($N$9:$AD$9,$AH$9,N11:AD11)</f>
        <v>619824.08125000005</v>
      </c>
      <c r="AI11"/>
    </row>
    <row r="12" spans="1:36" ht="15">
      <c r="A12" s="59">
        <v>1</v>
      </c>
      <c r="B12" s="59" t="s">
        <v>916</v>
      </c>
      <c r="C12" s="557">
        <v>1</v>
      </c>
      <c r="D12" s="92" t="s">
        <v>93</v>
      </c>
      <c r="E12" s="109" t="s">
        <v>94</v>
      </c>
      <c r="F12" s="94">
        <v>1787056.0645102034</v>
      </c>
      <c r="G12" s="94">
        <v>1842815.412468106</v>
      </c>
      <c r="H12" s="94">
        <v>1982072.3307817574</v>
      </c>
      <c r="I12" s="94">
        <v>5611943.8077600673</v>
      </c>
      <c r="J12" s="512">
        <v>11169100.403188772</v>
      </c>
      <c r="K12" s="512">
        <v>11517596.327925662</v>
      </c>
      <c r="L12" s="512">
        <v>12387952.067385985</v>
      </c>
      <c r="M12" s="491">
        <f t="shared" si="0"/>
        <v>-0.60525521813646077</v>
      </c>
      <c r="N12" s="623">
        <f>SUM(O12:Q12)</f>
        <v>4890079.4365762603</v>
      </c>
      <c r="O12" s="624">
        <v>0</v>
      </c>
      <c r="P12" s="624">
        <f>'Harm Reduction'!D9</f>
        <v>4890079.4365762603</v>
      </c>
      <c r="Q12" s="624">
        <v>0</v>
      </c>
      <c r="R12" s="625">
        <f>P12/2</f>
        <v>2445039.7182881301</v>
      </c>
      <c r="S12" s="623">
        <f>SUM(T12:V12)</f>
        <v>5007036.3737580925</v>
      </c>
      <c r="T12" s="624">
        <f>'Harm Reduction'!D10*0.2</f>
        <v>1001407.2747516185</v>
      </c>
      <c r="U12" s="624">
        <f>'Harm Reduction'!D10*0.8</f>
        <v>4005629.099006474</v>
      </c>
      <c r="V12" s="625"/>
      <c r="W12" s="623">
        <f>SUM(X12:Z12)</f>
        <v>5124302.3891644757</v>
      </c>
      <c r="X12" s="624">
        <f>'Harm Reduction'!D11*0.5</f>
        <v>2562151.1945822379</v>
      </c>
      <c r="Y12" s="624">
        <f>'Harm Reduction'!D11*0.5</f>
        <v>2562151.1945822379</v>
      </c>
      <c r="Z12" s="625"/>
      <c r="AA12" s="623">
        <f>SUM(AB12:AD12)</f>
        <v>5229279.9205416832</v>
      </c>
      <c r="AB12" s="624">
        <f>Table42[[#This Row],[Total]]*0.85</f>
        <v>4444887.932460431</v>
      </c>
      <c r="AC12" s="624">
        <f>Table42[[#This Row],[Total]]*0.15</f>
        <v>784391.98808125255</v>
      </c>
      <c r="AD12" s="624"/>
      <c r="AE12" s="540">
        <f t="shared" ref="AE12:AE65" si="3">SUMIF($N$9:$AD$9,$AE$9,N12:AD12)</f>
        <v>20250698.120040514</v>
      </c>
      <c r="AF12" s="540">
        <f t="shared" ref="AF12:AF65" si="4">SUMIF($N$9:$AD$9,$AF$9,N12:AD12)</f>
        <v>8008446.4017942874</v>
      </c>
      <c r="AG12" s="540">
        <f t="shared" ref="AG12:AG65" si="5">SUMIF($N$9:$AD$9,$AG$9,N12:AD12)</f>
        <v>12242251.718246223</v>
      </c>
      <c r="AH12" s="540">
        <f t="shared" ref="AH12:AH65" si="6">SUMIF($N$9:$AD$9,$AH$9,N12:AD12)</f>
        <v>0</v>
      </c>
      <c r="AI12"/>
    </row>
    <row r="13" spans="1:36" ht="26.25">
      <c r="A13" s="59">
        <v>2</v>
      </c>
      <c r="B13" s="59" t="s">
        <v>921</v>
      </c>
      <c r="C13" s="557">
        <v>1</v>
      </c>
      <c r="D13" s="92" t="s">
        <v>95</v>
      </c>
      <c r="E13" s="93" t="s">
        <v>96</v>
      </c>
      <c r="F13" s="94">
        <v>4450684.2443581643</v>
      </c>
      <c r="G13" s="94">
        <v>5604043.1028059134</v>
      </c>
      <c r="H13" s="94">
        <v>6558939.2546445811</v>
      </c>
      <c r="I13" s="94">
        <v>16613666.60180866</v>
      </c>
      <c r="J13" s="512">
        <v>27816776.527238525</v>
      </c>
      <c r="K13" s="512">
        <v>35025269.392536961</v>
      </c>
      <c r="L13" s="512">
        <v>40993370.341528632</v>
      </c>
      <c r="M13" s="491">
        <f t="shared" si="0"/>
        <v>-0.77298768258211525</v>
      </c>
      <c r="N13" s="623">
        <f t="shared" ref="N13:N22" si="7">SUM(O13:Q13)</f>
        <v>9306000</v>
      </c>
      <c r="O13" s="624">
        <f>'OST+'!$D$3</f>
        <v>9306000</v>
      </c>
      <c r="P13" s="624"/>
      <c r="Q13" s="624">
        <v>0</v>
      </c>
      <c r="R13" s="625"/>
      <c r="S13" s="623">
        <f t="shared" ref="S13:S22" si="8">SUM(T13:V13)</f>
        <v>9936000</v>
      </c>
      <c r="T13" s="624">
        <f>'OST+'!$E$3</f>
        <v>9936000</v>
      </c>
      <c r="U13" s="624"/>
      <c r="V13" s="625"/>
      <c r="W13" s="623">
        <f t="shared" ref="W13:W22" si="9">SUM(X13:Z13)</f>
        <v>10586000</v>
      </c>
      <c r="X13" s="624">
        <f>'OST+'!F3</f>
        <v>10586000</v>
      </c>
      <c r="Y13" s="624"/>
      <c r="Z13" s="625"/>
      <c r="AA13" s="623">
        <f t="shared" ref="AA13:AA22" si="10">SUM(AB13:AD13)</f>
        <v>11106000</v>
      </c>
      <c r="AB13" s="624">
        <f>'OST+'!$G$3</f>
        <v>11106000</v>
      </c>
      <c r="AC13" s="624"/>
      <c r="AD13" s="625"/>
      <c r="AE13" s="540">
        <f t="shared" si="3"/>
        <v>40934000</v>
      </c>
      <c r="AF13" s="540">
        <f t="shared" si="4"/>
        <v>40934000</v>
      </c>
      <c r="AG13" s="540">
        <f t="shared" si="5"/>
        <v>0</v>
      </c>
      <c r="AH13" s="540">
        <f t="shared" si="6"/>
        <v>0</v>
      </c>
      <c r="AI13"/>
    </row>
    <row r="14" spans="1:36" ht="15">
      <c r="A14" s="59">
        <v>1</v>
      </c>
      <c r="B14" s="59" t="s">
        <v>917</v>
      </c>
      <c r="C14" s="557">
        <v>1</v>
      </c>
      <c r="D14" s="92" t="s">
        <v>97</v>
      </c>
      <c r="E14" s="517" t="s">
        <v>98</v>
      </c>
      <c r="F14" s="94">
        <v>513836.69010991731</v>
      </c>
      <c r="G14" s="94">
        <v>653024.63854172791</v>
      </c>
      <c r="H14" s="94">
        <v>748215.54545273236</v>
      </c>
      <c r="I14" s="94">
        <v>1915076.8741043776</v>
      </c>
      <c r="J14" s="512">
        <v>3211479.3131869836</v>
      </c>
      <c r="K14" s="512">
        <v>4081403.9908857993</v>
      </c>
      <c r="L14" s="512">
        <v>4676347.1590795778</v>
      </c>
      <c r="M14" s="491">
        <f t="shared" si="0"/>
        <v>-0.66467404978220046</v>
      </c>
      <c r="N14" s="623">
        <f t="shared" si="7"/>
        <v>1568100.5546666668</v>
      </c>
      <c r="O14" s="624">
        <v>0</v>
      </c>
      <c r="P14" s="624">
        <f>'MSM&amp;CSW'!E37</f>
        <v>1568100.5546666668</v>
      </c>
      <c r="Q14" s="624">
        <v>0</v>
      </c>
      <c r="R14" s="625">
        <f>P14/2</f>
        <v>784050.27733333339</v>
      </c>
      <c r="S14" s="623">
        <f t="shared" si="8"/>
        <v>1746653.6101333336</v>
      </c>
      <c r="T14" s="624">
        <f>'MSM&amp;CSW'!F37*0.1</f>
        <v>174665.36101333337</v>
      </c>
      <c r="U14" s="624">
        <f>'MSM&amp;CSW'!F37*0.9</f>
        <v>1571988.2491200003</v>
      </c>
      <c r="V14" s="625"/>
      <c r="W14" s="623">
        <f t="shared" si="9"/>
        <v>1835930.1378666665</v>
      </c>
      <c r="X14" s="624">
        <f>'MSM&amp;CSW'!G37*0.3</f>
        <v>550779.04136000003</v>
      </c>
      <c r="Y14" s="624">
        <f>'MSM&amp;CSW'!G37*0.7</f>
        <v>1285151.0965066666</v>
      </c>
      <c r="Z14" s="625"/>
      <c r="AA14" s="623">
        <f t="shared" si="10"/>
        <v>1852505.1378666668</v>
      </c>
      <c r="AB14" s="624">
        <f>'MSM&amp;CSW'!H37*0.8</f>
        <v>1482004.1102933334</v>
      </c>
      <c r="AC14" s="624">
        <f>'MSM&amp;CSW'!H37*0.2</f>
        <v>370501.02757333335</v>
      </c>
      <c r="AD14" s="624"/>
      <c r="AE14" s="540">
        <f t="shared" si="3"/>
        <v>7003189.4405333335</v>
      </c>
      <c r="AF14" s="540">
        <f t="shared" si="4"/>
        <v>2207448.5126666669</v>
      </c>
      <c r="AG14" s="540">
        <f t="shared" si="5"/>
        <v>4795740.9278666666</v>
      </c>
      <c r="AH14" s="540">
        <f t="shared" si="6"/>
        <v>0</v>
      </c>
      <c r="AI14"/>
      <c r="AJ14" s="539"/>
    </row>
    <row r="15" spans="1:36" ht="15">
      <c r="A15" s="59">
        <v>1</v>
      </c>
      <c r="B15" s="59" t="s">
        <v>918</v>
      </c>
      <c r="C15" s="557">
        <v>1</v>
      </c>
      <c r="D15" s="92" t="s">
        <v>99</v>
      </c>
      <c r="E15" s="517" t="s">
        <v>100</v>
      </c>
      <c r="F15" s="94">
        <v>256485.68080898334</v>
      </c>
      <c r="G15" s="94">
        <v>278127.33575855131</v>
      </c>
      <c r="H15" s="94">
        <v>304849.9112551522</v>
      </c>
      <c r="I15" s="94">
        <v>839462.92782268685</v>
      </c>
      <c r="J15" s="512">
        <v>1603035.5050561458</v>
      </c>
      <c r="K15" s="512">
        <v>1738295.8484909455</v>
      </c>
      <c r="L15" s="512">
        <v>1905311.9453447012</v>
      </c>
      <c r="M15" s="491">
        <f t="shared" si="0"/>
        <v>-0.56466089344233961</v>
      </c>
      <c r="N15" s="623">
        <f t="shared" si="7"/>
        <v>829456.8</v>
      </c>
      <c r="O15" s="624">
        <v>0</v>
      </c>
      <c r="P15" s="624">
        <f>'MSM&amp;CSW'!E39</f>
        <v>829456.8</v>
      </c>
      <c r="Q15" s="624">
        <v>0</v>
      </c>
      <c r="R15" s="625">
        <f>P15/2</f>
        <v>414728.4</v>
      </c>
      <c r="S15" s="623">
        <f t="shared" si="8"/>
        <v>875400.01500000013</v>
      </c>
      <c r="T15" s="624">
        <f>'MSM&amp;CSW'!F39*0.1</f>
        <v>87540.001500000013</v>
      </c>
      <c r="U15" s="624">
        <f>'MSM&amp;CSW'!F39*0.9</f>
        <v>787860.01350000012</v>
      </c>
      <c r="V15" s="625"/>
      <c r="W15" s="623">
        <f t="shared" si="9"/>
        <v>915818.2300000001</v>
      </c>
      <c r="X15" s="624">
        <f>'MSM&amp;CSW'!G39*0.3</f>
        <v>274745.46900000004</v>
      </c>
      <c r="Y15" s="624">
        <f>'MSM&amp;CSW'!G39*0.7</f>
        <v>641072.76100000006</v>
      </c>
      <c r="Z15" s="625"/>
      <c r="AA15" s="623">
        <f t="shared" si="10"/>
        <v>956236.44499999995</v>
      </c>
      <c r="AB15" s="624">
        <f>'MSM&amp;CSW'!H39*0.8</f>
        <v>764989.15599999996</v>
      </c>
      <c r="AC15" s="624">
        <f>'MSM&amp;CSW'!H39*0.2</f>
        <v>191247.28899999999</v>
      </c>
      <c r="AD15" s="624"/>
      <c r="AE15" s="540">
        <f t="shared" si="3"/>
        <v>3576911.49</v>
      </c>
      <c r="AF15" s="540">
        <f t="shared" si="4"/>
        <v>1127274.6265</v>
      </c>
      <c r="AG15" s="540">
        <f t="shared" si="5"/>
        <v>2449636.8635</v>
      </c>
      <c r="AH15" s="540">
        <f t="shared" si="6"/>
        <v>0</v>
      </c>
      <c r="AI15"/>
    </row>
    <row r="16" spans="1:36" ht="15">
      <c r="A16" s="59">
        <v>1</v>
      </c>
      <c r="B16" s="59" t="s">
        <v>919</v>
      </c>
      <c r="C16" s="557">
        <v>1</v>
      </c>
      <c r="D16" s="92" t="s">
        <v>101</v>
      </c>
      <c r="E16" s="517" t="s">
        <v>102</v>
      </c>
      <c r="F16" s="94">
        <v>85269.318627244065</v>
      </c>
      <c r="G16" s="94">
        <v>98319.959482669205</v>
      </c>
      <c r="H16" s="94">
        <v>89863.953753369758</v>
      </c>
      <c r="I16" s="94">
        <v>273453.23186328303</v>
      </c>
      <c r="J16" s="512">
        <v>532933.24142027542</v>
      </c>
      <c r="K16" s="512">
        <v>614499.74676668248</v>
      </c>
      <c r="L16" s="512">
        <v>561649.71095856093</v>
      </c>
      <c r="M16" s="491">
        <f t="shared" si="0"/>
        <v>-0.64390616411310464</v>
      </c>
      <c r="N16" s="623">
        <f t="shared" si="7"/>
        <v>200000</v>
      </c>
      <c r="O16" s="624">
        <v>0</v>
      </c>
      <c r="P16" s="624">
        <v>200000</v>
      </c>
      <c r="Q16" s="624">
        <v>0</v>
      </c>
      <c r="R16" s="625">
        <f>P16/2</f>
        <v>100000</v>
      </c>
      <c r="S16" s="623">
        <f>SUM(T16:V16)</f>
        <v>200000</v>
      </c>
      <c r="T16" s="624">
        <v>200000</v>
      </c>
      <c r="U16" s="631"/>
      <c r="V16" s="625"/>
      <c r="W16" s="623">
        <f>SUM(X16:Z16)</f>
        <v>200000</v>
      </c>
      <c r="X16" s="624">
        <v>200000</v>
      </c>
      <c r="Y16" s="626"/>
      <c r="Z16" s="625"/>
      <c r="AA16" s="623">
        <f t="shared" si="10"/>
        <v>200000</v>
      </c>
      <c r="AB16" s="624">
        <v>200000</v>
      </c>
      <c r="AC16" s="624"/>
      <c r="AD16" s="625"/>
      <c r="AE16" s="540">
        <f t="shared" si="3"/>
        <v>800000</v>
      </c>
      <c r="AF16" s="540">
        <f t="shared" si="4"/>
        <v>600000</v>
      </c>
      <c r="AG16" s="540">
        <f t="shared" si="5"/>
        <v>200000</v>
      </c>
      <c r="AH16" s="540">
        <f t="shared" si="6"/>
        <v>0</v>
      </c>
      <c r="AI16"/>
    </row>
    <row r="17" spans="1:36" ht="15">
      <c r="A17" s="59">
        <v>2</v>
      </c>
      <c r="B17" s="59" t="s">
        <v>920</v>
      </c>
      <c r="C17" s="557">
        <v>1</v>
      </c>
      <c r="D17" s="92" t="s">
        <v>105</v>
      </c>
      <c r="E17" s="518" t="s">
        <v>1129</v>
      </c>
      <c r="F17" s="94"/>
      <c r="G17" s="94"/>
      <c r="H17" s="94"/>
      <c r="I17" s="94"/>
      <c r="J17" s="512">
        <v>0</v>
      </c>
      <c r="K17" s="512">
        <v>0</v>
      </c>
      <c r="L17" s="512">
        <v>0</v>
      </c>
      <c r="M17" s="510" t="s">
        <v>848</v>
      </c>
      <c r="N17" s="623">
        <f t="shared" si="7"/>
        <v>45000</v>
      </c>
      <c r="O17" s="624">
        <v>0</v>
      </c>
      <c r="P17" s="624"/>
      <c r="Q17" s="624">
        <f>500*90</f>
        <v>45000</v>
      </c>
      <c r="R17" s="632"/>
      <c r="S17" s="623">
        <f>SUM(T17:V17)</f>
        <v>45000</v>
      </c>
      <c r="T17" s="624"/>
      <c r="U17" s="631"/>
      <c r="V17" s="625">
        <f>500*90</f>
        <v>45000</v>
      </c>
      <c r="W17" s="623">
        <f t="shared" si="9"/>
        <v>45000</v>
      </c>
      <c r="X17" s="624"/>
      <c r="Y17" s="624"/>
      <c r="Z17" s="625">
        <f>500*90</f>
        <v>45000</v>
      </c>
      <c r="AA17" s="623">
        <f t="shared" si="10"/>
        <v>45000</v>
      </c>
      <c r="AB17" s="624"/>
      <c r="AC17" s="624"/>
      <c r="AD17" s="625">
        <f>500*90</f>
        <v>45000</v>
      </c>
      <c r="AE17" s="540">
        <f t="shared" si="3"/>
        <v>180000</v>
      </c>
      <c r="AF17" s="540">
        <f t="shared" si="4"/>
        <v>0</v>
      </c>
      <c r="AG17" s="540">
        <f t="shared" si="5"/>
        <v>0</v>
      </c>
      <c r="AH17" s="540">
        <f t="shared" si="6"/>
        <v>180000</v>
      </c>
      <c r="AI17"/>
    </row>
    <row r="18" spans="1:36" ht="26.25">
      <c r="A18" s="59">
        <v>1</v>
      </c>
      <c r="B18" s="59" t="s">
        <v>916</v>
      </c>
      <c r="C18" s="557">
        <v>1</v>
      </c>
      <c r="D18" s="92" t="s">
        <v>107</v>
      </c>
      <c r="E18" s="517" t="s">
        <v>108</v>
      </c>
      <c r="F18" s="94"/>
      <c r="G18" s="94"/>
      <c r="H18" s="94"/>
      <c r="I18" s="94"/>
      <c r="J18" s="512">
        <v>0</v>
      </c>
      <c r="K18" s="512">
        <v>0</v>
      </c>
      <c r="L18" s="512">
        <v>0</v>
      </c>
      <c r="M18" s="952">
        <f>SUM(N17:N22,S17:S22,W17:W22,AA17:AA22)</f>
        <v>2397252.2374999998</v>
      </c>
      <c r="N18" s="623">
        <f t="shared" si="7"/>
        <v>0</v>
      </c>
      <c r="O18" s="624">
        <v>0</v>
      </c>
      <c r="P18" s="624"/>
      <c r="Q18" s="624">
        <v>0</v>
      </c>
      <c r="R18" s="625"/>
      <c r="S18" s="623">
        <f t="shared" si="8"/>
        <v>30000</v>
      </c>
      <c r="T18" s="624"/>
      <c r="U18" s="624">
        <v>30000</v>
      </c>
      <c r="V18" s="625"/>
      <c r="W18" s="623">
        <f t="shared" si="9"/>
        <v>30000</v>
      </c>
      <c r="X18" s="624"/>
      <c r="Y18" s="624">
        <v>30000</v>
      </c>
      <c r="Z18" s="625"/>
      <c r="AA18" s="623">
        <f t="shared" si="10"/>
        <v>30000</v>
      </c>
      <c r="AB18" s="624"/>
      <c r="AC18" s="624"/>
      <c r="AD18" s="625">
        <v>30000</v>
      </c>
      <c r="AE18" s="540">
        <f t="shared" si="3"/>
        <v>90000</v>
      </c>
      <c r="AF18" s="540">
        <f t="shared" si="4"/>
        <v>0</v>
      </c>
      <c r="AG18" s="540">
        <f t="shared" si="5"/>
        <v>60000</v>
      </c>
      <c r="AH18" s="540">
        <f t="shared" si="6"/>
        <v>30000</v>
      </c>
      <c r="AI18"/>
    </row>
    <row r="19" spans="1:36" ht="15">
      <c r="A19" s="59">
        <v>1</v>
      </c>
      <c r="B19" s="59" t="s">
        <v>917</v>
      </c>
      <c r="C19" s="557">
        <v>1</v>
      </c>
      <c r="D19" s="92" t="s">
        <v>109</v>
      </c>
      <c r="E19" s="517" t="s">
        <v>110</v>
      </c>
      <c r="F19" s="94"/>
      <c r="G19" s="94"/>
      <c r="H19" s="94"/>
      <c r="I19" s="94"/>
      <c r="J19" s="512">
        <v>0</v>
      </c>
      <c r="K19" s="512">
        <v>0</v>
      </c>
      <c r="L19" s="512">
        <v>0</v>
      </c>
      <c r="M19" s="953"/>
      <c r="N19" s="623">
        <f>SUM(O19:Q19)</f>
        <v>231447.75</v>
      </c>
      <c r="O19" s="624">
        <f>'PrEP_AIDS Center'!B18/2</f>
        <v>67705</v>
      </c>
      <c r="P19" s="624">
        <v>163742.75</v>
      </c>
      <c r="Q19" s="624">
        <v>0</v>
      </c>
      <c r="R19" s="625">
        <v>81871.375</v>
      </c>
      <c r="S19" s="623">
        <f t="shared" si="8"/>
        <v>382934.16249999998</v>
      </c>
      <c r="T19" s="624">
        <f>'PrEP_AIDS Center'!C18</f>
        <v>194630</v>
      </c>
      <c r="U19" s="624">
        <v>188304.16249999998</v>
      </c>
      <c r="V19" s="625"/>
      <c r="W19" s="623">
        <f t="shared" si="9"/>
        <v>521574.16249999998</v>
      </c>
      <c r="X19" s="624">
        <f>'PrEP_AIDS Center'!D18</f>
        <v>333270</v>
      </c>
      <c r="Y19" s="624">
        <v>188304.16249999998</v>
      </c>
      <c r="Z19" s="625"/>
      <c r="AA19" s="623">
        <f t="shared" si="10"/>
        <v>570624.16249999998</v>
      </c>
      <c r="AB19" s="624">
        <f>'PrEP_AIDS Center'!E18</f>
        <v>382320</v>
      </c>
      <c r="AC19" s="624">
        <f>188304.1625/2</f>
        <v>94152.081250000003</v>
      </c>
      <c r="AD19" s="624">
        <f>188304.1625/2</f>
        <v>94152.081250000003</v>
      </c>
      <c r="AE19" s="540">
        <f t="shared" si="3"/>
        <v>1706580.2374999998</v>
      </c>
      <c r="AF19" s="540">
        <f t="shared" si="4"/>
        <v>977925</v>
      </c>
      <c r="AG19" s="540">
        <f t="shared" si="5"/>
        <v>634503.15625</v>
      </c>
      <c r="AH19" s="540">
        <f t="shared" si="6"/>
        <v>94152.081250000003</v>
      </c>
      <c r="AI19" s="513"/>
      <c r="AJ19" s="539"/>
    </row>
    <row r="20" spans="1:36" s="67" customFormat="1" ht="15">
      <c r="A20" s="67">
        <v>1</v>
      </c>
      <c r="B20" s="67" t="s">
        <v>920</v>
      </c>
      <c r="C20" s="558">
        <v>1</v>
      </c>
      <c r="D20" s="92" t="s">
        <v>109</v>
      </c>
      <c r="E20" s="517" t="s">
        <v>111</v>
      </c>
      <c r="F20" s="94"/>
      <c r="G20" s="94"/>
      <c r="H20" s="94"/>
      <c r="I20" s="94"/>
      <c r="J20" s="512">
        <v>0</v>
      </c>
      <c r="K20" s="512">
        <v>0</v>
      </c>
      <c r="L20" s="512">
        <v>0</v>
      </c>
      <c r="M20" s="953"/>
      <c r="N20" s="623">
        <f t="shared" si="7"/>
        <v>0</v>
      </c>
      <c r="O20" s="624">
        <v>0</v>
      </c>
      <c r="P20" s="624"/>
      <c r="Q20" s="624">
        <v>0</v>
      </c>
      <c r="R20" s="625"/>
      <c r="S20" s="623">
        <f t="shared" si="8"/>
        <v>30000</v>
      </c>
      <c r="T20" s="624"/>
      <c r="U20" s="624">
        <f>30000/2</f>
        <v>15000</v>
      </c>
      <c r="V20" s="625">
        <f>30000/2</f>
        <v>15000</v>
      </c>
      <c r="W20" s="623">
        <f>SUM(Y20:Z20)</f>
        <v>30000</v>
      </c>
      <c r="X20" s="627"/>
      <c r="Y20" s="624">
        <f>30000/2</f>
        <v>15000</v>
      </c>
      <c r="Z20" s="624">
        <f>30000/2</f>
        <v>15000</v>
      </c>
      <c r="AA20" s="623">
        <f t="shared" si="10"/>
        <v>30000</v>
      </c>
      <c r="AB20" s="624"/>
      <c r="AC20" s="624"/>
      <c r="AD20" s="625">
        <v>30000</v>
      </c>
      <c r="AE20" s="540">
        <f t="shared" si="3"/>
        <v>90000</v>
      </c>
      <c r="AF20" s="540">
        <f t="shared" si="4"/>
        <v>0</v>
      </c>
      <c r="AG20" s="540">
        <f t="shared" si="5"/>
        <v>30000</v>
      </c>
      <c r="AH20" s="540">
        <f t="shared" si="6"/>
        <v>60000</v>
      </c>
      <c r="AI20"/>
      <c r="AJ20" s="600"/>
    </row>
    <row r="21" spans="1:36" s="67" customFormat="1" ht="15">
      <c r="A21" s="67">
        <v>1</v>
      </c>
      <c r="B21" s="67" t="s">
        <v>920</v>
      </c>
      <c r="C21" s="558">
        <v>1</v>
      </c>
      <c r="D21" s="92" t="s">
        <v>112</v>
      </c>
      <c r="E21" s="517" t="s">
        <v>1156</v>
      </c>
      <c r="F21" s="94"/>
      <c r="G21" s="94"/>
      <c r="H21" s="94"/>
      <c r="I21" s="94"/>
      <c r="J21" s="512">
        <v>0</v>
      </c>
      <c r="K21" s="512">
        <v>0</v>
      </c>
      <c r="L21" s="512">
        <v>0</v>
      </c>
      <c r="M21" s="953"/>
      <c r="N21" s="623">
        <f t="shared" si="7"/>
        <v>0</v>
      </c>
      <c r="O21" s="624">
        <v>0</v>
      </c>
      <c r="P21" s="624"/>
      <c r="Q21" s="624">
        <v>0</v>
      </c>
      <c r="R21" s="625"/>
      <c r="S21" s="623">
        <f t="shared" si="8"/>
        <v>75000</v>
      </c>
      <c r="T21" s="624"/>
      <c r="U21" s="624">
        <f>75000/2</f>
        <v>37500</v>
      </c>
      <c r="V21" s="625">
        <f>75000/2</f>
        <v>37500</v>
      </c>
      <c r="W21" s="623">
        <f>SUM(Y21:Z21)</f>
        <v>75000</v>
      </c>
      <c r="X21" s="627"/>
      <c r="Y21" s="624">
        <f>75000/2</f>
        <v>37500</v>
      </c>
      <c r="Z21" s="624">
        <f>75000/2</f>
        <v>37500</v>
      </c>
      <c r="AA21" s="623">
        <f t="shared" si="10"/>
        <v>75000</v>
      </c>
      <c r="AB21" s="624"/>
      <c r="AC21" s="624"/>
      <c r="AD21" s="625">
        <v>75000</v>
      </c>
      <c r="AE21" s="540">
        <f t="shared" si="3"/>
        <v>225000</v>
      </c>
      <c r="AF21" s="540">
        <f t="shared" si="4"/>
        <v>0</v>
      </c>
      <c r="AG21" s="540">
        <f t="shared" si="5"/>
        <v>75000</v>
      </c>
      <c r="AH21" s="540">
        <f t="shared" si="6"/>
        <v>150000</v>
      </c>
      <c r="AI21"/>
    </row>
    <row r="22" spans="1:36" s="67" customFormat="1" ht="26.25">
      <c r="A22" s="67">
        <v>1</v>
      </c>
      <c r="B22" s="67" t="s">
        <v>920</v>
      </c>
      <c r="C22" s="558">
        <v>1</v>
      </c>
      <c r="D22" s="92" t="s">
        <v>114</v>
      </c>
      <c r="E22" s="517" t="s">
        <v>1130</v>
      </c>
      <c r="F22" s="94"/>
      <c r="G22" s="94"/>
      <c r="H22" s="94"/>
      <c r="I22" s="94"/>
      <c r="J22" s="512">
        <v>0</v>
      </c>
      <c r="K22" s="512">
        <v>0</v>
      </c>
      <c r="L22" s="512">
        <v>0</v>
      </c>
      <c r="M22" s="954"/>
      <c r="N22" s="623">
        <f t="shared" si="7"/>
        <v>0</v>
      </c>
      <c r="O22" s="624">
        <v>0</v>
      </c>
      <c r="P22" s="624"/>
      <c r="Q22" s="624">
        <v>0</v>
      </c>
      <c r="R22" s="625"/>
      <c r="S22" s="623">
        <f t="shared" si="8"/>
        <v>35224</v>
      </c>
      <c r="T22" s="624"/>
      <c r="U22" s="624"/>
      <c r="V22" s="625">
        <f>'Self-testing'!D5</f>
        <v>35224</v>
      </c>
      <c r="W22" s="623">
        <f t="shared" si="9"/>
        <v>35224</v>
      </c>
      <c r="X22" s="624"/>
      <c r="Y22" s="624"/>
      <c r="Z22" s="625">
        <f>'Self-testing'!D5</f>
        <v>35224</v>
      </c>
      <c r="AA22" s="623">
        <f t="shared" si="10"/>
        <v>35224</v>
      </c>
      <c r="AB22" s="624"/>
      <c r="AC22" s="624"/>
      <c r="AD22" s="625">
        <f>'Self-testing'!D5</f>
        <v>35224</v>
      </c>
      <c r="AE22" s="540">
        <f t="shared" si="3"/>
        <v>105672</v>
      </c>
      <c r="AF22" s="540">
        <f t="shared" si="4"/>
        <v>0</v>
      </c>
      <c r="AG22" s="540">
        <f t="shared" si="5"/>
        <v>0</v>
      </c>
      <c r="AH22" s="540">
        <f t="shared" si="6"/>
        <v>105672</v>
      </c>
      <c r="AI22"/>
    </row>
    <row r="23" spans="1:36" ht="26.25">
      <c r="A23" s="59" t="s">
        <v>907</v>
      </c>
      <c r="B23" s="59" t="s">
        <v>907</v>
      </c>
      <c r="C23" s="555" t="s">
        <v>907</v>
      </c>
      <c r="D23" s="86" t="s">
        <v>116</v>
      </c>
      <c r="E23" s="104" t="s">
        <v>117</v>
      </c>
      <c r="F23" s="104">
        <v>1582077.0221594856</v>
      </c>
      <c r="G23" s="104">
        <v>1671907.441417479</v>
      </c>
      <c r="H23" s="104">
        <v>1796945.2779024704</v>
      </c>
      <c r="I23" s="104">
        <v>5050929.741479435</v>
      </c>
      <c r="J23" s="500">
        <v>3955192.5553987138</v>
      </c>
      <c r="K23" s="500">
        <v>4179768.6035436974</v>
      </c>
      <c r="L23" s="500">
        <v>4492363.1947561763</v>
      </c>
      <c r="M23" s="491">
        <f>-1+N23/L23</f>
        <v>-0.30163415912985236</v>
      </c>
      <c r="N23" s="620">
        <f t="shared" ref="N23:AD23" si="11">SUBTOTAL(9,N24:N29)</f>
        <v>3137313</v>
      </c>
      <c r="O23" s="621">
        <f t="shared" si="11"/>
        <v>3407313</v>
      </c>
      <c r="P23" s="621">
        <f t="shared" si="11"/>
        <v>0</v>
      </c>
      <c r="Q23" s="621">
        <f t="shared" si="11"/>
        <v>0</v>
      </c>
      <c r="R23" s="622">
        <f t="shared" si="11"/>
        <v>0</v>
      </c>
      <c r="S23" s="620">
        <f t="shared" si="11"/>
        <v>3858260</v>
      </c>
      <c r="T23" s="621">
        <f t="shared" si="11"/>
        <v>3858260</v>
      </c>
      <c r="U23" s="621">
        <f t="shared" si="11"/>
        <v>0</v>
      </c>
      <c r="V23" s="622">
        <f t="shared" si="11"/>
        <v>0</v>
      </c>
      <c r="W23" s="620">
        <f t="shared" si="11"/>
        <v>3762389.5</v>
      </c>
      <c r="X23" s="620">
        <f t="shared" si="11"/>
        <v>3762389.5</v>
      </c>
      <c r="Y23" s="620">
        <f t="shared" si="11"/>
        <v>0</v>
      </c>
      <c r="Z23" s="620">
        <f t="shared" si="11"/>
        <v>0</v>
      </c>
      <c r="AA23" s="620">
        <f t="shared" si="11"/>
        <v>3816849.5</v>
      </c>
      <c r="AB23" s="621">
        <f t="shared" si="11"/>
        <v>3816849.5</v>
      </c>
      <c r="AC23" s="621">
        <f t="shared" si="11"/>
        <v>0</v>
      </c>
      <c r="AD23" s="621">
        <f t="shared" si="11"/>
        <v>0</v>
      </c>
      <c r="AE23" s="561">
        <f t="shared" si="3"/>
        <v>14574812</v>
      </c>
      <c r="AF23" s="561">
        <f t="shared" si="4"/>
        <v>14844812</v>
      </c>
      <c r="AG23" s="561">
        <f t="shared" si="5"/>
        <v>0</v>
      </c>
      <c r="AH23" s="561">
        <f t="shared" si="6"/>
        <v>0</v>
      </c>
      <c r="AI23"/>
    </row>
    <row r="24" spans="1:36" ht="26.25">
      <c r="A24" s="59">
        <v>1</v>
      </c>
      <c r="B24" s="59" t="s">
        <v>922</v>
      </c>
      <c r="C24" s="557">
        <v>1</v>
      </c>
      <c r="D24" s="108" t="s">
        <v>118</v>
      </c>
      <c r="E24" s="109" t="s">
        <v>1235</v>
      </c>
      <c r="F24" s="110">
        <v>370327.67404998827</v>
      </c>
      <c r="G24" s="110">
        <v>414316.58440617344</v>
      </c>
      <c r="H24" s="110">
        <v>473433.27137727162</v>
      </c>
      <c r="I24" s="110">
        <v>1258077.5298334332</v>
      </c>
      <c r="J24" s="512">
        <v>2314547.962812427</v>
      </c>
      <c r="K24" s="512">
        <v>2589478.6525385836</v>
      </c>
      <c r="L24" s="512">
        <v>2958957.9461079473</v>
      </c>
      <c r="M24" s="491">
        <f>-1+N24/L24</f>
        <v>-0.60156480035455362</v>
      </c>
      <c r="N24" s="623">
        <f t="shared" ref="N24:N29" si="12">SUM(O24:Q24)</f>
        <v>1178953</v>
      </c>
      <c r="O24" s="624">
        <f>'1.2.1_7&amp;8'!E20</f>
        <v>1178953</v>
      </c>
      <c r="P24" s="624"/>
      <c r="Q24" s="624"/>
      <c r="R24" s="625"/>
      <c r="S24" s="623">
        <f t="shared" ref="S24:S29" si="13">SUM(T24:V24)</f>
        <v>1441280</v>
      </c>
      <c r="T24" s="624">
        <f>'1.2.1_7&amp;8'!G20</f>
        <v>1441280</v>
      </c>
      <c r="U24" s="624"/>
      <c r="V24" s="625"/>
      <c r="W24" s="623">
        <f t="shared" ref="W24:W29" si="14">SUM(X24:Z24)</f>
        <v>1221789.5</v>
      </c>
      <c r="X24" s="624">
        <f>'1.2.1_7&amp;8'!I20</f>
        <v>1221789.5</v>
      </c>
      <c r="Y24" s="624"/>
      <c r="Z24" s="625"/>
      <c r="AA24" s="623">
        <f t="shared" ref="AA24:AA29" si="15">SUM(AB24:AD24)</f>
        <v>1208269.5</v>
      </c>
      <c r="AB24" s="624">
        <f>'1.2.1_7&amp;8'!K20</f>
        <v>1208269.5</v>
      </c>
      <c r="AC24" s="624"/>
      <c r="AD24" s="625"/>
      <c r="AE24" s="540">
        <f t="shared" si="3"/>
        <v>5050292</v>
      </c>
      <c r="AF24" s="540">
        <f t="shared" si="4"/>
        <v>5050292</v>
      </c>
      <c r="AG24" s="540">
        <f t="shared" si="5"/>
        <v>0</v>
      </c>
      <c r="AH24" s="540">
        <f t="shared" si="6"/>
        <v>0</v>
      </c>
      <c r="AI24"/>
    </row>
    <row r="25" spans="1:36" ht="26.25">
      <c r="A25" s="59">
        <v>1</v>
      </c>
      <c r="B25" s="59" t="s">
        <v>922</v>
      </c>
      <c r="C25" s="557">
        <v>1</v>
      </c>
      <c r="D25" s="108" t="s">
        <v>120</v>
      </c>
      <c r="E25" s="109" t="s">
        <v>957</v>
      </c>
      <c r="F25" s="110"/>
      <c r="G25" s="110"/>
      <c r="H25" s="110"/>
      <c r="I25" s="110"/>
      <c r="J25" s="512">
        <v>0</v>
      </c>
      <c r="K25" s="512">
        <v>0</v>
      </c>
      <c r="L25" s="512">
        <v>0</v>
      </c>
      <c r="M25" s="491"/>
      <c r="N25" s="623">
        <f>SUM(P25:Q25)</f>
        <v>0</v>
      </c>
      <c r="O25" s="624">
        <f>120000*2.5*0.9</f>
        <v>270000</v>
      </c>
      <c r="P25" s="624"/>
      <c r="Q25" s="624"/>
      <c r="R25" s="625"/>
      <c r="S25" s="623">
        <f>SUM(T25:V25)</f>
        <v>300000</v>
      </c>
      <c r="T25" s="624">
        <f>120000*2.5</f>
        <v>300000</v>
      </c>
      <c r="U25" s="624"/>
      <c r="V25" s="624"/>
      <c r="W25" s="623">
        <f>SUM(X25:Z25)</f>
        <v>250000</v>
      </c>
      <c r="X25" s="628">
        <f>100000*2.5</f>
        <v>250000</v>
      </c>
      <c r="Y25" s="624"/>
      <c r="Z25" s="624"/>
      <c r="AA25" s="623">
        <f t="shared" si="15"/>
        <v>125000</v>
      </c>
      <c r="AB25" s="624">
        <f>50000*2.5</f>
        <v>125000</v>
      </c>
      <c r="AC25" s="624"/>
      <c r="AD25" s="624"/>
      <c r="AE25" s="540">
        <f t="shared" si="3"/>
        <v>675000</v>
      </c>
      <c r="AF25" s="540">
        <f t="shared" si="4"/>
        <v>945000</v>
      </c>
      <c r="AG25" s="540">
        <f t="shared" si="5"/>
        <v>0</v>
      </c>
      <c r="AH25" s="540">
        <f t="shared" si="6"/>
        <v>0</v>
      </c>
      <c r="AI25"/>
    </row>
    <row r="26" spans="1:36" ht="26.25">
      <c r="A26" s="59">
        <v>1</v>
      </c>
      <c r="B26" s="59" t="s">
        <v>922</v>
      </c>
      <c r="C26" s="557">
        <v>1</v>
      </c>
      <c r="D26" s="108" t="s">
        <v>121</v>
      </c>
      <c r="E26" s="109" t="s">
        <v>743</v>
      </c>
      <c r="F26" s="110"/>
      <c r="G26" s="110"/>
      <c r="H26" s="110"/>
      <c r="I26" s="110"/>
      <c r="J26" s="512">
        <v>0</v>
      </c>
      <c r="K26" s="512">
        <v>0</v>
      </c>
      <c r="L26" s="512">
        <v>0</v>
      </c>
      <c r="M26" s="491"/>
      <c r="N26" s="623">
        <f>SUM(O26:Q26)</f>
        <v>0</v>
      </c>
      <c r="O26" s="633"/>
      <c r="P26" s="624"/>
      <c r="Q26" s="624"/>
      <c r="R26" s="631"/>
      <c r="S26" s="623">
        <f>SUM(U26:V26)</f>
        <v>0</v>
      </c>
      <c r="T26" s="624"/>
      <c r="U26" s="624"/>
      <c r="V26" s="624"/>
      <c r="W26" s="623">
        <f t="shared" si="14"/>
        <v>0</v>
      </c>
      <c r="X26" s="629"/>
      <c r="Y26" s="624"/>
      <c r="Z26" s="624"/>
      <c r="AA26" s="623">
        <f t="shared" si="15"/>
        <v>0</v>
      </c>
      <c r="AB26" s="630"/>
      <c r="AC26" s="624"/>
      <c r="AD26" s="624"/>
      <c r="AE26" s="540">
        <f t="shared" si="3"/>
        <v>0</v>
      </c>
      <c r="AF26" s="540">
        <f t="shared" si="4"/>
        <v>0</v>
      </c>
      <c r="AG26" s="540">
        <f t="shared" si="5"/>
        <v>0</v>
      </c>
      <c r="AH26" s="540">
        <f t="shared" si="6"/>
        <v>0</v>
      </c>
      <c r="AI26"/>
    </row>
    <row r="27" spans="1:36" ht="15">
      <c r="A27" s="59">
        <v>2</v>
      </c>
      <c r="B27" s="59" t="s">
        <v>923</v>
      </c>
      <c r="C27" s="557">
        <v>1</v>
      </c>
      <c r="D27" s="108" t="s">
        <v>122</v>
      </c>
      <c r="E27" s="109" t="s">
        <v>123</v>
      </c>
      <c r="F27" s="110">
        <v>467270.73994369729</v>
      </c>
      <c r="G27" s="110">
        <v>490634.27694088226</v>
      </c>
      <c r="H27" s="110">
        <v>510259.64801851747</v>
      </c>
      <c r="I27" s="110">
        <v>1468164.6649030971</v>
      </c>
      <c r="J27" s="512">
        <v>2920442.1246481081</v>
      </c>
      <c r="K27" s="512">
        <v>3066464.2308805143</v>
      </c>
      <c r="L27" s="512">
        <v>3189122.8001157339</v>
      </c>
      <c r="M27" s="491">
        <f t="shared" ref="M27:M32" si="16">-1+N27/L27</f>
        <v>-0.50613378702668865</v>
      </c>
      <c r="N27" s="623">
        <f t="shared" si="12"/>
        <v>1575000</v>
      </c>
      <c r="O27" s="624">
        <v>1575000</v>
      </c>
      <c r="P27" s="624"/>
      <c r="Q27" s="624"/>
      <c r="R27" s="625"/>
      <c r="S27" s="623">
        <f t="shared" si="13"/>
        <v>1732500.0000000002</v>
      </c>
      <c r="T27" s="624">
        <v>1732500.0000000002</v>
      </c>
      <c r="U27" s="624"/>
      <c r="V27" s="624"/>
      <c r="W27" s="503">
        <f t="shared" si="14"/>
        <v>1905000</v>
      </c>
      <c r="X27" s="514">
        <v>1905000</v>
      </c>
      <c r="Y27" s="512"/>
      <c r="Z27" s="502"/>
      <c r="AA27" s="503">
        <f t="shared" si="15"/>
        <v>2096300.0000000002</v>
      </c>
      <c r="AB27" s="514">
        <v>2096300.0000000002</v>
      </c>
      <c r="AC27" s="512"/>
      <c r="AD27" s="502"/>
      <c r="AE27" s="540">
        <f t="shared" si="3"/>
        <v>7308800</v>
      </c>
      <c r="AF27" s="540">
        <f t="shared" si="4"/>
        <v>7308800</v>
      </c>
      <c r="AG27" s="540">
        <f t="shared" si="5"/>
        <v>0</v>
      </c>
      <c r="AH27" s="540">
        <f t="shared" si="6"/>
        <v>0</v>
      </c>
      <c r="AI27"/>
    </row>
    <row r="28" spans="1:36" ht="26.25">
      <c r="A28" s="59">
        <v>1</v>
      </c>
      <c r="B28" s="59" t="s">
        <v>920</v>
      </c>
      <c r="C28" s="557">
        <v>1</v>
      </c>
      <c r="D28" s="108" t="s">
        <v>124</v>
      </c>
      <c r="E28" s="109" t="s">
        <v>125</v>
      </c>
      <c r="F28" s="110">
        <v>1753.2002656364789</v>
      </c>
      <c r="G28" s="110">
        <v>1840.8602789183028</v>
      </c>
      <c r="H28" s="110">
        <v>1914.4946900750349</v>
      </c>
      <c r="I28" s="110">
        <v>5508.5552346298164</v>
      </c>
      <c r="J28" s="512">
        <v>10957.501660227992</v>
      </c>
      <c r="K28" s="512">
        <v>11505.376743239392</v>
      </c>
      <c r="L28" s="512">
        <v>11965.591812968969</v>
      </c>
      <c r="M28" s="491">
        <f t="shared" si="16"/>
        <v>-0.7191948336096301</v>
      </c>
      <c r="N28" s="623">
        <f t="shared" si="12"/>
        <v>3360</v>
      </c>
      <c r="O28" s="624">
        <f>56*60</f>
        <v>3360</v>
      </c>
      <c r="P28" s="624"/>
      <c r="Q28" s="624"/>
      <c r="R28" s="625"/>
      <c r="S28" s="623">
        <f t="shared" si="13"/>
        <v>4480</v>
      </c>
      <c r="T28" s="624">
        <f>56*80</f>
        <v>4480</v>
      </c>
      <c r="U28" s="624"/>
      <c r="V28" s="625"/>
      <c r="W28" s="503">
        <f t="shared" si="14"/>
        <v>5600</v>
      </c>
      <c r="X28" s="512">
        <f>56*100</f>
        <v>5600</v>
      </c>
      <c r="Y28" s="512"/>
      <c r="Z28" s="502"/>
      <c r="AA28" s="503">
        <f t="shared" si="15"/>
        <v>7280</v>
      </c>
      <c r="AB28" s="512">
        <f>56*130</f>
        <v>7280</v>
      </c>
      <c r="AC28" s="512"/>
      <c r="AD28" s="502"/>
      <c r="AE28" s="540">
        <f t="shared" si="3"/>
        <v>20720</v>
      </c>
      <c r="AF28" s="540">
        <f t="shared" si="4"/>
        <v>20720</v>
      </c>
      <c r="AG28" s="540">
        <f t="shared" si="5"/>
        <v>0</v>
      </c>
      <c r="AH28" s="540">
        <f t="shared" si="6"/>
        <v>0</v>
      </c>
      <c r="AI28"/>
    </row>
    <row r="29" spans="1:36" ht="26.25">
      <c r="A29" s="59">
        <v>2</v>
      </c>
      <c r="B29" s="59" t="s">
        <v>571</v>
      </c>
      <c r="C29" s="557">
        <v>1</v>
      </c>
      <c r="D29" s="108" t="s">
        <v>126</v>
      </c>
      <c r="E29" s="109" t="s">
        <v>127</v>
      </c>
      <c r="F29" s="110">
        <v>150416.23629103936</v>
      </c>
      <c r="G29" s="110">
        <v>169859.71830583937</v>
      </c>
      <c r="H29" s="110">
        <v>189053.68404633101</v>
      </c>
      <c r="I29" s="110">
        <v>509329.63864320971</v>
      </c>
      <c r="J29" s="512">
        <v>940101.47681899602</v>
      </c>
      <c r="K29" s="512">
        <v>1061623.2394114961</v>
      </c>
      <c r="L29" s="512">
        <v>1181585.5252895688</v>
      </c>
      <c r="M29" s="491">
        <f t="shared" si="16"/>
        <v>-0.67839822690204832</v>
      </c>
      <c r="N29" s="503">
        <f t="shared" si="12"/>
        <v>380000</v>
      </c>
      <c r="O29" s="512">
        <v>380000</v>
      </c>
      <c r="P29" s="512"/>
      <c r="Q29" s="512"/>
      <c r="R29" s="502"/>
      <c r="S29" s="503">
        <f t="shared" si="13"/>
        <v>380000</v>
      </c>
      <c r="T29" s="512">
        <v>380000</v>
      </c>
      <c r="U29" s="512"/>
      <c r="V29" s="502"/>
      <c r="W29" s="503">
        <f t="shared" si="14"/>
        <v>380000</v>
      </c>
      <c r="X29" s="512">
        <v>380000</v>
      </c>
      <c r="Y29" s="512"/>
      <c r="Z29" s="502"/>
      <c r="AA29" s="503">
        <f t="shared" si="15"/>
        <v>380000</v>
      </c>
      <c r="AB29" s="512">
        <v>380000</v>
      </c>
      <c r="AC29" s="512"/>
      <c r="AD29" s="502"/>
      <c r="AE29" s="540">
        <f t="shared" si="3"/>
        <v>1520000</v>
      </c>
      <c r="AF29" s="540">
        <f t="shared" si="4"/>
        <v>1520000</v>
      </c>
      <c r="AG29" s="540">
        <f t="shared" si="5"/>
        <v>0</v>
      </c>
      <c r="AH29" s="540">
        <f t="shared" si="6"/>
        <v>0</v>
      </c>
      <c r="AI29"/>
    </row>
    <row r="30" spans="1:36" ht="15">
      <c r="A30" s="59" t="s">
        <v>4</v>
      </c>
      <c r="B30" s="59" t="s">
        <v>4</v>
      </c>
      <c r="C30" s="556" t="s">
        <v>908</v>
      </c>
      <c r="D30" s="78">
        <v>2</v>
      </c>
      <c r="E30" s="79" t="s">
        <v>130</v>
      </c>
      <c r="F30" s="80">
        <f>F31+F41+F44</f>
        <v>10247340.89089858</v>
      </c>
      <c r="G30" s="80">
        <f>G31+G41+G44</f>
        <v>6836361.6411871472</v>
      </c>
      <c r="H30" s="80">
        <f>H31+H41+H44</f>
        <v>7462048.8163647037</v>
      </c>
      <c r="I30" s="80">
        <f>I31+I41+I44</f>
        <v>24545751.34845043</v>
      </c>
      <c r="J30" s="498">
        <v>25618352.227246448</v>
      </c>
      <c r="K30" s="498">
        <v>17090904.102967869</v>
      </c>
      <c r="L30" s="498">
        <v>18655122.04091176</v>
      </c>
      <c r="M30" s="491">
        <f t="shared" si="16"/>
        <v>-0.26321525290175862</v>
      </c>
      <c r="N30" s="498">
        <f t="shared" ref="N30:AD30" si="17">SUBTOTAL(9,N31:N47)</f>
        <v>13744809.375</v>
      </c>
      <c r="O30" s="497">
        <f t="shared" si="17"/>
        <v>11187825.293749999</v>
      </c>
      <c r="P30" s="497">
        <f t="shared" si="17"/>
        <v>2526984.0812499998</v>
      </c>
      <c r="Q30" s="497">
        <f t="shared" si="17"/>
        <v>30000</v>
      </c>
      <c r="R30" s="497">
        <f t="shared" si="17"/>
        <v>1615239.0812499998</v>
      </c>
      <c r="S30" s="498">
        <f t="shared" si="17"/>
        <v>19738723.425000001</v>
      </c>
      <c r="T30" s="497">
        <f t="shared" si="17"/>
        <v>18882916.192499999</v>
      </c>
      <c r="U30" s="497">
        <f t="shared" si="17"/>
        <v>825807.23249999993</v>
      </c>
      <c r="V30" s="497">
        <f t="shared" si="17"/>
        <v>30000</v>
      </c>
      <c r="W30" s="498">
        <f t="shared" si="17"/>
        <v>22447235.149999999</v>
      </c>
      <c r="X30" s="497">
        <f t="shared" si="17"/>
        <v>21859710.412499998</v>
      </c>
      <c r="Y30" s="497">
        <f t="shared" si="17"/>
        <v>557524.73750000005</v>
      </c>
      <c r="Z30" s="497">
        <f t="shared" si="17"/>
        <v>30000</v>
      </c>
      <c r="AA30" s="498">
        <f t="shared" si="17"/>
        <v>22885214.5</v>
      </c>
      <c r="AB30" s="497">
        <f t="shared" si="17"/>
        <v>22282632.719999999</v>
      </c>
      <c r="AC30" s="497">
        <f t="shared" si="17"/>
        <v>479706.78</v>
      </c>
      <c r="AD30" s="497">
        <f t="shared" si="17"/>
        <v>122875</v>
      </c>
      <c r="AE30" s="602">
        <f>SUMIF($N$9:$AD$9,$AE$9,N30:AD30)</f>
        <v>78815982.450000003</v>
      </c>
      <c r="AF30" s="602">
        <f t="shared" si="4"/>
        <v>74213084.618749991</v>
      </c>
      <c r="AG30" s="602">
        <f t="shared" si="5"/>
        <v>4390022.8312499998</v>
      </c>
      <c r="AH30" s="602">
        <f t="shared" si="6"/>
        <v>212875</v>
      </c>
      <c r="AI30"/>
    </row>
    <row r="31" spans="1:36" ht="26.25">
      <c r="A31" s="59" t="s">
        <v>907</v>
      </c>
      <c r="B31" s="59" t="s">
        <v>907</v>
      </c>
      <c r="C31" s="555" t="s">
        <v>907</v>
      </c>
      <c r="D31" s="86" t="s">
        <v>131</v>
      </c>
      <c r="E31" s="104" t="s">
        <v>132</v>
      </c>
      <c r="F31" s="104">
        <v>10025486.114797164</v>
      </c>
      <c r="G31" s="104">
        <v>6608850.8638919732</v>
      </c>
      <c r="H31" s="104">
        <v>7221017.1587742791</v>
      </c>
      <c r="I31" s="104">
        <v>23855354.137463417</v>
      </c>
      <c r="J31" s="500">
        <v>25063715.286992908</v>
      </c>
      <c r="K31" s="500">
        <v>16522127.159729933</v>
      </c>
      <c r="L31" s="500">
        <v>18052542.896935698</v>
      </c>
      <c r="M31" s="491">
        <f t="shared" si="16"/>
        <v>-0.27062356532413889</v>
      </c>
      <c r="N31" s="501">
        <f t="shared" ref="N31:AD31" si="18">SUBTOTAL(9,N32:N40)</f>
        <v>13167099.375</v>
      </c>
      <c r="O31" s="500">
        <f t="shared" si="18"/>
        <v>11115535.293749999</v>
      </c>
      <c r="P31" s="500">
        <f t="shared" si="18"/>
        <v>2021564.0812499998</v>
      </c>
      <c r="Q31" s="500">
        <f t="shared" si="18"/>
        <v>30000</v>
      </c>
      <c r="R31" s="500">
        <f t="shared" si="18"/>
        <v>1398674.0812499998</v>
      </c>
      <c r="S31" s="501">
        <f t="shared" si="18"/>
        <v>19161013.425000001</v>
      </c>
      <c r="T31" s="500">
        <f t="shared" si="18"/>
        <v>18738336.192499999</v>
      </c>
      <c r="U31" s="500">
        <f t="shared" si="18"/>
        <v>392677.23249999998</v>
      </c>
      <c r="V31" s="500">
        <f t="shared" si="18"/>
        <v>30000</v>
      </c>
      <c r="W31" s="501">
        <f t="shared" si="18"/>
        <v>21870055.149999999</v>
      </c>
      <c r="X31" s="500">
        <f t="shared" si="18"/>
        <v>21498830.412499998</v>
      </c>
      <c r="Y31" s="500">
        <f t="shared" si="18"/>
        <v>341224.73750000005</v>
      </c>
      <c r="Z31" s="500">
        <f t="shared" si="18"/>
        <v>30000</v>
      </c>
      <c r="AA31" s="501">
        <f t="shared" si="18"/>
        <v>22307534.5</v>
      </c>
      <c r="AB31" s="501">
        <f t="shared" si="18"/>
        <v>22014377.719999999</v>
      </c>
      <c r="AC31" s="501">
        <f t="shared" si="18"/>
        <v>263156.78000000003</v>
      </c>
      <c r="AD31" s="501">
        <f t="shared" si="18"/>
        <v>30000</v>
      </c>
      <c r="AE31" s="540">
        <f t="shared" si="3"/>
        <v>76505702.450000003</v>
      </c>
      <c r="AF31" s="540">
        <f t="shared" si="4"/>
        <v>73367079.618749991</v>
      </c>
      <c r="AG31" s="540">
        <f t="shared" si="5"/>
        <v>3018622.8312499998</v>
      </c>
      <c r="AH31" s="540">
        <f t="shared" si="6"/>
        <v>120000</v>
      </c>
      <c r="AI31"/>
    </row>
    <row r="32" spans="1:36" ht="25.5">
      <c r="A32" s="59">
        <v>1</v>
      </c>
      <c r="B32" s="59" t="s">
        <v>907</v>
      </c>
      <c r="C32" s="555">
        <v>2</v>
      </c>
      <c r="D32" s="92" t="s">
        <v>133</v>
      </c>
      <c r="E32" s="93" t="s">
        <v>33</v>
      </c>
      <c r="F32" s="94">
        <v>3204905.9479717729</v>
      </c>
      <c r="G32" s="94">
        <v>3710230.0855342429</v>
      </c>
      <c r="H32" s="94">
        <v>4278714.7486154065</v>
      </c>
      <c r="I32" s="94">
        <v>11193850.782121422</v>
      </c>
      <c r="J32" s="512">
        <v>20030662.174823578</v>
      </c>
      <c r="K32" s="512">
        <v>23188938.034589022</v>
      </c>
      <c r="L32" s="512">
        <v>26741967.178846292</v>
      </c>
      <c r="M32" s="491">
        <f t="shared" si="16"/>
        <v>-0.54539621959387663</v>
      </c>
      <c r="N32" s="503">
        <f t="shared" ref="N32:S32" si="19">SUBTOTAL(9,N33:N38)</f>
        <v>12156999.375</v>
      </c>
      <c r="O32" s="512">
        <f t="shared" si="19"/>
        <v>11115535.293749999</v>
      </c>
      <c r="P32" s="512">
        <f t="shared" si="19"/>
        <v>1041464.0812499999</v>
      </c>
      <c r="Q32" s="512">
        <f t="shared" si="19"/>
        <v>0</v>
      </c>
      <c r="R32" s="512">
        <f t="shared" si="19"/>
        <v>908624.08124999993</v>
      </c>
      <c r="S32" s="512">
        <f t="shared" si="19"/>
        <v>18180913.425000001</v>
      </c>
      <c r="T32" s="512">
        <f t="shared" ref="T32:Y32" si="20">SUBTOTAL(9,T33:T38)</f>
        <v>17988526.192499999</v>
      </c>
      <c r="U32" s="512">
        <f t="shared" si="20"/>
        <v>192387.23249999998</v>
      </c>
      <c r="V32" s="502"/>
      <c r="W32" s="512">
        <f>SUBTOTAL(9,W33:W38)</f>
        <v>20889955.149999999</v>
      </c>
      <c r="X32" s="512">
        <f t="shared" si="20"/>
        <v>20666030.412499998</v>
      </c>
      <c r="Y32" s="512">
        <f t="shared" si="20"/>
        <v>223924.73750000002</v>
      </c>
      <c r="Z32" s="502"/>
      <c r="AA32" s="503">
        <f>SUBTOTAL(9,AA33:AA38)</f>
        <v>21327434.5</v>
      </c>
      <c r="AB32" s="503">
        <f>SUBTOTAL(9,AB33:AB38)</f>
        <v>21122927.719999999</v>
      </c>
      <c r="AC32" s="503">
        <f>SUBTOTAL(9,AC33:AC38)</f>
        <v>204506.78</v>
      </c>
      <c r="AD32" s="503">
        <f>SUBTOTAL(9,AD33:AD38)</f>
        <v>0</v>
      </c>
      <c r="AE32" s="540">
        <f t="shared" si="3"/>
        <v>72555302.450000003</v>
      </c>
      <c r="AF32" s="540">
        <f t="shared" si="4"/>
        <v>70893019.618749991</v>
      </c>
      <c r="AG32" s="540">
        <f t="shared" si="5"/>
        <v>1662282.83125</v>
      </c>
      <c r="AH32" s="540">
        <f t="shared" si="6"/>
        <v>0</v>
      </c>
    </row>
    <row r="33" spans="1:36" ht="12.75">
      <c r="A33" s="59">
        <v>5</v>
      </c>
      <c r="B33" s="59" t="s">
        <v>924</v>
      </c>
      <c r="C33" s="555" t="s">
        <v>909</v>
      </c>
      <c r="D33" s="92"/>
      <c r="E33" s="242" t="s">
        <v>523</v>
      </c>
      <c r="F33" s="94"/>
      <c r="G33" s="94"/>
      <c r="H33" s="94"/>
      <c r="I33" s="94"/>
      <c r="J33" s="512">
        <v>0</v>
      </c>
      <c r="K33" s="512">
        <v>0</v>
      </c>
      <c r="L33" s="512">
        <v>0</v>
      </c>
      <c r="M33" s="491"/>
      <c r="N33" s="503">
        <f>SUM(O33:Q33)</f>
        <v>3746081.1</v>
      </c>
      <c r="O33" s="512">
        <f>Amb_Hosp_Lab!C8*0.885</f>
        <v>3746081.1</v>
      </c>
      <c r="P33" s="512"/>
      <c r="Q33" s="512"/>
      <c r="R33" s="502"/>
      <c r="S33" s="503">
        <f t="shared" ref="S33:S39" si="21">SUM(T33:V33)</f>
        <v>6632650</v>
      </c>
      <c r="T33" s="512">
        <f>Amb_Hosp_Lab!E8</f>
        <v>6632650</v>
      </c>
      <c r="U33" s="512"/>
      <c r="V33" s="502"/>
      <c r="W33" s="503">
        <f t="shared" ref="W33:W40" si="22">SUM(X33:Z33)</f>
        <v>7985850</v>
      </c>
      <c r="X33" s="512">
        <f>AB33</f>
        <v>7985850</v>
      </c>
      <c r="Y33" s="512"/>
      <c r="Z33" s="502"/>
      <c r="AA33" s="503">
        <f t="shared" ref="AA33:AA40" si="23">SUM(AB33:AD33)</f>
        <v>7985850</v>
      </c>
      <c r="AB33" s="512">
        <f>Amb_Hosp_Lab!F8</f>
        <v>7985850</v>
      </c>
      <c r="AC33" s="512"/>
      <c r="AD33" s="502"/>
      <c r="AE33" s="540">
        <f t="shared" si="3"/>
        <v>26350431.100000001</v>
      </c>
      <c r="AF33" s="540">
        <f t="shared" si="4"/>
        <v>26350431.100000001</v>
      </c>
      <c r="AG33" s="540">
        <f t="shared" si="5"/>
        <v>0</v>
      </c>
      <c r="AH33" s="540">
        <f t="shared" si="6"/>
        <v>0</v>
      </c>
    </row>
    <row r="34" spans="1:36" ht="12.75">
      <c r="A34" s="59">
        <v>5</v>
      </c>
      <c r="B34" s="59" t="s">
        <v>925</v>
      </c>
      <c r="C34" s="555" t="s">
        <v>909</v>
      </c>
      <c r="D34" s="92"/>
      <c r="E34" s="242" t="s">
        <v>524</v>
      </c>
      <c r="F34" s="94"/>
      <c r="G34" s="94"/>
      <c r="H34" s="94"/>
      <c r="I34" s="94"/>
      <c r="J34" s="512">
        <v>0</v>
      </c>
      <c r="K34" s="512">
        <v>0</v>
      </c>
      <c r="L34" s="512">
        <v>0</v>
      </c>
      <c r="M34" s="491"/>
      <c r="N34" s="503">
        <f>SUM(O34:Q34)</f>
        <v>2580685</v>
      </c>
      <c r="O34" s="512">
        <f>Amb_Hosp_Lab!D9*0.85</f>
        <v>2580685</v>
      </c>
      <c r="P34" s="512"/>
      <c r="Q34" s="512"/>
      <c r="R34" s="502"/>
      <c r="S34" s="503">
        <f>SUM(T34:V34)</f>
        <v>3185900</v>
      </c>
      <c r="T34" s="512">
        <f>Amb_Hosp_Lab!E9</f>
        <v>3185900</v>
      </c>
      <c r="U34" s="512"/>
      <c r="V34" s="502"/>
      <c r="W34" s="503">
        <f t="shared" si="22"/>
        <v>3241000</v>
      </c>
      <c r="X34" s="512">
        <f>AB34</f>
        <v>3241000</v>
      </c>
      <c r="Y34" s="512"/>
      <c r="Z34" s="502"/>
      <c r="AA34" s="503">
        <f t="shared" si="23"/>
        <v>3241000</v>
      </c>
      <c r="AB34" s="512">
        <f>Amb_Hosp_Lab!F9</f>
        <v>3241000</v>
      </c>
      <c r="AC34" s="512"/>
      <c r="AD34" s="502"/>
      <c r="AE34" s="540">
        <f t="shared" si="3"/>
        <v>12248585</v>
      </c>
      <c r="AF34" s="540">
        <f t="shared" si="4"/>
        <v>12248585</v>
      </c>
      <c r="AG34" s="540">
        <f t="shared" si="5"/>
        <v>0</v>
      </c>
      <c r="AH34" s="540">
        <f t="shared" si="6"/>
        <v>0</v>
      </c>
    </row>
    <row r="35" spans="1:36" ht="12.75">
      <c r="A35" s="59">
        <v>5</v>
      </c>
      <c r="B35" s="59" t="s">
        <v>926</v>
      </c>
      <c r="C35" s="555" t="s">
        <v>909</v>
      </c>
      <c r="D35" s="92"/>
      <c r="E35" s="242" t="s">
        <v>525</v>
      </c>
      <c r="F35" s="94"/>
      <c r="G35" s="94"/>
      <c r="H35" s="94"/>
      <c r="I35" s="94"/>
      <c r="J35" s="512">
        <v>0</v>
      </c>
      <c r="K35" s="512">
        <v>0</v>
      </c>
      <c r="L35" s="512">
        <v>0</v>
      </c>
      <c r="M35" s="491"/>
      <c r="N35" s="503">
        <f t="shared" ref="N35:N40" si="24">SUM(O35:Q35)</f>
        <v>265680</v>
      </c>
      <c r="O35" s="512"/>
      <c r="P35" s="512">
        <f>Amb_Hosp_Lab!D10</f>
        <v>265680</v>
      </c>
      <c r="Q35" s="512"/>
      <c r="R35" s="502">
        <f>P35/2</f>
        <v>132840</v>
      </c>
      <c r="S35" s="503">
        <f>SUM(T35:V35)</f>
        <v>265680</v>
      </c>
      <c r="T35" s="589">
        <f>Amb_Hosp_Lab!E10</f>
        <v>265680</v>
      </c>
      <c r="U35" s="512"/>
      <c r="V35" s="502"/>
      <c r="W35" s="503">
        <f>SUM(X35:Z35)</f>
        <v>265680</v>
      </c>
      <c r="X35" s="512">
        <f>AB35</f>
        <v>265680</v>
      </c>
      <c r="Z35" s="502"/>
      <c r="AA35" s="503">
        <f t="shared" si="23"/>
        <v>265680</v>
      </c>
      <c r="AB35" s="512">
        <f>Amb_Hosp_Lab!F10</f>
        <v>265680</v>
      </c>
      <c r="AC35" s="534"/>
      <c r="AD35" s="502"/>
      <c r="AE35" s="540">
        <f t="shared" si="3"/>
        <v>1062720</v>
      </c>
      <c r="AF35" s="540">
        <f t="shared" si="4"/>
        <v>797040</v>
      </c>
      <c r="AG35" s="540">
        <f t="shared" si="5"/>
        <v>265680</v>
      </c>
      <c r="AH35" s="540">
        <f t="shared" si="6"/>
        <v>0</v>
      </c>
    </row>
    <row r="36" spans="1:36" ht="12.75">
      <c r="A36" s="59">
        <v>5</v>
      </c>
      <c r="B36" s="59" t="s">
        <v>927</v>
      </c>
      <c r="C36" s="555" t="s">
        <v>909</v>
      </c>
      <c r="D36" s="92"/>
      <c r="E36" s="720" t="s">
        <v>1131</v>
      </c>
      <c r="F36" s="94"/>
      <c r="G36" s="94"/>
      <c r="H36" s="94"/>
      <c r="I36" s="94"/>
      <c r="J36" s="512">
        <v>0</v>
      </c>
      <c r="K36" s="512">
        <v>0</v>
      </c>
      <c r="L36" s="512">
        <v>0</v>
      </c>
      <c r="M36" s="491"/>
      <c r="N36" s="503">
        <f t="shared" si="24"/>
        <v>2670607.4</v>
      </c>
      <c r="O36" s="533">
        <f>Amb_Hosp_Lab!C11-Amb_Hosp_Lab!F135*0.2</f>
        <v>2375791.4</v>
      </c>
      <c r="P36" s="512">
        <f>Amb_Hosp_Lab!C12</f>
        <v>294816</v>
      </c>
      <c r="Q36" s="512"/>
      <c r="R36" s="502">
        <f>P36</f>
        <v>294816</v>
      </c>
      <c r="S36" s="503">
        <f>SUM(T36:V36)</f>
        <v>4305406</v>
      </c>
      <c r="T36" s="512">
        <f>Amb_Hosp_Lab!E11+Amb_Hosp_Lab!E12</f>
        <v>4305406</v>
      </c>
      <c r="U36" s="512"/>
      <c r="V36" s="502"/>
      <c r="W36" s="503">
        <f t="shared" si="22"/>
        <v>4961415</v>
      </c>
      <c r="X36" s="512">
        <f>Amb_Hosp_Lab!F11+Amb_Hosp_Lab!F12</f>
        <v>4961415</v>
      </c>
      <c r="Y36" s="512"/>
      <c r="Z36" s="502"/>
      <c r="AA36" s="503">
        <f t="shared" si="23"/>
        <v>4961415</v>
      </c>
      <c r="AB36" s="512">
        <f>Amb_Hosp_Lab!F11+Amb_Hosp_Lab!F12</f>
        <v>4961415</v>
      </c>
      <c r="AC36" s="512"/>
      <c r="AD36" s="502"/>
      <c r="AE36" s="540">
        <f t="shared" si="3"/>
        <v>16898843.399999999</v>
      </c>
      <c r="AF36" s="540">
        <f t="shared" si="4"/>
        <v>16604027.4</v>
      </c>
      <c r="AG36" s="540">
        <f t="shared" si="5"/>
        <v>294816</v>
      </c>
      <c r="AH36" s="540">
        <f t="shared" si="6"/>
        <v>0</v>
      </c>
    </row>
    <row r="37" spans="1:36" ht="12.75">
      <c r="A37" s="59">
        <v>5</v>
      </c>
      <c r="B37" s="59" t="s">
        <v>928</v>
      </c>
      <c r="C37" s="555" t="s">
        <v>909</v>
      </c>
      <c r="D37" s="92"/>
      <c r="E37" s="242" t="s">
        <v>526</v>
      </c>
      <c r="F37" s="94"/>
      <c r="G37" s="94"/>
      <c r="H37" s="94"/>
      <c r="I37" s="94"/>
      <c r="J37" s="512">
        <v>0</v>
      </c>
      <c r="K37" s="512">
        <v>0</v>
      </c>
      <c r="L37" s="512">
        <v>0</v>
      </c>
      <c r="M37" s="491"/>
      <c r="N37" s="503">
        <f t="shared" si="24"/>
        <v>1240900.6499999999</v>
      </c>
      <c r="O37" s="512">
        <f>ARV!B8+ARV!B10+ARV!B13</f>
        <v>1240900.6499999999</v>
      </c>
      <c r="P37" s="512"/>
      <c r="Q37" s="512"/>
      <c r="R37" s="502"/>
      <c r="S37" s="503">
        <f t="shared" si="21"/>
        <v>1867405.1000000003</v>
      </c>
      <c r="T37" s="512">
        <f>ARV!C8+ARV!C10+ARV!C13</f>
        <v>1867405.1000000003</v>
      </c>
      <c r="U37" s="512"/>
      <c r="V37" s="502"/>
      <c r="W37" s="503">
        <f t="shared" si="22"/>
        <v>2196762.7750000004</v>
      </c>
      <c r="X37" s="512">
        <f>ARV!D8+ARV!D10+ARV!D13</f>
        <v>2196762.7750000004</v>
      </c>
      <c r="Y37" s="512"/>
      <c r="Z37" s="502"/>
      <c r="AA37" s="503">
        <f t="shared" si="23"/>
        <v>2283459.75</v>
      </c>
      <c r="AB37" s="512">
        <f>ARV!E8+ARV!E10+ARV!E13</f>
        <v>2283459.75</v>
      </c>
      <c r="AC37" s="512"/>
      <c r="AD37" s="502"/>
      <c r="AE37" s="540">
        <f t="shared" si="3"/>
        <v>7588528.2750000004</v>
      </c>
      <c r="AF37" s="540">
        <f t="shared" si="4"/>
        <v>7588528.2750000004</v>
      </c>
      <c r="AG37" s="540">
        <f t="shared" si="5"/>
        <v>0</v>
      </c>
      <c r="AH37" s="540">
        <f t="shared" si="6"/>
        <v>0</v>
      </c>
    </row>
    <row r="38" spans="1:36" ht="12.75">
      <c r="A38" s="59">
        <v>5</v>
      </c>
      <c r="B38" s="59" t="s">
        <v>928</v>
      </c>
      <c r="C38" s="555" t="s">
        <v>909</v>
      </c>
      <c r="D38" s="92"/>
      <c r="E38" s="242" t="s">
        <v>527</v>
      </c>
      <c r="F38" s="94"/>
      <c r="G38" s="94"/>
      <c r="H38" s="94"/>
      <c r="I38" s="94"/>
      <c r="J38" s="512">
        <v>0</v>
      </c>
      <c r="K38" s="512">
        <v>0</v>
      </c>
      <c r="L38" s="512">
        <v>0</v>
      </c>
      <c r="M38" s="491"/>
      <c r="N38" s="503">
        <f t="shared" si="24"/>
        <v>1653045.2249999996</v>
      </c>
      <c r="O38" s="512">
        <f>ARV!B9*0.75</f>
        <v>1172077.1437499998</v>
      </c>
      <c r="P38" s="512">
        <f>ARV!C9*0.25</f>
        <v>480968.08124999993</v>
      </c>
      <c r="Q38" s="512"/>
      <c r="R38" s="502">
        <f>P38</f>
        <v>480968.08124999993</v>
      </c>
      <c r="S38" s="503">
        <f t="shared" si="21"/>
        <v>1923872.3249999997</v>
      </c>
      <c r="T38" s="512">
        <f>ARV!C9*0.9</f>
        <v>1731485.0924999998</v>
      </c>
      <c r="U38" s="512">
        <f>ARV!C9*0.1</f>
        <v>192387.23249999998</v>
      </c>
      <c r="V38" s="502"/>
      <c r="W38" s="503">
        <f t="shared" si="22"/>
        <v>2239247.375</v>
      </c>
      <c r="X38" s="512">
        <f>ARV!D9*0.9</f>
        <v>2015322.6375</v>
      </c>
      <c r="Y38" s="512">
        <f>ARV!D9*0.1</f>
        <v>223924.73750000002</v>
      </c>
      <c r="Z38" s="502"/>
      <c r="AA38" s="503">
        <f t="shared" si="23"/>
        <v>2590029.75</v>
      </c>
      <c r="AB38" s="512">
        <f>ARV!E9*0.92</f>
        <v>2385522.9700000002</v>
      </c>
      <c r="AC38" s="512">
        <f>ARV!E9*0.08-2930</f>
        <v>204506.78</v>
      </c>
      <c r="AD38" s="502"/>
      <c r="AE38" s="540">
        <f t="shared" si="3"/>
        <v>8406194.6749999989</v>
      </c>
      <c r="AF38" s="540">
        <f t="shared" si="4"/>
        <v>7304407.84375</v>
      </c>
      <c r="AG38" s="540">
        <f t="shared" si="5"/>
        <v>1101786.83125</v>
      </c>
      <c r="AH38" s="540">
        <f t="shared" si="6"/>
        <v>0</v>
      </c>
    </row>
    <row r="39" spans="1:36" ht="38.25">
      <c r="A39" s="59">
        <v>1</v>
      </c>
      <c r="B39" s="59" t="s">
        <v>929</v>
      </c>
      <c r="C39" s="555">
        <v>2</v>
      </c>
      <c r="D39" s="92" t="s">
        <v>134</v>
      </c>
      <c r="E39" s="327" t="s">
        <v>76</v>
      </c>
      <c r="F39" s="94">
        <v>1876546.3337913237</v>
      </c>
      <c r="G39" s="94">
        <v>2183496.2945650918</v>
      </c>
      <c r="H39" s="94">
        <v>2503248.2677888675</v>
      </c>
      <c r="I39" s="94">
        <v>6563290.8961452832</v>
      </c>
      <c r="J39" s="512">
        <v>11728414.586195774</v>
      </c>
      <c r="K39" s="512">
        <v>13646851.841031825</v>
      </c>
      <c r="L39" s="512">
        <v>15645301.673680423</v>
      </c>
      <c r="M39" s="491">
        <f>-1+N39/L39</f>
        <v>-0.98939106426568801</v>
      </c>
      <c r="N39" s="503">
        <f t="shared" si="24"/>
        <v>165980</v>
      </c>
      <c r="O39" s="512"/>
      <c r="P39" s="512">
        <f>Table14[2019]</f>
        <v>165980</v>
      </c>
      <c r="Q39" s="512"/>
      <c r="R39" s="502">
        <f>P39/2</f>
        <v>82990</v>
      </c>
      <c r="S39" s="503">
        <f t="shared" si="21"/>
        <v>165980</v>
      </c>
      <c r="T39" s="512">
        <f>165980*0.5</f>
        <v>82990</v>
      </c>
      <c r="U39" s="512">
        <f>165980*0.5</f>
        <v>82990</v>
      </c>
      <c r="V39" s="502"/>
      <c r="W39" s="503">
        <f t="shared" si="22"/>
        <v>165980</v>
      </c>
      <c r="X39" s="512">
        <f>Table14[2021]</f>
        <v>165980</v>
      </c>
      <c r="Y39" s="512"/>
      <c r="Z39" s="502"/>
      <c r="AA39" s="503">
        <f t="shared" si="23"/>
        <v>165980</v>
      </c>
      <c r="AB39" s="512">
        <f>Table14[2022]</f>
        <v>165980</v>
      </c>
      <c r="AC39" s="534"/>
      <c r="AD39" s="502"/>
      <c r="AE39" s="540">
        <f t="shared" si="3"/>
        <v>663920</v>
      </c>
      <c r="AF39" s="540">
        <f t="shared" si="4"/>
        <v>414950</v>
      </c>
      <c r="AG39" s="540">
        <f t="shared" si="5"/>
        <v>248970</v>
      </c>
      <c r="AH39" s="540">
        <f t="shared" si="6"/>
        <v>0</v>
      </c>
      <c r="AJ39" s="539"/>
    </row>
    <row r="40" spans="1:36" ht="25.5">
      <c r="A40" s="59">
        <v>1</v>
      </c>
      <c r="B40" s="59" t="s">
        <v>840</v>
      </c>
      <c r="C40" s="555">
        <v>2</v>
      </c>
      <c r="D40" s="92" t="s">
        <v>135</v>
      </c>
      <c r="E40" s="93" t="s">
        <v>136</v>
      </c>
      <c r="F40" s="94">
        <v>402064.23293956573</v>
      </c>
      <c r="G40" s="94">
        <v>422167.44458654401</v>
      </c>
      <c r="H40" s="94">
        <v>439054.14237000572</v>
      </c>
      <c r="I40" s="94">
        <v>1263285.8198961155</v>
      </c>
      <c r="J40" s="512">
        <v>2512901.4558722861</v>
      </c>
      <c r="K40" s="512">
        <v>2638546.5286659002</v>
      </c>
      <c r="L40" s="512">
        <v>2744088.3898125356</v>
      </c>
      <c r="M40" s="491">
        <f>-1+N40/L40</f>
        <v>-0.69238600216603574</v>
      </c>
      <c r="N40" s="503">
        <f t="shared" si="24"/>
        <v>844120</v>
      </c>
      <c r="O40" s="512"/>
      <c r="P40" s="512">
        <f>'2.1.3'!C13</f>
        <v>814120</v>
      </c>
      <c r="Q40" s="512">
        <f>'2.1.3'!C12</f>
        <v>30000</v>
      </c>
      <c r="R40" s="502">
        <f>P40/2</f>
        <v>407060</v>
      </c>
      <c r="S40" s="503">
        <f>SUM(T40:V40)</f>
        <v>814120</v>
      </c>
      <c r="T40" s="512">
        <f>'2.1.3'!C9+'2.1.3'!C11</f>
        <v>666820</v>
      </c>
      <c r="U40" s="536">
        <f>'2.1.3'!$C$10</f>
        <v>117300</v>
      </c>
      <c r="V40" s="512">
        <f>'2.1.3'!D12</f>
        <v>30000</v>
      </c>
      <c r="W40" s="503">
        <f t="shared" si="22"/>
        <v>814120</v>
      </c>
      <c r="X40" s="512">
        <f>$T$40</f>
        <v>666820</v>
      </c>
      <c r="Y40" s="536">
        <f>'2.1.3'!$C$10</f>
        <v>117300</v>
      </c>
      <c r="Z40" s="512">
        <f>'2.1.3'!E12</f>
        <v>30000</v>
      </c>
      <c r="AA40" s="503">
        <f t="shared" si="23"/>
        <v>814120</v>
      </c>
      <c r="AB40" s="512">
        <f>$T$40+'2.1.3'!F10*0.5</f>
        <v>725470</v>
      </c>
      <c r="AC40" s="540">
        <f>'2.1.3'!$C$10*0.5</f>
        <v>58650</v>
      </c>
      <c r="AD40" s="512">
        <v>30000</v>
      </c>
      <c r="AE40" s="540">
        <f t="shared" si="3"/>
        <v>3286480</v>
      </c>
      <c r="AF40" s="540">
        <f t="shared" si="4"/>
        <v>2059110</v>
      </c>
      <c r="AG40" s="540">
        <f t="shared" si="5"/>
        <v>1107370</v>
      </c>
      <c r="AH40" s="540">
        <f t="shared" si="6"/>
        <v>120000</v>
      </c>
    </row>
    <row r="41" spans="1:36" ht="25.5">
      <c r="A41" s="59" t="s">
        <v>907</v>
      </c>
      <c r="B41" s="59" t="s">
        <v>907</v>
      </c>
      <c r="C41" s="555" t="s">
        <v>907</v>
      </c>
      <c r="D41" s="86" t="s">
        <v>139</v>
      </c>
      <c r="E41" s="104" t="s">
        <v>140</v>
      </c>
      <c r="F41" s="104">
        <v>0</v>
      </c>
      <c r="G41" s="104">
        <v>0</v>
      </c>
      <c r="H41" s="104">
        <v>0</v>
      </c>
      <c r="I41" s="104">
        <v>0</v>
      </c>
      <c r="J41" s="500">
        <v>0</v>
      </c>
      <c r="K41" s="500">
        <v>0</v>
      </c>
      <c r="L41" s="500">
        <v>0</v>
      </c>
      <c r="M41" s="491"/>
      <c r="N41" s="501"/>
      <c r="O41" s="500"/>
      <c r="P41" s="500">
        <f t="shared" ref="P41:AD41" si="25">SUBTOTAL(9,P42:P43)</f>
        <v>0</v>
      </c>
      <c r="Q41" s="500">
        <f t="shared" si="25"/>
        <v>0</v>
      </c>
      <c r="R41" s="499">
        <f t="shared" si="25"/>
        <v>0</v>
      </c>
      <c r="S41" s="501"/>
      <c r="T41" s="500"/>
      <c r="U41" s="500">
        <f t="shared" si="25"/>
        <v>0</v>
      </c>
      <c r="V41" s="499">
        <f t="shared" si="25"/>
        <v>0</v>
      </c>
      <c r="W41" s="501"/>
      <c r="X41" s="500"/>
      <c r="Y41" s="500">
        <f t="shared" si="25"/>
        <v>0</v>
      </c>
      <c r="Z41" s="499">
        <f t="shared" si="25"/>
        <v>0</v>
      </c>
      <c r="AA41" s="501"/>
      <c r="AB41" s="500"/>
      <c r="AC41" s="500">
        <f t="shared" si="25"/>
        <v>0</v>
      </c>
      <c r="AD41" s="500">
        <f t="shared" si="25"/>
        <v>0</v>
      </c>
      <c r="AE41" s="540">
        <f t="shared" si="3"/>
        <v>0</v>
      </c>
      <c r="AF41" s="540">
        <f t="shared" si="4"/>
        <v>0</v>
      </c>
      <c r="AG41" s="540">
        <f t="shared" si="5"/>
        <v>0</v>
      </c>
      <c r="AH41" s="540">
        <f t="shared" si="6"/>
        <v>0</v>
      </c>
    </row>
    <row r="42" spans="1:36" ht="25.5">
      <c r="A42" s="59">
        <v>2</v>
      </c>
      <c r="B42" s="59" t="s">
        <v>930</v>
      </c>
      <c r="C42" s="555">
        <v>2</v>
      </c>
      <c r="D42" s="108" t="s">
        <v>141</v>
      </c>
      <c r="E42" s="109" t="s">
        <v>142</v>
      </c>
      <c r="F42" s="130">
        <v>0</v>
      </c>
      <c r="G42" s="130">
        <v>0</v>
      </c>
      <c r="H42" s="130">
        <v>0</v>
      </c>
      <c r="I42" s="130">
        <v>0</v>
      </c>
      <c r="J42" s="512">
        <v>0</v>
      </c>
      <c r="K42" s="512">
        <v>0</v>
      </c>
      <c r="L42" s="512">
        <v>0</v>
      </c>
      <c r="M42" s="491"/>
      <c r="N42" s="503">
        <f>SUM(O42:Q42)</f>
        <v>0</v>
      </c>
      <c r="O42" s="512"/>
      <c r="P42" s="512"/>
      <c r="Q42" s="512"/>
      <c r="R42" s="502"/>
      <c r="S42" s="503">
        <f>SUM(T42:V42)</f>
        <v>0</v>
      </c>
      <c r="T42" s="512"/>
      <c r="U42" s="512"/>
      <c r="V42" s="502"/>
      <c r="W42" s="503">
        <f>SUM(X42:Z42)</f>
        <v>0</v>
      </c>
      <c r="X42" s="512"/>
      <c r="Y42" s="512"/>
      <c r="Z42" s="502"/>
      <c r="AA42" s="503">
        <f>SUM(AB42:AD42)</f>
        <v>0</v>
      </c>
      <c r="AB42" s="512"/>
      <c r="AC42" s="512"/>
      <c r="AD42" s="502"/>
      <c r="AE42" s="540">
        <f t="shared" si="3"/>
        <v>0</v>
      </c>
      <c r="AF42" s="540">
        <f t="shared" si="4"/>
        <v>0</v>
      </c>
      <c r="AG42" s="540">
        <f t="shared" si="5"/>
        <v>0</v>
      </c>
      <c r="AH42" s="540">
        <f t="shared" si="6"/>
        <v>0</v>
      </c>
    </row>
    <row r="43" spans="1:36" ht="25.5">
      <c r="A43" s="59">
        <v>2</v>
      </c>
      <c r="B43" s="59" t="s">
        <v>931</v>
      </c>
      <c r="C43" s="555">
        <v>2</v>
      </c>
      <c r="D43" s="108" t="s">
        <v>143</v>
      </c>
      <c r="E43" s="109" t="s">
        <v>1173</v>
      </c>
      <c r="F43" s="130">
        <v>0</v>
      </c>
      <c r="G43" s="130">
        <v>0</v>
      </c>
      <c r="H43" s="130">
        <v>0</v>
      </c>
      <c r="I43" s="130">
        <v>0</v>
      </c>
      <c r="J43" s="512">
        <v>0</v>
      </c>
      <c r="K43" s="512">
        <v>0</v>
      </c>
      <c r="L43" s="512">
        <v>0</v>
      </c>
      <c r="M43" s="491"/>
      <c r="N43" s="503"/>
      <c r="O43" s="512"/>
      <c r="P43" s="512"/>
      <c r="Q43" s="512"/>
      <c r="R43" s="502"/>
      <c r="S43" s="503"/>
      <c r="T43" s="512"/>
      <c r="U43" s="512"/>
      <c r="V43" s="502"/>
      <c r="W43" s="503"/>
      <c r="X43" s="512"/>
      <c r="Y43" s="512"/>
      <c r="Z43" s="502"/>
      <c r="AA43" s="503"/>
      <c r="AB43" s="512"/>
      <c r="AC43" s="512"/>
      <c r="AD43" s="502"/>
      <c r="AE43" s="540"/>
      <c r="AF43" s="540"/>
      <c r="AG43" s="540">
        <f t="shared" si="5"/>
        <v>0</v>
      </c>
      <c r="AH43" s="540">
        <f t="shared" si="6"/>
        <v>0</v>
      </c>
    </row>
    <row r="44" spans="1:36" ht="25.5">
      <c r="A44" s="59" t="s">
        <v>907</v>
      </c>
      <c r="B44" s="59" t="s">
        <v>907</v>
      </c>
      <c r="C44" s="555" t="s">
        <v>907</v>
      </c>
      <c r="D44" s="86" t="s">
        <v>145</v>
      </c>
      <c r="E44" s="104" t="s">
        <v>146</v>
      </c>
      <c r="F44" s="104">
        <v>221854.77610141612</v>
      </c>
      <c r="G44" s="104">
        <v>227510.77729517382</v>
      </c>
      <c r="H44" s="104">
        <v>241031.65759042482</v>
      </c>
      <c r="I44" s="104">
        <v>690397.2109870147</v>
      </c>
      <c r="J44" s="500">
        <v>554636.94025354029</v>
      </c>
      <c r="K44" s="500">
        <v>568776.94323793449</v>
      </c>
      <c r="L44" s="500">
        <v>602579.14397606207</v>
      </c>
      <c r="M44" s="491">
        <f t="shared" ref="M44:M50" si="26">-1+N44/L44</f>
        <v>-4.1271166160789075E-2</v>
      </c>
      <c r="N44" s="501">
        <f>SUBTOTAL(9,N45:N47)</f>
        <v>577710</v>
      </c>
      <c r="O44" s="500">
        <f>SUBTOTAL(9,O45:O47)</f>
        <v>72290</v>
      </c>
      <c r="P44" s="500">
        <f>SUBTOTAL(9,P45:P47)</f>
        <v>505420</v>
      </c>
      <c r="Q44" s="500"/>
      <c r="R44" s="499"/>
      <c r="S44" s="501">
        <f t="shared" ref="S44:AD44" si="27">SUBTOTAL(9,S45:S47)</f>
        <v>577710</v>
      </c>
      <c r="T44" s="500">
        <f t="shared" si="27"/>
        <v>144580</v>
      </c>
      <c r="U44" s="500">
        <f t="shared" si="27"/>
        <v>433130</v>
      </c>
      <c r="V44" s="500">
        <f t="shared" si="27"/>
        <v>0</v>
      </c>
      <c r="W44" s="501">
        <f t="shared" si="27"/>
        <v>577180</v>
      </c>
      <c r="X44" s="500">
        <f t="shared" si="27"/>
        <v>360880</v>
      </c>
      <c r="Y44" s="500">
        <f t="shared" si="27"/>
        <v>216300</v>
      </c>
      <c r="Z44" s="500">
        <f t="shared" si="27"/>
        <v>0</v>
      </c>
      <c r="AA44" s="501">
        <f t="shared" si="27"/>
        <v>577680</v>
      </c>
      <c r="AB44" s="500">
        <f>SUBTOTAL(9,AB45:AB47)</f>
        <v>268255</v>
      </c>
      <c r="AC44" s="500">
        <f t="shared" si="27"/>
        <v>216550</v>
      </c>
      <c r="AD44" s="500">
        <f t="shared" si="27"/>
        <v>92875</v>
      </c>
      <c r="AE44" s="540">
        <f t="shared" si="3"/>
        <v>2310280</v>
      </c>
      <c r="AF44" s="540">
        <f t="shared" si="4"/>
        <v>846005</v>
      </c>
      <c r="AG44" s="540">
        <f t="shared" si="5"/>
        <v>1371400</v>
      </c>
      <c r="AH44" s="540">
        <f t="shared" si="6"/>
        <v>92875</v>
      </c>
    </row>
    <row r="45" spans="1:36" ht="12.75">
      <c r="A45" s="59">
        <v>1</v>
      </c>
      <c r="B45" s="59" t="s">
        <v>932</v>
      </c>
      <c r="C45" s="555">
        <v>2</v>
      </c>
      <c r="D45" s="648" t="s">
        <v>147</v>
      </c>
      <c r="E45" s="93" t="s">
        <v>148</v>
      </c>
      <c r="F45" s="94">
        <v>149766.90559351619</v>
      </c>
      <c r="G45" s="94">
        <v>149958.57671064019</v>
      </c>
      <c r="H45" s="94">
        <v>158684.82672088261</v>
      </c>
      <c r="I45" s="94">
        <v>458410.30902503902</v>
      </c>
      <c r="J45" s="512">
        <v>374417.26398379047</v>
      </c>
      <c r="K45" s="512">
        <v>374896.44177660049</v>
      </c>
      <c r="L45" s="512">
        <v>396712.06680220657</v>
      </c>
      <c r="M45" s="491">
        <f t="shared" si="26"/>
        <v>-6.3476936825221153E-2</v>
      </c>
      <c r="N45" s="503">
        <f>SUM(O45:Q45)</f>
        <v>371530</v>
      </c>
      <c r="O45" s="512"/>
      <c r="P45" s="512">
        <f>'Peer Support'!I58</f>
        <v>371530</v>
      </c>
      <c r="Q45" s="512"/>
      <c r="R45" s="502">
        <f>P45/2</f>
        <v>185765</v>
      </c>
      <c r="S45" s="503">
        <f>SUM(T45:V45)</f>
        <v>371530</v>
      </c>
      <c r="T45" s="512"/>
      <c r="U45" s="512">
        <f>P45</f>
        <v>371530</v>
      </c>
      <c r="V45" s="502"/>
      <c r="W45" s="503">
        <f>SUM(X45:Z45)</f>
        <v>371000</v>
      </c>
      <c r="X45" s="512">
        <f>371000/2</f>
        <v>185500</v>
      </c>
      <c r="Y45" s="512">
        <f>371000/2</f>
        <v>185500</v>
      </c>
      <c r="Z45" s="502"/>
      <c r="AA45" s="503">
        <f>SUM(AB45:AD45)</f>
        <v>371500</v>
      </c>
      <c r="AB45" s="512">
        <f>371500*0.25</f>
        <v>92875</v>
      </c>
      <c r="AC45" s="539">
        <f>371500*0.5</f>
        <v>185750</v>
      </c>
      <c r="AD45" s="502">
        <f>371500*0.25</f>
        <v>92875</v>
      </c>
      <c r="AE45" s="540">
        <f t="shared" si="3"/>
        <v>1485560</v>
      </c>
      <c r="AF45" s="540">
        <f t="shared" si="4"/>
        <v>278375</v>
      </c>
      <c r="AG45" s="540">
        <f t="shared" si="5"/>
        <v>1114310</v>
      </c>
      <c r="AH45" s="540">
        <f t="shared" si="6"/>
        <v>92875</v>
      </c>
      <c r="AI45" s="539"/>
    </row>
    <row r="46" spans="1:36" ht="25.5">
      <c r="A46" s="59">
        <v>2</v>
      </c>
      <c r="B46" s="59" t="s">
        <v>933</v>
      </c>
      <c r="C46" s="555">
        <v>2</v>
      </c>
      <c r="D46" s="648" t="s">
        <v>149</v>
      </c>
      <c r="E46" s="93" t="s">
        <v>150</v>
      </c>
      <c r="F46" s="94">
        <v>69873.660327853868</v>
      </c>
      <c r="G46" s="94">
        <v>73367.343344246547</v>
      </c>
      <c r="H46" s="94">
        <v>76302.037078016438</v>
      </c>
      <c r="I46" s="94">
        <v>219543.04075011687</v>
      </c>
      <c r="J46" s="512">
        <v>174684.15081963467</v>
      </c>
      <c r="K46" s="512">
        <v>183418.35836061637</v>
      </c>
      <c r="L46" s="512">
        <v>190755.09269504109</v>
      </c>
      <c r="M46" s="491">
        <f t="shared" si="26"/>
        <v>-0.24206479650250234</v>
      </c>
      <c r="N46" s="503">
        <f>SUM(O46:Q46)</f>
        <v>144580</v>
      </c>
      <c r="O46" s="512">
        <f>'Paliative care'!D19*0.5</f>
        <v>72290</v>
      </c>
      <c r="P46" s="512">
        <f>'Paliative care'!D19*0.5</f>
        <v>72290</v>
      </c>
      <c r="Q46" s="512"/>
      <c r="R46" s="502"/>
      <c r="S46" s="503">
        <f>SUM(T46:V46)</f>
        <v>144580</v>
      </c>
      <c r="T46" s="512">
        <f>'Paliative care'!D19</f>
        <v>144580</v>
      </c>
      <c r="U46" s="512"/>
      <c r="V46" s="502"/>
      <c r="W46" s="503">
        <f>SUM(X46:Z46)</f>
        <v>144580</v>
      </c>
      <c r="X46" s="512">
        <f>'Paliative care'!$D$19</f>
        <v>144580</v>
      </c>
      <c r="Y46" s="512"/>
      <c r="Z46" s="502"/>
      <c r="AA46" s="503">
        <f>SUM(AB46:AD46)</f>
        <v>144580</v>
      </c>
      <c r="AB46" s="512">
        <f>'Paliative care'!$D$19</f>
        <v>144580</v>
      </c>
      <c r="AC46" s="512"/>
      <c r="AD46" s="502"/>
      <c r="AE46" s="540">
        <f t="shared" si="3"/>
        <v>578320</v>
      </c>
      <c r="AF46" s="540">
        <f t="shared" si="4"/>
        <v>506030</v>
      </c>
      <c r="AG46" s="540">
        <f t="shared" si="5"/>
        <v>72290</v>
      </c>
      <c r="AH46" s="540">
        <f t="shared" si="6"/>
        <v>0</v>
      </c>
      <c r="AI46" s="539"/>
    </row>
    <row r="47" spans="1:36" ht="38.25">
      <c r="A47" s="59">
        <v>1</v>
      </c>
      <c r="B47" s="59" t="s">
        <v>932</v>
      </c>
      <c r="C47" s="555">
        <v>2</v>
      </c>
      <c r="D47" s="648" t="s">
        <v>151</v>
      </c>
      <c r="E47" s="93" t="s">
        <v>152</v>
      </c>
      <c r="F47" s="94">
        <v>2214.2101800460709</v>
      </c>
      <c r="G47" s="94">
        <v>4184.8572402870741</v>
      </c>
      <c r="H47" s="94">
        <v>6044.7937915257744</v>
      </c>
      <c r="I47" s="94">
        <v>12443.861211858919</v>
      </c>
      <c r="J47" s="512">
        <v>5535.5254501151776</v>
      </c>
      <c r="K47" s="512">
        <v>10462.143100717685</v>
      </c>
      <c r="L47" s="512">
        <v>15111.984478814436</v>
      </c>
      <c r="M47" s="491">
        <f t="shared" si="26"/>
        <v>3.0762349965590117</v>
      </c>
      <c r="N47" s="503">
        <f>SUM(O47:Q47)</f>
        <v>61600</v>
      </c>
      <c r="O47" s="512"/>
      <c r="P47" s="512">
        <f>'Case-managers'!D28</f>
        <v>61600</v>
      </c>
      <c r="Q47" s="512"/>
      <c r="R47" s="502">
        <f>P47*0.5</f>
        <v>30800</v>
      </c>
      <c r="S47" s="503">
        <f>SUM(T47:V47)</f>
        <v>61600</v>
      </c>
      <c r="T47" s="512"/>
      <c r="U47" s="512">
        <f>'Case-managers'!D28</f>
        <v>61600</v>
      </c>
      <c r="V47" s="502"/>
      <c r="W47" s="503">
        <f>SUM(X47:Z47)</f>
        <v>61600</v>
      </c>
      <c r="X47" s="512">
        <f>'Case-managers'!D28*0.5</f>
        <v>30800</v>
      </c>
      <c r="Y47" s="512">
        <f>'Case-managers'!D28*0.5</f>
        <v>30800</v>
      </c>
      <c r="Z47" s="502"/>
      <c r="AA47" s="503">
        <f>SUM(AB47:AD47)</f>
        <v>61600</v>
      </c>
      <c r="AB47" s="512">
        <f>'Case-managers'!D28*0.5</f>
        <v>30800</v>
      </c>
      <c r="AC47" s="512">
        <f>'Case-managers'!D28*0.5</f>
        <v>30800</v>
      </c>
      <c r="AD47" s="502"/>
      <c r="AE47" s="540">
        <f t="shared" si="3"/>
        <v>246400</v>
      </c>
      <c r="AF47" s="540">
        <f t="shared" si="4"/>
        <v>61600</v>
      </c>
      <c r="AG47" s="540">
        <f t="shared" si="5"/>
        <v>184800</v>
      </c>
      <c r="AH47" s="540">
        <f t="shared" si="6"/>
        <v>0</v>
      </c>
    </row>
    <row r="48" spans="1:36" ht="25.5">
      <c r="C48" s="556" t="s">
        <v>908</v>
      </c>
      <c r="D48" s="78">
        <v>3</v>
      </c>
      <c r="E48" s="79" t="s">
        <v>153</v>
      </c>
      <c r="F48" s="138">
        <v>703942.31045645103</v>
      </c>
      <c r="G48" s="138">
        <v>739041.48135349411</v>
      </c>
      <c r="H48" s="138">
        <v>597379.46223530895</v>
      </c>
      <c r="I48" s="138">
        <v>2040363.2540452541</v>
      </c>
      <c r="J48" s="498">
        <v>1759855.7761411276</v>
      </c>
      <c r="K48" s="498">
        <v>1847603.7033837354</v>
      </c>
      <c r="L48" s="498">
        <v>1493448.6555882725</v>
      </c>
      <c r="M48" s="491">
        <f t="shared" si="26"/>
        <v>-0.26707724707894853</v>
      </c>
      <c r="N48" s="498">
        <f t="shared" ref="N48:AD48" si="28">SUBTOTAL(9,N49:N70)</f>
        <v>1094582.5</v>
      </c>
      <c r="O48" s="497">
        <f t="shared" si="28"/>
        <v>0</v>
      </c>
      <c r="P48" s="497">
        <f t="shared" si="28"/>
        <v>824622.5</v>
      </c>
      <c r="Q48" s="497">
        <f t="shared" si="28"/>
        <v>269960</v>
      </c>
      <c r="R48" s="496">
        <f t="shared" si="28"/>
        <v>695872.5</v>
      </c>
      <c r="S48" s="498">
        <f t="shared" si="28"/>
        <v>699095</v>
      </c>
      <c r="T48" s="497">
        <f t="shared" si="28"/>
        <v>0</v>
      </c>
      <c r="U48" s="497">
        <f t="shared" si="28"/>
        <v>101250</v>
      </c>
      <c r="V48" s="496">
        <f t="shared" si="28"/>
        <v>1032845</v>
      </c>
      <c r="W48" s="498">
        <f t="shared" si="28"/>
        <v>929070</v>
      </c>
      <c r="X48" s="497">
        <f t="shared" si="28"/>
        <v>0</v>
      </c>
      <c r="Y48" s="497">
        <f t="shared" si="28"/>
        <v>45250</v>
      </c>
      <c r="Z48" s="496">
        <f t="shared" si="28"/>
        <v>883820</v>
      </c>
      <c r="AA48" s="498">
        <f t="shared" si="28"/>
        <v>1023570</v>
      </c>
      <c r="AB48" s="497">
        <f t="shared" si="28"/>
        <v>0</v>
      </c>
      <c r="AC48" s="497">
        <f t="shared" si="28"/>
        <v>0</v>
      </c>
      <c r="AD48" s="496">
        <f t="shared" si="28"/>
        <v>1023570</v>
      </c>
      <c r="AE48" s="540">
        <f t="shared" si="3"/>
        <v>3746317.5</v>
      </c>
      <c r="AF48" s="540">
        <f t="shared" si="4"/>
        <v>0</v>
      </c>
      <c r="AG48" s="540">
        <f t="shared" si="5"/>
        <v>971122.5</v>
      </c>
      <c r="AH48" s="540">
        <f t="shared" si="6"/>
        <v>3210195</v>
      </c>
    </row>
    <row r="49" spans="3:34" s="139" customFormat="1" ht="38.25">
      <c r="C49" s="559" t="s">
        <v>907</v>
      </c>
      <c r="D49" s="140">
        <v>3.1</v>
      </c>
      <c r="E49" s="104" t="s">
        <v>154</v>
      </c>
      <c r="F49" s="104">
        <v>37662</v>
      </c>
      <c r="G49" s="104">
        <v>43106</v>
      </c>
      <c r="H49" s="104">
        <v>28231</v>
      </c>
      <c r="I49" s="104">
        <v>108999</v>
      </c>
      <c r="J49" s="500">
        <v>94155</v>
      </c>
      <c r="K49" s="500">
        <v>107765</v>
      </c>
      <c r="L49" s="500">
        <v>70577.5</v>
      </c>
      <c r="M49" s="491">
        <f t="shared" si="26"/>
        <v>2.1383939640820375</v>
      </c>
      <c r="N49" s="501">
        <f t="shared" ref="N49:AD49" si="29">SUBTOTAL(9,N50:N52)</f>
        <v>221500</v>
      </c>
      <c r="O49" s="500">
        <f t="shared" si="29"/>
        <v>0</v>
      </c>
      <c r="P49" s="500">
        <f t="shared" si="29"/>
        <v>113750</v>
      </c>
      <c r="Q49" s="500">
        <f t="shared" si="29"/>
        <v>107750</v>
      </c>
      <c r="R49" s="499">
        <f t="shared" si="29"/>
        <v>0</v>
      </c>
      <c r="S49" s="501">
        <f t="shared" si="29"/>
        <v>184000</v>
      </c>
      <c r="T49" s="500">
        <f t="shared" si="29"/>
        <v>0</v>
      </c>
      <c r="U49" s="500">
        <f t="shared" si="29"/>
        <v>76250</v>
      </c>
      <c r="V49" s="499">
        <f t="shared" si="29"/>
        <v>107750</v>
      </c>
      <c r="W49" s="501">
        <f t="shared" si="29"/>
        <v>184000</v>
      </c>
      <c r="X49" s="500">
        <f t="shared" si="29"/>
        <v>0</v>
      </c>
      <c r="Y49" s="500">
        <f t="shared" si="29"/>
        <v>45250</v>
      </c>
      <c r="Z49" s="499">
        <f>SUBTOTAL(9,Z50:Z52)</f>
        <v>138750</v>
      </c>
      <c r="AA49" s="501">
        <f t="shared" si="29"/>
        <v>183500</v>
      </c>
      <c r="AB49" s="500">
        <f t="shared" si="29"/>
        <v>0</v>
      </c>
      <c r="AC49" s="500">
        <f t="shared" si="29"/>
        <v>0</v>
      </c>
      <c r="AD49" s="499">
        <f t="shared" si="29"/>
        <v>183500</v>
      </c>
      <c r="AE49" s="561">
        <f t="shared" si="3"/>
        <v>773000</v>
      </c>
      <c r="AF49" s="561">
        <f t="shared" si="4"/>
        <v>0</v>
      </c>
      <c r="AG49" s="561">
        <f t="shared" si="5"/>
        <v>235250</v>
      </c>
      <c r="AH49" s="561">
        <f t="shared" si="6"/>
        <v>537750</v>
      </c>
    </row>
    <row r="50" spans="3:34" s="139" customFormat="1" ht="38.25">
      <c r="C50" s="559">
        <v>3</v>
      </c>
      <c r="D50" s="143" t="s">
        <v>155</v>
      </c>
      <c r="E50" s="93" t="s">
        <v>156</v>
      </c>
      <c r="F50" s="144">
        <v>25399</v>
      </c>
      <c r="G50" s="144">
        <v>26669</v>
      </c>
      <c r="H50" s="144">
        <v>27735</v>
      </c>
      <c r="I50" s="144">
        <v>79803</v>
      </c>
      <c r="J50" s="512">
        <v>63497.5</v>
      </c>
      <c r="K50" s="512">
        <v>66672.5</v>
      </c>
      <c r="L50" s="512">
        <v>69337.5</v>
      </c>
      <c r="M50" s="491">
        <f t="shared" si="26"/>
        <v>-9.8611862267892536E-2</v>
      </c>
      <c r="N50" s="503">
        <f>SUM(O50:Q50)</f>
        <v>62500</v>
      </c>
      <c r="O50" s="512"/>
      <c r="P50" s="512"/>
      <c r="Q50" s="512">
        <v>62500</v>
      </c>
      <c r="R50" s="502"/>
      <c r="S50" s="503">
        <f>SUM(T50:V50)</f>
        <v>62500</v>
      </c>
      <c r="T50" s="512"/>
      <c r="U50" s="512"/>
      <c r="V50" s="502">
        <v>62500</v>
      </c>
      <c r="W50" s="503">
        <f>SUM(X50:Z50)</f>
        <v>62500</v>
      </c>
      <c r="X50" s="512"/>
      <c r="Y50" s="512"/>
      <c r="Z50" s="502">
        <v>62500</v>
      </c>
      <c r="AA50" s="503">
        <f>SUM(AB50:AD50)</f>
        <v>62500</v>
      </c>
      <c r="AB50" s="512"/>
      <c r="AC50" s="512"/>
      <c r="AD50" s="502">
        <v>62500</v>
      </c>
      <c r="AE50" s="540">
        <f t="shared" si="3"/>
        <v>250000</v>
      </c>
      <c r="AF50" s="540">
        <f t="shared" si="4"/>
        <v>0</v>
      </c>
      <c r="AG50" s="540">
        <f t="shared" si="5"/>
        <v>0</v>
      </c>
      <c r="AH50" s="540">
        <f t="shared" si="6"/>
        <v>250000</v>
      </c>
    </row>
    <row r="51" spans="3:34" s="102" customFormat="1" ht="38.25">
      <c r="C51" s="558">
        <v>3</v>
      </c>
      <c r="D51" s="143" t="s">
        <v>744</v>
      </c>
      <c r="E51" s="93" t="s">
        <v>160</v>
      </c>
      <c r="F51" s="147"/>
      <c r="G51" s="147"/>
      <c r="H51" s="148"/>
      <c r="I51" s="147"/>
      <c r="J51" s="512">
        <v>0</v>
      </c>
      <c r="K51" s="512">
        <v>0</v>
      </c>
      <c r="L51" s="512">
        <v>0</v>
      </c>
      <c r="M51" s="491"/>
      <c r="N51" s="503">
        <f>SUM(O51:Q51)</f>
        <v>90500</v>
      </c>
      <c r="O51" s="512"/>
      <c r="P51" s="512">
        <f>90500*0.5</f>
        <v>45250</v>
      </c>
      <c r="Q51" s="512">
        <f>90500*0.5</f>
        <v>45250</v>
      </c>
      <c r="R51" s="502"/>
      <c r="S51" s="503">
        <f>SUM(T51:V51)</f>
        <v>90500</v>
      </c>
      <c r="T51" s="512"/>
      <c r="U51" s="502">
        <f>90500*0.5</f>
        <v>45250</v>
      </c>
      <c r="V51" s="502">
        <f>90500*0.5</f>
        <v>45250</v>
      </c>
      <c r="W51" s="503">
        <f>SUM(X51:Z51)</f>
        <v>90500</v>
      </c>
      <c r="X51" s="512"/>
      <c r="Y51" s="502">
        <f>90500*0.5</f>
        <v>45250</v>
      </c>
      <c r="Z51" s="502">
        <f>90500*0.5</f>
        <v>45250</v>
      </c>
      <c r="AA51" s="503">
        <f>SUM(AB51:AD51)</f>
        <v>90000</v>
      </c>
      <c r="AB51" s="512"/>
      <c r="AC51" s="502"/>
      <c r="AD51" s="502">
        <v>90000</v>
      </c>
      <c r="AE51" s="540">
        <f t="shared" si="3"/>
        <v>361500</v>
      </c>
      <c r="AF51" s="540">
        <f t="shared" si="4"/>
        <v>0</v>
      </c>
      <c r="AG51" s="540">
        <f t="shared" si="5"/>
        <v>135750</v>
      </c>
      <c r="AH51" s="540">
        <f t="shared" si="6"/>
        <v>225750</v>
      </c>
    </row>
    <row r="52" spans="3:34" s="102" customFormat="1" ht="38.25">
      <c r="C52" s="558">
        <v>3</v>
      </c>
      <c r="D52" s="143" t="s">
        <v>745</v>
      </c>
      <c r="E52" s="93" t="s">
        <v>161</v>
      </c>
      <c r="F52" s="147"/>
      <c r="G52" s="147"/>
      <c r="H52" s="148"/>
      <c r="I52" s="147"/>
      <c r="J52" s="512">
        <v>0</v>
      </c>
      <c r="K52" s="512">
        <v>0</v>
      </c>
      <c r="L52" s="512">
        <v>0</v>
      </c>
      <c r="M52" s="491"/>
      <c r="N52" s="503">
        <f>SUM(O52:P52)</f>
        <v>68500</v>
      </c>
      <c r="O52" s="512"/>
      <c r="P52" s="512">
        <v>68500</v>
      </c>
      <c r="R52" s="502"/>
      <c r="S52" s="503">
        <f>SUM(T52:U52)</f>
        <v>31000</v>
      </c>
      <c r="T52" s="512"/>
      <c r="U52" s="502">
        <v>31000</v>
      </c>
      <c r="V52" s="502"/>
      <c r="W52" s="503">
        <f>SUM(X52:Z52)</f>
        <v>31000</v>
      </c>
      <c r="X52" s="512"/>
      <c r="Z52" s="502">
        <v>31000</v>
      </c>
      <c r="AA52" s="503">
        <f>SUM(AB52:AD52)</f>
        <v>31000</v>
      </c>
      <c r="AB52" s="512"/>
      <c r="AC52" s="541"/>
      <c r="AD52" s="502">
        <v>31000</v>
      </c>
      <c r="AE52" s="540">
        <f t="shared" si="3"/>
        <v>161500</v>
      </c>
      <c r="AF52" s="540">
        <f t="shared" si="4"/>
        <v>0</v>
      </c>
      <c r="AG52" s="540">
        <f t="shared" si="5"/>
        <v>99500</v>
      </c>
      <c r="AH52" s="540">
        <f t="shared" si="6"/>
        <v>62000</v>
      </c>
    </row>
    <row r="53" spans="3:34" s="139" customFormat="1" ht="25.5">
      <c r="C53" s="559" t="s">
        <v>907</v>
      </c>
      <c r="D53" s="140">
        <v>3.2</v>
      </c>
      <c r="E53" s="104" t="s">
        <v>162</v>
      </c>
      <c r="F53" s="104">
        <v>268796</v>
      </c>
      <c r="G53" s="104">
        <v>290820</v>
      </c>
      <c r="H53" s="104">
        <v>299973</v>
      </c>
      <c r="I53" s="104">
        <v>859589</v>
      </c>
      <c r="J53" s="500">
        <v>671990</v>
      </c>
      <c r="K53" s="500">
        <v>727050</v>
      </c>
      <c r="L53" s="500">
        <v>749932.5</v>
      </c>
      <c r="M53" s="491">
        <f>-1+N53/L53</f>
        <v>-0.95638274111336685</v>
      </c>
      <c r="N53" s="501">
        <f t="shared" ref="N53:AD53" si="30">SUBTOTAL(9,N54:N56)</f>
        <v>32710</v>
      </c>
      <c r="O53" s="500">
        <f t="shared" si="30"/>
        <v>0</v>
      </c>
      <c r="P53" s="500">
        <f t="shared" si="30"/>
        <v>10000</v>
      </c>
      <c r="Q53" s="500">
        <f t="shared" si="30"/>
        <v>22710</v>
      </c>
      <c r="R53" s="499">
        <f t="shared" si="30"/>
        <v>10000</v>
      </c>
      <c r="S53" s="501">
        <f t="shared" si="30"/>
        <v>171345</v>
      </c>
      <c r="T53" s="500">
        <f t="shared" si="30"/>
        <v>0</v>
      </c>
      <c r="U53" s="500">
        <f t="shared" si="30"/>
        <v>10000</v>
      </c>
      <c r="V53" s="499">
        <f t="shared" si="30"/>
        <v>161345</v>
      </c>
      <c r="W53" s="501">
        <f t="shared" si="30"/>
        <v>172300</v>
      </c>
      <c r="X53" s="500">
        <f t="shared" si="30"/>
        <v>0</v>
      </c>
      <c r="Y53" s="500">
        <f t="shared" si="30"/>
        <v>0</v>
      </c>
      <c r="Z53" s="499">
        <f t="shared" si="30"/>
        <v>172300</v>
      </c>
      <c r="AA53" s="501">
        <f t="shared" si="30"/>
        <v>172300</v>
      </c>
      <c r="AB53" s="500">
        <f t="shared" si="30"/>
        <v>0</v>
      </c>
      <c r="AC53" s="500">
        <f t="shared" si="30"/>
        <v>0</v>
      </c>
      <c r="AD53" s="499">
        <f t="shared" si="30"/>
        <v>172300</v>
      </c>
      <c r="AE53" s="561">
        <f t="shared" si="3"/>
        <v>548655</v>
      </c>
      <c r="AF53" s="561">
        <f t="shared" si="4"/>
        <v>0</v>
      </c>
      <c r="AG53" s="561">
        <f t="shared" si="5"/>
        <v>20000</v>
      </c>
      <c r="AH53" s="561">
        <f t="shared" si="6"/>
        <v>528655</v>
      </c>
    </row>
    <row r="54" spans="3:34" s="102" customFormat="1" ht="25.5">
      <c r="C54" s="558">
        <v>3</v>
      </c>
      <c r="D54" s="143" t="s">
        <v>163</v>
      </c>
      <c r="E54" s="93" t="s">
        <v>164</v>
      </c>
      <c r="F54" s="149">
        <v>9084</v>
      </c>
      <c r="G54" s="149">
        <v>9538</v>
      </c>
      <c r="H54" s="149">
        <v>9920</v>
      </c>
      <c r="I54" s="149">
        <v>28542</v>
      </c>
      <c r="J54" s="512">
        <v>22710</v>
      </c>
      <c r="K54" s="512">
        <v>23845</v>
      </c>
      <c r="L54" s="512">
        <v>24800</v>
      </c>
      <c r="M54" s="491">
        <f>-1+N54/L54</f>
        <v>-8.4274193548387055E-2</v>
      </c>
      <c r="N54" s="503">
        <f>SUM(O54:Q54)</f>
        <v>22710</v>
      </c>
      <c r="O54" s="512"/>
      <c r="P54" s="512"/>
      <c r="Q54" s="512">
        <v>22710</v>
      </c>
      <c r="R54" s="502"/>
      <c r="S54" s="503">
        <f>SUM(T54:V54)</f>
        <v>23845</v>
      </c>
      <c r="T54" s="512"/>
      <c r="U54" s="512"/>
      <c r="V54" s="502">
        <v>23845</v>
      </c>
      <c r="W54" s="503">
        <f>SUM(X54:Z54)</f>
        <v>24800</v>
      </c>
      <c r="X54" s="512"/>
      <c r="Y54" s="512"/>
      <c r="Z54" s="502">
        <v>24800</v>
      </c>
      <c r="AA54" s="503">
        <f t="shared" ref="AA54:AA65" si="31">SUM(AB54:AD54)</f>
        <v>24800</v>
      </c>
      <c r="AB54" s="512"/>
      <c r="AC54" s="512"/>
      <c r="AD54" s="502">
        <v>24800</v>
      </c>
      <c r="AE54" s="540">
        <f t="shared" si="3"/>
        <v>96155</v>
      </c>
      <c r="AF54" s="540">
        <f t="shared" si="4"/>
        <v>0</v>
      </c>
      <c r="AG54" s="540">
        <f t="shared" si="5"/>
        <v>0</v>
      </c>
      <c r="AH54" s="540">
        <f t="shared" si="6"/>
        <v>96155</v>
      </c>
    </row>
    <row r="55" spans="3:34" s="139" customFormat="1" ht="38.25">
      <c r="C55" s="559">
        <v>3</v>
      </c>
      <c r="D55" s="143" t="s">
        <v>171</v>
      </c>
      <c r="E55" s="93" t="s">
        <v>172</v>
      </c>
      <c r="F55" s="144">
        <v>58144</v>
      </c>
      <c r="G55" s="144">
        <v>64628</v>
      </c>
      <c r="H55" s="144">
        <v>67214</v>
      </c>
      <c r="I55" s="144">
        <v>189986</v>
      </c>
      <c r="J55" s="512">
        <v>145360</v>
      </c>
      <c r="K55" s="512">
        <v>161570</v>
      </c>
      <c r="L55" s="512">
        <v>168035</v>
      </c>
      <c r="M55" s="491">
        <f>-1+N55/L55</f>
        <v>-1</v>
      </c>
      <c r="N55" s="503">
        <f>SUM(O55:Q55)</f>
        <v>0</v>
      </c>
      <c r="O55" s="512"/>
      <c r="P55" s="512"/>
      <c r="Q55" s="512"/>
      <c r="R55" s="502"/>
      <c r="S55" s="503">
        <f>SUM(T55:V55)</f>
        <v>137500</v>
      </c>
      <c r="T55" s="512"/>
      <c r="U55" s="512"/>
      <c r="V55" s="502">
        <v>137500</v>
      </c>
      <c r="W55" s="503">
        <f>SUM(X55:Z55)</f>
        <v>137500</v>
      </c>
      <c r="X55" s="512"/>
      <c r="Y55" s="512"/>
      <c r="Z55" s="502">
        <v>137500</v>
      </c>
      <c r="AA55" s="503">
        <f t="shared" si="31"/>
        <v>137500</v>
      </c>
      <c r="AB55" s="512"/>
      <c r="AC55" s="512"/>
      <c r="AD55" s="502">
        <v>137500</v>
      </c>
      <c r="AE55" s="540">
        <f t="shared" si="3"/>
        <v>412500</v>
      </c>
      <c r="AF55" s="540">
        <f t="shared" si="4"/>
        <v>0</v>
      </c>
      <c r="AG55" s="540">
        <f t="shared" si="5"/>
        <v>0</v>
      </c>
      <c r="AH55" s="540">
        <f t="shared" si="6"/>
        <v>412500</v>
      </c>
    </row>
    <row r="56" spans="3:34" s="139" customFormat="1" ht="12.75">
      <c r="C56" s="559">
        <v>3</v>
      </c>
      <c r="D56" s="143" t="s">
        <v>177</v>
      </c>
      <c r="E56" s="93" t="s">
        <v>178</v>
      </c>
      <c r="F56" s="144">
        <v>4542</v>
      </c>
      <c r="G56" s="144">
        <v>2385</v>
      </c>
      <c r="H56" s="146">
        <v>0</v>
      </c>
      <c r="I56" s="144">
        <v>6927</v>
      </c>
      <c r="J56" s="512">
        <v>11355</v>
      </c>
      <c r="K56" s="512">
        <v>5962.5</v>
      </c>
      <c r="L56" s="512">
        <v>0</v>
      </c>
      <c r="M56" s="491"/>
      <c r="N56" s="503">
        <f>SUM(O56:Q56)</f>
        <v>10000</v>
      </c>
      <c r="O56" s="512"/>
      <c r="P56" s="512">
        <v>10000</v>
      </c>
      <c r="Q56" s="512">
        <v>0</v>
      </c>
      <c r="R56" s="502">
        <f>P56</f>
        <v>10000</v>
      </c>
      <c r="S56" s="503">
        <f>SUM(T56:V56)</f>
        <v>10000</v>
      </c>
      <c r="T56" s="512"/>
      <c r="U56" s="512">
        <v>10000</v>
      </c>
      <c r="V56" s="502"/>
      <c r="W56" s="503">
        <f>SUM(X56:Z56)</f>
        <v>10000</v>
      </c>
      <c r="X56" s="512"/>
      <c r="Z56" s="512">
        <v>10000</v>
      </c>
      <c r="AA56" s="503">
        <f t="shared" si="31"/>
        <v>10000</v>
      </c>
      <c r="AB56" s="512"/>
      <c r="AC56" s="512"/>
      <c r="AD56" s="502">
        <v>10000</v>
      </c>
      <c r="AE56" s="540">
        <f t="shared" si="3"/>
        <v>40000</v>
      </c>
      <c r="AF56" s="540">
        <f t="shared" si="4"/>
        <v>0</v>
      </c>
      <c r="AG56" s="540">
        <f t="shared" si="5"/>
        <v>20000</v>
      </c>
      <c r="AH56" s="540">
        <f t="shared" si="6"/>
        <v>20000</v>
      </c>
    </row>
    <row r="57" spans="3:34" s="139" customFormat="1" ht="25.5">
      <c r="C57" s="559" t="s">
        <v>907</v>
      </c>
      <c r="D57" s="140">
        <v>3.3</v>
      </c>
      <c r="E57" s="104" t="s">
        <v>179</v>
      </c>
      <c r="F57" s="104">
        <v>435146</v>
      </c>
      <c r="G57" s="104">
        <v>448221</v>
      </c>
      <c r="H57" s="104">
        <v>297406</v>
      </c>
      <c r="I57" s="104">
        <v>1180774</v>
      </c>
      <c r="J57" s="500">
        <v>1087865</v>
      </c>
      <c r="K57" s="500">
        <v>1120552.5</v>
      </c>
      <c r="L57" s="500">
        <v>743515</v>
      </c>
      <c r="M57" s="491">
        <f>-1+N57/L57</f>
        <v>0.13026973228515892</v>
      </c>
      <c r="N57" s="501">
        <f t="shared" ref="N57:AD57" si="32">SUBTOTAL(9,N58:N70)</f>
        <v>840372.5</v>
      </c>
      <c r="O57" s="500">
        <f t="shared" si="32"/>
        <v>0</v>
      </c>
      <c r="P57" s="500">
        <f t="shared" si="32"/>
        <v>700872.5</v>
      </c>
      <c r="Q57" s="500">
        <f t="shared" si="32"/>
        <v>139500</v>
      </c>
      <c r="R57" s="499">
        <f t="shared" si="32"/>
        <v>685872.5</v>
      </c>
      <c r="S57" s="501">
        <f t="shared" si="32"/>
        <v>343750</v>
      </c>
      <c r="T57" s="500">
        <f t="shared" si="32"/>
        <v>0</v>
      </c>
      <c r="U57" s="500">
        <f t="shared" si="32"/>
        <v>15000</v>
      </c>
      <c r="V57" s="499">
        <f t="shared" si="32"/>
        <v>763750</v>
      </c>
      <c r="W57" s="501">
        <f t="shared" si="32"/>
        <v>572770</v>
      </c>
      <c r="X57" s="500">
        <f t="shared" si="32"/>
        <v>0</v>
      </c>
      <c r="Y57" s="500">
        <f t="shared" si="32"/>
        <v>0</v>
      </c>
      <c r="Z57" s="499">
        <f t="shared" si="32"/>
        <v>572770</v>
      </c>
      <c r="AA57" s="501">
        <f t="shared" si="32"/>
        <v>667770</v>
      </c>
      <c r="AB57" s="500">
        <f t="shared" si="32"/>
        <v>0</v>
      </c>
      <c r="AC57" s="500">
        <f t="shared" si="32"/>
        <v>0</v>
      </c>
      <c r="AD57" s="499">
        <f t="shared" si="32"/>
        <v>667770</v>
      </c>
      <c r="AE57" s="561">
        <f t="shared" si="3"/>
        <v>2424662.5</v>
      </c>
      <c r="AF57" s="561">
        <f t="shared" si="4"/>
        <v>0</v>
      </c>
      <c r="AG57" s="561">
        <f t="shared" si="5"/>
        <v>715872.5</v>
      </c>
      <c r="AH57" s="561">
        <f t="shared" si="6"/>
        <v>2143790</v>
      </c>
    </row>
    <row r="58" spans="3:34" s="139" customFormat="1" ht="102">
      <c r="C58" s="559">
        <v>3</v>
      </c>
      <c r="D58" s="143" t="s">
        <v>746</v>
      </c>
      <c r="E58" s="93" t="s">
        <v>1190</v>
      </c>
      <c r="F58" s="144"/>
      <c r="G58" s="144"/>
      <c r="H58" s="144"/>
      <c r="I58" s="144"/>
      <c r="J58" s="512">
        <v>0</v>
      </c>
      <c r="K58" s="512">
        <v>0</v>
      </c>
      <c r="L58" s="512">
        <v>0</v>
      </c>
      <c r="M58" s="491"/>
      <c r="N58" s="503">
        <f t="shared" ref="N58:N69" si="33">SUM(O58:Q58)</f>
        <v>30000</v>
      </c>
      <c r="O58" s="512"/>
      <c r="P58" s="512">
        <v>15000</v>
      </c>
      <c r="Q58" s="512">
        <v>15000</v>
      </c>
      <c r="R58" s="502"/>
      <c r="S58" s="503">
        <f t="shared" ref="S58:S64" si="34">SUM(T58:V58)</f>
        <v>0</v>
      </c>
      <c r="T58" s="512"/>
      <c r="U58" s="512"/>
      <c r="V58" s="502">
        <v>0</v>
      </c>
      <c r="W58" s="503">
        <f t="shared" ref="W58:W69" si="35">SUM(X58:Z58)</f>
        <v>0</v>
      </c>
      <c r="X58" s="512"/>
      <c r="Y58" s="512"/>
      <c r="Z58" s="502">
        <v>0</v>
      </c>
      <c r="AA58" s="503">
        <f t="shared" si="31"/>
        <v>0</v>
      </c>
      <c r="AB58" s="512"/>
      <c r="AC58" s="512"/>
      <c r="AD58" s="502">
        <v>0</v>
      </c>
      <c r="AE58" s="540">
        <f t="shared" si="3"/>
        <v>30000</v>
      </c>
      <c r="AF58" s="540">
        <f t="shared" si="4"/>
        <v>0</v>
      </c>
      <c r="AG58" s="540">
        <f t="shared" si="5"/>
        <v>15000</v>
      </c>
      <c r="AH58" s="540">
        <f t="shared" si="6"/>
        <v>15000</v>
      </c>
    </row>
    <row r="59" spans="3:34" s="102" customFormat="1" ht="38.25">
      <c r="C59" s="558">
        <v>3</v>
      </c>
      <c r="D59" s="143" t="s">
        <v>747</v>
      </c>
      <c r="E59" s="93" t="s">
        <v>182</v>
      </c>
      <c r="F59" s="147"/>
      <c r="G59" s="147"/>
      <c r="H59" s="147"/>
      <c r="I59" s="147"/>
      <c r="J59" s="512">
        <v>0</v>
      </c>
      <c r="K59" s="512">
        <v>0</v>
      </c>
      <c r="L59" s="512">
        <v>0</v>
      </c>
      <c r="M59" s="491"/>
      <c r="N59" s="503">
        <f t="shared" si="33"/>
        <v>12500</v>
      </c>
      <c r="O59" s="512"/>
      <c r="P59" s="512"/>
      <c r="Q59" s="512">
        <v>12500</v>
      </c>
      <c r="R59" s="502"/>
      <c r="S59" s="503">
        <f t="shared" si="34"/>
        <v>12500</v>
      </c>
      <c r="T59" s="512"/>
      <c r="U59" s="512"/>
      <c r="V59" s="502">
        <v>12500</v>
      </c>
      <c r="W59" s="503">
        <f t="shared" si="35"/>
        <v>12500</v>
      </c>
      <c r="X59" s="512"/>
      <c r="Y59" s="512"/>
      <c r="Z59" s="502">
        <v>12500</v>
      </c>
      <c r="AA59" s="503">
        <f t="shared" si="31"/>
        <v>12500</v>
      </c>
      <c r="AB59" s="512"/>
      <c r="AC59" s="512"/>
      <c r="AD59" s="502">
        <v>12500</v>
      </c>
      <c r="AE59" s="540">
        <f t="shared" si="3"/>
        <v>50000</v>
      </c>
      <c r="AF59" s="540">
        <f t="shared" si="4"/>
        <v>0</v>
      </c>
      <c r="AG59" s="540">
        <f t="shared" si="5"/>
        <v>0</v>
      </c>
      <c r="AH59" s="540">
        <f t="shared" si="6"/>
        <v>50000</v>
      </c>
    </row>
    <row r="60" spans="3:34" s="102" customFormat="1" ht="25.5">
      <c r="C60" s="558">
        <v>3</v>
      </c>
      <c r="D60" s="143" t="s">
        <v>748</v>
      </c>
      <c r="E60" s="93" t="s">
        <v>183</v>
      </c>
      <c r="F60" s="147"/>
      <c r="G60" s="147"/>
      <c r="H60" s="147"/>
      <c r="I60" s="147"/>
      <c r="J60" s="512">
        <v>0</v>
      </c>
      <c r="K60" s="512">
        <v>0</v>
      </c>
      <c r="L60" s="512">
        <v>0</v>
      </c>
      <c r="M60" s="491"/>
      <c r="N60" s="503">
        <f t="shared" si="33"/>
        <v>0</v>
      </c>
      <c r="O60" s="512"/>
      <c r="P60" s="512"/>
      <c r="Q60" s="512">
        <v>0</v>
      </c>
      <c r="R60" s="502"/>
      <c r="S60" s="503">
        <f t="shared" si="34"/>
        <v>0</v>
      </c>
      <c r="T60" s="512"/>
      <c r="U60" s="512"/>
      <c r="V60" s="502">
        <v>0</v>
      </c>
      <c r="W60" s="503">
        <f t="shared" si="35"/>
        <v>0</v>
      </c>
      <c r="X60" s="512"/>
      <c r="Y60" s="512"/>
      <c r="Z60" s="502">
        <v>0</v>
      </c>
      <c r="AA60" s="503">
        <f t="shared" si="31"/>
        <v>40000</v>
      </c>
      <c r="AB60" s="512"/>
      <c r="AC60" s="512"/>
      <c r="AD60" s="502">
        <v>40000</v>
      </c>
      <c r="AE60" s="540">
        <f t="shared" si="3"/>
        <v>40000</v>
      </c>
      <c r="AF60" s="540">
        <f t="shared" si="4"/>
        <v>0</v>
      </c>
      <c r="AG60" s="540">
        <f t="shared" si="5"/>
        <v>0</v>
      </c>
      <c r="AH60" s="540">
        <f t="shared" si="6"/>
        <v>40000</v>
      </c>
    </row>
    <row r="61" spans="3:34" s="102" customFormat="1" ht="25.5">
      <c r="C61" s="558">
        <v>3</v>
      </c>
      <c r="D61" s="143" t="s">
        <v>749</v>
      </c>
      <c r="E61" s="93" t="s">
        <v>184</v>
      </c>
      <c r="F61" s="147"/>
      <c r="G61" s="147"/>
      <c r="H61" s="147"/>
      <c r="I61" s="147"/>
      <c r="J61" s="512">
        <v>0</v>
      </c>
      <c r="K61" s="512">
        <v>0</v>
      </c>
      <c r="L61" s="512">
        <v>0</v>
      </c>
      <c r="M61" s="491"/>
      <c r="N61" s="503">
        <f t="shared" si="33"/>
        <v>21000</v>
      </c>
      <c r="O61" s="512"/>
      <c r="P61" s="512">
        <v>21000</v>
      </c>
      <c r="Q61" s="512"/>
      <c r="R61" s="502">
        <f>P61</f>
        <v>21000</v>
      </c>
      <c r="S61" s="503">
        <f t="shared" si="34"/>
        <v>21000</v>
      </c>
      <c r="T61" s="512"/>
      <c r="U61" s="512"/>
      <c r="V61" s="502">
        <v>21000</v>
      </c>
      <c r="W61" s="503">
        <f t="shared" si="35"/>
        <v>0</v>
      </c>
      <c r="X61" s="512"/>
      <c r="Y61" s="512"/>
      <c r="Z61" s="502">
        <v>0</v>
      </c>
      <c r="AA61" s="503">
        <f t="shared" si="31"/>
        <v>0</v>
      </c>
      <c r="AB61" s="512"/>
      <c r="AC61" s="512"/>
      <c r="AD61" s="502">
        <v>0</v>
      </c>
      <c r="AE61" s="540">
        <f t="shared" si="3"/>
        <v>42000</v>
      </c>
      <c r="AF61" s="540">
        <f t="shared" si="4"/>
        <v>0</v>
      </c>
      <c r="AG61" s="540">
        <f t="shared" si="5"/>
        <v>21000</v>
      </c>
      <c r="AH61" s="540">
        <f t="shared" si="6"/>
        <v>21000</v>
      </c>
    </row>
    <row r="62" spans="3:34" s="102" customFormat="1" ht="51">
      <c r="C62" s="558">
        <v>3</v>
      </c>
      <c r="D62" s="143" t="s">
        <v>750</v>
      </c>
      <c r="E62" s="93" t="s">
        <v>185</v>
      </c>
      <c r="F62" s="147"/>
      <c r="G62" s="147"/>
      <c r="H62" s="147"/>
      <c r="I62" s="147"/>
      <c r="J62" s="512">
        <v>0</v>
      </c>
      <c r="K62" s="512">
        <v>0</v>
      </c>
      <c r="L62" s="512">
        <v>0</v>
      </c>
      <c r="M62" s="491"/>
      <c r="N62" s="503">
        <f>SUM(O62:Q62)</f>
        <v>10500</v>
      </c>
      <c r="O62" s="512"/>
      <c r="Q62" s="512">
        <v>10500</v>
      </c>
      <c r="R62" s="502"/>
      <c r="S62" s="503">
        <f t="shared" si="34"/>
        <v>0</v>
      </c>
      <c r="T62" s="512"/>
      <c r="U62" s="512"/>
      <c r="V62" s="502">
        <v>0</v>
      </c>
      <c r="W62" s="503">
        <f t="shared" si="35"/>
        <v>0</v>
      </c>
      <c r="X62" s="512"/>
      <c r="Y62" s="512"/>
      <c r="Z62" s="502">
        <v>0</v>
      </c>
      <c r="AA62" s="503">
        <f t="shared" si="31"/>
        <v>0</v>
      </c>
      <c r="AB62" s="512"/>
      <c r="AC62" s="512"/>
      <c r="AD62" s="502">
        <v>0</v>
      </c>
      <c r="AE62" s="540">
        <f t="shared" si="3"/>
        <v>10500</v>
      </c>
      <c r="AF62" s="540">
        <f t="shared" si="4"/>
        <v>0</v>
      </c>
      <c r="AG62" s="540">
        <f t="shared" si="5"/>
        <v>0</v>
      </c>
      <c r="AH62" s="540">
        <f t="shared" si="6"/>
        <v>10500</v>
      </c>
    </row>
    <row r="63" spans="3:34" s="102" customFormat="1" ht="38.25">
      <c r="C63" s="558">
        <v>3</v>
      </c>
      <c r="D63" s="143" t="s">
        <v>751</v>
      </c>
      <c r="E63" s="93" t="s">
        <v>186</v>
      </c>
      <c r="F63" s="147"/>
      <c r="G63" s="147"/>
      <c r="H63" s="147"/>
      <c r="I63" s="147"/>
      <c r="J63" s="512">
        <v>0</v>
      </c>
      <c r="K63" s="512">
        <v>0</v>
      </c>
      <c r="L63" s="512">
        <v>0</v>
      </c>
      <c r="M63" s="491"/>
      <c r="N63" s="503">
        <f t="shared" si="33"/>
        <v>5250</v>
      </c>
      <c r="O63" s="512"/>
      <c r="P63" s="512"/>
      <c r="Q63" s="512">
        <v>5250</v>
      </c>
      <c r="R63" s="502"/>
      <c r="S63" s="503">
        <f t="shared" si="34"/>
        <v>5250</v>
      </c>
      <c r="T63" s="512"/>
      <c r="U63" s="512"/>
      <c r="V63" s="502">
        <v>5250</v>
      </c>
      <c r="W63" s="503">
        <f t="shared" si="35"/>
        <v>5250</v>
      </c>
      <c r="X63" s="512"/>
      <c r="Y63" s="512"/>
      <c r="Z63" s="502">
        <v>5250</v>
      </c>
      <c r="AA63" s="503">
        <f t="shared" si="31"/>
        <v>5250</v>
      </c>
      <c r="AB63" s="512"/>
      <c r="AC63" s="512"/>
      <c r="AD63" s="502">
        <v>5250</v>
      </c>
      <c r="AE63" s="540">
        <f t="shared" si="3"/>
        <v>21000</v>
      </c>
      <c r="AF63" s="540">
        <f t="shared" si="4"/>
        <v>0</v>
      </c>
      <c r="AG63" s="540">
        <f t="shared" si="5"/>
        <v>0</v>
      </c>
      <c r="AH63" s="540">
        <f t="shared" si="6"/>
        <v>21000</v>
      </c>
    </row>
    <row r="64" spans="3:34" s="102" customFormat="1" ht="25.5">
      <c r="C64" s="558">
        <v>3</v>
      </c>
      <c r="D64" s="143" t="s">
        <v>752</v>
      </c>
      <c r="E64" s="93" t="s">
        <v>187</v>
      </c>
      <c r="F64" s="147"/>
      <c r="G64" s="147"/>
      <c r="H64" s="147"/>
      <c r="I64" s="147"/>
      <c r="J64" s="512">
        <v>0</v>
      </c>
      <c r="K64" s="512">
        <v>0</v>
      </c>
      <c r="L64" s="512">
        <v>0</v>
      </c>
      <c r="M64" s="491"/>
      <c r="N64" s="503">
        <f t="shared" si="33"/>
        <v>46250</v>
      </c>
      <c r="O64" s="512"/>
      <c r="P64" s="512"/>
      <c r="Q64" s="512">
        <v>46250</v>
      </c>
      <c r="R64" s="502"/>
      <c r="S64" s="503">
        <f t="shared" si="34"/>
        <v>55000</v>
      </c>
      <c r="T64" s="512"/>
      <c r="U64" s="512"/>
      <c r="V64" s="502">
        <v>55000</v>
      </c>
      <c r="W64" s="503">
        <f t="shared" si="35"/>
        <v>20020</v>
      </c>
      <c r="X64" s="512"/>
      <c r="Y64" s="512"/>
      <c r="Z64" s="502">
        <v>20020</v>
      </c>
      <c r="AA64" s="503">
        <f t="shared" si="31"/>
        <v>20020</v>
      </c>
      <c r="AB64" s="512"/>
      <c r="AC64" s="512"/>
      <c r="AD64" s="502">
        <v>20020</v>
      </c>
      <c r="AE64" s="540">
        <f t="shared" si="3"/>
        <v>141290</v>
      </c>
      <c r="AF64" s="540">
        <f t="shared" si="4"/>
        <v>0</v>
      </c>
      <c r="AG64" s="540">
        <f t="shared" si="5"/>
        <v>0</v>
      </c>
      <c r="AH64" s="540">
        <f t="shared" si="6"/>
        <v>141290</v>
      </c>
    </row>
    <row r="65" spans="2:36" s="139" customFormat="1" ht="76.5">
      <c r="C65" s="559">
        <v>3</v>
      </c>
      <c r="D65" s="143" t="s">
        <v>190</v>
      </c>
      <c r="E65" s="93" t="s">
        <v>1132</v>
      </c>
      <c r="F65" s="144">
        <v>265949</v>
      </c>
      <c r="G65" s="144">
        <v>293937</v>
      </c>
      <c r="H65" s="144">
        <v>190810</v>
      </c>
      <c r="I65" s="144">
        <v>750696</v>
      </c>
      <c r="J65" s="512">
        <v>664872.5</v>
      </c>
      <c r="K65" s="512">
        <v>734842.5</v>
      </c>
      <c r="L65" s="512">
        <v>477025</v>
      </c>
      <c r="M65" s="491">
        <f>-1+N65/L65</f>
        <v>0.3937896336669986</v>
      </c>
      <c r="N65" s="503">
        <f t="shared" si="33"/>
        <v>664872.5</v>
      </c>
      <c r="O65" s="512"/>
      <c r="P65" s="519">
        <v>664872.5</v>
      </c>
      <c r="Q65" s="512"/>
      <c r="R65" s="502">
        <f>P65</f>
        <v>664872.5</v>
      </c>
      <c r="S65" s="520">
        <f>SUM(T65:U65)</f>
        <v>0</v>
      </c>
      <c r="T65" s="512"/>
      <c r="U65" s="512"/>
      <c r="V65" s="542">
        <f>325000+110000</f>
        <v>435000</v>
      </c>
      <c r="W65" s="520">
        <f>SUM(Z65:Z65)</f>
        <v>450000</v>
      </c>
      <c r="Z65" s="512">
        <v>450000</v>
      </c>
      <c r="AA65" s="503">
        <f t="shared" si="31"/>
        <v>350000</v>
      </c>
      <c r="AB65" s="512"/>
      <c r="AC65" s="512"/>
      <c r="AD65" s="512">
        <v>350000</v>
      </c>
      <c r="AE65" s="540">
        <f t="shared" si="3"/>
        <v>1464872.5</v>
      </c>
      <c r="AF65" s="540">
        <f t="shared" si="4"/>
        <v>0</v>
      </c>
      <c r="AG65" s="540">
        <f t="shared" si="5"/>
        <v>664872.5</v>
      </c>
      <c r="AH65" s="540">
        <f t="shared" si="6"/>
        <v>1235000</v>
      </c>
    </row>
    <row r="66" spans="2:36" s="102" customFormat="1" ht="25.5">
      <c r="C66" s="558">
        <v>3</v>
      </c>
      <c r="D66" s="143" t="s">
        <v>192</v>
      </c>
      <c r="E66" s="93" t="s">
        <v>198</v>
      </c>
      <c r="F66" s="150"/>
      <c r="G66" s="150"/>
      <c r="H66" s="150"/>
      <c r="I66" s="150"/>
      <c r="J66" s="512">
        <v>0</v>
      </c>
      <c r="K66" s="512">
        <v>0</v>
      </c>
      <c r="L66" s="512">
        <v>0</v>
      </c>
      <c r="M66" s="491"/>
      <c r="N66" s="503">
        <f t="shared" si="33"/>
        <v>0</v>
      </c>
      <c r="O66" s="512"/>
      <c r="P66" s="512"/>
      <c r="Q66" s="512"/>
      <c r="R66" s="502"/>
      <c r="S66" s="503">
        <f t="shared" ref="S66:S71" si="36">SUM(T66:V66)</f>
        <v>160000</v>
      </c>
      <c r="T66" s="512"/>
      <c r="V66" s="512">
        <v>160000</v>
      </c>
      <c r="W66" s="503">
        <f t="shared" si="35"/>
        <v>0</v>
      </c>
      <c r="X66" s="512"/>
      <c r="Y66" s="512"/>
      <c r="Z66" s="502"/>
      <c r="AA66" s="503">
        <f t="shared" ref="AA66:AA71" si="37">SUM(AB66:AD66)</f>
        <v>160000</v>
      </c>
      <c r="AB66" s="512"/>
      <c r="AC66" s="512"/>
      <c r="AD66" s="512">
        <v>160000</v>
      </c>
      <c r="AE66" s="540">
        <f t="shared" ref="AE66:AE72" si="38">SUMIF($N$9:$AD$9,$AE$9,N66:AD66)</f>
        <v>320000</v>
      </c>
      <c r="AF66" s="540">
        <f t="shared" ref="AF66:AF72" si="39">SUMIF($N$9:$AD$9,$AF$9,N66:AD66)</f>
        <v>0</v>
      </c>
      <c r="AG66" s="540">
        <f t="shared" ref="AG66:AG72" si="40">SUMIF($N$9:$AD$9,$AG$9,N66:AD66)</f>
        <v>0</v>
      </c>
      <c r="AH66" s="540">
        <f t="shared" ref="AH66:AH71" si="41">SUMIF($N$9:$AD$9,$AH$9,N66:AD66)</f>
        <v>320000</v>
      </c>
    </row>
    <row r="67" spans="2:36" s="102" customFormat="1" ht="25.5">
      <c r="C67" s="558">
        <v>3</v>
      </c>
      <c r="D67" s="143" t="s">
        <v>194</v>
      </c>
      <c r="E67" s="93" t="s">
        <v>199</v>
      </c>
      <c r="F67" s="150"/>
      <c r="G67" s="150"/>
      <c r="H67" s="150"/>
      <c r="I67" s="150"/>
      <c r="J67" s="512">
        <v>0</v>
      </c>
      <c r="K67" s="512">
        <v>0</v>
      </c>
      <c r="L67" s="512">
        <v>0</v>
      </c>
      <c r="M67" s="491"/>
      <c r="N67" s="503">
        <f>SUM(O67:Q67)</f>
        <v>50000</v>
      </c>
      <c r="O67" s="512"/>
      <c r="Q67" s="512">
        <v>50000</v>
      </c>
      <c r="R67" s="502"/>
      <c r="S67" s="503">
        <f t="shared" si="36"/>
        <v>50000</v>
      </c>
      <c r="T67" s="512"/>
      <c r="U67" s="521"/>
      <c r="V67" s="512">
        <v>50000</v>
      </c>
      <c r="W67" s="503">
        <f t="shared" si="35"/>
        <v>50000</v>
      </c>
      <c r="X67" s="512"/>
      <c r="Y67" s="512"/>
      <c r="Z67" s="512">
        <v>50000</v>
      </c>
      <c r="AA67" s="503">
        <f t="shared" si="37"/>
        <v>50000</v>
      </c>
      <c r="AB67" s="512"/>
      <c r="AC67" s="512"/>
      <c r="AD67" s="512">
        <v>50000</v>
      </c>
      <c r="AE67" s="540">
        <f t="shared" si="38"/>
        <v>200000</v>
      </c>
      <c r="AF67" s="540">
        <f t="shared" si="39"/>
        <v>0</v>
      </c>
      <c r="AG67" s="540">
        <f t="shared" si="40"/>
        <v>0</v>
      </c>
      <c r="AH67" s="540">
        <f t="shared" si="41"/>
        <v>200000</v>
      </c>
    </row>
    <row r="68" spans="2:36" s="102" customFormat="1" ht="12.75">
      <c r="C68" s="558">
        <v>3</v>
      </c>
      <c r="D68" s="143" t="s">
        <v>196</v>
      </c>
      <c r="E68" s="93" t="s">
        <v>200</v>
      </c>
      <c r="F68" s="150"/>
      <c r="G68" s="150"/>
      <c r="H68" s="150"/>
      <c r="I68" s="150"/>
      <c r="J68" s="512">
        <v>0</v>
      </c>
      <c r="K68" s="512">
        <v>0</v>
      </c>
      <c r="L68" s="512">
        <v>0</v>
      </c>
      <c r="M68" s="491"/>
      <c r="N68" s="503">
        <f t="shared" si="33"/>
        <v>0</v>
      </c>
      <c r="O68" s="512"/>
      <c r="P68" s="512"/>
      <c r="Q68" s="512"/>
      <c r="R68" s="502"/>
      <c r="S68" s="503">
        <f t="shared" si="36"/>
        <v>25000</v>
      </c>
      <c r="T68" s="512"/>
      <c r="U68" s="521"/>
      <c r="V68" s="512">
        <v>25000</v>
      </c>
      <c r="W68" s="503">
        <f t="shared" si="35"/>
        <v>0</v>
      </c>
      <c r="X68" s="512"/>
      <c r="Y68" s="512"/>
      <c r="Z68" s="512"/>
      <c r="AA68" s="503">
        <f t="shared" si="37"/>
        <v>25000</v>
      </c>
      <c r="AB68" s="512"/>
      <c r="AC68" s="512"/>
      <c r="AD68" s="512">
        <v>25000</v>
      </c>
      <c r="AE68" s="540">
        <f t="shared" si="38"/>
        <v>50000</v>
      </c>
      <c r="AF68" s="540">
        <f t="shared" si="39"/>
        <v>0</v>
      </c>
      <c r="AG68" s="540">
        <f t="shared" si="40"/>
        <v>0</v>
      </c>
      <c r="AH68" s="540">
        <f t="shared" si="41"/>
        <v>50000</v>
      </c>
    </row>
    <row r="69" spans="2:36" s="102" customFormat="1" ht="25.5">
      <c r="C69" s="558">
        <v>3</v>
      </c>
      <c r="D69" s="143" t="s">
        <v>753</v>
      </c>
      <c r="E69" s="93" t="s">
        <v>1133</v>
      </c>
      <c r="F69" s="150"/>
      <c r="G69" s="150"/>
      <c r="H69" s="150"/>
      <c r="I69" s="150"/>
      <c r="J69" s="512">
        <v>0</v>
      </c>
      <c r="K69" s="512">
        <v>0</v>
      </c>
      <c r="L69" s="512">
        <v>0</v>
      </c>
      <c r="M69" s="491"/>
      <c r="N69" s="503">
        <f t="shared" si="33"/>
        <v>0</v>
      </c>
      <c r="O69" s="512"/>
      <c r="P69" s="512"/>
      <c r="Q69" s="512"/>
      <c r="R69" s="502"/>
      <c r="S69" s="503">
        <f t="shared" si="36"/>
        <v>0</v>
      </c>
      <c r="T69" s="512"/>
      <c r="U69" s="521"/>
      <c r="V69" s="512"/>
      <c r="W69" s="503">
        <f t="shared" si="35"/>
        <v>25000</v>
      </c>
      <c r="X69" s="512"/>
      <c r="Y69" s="512"/>
      <c r="Z69" s="512">
        <v>25000</v>
      </c>
      <c r="AA69" s="503">
        <f t="shared" si="37"/>
        <v>0</v>
      </c>
      <c r="AB69" s="512"/>
      <c r="AC69" s="512"/>
      <c r="AD69" s="512"/>
      <c r="AE69" s="540">
        <f t="shared" si="38"/>
        <v>25000</v>
      </c>
      <c r="AF69" s="540">
        <f t="shared" si="39"/>
        <v>0</v>
      </c>
      <c r="AG69" s="540">
        <f t="shared" si="40"/>
        <v>0</v>
      </c>
      <c r="AH69" s="540">
        <f t="shared" si="41"/>
        <v>25000</v>
      </c>
    </row>
    <row r="70" spans="2:36" s="139" customFormat="1" ht="25.5">
      <c r="C70" s="559">
        <v>3</v>
      </c>
      <c r="D70" s="143" t="s">
        <v>754</v>
      </c>
      <c r="E70" s="93" t="s">
        <v>202</v>
      </c>
      <c r="F70" s="152"/>
      <c r="G70" s="152"/>
      <c r="H70" s="152"/>
      <c r="I70" s="152"/>
      <c r="J70" s="512">
        <v>0</v>
      </c>
      <c r="K70" s="512">
        <v>0</v>
      </c>
      <c r="L70" s="512">
        <v>0</v>
      </c>
      <c r="M70" s="491"/>
      <c r="N70" s="503">
        <f>SUM(O70:Q70)</f>
        <v>0</v>
      </c>
      <c r="O70" s="512"/>
      <c r="P70" s="512"/>
      <c r="Q70" s="512"/>
      <c r="R70" s="502"/>
      <c r="S70" s="503">
        <f>SUM(T70:U70)</f>
        <v>15000</v>
      </c>
      <c r="T70" s="512"/>
      <c r="U70" s="512">
        <v>15000</v>
      </c>
      <c r="W70" s="503">
        <f>SUM(X70:Z70)</f>
        <v>10000</v>
      </c>
      <c r="X70" s="512"/>
      <c r="Z70" s="512">
        <v>10000</v>
      </c>
      <c r="AA70" s="503">
        <f t="shared" si="37"/>
        <v>5000</v>
      </c>
      <c r="AB70" s="512"/>
      <c r="AC70" s="542"/>
      <c r="AD70" s="512">
        <v>5000</v>
      </c>
      <c r="AE70" s="540">
        <f t="shared" si="38"/>
        <v>30000</v>
      </c>
      <c r="AF70" s="540">
        <f t="shared" si="39"/>
        <v>0</v>
      </c>
      <c r="AG70" s="540">
        <f t="shared" si="40"/>
        <v>15000</v>
      </c>
      <c r="AH70" s="540">
        <f t="shared" si="41"/>
        <v>15000</v>
      </c>
    </row>
    <row r="71" spans="2:36" ht="25.5">
      <c r="C71" s="556">
        <v>4</v>
      </c>
      <c r="D71" s="78">
        <v>4</v>
      </c>
      <c r="E71" s="522" t="s">
        <v>203</v>
      </c>
      <c r="F71" s="138">
        <v>316713.46319964732</v>
      </c>
      <c r="G71" s="138">
        <v>335930.40562842006</v>
      </c>
      <c r="H71" s="138">
        <v>369206.94506676961</v>
      </c>
      <c r="I71" s="138">
        <v>1021850.8138948369</v>
      </c>
      <c r="J71" s="498">
        <v>791783.65799911832</v>
      </c>
      <c r="K71" s="498">
        <v>839826.0140710501</v>
      </c>
      <c r="L71" s="498">
        <v>923017.36266692402</v>
      </c>
      <c r="M71" s="491">
        <f>-1+N71/L71</f>
        <v>-0.1332774091177259</v>
      </c>
      <c r="N71" s="498">
        <f>SUM(O71:Q71)</f>
        <v>800000</v>
      </c>
      <c r="O71" s="497"/>
      <c r="P71" s="497">
        <v>800000</v>
      </c>
      <c r="Q71" s="497"/>
      <c r="R71" s="496">
        <f>P71/2</f>
        <v>400000</v>
      </c>
      <c r="S71" s="498">
        <f t="shared" si="36"/>
        <v>800000</v>
      </c>
      <c r="T71" s="497"/>
      <c r="U71" s="497">
        <f>P71</f>
        <v>800000</v>
      </c>
      <c r="V71" s="496"/>
      <c r="W71" s="498">
        <f>SUM(X71:Z71)</f>
        <v>800000</v>
      </c>
      <c r="X71" s="497"/>
      <c r="Y71" s="497">
        <f>U71</f>
        <v>800000</v>
      </c>
      <c r="Z71" s="496"/>
      <c r="AA71" s="498">
        <f t="shared" si="37"/>
        <v>400000</v>
      </c>
      <c r="AB71" s="497"/>
      <c r="AC71" s="497">
        <f>P71/2</f>
        <v>400000</v>
      </c>
      <c r="AD71" s="496"/>
      <c r="AE71" s="540">
        <f t="shared" si="38"/>
        <v>2800000</v>
      </c>
      <c r="AF71" s="540">
        <f t="shared" si="39"/>
        <v>0</v>
      </c>
      <c r="AG71" s="540">
        <f t="shared" si="40"/>
        <v>2800000</v>
      </c>
      <c r="AH71" s="540">
        <f t="shared" si="41"/>
        <v>0</v>
      </c>
    </row>
    <row r="72" spans="2:36" ht="13.5" thickBot="1">
      <c r="C72" s="555"/>
      <c r="D72" s="154"/>
      <c r="E72" s="240" t="s">
        <v>18</v>
      </c>
      <c r="F72" s="241">
        <v>20084857.152778342</v>
      </c>
      <c r="G72" s="241">
        <v>18156356.630651411</v>
      </c>
      <c r="H72" s="241">
        <v>19987975.109137338</v>
      </c>
      <c r="I72" s="241">
        <v>58229188.892567091</v>
      </c>
      <c r="J72" s="495">
        <v>50212142.881945856</v>
      </c>
      <c r="K72" s="495">
        <v>45390891.576628529</v>
      </c>
      <c r="L72" s="495">
        <v>49969937.772843346</v>
      </c>
      <c r="M72" s="491"/>
      <c r="N72" s="495">
        <f>SUBTOTAL(9,N10:N71)</f>
        <v>35846789.416242927</v>
      </c>
      <c r="O72" s="494">
        <f>SUBTOTAL(9,O10:O71)</f>
        <v>23968843.293749999</v>
      </c>
      <c r="P72" s="494">
        <f>SUBTOTAL(9,P10:P71)</f>
        <v>11802986.122492926</v>
      </c>
      <c r="Q72" s="494">
        <f>SUBTOTAL(9,Q10:Q71)</f>
        <v>344960</v>
      </c>
      <c r="R72" s="493">
        <f t="shared" ref="R72:AC72" si="42">SUBTOTAL(9,R10:R71)</f>
        <v>6536801.3518714635</v>
      </c>
      <c r="S72" s="495">
        <f t="shared" si="42"/>
        <v>43459326.586391427</v>
      </c>
      <c r="T72" s="494">
        <f t="shared" si="42"/>
        <v>34335418.829764955</v>
      </c>
      <c r="U72" s="494">
        <f t="shared" si="42"/>
        <v>8363338.7566264747</v>
      </c>
      <c r="V72" s="493">
        <f t="shared" si="42"/>
        <v>1195569</v>
      </c>
      <c r="W72" s="495">
        <f t="shared" si="42"/>
        <v>47337543.569531143</v>
      </c>
      <c r="X72" s="494">
        <f t="shared" si="42"/>
        <v>40129045.617442243</v>
      </c>
      <c r="Y72" s="494">
        <f t="shared" si="42"/>
        <v>6161953.9520889036</v>
      </c>
      <c r="Z72" s="493">
        <f t="shared" si="42"/>
        <v>1046544</v>
      </c>
      <c r="AA72" s="495">
        <f>SUBTOTAL(9,AA10:AA71)</f>
        <v>48255503.665908352</v>
      </c>
      <c r="AB72" s="494">
        <f t="shared" si="42"/>
        <v>44479683.418753758</v>
      </c>
      <c r="AC72" s="494">
        <f t="shared" si="42"/>
        <v>2319999.1659045857</v>
      </c>
      <c r="AD72" s="493">
        <f>SUBTOTAL(9,AD10:AD71)</f>
        <v>1455821.08125</v>
      </c>
      <c r="AE72" s="540">
        <f t="shared" si="38"/>
        <v>174899163.23807383</v>
      </c>
      <c r="AF72" s="540">
        <f t="shared" si="39"/>
        <v>142912991.15971094</v>
      </c>
      <c r="AG72" s="540">
        <f t="shared" si="40"/>
        <v>28648277.997112889</v>
      </c>
      <c r="AH72" s="540">
        <f>SUMIF($N$9:$AD$9,$AH$9,N72:AD72)</f>
        <v>4042894.0812499998</v>
      </c>
      <c r="AJ72" s="539"/>
    </row>
    <row r="73" spans="2:36">
      <c r="E73" s="61"/>
      <c r="J73" s="516">
        <f>J72*2.5+I72*2.5</f>
        <v>271103329.43628234</v>
      </c>
      <c r="O73" s="939">
        <f>O72/2.5</f>
        <v>9587537.317499999</v>
      </c>
      <c r="P73" s="59"/>
      <c r="Q73" s="59"/>
      <c r="R73" s="59"/>
      <c r="T73" s="939">
        <f>T72/2.5</f>
        <v>13734167.531905983</v>
      </c>
      <c r="U73" s="59"/>
      <c r="V73" s="59"/>
    </row>
    <row r="74" spans="2:36">
      <c r="B74"/>
      <c r="C74" s="235"/>
      <c r="D74"/>
      <c r="E74"/>
      <c r="F74"/>
      <c r="G74"/>
      <c r="H74"/>
      <c r="I74"/>
      <c r="J74"/>
      <c r="K74"/>
      <c r="L74"/>
      <c r="M74"/>
      <c r="N74"/>
      <c r="O74"/>
      <c r="P74"/>
      <c r="Q74"/>
      <c r="R74" s="59"/>
      <c r="T74" s="59"/>
      <c r="U74" s="59"/>
      <c r="V74" s="59"/>
    </row>
    <row r="75" spans="2:36">
      <c r="B75"/>
      <c r="C75" s="235"/>
      <c r="D75"/>
      <c r="E75"/>
      <c r="F75"/>
      <c r="G75"/>
      <c r="H75"/>
      <c r="I75"/>
      <c r="J75"/>
      <c r="K75"/>
      <c r="L75"/>
      <c r="M75"/>
      <c r="N75"/>
      <c r="O75"/>
      <c r="P75"/>
      <c r="Q75"/>
      <c r="R75" s="59"/>
      <c r="T75" s="59"/>
      <c r="U75" s="59"/>
      <c r="V75" s="59"/>
      <c r="AE75" s="545" t="s">
        <v>904</v>
      </c>
      <c r="AF75" s="546"/>
      <c r="AG75" s="546"/>
      <c r="AH75" s="546"/>
    </row>
    <row r="76" spans="2:36">
      <c r="B76"/>
      <c r="C76" s="235"/>
      <c r="D76"/>
      <c r="E76"/>
      <c r="F76"/>
      <c r="G76"/>
      <c r="H76"/>
      <c r="I76"/>
      <c r="J76"/>
      <c r="K76"/>
      <c r="L76"/>
      <c r="M76"/>
      <c r="N76"/>
      <c r="O76"/>
      <c r="P76"/>
      <c r="Q76"/>
      <c r="R76" s="59"/>
      <c r="T76" s="59"/>
      <c r="U76" s="59"/>
      <c r="V76" s="59"/>
      <c r="AE76" s="547">
        <f>AE72-(AA72+W72+S72+N72)</f>
        <v>0</v>
      </c>
      <c r="AF76" s="547">
        <f>AF72-(AB72+X72+T72+O72)</f>
        <v>0</v>
      </c>
      <c r="AG76" s="547">
        <f>AG72-(AC72+Y72+U72+P72)</f>
        <v>0</v>
      </c>
      <c r="AH76" s="547">
        <f>AH72-(AD72+Z72+V72+Q72)</f>
        <v>0</v>
      </c>
    </row>
    <row r="77" spans="2:36" s="163" customFormat="1">
      <c r="B77"/>
      <c r="C77" s="235"/>
      <c r="D77"/>
      <c r="E77"/>
      <c r="F77"/>
      <c r="G77"/>
      <c r="H77"/>
      <c r="I77"/>
      <c r="J77"/>
      <c r="K77"/>
      <c r="L77"/>
      <c r="M77"/>
      <c r="N77"/>
      <c r="O77"/>
      <c r="P77"/>
      <c r="Q77"/>
      <c r="S77" s="490"/>
      <c r="W77" s="490"/>
      <c r="X77" s="245"/>
      <c r="AA77" s="490"/>
      <c r="AB77" s="245"/>
      <c r="AE77" s="163" t="s">
        <v>906</v>
      </c>
    </row>
    <row r="78" spans="2:36" s="163" customFormat="1">
      <c r="B78"/>
      <c r="C78" s="235"/>
      <c r="D78"/>
      <c r="E78"/>
      <c r="F78"/>
      <c r="G78"/>
      <c r="H78"/>
      <c r="I78"/>
      <c r="J78"/>
      <c r="K78"/>
      <c r="L78"/>
      <c r="M78"/>
      <c r="N78"/>
      <c r="O78"/>
      <c r="P78"/>
      <c r="Q78"/>
      <c r="S78" s="490"/>
      <c r="W78" s="490"/>
      <c r="X78" s="245"/>
      <c r="AA78" s="490"/>
      <c r="AB78" s="245"/>
      <c r="AE78" s="167" t="s">
        <v>4</v>
      </c>
      <c r="AF78" s="167" t="s">
        <v>521</v>
      </c>
      <c r="AG78" s="167" t="s">
        <v>522</v>
      </c>
      <c r="AH78" s="167" t="s">
        <v>845</v>
      </c>
    </row>
    <row r="79" spans="2:36">
      <c r="B79"/>
      <c r="C79" s="235"/>
      <c r="D79"/>
      <c r="E79"/>
      <c r="F79"/>
      <c r="G79"/>
      <c r="H79"/>
      <c r="I79"/>
      <c r="J79"/>
      <c r="K79"/>
      <c r="L79"/>
      <c r="M79"/>
      <c r="N79"/>
      <c r="O79"/>
      <c r="P79"/>
      <c r="Q79"/>
      <c r="R79" s="59"/>
      <c r="T79" s="59"/>
      <c r="U79" s="59"/>
      <c r="V79" s="59"/>
      <c r="AD79" s="539">
        <f>AE79/2.5</f>
        <v>35814745.315229535</v>
      </c>
      <c r="AE79" s="539">
        <f>AE10</f>
        <v>89536863.288073838</v>
      </c>
      <c r="AF79" s="539">
        <f>AF10</f>
        <v>68699906.540960953</v>
      </c>
      <c r="AG79" s="539">
        <f>AG10</f>
        <v>20487132.665862888</v>
      </c>
      <c r="AH79" s="539">
        <f>AH10</f>
        <v>619824.08125000005</v>
      </c>
      <c r="AI79" s="59" t="s">
        <v>853</v>
      </c>
    </row>
    <row r="80" spans="2:36">
      <c r="B80"/>
      <c r="C80" s="235"/>
      <c r="D80"/>
      <c r="E80"/>
      <c r="F80"/>
      <c r="G80"/>
      <c r="H80"/>
      <c r="I80"/>
      <c r="J80"/>
      <c r="K80"/>
      <c r="L80"/>
      <c r="M80"/>
      <c r="N80"/>
      <c r="O80"/>
      <c r="P80"/>
      <c r="Q80"/>
      <c r="R80" s="59"/>
      <c r="T80" s="59"/>
      <c r="U80" s="59"/>
      <c r="V80" s="59"/>
      <c r="AD80" s="539">
        <f>AE80/2.5</f>
        <v>31526392.98</v>
      </c>
      <c r="AE80" s="539">
        <f>AE30</f>
        <v>78815982.450000003</v>
      </c>
      <c r="AF80" s="539">
        <f>AF30</f>
        <v>74213084.618749991</v>
      </c>
      <c r="AG80" s="539">
        <f>AG30</f>
        <v>4390022.8312499998</v>
      </c>
      <c r="AH80" s="539">
        <f>AH30</f>
        <v>212875</v>
      </c>
      <c r="AI80" s="59" t="s">
        <v>854</v>
      </c>
    </row>
    <row r="81" spans="2:36">
      <c r="B81"/>
      <c r="C81" s="235"/>
      <c r="D81"/>
      <c r="E81"/>
      <c r="F81"/>
      <c r="G81"/>
      <c r="H81"/>
      <c r="I81"/>
      <c r="J81"/>
      <c r="K81"/>
      <c r="L81"/>
      <c r="M81"/>
      <c r="N81"/>
      <c r="O81"/>
      <c r="P81"/>
      <c r="Q81"/>
      <c r="R81" s="59"/>
      <c r="T81" s="59"/>
      <c r="U81" s="59"/>
      <c r="V81" s="59"/>
      <c r="AE81" s="539">
        <f>AE48</f>
        <v>3746317.5</v>
      </c>
      <c r="AF81" s="539">
        <f>AF48</f>
        <v>0</v>
      </c>
      <c r="AG81" s="539">
        <f>AG48</f>
        <v>971122.5</v>
      </c>
      <c r="AH81" s="539">
        <f>AH48</f>
        <v>3210195</v>
      </c>
      <c r="AI81" s="59" t="s">
        <v>905</v>
      </c>
    </row>
    <row r="82" spans="2:36">
      <c r="E82" s="61"/>
      <c r="P82" s="59"/>
      <c r="Q82" s="59"/>
      <c r="R82" s="59"/>
      <c r="T82" s="59"/>
      <c r="U82" s="59"/>
      <c r="V82" s="59"/>
      <c r="AE82" s="539">
        <f>AE71</f>
        <v>2800000</v>
      </c>
      <c r="AF82" s="539">
        <f>AF71</f>
        <v>0</v>
      </c>
      <c r="AG82" s="539">
        <f>AG71</f>
        <v>2800000</v>
      </c>
      <c r="AH82" s="539">
        <f>AH71</f>
        <v>0</v>
      </c>
      <c r="AI82" s="59" t="s">
        <v>840</v>
      </c>
    </row>
    <row r="83" spans="2:36">
      <c r="E83" s="61"/>
      <c r="P83" s="59"/>
      <c r="Q83" s="59"/>
      <c r="R83" s="59"/>
      <c r="T83" s="59"/>
      <c r="U83" s="59"/>
      <c r="V83" s="59"/>
      <c r="AD83" s="539">
        <f>AE83/2.5</f>
        <v>69959665.295229524</v>
      </c>
      <c r="AE83" s="548">
        <f>SUM(AE79:AE82)</f>
        <v>174899163.23807383</v>
      </c>
      <c r="AF83" s="548">
        <f>SUM(AF79:AF82)</f>
        <v>142912991.15971094</v>
      </c>
      <c r="AG83" s="548">
        <f>SUM(AG79:AG82)</f>
        <v>28648277.997112889</v>
      </c>
      <c r="AH83" s="548">
        <f>SUM(AH79:AH82)</f>
        <v>4042894.0812499998</v>
      </c>
      <c r="AI83" s="167" t="s">
        <v>4</v>
      </c>
    </row>
    <row r="84" spans="2:36">
      <c r="E84" s="61"/>
      <c r="P84" s="59"/>
      <c r="Q84" s="59"/>
      <c r="R84" s="59"/>
      <c r="T84" s="59"/>
      <c r="U84" s="59"/>
      <c r="V84" s="59"/>
    </row>
    <row r="85" spans="2:36">
      <c r="E85" s="61"/>
      <c r="F85" s="167" t="s">
        <v>205</v>
      </c>
      <c r="J85" s="167" t="s">
        <v>205</v>
      </c>
      <c r="O85"/>
      <c r="P85"/>
      <c r="Q85"/>
      <c r="R85"/>
      <c r="T85" s="59"/>
      <c r="U85" s="59"/>
      <c r="V85" s="59"/>
    </row>
    <row r="86" spans="2:36">
      <c r="E86" s="61"/>
      <c r="O86" s="512"/>
      <c r="P86" s="59"/>
      <c r="Q86" s="59"/>
      <c r="R86" s="59"/>
      <c r="T86" s="59"/>
      <c r="U86" s="59"/>
      <c r="V86" s="59"/>
      <c r="AC86" s="539"/>
    </row>
    <row r="87" spans="2:36" ht="15.95" customHeight="1">
      <c r="E87" s="61"/>
      <c r="F87" s="168" t="s">
        <v>206</v>
      </c>
      <c r="G87" s="168" t="s">
        <v>207</v>
      </c>
      <c r="H87" s="168" t="s">
        <v>208</v>
      </c>
      <c r="I87" s="168" t="s">
        <v>205</v>
      </c>
      <c r="J87" s="168" t="s">
        <v>206</v>
      </c>
      <c r="K87" s="168" t="s">
        <v>207</v>
      </c>
      <c r="L87" s="168" t="s">
        <v>208</v>
      </c>
      <c r="P87" s="59"/>
      <c r="Q87" s="59"/>
      <c r="R87" s="59"/>
      <c r="T87" s="59"/>
      <c r="U87" s="59"/>
      <c r="V87" s="59"/>
      <c r="AE87" s="167" t="s">
        <v>910</v>
      </c>
    </row>
    <row r="88" spans="2:36" ht="18" customHeight="1">
      <c r="E88" s="61"/>
      <c r="F88" s="99">
        <v>2019</v>
      </c>
      <c r="G88" s="169">
        <v>22167977.427432101</v>
      </c>
      <c r="H88" s="170" t="e">
        <f>#REF!</f>
        <v>#REF!</v>
      </c>
      <c r="I88" s="171" t="e">
        <f>G88-H88</f>
        <v>#REF!</v>
      </c>
      <c r="J88" s="99">
        <v>2019</v>
      </c>
      <c r="K88" s="169">
        <v>22167977.427432101</v>
      </c>
      <c r="L88" s="170" t="e">
        <f>#REF!</f>
        <v>#REF!</v>
      </c>
      <c r="P88" s="59"/>
      <c r="Q88" s="59"/>
      <c r="R88" s="59"/>
      <c r="T88" s="59"/>
      <c r="U88" s="59"/>
      <c r="V88" s="59"/>
      <c r="AE88" s="167">
        <v>2019</v>
      </c>
      <c r="AF88" s="167">
        <v>2020</v>
      </c>
      <c r="AG88" s="167">
        <v>2021</v>
      </c>
      <c r="AH88" s="167">
        <v>2022</v>
      </c>
    </row>
    <row r="89" spans="2:36">
      <c r="E89" s="61"/>
      <c r="F89" s="99">
        <v>2020</v>
      </c>
      <c r="G89" s="169">
        <v>21081977.410180453</v>
      </c>
      <c r="H89" s="170" t="e">
        <f>#REF!</f>
        <v>#REF!</v>
      </c>
      <c r="I89" s="171" t="e">
        <f>G89-H89</f>
        <v>#REF!</v>
      </c>
      <c r="J89" s="99">
        <v>2020</v>
      </c>
      <c r="K89" s="169">
        <v>21081977.410180453</v>
      </c>
      <c r="L89" s="170" t="e">
        <f>#REF!</f>
        <v>#REF!</v>
      </c>
      <c r="P89" s="59"/>
      <c r="Q89" s="59"/>
      <c r="R89" s="59"/>
      <c r="T89" s="59"/>
      <c r="U89" s="59"/>
      <c r="V89" s="59"/>
      <c r="AE89" s="534">
        <f>SUMIF($C$10:$C$72,AI89,$O$10:$O$72)</f>
        <v>12781018</v>
      </c>
      <c r="AF89" s="534">
        <f>SUMIF($C$10:$C$72,$AI89,$T$10:$T$72)</f>
        <v>15452502.637264952</v>
      </c>
      <c r="AG89" s="534">
        <f>SUMIF($C$10:$C$72,$AI89,$X$10:$X$72)</f>
        <v>18269335.204942241</v>
      </c>
      <c r="AH89" s="534">
        <f>SUMIF($C$10:$C$72,$AI89,$AB$10:$AB$72)</f>
        <v>22197050.698753763</v>
      </c>
      <c r="AI89" s="59">
        <v>1</v>
      </c>
      <c r="AJ89" s="59" t="s">
        <v>853</v>
      </c>
    </row>
    <row r="90" spans="2:36">
      <c r="E90" s="61"/>
      <c r="F90" s="99">
        <v>2021</v>
      </c>
      <c r="G90" s="169">
        <v>21705976.641249217</v>
      </c>
      <c r="H90" s="170" t="e">
        <f>#REF!</f>
        <v>#REF!</v>
      </c>
      <c r="I90" s="171" t="e">
        <f>G90-H90</f>
        <v>#REF!</v>
      </c>
      <c r="J90" s="99">
        <v>2021</v>
      </c>
      <c r="K90" s="169">
        <v>21705976.641249217</v>
      </c>
      <c r="L90" s="170" t="e">
        <f>#REF!</f>
        <v>#REF!</v>
      </c>
      <c r="P90" s="59"/>
      <c r="Q90" s="59"/>
      <c r="R90" s="59"/>
      <c r="T90" s="59"/>
      <c r="U90" s="59"/>
      <c r="V90" s="59"/>
      <c r="AE90" s="534">
        <f>SUMIF($C$10:$C$72,AI90,$O$10:$O$72)</f>
        <v>11187825.293749999</v>
      </c>
      <c r="AF90" s="534">
        <f>SUMIF($C$10:$C$72,$AI90,$T$10:$T$72)</f>
        <v>18882916.192499999</v>
      </c>
      <c r="AG90" s="534">
        <f>SUMIF($C$10:$C$72,$AI90,$X$10:$X$72)</f>
        <v>21859710.412499998</v>
      </c>
      <c r="AH90" s="534">
        <f>SUMIF($C$10:$C$72,$AI90,$AB$10:$AB$72)</f>
        <v>22282632.719999999</v>
      </c>
      <c r="AI90" s="59">
        <v>2</v>
      </c>
      <c r="AJ90" s="59" t="s">
        <v>854</v>
      </c>
    </row>
    <row r="91" spans="2:36">
      <c r="E91" s="61"/>
      <c r="F91" s="99">
        <v>2022</v>
      </c>
      <c r="G91" s="169">
        <v>21705976.641249217</v>
      </c>
      <c r="H91" s="170" t="e">
        <f>#REF!</f>
        <v>#REF!</v>
      </c>
      <c r="I91" s="171" t="e">
        <f>G91-H91</f>
        <v>#REF!</v>
      </c>
      <c r="J91" s="99">
        <v>2022</v>
      </c>
      <c r="K91" s="169">
        <v>21705976.641249217</v>
      </c>
      <c r="L91" s="170" t="e">
        <f>#REF!</f>
        <v>#REF!</v>
      </c>
      <c r="P91" s="59"/>
      <c r="Q91" s="59"/>
      <c r="R91" s="59"/>
      <c r="T91" s="59"/>
      <c r="U91" s="59"/>
      <c r="V91" s="59"/>
      <c r="AE91" s="534">
        <f>SUMIF($C$10:$C$72,AI91,$O$10:$O$72)</f>
        <v>0</v>
      </c>
      <c r="AF91" s="534">
        <f>SUMIF($C$10:$C$72,$AI91,$T$10:$T$72)</f>
        <v>0</v>
      </c>
      <c r="AG91" s="534">
        <f>SUMIF($C$10:$C$72,$AI91,$X$10:$X$72)</f>
        <v>0</v>
      </c>
      <c r="AH91" s="534">
        <f>SUMIF($C$10:$C$72,$AI91,$AB$10:$AB$72)</f>
        <v>0</v>
      </c>
      <c r="AI91" s="59">
        <v>3</v>
      </c>
      <c r="AJ91" s="59" t="s">
        <v>905</v>
      </c>
    </row>
    <row r="92" spans="2:36">
      <c r="E92" s="61"/>
      <c r="P92" s="59"/>
      <c r="Q92" s="59"/>
      <c r="R92" s="59"/>
      <c r="T92" s="59"/>
      <c r="U92" s="59"/>
      <c r="V92" s="59"/>
      <c r="AE92" s="534">
        <f>SUMIF($C$10:$C$72,AI92,$O$10:$O$72)</f>
        <v>0</v>
      </c>
      <c r="AF92" s="534">
        <f>SUMIF($C$10:$C$72,$AI92,$T$10:$T$72)</f>
        <v>0</v>
      </c>
      <c r="AG92" s="534">
        <f>SUMIF($C$10:$C$72,$AI92,$X$10:$X$72)</f>
        <v>0</v>
      </c>
      <c r="AH92" s="534">
        <f>SUMIF($C$10:$C$72,$AI92,$AB$10:$AB$72)</f>
        <v>0</v>
      </c>
      <c r="AI92" s="59">
        <v>4</v>
      </c>
      <c r="AJ92" s="59" t="s">
        <v>840</v>
      </c>
    </row>
    <row r="93" spans="2:36">
      <c r="E93" s="61"/>
      <c r="P93" s="59"/>
      <c r="Q93" s="59"/>
      <c r="R93" s="59"/>
      <c r="T93" s="59"/>
      <c r="U93" s="59"/>
      <c r="V93" s="59"/>
      <c r="AE93" s="549">
        <f>SUM(AE89:AE92)</f>
        <v>23968843.293749999</v>
      </c>
      <c r="AF93" s="549">
        <f>SUM(AF89:AF92)</f>
        <v>34335418.829764947</v>
      </c>
      <c r="AG93" s="549">
        <f>SUM(AG89:AG92)</f>
        <v>40129045.617442235</v>
      </c>
      <c r="AH93" s="549">
        <f>SUM(AH89:AH92)</f>
        <v>44479683.418753758</v>
      </c>
      <c r="AI93" s="167"/>
      <c r="AJ93" s="167" t="s">
        <v>4</v>
      </c>
    </row>
    <row r="94" spans="2:36">
      <c r="E94" s="61"/>
      <c r="I94" s="172" t="e">
        <f>SUM(I88:I93)</f>
        <v>#REF!</v>
      </c>
      <c r="P94" s="59"/>
      <c r="Q94" s="59"/>
      <c r="R94" s="59"/>
      <c r="T94" s="59"/>
      <c r="U94" s="59"/>
      <c r="V94" s="59"/>
    </row>
    <row r="95" spans="2:36">
      <c r="E95" s="61"/>
      <c r="P95" s="59"/>
      <c r="Q95" s="59"/>
      <c r="R95" s="59"/>
      <c r="T95" s="59"/>
      <c r="U95" s="59"/>
      <c r="V95" s="59"/>
      <c r="AF95" s="719" t="s">
        <v>902</v>
      </c>
      <c r="AG95" s="547">
        <f>AF83-AH95</f>
        <v>0</v>
      </c>
      <c r="AH95" s="539">
        <f>SUM(AE93:AH93)</f>
        <v>142912991.15971094</v>
      </c>
    </row>
    <row r="96" spans="2:36">
      <c r="E96" s="61"/>
      <c r="P96" s="59"/>
      <c r="Q96" s="59"/>
      <c r="R96" s="59"/>
      <c r="T96" s="59"/>
      <c r="U96" s="59"/>
      <c r="V96" s="59"/>
    </row>
    <row r="97" spans="5:36">
      <c r="E97" s="61"/>
      <c r="P97" s="59"/>
      <c r="Q97" s="59"/>
      <c r="R97" s="59"/>
      <c r="T97" s="59"/>
      <c r="U97" s="59"/>
      <c r="V97" s="59"/>
    </row>
    <row r="98" spans="5:36">
      <c r="E98" s="61"/>
      <c r="P98" s="59"/>
      <c r="Q98" s="59"/>
      <c r="R98" s="59"/>
      <c r="T98" s="59"/>
      <c r="U98" s="59"/>
      <c r="V98" s="59"/>
      <c r="AE98" s="167" t="s">
        <v>911</v>
      </c>
    </row>
    <row r="99" spans="5:36">
      <c r="E99" s="61"/>
      <c r="P99" s="59"/>
      <c r="Q99" s="59"/>
      <c r="R99" s="59"/>
      <c r="T99" s="59"/>
      <c r="U99" s="59"/>
      <c r="V99" s="59"/>
      <c r="AE99" s="167">
        <v>2019</v>
      </c>
      <c r="AF99" s="167">
        <v>2020</v>
      </c>
      <c r="AG99" s="167">
        <v>2021</v>
      </c>
      <c r="AH99" s="167">
        <v>2022</v>
      </c>
    </row>
    <row r="100" spans="5:36">
      <c r="E100" s="61"/>
      <c r="P100" s="59"/>
      <c r="Q100" s="59"/>
      <c r="R100" s="59"/>
      <c r="T100" s="59"/>
      <c r="U100" s="59"/>
      <c r="V100" s="59"/>
      <c r="AE100" s="534">
        <f>SUMIF($C$10:$C$72,$AI100,$P$10:$P$72)</f>
        <v>7651379.5412429264</v>
      </c>
      <c r="AF100" s="534">
        <f>SUMIF($C$10:$C$72,$AI100,$U$10:$U$72)</f>
        <v>6636281.5241264747</v>
      </c>
      <c r="AG100" s="534">
        <f>SUMIF($C$10:$C$72,$AI100,$Y$10:$Y$72)</f>
        <v>4759179.2145889038</v>
      </c>
      <c r="AH100" s="534">
        <f>SUMIF($C$10:$C$72,$AI100,$AC$10:$AC$72)</f>
        <v>1440292.3859045857</v>
      </c>
      <c r="AI100" s="59">
        <v>1</v>
      </c>
      <c r="AJ100" s="59" t="s">
        <v>853</v>
      </c>
    </row>
    <row r="101" spans="5:36">
      <c r="E101" s="61"/>
      <c r="P101" s="59"/>
      <c r="Q101" s="59"/>
      <c r="R101" s="59"/>
      <c r="T101" s="59"/>
      <c r="U101" s="59"/>
      <c r="V101" s="59"/>
      <c r="AE101" s="534">
        <f>SUMIF($C$10:$C$72,$AI101,$P$10:$P$72)</f>
        <v>2526984.0812499998</v>
      </c>
      <c r="AF101" s="534">
        <f>SUMIF($C$10:$C$72,$AI101,$U$10:$U$72)</f>
        <v>825807.23249999993</v>
      </c>
      <c r="AG101" s="534">
        <f>SUMIF($C$10:$C$72,$AI101,$Y$10:$Y$72)</f>
        <v>557524.73750000005</v>
      </c>
      <c r="AH101" s="534">
        <f>SUMIF($C$10:$C$72,$AI101,$AC$10:$AC$72)</f>
        <v>479706.78</v>
      </c>
      <c r="AI101" s="59">
        <v>2</v>
      </c>
      <c r="AJ101" s="59" t="s">
        <v>854</v>
      </c>
    </row>
    <row r="102" spans="5:36">
      <c r="E102" s="61"/>
      <c r="P102" s="59"/>
      <c r="Q102" s="59"/>
      <c r="R102" s="59"/>
      <c r="T102" s="59"/>
      <c r="U102" s="59"/>
      <c r="V102" s="59"/>
      <c r="AE102" s="534">
        <f>SUMIF($C$10:$C$72,$AI102,$P$10:$P$72)</f>
        <v>824622.5</v>
      </c>
      <c r="AF102" s="534">
        <f>SUMIF($C$10:$C$72,$AI102,$U$10:$U$72)</f>
        <v>101250</v>
      </c>
      <c r="AG102" s="534">
        <f>SUMIF($C$10:$C$72,$AI102,$Y$10:$Y$72)</f>
        <v>45250</v>
      </c>
      <c r="AH102" s="534">
        <f>SUMIF($C$10:$C$72,$AI102,$AC$10:$AC$72)</f>
        <v>0</v>
      </c>
      <c r="AI102" s="59">
        <v>3</v>
      </c>
      <c r="AJ102" s="59" t="s">
        <v>905</v>
      </c>
    </row>
    <row r="103" spans="5:36">
      <c r="E103" s="61"/>
      <c r="P103" s="59"/>
      <c r="Q103" s="59"/>
      <c r="R103" s="59"/>
      <c r="T103" s="59"/>
      <c r="U103" s="59"/>
      <c r="V103" s="59"/>
      <c r="AE103" s="534">
        <f>SUMIF($C$10:$C$72,$AI103,$P$10:$P$72)</f>
        <v>800000</v>
      </c>
      <c r="AF103" s="534">
        <f>SUMIF($C$10:$C$72,$AI103,$U$10:$U$72)</f>
        <v>800000</v>
      </c>
      <c r="AG103" s="534">
        <f>SUMIF($C$10:$C$72,$AI103,$Y$10:$Y$72)</f>
        <v>800000</v>
      </c>
      <c r="AH103" s="534">
        <f>SUMIF($C$10:$C$72,$AI103,$AC$10:$AC$72)</f>
        <v>400000</v>
      </c>
      <c r="AI103" s="59">
        <v>4</v>
      </c>
      <c r="AJ103" s="59" t="s">
        <v>840</v>
      </c>
    </row>
    <row r="104" spans="5:36">
      <c r="E104" s="61"/>
      <c r="P104" s="59"/>
      <c r="Q104" s="59"/>
      <c r="R104" s="59"/>
      <c r="T104" s="59"/>
      <c r="U104" s="59"/>
      <c r="V104" s="59"/>
      <c r="AE104" s="549">
        <f>SUM(AE100:AE103)</f>
        <v>11802986.122492926</v>
      </c>
      <c r="AF104" s="549">
        <f>SUM(AF100:AF103)</f>
        <v>8363338.7566264747</v>
      </c>
      <c r="AG104" s="549">
        <f>SUM(AG100:AG103)</f>
        <v>6161953.9520889036</v>
      </c>
      <c r="AH104" s="549">
        <f>SUM(AH100:AH103)</f>
        <v>2319999.1659045857</v>
      </c>
      <c r="AI104" s="167"/>
      <c r="AJ104" s="167" t="s">
        <v>4</v>
      </c>
    </row>
    <row r="105" spans="5:36">
      <c r="E105" s="61"/>
      <c r="P105" s="59"/>
      <c r="Q105" s="59"/>
      <c r="R105" s="59"/>
      <c r="T105" s="59"/>
      <c r="U105" s="59"/>
      <c r="V105" s="59"/>
    </row>
    <row r="106" spans="5:36">
      <c r="E106" s="61"/>
      <c r="P106" s="59"/>
      <c r="Q106" s="59"/>
      <c r="R106" s="59"/>
      <c r="T106" s="59"/>
      <c r="U106" s="59"/>
      <c r="V106" s="59"/>
      <c r="AF106" s="719" t="s">
        <v>902</v>
      </c>
      <c r="AG106" s="547">
        <f>AG83-AH106</f>
        <v>0</v>
      </c>
      <c r="AH106" s="539">
        <f>SUM(AE104:AH104)</f>
        <v>28648277.997112889</v>
      </c>
    </row>
    <row r="107" spans="5:36">
      <c r="E107" s="61"/>
      <c r="P107" s="59"/>
      <c r="Q107" s="59"/>
      <c r="R107" s="59"/>
      <c r="T107" s="59"/>
      <c r="U107" s="59"/>
      <c r="V107" s="59"/>
    </row>
    <row r="108" spans="5:36">
      <c r="E108" s="61"/>
      <c r="P108" s="59"/>
      <c r="Q108" s="59"/>
      <c r="R108" s="59"/>
      <c r="T108" s="59"/>
      <c r="U108" s="59"/>
      <c r="V108" s="59"/>
    </row>
    <row r="109" spans="5:36">
      <c r="E109" s="61"/>
      <c r="P109" s="59"/>
      <c r="Q109" s="59"/>
      <c r="R109" s="59"/>
      <c r="T109" s="59"/>
      <c r="U109" s="59"/>
      <c r="V109" s="59"/>
    </row>
    <row r="110" spans="5:36">
      <c r="E110" s="61"/>
      <c r="P110" s="59"/>
      <c r="Q110" s="59"/>
      <c r="R110" s="59"/>
      <c r="T110" s="59"/>
      <c r="U110" s="59"/>
      <c r="V110" s="59"/>
      <c r="AE110" s="545" t="s">
        <v>912</v>
      </c>
    </row>
    <row r="111" spans="5:36">
      <c r="E111" s="61"/>
      <c r="P111" s="59"/>
      <c r="Q111" s="59"/>
      <c r="R111" s="59"/>
      <c r="T111" s="59"/>
      <c r="U111" s="59"/>
      <c r="V111" s="59"/>
      <c r="AE111" s="552">
        <v>2019</v>
      </c>
      <c r="AF111" s="167">
        <v>2020</v>
      </c>
      <c r="AG111" s="167">
        <v>2021</v>
      </c>
      <c r="AH111" s="167">
        <v>2022</v>
      </c>
    </row>
    <row r="112" spans="5:36">
      <c r="E112" s="61"/>
      <c r="P112" s="59"/>
      <c r="Q112" s="59"/>
      <c r="R112" s="59"/>
      <c r="T112" s="59"/>
      <c r="U112" s="59"/>
      <c r="V112" s="59"/>
      <c r="AE112" s="551">
        <f>SUMIF($C$10:$C$72,$AI112,$R$10:$R$72)</f>
        <v>3825689.7706214632</v>
      </c>
      <c r="AF112" s="534">
        <f>SUMIF($C$10:$C$72,$AI112,$U$10:$U$72)</f>
        <v>6636281.5241264747</v>
      </c>
      <c r="AG112" s="534">
        <f>SUMIF($C$10:$C$72,$AI112,$Y$10:$Y$72)</f>
        <v>4759179.2145889038</v>
      </c>
      <c r="AH112" s="534">
        <f>SUMIF($C$10:$C$72,$AI112,$AC$10:$AC$72)</f>
        <v>1440292.3859045857</v>
      </c>
      <c r="AI112" s="59">
        <v>1</v>
      </c>
      <c r="AJ112" s="59" t="s">
        <v>853</v>
      </c>
    </row>
    <row r="113" spans="5:36">
      <c r="E113" s="61"/>
      <c r="P113" s="59"/>
      <c r="Q113" s="59"/>
      <c r="R113" s="59"/>
      <c r="T113" s="59"/>
      <c r="U113" s="59"/>
      <c r="V113" s="59"/>
      <c r="AE113" s="551">
        <f>SUMIF($C$10:$C$72,$AI113,$R$10:$R$72)</f>
        <v>1615239.0812499998</v>
      </c>
      <c r="AF113" s="534">
        <f>SUMIF($C$10:$C$72,$AI113,$U$10:$U$72)</f>
        <v>825807.23249999993</v>
      </c>
      <c r="AG113" s="534">
        <f>SUMIF($C$10:$C$72,$AI113,$Y$10:$Y$72)</f>
        <v>557524.73750000005</v>
      </c>
      <c r="AH113" s="534">
        <f>SUMIF($C$10:$C$72,$AI113,$AC$10:$AC$72)</f>
        <v>479706.78</v>
      </c>
      <c r="AI113" s="59">
        <v>2</v>
      </c>
      <c r="AJ113" s="59" t="s">
        <v>854</v>
      </c>
    </row>
    <row r="114" spans="5:36">
      <c r="E114" s="61"/>
      <c r="P114" s="59"/>
      <c r="Q114" s="59"/>
      <c r="R114" s="59"/>
      <c r="T114" s="59"/>
      <c r="U114" s="59"/>
      <c r="V114" s="59"/>
      <c r="AE114" s="551">
        <f>SUMIF($C$10:$C$72,$AI114,$R$10:$R$72)</f>
        <v>695872.5</v>
      </c>
      <c r="AF114" s="534">
        <f>SUMIF($C$10:$C$72,$AI114,$U$10:$U$72)</f>
        <v>101250</v>
      </c>
      <c r="AG114" s="534">
        <f>SUMIF($C$10:$C$72,$AI114,$Y$10:$Y$72)</f>
        <v>45250</v>
      </c>
      <c r="AH114" s="534">
        <f>SUMIF($C$10:$C$72,$AI114,$AC$10:$AC$72)</f>
        <v>0</v>
      </c>
      <c r="AI114" s="59">
        <v>3</v>
      </c>
      <c r="AJ114" s="59" t="s">
        <v>905</v>
      </c>
    </row>
    <row r="115" spans="5:36">
      <c r="E115" s="61"/>
      <c r="P115" s="59"/>
      <c r="Q115" s="59"/>
      <c r="R115" s="59"/>
      <c r="T115" s="59"/>
      <c r="U115" s="59"/>
      <c r="V115" s="59"/>
      <c r="AE115" s="551">
        <f>SUMIF($C$10:$C$72,$AI115,$R$10:$R$72)</f>
        <v>400000</v>
      </c>
      <c r="AF115" s="534">
        <f>SUMIF($C$10:$C$72,$AI115,$U$10:$U$72)</f>
        <v>800000</v>
      </c>
      <c r="AG115" s="534">
        <f>SUMIF($C$10:$C$72,$AI115,$Y$10:$Y$72)</f>
        <v>800000</v>
      </c>
      <c r="AH115" s="534">
        <f>SUMIF($C$10:$C$72,$AI115,$AC$10:$AC$72)</f>
        <v>400000</v>
      </c>
      <c r="AI115" s="59">
        <v>4</v>
      </c>
      <c r="AJ115" s="59" t="s">
        <v>840</v>
      </c>
    </row>
    <row r="116" spans="5:36">
      <c r="E116" s="61"/>
      <c r="P116" s="59"/>
      <c r="Q116" s="59"/>
      <c r="R116" s="59"/>
      <c r="T116" s="59"/>
      <c r="U116" s="59"/>
      <c r="V116" s="59"/>
      <c r="AE116" s="549">
        <f>SUM(AE112:AE115)</f>
        <v>6536801.3518714625</v>
      </c>
      <c r="AF116" s="549">
        <f>SUM(AF112:AF115)</f>
        <v>8363338.7566264747</v>
      </c>
      <c r="AG116" s="549">
        <f>SUM(AG112:AG115)</f>
        <v>6161953.9520889036</v>
      </c>
      <c r="AH116" s="549">
        <f>SUM(AH112:AH115)</f>
        <v>2319999.1659045857</v>
      </c>
      <c r="AI116" s="167"/>
      <c r="AJ116" s="167" t="s">
        <v>4</v>
      </c>
    </row>
    <row r="117" spans="5:36">
      <c r="E117" s="61"/>
      <c r="P117" s="59"/>
      <c r="Q117" s="59"/>
      <c r="R117" s="59"/>
      <c r="T117" s="59"/>
      <c r="U117" s="59"/>
      <c r="V117" s="59"/>
    </row>
    <row r="118" spans="5:36">
      <c r="E118" s="61"/>
      <c r="P118" s="59"/>
      <c r="Q118" s="59"/>
      <c r="R118" s="59"/>
      <c r="T118" s="59"/>
      <c r="U118" s="59"/>
      <c r="V118" s="59"/>
      <c r="AF118" s="550"/>
      <c r="AG118" s="547"/>
      <c r="AH118" s="539">
        <f>SUM(AE116:AH116)</f>
        <v>23382093.226491425</v>
      </c>
    </row>
    <row r="119" spans="5:36">
      <c r="E119" s="61"/>
      <c r="P119" s="59"/>
      <c r="Q119" s="59"/>
      <c r="R119" s="59"/>
      <c r="T119" s="59"/>
      <c r="U119" s="59"/>
      <c r="V119" s="59"/>
    </row>
    <row r="120" spans="5:36">
      <c r="E120" s="61"/>
      <c r="P120" s="59"/>
      <c r="Q120" s="59"/>
      <c r="R120" s="59"/>
      <c r="T120" s="59"/>
      <c r="U120" s="59"/>
      <c r="V120" s="59"/>
    </row>
    <row r="121" spans="5:36">
      <c r="E121" s="61"/>
      <c r="P121" s="59"/>
      <c r="Q121" s="59"/>
      <c r="R121" s="59"/>
      <c r="T121" s="59"/>
      <c r="U121" s="59"/>
      <c r="V121" s="59"/>
      <c r="AE121" s="167" t="s">
        <v>913</v>
      </c>
    </row>
    <row r="122" spans="5:36">
      <c r="E122" s="61"/>
      <c r="P122" s="59"/>
      <c r="Q122" s="59"/>
      <c r="R122" s="59"/>
      <c r="T122" s="59"/>
      <c r="U122" s="59"/>
      <c r="V122" s="59"/>
      <c r="AE122" s="167">
        <v>2019</v>
      </c>
      <c r="AF122" s="167">
        <v>2020</v>
      </c>
      <c r="AG122" s="167">
        <v>2021</v>
      </c>
      <c r="AH122" s="167">
        <v>2022</v>
      </c>
    </row>
    <row r="123" spans="5:36">
      <c r="E123" s="61"/>
      <c r="P123" s="59"/>
      <c r="Q123" s="59"/>
      <c r="R123" s="59"/>
      <c r="T123" s="59"/>
      <c r="U123" s="59"/>
      <c r="V123" s="59"/>
      <c r="AE123" s="534">
        <f>SUMIF($C$10:$C$72,$AI123,$Q$10:$Q$72)</f>
        <v>45000</v>
      </c>
      <c r="AF123" s="534">
        <f>SUMIF($C$10:$C$72,$AI123,$V$10:$V$72)</f>
        <v>132724</v>
      </c>
      <c r="AG123" s="534">
        <f>SUMIF($C$10:$C$72,$AI123,$Z$10:$Z$72)</f>
        <v>132724</v>
      </c>
      <c r="AH123" s="534">
        <f>SUMIF($C$10:$C$72,$AI123,$AD$10:$AD$72)</f>
        <v>309376.08124999999</v>
      </c>
      <c r="AI123" s="59">
        <v>1</v>
      </c>
      <c r="AJ123" s="59" t="s">
        <v>853</v>
      </c>
    </row>
    <row r="124" spans="5:36">
      <c r="E124" s="61"/>
      <c r="P124" s="59"/>
      <c r="Q124" s="59"/>
      <c r="R124" s="59"/>
      <c r="T124" s="59"/>
      <c r="U124" s="59"/>
      <c r="V124" s="59"/>
      <c r="AE124" s="534">
        <f>SUMIF($C$10:$C$72,$AI124,$Q$10:$Q$72)</f>
        <v>30000</v>
      </c>
      <c r="AF124" s="534">
        <f>SUMIF($C$10:$C$72,$AI124,$V$10:$V$72)</f>
        <v>30000</v>
      </c>
      <c r="AG124" s="534">
        <f>SUMIF($C$10:$C$72,$AI124,$Z$10:$Z$72)</f>
        <v>30000</v>
      </c>
      <c r="AH124" s="534">
        <f>SUMIF($C$10:$C$72,$AI124,$AD$10:$AD$72)</f>
        <v>122875</v>
      </c>
      <c r="AI124" s="59">
        <v>2</v>
      </c>
      <c r="AJ124" s="59" t="s">
        <v>854</v>
      </c>
    </row>
    <row r="125" spans="5:36">
      <c r="E125" s="61"/>
      <c r="P125" s="59"/>
      <c r="Q125" s="59"/>
      <c r="R125" s="59"/>
      <c r="T125" s="59"/>
      <c r="U125" s="59"/>
      <c r="V125" s="59"/>
      <c r="AE125" s="534">
        <f>SUMIF($C$10:$C$72,$AI125,$Q$10:$Q$72)</f>
        <v>269960</v>
      </c>
      <c r="AF125" s="534">
        <f>SUMIF($C$10:$C$72,$AI125,$V$10:$V$72)</f>
        <v>1032845</v>
      </c>
      <c r="AG125" s="534">
        <f>SUMIF($C$10:$C$72,$AI125,$Z$10:$Z$72)</f>
        <v>883820</v>
      </c>
      <c r="AH125" s="534">
        <f>SUMIF($C$10:$C$72,$AI125,$AD$10:$AD$72)</f>
        <v>1023570</v>
      </c>
      <c r="AI125" s="59">
        <v>3</v>
      </c>
      <c r="AJ125" s="59" t="s">
        <v>905</v>
      </c>
    </row>
    <row r="126" spans="5:36">
      <c r="E126" s="61"/>
      <c r="P126" s="59"/>
      <c r="Q126" s="59"/>
      <c r="R126" s="59"/>
      <c r="T126" s="59"/>
      <c r="U126" s="59"/>
      <c r="V126" s="59"/>
      <c r="AE126" s="534">
        <f>SUMIF($C$10:$C$72,$AI126,$Q$10:$Q$72)</f>
        <v>0</v>
      </c>
      <c r="AF126" s="534">
        <f>SUMIF($C$10:$C$72,$AI126,$V$10:$V$72)</f>
        <v>0</v>
      </c>
      <c r="AG126" s="534">
        <f>SUMIF($C$10:$C$72,$AI126,$Z$10:$Z$72)</f>
        <v>0</v>
      </c>
      <c r="AH126" s="534">
        <f>SUMIF($C$10:$C$72,$AI126,$AD$10:$AD$72)</f>
        <v>0</v>
      </c>
      <c r="AI126" s="59">
        <v>4</v>
      </c>
      <c r="AJ126" s="59" t="s">
        <v>840</v>
      </c>
    </row>
    <row r="127" spans="5:36">
      <c r="E127" s="61"/>
      <c r="P127" s="59"/>
      <c r="Q127" s="59"/>
      <c r="R127" s="59"/>
      <c r="T127" s="59"/>
      <c r="U127" s="59"/>
      <c r="V127" s="59"/>
      <c r="AE127" s="549">
        <f>SUM(AE123:AE126)</f>
        <v>344960</v>
      </c>
      <c r="AF127" s="549">
        <f>SUM(AF123:AF126)</f>
        <v>1195569</v>
      </c>
      <c r="AG127" s="549">
        <f>SUM(AG123:AG126)</f>
        <v>1046544</v>
      </c>
      <c r="AH127" s="549">
        <f>SUM(AH123:AH126)</f>
        <v>1455821.08125</v>
      </c>
      <c r="AI127" s="167"/>
      <c r="AJ127" s="167" t="s">
        <v>4</v>
      </c>
    </row>
    <row r="128" spans="5:36">
      <c r="E128" s="61"/>
      <c r="P128" s="59"/>
      <c r="Q128" s="59"/>
      <c r="R128" s="59"/>
      <c r="T128" s="59"/>
      <c r="U128" s="59"/>
      <c r="V128" s="59"/>
    </row>
    <row r="129" spans="4:36">
      <c r="E129" s="61"/>
      <c r="P129" s="59"/>
      <c r="Q129" s="59"/>
      <c r="R129" s="59"/>
      <c r="T129" s="59"/>
      <c r="U129" s="59"/>
      <c r="V129" s="59"/>
      <c r="AF129" s="719" t="s">
        <v>902</v>
      </c>
      <c r="AG129" s="547">
        <f>AH72-AH129</f>
        <v>0</v>
      </c>
      <c r="AH129" s="539">
        <f>SUM(AE127:AH127)</f>
        <v>4042894.0812499998</v>
      </c>
    </row>
    <row r="130" spans="4:36">
      <c r="E130" s="61"/>
      <c r="P130" s="59"/>
      <c r="Q130" s="59"/>
      <c r="R130" s="59"/>
      <c r="T130" s="59"/>
      <c r="U130" s="59"/>
      <c r="V130" s="59"/>
    </row>
    <row r="131" spans="4:36">
      <c r="D131" s="543"/>
      <c r="E131" s="61"/>
      <c r="P131" s="59"/>
      <c r="Q131" s="59"/>
      <c r="R131" s="59"/>
      <c r="T131" s="59"/>
      <c r="U131" s="59"/>
      <c r="V131" s="59"/>
      <c r="AE131" s="167" t="s">
        <v>940</v>
      </c>
    </row>
    <row r="132" spans="4:36">
      <c r="D132" s="560"/>
      <c r="E132" s="61"/>
      <c r="P132" s="59"/>
      <c r="Q132" s="59"/>
      <c r="R132" s="59"/>
      <c r="T132" s="59"/>
      <c r="U132" s="59"/>
      <c r="V132" s="59"/>
      <c r="AA132" s="490">
        <f>AE132</f>
        <v>2019</v>
      </c>
      <c r="AB132" s="490">
        <f>AF132</f>
        <v>2020</v>
      </c>
      <c r="AC132" s="490">
        <f>AG132</f>
        <v>2021</v>
      </c>
      <c r="AD132" s="490">
        <f>AH132</f>
        <v>2022</v>
      </c>
      <c r="AE132" s="167">
        <v>2019</v>
      </c>
      <c r="AF132" s="167">
        <v>2020</v>
      </c>
      <c r="AG132" s="167">
        <v>2021</v>
      </c>
      <c r="AH132" s="167">
        <v>2022</v>
      </c>
    </row>
    <row r="133" spans="4:36">
      <c r="D133" s="560"/>
      <c r="E133" s="61"/>
      <c r="P133" s="59"/>
      <c r="Q133" s="59"/>
      <c r="R133" s="59"/>
      <c r="T133" s="59"/>
      <c r="U133" s="59"/>
      <c r="V133" s="59"/>
      <c r="AA133" s="534">
        <f t="shared" ref="AA133:AD136" si="43">(AE133)/2.5</f>
        <v>8190959.0164971706</v>
      </c>
      <c r="AB133" s="534">
        <f t="shared" si="43"/>
        <v>8888603.26455657</v>
      </c>
      <c r="AC133" s="534">
        <f t="shared" si="43"/>
        <v>9264495.3678124584</v>
      </c>
      <c r="AD133" s="534">
        <f t="shared" si="43"/>
        <v>9578687.6663633399</v>
      </c>
      <c r="AE133" s="534">
        <f>AE123+AE100+AE89</f>
        <v>20477397.541242927</v>
      </c>
      <c r="AF133" s="534">
        <f>AF123+AF100+AF89</f>
        <v>22221508.161391426</v>
      </c>
      <c r="AG133" s="534">
        <f>AG123+AG100+AG89</f>
        <v>23161238.419531144</v>
      </c>
      <c r="AH133" s="534">
        <f>AH123+AH100+AH89</f>
        <v>23946719.165908348</v>
      </c>
      <c r="AI133" s="59">
        <v>1</v>
      </c>
      <c r="AJ133" s="59" t="s">
        <v>853</v>
      </c>
    </row>
    <row r="134" spans="4:36">
      <c r="D134" s="543"/>
      <c r="E134" s="61"/>
      <c r="P134" s="59"/>
      <c r="Q134" s="59"/>
      <c r="R134" s="59"/>
      <c r="T134" s="59"/>
      <c r="U134" s="59"/>
      <c r="V134" s="59"/>
      <c r="AA134" s="534">
        <f t="shared" si="43"/>
        <v>5497923.75</v>
      </c>
      <c r="AB134" s="534">
        <f t="shared" si="43"/>
        <v>7895489.3699999992</v>
      </c>
      <c r="AC134" s="534">
        <f t="shared" si="43"/>
        <v>8978894.0599999987</v>
      </c>
      <c r="AD134" s="534">
        <f t="shared" si="43"/>
        <v>9154085.8000000007</v>
      </c>
      <c r="AE134" s="534">
        <f t="shared" ref="AE134:AH136" si="44">AE124+AE101+AE90</f>
        <v>13744809.375</v>
      </c>
      <c r="AF134" s="534">
        <f t="shared" si="44"/>
        <v>19738723.424999997</v>
      </c>
      <c r="AG134" s="534">
        <f t="shared" si="44"/>
        <v>22447235.149999999</v>
      </c>
      <c r="AH134" s="534">
        <f t="shared" si="44"/>
        <v>22885214.5</v>
      </c>
      <c r="AI134" s="59">
        <v>2</v>
      </c>
      <c r="AJ134" s="59" t="s">
        <v>854</v>
      </c>
    </row>
    <row r="135" spans="4:36">
      <c r="D135" s="543"/>
      <c r="E135" s="61"/>
      <c r="P135" s="59"/>
      <c r="Q135" s="59"/>
      <c r="R135" s="59"/>
      <c r="T135" s="59"/>
      <c r="U135" s="59"/>
      <c r="V135" s="59"/>
      <c r="AA135" s="534">
        <f t="shared" si="43"/>
        <v>437833</v>
      </c>
      <c r="AB135" s="534">
        <f t="shared" si="43"/>
        <v>453638</v>
      </c>
      <c r="AC135" s="534">
        <f t="shared" si="43"/>
        <v>371628</v>
      </c>
      <c r="AD135" s="534">
        <f t="shared" si="43"/>
        <v>409428</v>
      </c>
      <c r="AE135" s="534">
        <f t="shared" si="44"/>
        <v>1094582.5</v>
      </c>
      <c r="AF135" s="534">
        <f t="shared" si="44"/>
        <v>1134095</v>
      </c>
      <c r="AG135" s="534">
        <f t="shared" si="44"/>
        <v>929070</v>
      </c>
      <c r="AH135" s="534">
        <f t="shared" si="44"/>
        <v>1023570</v>
      </c>
      <c r="AI135" s="59">
        <v>3</v>
      </c>
      <c r="AJ135" s="59" t="s">
        <v>905</v>
      </c>
    </row>
    <row r="136" spans="4:36">
      <c r="D136" s="543"/>
      <c r="E136" s="61"/>
      <c r="P136" s="59"/>
      <c r="Q136" s="59"/>
      <c r="R136" s="59"/>
      <c r="T136" s="59"/>
      <c r="U136" s="59"/>
      <c r="V136" s="59"/>
      <c r="AA136" s="534">
        <f t="shared" si="43"/>
        <v>320000</v>
      </c>
      <c r="AB136" s="534">
        <f t="shared" si="43"/>
        <v>320000</v>
      </c>
      <c r="AC136" s="534">
        <f t="shared" si="43"/>
        <v>320000</v>
      </c>
      <c r="AD136" s="534">
        <f t="shared" si="43"/>
        <v>160000</v>
      </c>
      <c r="AE136" s="534">
        <f t="shared" si="44"/>
        <v>800000</v>
      </c>
      <c r="AF136" s="534">
        <f t="shared" si="44"/>
        <v>800000</v>
      </c>
      <c r="AG136" s="534">
        <f t="shared" si="44"/>
        <v>800000</v>
      </c>
      <c r="AH136" s="534">
        <f t="shared" si="44"/>
        <v>400000</v>
      </c>
      <c r="AI136" s="59">
        <v>4</v>
      </c>
      <c r="AJ136" s="59" t="s">
        <v>840</v>
      </c>
    </row>
    <row r="137" spans="4:36">
      <c r="E137" s="61"/>
      <c r="P137" s="59"/>
      <c r="Q137" s="59"/>
      <c r="R137" s="59"/>
      <c r="T137" s="59"/>
      <c r="U137" s="59"/>
      <c r="V137" s="59"/>
      <c r="AA137" s="534">
        <f t="shared" ref="AA137:AH137" si="45">SUM(AA133:AA136)</f>
        <v>14446715.766497171</v>
      </c>
      <c r="AB137" s="534">
        <f t="shared" si="45"/>
        <v>17557730.634556569</v>
      </c>
      <c r="AC137" s="534">
        <f t="shared" si="45"/>
        <v>18935017.427812457</v>
      </c>
      <c r="AD137" s="534">
        <f t="shared" si="45"/>
        <v>19302201.466363341</v>
      </c>
      <c r="AE137" s="549">
        <f t="shared" si="45"/>
        <v>36116789.416242927</v>
      </c>
      <c r="AF137" s="549">
        <f t="shared" si="45"/>
        <v>43894326.586391419</v>
      </c>
      <c r="AG137" s="549">
        <f t="shared" si="45"/>
        <v>47337543.569531143</v>
      </c>
      <c r="AH137" s="549">
        <f t="shared" si="45"/>
        <v>48255503.665908352</v>
      </c>
      <c r="AI137" s="167"/>
      <c r="AJ137" s="167" t="s">
        <v>4</v>
      </c>
    </row>
    <row r="138" spans="4:36">
      <c r="E138" s="61"/>
      <c r="P138" s="59"/>
      <c r="Q138" s="59"/>
      <c r="R138" s="59"/>
      <c r="T138" s="59"/>
      <c r="U138" s="59"/>
      <c r="V138" s="59"/>
    </row>
    <row r="139" spans="4:36">
      <c r="E139" s="61"/>
      <c r="P139" s="59"/>
      <c r="Q139" s="59"/>
      <c r="R139" s="59"/>
      <c r="T139" s="59"/>
      <c r="U139" s="59"/>
      <c r="V139" s="59"/>
      <c r="AE139" s="167" t="s">
        <v>914</v>
      </c>
    </row>
    <row r="140" spans="4:36">
      <c r="E140" s="61"/>
      <c r="P140" s="59"/>
      <c r="Q140" s="59"/>
      <c r="R140" s="59"/>
      <c r="T140" s="59"/>
      <c r="U140" s="59"/>
      <c r="V140" s="59"/>
    </row>
    <row r="141" spans="4:36">
      <c r="E141" s="61"/>
      <c r="P141" s="59"/>
      <c r="Q141" s="59"/>
      <c r="R141" s="59"/>
      <c r="T141" s="59"/>
      <c r="U141" s="59"/>
      <c r="V141" s="59"/>
      <c r="AE141" s="167" t="s">
        <v>915</v>
      </c>
    </row>
    <row r="142" spans="4:36">
      <c r="E142" s="61"/>
      <c r="P142" s="59"/>
      <c r="Q142" s="59"/>
      <c r="R142" s="59"/>
      <c r="T142" s="59"/>
      <c r="U142" s="59"/>
      <c r="V142" s="59"/>
      <c r="AA142" s="565" t="s">
        <v>936</v>
      </c>
    </row>
    <row r="143" spans="4:36">
      <c r="E143" s="61"/>
      <c r="P143" s="59"/>
      <c r="Q143" s="59"/>
      <c r="R143" s="59"/>
      <c r="T143" s="59"/>
      <c r="U143" s="59"/>
      <c r="V143" s="59"/>
      <c r="AA143" s="562">
        <v>2019</v>
      </c>
      <c r="AB143" s="562">
        <v>2020</v>
      </c>
      <c r="AC143" s="562">
        <v>2021</v>
      </c>
      <c r="AD143" s="562">
        <v>2022</v>
      </c>
      <c r="AE143" s="167">
        <v>2019</v>
      </c>
      <c r="AF143" s="167">
        <v>2020</v>
      </c>
      <c r="AG143" s="167">
        <v>2021</v>
      </c>
      <c r="AH143" s="167">
        <v>2022</v>
      </c>
    </row>
    <row r="144" spans="4:36">
      <c r="E144" s="61"/>
      <c r="P144" s="59"/>
      <c r="Q144" s="59"/>
      <c r="R144" s="59"/>
      <c r="T144" s="59"/>
      <c r="U144" s="59"/>
      <c r="V144" s="59"/>
      <c r="AA144" s="563">
        <f>N10</f>
        <v>20207397.541242927</v>
      </c>
      <c r="AB144" s="563">
        <f>S10</f>
        <v>22221508.161391426</v>
      </c>
      <c r="AC144" s="563">
        <f>W10</f>
        <v>23161238.419531144</v>
      </c>
      <c r="AD144" s="563">
        <f>AA10</f>
        <v>23946719.165908352</v>
      </c>
      <c r="AE144" s="534">
        <f>SUMIF($A$10:$A$47,$AI144,$N$10:$N$47)</f>
        <v>22501626.916242927</v>
      </c>
      <c r="AF144" s="534">
        <f>SUMIF($A$10:$A$47,$AI144,$S$10:$S$47)</f>
        <v>29722151.586391427</v>
      </c>
      <c r="AG144" s="534">
        <f>SUMIF($A$10:$A$47,$AI144,$W$10:$W$47)</f>
        <v>32547893.569531143</v>
      </c>
      <c r="AH144" s="534">
        <f>SUMIF($A$10:$A$47,$AI144,$AA$10:$AA$47)</f>
        <v>33060053.665908352</v>
      </c>
      <c r="AI144" s="59">
        <v>1</v>
      </c>
      <c r="AJ144" s="59" t="s">
        <v>934</v>
      </c>
    </row>
    <row r="145" spans="5:36">
      <c r="E145" s="61"/>
      <c r="P145" s="59"/>
      <c r="Q145" s="59"/>
      <c r="R145" s="59"/>
      <c r="T145" s="59"/>
      <c r="U145" s="59"/>
      <c r="V145" s="59"/>
      <c r="AA145" s="563">
        <f>N30</f>
        <v>13744809.375</v>
      </c>
      <c r="AB145" s="563">
        <f>S30</f>
        <v>19738723.425000001</v>
      </c>
      <c r="AC145" s="563">
        <f>W30</f>
        <v>22447235.149999999</v>
      </c>
      <c r="AD145" s="563">
        <f>AA30</f>
        <v>22885214.5</v>
      </c>
      <c r="AE145" s="534">
        <f>SUMIF($A$10:$A$47,$AI145,$N$10:$N$47)</f>
        <v>11450580</v>
      </c>
      <c r="AF145" s="534">
        <f>SUMIF($A$10:$A$47,$AI145,$S$10:$S$47)</f>
        <v>12238080</v>
      </c>
      <c r="AG145" s="534">
        <f>SUMIF($A$10:$A$47,$AI145,$W$10:$W$47)</f>
        <v>13060580</v>
      </c>
      <c r="AH145" s="534">
        <f>SUMIF($A$10:$A$47,$AI145,$AA$10:$AA$47)</f>
        <v>13771880</v>
      </c>
      <c r="AI145" s="59">
        <v>2</v>
      </c>
      <c r="AJ145" s="59" t="s">
        <v>935</v>
      </c>
    </row>
    <row r="146" spans="5:36">
      <c r="E146" s="61"/>
      <c r="P146" s="59"/>
      <c r="Q146" s="59"/>
      <c r="R146" s="59"/>
      <c r="T146" s="59"/>
      <c r="U146" s="59"/>
      <c r="V146" s="59"/>
      <c r="AA146" s="564">
        <f t="shared" ref="AA146:AH146" si="46">SUM(AA144:AA145)</f>
        <v>33952206.916242927</v>
      </c>
      <c r="AB146" s="564">
        <f t="shared" si="46"/>
        <v>41960231.586391427</v>
      </c>
      <c r="AC146" s="564">
        <f t="shared" si="46"/>
        <v>45608473.569531143</v>
      </c>
      <c r="AD146" s="564">
        <f t="shared" si="46"/>
        <v>46831933.665908352</v>
      </c>
      <c r="AE146" s="549">
        <f t="shared" si="46"/>
        <v>33952206.916242927</v>
      </c>
      <c r="AF146" s="549">
        <f t="shared" si="46"/>
        <v>41960231.586391427</v>
      </c>
      <c r="AG146" s="549">
        <f t="shared" si="46"/>
        <v>45608473.569531143</v>
      </c>
      <c r="AH146" s="549">
        <f t="shared" si="46"/>
        <v>46831933.665908352</v>
      </c>
      <c r="AI146" s="167"/>
      <c r="AJ146" s="167" t="s">
        <v>4</v>
      </c>
    </row>
    <row r="147" spans="5:36">
      <c r="E147" s="61"/>
      <c r="P147" s="59"/>
      <c r="Q147" s="59"/>
      <c r="R147" s="59"/>
      <c r="T147" s="59"/>
      <c r="U147" s="59"/>
      <c r="V147" s="59"/>
    </row>
    <row r="148" spans="5:36">
      <c r="E148" s="61"/>
      <c r="P148" s="59"/>
      <c r="Q148" s="59"/>
      <c r="R148" s="59"/>
      <c r="T148" s="59"/>
      <c r="U148" s="59"/>
      <c r="V148" s="59"/>
      <c r="AF148" s="719" t="s">
        <v>902</v>
      </c>
      <c r="AG148" s="547">
        <f>AH148-AE79-AE80</f>
        <v>0</v>
      </c>
      <c r="AH148" s="539">
        <f>SUM(AE146:AH146)</f>
        <v>168352845.73807383</v>
      </c>
    </row>
    <row r="149" spans="5:36">
      <c r="E149" s="61"/>
      <c r="P149" s="59"/>
      <c r="Q149" s="59"/>
      <c r="R149" s="59"/>
      <c r="T149" s="59"/>
      <c r="U149" s="59"/>
      <c r="V149" s="59"/>
      <c r="AF149" s="719" t="s">
        <v>902</v>
      </c>
      <c r="AG149" s="547">
        <f>AH148-AH149</f>
        <v>-270000.0000000298</v>
      </c>
      <c r="AH149" s="539">
        <f>AH157+AH165+AH174</f>
        <v>168622845.73807386</v>
      </c>
    </row>
    <row r="150" spans="5:36">
      <c r="E150" s="61"/>
      <c r="P150" s="59"/>
      <c r="Q150" s="59"/>
      <c r="R150" s="59"/>
      <c r="T150" s="59"/>
      <c r="U150" s="59"/>
      <c r="V150" s="59"/>
    </row>
    <row r="151" spans="5:36">
      <c r="E151" s="61"/>
      <c r="P151" s="59"/>
      <c r="Q151" s="59"/>
      <c r="R151" s="59"/>
      <c r="T151" s="59"/>
      <c r="U151" s="59"/>
      <c r="V151" s="59"/>
      <c r="AE151" s="167" t="s">
        <v>937</v>
      </c>
    </row>
    <row r="152" spans="5:36">
      <c r="E152" s="61"/>
      <c r="P152" s="59"/>
      <c r="Q152" s="59"/>
      <c r="R152" s="59"/>
      <c r="T152" s="59"/>
      <c r="U152" s="59"/>
      <c r="V152" s="59"/>
      <c r="AE152" s="167">
        <v>2019</v>
      </c>
      <c r="AF152" s="167">
        <v>2020</v>
      </c>
      <c r="AG152" s="167">
        <v>2021</v>
      </c>
      <c r="AH152" s="167">
        <v>2022</v>
      </c>
    </row>
    <row r="153" spans="5:36">
      <c r="E153" s="61"/>
      <c r="P153" s="59"/>
      <c r="Q153" s="59"/>
      <c r="R153" s="59"/>
      <c r="T153" s="59"/>
      <c r="U153" s="59"/>
      <c r="V153" s="59"/>
      <c r="AE153" s="534">
        <f>SUMIF($A$10:$A$47,$AI154,$O$10:$O$47)</f>
        <v>12635553.293749999</v>
      </c>
      <c r="AF153" s="534">
        <f>SUMIF($A$10:$A$47,$AI154,$T$10:$T$47)</f>
        <v>22142338.829764951</v>
      </c>
      <c r="AG153" s="534">
        <f>SUMIF($A$10:$A$47,$AI154,$X$10:$X$47)</f>
        <v>27113465.617442235</v>
      </c>
      <c r="AH153" s="534">
        <f>SUMIF($A$10:$A$47,$AI154,$AB$10:$AB$47)</f>
        <v>30752803.418753766</v>
      </c>
    </row>
    <row r="154" spans="5:36">
      <c r="E154" s="61"/>
      <c r="P154" s="59"/>
      <c r="Q154" s="59"/>
      <c r="R154" s="59"/>
      <c r="T154" s="59"/>
      <c r="U154" s="59"/>
      <c r="V154" s="59"/>
      <c r="AE154" s="534">
        <f>SUMIF($A$10:$A$47,$AI155,$O$10:$O$47)</f>
        <v>11333290</v>
      </c>
      <c r="AF154" s="534">
        <f>SUMIF($A$10:$A$47,$AI155,$T$10:$T$47)</f>
        <v>12193080</v>
      </c>
      <c r="AG154" s="534">
        <f>SUMIF($A$10:$A$47,$AI155,$X$10:$X$47)</f>
        <v>13015580</v>
      </c>
      <c r="AH154" s="534">
        <f>SUMIF($A$10:$A$47,$AI155,$AB$10:$AB$47)</f>
        <v>13726880</v>
      </c>
      <c r="AI154" s="59">
        <v>1</v>
      </c>
      <c r="AJ154" s="59" t="s">
        <v>934</v>
      </c>
    </row>
    <row r="155" spans="5:36">
      <c r="E155" s="61"/>
      <c r="P155" s="59"/>
      <c r="Q155" s="59"/>
      <c r="R155" s="59"/>
      <c r="T155" s="59"/>
      <c r="U155" s="59"/>
      <c r="V155" s="59"/>
      <c r="AE155" s="549">
        <f>SUM(AE153:AE154)</f>
        <v>23968843.293749999</v>
      </c>
      <c r="AF155" s="549">
        <f>SUM(AF153:AF154)</f>
        <v>34335418.829764947</v>
      </c>
      <c r="AG155" s="549">
        <f>SUM(AG153:AG154)</f>
        <v>40129045.617442235</v>
      </c>
      <c r="AH155" s="549">
        <f>SUM(AH153:AH154)</f>
        <v>44479683.418753766</v>
      </c>
      <c r="AI155" s="59">
        <v>2</v>
      </c>
      <c r="AJ155" s="59" t="s">
        <v>935</v>
      </c>
    </row>
    <row r="156" spans="5:36">
      <c r="E156" s="61"/>
      <c r="P156" s="59"/>
      <c r="Q156" s="59"/>
      <c r="R156" s="59"/>
      <c r="T156" s="59"/>
      <c r="U156" s="59"/>
      <c r="V156" s="59"/>
      <c r="AI156" s="167"/>
      <c r="AJ156" s="167" t="s">
        <v>4</v>
      </c>
    </row>
    <row r="157" spans="5:36">
      <c r="E157" s="61"/>
      <c r="P157" s="59"/>
      <c r="Q157" s="59"/>
      <c r="R157" s="59"/>
      <c r="T157" s="59"/>
      <c r="U157" s="59"/>
      <c r="V157" s="59"/>
      <c r="AF157"/>
      <c r="AG157"/>
      <c r="AH157" s="539">
        <f>SUM(AE155:AH155)</f>
        <v>142912991.15971094</v>
      </c>
    </row>
    <row r="158" spans="5:36">
      <c r="E158" s="61"/>
      <c r="P158" s="59"/>
      <c r="Q158" s="59"/>
      <c r="R158" s="59"/>
      <c r="T158" s="59"/>
      <c r="U158" s="59"/>
      <c r="V158" s="59"/>
    </row>
    <row r="159" spans="5:36">
      <c r="E159" s="61"/>
      <c r="P159" s="59"/>
      <c r="Q159" s="59"/>
      <c r="R159" s="59"/>
      <c r="T159" s="59"/>
      <c r="U159" s="59"/>
      <c r="V159" s="59"/>
      <c r="AE159" s="167" t="s">
        <v>522</v>
      </c>
    </row>
    <row r="160" spans="5:36">
      <c r="E160" s="61"/>
      <c r="P160" s="59"/>
      <c r="Q160" s="59"/>
      <c r="R160" s="59"/>
      <c r="T160" s="59"/>
      <c r="U160" s="59"/>
      <c r="V160" s="59"/>
      <c r="AE160" s="167">
        <v>2019</v>
      </c>
      <c r="AF160" s="167">
        <v>2020</v>
      </c>
      <c r="AG160" s="167">
        <v>2021</v>
      </c>
      <c r="AH160" s="167">
        <v>2022</v>
      </c>
    </row>
    <row r="161" spans="5:36">
      <c r="E161" s="61"/>
      <c r="P161" s="59"/>
      <c r="Q161" s="59"/>
      <c r="R161" s="59"/>
      <c r="T161" s="59"/>
      <c r="U161" s="59"/>
      <c r="V161" s="59"/>
      <c r="AE161" s="534">
        <f>SUMIF($A$10:$A$47,$AI162,$P$10:$P$47)</f>
        <v>10106073.622492926</v>
      </c>
      <c r="AF161" s="534">
        <f>SUMIF($A$10:$A$47,$AI162,$U$10:$U$47)</f>
        <v>7462088.7566264747</v>
      </c>
      <c r="AG161" s="534">
        <f>SUMIF($A$10:$A$47,$AI162,$Y$10:$Y$47)</f>
        <v>5316703.9520889036</v>
      </c>
      <c r="AH161" s="534">
        <f>SUMIF($A$10:$A$47,$AI162,$AC$10:$AC$47)</f>
        <v>1919999.1659045857</v>
      </c>
    </row>
    <row r="162" spans="5:36">
      <c r="E162" s="61"/>
      <c r="P162" s="59"/>
      <c r="Q162" s="59"/>
      <c r="R162" s="59"/>
      <c r="T162" s="59"/>
      <c r="U162" s="59"/>
      <c r="V162" s="59"/>
      <c r="AE162" s="534">
        <f>SUMIF($A$10:$A$47,$AI163,$P$10:$P$47)</f>
        <v>72290</v>
      </c>
      <c r="AF162" s="534">
        <f>SUMIF($A$10:$A$47,$AI163,$U$10:$U$47)</f>
        <v>0</v>
      </c>
      <c r="AG162" s="534">
        <f>SUMIF($A$10:$A$47,$AI163,$Y$10:$Y$47)</f>
        <v>0</v>
      </c>
      <c r="AH162" s="534">
        <f>SUMIF($A$10:$A$47,$AI163,$AC$10:$AC$47)</f>
        <v>0</v>
      </c>
      <c r="AI162" s="59">
        <v>1</v>
      </c>
      <c r="AJ162" s="59" t="s">
        <v>934</v>
      </c>
    </row>
    <row r="163" spans="5:36">
      <c r="E163" s="61"/>
      <c r="P163" s="59"/>
      <c r="Q163" s="59"/>
      <c r="R163" s="59"/>
      <c r="T163" s="59"/>
      <c r="U163" s="59"/>
      <c r="V163" s="59"/>
      <c r="AE163" s="549">
        <f>SUM(AE161:AE162)</f>
        <v>10178363.622492926</v>
      </c>
      <c r="AF163" s="549">
        <f>SUM(AF161:AF162)</f>
        <v>7462088.7566264747</v>
      </c>
      <c r="AG163" s="549">
        <f>SUM(AG161:AG162)</f>
        <v>5316703.9520889036</v>
      </c>
      <c r="AH163" s="549">
        <f>SUM(AH161:AH162)</f>
        <v>1919999.1659045857</v>
      </c>
      <c r="AI163" s="59">
        <v>2</v>
      </c>
      <c r="AJ163" s="59" t="s">
        <v>935</v>
      </c>
    </row>
    <row r="164" spans="5:36">
      <c r="E164" s="61"/>
      <c r="P164" s="59"/>
      <c r="Q164" s="59"/>
      <c r="R164" s="59"/>
      <c r="T164" s="59"/>
      <c r="U164" s="59"/>
      <c r="V164" s="59"/>
      <c r="AI164" s="167"/>
      <c r="AJ164" s="167" t="s">
        <v>4</v>
      </c>
    </row>
    <row r="165" spans="5:36">
      <c r="E165" s="61"/>
      <c r="P165" s="59"/>
      <c r="Q165" s="59"/>
      <c r="R165" s="59"/>
      <c r="T165" s="59"/>
      <c r="U165" s="59"/>
      <c r="V165" s="59"/>
      <c r="AF165" s="511"/>
      <c r="AG165" s="511"/>
      <c r="AH165" s="539">
        <f>SUM(AE163:AH163)</f>
        <v>24877155.497112889</v>
      </c>
    </row>
    <row r="166" spans="5:36">
      <c r="E166" s="61"/>
      <c r="P166" s="59"/>
      <c r="Q166" s="59"/>
      <c r="R166" s="59"/>
      <c r="T166" s="59"/>
      <c r="U166" s="59"/>
      <c r="V166" s="59"/>
      <c r="AJ166" s="554" t="s">
        <v>907</v>
      </c>
    </row>
    <row r="167" spans="5:36">
      <c r="E167" s="61"/>
      <c r="P167" s="59"/>
      <c r="Q167" s="59"/>
      <c r="R167" s="59"/>
      <c r="T167" s="59"/>
      <c r="U167" s="59"/>
      <c r="V167" s="59"/>
      <c r="AJ167" s="554" t="s">
        <v>924</v>
      </c>
    </row>
    <row r="168" spans="5:36">
      <c r="E168" s="61"/>
      <c r="P168" s="59"/>
      <c r="Q168" s="59"/>
      <c r="R168" s="59"/>
      <c r="T168" s="59"/>
      <c r="U168" s="59"/>
      <c r="V168" s="59"/>
      <c r="AE168" s="167" t="s">
        <v>845</v>
      </c>
    </row>
    <row r="169" spans="5:36">
      <c r="E169" s="61"/>
      <c r="P169" s="59"/>
      <c r="Q169" s="59"/>
      <c r="R169" s="59"/>
      <c r="T169" s="59"/>
      <c r="U169" s="59"/>
      <c r="V169" s="59"/>
      <c r="AE169" s="167">
        <v>2019</v>
      </c>
      <c r="AF169" s="167">
        <v>2020</v>
      </c>
      <c r="AG169" s="167">
        <v>2021</v>
      </c>
      <c r="AH169" s="167">
        <v>2022</v>
      </c>
    </row>
    <row r="170" spans="5:36">
      <c r="E170" s="61"/>
      <c r="P170" s="59"/>
      <c r="Q170" s="59"/>
      <c r="R170" s="59"/>
      <c r="T170" s="59"/>
      <c r="U170" s="59"/>
      <c r="V170" s="59"/>
      <c r="AE170" s="534">
        <f>SUMIF($A$10:$A$47,$AI171,$Q$10:$Q$47)</f>
        <v>30000</v>
      </c>
      <c r="AF170" s="534">
        <f>SUMIF($A$10:$A$47,$AI171,$V$10:$V$47)</f>
        <v>117724</v>
      </c>
      <c r="AG170" s="534">
        <f>SUMIF($A$10:$A$47,$AI171,$Z$10:$Z$47)</f>
        <v>117724</v>
      </c>
      <c r="AH170" s="534">
        <f>SUMIF($A$10:$A$47,$AI171,$AD$10:$AD$47)</f>
        <v>387251.08124999999</v>
      </c>
    </row>
    <row r="171" spans="5:36">
      <c r="E171" s="61"/>
      <c r="P171" s="59"/>
      <c r="Q171" s="59"/>
      <c r="R171" s="59"/>
      <c r="T171" s="59"/>
      <c r="U171" s="59"/>
      <c r="V171" s="59"/>
      <c r="AE171" s="534">
        <f>SUMIF($A$10:$A$47,$AI172,$Q$10:$Q$47)</f>
        <v>45000</v>
      </c>
      <c r="AF171" s="534">
        <f>SUMIF($A$10:$A$47,$AI172,$V$10:$V$47)</f>
        <v>45000</v>
      </c>
      <c r="AG171" s="534">
        <f>SUMIF($A$10:$A$47,$AI172,$Z$10:$Z$47)</f>
        <v>45000</v>
      </c>
      <c r="AH171" s="534">
        <f>SUMIF($A$10:$A$47,$AI172,$AD$10:$AD$47)</f>
        <v>45000</v>
      </c>
      <c r="AI171" s="59">
        <v>1</v>
      </c>
      <c r="AJ171" s="59" t="s">
        <v>934</v>
      </c>
    </row>
    <row r="172" spans="5:36">
      <c r="E172" s="61"/>
      <c r="P172" s="59"/>
      <c r="Q172" s="59"/>
      <c r="R172" s="59"/>
      <c r="T172" s="59"/>
      <c r="U172" s="59"/>
      <c r="V172" s="59"/>
      <c r="AE172" s="549">
        <f>SUM(AE170:AE171)</f>
        <v>75000</v>
      </c>
      <c r="AF172" s="549">
        <f>SUM(AF170:AF171)</f>
        <v>162724</v>
      </c>
      <c r="AG172" s="549">
        <f>SUM(AG170:AG171)</f>
        <v>162724</v>
      </c>
      <c r="AH172" s="549">
        <f>SUM(AH170:AH171)</f>
        <v>432251.08124999999</v>
      </c>
      <c r="AI172" s="59">
        <v>2</v>
      </c>
      <c r="AJ172" s="59" t="s">
        <v>935</v>
      </c>
    </row>
    <row r="173" spans="5:36">
      <c r="E173" s="61"/>
      <c r="P173" s="59"/>
      <c r="Q173" s="59"/>
      <c r="R173" s="59"/>
      <c r="T173" s="59"/>
      <c r="U173" s="59"/>
      <c r="V173" s="59"/>
      <c r="AI173" s="167"/>
      <c r="AJ173" s="167" t="s">
        <v>4</v>
      </c>
    </row>
    <row r="174" spans="5:36">
      <c r="E174" s="61"/>
      <c r="P174" s="59"/>
      <c r="Q174" s="59"/>
      <c r="R174" s="59"/>
      <c r="T174" s="59"/>
      <c r="U174" s="59"/>
      <c r="V174" s="59"/>
      <c r="AF174" s="511"/>
      <c r="AG174" s="511"/>
      <c r="AH174" s="539">
        <f>SUM(AE172:AH172)</f>
        <v>832699.08125000005</v>
      </c>
    </row>
    <row r="175" spans="5:36">
      <c r="E175" s="61"/>
      <c r="P175" s="59"/>
      <c r="Q175" s="59"/>
      <c r="R175" s="59"/>
      <c r="T175" s="59"/>
      <c r="U175" s="59"/>
      <c r="V175" s="59"/>
      <c r="AJ175" s="554" t="s">
        <v>931</v>
      </c>
    </row>
    <row r="176" spans="5:36">
      <c r="E176" s="61"/>
      <c r="P176" s="59"/>
      <c r="Q176" s="59"/>
      <c r="R176" s="59"/>
      <c r="T176" s="59"/>
      <c r="U176" s="59"/>
      <c r="V176" s="59"/>
      <c r="AJ176" s="554" t="s">
        <v>932</v>
      </c>
    </row>
    <row r="177" spans="5:36">
      <c r="E177" s="61"/>
      <c r="P177" s="59"/>
      <c r="Q177" s="59"/>
      <c r="R177" s="59"/>
      <c r="T177" s="59"/>
      <c r="U177" s="59"/>
      <c r="V177" s="59"/>
      <c r="AJ177" s="554" t="s">
        <v>933</v>
      </c>
    </row>
    <row r="178" spans="5:36">
      <c r="E178" s="61"/>
      <c r="P178" s="59"/>
      <c r="Q178" s="59"/>
      <c r="R178" s="59"/>
      <c r="T178" s="59"/>
      <c r="U178" s="59"/>
      <c r="V178" s="59"/>
    </row>
    <row r="179" spans="5:36">
      <c r="E179" s="61"/>
      <c r="P179" s="59"/>
      <c r="Q179" s="59"/>
      <c r="R179" s="59"/>
      <c r="T179" s="59"/>
      <c r="U179" s="59"/>
      <c r="V179" s="59"/>
    </row>
    <row r="180" spans="5:36">
      <c r="E180" s="61"/>
      <c r="P180" s="59"/>
      <c r="Q180" s="59"/>
      <c r="R180" s="59"/>
      <c r="T180" s="59"/>
      <c r="U180" s="59"/>
      <c r="V180" s="59"/>
    </row>
    <row r="181" spans="5:36">
      <c r="E181" s="61"/>
      <c r="P181" s="59"/>
      <c r="Q181" s="59"/>
      <c r="R181" s="59"/>
      <c r="T181" s="59"/>
      <c r="U181" s="59"/>
      <c r="V181" s="59"/>
    </row>
    <row r="182" spans="5:36">
      <c r="E182" s="61"/>
      <c r="P182" s="59"/>
      <c r="Q182" s="59"/>
      <c r="R182" s="59"/>
      <c r="T182" s="59"/>
      <c r="U182" s="59"/>
      <c r="V182" s="59"/>
    </row>
    <row r="183" spans="5:36">
      <c r="E183" s="61"/>
      <c r="P183" s="59"/>
      <c r="Q183" s="59"/>
      <c r="R183" s="59"/>
      <c r="T183" s="59"/>
      <c r="U183" s="59"/>
      <c r="V183" s="59"/>
    </row>
    <row r="184" spans="5:36">
      <c r="E184" s="61"/>
      <c r="P184" s="59"/>
      <c r="Q184" s="59"/>
      <c r="R184" s="59"/>
      <c r="T184" s="59"/>
      <c r="U184" s="59"/>
      <c r="V184" s="59"/>
    </row>
    <row r="185" spans="5:36">
      <c r="E185" s="61"/>
      <c r="P185" s="59"/>
      <c r="Q185" s="59"/>
      <c r="R185" s="59"/>
      <c r="T185" s="59"/>
      <c r="U185" s="59"/>
      <c r="V185" s="59"/>
    </row>
    <row r="186" spans="5:36">
      <c r="E186" s="61"/>
      <c r="P186" s="59"/>
      <c r="Q186" s="59"/>
      <c r="R186" s="59"/>
      <c r="T186" s="59"/>
      <c r="U186" s="59"/>
      <c r="V186" s="59"/>
    </row>
    <row r="187" spans="5:36">
      <c r="E187" s="61"/>
      <c r="P187" s="59"/>
      <c r="Q187" s="59"/>
      <c r="R187" s="59"/>
      <c r="T187" s="59"/>
      <c r="U187" s="59"/>
      <c r="V187" s="59"/>
    </row>
    <row r="188" spans="5:36">
      <c r="E188" s="61"/>
      <c r="P188" s="59"/>
      <c r="Q188" s="59"/>
      <c r="R188" s="59"/>
      <c r="T188" s="59"/>
      <c r="U188" s="59"/>
      <c r="V188" s="59"/>
    </row>
    <row r="189" spans="5:36">
      <c r="E189" s="61"/>
      <c r="P189" s="59"/>
      <c r="Q189" s="59"/>
      <c r="R189" s="59"/>
      <c r="T189" s="59"/>
      <c r="U189" s="59"/>
      <c r="V189" s="59"/>
    </row>
    <row r="190" spans="5:36">
      <c r="E190" s="61"/>
      <c r="P190" s="59"/>
      <c r="Q190" s="59"/>
      <c r="R190" s="59"/>
      <c r="T190" s="59"/>
      <c r="U190" s="59"/>
      <c r="V190" s="59"/>
    </row>
    <row r="191" spans="5:36">
      <c r="E191" s="61"/>
      <c r="P191" s="59"/>
      <c r="Q191" s="59"/>
      <c r="R191" s="59"/>
      <c r="T191" s="59"/>
      <c r="U191" s="59"/>
      <c r="V191" s="59"/>
    </row>
    <row r="192" spans="5:36">
      <c r="E192" s="61"/>
      <c r="P192" s="59"/>
      <c r="Q192" s="59"/>
      <c r="R192" s="59"/>
      <c r="T192" s="59"/>
      <c r="U192" s="59"/>
      <c r="V192" s="59"/>
    </row>
    <row r="193" spans="5:22">
      <c r="E193" s="61"/>
      <c r="P193" s="59"/>
      <c r="Q193" s="59"/>
      <c r="R193" s="59"/>
      <c r="T193" s="59"/>
      <c r="U193" s="59"/>
      <c r="V193" s="59"/>
    </row>
    <row r="194" spans="5:22">
      <c r="E194" s="61"/>
      <c r="P194" s="59"/>
      <c r="Q194" s="59"/>
      <c r="R194" s="59"/>
      <c r="T194" s="59"/>
      <c r="U194" s="59"/>
      <c r="V194" s="59"/>
    </row>
    <row r="195" spans="5:22">
      <c r="E195" s="61"/>
      <c r="P195" s="59"/>
      <c r="Q195" s="59"/>
      <c r="R195" s="59"/>
      <c r="T195" s="59"/>
      <c r="U195" s="59"/>
      <c r="V195" s="59"/>
    </row>
    <row r="196" spans="5:22">
      <c r="E196" s="61"/>
      <c r="P196" s="59"/>
      <c r="Q196" s="59"/>
      <c r="R196" s="59"/>
      <c r="T196" s="59"/>
      <c r="U196" s="59"/>
      <c r="V196" s="59"/>
    </row>
    <row r="197" spans="5:22">
      <c r="E197" s="61"/>
      <c r="P197" s="59"/>
      <c r="Q197" s="59"/>
      <c r="R197" s="59"/>
      <c r="T197" s="59"/>
      <c r="U197" s="59"/>
      <c r="V197" s="59"/>
    </row>
    <row r="198" spans="5:22">
      <c r="E198" s="61"/>
      <c r="P198" s="59"/>
      <c r="Q198" s="59"/>
      <c r="R198" s="59"/>
      <c r="T198" s="59"/>
      <c r="U198" s="59"/>
      <c r="V198" s="59"/>
    </row>
    <row r="199" spans="5:22">
      <c r="E199" s="61"/>
      <c r="P199" s="59"/>
      <c r="Q199" s="59"/>
      <c r="R199" s="59"/>
      <c r="T199" s="59"/>
      <c r="U199" s="59"/>
      <c r="V199" s="59"/>
    </row>
    <row r="200" spans="5:22">
      <c r="E200" s="61"/>
      <c r="P200" s="59"/>
      <c r="Q200" s="59"/>
      <c r="R200" s="59"/>
      <c r="T200" s="59"/>
      <c r="U200" s="59"/>
      <c r="V200" s="59"/>
    </row>
    <row r="201" spans="5:22">
      <c r="E201" s="61"/>
      <c r="P201" s="59"/>
      <c r="Q201" s="59"/>
      <c r="R201" s="59"/>
      <c r="T201" s="59"/>
      <c r="U201" s="59"/>
      <c r="V201" s="59"/>
    </row>
    <row r="202" spans="5:22">
      <c r="E202" s="61"/>
      <c r="P202" s="59"/>
      <c r="Q202" s="59"/>
      <c r="R202" s="59"/>
      <c r="T202" s="59"/>
      <c r="U202" s="59"/>
      <c r="V202" s="59"/>
    </row>
    <row r="203" spans="5:22">
      <c r="E203" s="61"/>
      <c r="P203" s="59"/>
      <c r="Q203" s="59"/>
      <c r="R203" s="59"/>
      <c r="T203" s="59"/>
      <c r="U203" s="59"/>
      <c r="V203" s="59"/>
    </row>
    <row r="204" spans="5:22">
      <c r="E204" s="61"/>
      <c r="P204" s="59"/>
      <c r="Q204" s="59"/>
      <c r="R204" s="59"/>
      <c r="T204" s="59"/>
      <c r="U204" s="59"/>
      <c r="V204" s="59"/>
    </row>
    <row r="205" spans="5:22">
      <c r="E205" s="61"/>
      <c r="P205" s="59"/>
      <c r="Q205" s="59"/>
      <c r="R205" s="59"/>
      <c r="T205" s="59"/>
      <c r="U205" s="59"/>
      <c r="V205" s="59"/>
    </row>
    <row r="206" spans="5:22">
      <c r="E206" s="61"/>
      <c r="P206" s="59"/>
      <c r="Q206" s="59"/>
      <c r="R206" s="59"/>
      <c r="T206" s="59"/>
      <c r="U206" s="59"/>
      <c r="V206" s="59"/>
    </row>
    <row r="207" spans="5:22">
      <c r="E207" s="61"/>
      <c r="P207" s="59"/>
      <c r="Q207" s="59"/>
      <c r="R207" s="59"/>
      <c r="T207" s="59"/>
      <c r="U207" s="59"/>
      <c r="V207" s="59"/>
    </row>
    <row r="208" spans="5:22">
      <c r="E208" s="61"/>
      <c r="P208" s="59"/>
      <c r="Q208" s="59"/>
      <c r="R208" s="59"/>
      <c r="T208" s="59"/>
      <c r="U208" s="59"/>
      <c r="V208" s="59"/>
    </row>
    <row r="209" spans="5:22">
      <c r="E209" s="61"/>
      <c r="P209" s="59"/>
      <c r="Q209" s="59"/>
      <c r="R209" s="59"/>
      <c r="T209" s="59"/>
      <c r="U209" s="59"/>
      <c r="V209" s="59"/>
    </row>
    <row r="210" spans="5:22">
      <c r="E210" s="61"/>
      <c r="P210" s="59"/>
      <c r="Q210" s="59"/>
      <c r="R210" s="59"/>
      <c r="T210" s="59"/>
      <c r="U210" s="59"/>
      <c r="V210" s="59"/>
    </row>
    <row r="211" spans="5:22">
      <c r="E211" s="61"/>
      <c r="P211" s="59"/>
      <c r="Q211" s="59"/>
      <c r="R211" s="59"/>
      <c r="T211" s="59"/>
      <c r="U211" s="59"/>
      <c r="V211" s="59"/>
    </row>
    <row r="212" spans="5:22">
      <c r="E212" s="61"/>
      <c r="P212" s="59"/>
      <c r="Q212" s="59"/>
      <c r="R212" s="59"/>
      <c r="T212" s="59"/>
      <c r="U212" s="59"/>
      <c r="V212" s="59"/>
    </row>
    <row r="213" spans="5:22">
      <c r="E213" s="61"/>
      <c r="P213" s="59"/>
      <c r="Q213" s="59"/>
      <c r="R213" s="59"/>
      <c r="T213" s="59"/>
      <c r="U213" s="59"/>
      <c r="V213" s="59"/>
    </row>
    <row r="214" spans="5:22">
      <c r="E214" s="61"/>
      <c r="P214" s="59"/>
      <c r="Q214" s="59"/>
      <c r="R214" s="59"/>
      <c r="T214" s="59"/>
      <c r="U214" s="59"/>
      <c r="V214" s="59"/>
    </row>
    <row r="215" spans="5:22">
      <c r="E215" s="61"/>
      <c r="P215" s="59"/>
      <c r="Q215" s="59"/>
      <c r="R215" s="59"/>
      <c r="T215" s="59"/>
      <c r="U215" s="59"/>
      <c r="V215" s="59"/>
    </row>
    <row r="216" spans="5:22">
      <c r="E216" s="61"/>
      <c r="P216" s="59"/>
      <c r="Q216" s="59"/>
      <c r="R216" s="59"/>
      <c r="T216" s="59"/>
      <c r="U216" s="59"/>
      <c r="V216" s="59"/>
    </row>
    <row r="217" spans="5:22">
      <c r="E217" s="61"/>
      <c r="P217" s="59"/>
      <c r="Q217" s="59"/>
      <c r="R217" s="59"/>
      <c r="T217" s="59"/>
      <c r="U217" s="59"/>
      <c r="V217" s="59"/>
    </row>
    <row r="218" spans="5:22">
      <c r="E218" s="61"/>
      <c r="P218" s="59"/>
      <c r="Q218" s="59"/>
      <c r="R218" s="59"/>
      <c r="T218" s="59"/>
      <c r="U218" s="59"/>
      <c r="V218" s="59"/>
    </row>
    <row r="219" spans="5:22">
      <c r="E219" s="61"/>
      <c r="P219" s="59"/>
      <c r="Q219" s="59"/>
      <c r="R219" s="59"/>
      <c r="T219" s="59"/>
      <c r="U219" s="59"/>
      <c r="V219" s="59"/>
    </row>
    <row r="220" spans="5:22">
      <c r="E220" s="61"/>
      <c r="P220" s="59"/>
      <c r="Q220" s="59"/>
      <c r="R220" s="59"/>
      <c r="T220" s="59"/>
      <c r="U220" s="59"/>
      <c r="V220" s="59"/>
    </row>
    <row r="221" spans="5:22">
      <c r="E221" s="61"/>
      <c r="P221" s="59"/>
      <c r="Q221" s="59"/>
      <c r="R221" s="59"/>
      <c r="T221" s="59"/>
      <c r="U221" s="59"/>
      <c r="V221" s="59"/>
    </row>
    <row r="222" spans="5:22">
      <c r="E222" s="61"/>
      <c r="P222" s="59"/>
      <c r="Q222" s="59"/>
      <c r="R222" s="59"/>
      <c r="T222" s="59"/>
      <c r="U222" s="59"/>
      <c r="V222" s="59"/>
    </row>
    <row r="223" spans="5:22">
      <c r="E223" s="61"/>
      <c r="P223" s="59"/>
      <c r="Q223" s="59"/>
      <c r="R223" s="59"/>
      <c r="T223" s="59"/>
      <c r="U223" s="59"/>
      <c r="V223" s="59"/>
    </row>
    <row r="224" spans="5:22">
      <c r="E224" s="61"/>
      <c r="P224" s="59"/>
      <c r="Q224" s="59"/>
      <c r="R224" s="59"/>
      <c r="T224" s="59"/>
      <c r="U224" s="59"/>
      <c r="V224" s="59"/>
    </row>
    <row r="225" spans="5:22">
      <c r="E225" s="61"/>
      <c r="P225" s="59"/>
      <c r="Q225" s="59"/>
      <c r="R225" s="59"/>
      <c r="T225" s="59"/>
      <c r="U225" s="59"/>
      <c r="V225" s="59"/>
    </row>
    <row r="226" spans="5:22">
      <c r="E226" s="61"/>
      <c r="P226" s="59"/>
      <c r="Q226" s="59"/>
      <c r="R226" s="59"/>
      <c r="T226" s="59"/>
      <c r="U226" s="59"/>
      <c r="V226" s="59"/>
    </row>
    <row r="227" spans="5:22">
      <c r="E227" s="61"/>
      <c r="P227" s="59"/>
      <c r="Q227" s="59"/>
      <c r="R227" s="59"/>
      <c r="T227" s="59"/>
      <c r="U227" s="59"/>
      <c r="V227" s="59"/>
    </row>
    <row r="228" spans="5:22">
      <c r="E228" s="61"/>
      <c r="P228" s="59"/>
      <c r="Q228" s="59"/>
      <c r="R228" s="59"/>
      <c r="T228" s="59"/>
      <c r="U228" s="59"/>
      <c r="V228" s="59"/>
    </row>
    <row r="229" spans="5:22">
      <c r="E229" s="61"/>
      <c r="P229" s="59"/>
      <c r="Q229" s="59"/>
      <c r="R229" s="59"/>
      <c r="T229" s="59"/>
      <c r="U229" s="59"/>
      <c r="V229" s="59"/>
    </row>
    <row r="230" spans="5:22">
      <c r="E230" s="61"/>
      <c r="P230" s="59"/>
      <c r="Q230" s="59"/>
      <c r="R230" s="59"/>
      <c r="T230" s="59"/>
      <c r="U230" s="59"/>
      <c r="V230" s="59"/>
    </row>
    <row r="231" spans="5:22">
      <c r="E231" s="61"/>
      <c r="P231" s="59"/>
      <c r="Q231" s="59"/>
      <c r="R231" s="59"/>
      <c r="T231" s="59"/>
      <c r="U231" s="59"/>
      <c r="V231" s="59"/>
    </row>
    <row r="232" spans="5:22">
      <c r="E232" s="61"/>
      <c r="P232" s="59"/>
      <c r="Q232" s="59"/>
      <c r="R232" s="59"/>
      <c r="T232" s="59"/>
      <c r="U232" s="59"/>
      <c r="V232" s="59"/>
    </row>
    <row r="233" spans="5:22">
      <c r="E233" s="61"/>
      <c r="P233" s="59"/>
      <c r="Q233" s="59"/>
      <c r="R233" s="59"/>
      <c r="T233" s="59"/>
      <c r="U233" s="59"/>
      <c r="V233" s="59"/>
    </row>
    <row r="234" spans="5:22">
      <c r="E234" s="61"/>
      <c r="P234" s="59"/>
      <c r="Q234" s="59"/>
      <c r="R234" s="59"/>
      <c r="T234" s="59"/>
      <c r="U234" s="59"/>
      <c r="V234" s="59"/>
    </row>
    <row r="235" spans="5:22">
      <c r="E235" s="61"/>
      <c r="P235" s="59"/>
      <c r="Q235" s="59"/>
      <c r="R235" s="59"/>
      <c r="T235" s="59"/>
      <c r="U235" s="59"/>
      <c r="V235" s="59"/>
    </row>
    <row r="236" spans="5:22">
      <c r="E236" s="61"/>
      <c r="P236" s="59"/>
      <c r="Q236" s="59"/>
      <c r="R236" s="59"/>
      <c r="T236" s="59"/>
      <c r="U236" s="59"/>
      <c r="V236" s="59"/>
    </row>
    <row r="237" spans="5:22">
      <c r="E237" s="61"/>
      <c r="P237" s="59"/>
      <c r="Q237" s="59"/>
      <c r="R237" s="59"/>
      <c r="T237" s="59"/>
      <c r="U237" s="59"/>
      <c r="V237" s="59"/>
    </row>
    <row r="238" spans="5:22">
      <c r="E238" s="61"/>
      <c r="P238" s="59"/>
      <c r="Q238" s="59"/>
      <c r="R238" s="59"/>
      <c r="T238" s="59"/>
      <c r="U238" s="59"/>
      <c r="V238" s="59"/>
    </row>
    <row r="239" spans="5:22">
      <c r="E239" s="61"/>
      <c r="P239" s="59"/>
      <c r="Q239" s="59"/>
      <c r="R239" s="59"/>
      <c r="T239" s="59"/>
      <c r="U239" s="59"/>
      <c r="V239" s="59"/>
    </row>
    <row r="240" spans="5:22">
      <c r="E240" s="61"/>
      <c r="P240" s="59"/>
      <c r="Q240" s="59"/>
      <c r="R240" s="59"/>
      <c r="T240" s="59"/>
      <c r="U240" s="59"/>
      <c r="V240" s="59"/>
    </row>
    <row r="241" spans="5:22">
      <c r="E241" s="61"/>
      <c r="P241" s="59"/>
      <c r="Q241" s="59"/>
      <c r="R241" s="59"/>
      <c r="T241" s="59"/>
      <c r="U241" s="59"/>
      <c r="V241" s="59"/>
    </row>
    <row r="242" spans="5:22">
      <c r="E242" s="61"/>
      <c r="P242" s="59"/>
      <c r="Q242" s="59"/>
      <c r="R242" s="59"/>
      <c r="T242" s="59"/>
      <c r="U242" s="59"/>
      <c r="V242" s="59"/>
    </row>
    <row r="243" spans="5:22">
      <c r="E243" s="61"/>
      <c r="P243" s="59"/>
      <c r="Q243" s="59"/>
      <c r="R243" s="59"/>
      <c r="T243" s="59"/>
      <c r="U243" s="59"/>
      <c r="V243" s="59"/>
    </row>
    <row r="244" spans="5:22">
      <c r="E244" s="61"/>
      <c r="P244" s="59"/>
      <c r="Q244" s="59"/>
      <c r="R244" s="59"/>
      <c r="T244" s="59"/>
      <c r="U244" s="59"/>
      <c r="V244" s="59"/>
    </row>
    <row r="245" spans="5:22">
      <c r="E245" s="61"/>
      <c r="P245" s="59"/>
      <c r="Q245" s="59"/>
      <c r="R245" s="59"/>
      <c r="T245" s="59"/>
      <c r="U245" s="59"/>
      <c r="V245" s="59"/>
    </row>
    <row r="246" spans="5:22">
      <c r="E246" s="61"/>
      <c r="P246" s="59"/>
      <c r="Q246" s="59"/>
      <c r="R246" s="59"/>
      <c r="T246" s="59"/>
      <c r="U246" s="59"/>
      <c r="V246" s="59"/>
    </row>
    <row r="247" spans="5:22">
      <c r="E247" s="61"/>
      <c r="P247" s="59"/>
      <c r="Q247" s="59"/>
      <c r="R247" s="59"/>
      <c r="T247" s="59"/>
      <c r="U247" s="59"/>
      <c r="V247" s="59"/>
    </row>
    <row r="248" spans="5:22">
      <c r="E248" s="61"/>
      <c r="P248" s="59"/>
      <c r="Q248" s="59"/>
      <c r="R248" s="59"/>
      <c r="T248" s="59"/>
      <c r="U248" s="59"/>
      <c r="V248" s="59"/>
    </row>
    <row r="249" spans="5:22">
      <c r="E249" s="61"/>
      <c r="P249" s="59"/>
      <c r="Q249" s="59"/>
      <c r="R249" s="59"/>
      <c r="T249" s="59"/>
      <c r="U249" s="59"/>
      <c r="V249" s="59"/>
    </row>
    <row r="250" spans="5:22">
      <c r="E250" s="61"/>
      <c r="P250" s="59"/>
      <c r="Q250" s="59"/>
      <c r="R250" s="59"/>
      <c r="T250" s="59"/>
      <c r="U250" s="59"/>
      <c r="V250" s="59"/>
    </row>
    <row r="251" spans="5:22">
      <c r="E251" s="61"/>
      <c r="P251" s="59"/>
      <c r="Q251" s="59"/>
      <c r="R251" s="59"/>
      <c r="T251" s="59"/>
      <c r="U251" s="59"/>
      <c r="V251" s="59"/>
    </row>
    <row r="252" spans="5:22">
      <c r="E252" s="61"/>
      <c r="P252" s="59"/>
      <c r="Q252" s="59"/>
      <c r="R252" s="59"/>
      <c r="T252" s="59"/>
      <c r="U252" s="59"/>
      <c r="V252" s="59"/>
    </row>
    <row r="253" spans="5:22">
      <c r="E253" s="61"/>
      <c r="P253" s="59"/>
      <c r="Q253" s="59"/>
      <c r="R253" s="59"/>
      <c r="T253" s="59"/>
      <c r="U253" s="59"/>
      <c r="V253" s="59"/>
    </row>
    <row r="254" spans="5:22">
      <c r="E254" s="61"/>
      <c r="P254" s="59"/>
      <c r="Q254" s="59"/>
      <c r="R254" s="59"/>
      <c r="T254" s="59"/>
      <c r="U254" s="59"/>
      <c r="V254" s="59"/>
    </row>
    <row r="255" spans="5:22">
      <c r="E255" s="61"/>
      <c r="P255" s="59"/>
      <c r="Q255" s="59"/>
      <c r="R255" s="59"/>
      <c r="T255" s="59"/>
      <c r="U255" s="59"/>
      <c r="V255" s="59"/>
    </row>
    <row r="256" spans="5:22">
      <c r="E256" s="61"/>
      <c r="P256" s="59"/>
      <c r="Q256" s="59"/>
      <c r="R256" s="59"/>
      <c r="T256" s="59"/>
      <c r="U256" s="59"/>
      <c r="V256" s="59"/>
    </row>
    <row r="257" spans="5:22">
      <c r="E257" s="61"/>
      <c r="P257" s="59"/>
      <c r="Q257" s="59"/>
      <c r="R257" s="59"/>
      <c r="T257" s="59"/>
      <c r="U257" s="59"/>
      <c r="V257" s="59"/>
    </row>
    <row r="258" spans="5:22">
      <c r="E258" s="61"/>
      <c r="P258" s="59"/>
      <c r="Q258" s="59"/>
      <c r="R258" s="59"/>
      <c r="T258" s="59"/>
      <c r="U258" s="59"/>
      <c r="V258" s="59"/>
    </row>
    <row r="259" spans="5:22">
      <c r="E259" s="61"/>
      <c r="P259" s="59"/>
      <c r="Q259" s="59"/>
      <c r="R259" s="59"/>
      <c r="T259" s="59"/>
      <c r="U259" s="59"/>
      <c r="V259" s="59"/>
    </row>
    <row r="260" spans="5:22">
      <c r="E260" s="61"/>
      <c r="P260" s="59"/>
      <c r="Q260" s="59"/>
      <c r="R260" s="59"/>
      <c r="T260" s="59"/>
      <c r="U260" s="59"/>
      <c r="V260" s="59"/>
    </row>
    <row r="261" spans="5:22">
      <c r="E261" s="61"/>
      <c r="P261" s="59"/>
      <c r="Q261" s="59"/>
      <c r="R261" s="59"/>
      <c r="T261" s="59"/>
      <c r="U261" s="59"/>
      <c r="V261" s="59"/>
    </row>
    <row r="262" spans="5:22">
      <c r="E262" s="61"/>
      <c r="P262" s="59"/>
      <c r="Q262" s="59"/>
      <c r="R262" s="59"/>
      <c r="T262" s="59"/>
      <c r="U262" s="59"/>
      <c r="V262" s="59"/>
    </row>
    <row r="263" spans="5:22">
      <c r="E263" s="61"/>
      <c r="P263" s="59"/>
      <c r="Q263" s="59"/>
      <c r="R263" s="59"/>
      <c r="T263" s="59"/>
      <c r="U263" s="59"/>
      <c r="V263" s="59"/>
    </row>
    <row r="264" spans="5:22">
      <c r="E264" s="61"/>
      <c r="P264" s="59"/>
      <c r="Q264" s="59"/>
      <c r="R264" s="59"/>
      <c r="T264" s="59"/>
      <c r="U264" s="59"/>
      <c r="V264" s="59"/>
    </row>
    <row r="265" spans="5:22">
      <c r="E265" s="61"/>
      <c r="P265" s="59"/>
      <c r="Q265" s="59"/>
      <c r="R265" s="59"/>
      <c r="T265" s="59"/>
      <c r="U265" s="59"/>
      <c r="V265" s="59"/>
    </row>
    <row r="266" spans="5:22">
      <c r="E266" s="61"/>
      <c r="P266" s="59"/>
      <c r="Q266" s="59"/>
      <c r="R266" s="59"/>
      <c r="T266" s="59"/>
      <c r="U266" s="59"/>
      <c r="V266" s="59"/>
    </row>
    <row r="267" spans="5:22">
      <c r="E267" s="61"/>
      <c r="P267" s="59"/>
      <c r="Q267" s="59"/>
      <c r="R267" s="59"/>
      <c r="T267" s="59"/>
      <c r="U267" s="59"/>
      <c r="V267" s="59"/>
    </row>
    <row r="268" spans="5:22">
      <c r="E268" s="61"/>
      <c r="P268" s="59"/>
      <c r="Q268" s="59"/>
      <c r="R268" s="59"/>
      <c r="T268" s="59"/>
      <c r="U268" s="59"/>
      <c r="V268" s="59"/>
    </row>
    <row r="269" spans="5:22">
      <c r="E269" s="61"/>
      <c r="P269" s="59"/>
      <c r="Q269" s="59"/>
      <c r="R269" s="59"/>
      <c r="T269" s="59"/>
      <c r="U269" s="59"/>
      <c r="V269" s="59"/>
    </row>
    <row r="270" spans="5:22">
      <c r="E270" s="61"/>
      <c r="P270" s="59"/>
      <c r="Q270" s="59"/>
      <c r="R270" s="59"/>
      <c r="T270" s="59"/>
      <c r="U270" s="59"/>
      <c r="V270" s="59"/>
    </row>
    <row r="271" spans="5:22">
      <c r="E271" s="61"/>
      <c r="P271" s="59"/>
      <c r="Q271" s="59"/>
      <c r="R271" s="59"/>
      <c r="T271" s="59"/>
      <c r="U271" s="59"/>
      <c r="V271" s="59"/>
    </row>
    <row r="272" spans="5:22">
      <c r="E272" s="61"/>
      <c r="P272" s="59"/>
      <c r="Q272" s="59"/>
      <c r="R272" s="59"/>
      <c r="T272" s="59"/>
      <c r="U272" s="59"/>
      <c r="V272" s="59"/>
    </row>
    <row r="273" spans="5:22">
      <c r="E273" s="61"/>
      <c r="P273" s="59"/>
      <c r="Q273" s="59"/>
      <c r="R273" s="59"/>
      <c r="T273" s="59"/>
      <c r="U273" s="59"/>
      <c r="V273" s="59"/>
    </row>
    <row r="274" spans="5:22">
      <c r="E274" s="61"/>
      <c r="P274" s="59"/>
      <c r="Q274" s="59"/>
      <c r="R274" s="59"/>
      <c r="T274" s="59"/>
      <c r="U274" s="59"/>
      <c r="V274" s="59"/>
    </row>
    <row r="275" spans="5:22">
      <c r="E275" s="61"/>
      <c r="P275" s="59"/>
      <c r="Q275" s="59"/>
      <c r="R275" s="59"/>
      <c r="T275" s="59"/>
      <c r="U275" s="59"/>
      <c r="V275" s="59"/>
    </row>
    <row r="276" spans="5:22">
      <c r="E276" s="61"/>
      <c r="P276" s="59"/>
      <c r="Q276" s="59"/>
      <c r="R276" s="59"/>
      <c r="T276" s="59"/>
      <c r="U276" s="59"/>
      <c r="V276" s="59"/>
    </row>
    <row r="277" spans="5:22">
      <c r="E277" s="61"/>
      <c r="P277" s="59"/>
      <c r="Q277" s="59"/>
      <c r="R277" s="59"/>
      <c r="T277" s="59"/>
      <c r="U277" s="59"/>
      <c r="V277" s="59"/>
    </row>
    <row r="278" spans="5:22">
      <c r="E278" s="61"/>
      <c r="P278" s="59"/>
      <c r="Q278" s="59"/>
      <c r="R278" s="59"/>
      <c r="T278" s="59"/>
      <c r="U278" s="59"/>
      <c r="V278" s="59"/>
    </row>
    <row r="279" spans="5:22">
      <c r="E279" s="61"/>
      <c r="P279" s="59"/>
      <c r="Q279" s="59"/>
      <c r="R279" s="59"/>
      <c r="T279" s="59"/>
      <c r="U279" s="59"/>
      <c r="V279" s="59"/>
    </row>
    <row r="280" spans="5:22">
      <c r="E280" s="61"/>
      <c r="P280" s="59"/>
      <c r="Q280" s="59"/>
      <c r="R280" s="59"/>
      <c r="T280" s="59"/>
      <c r="U280" s="59"/>
      <c r="V280" s="59"/>
    </row>
    <row r="281" spans="5:22">
      <c r="E281" s="61"/>
      <c r="P281" s="59"/>
      <c r="Q281" s="59"/>
      <c r="R281" s="59"/>
      <c r="T281" s="59"/>
      <c r="U281" s="59"/>
      <c r="V281" s="59"/>
    </row>
    <row r="282" spans="5:22">
      <c r="E282" s="61"/>
      <c r="P282" s="59"/>
      <c r="Q282" s="59"/>
      <c r="R282" s="59"/>
      <c r="T282" s="59"/>
      <c r="U282" s="59"/>
      <c r="V282" s="59"/>
    </row>
    <row r="283" spans="5:22">
      <c r="E283" s="61"/>
      <c r="P283" s="59"/>
      <c r="Q283" s="59"/>
      <c r="R283" s="59"/>
      <c r="T283" s="59"/>
      <c r="U283" s="59"/>
      <c r="V283" s="59"/>
    </row>
    <row r="284" spans="5:22">
      <c r="E284" s="61"/>
      <c r="P284" s="59"/>
      <c r="Q284" s="59"/>
      <c r="R284" s="59"/>
      <c r="T284" s="59"/>
      <c r="U284" s="59"/>
      <c r="V284" s="59"/>
    </row>
    <row r="285" spans="5:22">
      <c r="E285" s="61"/>
      <c r="P285" s="59"/>
      <c r="Q285" s="59"/>
      <c r="R285" s="59"/>
      <c r="T285" s="59"/>
      <c r="U285" s="59"/>
      <c r="V285" s="59"/>
    </row>
    <row r="286" spans="5:22">
      <c r="E286" s="61"/>
      <c r="P286" s="59"/>
      <c r="Q286" s="59"/>
      <c r="R286" s="59"/>
      <c r="T286" s="59"/>
      <c r="U286" s="59"/>
      <c r="V286" s="59"/>
    </row>
    <row r="287" spans="5:22">
      <c r="E287" s="61"/>
      <c r="P287" s="59"/>
      <c r="Q287" s="59"/>
      <c r="R287" s="59"/>
      <c r="T287" s="59"/>
      <c r="U287" s="59"/>
      <c r="V287" s="59"/>
    </row>
    <row r="288" spans="5:22">
      <c r="E288" s="61"/>
      <c r="P288" s="59"/>
      <c r="Q288" s="59"/>
      <c r="R288" s="59"/>
      <c r="T288" s="59"/>
      <c r="U288" s="59"/>
      <c r="V288" s="59"/>
    </row>
    <row r="289" spans="5:22">
      <c r="E289" s="61"/>
      <c r="P289" s="59"/>
      <c r="Q289" s="59"/>
      <c r="R289" s="59"/>
      <c r="T289" s="59"/>
      <c r="U289" s="59"/>
      <c r="V289" s="59"/>
    </row>
    <row r="290" spans="5:22">
      <c r="E290" s="61"/>
      <c r="P290" s="59"/>
      <c r="Q290" s="59"/>
      <c r="R290" s="59"/>
      <c r="T290" s="59"/>
      <c r="U290" s="59"/>
      <c r="V290" s="59"/>
    </row>
    <row r="291" spans="5:22">
      <c r="E291" s="61"/>
      <c r="P291" s="59"/>
      <c r="Q291" s="59"/>
      <c r="R291" s="59"/>
      <c r="T291" s="59"/>
      <c r="U291" s="59"/>
      <c r="V291" s="59"/>
    </row>
    <row r="292" spans="5:22">
      <c r="E292" s="61"/>
      <c r="P292" s="59"/>
      <c r="Q292" s="59"/>
      <c r="R292" s="59"/>
      <c r="T292" s="59"/>
      <c r="U292" s="59"/>
      <c r="V292" s="59"/>
    </row>
    <row r="293" spans="5:22">
      <c r="E293" s="61"/>
      <c r="P293" s="59"/>
      <c r="Q293" s="59"/>
      <c r="R293" s="59"/>
      <c r="T293" s="59"/>
      <c r="U293" s="59"/>
      <c r="V293" s="59"/>
    </row>
    <row r="294" spans="5:22">
      <c r="E294" s="61"/>
      <c r="P294" s="59"/>
      <c r="Q294" s="59"/>
      <c r="R294" s="59"/>
      <c r="T294" s="59"/>
      <c r="U294" s="59"/>
      <c r="V294" s="59"/>
    </row>
    <row r="295" spans="5:22">
      <c r="E295" s="61"/>
      <c r="P295" s="59"/>
      <c r="Q295" s="59"/>
      <c r="R295" s="59"/>
      <c r="T295" s="59"/>
      <c r="U295" s="59"/>
      <c r="V295" s="59"/>
    </row>
    <row r="296" spans="5:22">
      <c r="E296" s="61"/>
      <c r="P296" s="59"/>
      <c r="Q296" s="59"/>
      <c r="R296" s="59"/>
      <c r="T296" s="59"/>
      <c r="U296" s="59"/>
      <c r="V296" s="59"/>
    </row>
    <row r="297" spans="5:22">
      <c r="E297" s="61"/>
      <c r="P297" s="59"/>
      <c r="Q297" s="59"/>
      <c r="R297" s="59"/>
      <c r="T297" s="59"/>
      <c r="U297" s="59"/>
      <c r="V297" s="59"/>
    </row>
    <row r="298" spans="5:22">
      <c r="E298" s="61"/>
      <c r="P298" s="59"/>
      <c r="Q298" s="59"/>
      <c r="R298" s="59"/>
      <c r="T298" s="59"/>
      <c r="U298" s="59"/>
      <c r="V298" s="59"/>
    </row>
    <row r="299" spans="5:22">
      <c r="E299" s="61"/>
      <c r="P299" s="59"/>
      <c r="Q299" s="59"/>
      <c r="R299" s="59"/>
      <c r="T299" s="59"/>
      <c r="U299" s="59"/>
      <c r="V299" s="59"/>
    </row>
    <row r="300" spans="5:22">
      <c r="E300" s="61"/>
      <c r="P300" s="59"/>
      <c r="Q300" s="59"/>
      <c r="R300" s="59"/>
      <c r="T300" s="59"/>
      <c r="U300" s="59"/>
      <c r="V300" s="59"/>
    </row>
    <row r="301" spans="5:22">
      <c r="E301" s="61"/>
      <c r="P301" s="59"/>
      <c r="Q301" s="59"/>
      <c r="R301" s="59"/>
      <c r="T301" s="59"/>
      <c r="U301" s="59"/>
      <c r="V301" s="59"/>
    </row>
    <row r="302" spans="5:22">
      <c r="E302" s="61"/>
      <c r="P302" s="59"/>
      <c r="Q302" s="59"/>
      <c r="R302" s="59"/>
      <c r="T302" s="59"/>
      <c r="U302" s="59"/>
      <c r="V302" s="59"/>
    </row>
    <row r="303" spans="5:22">
      <c r="E303" s="61"/>
      <c r="P303" s="59"/>
      <c r="Q303" s="59"/>
      <c r="R303" s="59"/>
      <c r="T303" s="59"/>
      <c r="U303" s="59"/>
      <c r="V303" s="59"/>
    </row>
    <row r="304" spans="5:22">
      <c r="E304" s="61"/>
      <c r="P304" s="59"/>
      <c r="Q304" s="59"/>
      <c r="R304" s="59"/>
      <c r="T304" s="59"/>
      <c r="U304" s="59"/>
      <c r="V304" s="59"/>
    </row>
    <row r="305" spans="5:22">
      <c r="E305" s="61"/>
      <c r="P305" s="59"/>
      <c r="Q305" s="59"/>
      <c r="R305" s="59"/>
      <c r="T305" s="59"/>
      <c r="U305" s="59"/>
      <c r="V305" s="59"/>
    </row>
    <row r="306" spans="5:22">
      <c r="E306" s="61"/>
      <c r="P306" s="59"/>
      <c r="Q306" s="59"/>
      <c r="R306" s="59"/>
      <c r="T306" s="59"/>
      <c r="U306" s="59"/>
      <c r="V306" s="59"/>
    </row>
    <row r="307" spans="5:22">
      <c r="E307" s="61"/>
      <c r="P307" s="59"/>
      <c r="Q307" s="59"/>
      <c r="R307" s="59"/>
      <c r="T307" s="59"/>
      <c r="U307" s="59"/>
      <c r="V307" s="59"/>
    </row>
    <row r="308" spans="5:22">
      <c r="E308" s="61"/>
      <c r="P308" s="59"/>
      <c r="Q308" s="59"/>
      <c r="R308" s="59"/>
      <c r="T308" s="59"/>
      <c r="U308" s="59"/>
      <c r="V308" s="59"/>
    </row>
    <row r="309" spans="5:22">
      <c r="E309" s="61"/>
      <c r="P309" s="59"/>
      <c r="Q309" s="59"/>
      <c r="R309" s="59"/>
      <c r="T309" s="59"/>
      <c r="U309" s="59"/>
      <c r="V309" s="59"/>
    </row>
    <row r="310" spans="5:22">
      <c r="E310" s="61"/>
      <c r="P310" s="59"/>
      <c r="Q310" s="59"/>
      <c r="R310" s="59"/>
      <c r="T310" s="59"/>
      <c r="U310" s="59"/>
      <c r="V310" s="59"/>
    </row>
    <row r="311" spans="5:22">
      <c r="E311" s="61"/>
      <c r="P311" s="59"/>
      <c r="Q311" s="59"/>
      <c r="R311" s="59"/>
      <c r="T311" s="59"/>
      <c r="U311" s="59"/>
      <c r="V311" s="59"/>
    </row>
    <row r="312" spans="5:22">
      <c r="E312" s="61"/>
      <c r="P312" s="59"/>
      <c r="Q312" s="59"/>
      <c r="R312" s="59"/>
      <c r="T312" s="59"/>
      <c r="U312" s="59"/>
      <c r="V312" s="59"/>
    </row>
    <row r="313" spans="5:22">
      <c r="E313" s="61"/>
      <c r="P313" s="59"/>
      <c r="Q313" s="59"/>
      <c r="R313" s="59"/>
      <c r="T313" s="59"/>
      <c r="U313" s="59"/>
      <c r="V313" s="59"/>
    </row>
    <row r="314" spans="5:22">
      <c r="E314" s="61"/>
      <c r="P314" s="59"/>
      <c r="Q314" s="59"/>
      <c r="R314" s="59"/>
      <c r="T314" s="59"/>
      <c r="U314" s="59"/>
      <c r="V314" s="59"/>
    </row>
    <row r="315" spans="5:22">
      <c r="E315" s="61"/>
      <c r="P315" s="59"/>
      <c r="Q315" s="59"/>
      <c r="R315" s="59"/>
      <c r="T315" s="59"/>
      <c r="U315" s="59"/>
      <c r="V315" s="59"/>
    </row>
    <row r="316" spans="5:22">
      <c r="E316" s="61"/>
      <c r="P316" s="59"/>
      <c r="Q316" s="59"/>
      <c r="R316" s="59"/>
      <c r="T316" s="59"/>
      <c r="U316" s="59"/>
      <c r="V316" s="59"/>
    </row>
    <row r="317" spans="5:22">
      <c r="E317" s="61"/>
      <c r="P317" s="59"/>
      <c r="Q317" s="59"/>
      <c r="R317" s="59"/>
      <c r="T317" s="59"/>
      <c r="U317" s="59"/>
      <c r="V317" s="59"/>
    </row>
    <row r="318" spans="5:22">
      <c r="E318" s="61"/>
      <c r="P318" s="59"/>
      <c r="Q318" s="59"/>
      <c r="R318" s="59"/>
      <c r="T318" s="59"/>
      <c r="U318" s="59"/>
      <c r="V318" s="59"/>
    </row>
    <row r="319" spans="5:22">
      <c r="E319" s="61"/>
      <c r="P319" s="59"/>
      <c r="Q319" s="59"/>
      <c r="R319" s="59"/>
      <c r="T319" s="59"/>
      <c r="U319" s="59"/>
      <c r="V319" s="59"/>
    </row>
    <row r="320" spans="5:22">
      <c r="E320" s="61"/>
      <c r="P320" s="59"/>
      <c r="Q320" s="59"/>
      <c r="R320" s="59"/>
      <c r="T320" s="59"/>
      <c r="U320" s="59"/>
      <c r="V320" s="59"/>
    </row>
    <row r="321" spans="5:22">
      <c r="E321" s="61"/>
      <c r="P321" s="59"/>
      <c r="Q321" s="59"/>
      <c r="R321" s="59"/>
      <c r="T321" s="59"/>
      <c r="U321" s="59"/>
      <c r="V321" s="59"/>
    </row>
    <row r="322" spans="5:22">
      <c r="E322" s="61"/>
      <c r="P322" s="59"/>
      <c r="Q322" s="59"/>
      <c r="R322" s="59"/>
      <c r="T322" s="59"/>
      <c r="U322" s="59"/>
      <c r="V322" s="59"/>
    </row>
    <row r="323" spans="5:22">
      <c r="E323" s="61"/>
      <c r="P323" s="59"/>
      <c r="Q323" s="59"/>
      <c r="R323" s="59"/>
      <c r="T323" s="59"/>
      <c r="U323" s="59"/>
      <c r="V323" s="59"/>
    </row>
    <row r="324" spans="5:22">
      <c r="E324" s="61"/>
      <c r="P324" s="59"/>
      <c r="Q324" s="59"/>
      <c r="R324" s="59"/>
      <c r="T324" s="59"/>
      <c r="U324" s="59"/>
      <c r="V324" s="59"/>
    </row>
    <row r="325" spans="5:22">
      <c r="E325" s="61"/>
      <c r="P325" s="59"/>
      <c r="Q325" s="59"/>
      <c r="R325" s="59"/>
      <c r="T325" s="59"/>
      <c r="U325" s="59"/>
      <c r="V325" s="59"/>
    </row>
    <row r="326" spans="5:22">
      <c r="E326" s="61"/>
      <c r="P326" s="59"/>
      <c r="Q326" s="59"/>
      <c r="R326" s="59"/>
      <c r="T326" s="59"/>
      <c r="U326" s="59"/>
      <c r="V326" s="59"/>
    </row>
    <row r="327" spans="5:22">
      <c r="E327" s="61"/>
      <c r="P327" s="59"/>
      <c r="Q327" s="59"/>
      <c r="R327" s="59"/>
      <c r="T327" s="59"/>
      <c r="U327" s="59"/>
      <c r="V327" s="59"/>
    </row>
    <row r="328" spans="5:22">
      <c r="E328" s="61"/>
      <c r="P328" s="59"/>
      <c r="Q328" s="59"/>
      <c r="R328" s="59"/>
      <c r="T328" s="59"/>
      <c r="U328" s="59"/>
      <c r="V328" s="59"/>
    </row>
    <row r="329" spans="5:22">
      <c r="E329" s="61"/>
      <c r="P329" s="59"/>
      <c r="Q329" s="59"/>
      <c r="R329" s="59"/>
      <c r="T329" s="59"/>
      <c r="U329" s="59"/>
      <c r="V329" s="59"/>
    </row>
    <row r="330" spans="5:22">
      <c r="E330" s="61"/>
      <c r="P330" s="59"/>
      <c r="Q330" s="59"/>
      <c r="R330" s="59"/>
      <c r="T330" s="59"/>
      <c r="U330" s="59"/>
      <c r="V330" s="59"/>
    </row>
    <row r="331" spans="5:22">
      <c r="E331" s="61"/>
      <c r="P331" s="59"/>
      <c r="Q331" s="59"/>
      <c r="R331" s="59"/>
      <c r="T331" s="59"/>
      <c r="U331" s="59"/>
      <c r="V331" s="59"/>
    </row>
    <row r="332" spans="5:22">
      <c r="E332" s="61"/>
      <c r="P332" s="59"/>
      <c r="Q332" s="59"/>
      <c r="R332" s="59"/>
      <c r="T332" s="59"/>
      <c r="U332" s="59"/>
      <c r="V332" s="59"/>
    </row>
    <row r="333" spans="5:22">
      <c r="E333" s="61"/>
      <c r="P333" s="59"/>
      <c r="Q333" s="59"/>
      <c r="R333" s="59"/>
      <c r="T333" s="59"/>
      <c r="U333" s="59"/>
      <c r="V333" s="59"/>
    </row>
    <row r="334" spans="5:22">
      <c r="E334" s="61"/>
      <c r="P334" s="59"/>
      <c r="Q334" s="59"/>
      <c r="R334" s="59"/>
      <c r="T334" s="59"/>
      <c r="U334" s="59"/>
      <c r="V334" s="59"/>
    </row>
    <row r="335" spans="5:22">
      <c r="E335" s="61"/>
      <c r="P335" s="59"/>
      <c r="Q335" s="59"/>
      <c r="R335" s="59"/>
      <c r="T335" s="59"/>
      <c r="U335" s="59"/>
      <c r="V335" s="59"/>
    </row>
    <row r="336" spans="5:22">
      <c r="E336" s="61"/>
      <c r="P336" s="59"/>
      <c r="Q336" s="59"/>
      <c r="R336" s="59"/>
      <c r="T336" s="59"/>
      <c r="U336" s="59"/>
      <c r="V336" s="59"/>
    </row>
    <row r="337" spans="5:22">
      <c r="E337" s="61"/>
      <c r="P337" s="59"/>
      <c r="Q337" s="59"/>
      <c r="R337" s="59"/>
      <c r="T337" s="59"/>
      <c r="U337" s="59"/>
      <c r="V337" s="59"/>
    </row>
    <row r="338" spans="5:22">
      <c r="E338" s="61"/>
      <c r="P338" s="59"/>
      <c r="Q338" s="59"/>
      <c r="R338" s="59"/>
      <c r="T338" s="59"/>
      <c r="U338" s="59"/>
      <c r="V338" s="59"/>
    </row>
    <row r="339" spans="5:22">
      <c r="E339" s="61"/>
      <c r="P339" s="59"/>
      <c r="Q339" s="59"/>
      <c r="R339" s="59"/>
      <c r="T339" s="59"/>
      <c r="U339" s="59"/>
      <c r="V339" s="59"/>
    </row>
    <row r="340" spans="5:22">
      <c r="E340" s="61"/>
      <c r="P340" s="59"/>
      <c r="Q340" s="59"/>
      <c r="R340" s="59"/>
      <c r="T340" s="59"/>
      <c r="U340" s="59"/>
      <c r="V340" s="59"/>
    </row>
    <row r="341" spans="5:22">
      <c r="E341" s="61"/>
      <c r="P341" s="59"/>
      <c r="Q341" s="59"/>
      <c r="R341" s="59"/>
      <c r="T341" s="59"/>
      <c r="U341" s="59"/>
      <c r="V341" s="59"/>
    </row>
    <row r="342" spans="5:22">
      <c r="E342" s="61"/>
      <c r="P342" s="59"/>
      <c r="Q342" s="59"/>
      <c r="R342" s="59"/>
      <c r="T342" s="59"/>
      <c r="U342" s="59"/>
      <c r="V342" s="59"/>
    </row>
    <row r="343" spans="5:22">
      <c r="E343" s="61"/>
      <c r="P343" s="59"/>
      <c r="Q343" s="59"/>
      <c r="R343" s="59"/>
      <c r="T343" s="59"/>
      <c r="U343" s="59"/>
      <c r="V343" s="59"/>
    </row>
    <row r="344" spans="5:22">
      <c r="E344" s="61"/>
      <c r="P344" s="59"/>
      <c r="Q344" s="59"/>
      <c r="R344" s="59"/>
      <c r="T344" s="59"/>
      <c r="U344" s="59"/>
      <c r="V344" s="59"/>
    </row>
    <row r="345" spans="5:22">
      <c r="E345" s="61"/>
      <c r="P345" s="59"/>
      <c r="Q345" s="59"/>
      <c r="R345" s="59"/>
      <c r="T345" s="59"/>
      <c r="U345" s="59"/>
      <c r="V345" s="59"/>
    </row>
    <row r="346" spans="5:22">
      <c r="E346" s="61"/>
      <c r="P346" s="59"/>
      <c r="Q346" s="59"/>
      <c r="R346" s="59"/>
      <c r="T346" s="59"/>
      <c r="U346" s="59"/>
      <c r="V346" s="59"/>
    </row>
    <row r="347" spans="5:22">
      <c r="E347" s="61"/>
      <c r="P347" s="59"/>
      <c r="Q347" s="59"/>
      <c r="R347" s="59"/>
      <c r="T347" s="59"/>
      <c r="U347" s="59"/>
      <c r="V347" s="59"/>
    </row>
    <row r="348" spans="5:22">
      <c r="E348" s="61"/>
      <c r="P348" s="59"/>
      <c r="Q348" s="59"/>
      <c r="R348" s="59"/>
      <c r="T348" s="59"/>
      <c r="U348" s="59"/>
      <c r="V348" s="59"/>
    </row>
    <row r="349" spans="5:22">
      <c r="E349" s="61"/>
      <c r="P349" s="59"/>
      <c r="Q349" s="59"/>
      <c r="R349" s="59"/>
      <c r="T349" s="59"/>
      <c r="U349" s="59"/>
      <c r="V349" s="59"/>
    </row>
    <row r="350" spans="5:22">
      <c r="E350" s="61"/>
      <c r="P350" s="59"/>
      <c r="Q350" s="59"/>
      <c r="R350" s="59"/>
      <c r="T350" s="59"/>
      <c r="U350" s="59"/>
      <c r="V350" s="59"/>
    </row>
    <row r="351" spans="5:22">
      <c r="E351" s="61"/>
      <c r="P351" s="59"/>
      <c r="Q351" s="59"/>
      <c r="R351" s="59"/>
      <c r="T351" s="59"/>
      <c r="U351" s="59"/>
      <c r="V351" s="59"/>
    </row>
    <row r="352" spans="5:22">
      <c r="E352" s="61"/>
      <c r="P352" s="59"/>
      <c r="Q352" s="59"/>
      <c r="R352" s="59"/>
      <c r="T352" s="59"/>
      <c r="U352" s="59"/>
      <c r="V352" s="59"/>
    </row>
    <row r="353" spans="5:22">
      <c r="E353" s="61"/>
      <c r="P353" s="59"/>
      <c r="Q353" s="59"/>
      <c r="R353" s="59"/>
      <c r="T353" s="59"/>
      <c r="U353" s="59"/>
      <c r="V353" s="59"/>
    </row>
    <row r="354" spans="5:22">
      <c r="E354" s="61"/>
      <c r="P354" s="59"/>
      <c r="Q354" s="59"/>
      <c r="R354" s="59"/>
      <c r="T354" s="59"/>
      <c r="U354" s="59"/>
      <c r="V354" s="59"/>
    </row>
    <row r="355" spans="5:22">
      <c r="E355" s="61"/>
      <c r="P355" s="59"/>
      <c r="Q355" s="59"/>
      <c r="R355" s="59"/>
      <c r="T355" s="59"/>
      <c r="U355" s="59"/>
      <c r="V355" s="59"/>
    </row>
    <row r="356" spans="5:22">
      <c r="E356" s="61"/>
      <c r="P356" s="59"/>
      <c r="Q356" s="59"/>
      <c r="R356" s="59"/>
      <c r="T356" s="59"/>
      <c r="U356" s="59"/>
      <c r="V356" s="59"/>
    </row>
    <row r="357" spans="5:22">
      <c r="E357" s="61"/>
      <c r="P357" s="59"/>
      <c r="Q357" s="59"/>
      <c r="R357" s="59"/>
      <c r="T357" s="59"/>
      <c r="U357" s="59"/>
      <c r="V357" s="59"/>
    </row>
    <row r="358" spans="5:22">
      <c r="E358" s="61"/>
      <c r="P358" s="59"/>
      <c r="Q358" s="59"/>
      <c r="R358" s="59"/>
      <c r="T358" s="59"/>
      <c r="U358" s="59"/>
      <c r="V358" s="59"/>
    </row>
    <row r="359" spans="5:22">
      <c r="E359" s="61"/>
      <c r="P359" s="59"/>
      <c r="Q359" s="59"/>
      <c r="R359" s="59"/>
      <c r="T359" s="59"/>
      <c r="U359" s="59"/>
      <c r="V359" s="59"/>
    </row>
    <row r="360" spans="5:22">
      <c r="E360" s="61"/>
      <c r="P360" s="59"/>
      <c r="Q360" s="59"/>
      <c r="R360" s="59"/>
      <c r="T360" s="59"/>
      <c r="U360" s="59"/>
      <c r="V360" s="59"/>
    </row>
    <row r="361" spans="5:22">
      <c r="E361" s="61"/>
      <c r="P361" s="59"/>
      <c r="Q361" s="59"/>
      <c r="R361" s="59"/>
      <c r="T361" s="59"/>
      <c r="U361" s="59"/>
      <c r="V361" s="59"/>
    </row>
    <row r="362" spans="5:22">
      <c r="E362" s="61"/>
      <c r="P362" s="59"/>
      <c r="Q362" s="59"/>
      <c r="R362" s="59"/>
      <c r="T362" s="59"/>
      <c r="U362" s="59"/>
      <c r="V362" s="59"/>
    </row>
    <row r="363" spans="5:22">
      <c r="E363" s="61"/>
      <c r="P363" s="59"/>
      <c r="Q363" s="59"/>
      <c r="R363" s="59"/>
      <c r="T363" s="59"/>
      <c r="U363" s="59"/>
      <c r="V363" s="59"/>
    </row>
    <row r="364" spans="5:22">
      <c r="E364" s="61"/>
      <c r="P364" s="59"/>
      <c r="Q364" s="59"/>
      <c r="R364" s="59"/>
      <c r="T364" s="59"/>
      <c r="U364" s="59"/>
      <c r="V364" s="59"/>
    </row>
    <row r="365" spans="5:22">
      <c r="E365" s="61"/>
      <c r="P365" s="59"/>
      <c r="Q365" s="59"/>
      <c r="R365" s="59"/>
      <c r="T365" s="59"/>
      <c r="U365" s="59"/>
      <c r="V365" s="59"/>
    </row>
    <row r="366" spans="5:22">
      <c r="E366" s="61"/>
      <c r="P366" s="59"/>
      <c r="Q366" s="59"/>
      <c r="R366" s="59"/>
      <c r="T366" s="59"/>
      <c r="U366" s="59"/>
      <c r="V366" s="59"/>
    </row>
    <row r="367" spans="5:22">
      <c r="E367" s="61"/>
      <c r="P367" s="59"/>
      <c r="Q367" s="59"/>
      <c r="R367" s="59"/>
      <c r="T367" s="59"/>
      <c r="U367" s="59"/>
      <c r="V367" s="59"/>
    </row>
    <row r="368" spans="5:22">
      <c r="E368" s="61"/>
      <c r="P368" s="59"/>
      <c r="Q368" s="59"/>
      <c r="R368" s="59"/>
      <c r="T368" s="59"/>
      <c r="U368" s="59"/>
      <c r="V368" s="59"/>
    </row>
    <row r="369" spans="5:22">
      <c r="E369" s="61"/>
      <c r="P369" s="59"/>
      <c r="Q369" s="59"/>
      <c r="R369" s="59"/>
      <c r="T369" s="59"/>
      <c r="U369" s="59"/>
      <c r="V369" s="59"/>
    </row>
    <row r="370" spans="5:22">
      <c r="E370" s="61"/>
      <c r="P370" s="59"/>
      <c r="Q370" s="59"/>
      <c r="R370" s="59"/>
      <c r="T370" s="59"/>
      <c r="U370" s="59"/>
      <c r="V370" s="59"/>
    </row>
    <row r="371" spans="5:22">
      <c r="E371" s="61"/>
      <c r="P371" s="59"/>
      <c r="Q371" s="59"/>
      <c r="R371" s="59"/>
      <c r="T371" s="59"/>
      <c r="U371" s="59"/>
      <c r="V371" s="59"/>
    </row>
    <row r="372" spans="5:22">
      <c r="E372" s="61"/>
      <c r="P372" s="59"/>
      <c r="Q372" s="59"/>
      <c r="R372" s="59"/>
      <c r="T372" s="59"/>
      <c r="U372" s="59"/>
      <c r="V372" s="59"/>
    </row>
    <row r="373" spans="5:22">
      <c r="E373" s="61"/>
      <c r="P373" s="59"/>
      <c r="Q373" s="59"/>
      <c r="R373" s="59"/>
      <c r="T373" s="59"/>
      <c r="U373" s="59"/>
      <c r="V373" s="59"/>
    </row>
    <row r="374" spans="5:22">
      <c r="E374" s="61"/>
      <c r="P374" s="59"/>
      <c r="Q374" s="59"/>
      <c r="R374" s="59"/>
      <c r="T374" s="59"/>
      <c r="U374" s="59"/>
      <c r="V374" s="59"/>
    </row>
    <row r="375" spans="5:22">
      <c r="E375" s="61"/>
      <c r="P375" s="59"/>
      <c r="Q375" s="59"/>
      <c r="R375" s="59"/>
      <c r="T375" s="59"/>
      <c r="U375" s="59"/>
      <c r="V375" s="59"/>
    </row>
    <row r="376" spans="5:22">
      <c r="E376" s="61"/>
      <c r="P376" s="59"/>
      <c r="Q376" s="59"/>
      <c r="R376" s="59"/>
      <c r="T376" s="59"/>
      <c r="U376" s="59"/>
      <c r="V376" s="59"/>
    </row>
    <row r="377" spans="5:22">
      <c r="E377" s="61"/>
      <c r="P377" s="59"/>
      <c r="Q377" s="59"/>
      <c r="R377" s="59"/>
      <c r="T377" s="59"/>
      <c r="U377" s="59"/>
      <c r="V377" s="59"/>
    </row>
    <row r="378" spans="5:22">
      <c r="E378" s="61"/>
      <c r="P378" s="59"/>
      <c r="Q378" s="59"/>
      <c r="R378" s="59"/>
      <c r="T378" s="59"/>
      <c r="U378" s="59"/>
      <c r="V378" s="59"/>
    </row>
    <row r="379" spans="5:22">
      <c r="E379" s="61"/>
      <c r="P379" s="59"/>
      <c r="Q379" s="59"/>
      <c r="R379" s="59"/>
      <c r="T379" s="59"/>
      <c r="U379" s="59"/>
      <c r="V379" s="59"/>
    </row>
    <row r="380" spans="5:22">
      <c r="E380" s="61"/>
      <c r="P380" s="59"/>
      <c r="Q380" s="59"/>
      <c r="R380" s="59"/>
      <c r="T380" s="59"/>
      <c r="U380" s="59"/>
      <c r="V380" s="59"/>
    </row>
    <row r="381" spans="5:22">
      <c r="E381" s="61"/>
      <c r="P381" s="59"/>
      <c r="Q381" s="59"/>
      <c r="R381" s="59"/>
      <c r="T381" s="59"/>
      <c r="U381" s="59"/>
      <c r="V381" s="59"/>
    </row>
    <row r="382" spans="5:22">
      <c r="E382" s="61"/>
      <c r="P382" s="59"/>
      <c r="Q382" s="59"/>
      <c r="R382" s="59"/>
      <c r="T382" s="59"/>
      <c r="U382" s="59"/>
      <c r="V382" s="59"/>
    </row>
    <row r="383" spans="5:22">
      <c r="E383" s="61"/>
      <c r="P383" s="59"/>
      <c r="Q383" s="59"/>
      <c r="R383" s="59"/>
      <c r="T383" s="59"/>
      <c r="U383" s="59"/>
      <c r="V383" s="59"/>
    </row>
    <row r="384" spans="5:22">
      <c r="E384" s="61"/>
      <c r="P384" s="59"/>
      <c r="Q384" s="59"/>
      <c r="R384" s="59"/>
      <c r="T384" s="59"/>
      <c r="U384" s="59"/>
      <c r="V384" s="59"/>
    </row>
    <row r="385" spans="5:22">
      <c r="E385" s="61"/>
      <c r="P385" s="59"/>
      <c r="Q385" s="59"/>
      <c r="R385" s="59"/>
      <c r="T385" s="59"/>
      <c r="U385" s="59"/>
      <c r="V385" s="59"/>
    </row>
    <row r="386" spans="5:22">
      <c r="E386" s="61"/>
      <c r="P386" s="59"/>
      <c r="Q386" s="59"/>
      <c r="R386" s="59"/>
      <c r="T386" s="59"/>
      <c r="U386" s="59"/>
      <c r="V386" s="59"/>
    </row>
    <row r="387" spans="5:22">
      <c r="E387" s="61"/>
      <c r="P387" s="59"/>
      <c r="Q387" s="59"/>
      <c r="R387" s="59"/>
      <c r="T387" s="59"/>
      <c r="U387" s="59"/>
      <c r="V387" s="59"/>
    </row>
    <row r="388" spans="5:22">
      <c r="E388" s="61"/>
      <c r="P388" s="59"/>
      <c r="Q388" s="59"/>
      <c r="R388" s="59"/>
      <c r="T388" s="59"/>
      <c r="U388" s="59"/>
      <c r="V388" s="59"/>
    </row>
    <row r="389" spans="5:22">
      <c r="E389" s="61"/>
      <c r="P389" s="59"/>
      <c r="Q389" s="59"/>
      <c r="R389" s="59"/>
      <c r="T389" s="59"/>
      <c r="U389" s="59"/>
      <c r="V389" s="59"/>
    </row>
    <row r="390" spans="5:22">
      <c r="E390" s="61"/>
      <c r="P390" s="59"/>
      <c r="Q390" s="59"/>
      <c r="R390" s="59"/>
      <c r="T390" s="59"/>
      <c r="U390" s="59"/>
      <c r="V390" s="59"/>
    </row>
    <row r="391" spans="5:22">
      <c r="E391" s="61"/>
      <c r="P391" s="59"/>
      <c r="Q391" s="59"/>
      <c r="R391" s="59"/>
      <c r="T391" s="59"/>
      <c r="U391" s="59"/>
      <c r="V391" s="59"/>
    </row>
    <row r="392" spans="5:22">
      <c r="E392" s="61"/>
      <c r="P392" s="59"/>
      <c r="Q392" s="59"/>
      <c r="R392" s="59"/>
      <c r="T392" s="59"/>
      <c r="U392" s="59"/>
      <c r="V392" s="59"/>
    </row>
    <row r="393" spans="5:22">
      <c r="E393" s="61"/>
      <c r="P393" s="59"/>
      <c r="Q393" s="59"/>
      <c r="R393" s="59"/>
      <c r="T393" s="59"/>
      <c r="U393" s="59"/>
      <c r="V393" s="59"/>
    </row>
    <row r="394" spans="5:22">
      <c r="E394" s="61"/>
      <c r="P394" s="59"/>
      <c r="Q394" s="59"/>
      <c r="R394" s="59"/>
      <c r="T394" s="59"/>
      <c r="U394" s="59"/>
      <c r="V394" s="59"/>
    </row>
    <row r="395" spans="5:22">
      <c r="E395" s="61"/>
      <c r="P395" s="59"/>
      <c r="Q395" s="59"/>
      <c r="R395" s="59"/>
      <c r="T395" s="59"/>
      <c r="U395" s="59"/>
      <c r="V395" s="59"/>
    </row>
    <row r="396" spans="5:22">
      <c r="E396" s="61"/>
      <c r="P396" s="59"/>
      <c r="Q396" s="59"/>
      <c r="R396" s="59"/>
      <c r="T396" s="59"/>
      <c r="U396" s="59"/>
      <c r="V396" s="59"/>
    </row>
    <row r="397" spans="5:22">
      <c r="E397" s="61"/>
      <c r="P397" s="59"/>
      <c r="Q397" s="59"/>
      <c r="R397" s="59"/>
      <c r="T397" s="59"/>
      <c r="U397" s="59"/>
      <c r="V397" s="59"/>
    </row>
    <row r="398" spans="5:22">
      <c r="E398" s="61"/>
      <c r="P398" s="59"/>
      <c r="Q398" s="59"/>
      <c r="R398" s="59"/>
      <c r="T398" s="59"/>
      <c r="U398" s="59"/>
      <c r="V398" s="59"/>
    </row>
    <row r="399" spans="5:22">
      <c r="E399" s="61"/>
      <c r="P399" s="59"/>
      <c r="Q399" s="59"/>
      <c r="R399" s="59"/>
      <c r="T399" s="59"/>
      <c r="U399" s="59"/>
      <c r="V399" s="59"/>
    </row>
    <row r="400" spans="5:22">
      <c r="E400" s="61"/>
      <c r="P400" s="59"/>
      <c r="Q400" s="59"/>
      <c r="R400" s="59"/>
      <c r="T400" s="59"/>
      <c r="U400" s="59"/>
      <c r="V400" s="59"/>
    </row>
    <row r="401" spans="5:22">
      <c r="E401" s="61"/>
      <c r="P401" s="59"/>
      <c r="Q401" s="59"/>
      <c r="R401" s="59"/>
      <c r="T401" s="59"/>
      <c r="U401" s="59"/>
      <c r="V401" s="59"/>
    </row>
    <row r="402" spans="5:22">
      <c r="E402" s="61"/>
      <c r="P402" s="59"/>
      <c r="Q402" s="59"/>
      <c r="R402" s="59"/>
      <c r="T402" s="59"/>
      <c r="U402" s="59"/>
      <c r="V402" s="59"/>
    </row>
    <row r="403" spans="5:22">
      <c r="E403" s="61"/>
      <c r="P403" s="59"/>
      <c r="Q403" s="59"/>
      <c r="R403" s="59"/>
      <c r="T403" s="59"/>
      <c r="U403" s="59"/>
      <c r="V403" s="59"/>
    </row>
    <row r="404" spans="5:22">
      <c r="E404" s="61"/>
      <c r="P404" s="59"/>
      <c r="Q404" s="59"/>
      <c r="R404" s="59"/>
      <c r="T404" s="59"/>
      <c r="U404" s="59"/>
      <c r="V404" s="59"/>
    </row>
    <row r="405" spans="5:22">
      <c r="E405" s="61"/>
      <c r="P405" s="59"/>
      <c r="Q405" s="59"/>
      <c r="R405" s="59"/>
      <c r="T405" s="59"/>
      <c r="U405" s="59"/>
      <c r="V405" s="59"/>
    </row>
    <row r="406" spans="5:22">
      <c r="E406" s="61"/>
      <c r="P406" s="59"/>
      <c r="Q406" s="59"/>
      <c r="R406" s="59"/>
      <c r="T406" s="59"/>
      <c r="U406" s="59"/>
      <c r="V406" s="59"/>
    </row>
    <row r="407" spans="5:22">
      <c r="E407" s="61"/>
      <c r="P407" s="59"/>
      <c r="Q407" s="59"/>
      <c r="R407" s="59"/>
      <c r="T407" s="59"/>
      <c r="U407" s="59"/>
      <c r="V407" s="59"/>
    </row>
    <row r="408" spans="5:22">
      <c r="E408" s="61"/>
      <c r="P408" s="59"/>
      <c r="Q408" s="59"/>
      <c r="R408" s="59"/>
      <c r="T408" s="59"/>
      <c r="U408" s="59"/>
      <c r="V408" s="59"/>
    </row>
    <row r="409" spans="5:22">
      <c r="E409" s="61"/>
      <c r="P409" s="59"/>
      <c r="Q409" s="59"/>
      <c r="R409" s="59"/>
      <c r="T409" s="59"/>
      <c r="U409" s="59"/>
      <c r="V409" s="59"/>
    </row>
    <row r="410" spans="5:22">
      <c r="E410" s="61"/>
      <c r="P410" s="59"/>
      <c r="Q410" s="59"/>
      <c r="R410" s="59"/>
      <c r="T410" s="59"/>
      <c r="U410" s="59"/>
      <c r="V410" s="59"/>
    </row>
    <row r="411" spans="5:22">
      <c r="E411" s="61"/>
      <c r="P411" s="59"/>
      <c r="Q411" s="59"/>
      <c r="R411" s="59"/>
      <c r="T411" s="59"/>
      <c r="U411" s="59"/>
      <c r="V411" s="59"/>
    </row>
    <row r="412" spans="5:22">
      <c r="E412" s="61"/>
      <c r="P412" s="59"/>
      <c r="Q412" s="59"/>
      <c r="R412" s="59"/>
      <c r="T412" s="59"/>
      <c r="U412" s="59"/>
      <c r="V412" s="59"/>
    </row>
    <row r="413" spans="5:22">
      <c r="E413" s="61"/>
      <c r="P413" s="59"/>
      <c r="Q413" s="59"/>
      <c r="R413" s="59"/>
      <c r="T413" s="59"/>
      <c r="U413" s="59"/>
      <c r="V413" s="59"/>
    </row>
    <row r="414" spans="5:22">
      <c r="E414" s="61"/>
      <c r="P414" s="59"/>
      <c r="Q414" s="59"/>
      <c r="R414" s="59"/>
      <c r="T414" s="59"/>
      <c r="U414" s="59"/>
      <c r="V414" s="59"/>
    </row>
    <row r="415" spans="5:22">
      <c r="E415" s="61"/>
      <c r="P415" s="59"/>
      <c r="Q415" s="59"/>
      <c r="R415" s="59"/>
      <c r="T415" s="59"/>
      <c r="U415" s="59"/>
      <c r="V415" s="59"/>
    </row>
    <row r="416" spans="5:22">
      <c r="E416" s="61"/>
      <c r="P416" s="59"/>
      <c r="Q416" s="59"/>
      <c r="R416" s="59"/>
      <c r="T416" s="59"/>
      <c r="U416" s="59"/>
      <c r="V416" s="59"/>
    </row>
    <row r="417" spans="5:22">
      <c r="E417" s="61"/>
      <c r="P417" s="59"/>
      <c r="Q417" s="59"/>
      <c r="R417" s="59"/>
      <c r="T417" s="59"/>
      <c r="U417" s="59"/>
      <c r="V417" s="59"/>
    </row>
    <row r="418" spans="5:22">
      <c r="E418" s="61"/>
      <c r="P418" s="59"/>
      <c r="Q418" s="59"/>
      <c r="R418" s="59"/>
      <c r="T418" s="59"/>
      <c r="U418" s="59"/>
      <c r="V418" s="59"/>
    </row>
    <row r="419" spans="5:22">
      <c r="E419" s="61"/>
      <c r="P419" s="59"/>
      <c r="Q419" s="59"/>
      <c r="R419" s="59"/>
      <c r="T419" s="59"/>
      <c r="U419" s="59"/>
      <c r="V419" s="59"/>
    </row>
    <row r="420" spans="5:22">
      <c r="E420" s="61"/>
      <c r="P420" s="59"/>
      <c r="Q420" s="59"/>
      <c r="R420" s="59"/>
      <c r="T420" s="59"/>
      <c r="U420" s="59"/>
      <c r="V420" s="59"/>
    </row>
    <row r="421" spans="5:22">
      <c r="E421" s="61"/>
      <c r="P421" s="59"/>
      <c r="Q421" s="59"/>
      <c r="R421" s="59"/>
      <c r="T421" s="59"/>
      <c r="U421" s="59"/>
      <c r="V421" s="59"/>
    </row>
    <row r="422" spans="5:22">
      <c r="E422" s="61"/>
      <c r="P422" s="59"/>
      <c r="Q422" s="59"/>
      <c r="R422" s="59"/>
      <c r="T422" s="59"/>
      <c r="U422" s="59"/>
      <c r="V422" s="59"/>
    </row>
    <row r="423" spans="5:22">
      <c r="E423" s="61"/>
      <c r="P423" s="59"/>
      <c r="Q423" s="59"/>
      <c r="R423" s="59"/>
      <c r="T423" s="59"/>
      <c r="U423" s="59"/>
      <c r="V423" s="59"/>
    </row>
    <row r="424" spans="5:22">
      <c r="E424" s="61"/>
      <c r="P424" s="59"/>
      <c r="Q424" s="59"/>
      <c r="R424" s="59"/>
      <c r="T424" s="59"/>
      <c r="U424" s="59"/>
      <c r="V424" s="59"/>
    </row>
    <row r="425" spans="5:22">
      <c r="E425" s="61"/>
      <c r="P425" s="59"/>
      <c r="Q425" s="59"/>
      <c r="R425" s="59"/>
      <c r="T425" s="59"/>
      <c r="U425" s="59"/>
      <c r="V425" s="59"/>
    </row>
    <row r="426" spans="5:22">
      <c r="E426" s="61"/>
      <c r="P426" s="59"/>
      <c r="Q426" s="59"/>
      <c r="R426" s="59"/>
      <c r="T426" s="59"/>
      <c r="U426" s="59"/>
      <c r="V426" s="59"/>
    </row>
    <row r="427" spans="5:22">
      <c r="E427" s="61"/>
      <c r="P427" s="59"/>
      <c r="Q427" s="59"/>
      <c r="R427" s="59"/>
      <c r="T427" s="59"/>
      <c r="U427" s="59"/>
      <c r="V427" s="59"/>
    </row>
    <row r="428" spans="5:22">
      <c r="E428" s="61"/>
      <c r="P428" s="59"/>
      <c r="Q428" s="59"/>
      <c r="R428" s="59"/>
      <c r="T428" s="59"/>
      <c r="U428" s="59"/>
      <c r="V428" s="59"/>
    </row>
    <row r="429" spans="5:22">
      <c r="E429" s="61"/>
      <c r="P429" s="59"/>
      <c r="Q429" s="59"/>
      <c r="R429" s="59"/>
      <c r="T429" s="59"/>
      <c r="U429" s="59"/>
      <c r="V429" s="59"/>
    </row>
    <row r="430" spans="5:22">
      <c r="E430" s="61"/>
      <c r="P430" s="59"/>
      <c r="Q430" s="59"/>
      <c r="R430" s="59"/>
      <c r="T430" s="59"/>
      <c r="U430" s="59"/>
      <c r="V430" s="59"/>
    </row>
    <row r="431" spans="5:22">
      <c r="E431" s="61"/>
      <c r="P431" s="59"/>
      <c r="Q431" s="59"/>
      <c r="R431" s="59"/>
      <c r="T431" s="59"/>
      <c r="U431" s="59"/>
      <c r="V431" s="59"/>
    </row>
    <row r="432" spans="5:22">
      <c r="E432" s="61"/>
      <c r="P432" s="59"/>
      <c r="Q432" s="59"/>
      <c r="R432" s="59"/>
      <c r="T432" s="59"/>
      <c r="U432" s="59"/>
      <c r="V432" s="59"/>
    </row>
    <row r="433" spans="5:22">
      <c r="E433" s="61"/>
      <c r="P433" s="59"/>
      <c r="Q433" s="59"/>
      <c r="R433" s="59"/>
      <c r="T433" s="59"/>
      <c r="U433" s="59"/>
      <c r="V433" s="59"/>
    </row>
    <row r="434" spans="5:22">
      <c r="E434" s="61"/>
      <c r="P434" s="59"/>
      <c r="Q434" s="59"/>
      <c r="R434" s="59"/>
      <c r="T434" s="59"/>
      <c r="U434" s="59"/>
      <c r="V434" s="59"/>
    </row>
    <row r="435" spans="5:22">
      <c r="E435" s="61"/>
      <c r="P435" s="59"/>
      <c r="Q435" s="59"/>
      <c r="R435" s="59"/>
      <c r="T435" s="59"/>
      <c r="U435" s="59"/>
      <c r="V435" s="59"/>
    </row>
    <row r="436" spans="5:22">
      <c r="E436" s="61"/>
      <c r="P436" s="59"/>
      <c r="Q436" s="59"/>
      <c r="R436" s="59"/>
      <c r="T436" s="59"/>
      <c r="U436" s="59"/>
      <c r="V436" s="59"/>
    </row>
    <row r="437" spans="5:22">
      <c r="E437" s="61"/>
      <c r="P437" s="59"/>
      <c r="Q437" s="59"/>
      <c r="R437" s="59"/>
      <c r="T437" s="59"/>
      <c r="U437" s="59"/>
      <c r="V437" s="59"/>
    </row>
    <row r="438" spans="5:22">
      <c r="E438" s="61"/>
      <c r="P438" s="59"/>
      <c r="Q438" s="59"/>
      <c r="R438" s="59"/>
      <c r="T438" s="59"/>
      <c r="U438" s="59"/>
      <c r="V438" s="59"/>
    </row>
    <row r="439" spans="5:22">
      <c r="E439" s="61"/>
      <c r="P439" s="59"/>
      <c r="Q439" s="59"/>
      <c r="R439" s="59"/>
      <c r="T439" s="59"/>
      <c r="U439" s="59"/>
      <c r="V439" s="59"/>
    </row>
    <row r="440" spans="5:22">
      <c r="E440" s="61"/>
      <c r="P440" s="59"/>
      <c r="Q440" s="59"/>
      <c r="R440" s="59"/>
      <c r="T440" s="59"/>
      <c r="U440" s="59"/>
      <c r="V440" s="59"/>
    </row>
    <row r="441" spans="5:22">
      <c r="E441" s="61"/>
      <c r="P441" s="59"/>
      <c r="Q441" s="59"/>
      <c r="R441" s="59"/>
      <c r="T441" s="59"/>
      <c r="U441" s="59"/>
      <c r="V441" s="59"/>
    </row>
    <row r="442" spans="5:22">
      <c r="E442" s="61"/>
      <c r="P442" s="59"/>
      <c r="Q442" s="59"/>
      <c r="R442" s="59"/>
      <c r="T442" s="59"/>
      <c r="U442" s="59"/>
      <c r="V442" s="59"/>
    </row>
    <row r="443" spans="5:22">
      <c r="E443" s="61"/>
      <c r="P443" s="59"/>
      <c r="Q443" s="59"/>
      <c r="R443" s="59"/>
      <c r="T443" s="59"/>
      <c r="U443" s="59"/>
      <c r="V443" s="59"/>
    </row>
    <row r="444" spans="5:22">
      <c r="E444" s="61"/>
      <c r="P444" s="59"/>
      <c r="Q444" s="59"/>
      <c r="R444" s="59"/>
      <c r="T444" s="59"/>
      <c r="U444" s="59"/>
      <c r="V444" s="59"/>
    </row>
    <row r="445" spans="5:22">
      <c r="E445" s="61"/>
      <c r="P445" s="59"/>
      <c r="Q445" s="59"/>
      <c r="R445" s="59"/>
      <c r="T445" s="59"/>
      <c r="U445" s="59"/>
      <c r="V445" s="59"/>
    </row>
    <row r="446" spans="5:22">
      <c r="E446" s="61"/>
      <c r="P446" s="59"/>
      <c r="Q446" s="59"/>
      <c r="R446" s="59"/>
      <c r="T446" s="59"/>
      <c r="U446" s="59"/>
      <c r="V446" s="59"/>
    </row>
    <row r="447" spans="5:22">
      <c r="E447" s="61"/>
      <c r="P447" s="59"/>
      <c r="Q447" s="59"/>
      <c r="R447" s="59"/>
      <c r="T447" s="59"/>
      <c r="U447" s="59"/>
      <c r="V447" s="59"/>
    </row>
    <row r="448" spans="5:22">
      <c r="E448" s="61"/>
      <c r="P448" s="59"/>
      <c r="Q448" s="59"/>
      <c r="R448" s="59"/>
      <c r="T448" s="59"/>
      <c r="U448" s="59"/>
      <c r="V448" s="59"/>
    </row>
    <row r="449" spans="5:22">
      <c r="E449" s="61"/>
      <c r="P449" s="59"/>
      <c r="Q449" s="59"/>
      <c r="R449" s="59"/>
      <c r="T449" s="59"/>
      <c r="U449" s="59"/>
      <c r="V449" s="59"/>
    </row>
    <row r="450" spans="5:22">
      <c r="E450" s="61"/>
      <c r="P450" s="59"/>
      <c r="Q450" s="59"/>
      <c r="R450" s="59"/>
      <c r="T450" s="59"/>
      <c r="U450" s="59"/>
      <c r="V450" s="59"/>
    </row>
    <row r="451" spans="5:22">
      <c r="E451" s="61"/>
      <c r="P451" s="59"/>
      <c r="Q451" s="59"/>
      <c r="R451" s="59"/>
      <c r="T451" s="59"/>
      <c r="U451" s="59"/>
      <c r="V451" s="59"/>
    </row>
    <row r="452" spans="5:22">
      <c r="E452" s="61"/>
      <c r="P452" s="59"/>
      <c r="Q452" s="59"/>
      <c r="R452" s="59"/>
      <c r="T452" s="59"/>
      <c r="U452" s="59"/>
      <c r="V452" s="59"/>
    </row>
    <row r="453" spans="5:22">
      <c r="E453" s="61"/>
      <c r="P453" s="59"/>
      <c r="Q453" s="59"/>
      <c r="R453" s="59"/>
      <c r="T453" s="59"/>
      <c r="U453" s="59"/>
      <c r="V453" s="59"/>
    </row>
    <row r="454" spans="5:22">
      <c r="E454" s="61"/>
      <c r="P454" s="59"/>
      <c r="Q454" s="59"/>
      <c r="R454" s="59"/>
      <c r="T454" s="59"/>
      <c r="U454" s="59"/>
      <c r="V454" s="59"/>
    </row>
    <row r="455" spans="5:22">
      <c r="E455" s="61"/>
      <c r="P455" s="59"/>
      <c r="Q455" s="59"/>
      <c r="R455" s="59"/>
      <c r="T455" s="59"/>
      <c r="U455" s="59"/>
      <c r="V455" s="59"/>
    </row>
    <row r="456" spans="5:22">
      <c r="E456" s="61"/>
      <c r="P456" s="59"/>
      <c r="Q456" s="59"/>
      <c r="R456" s="59"/>
      <c r="T456" s="59"/>
      <c r="U456" s="59"/>
      <c r="V456" s="59"/>
    </row>
    <row r="457" spans="5:22">
      <c r="E457" s="61"/>
      <c r="P457" s="59"/>
      <c r="Q457" s="59"/>
      <c r="R457" s="59"/>
      <c r="T457" s="59"/>
      <c r="U457" s="59"/>
      <c r="V457" s="59"/>
    </row>
    <row r="458" spans="5:22">
      <c r="E458" s="61"/>
      <c r="P458" s="59"/>
      <c r="Q458" s="59"/>
      <c r="R458" s="59"/>
      <c r="T458" s="59"/>
      <c r="U458" s="59"/>
      <c r="V458" s="59"/>
    </row>
    <row r="459" spans="5:22">
      <c r="E459" s="61"/>
      <c r="P459" s="59"/>
      <c r="Q459" s="59"/>
      <c r="R459" s="59"/>
      <c r="T459" s="59"/>
      <c r="U459" s="59"/>
      <c r="V459" s="59"/>
    </row>
    <row r="460" spans="5:22">
      <c r="E460" s="61"/>
      <c r="P460" s="59"/>
      <c r="Q460" s="59"/>
      <c r="R460" s="59"/>
      <c r="T460" s="59"/>
      <c r="U460" s="59"/>
      <c r="V460" s="59"/>
    </row>
    <row r="461" spans="5:22">
      <c r="E461" s="61"/>
      <c r="P461" s="59"/>
      <c r="Q461" s="59"/>
      <c r="R461" s="59"/>
      <c r="T461" s="59"/>
      <c r="U461" s="59"/>
      <c r="V461" s="59"/>
    </row>
    <row r="462" spans="5:22">
      <c r="E462" s="61"/>
      <c r="P462" s="59"/>
      <c r="Q462" s="59"/>
      <c r="R462" s="59"/>
      <c r="T462" s="59"/>
      <c r="U462" s="59"/>
      <c r="V462" s="59"/>
    </row>
    <row r="463" spans="5:22">
      <c r="E463" s="61"/>
      <c r="P463" s="59"/>
      <c r="Q463" s="59"/>
      <c r="R463" s="59"/>
      <c r="T463" s="59"/>
      <c r="U463" s="59"/>
      <c r="V463" s="59"/>
    </row>
    <row r="464" spans="5:22">
      <c r="E464" s="61"/>
      <c r="P464" s="59"/>
      <c r="Q464" s="59"/>
      <c r="R464" s="59"/>
      <c r="T464" s="59"/>
      <c r="U464" s="59"/>
      <c r="V464" s="59"/>
    </row>
    <row r="465" spans="5:22">
      <c r="E465" s="61"/>
      <c r="P465" s="59"/>
      <c r="Q465" s="59"/>
      <c r="R465" s="59"/>
      <c r="T465" s="59"/>
      <c r="U465" s="59"/>
      <c r="V465" s="59"/>
    </row>
    <row r="466" spans="5:22">
      <c r="E466" s="61"/>
      <c r="P466" s="59"/>
      <c r="Q466" s="59"/>
      <c r="R466" s="59"/>
      <c r="T466" s="59"/>
      <c r="U466" s="59"/>
      <c r="V466" s="59"/>
    </row>
    <row r="467" spans="5:22">
      <c r="E467" s="61"/>
      <c r="P467" s="59"/>
      <c r="Q467" s="59"/>
      <c r="R467" s="59"/>
      <c r="T467" s="59"/>
      <c r="U467" s="59"/>
      <c r="V467" s="59"/>
    </row>
    <row r="468" spans="5:22">
      <c r="E468" s="61"/>
      <c r="P468" s="59"/>
      <c r="Q468" s="59"/>
      <c r="R468" s="59"/>
      <c r="T468" s="59"/>
      <c r="U468" s="59"/>
      <c r="V468" s="59"/>
    </row>
    <row r="469" spans="5:22">
      <c r="E469" s="61"/>
      <c r="P469" s="59"/>
      <c r="Q469" s="59"/>
      <c r="R469" s="59"/>
      <c r="T469" s="59"/>
      <c r="U469" s="59"/>
      <c r="V469" s="59"/>
    </row>
    <row r="470" spans="5:22">
      <c r="E470" s="61"/>
      <c r="P470" s="59"/>
      <c r="Q470" s="59"/>
      <c r="R470" s="59"/>
      <c r="T470" s="59"/>
      <c r="U470" s="59"/>
      <c r="V470" s="59"/>
    </row>
    <row r="471" spans="5:22">
      <c r="E471" s="61"/>
      <c r="P471" s="59"/>
      <c r="Q471" s="59"/>
      <c r="R471" s="59"/>
      <c r="T471" s="59"/>
      <c r="U471" s="59"/>
      <c r="V471" s="59"/>
    </row>
    <row r="472" spans="5:22">
      <c r="E472" s="61"/>
      <c r="P472" s="59"/>
      <c r="Q472" s="59"/>
      <c r="R472" s="59"/>
      <c r="T472" s="59"/>
      <c r="U472" s="59"/>
      <c r="V472" s="59"/>
    </row>
    <row r="473" spans="5:22">
      <c r="E473" s="61"/>
      <c r="P473" s="59"/>
      <c r="Q473" s="59"/>
      <c r="R473" s="59"/>
      <c r="T473" s="59"/>
      <c r="U473" s="59"/>
      <c r="V473" s="59"/>
    </row>
    <row r="474" spans="5:22">
      <c r="E474" s="61"/>
      <c r="P474" s="59"/>
      <c r="Q474" s="59"/>
      <c r="R474" s="59"/>
      <c r="T474" s="59"/>
      <c r="U474" s="59"/>
      <c r="V474" s="59"/>
    </row>
    <row r="475" spans="5:22">
      <c r="E475" s="61"/>
      <c r="P475" s="59"/>
      <c r="Q475" s="59"/>
      <c r="R475" s="59"/>
      <c r="T475" s="59"/>
      <c r="U475" s="59"/>
      <c r="V475" s="59"/>
    </row>
    <row r="476" spans="5:22">
      <c r="E476" s="61"/>
      <c r="P476" s="59"/>
      <c r="Q476" s="59"/>
      <c r="R476" s="59"/>
      <c r="T476" s="59"/>
      <c r="U476" s="59"/>
      <c r="V476" s="59"/>
    </row>
    <row r="477" spans="5:22">
      <c r="E477" s="61"/>
      <c r="P477" s="59"/>
      <c r="Q477" s="59"/>
      <c r="R477" s="59"/>
      <c r="T477" s="59"/>
      <c r="U477" s="59"/>
      <c r="V477" s="59"/>
    </row>
    <row r="478" spans="5:22">
      <c r="E478" s="61"/>
      <c r="P478" s="59"/>
      <c r="Q478" s="59"/>
      <c r="R478" s="59"/>
      <c r="T478" s="59"/>
      <c r="U478" s="59"/>
      <c r="V478" s="59"/>
    </row>
    <row r="479" spans="5:22">
      <c r="E479" s="61"/>
      <c r="P479" s="59"/>
      <c r="Q479" s="59"/>
      <c r="R479" s="59"/>
      <c r="T479" s="59"/>
      <c r="U479" s="59"/>
      <c r="V479" s="59"/>
    </row>
    <row r="480" spans="5:22">
      <c r="E480" s="61"/>
      <c r="P480" s="59"/>
      <c r="Q480" s="59"/>
      <c r="R480" s="59"/>
      <c r="T480" s="59"/>
      <c r="U480" s="59"/>
      <c r="V480" s="59"/>
    </row>
    <row r="481" spans="5:22">
      <c r="E481" s="61"/>
      <c r="P481" s="59"/>
      <c r="Q481" s="59"/>
      <c r="R481" s="59"/>
      <c r="T481" s="59"/>
      <c r="U481" s="59"/>
      <c r="V481" s="59"/>
    </row>
    <row r="482" spans="5:22">
      <c r="E482" s="61"/>
      <c r="P482" s="59"/>
      <c r="Q482" s="59"/>
      <c r="R482" s="59"/>
      <c r="T482" s="59"/>
      <c r="U482" s="59"/>
      <c r="V482" s="59"/>
    </row>
    <row r="483" spans="5:22">
      <c r="E483" s="61"/>
      <c r="P483" s="59"/>
      <c r="Q483" s="59"/>
      <c r="R483" s="59"/>
      <c r="T483" s="59"/>
      <c r="U483" s="59"/>
      <c r="V483" s="59"/>
    </row>
    <row r="484" spans="5:22">
      <c r="E484" s="61"/>
      <c r="P484" s="59"/>
      <c r="Q484" s="59"/>
      <c r="R484" s="59"/>
      <c r="T484" s="59"/>
      <c r="U484" s="59"/>
      <c r="V484" s="59"/>
    </row>
    <row r="485" spans="5:22">
      <c r="E485" s="61"/>
      <c r="P485" s="59"/>
      <c r="Q485" s="59"/>
      <c r="R485" s="59"/>
      <c r="T485" s="59"/>
      <c r="U485" s="59"/>
      <c r="V485" s="59"/>
    </row>
    <row r="486" spans="5:22">
      <c r="E486" s="61"/>
      <c r="P486" s="59"/>
      <c r="Q486" s="59"/>
      <c r="R486" s="59"/>
      <c r="T486" s="59"/>
      <c r="U486" s="59"/>
      <c r="V486" s="59"/>
    </row>
    <row r="487" spans="5:22">
      <c r="E487" s="61"/>
      <c r="P487" s="59"/>
      <c r="Q487" s="59"/>
      <c r="R487" s="59"/>
      <c r="T487" s="59"/>
      <c r="U487" s="59"/>
      <c r="V487" s="59"/>
    </row>
    <row r="488" spans="5:22">
      <c r="E488" s="61"/>
      <c r="P488" s="59"/>
      <c r="Q488" s="59"/>
      <c r="R488" s="59"/>
      <c r="T488" s="59"/>
      <c r="U488" s="59"/>
      <c r="V488" s="59"/>
    </row>
    <row r="489" spans="5:22">
      <c r="E489" s="61"/>
      <c r="P489" s="59"/>
      <c r="Q489" s="59"/>
      <c r="R489" s="59"/>
      <c r="T489" s="59"/>
      <c r="U489" s="59"/>
      <c r="V489" s="59"/>
    </row>
    <row r="490" spans="5:22">
      <c r="E490" s="61"/>
      <c r="P490" s="59"/>
      <c r="Q490" s="59"/>
      <c r="R490" s="59"/>
      <c r="T490" s="59"/>
      <c r="U490" s="59"/>
      <c r="V490" s="59"/>
    </row>
    <row r="491" spans="5:22">
      <c r="E491" s="61"/>
      <c r="P491" s="59"/>
      <c r="Q491" s="59"/>
      <c r="R491" s="59"/>
      <c r="T491" s="59"/>
      <c r="U491" s="59"/>
      <c r="V491" s="59"/>
    </row>
    <row r="492" spans="5:22">
      <c r="E492" s="61"/>
      <c r="P492" s="59"/>
      <c r="Q492" s="59"/>
      <c r="R492" s="59"/>
      <c r="T492" s="59"/>
      <c r="U492" s="59"/>
      <c r="V492" s="59"/>
    </row>
    <row r="493" spans="5:22">
      <c r="E493" s="61"/>
      <c r="P493" s="59"/>
      <c r="Q493" s="59"/>
      <c r="R493" s="59"/>
      <c r="T493" s="59"/>
      <c r="U493" s="59"/>
      <c r="V493" s="59"/>
    </row>
    <row r="494" spans="5:22">
      <c r="E494" s="61"/>
      <c r="P494" s="59"/>
      <c r="Q494" s="59"/>
      <c r="R494" s="59"/>
      <c r="T494" s="59"/>
      <c r="U494" s="59"/>
      <c r="V494" s="59"/>
    </row>
    <row r="495" spans="5:22">
      <c r="E495" s="61"/>
      <c r="P495" s="59"/>
      <c r="Q495" s="59"/>
      <c r="R495" s="59"/>
      <c r="T495" s="59"/>
      <c r="U495" s="59"/>
      <c r="V495" s="59"/>
    </row>
    <row r="496" spans="5:22">
      <c r="E496" s="61"/>
      <c r="P496" s="59"/>
      <c r="Q496" s="59"/>
      <c r="R496" s="59"/>
      <c r="T496" s="59"/>
      <c r="U496" s="59"/>
      <c r="V496" s="59"/>
    </row>
    <row r="497" spans="5:22">
      <c r="E497" s="61"/>
      <c r="P497" s="59"/>
      <c r="Q497" s="59"/>
      <c r="R497" s="59"/>
      <c r="T497" s="59"/>
      <c r="U497" s="59"/>
      <c r="V497" s="59"/>
    </row>
    <row r="498" spans="5:22">
      <c r="E498" s="61"/>
      <c r="P498" s="59"/>
      <c r="Q498" s="59"/>
      <c r="R498" s="59"/>
      <c r="T498" s="59"/>
      <c r="U498" s="59"/>
      <c r="V498" s="59"/>
    </row>
    <row r="499" spans="5:22">
      <c r="E499" s="61"/>
      <c r="P499" s="59"/>
      <c r="Q499" s="59"/>
      <c r="R499" s="59"/>
      <c r="T499" s="59"/>
      <c r="U499" s="59"/>
      <c r="V499" s="59"/>
    </row>
    <row r="500" spans="5:22">
      <c r="E500" s="61"/>
      <c r="P500" s="59"/>
      <c r="Q500" s="59"/>
      <c r="R500" s="59"/>
      <c r="T500" s="59"/>
      <c r="U500" s="59"/>
      <c r="V500" s="59"/>
    </row>
    <row r="501" spans="5:22">
      <c r="E501" s="61"/>
      <c r="P501" s="59"/>
      <c r="Q501" s="59"/>
      <c r="R501" s="59"/>
      <c r="T501" s="59"/>
      <c r="U501" s="59"/>
      <c r="V501" s="59"/>
    </row>
    <row r="502" spans="5:22">
      <c r="E502" s="61"/>
      <c r="P502" s="59"/>
      <c r="Q502" s="59"/>
      <c r="R502" s="59"/>
      <c r="T502" s="59"/>
      <c r="U502" s="59"/>
      <c r="V502" s="59"/>
    </row>
    <row r="503" spans="5:22">
      <c r="E503" s="61"/>
      <c r="P503" s="59"/>
      <c r="Q503" s="59"/>
      <c r="R503" s="59"/>
      <c r="T503" s="59"/>
      <c r="U503" s="59"/>
      <c r="V503" s="59"/>
    </row>
    <row r="504" spans="5:22">
      <c r="E504" s="61"/>
      <c r="P504" s="59"/>
      <c r="Q504" s="59"/>
      <c r="R504" s="59"/>
      <c r="T504" s="59"/>
      <c r="U504" s="59"/>
      <c r="V504" s="59"/>
    </row>
    <row r="505" spans="5:22">
      <c r="E505" s="61"/>
      <c r="P505" s="59"/>
      <c r="Q505" s="59"/>
      <c r="R505" s="59"/>
      <c r="T505" s="59"/>
      <c r="U505" s="59"/>
      <c r="V505" s="59"/>
    </row>
    <row r="506" spans="5:22">
      <c r="E506" s="61"/>
      <c r="P506" s="59"/>
      <c r="Q506" s="59"/>
      <c r="R506" s="59"/>
      <c r="T506" s="59"/>
      <c r="U506" s="59"/>
      <c r="V506" s="59"/>
    </row>
    <row r="507" spans="5:22">
      <c r="E507" s="61"/>
      <c r="P507" s="59"/>
      <c r="Q507" s="59"/>
      <c r="R507" s="59"/>
      <c r="T507" s="59"/>
      <c r="U507" s="59"/>
      <c r="V507" s="59"/>
    </row>
    <row r="508" spans="5:22">
      <c r="E508" s="61"/>
      <c r="P508" s="59"/>
      <c r="Q508" s="59"/>
      <c r="R508" s="59"/>
      <c r="T508" s="59"/>
      <c r="U508" s="59"/>
      <c r="V508" s="59"/>
    </row>
    <row r="509" spans="5:22">
      <c r="E509" s="61"/>
      <c r="P509" s="59"/>
      <c r="Q509" s="59"/>
      <c r="R509" s="59"/>
      <c r="T509" s="59"/>
      <c r="U509" s="59"/>
      <c r="V509" s="59"/>
    </row>
    <row r="510" spans="5:22">
      <c r="E510" s="61"/>
      <c r="P510" s="59"/>
      <c r="Q510" s="59"/>
      <c r="R510" s="59"/>
      <c r="T510" s="59"/>
      <c r="U510" s="59"/>
      <c r="V510" s="59"/>
    </row>
    <row r="511" spans="5:22">
      <c r="E511" s="61"/>
      <c r="P511" s="59"/>
      <c r="Q511" s="59"/>
      <c r="R511" s="59"/>
      <c r="T511" s="59"/>
      <c r="U511" s="59"/>
      <c r="V511" s="59"/>
    </row>
    <row r="512" spans="5:22">
      <c r="E512" s="61"/>
      <c r="P512" s="59"/>
      <c r="Q512" s="59"/>
      <c r="R512" s="59"/>
      <c r="T512" s="59"/>
      <c r="U512" s="59"/>
      <c r="V512" s="59"/>
    </row>
    <row r="513" spans="5:22">
      <c r="E513" s="61"/>
      <c r="P513" s="59"/>
      <c r="Q513" s="59"/>
      <c r="R513" s="59"/>
      <c r="T513" s="59"/>
      <c r="U513" s="59"/>
      <c r="V513" s="59"/>
    </row>
    <row r="514" spans="5:22">
      <c r="E514" s="61"/>
      <c r="P514" s="59"/>
      <c r="Q514" s="59"/>
      <c r="R514" s="59"/>
      <c r="T514" s="59"/>
      <c r="U514" s="59"/>
      <c r="V514" s="59"/>
    </row>
    <row r="515" spans="5:22">
      <c r="E515" s="61"/>
      <c r="P515" s="59"/>
      <c r="Q515" s="59"/>
      <c r="R515" s="59"/>
      <c r="T515" s="59"/>
      <c r="U515" s="59"/>
      <c r="V515" s="59"/>
    </row>
    <row r="516" spans="5:22">
      <c r="E516" s="61"/>
      <c r="P516" s="59"/>
      <c r="Q516" s="59"/>
      <c r="R516" s="59"/>
      <c r="T516" s="59"/>
      <c r="U516" s="59"/>
      <c r="V516" s="59"/>
    </row>
    <row r="517" spans="5:22">
      <c r="E517" s="61"/>
      <c r="P517" s="59"/>
      <c r="Q517" s="59"/>
      <c r="R517" s="59"/>
      <c r="T517" s="59"/>
      <c r="U517" s="59"/>
      <c r="V517" s="59"/>
    </row>
    <row r="518" spans="5:22">
      <c r="E518" s="61"/>
      <c r="P518" s="59"/>
      <c r="Q518" s="59"/>
      <c r="R518" s="59"/>
      <c r="T518" s="59"/>
      <c r="U518" s="59"/>
      <c r="V518" s="59"/>
    </row>
    <row r="519" spans="5:22">
      <c r="E519" s="61"/>
      <c r="P519" s="59"/>
      <c r="Q519" s="59"/>
      <c r="R519" s="59"/>
      <c r="T519" s="59"/>
      <c r="U519" s="59"/>
      <c r="V519" s="59"/>
    </row>
    <row r="520" spans="5:22">
      <c r="E520" s="61"/>
      <c r="P520" s="59"/>
      <c r="Q520" s="59"/>
      <c r="R520" s="59"/>
      <c r="T520" s="59"/>
      <c r="U520" s="59"/>
      <c r="V520" s="59"/>
    </row>
    <row r="521" spans="5:22">
      <c r="E521" s="61"/>
      <c r="P521" s="59"/>
      <c r="Q521" s="59"/>
      <c r="R521" s="59"/>
      <c r="T521" s="59"/>
      <c r="U521" s="59"/>
      <c r="V521" s="59"/>
    </row>
    <row r="522" spans="5:22">
      <c r="E522" s="61"/>
      <c r="P522" s="59"/>
      <c r="Q522" s="59"/>
      <c r="R522" s="59"/>
      <c r="T522" s="59"/>
      <c r="U522" s="59"/>
      <c r="V522" s="59"/>
    </row>
    <row r="523" spans="5:22">
      <c r="E523" s="61"/>
      <c r="P523" s="59"/>
      <c r="Q523" s="59"/>
      <c r="R523" s="59"/>
      <c r="T523" s="59"/>
      <c r="U523" s="59"/>
      <c r="V523" s="59"/>
    </row>
    <row r="524" spans="5:22">
      <c r="E524" s="61"/>
      <c r="P524" s="59"/>
      <c r="Q524" s="59"/>
      <c r="R524" s="59"/>
      <c r="T524" s="59"/>
      <c r="U524" s="59"/>
      <c r="V524" s="59"/>
    </row>
    <row r="525" spans="5:22">
      <c r="E525" s="61"/>
      <c r="P525" s="59"/>
      <c r="Q525" s="59"/>
      <c r="R525" s="59"/>
      <c r="T525" s="59"/>
      <c r="U525" s="59"/>
      <c r="V525" s="59"/>
    </row>
    <row r="526" spans="5:22">
      <c r="E526" s="61"/>
      <c r="P526" s="59"/>
      <c r="Q526" s="59"/>
      <c r="R526" s="59"/>
      <c r="T526" s="59"/>
      <c r="U526" s="59"/>
      <c r="V526" s="59"/>
    </row>
    <row r="527" spans="5:22">
      <c r="E527" s="61"/>
      <c r="P527" s="59"/>
      <c r="Q527" s="59"/>
      <c r="R527" s="59"/>
      <c r="T527" s="59"/>
      <c r="U527" s="59"/>
      <c r="V527" s="59"/>
    </row>
    <row r="528" spans="5:22">
      <c r="E528" s="61"/>
      <c r="P528" s="59"/>
      <c r="Q528" s="59"/>
      <c r="R528" s="59"/>
      <c r="T528" s="59"/>
      <c r="U528" s="59"/>
      <c r="V528" s="59"/>
    </row>
    <row r="529" spans="5:22">
      <c r="E529" s="61"/>
      <c r="P529" s="59"/>
      <c r="Q529" s="59"/>
      <c r="R529" s="59"/>
      <c r="T529" s="59"/>
      <c r="U529" s="59"/>
      <c r="V529" s="59"/>
    </row>
    <row r="530" spans="5:22">
      <c r="E530" s="61"/>
      <c r="P530" s="59"/>
      <c r="Q530" s="59"/>
      <c r="R530" s="59"/>
      <c r="T530" s="59"/>
      <c r="U530" s="59"/>
      <c r="V530" s="59"/>
    </row>
    <row r="531" spans="5:22">
      <c r="E531" s="61"/>
      <c r="P531" s="59"/>
      <c r="Q531" s="59"/>
      <c r="R531" s="59"/>
      <c r="T531" s="59"/>
      <c r="U531" s="59"/>
      <c r="V531" s="59"/>
    </row>
    <row r="532" spans="5:22">
      <c r="E532" s="61"/>
      <c r="P532" s="59"/>
      <c r="Q532" s="59"/>
      <c r="R532" s="59"/>
      <c r="T532" s="59"/>
      <c r="U532" s="59"/>
      <c r="V532" s="59"/>
    </row>
    <row r="533" spans="5:22">
      <c r="E533" s="61"/>
      <c r="P533" s="59"/>
      <c r="Q533" s="59"/>
      <c r="R533" s="59"/>
      <c r="T533" s="59"/>
      <c r="U533" s="59"/>
      <c r="V533" s="59"/>
    </row>
    <row r="534" spans="5:22">
      <c r="E534" s="61"/>
      <c r="P534" s="59"/>
      <c r="Q534" s="59"/>
      <c r="R534" s="59"/>
      <c r="T534" s="59"/>
      <c r="U534" s="59"/>
      <c r="V534" s="59"/>
    </row>
    <row r="535" spans="5:22">
      <c r="E535" s="61"/>
      <c r="P535" s="59"/>
      <c r="Q535" s="59"/>
      <c r="R535" s="59"/>
      <c r="T535" s="59"/>
      <c r="U535" s="59"/>
      <c r="V535" s="59"/>
    </row>
    <row r="536" spans="5:22">
      <c r="E536" s="61"/>
      <c r="P536" s="59"/>
      <c r="Q536" s="59"/>
      <c r="R536" s="59"/>
      <c r="T536" s="59"/>
      <c r="U536" s="59"/>
      <c r="V536" s="59"/>
    </row>
    <row r="537" spans="5:22">
      <c r="E537" s="61"/>
      <c r="P537" s="59"/>
      <c r="Q537" s="59"/>
      <c r="R537" s="59"/>
      <c r="T537" s="59"/>
      <c r="U537" s="59"/>
      <c r="V537" s="59"/>
    </row>
    <row r="538" spans="5:22">
      <c r="E538" s="61"/>
      <c r="P538" s="59"/>
      <c r="Q538" s="59"/>
      <c r="R538" s="59"/>
      <c r="T538" s="59"/>
      <c r="U538" s="59"/>
      <c r="V538" s="59"/>
    </row>
    <row r="539" spans="5:22">
      <c r="E539" s="61"/>
      <c r="P539" s="59"/>
      <c r="Q539" s="59"/>
      <c r="R539" s="59"/>
      <c r="T539" s="59"/>
      <c r="U539" s="59"/>
      <c r="V539" s="59"/>
    </row>
    <row r="540" spans="5:22">
      <c r="E540" s="61"/>
      <c r="P540" s="59"/>
      <c r="Q540" s="59"/>
      <c r="R540" s="59"/>
      <c r="T540" s="59"/>
      <c r="U540" s="59"/>
      <c r="V540" s="59"/>
    </row>
    <row r="541" spans="5:22">
      <c r="E541" s="61"/>
      <c r="P541" s="59"/>
      <c r="Q541" s="59"/>
      <c r="R541" s="59"/>
      <c r="T541" s="59"/>
      <c r="U541" s="59"/>
      <c r="V541" s="59"/>
    </row>
    <row r="542" spans="5:22">
      <c r="E542" s="61"/>
      <c r="P542" s="59"/>
      <c r="Q542" s="59"/>
      <c r="R542" s="59"/>
      <c r="T542" s="59"/>
      <c r="U542" s="59"/>
      <c r="V542" s="59"/>
    </row>
    <row r="543" spans="5:22">
      <c r="E543" s="61"/>
      <c r="P543" s="59"/>
      <c r="Q543" s="59"/>
      <c r="R543" s="59"/>
      <c r="T543" s="59"/>
      <c r="U543" s="59"/>
      <c r="V543" s="59"/>
    </row>
    <row r="544" spans="5:22">
      <c r="E544" s="61"/>
      <c r="P544" s="59"/>
      <c r="Q544" s="59"/>
      <c r="R544" s="59"/>
      <c r="T544" s="59"/>
      <c r="U544" s="59"/>
      <c r="V544" s="59"/>
    </row>
    <row r="545" spans="5:22">
      <c r="E545" s="61"/>
      <c r="P545" s="59"/>
      <c r="Q545" s="59"/>
      <c r="R545" s="59"/>
      <c r="T545" s="59"/>
      <c r="U545" s="59"/>
      <c r="V545" s="59"/>
    </row>
    <row r="546" spans="5:22">
      <c r="E546" s="61"/>
      <c r="P546" s="59"/>
      <c r="Q546" s="59"/>
      <c r="R546" s="59"/>
      <c r="T546" s="59"/>
      <c r="U546" s="59"/>
      <c r="V546" s="59"/>
    </row>
    <row r="547" spans="5:22">
      <c r="E547" s="61"/>
      <c r="P547" s="59"/>
      <c r="Q547" s="59"/>
      <c r="R547" s="59"/>
      <c r="T547" s="59"/>
      <c r="U547" s="59"/>
      <c r="V547" s="59"/>
    </row>
    <row r="548" spans="5:22">
      <c r="E548" s="61"/>
      <c r="P548" s="59"/>
      <c r="Q548" s="59"/>
      <c r="R548" s="59"/>
      <c r="T548" s="59"/>
      <c r="U548" s="59"/>
      <c r="V548" s="59"/>
    </row>
    <row r="549" spans="5:22">
      <c r="E549" s="61"/>
      <c r="P549" s="59"/>
      <c r="Q549" s="59"/>
      <c r="R549" s="59"/>
      <c r="T549" s="59"/>
      <c r="U549" s="59"/>
      <c r="V549" s="59"/>
    </row>
    <row r="550" spans="5:22">
      <c r="E550" s="61"/>
      <c r="P550" s="59"/>
      <c r="Q550" s="59"/>
      <c r="R550" s="59"/>
      <c r="T550" s="59"/>
      <c r="U550" s="59"/>
      <c r="V550" s="59"/>
    </row>
    <row r="551" spans="5:22">
      <c r="E551" s="61"/>
      <c r="P551" s="59"/>
      <c r="Q551" s="59"/>
      <c r="R551" s="59"/>
      <c r="T551" s="59"/>
      <c r="U551" s="59"/>
      <c r="V551" s="59"/>
    </row>
    <row r="552" spans="5:22">
      <c r="E552" s="61"/>
      <c r="P552" s="59"/>
      <c r="Q552" s="59"/>
      <c r="R552" s="59"/>
      <c r="T552" s="59"/>
      <c r="U552" s="59"/>
      <c r="V552" s="59"/>
    </row>
    <row r="553" spans="5:22">
      <c r="E553" s="61"/>
      <c r="P553" s="59"/>
      <c r="Q553" s="59"/>
      <c r="R553" s="59"/>
      <c r="T553" s="59"/>
      <c r="U553" s="59"/>
      <c r="V553" s="59"/>
    </row>
    <row r="554" spans="5:22">
      <c r="E554" s="61"/>
      <c r="P554" s="59"/>
      <c r="Q554" s="59"/>
      <c r="R554" s="59"/>
      <c r="T554" s="59"/>
      <c r="U554" s="59"/>
      <c r="V554" s="59"/>
    </row>
    <row r="555" spans="5:22">
      <c r="E555" s="61"/>
      <c r="P555" s="59"/>
      <c r="Q555" s="59"/>
      <c r="R555" s="59"/>
      <c r="T555" s="59"/>
      <c r="U555" s="59"/>
      <c r="V555" s="59"/>
    </row>
    <row r="556" spans="5:22">
      <c r="E556" s="61"/>
      <c r="P556" s="59"/>
      <c r="Q556" s="59"/>
      <c r="R556" s="59"/>
      <c r="T556" s="59"/>
      <c r="U556" s="59"/>
      <c r="V556" s="59"/>
    </row>
    <row r="557" spans="5:22">
      <c r="E557" s="61"/>
      <c r="P557" s="59"/>
      <c r="Q557" s="59"/>
      <c r="R557" s="59"/>
      <c r="T557" s="59"/>
      <c r="U557" s="59"/>
      <c r="V557" s="59"/>
    </row>
    <row r="558" spans="5:22">
      <c r="E558" s="61"/>
      <c r="P558" s="59"/>
      <c r="Q558" s="59"/>
      <c r="R558" s="59"/>
      <c r="T558" s="59"/>
      <c r="U558" s="59"/>
      <c r="V558" s="59"/>
    </row>
    <row r="559" spans="5:22">
      <c r="E559" s="61"/>
      <c r="P559" s="59"/>
      <c r="Q559" s="59"/>
      <c r="R559" s="59"/>
      <c r="T559" s="59"/>
      <c r="U559" s="59"/>
      <c r="V559" s="59"/>
    </row>
    <row r="560" spans="5:22">
      <c r="E560" s="61"/>
      <c r="P560" s="59"/>
      <c r="Q560" s="59"/>
      <c r="R560" s="59"/>
      <c r="T560" s="59"/>
      <c r="U560" s="59"/>
      <c r="V560" s="59"/>
    </row>
    <row r="561" spans="5:22">
      <c r="E561" s="61"/>
      <c r="P561" s="59"/>
      <c r="Q561" s="59"/>
      <c r="R561" s="59"/>
      <c r="T561" s="59"/>
      <c r="U561" s="59"/>
      <c r="V561" s="59"/>
    </row>
    <row r="562" spans="5:22">
      <c r="E562" s="61"/>
      <c r="P562" s="59"/>
      <c r="Q562" s="59"/>
      <c r="R562" s="59"/>
      <c r="T562" s="59"/>
      <c r="U562" s="59"/>
      <c r="V562" s="59"/>
    </row>
    <row r="563" spans="5:22">
      <c r="E563" s="61"/>
      <c r="P563" s="59"/>
      <c r="Q563" s="59"/>
      <c r="R563" s="59"/>
      <c r="T563" s="59"/>
      <c r="U563" s="59"/>
      <c r="V563" s="59"/>
    </row>
    <row r="564" spans="5:22">
      <c r="E564" s="61"/>
      <c r="P564" s="59"/>
      <c r="Q564" s="59"/>
      <c r="R564" s="59"/>
      <c r="T564" s="59"/>
      <c r="U564" s="59"/>
      <c r="V564" s="59"/>
    </row>
    <row r="565" spans="5:22">
      <c r="E565" s="61"/>
      <c r="P565" s="59"/>
      <c r="Q565" s="59"/>
      <c r="R565" s="59"/>
      <c r="T565" s="59"/>
      <c r="U565" s="59"/>
      <c r="V565" s="59"/>
    </row>
    <row r="566" spans="5:22">
      <c r="E566" s="61"/>
      <c r="P566" s="59"/>
      <c r="Q566" s="59"/>
      <c r="R566" s="59"/>
      <c r="T566" s="59"/>
      <c r="U566" s="59"/>
      <c r="V566" s="59"/>
    </row>
    <row r="567" spans="5:22">
      <c r="E567" s="61"/>
      <c r="P567" s="59"/>
      <c r="Q567" s="59"/>
      <c r="R567" s="59"/>
      <c r="T567" s="59"/>
      <c r="U567" s="59"/>
      <c r="V567" s="59"/>
    </row>
    <row r="568" spans="5:22">
      <c r="E568" s="61"/>
      <c r="P568" s="59"/>
      <c r="Q568" s="59"/>
      <c r="R568" s="59"/>
      <c r="T568" s="59"/>
      <c r="U568" s="59"/>
      <c r="V568" s="59"/>
    </row>
    <row r="569" spans="5:22">
      <c r="E569" s="61"/>
      <c r="P569" s="59"/>
      <c r="Q569" s="59"/>
      <c r="R569" s="59"/>
      <c r="T569" s="59"/>
      <c r="U569" s="59"/>
      <c r="V569" s="59"/>
    </row>
    <row r="570" spans="5:22">
      <c r="E570" s="61"/>
      <c r="P570" s="59"/>
      <c r="Q570" s="59"/>
      <c r="R570" s="59"/>
      <c r="T570" s="59"/>
      <c r="U570" s="59"/>
      <c r="V570" s="59"/>
    </row>
    <row r="571" spans="5:22">
      <c r="E571" s="61"/>
      <c r="P571" s="59"/>
      <c r="Q571" s="59"/>
      <c r="R571" s="59"/>
      <c r="T571" s="59"/>
      <c r="U571" s="59"/>
      <c r="V571" s="59"/>
    </row>
    <row r="572" spans="5:22">
      <c r="E572" s="61"/>
      <c r="P572" s="59"/>
      <c r="Q572" s="59"/>
      <c r="R572" s="59"/>
      <c r="T572" s="59"/>
      <c r="U572" s="59"/>
      <c r="V572" s="59"/>
    </row>
    <row r="573" spans="5:22">
      <c r="E573" s="61"/>
      <c r="P573" s="59"/>
      <c r="Q573" s="59"/>
      <c r="R573" s="59"/>
      <c r="T573" s="59"/>
      <c r="U573" s="59"/>
      <c r="V573" s="59"/>
    </row>
    <row r="574" spans="5:22">
      <c r="E574" s="61"/>
      <c r="P574" s="59"/>
      <c r="Q574" s="59"/>
      <c r="R574" s="59"/>
      <c r="T574" s="59"/>
      <c r="U574" s="59"/>
      <c r="V574" s="59"/>
    </row>
    <row r="575" spans="5:22">
      <c r="E575" s="61"/>
      <c r="P575" s="59"/>
      <c r="Q575" s="59"/>
      <c r="R575" s="59"/>
      <c r="T575" s="59"/>
      <c r="U575" s="59"/>
      <c r="V575" s="59"/>
    </row>
    <row r="576" spans="5:22">
      <c r="E576" s="61"/>
      <c r="P576" s="59"/>
      <c r="Q576" s="59"/>
      <c r="R576" s="59"/>
      <c r="T576" s="59"/>
      <c r="U576" s="59"/>
      <c r="V576" s="59"/>
    </row>
    <row r="577" spans="5:22">
      <c r="E577" s="61"/>
      <c r="P577" s="59"/>
      <c r="Q577" s="59"/>
      <c r="R577" s="59"/>
      <c r="T577" s="59"/>
      <c r="U577" s="59"/>
      <c r="V577" s="59"/>
    </row>
    <row r="578" spans="5:22">
      <c r="E578" s="61"/>
      <c r="P578" s="59"/>
      <c r="Q578" s="59"/>
      <c r="R578" s="59"/>
      <c r="T578" s="59"/>
      <c r="U578" s="59"/>
      <c r="V578" s="59"/>
    </row>
    <row r="579" spans="5:22">
      <c r="E579" s="61"/>
      <c r="P579" s="59"/>
      <c r="Q579" s="59"/>
      <c r="R579" s="59"/>
      <c r="T579" s="59"/>
      <c r="U579" s="59"/>
      <c r="V579" s="59"/>
    </row>
    <row r="580" spans="5:22">
      <c r="E580" s="61"/>
      <c r="P580" s="59"/>
      <c r="Q580" s="59"/>
      <c r="R580" s="59"/>
      <c r="T580" s="59"/>
      <c r="U580" s="59"/>
      <c r="V580" s="59"/>
    </row>
    <row r="581" spans="5:22">
      <c r="E581" s="61"/>
      <c r="P581" s="59"/>
      <c r="Q581" s="59"/>
      <c r="R581" s="59"/>
      <c r="T581" s="59"/>
      <c r="U581" s="59"/>
      <c r="V581" s="59"/>
    </row>
    <row r="582" spans="5:22">
      <c r="E582" s="61"/>
      <c r="P582" s="59"/>
      <c r="Q582" s="59"/>
      <c r="R582" s="59"/>
      <c r="T582" s="59"/>
      <c r="U582" s="59"/>
      <c r="V582" s="59"/>
    </row>
    <row r="583" spans="5:22">
      <c r="E583" s="61"/>
      <c r="P583" s="59"/>
      <c r="Q583" s="59"/>
      <c r="R583" s="59"/>
      <c r="T583" s="59"/>
      <c r="U583" s="59"/>
      <c r="V583" s="59"/>
    </row>
    <row r="584" spans="5:22">
      <c r="E584" s="61"/>
      <c r="P584" s="59"/>
      <c r="Q584" s="59"/>
      <c r="R584" s="59"/>
      <c r="T584" s="59"/>
      <c r="U584" s="59"/>
      <c r="V584" s="59"/>
    </row>
    <row r="585" spans="5:22">
      <c r="E585" s="61"/>
      <c r="P585" s="59"/>
      <c r="Q585" s="59"/>
      <c r="R585" s="59"/>
      <c r="T585" s="59"/>
      <c r="U585" s="59"/>
      <c r="V585" s="59"/>
    </row>
    <row r="586" spans="5:22">
      <c r="E586" s="61"/>
      <c r="P586" s="59"/>
      <c r="Q586" s="59"/>
      <c r="R586" s="59"/>
      <c r="T586" s="59"/>
      <c r="U586" s="59"/>
      <c r="V586" s="59"/>
    </row>
    <row r="587" spans="5:22">
      <c r="E587" s="61"/>
      <c r="P587" s="59"/>
      <c r="Q587" s="59"/>
      <c r="R587" s="59"/>
      <c r="T587" s="59"/>
      <c r="U587" s="59"/>
      <c r="V587" s="59"/>
    </row>
    <row r="588" spans="5:22">
      <c r="E588" s="61"/>
      <c r="P588" s="59"/>
      <c r="Q588" s="59"/>
      <c r="R588" s="59"/>
      <c r="T588" s="59"/>
      <c r="U588" s="59"/>
      <c r="V588" s="59"/>
    </row>
    <row r="589" spans="5:22">
      <c r="E589" s="61"/>
      <c r="P589" s="59"/>
      <c r="Q589" s="59"/>
      <c r="R589" s="59"/>
      <c r="T589" s="59"/>
      <c r="U589" s="59"/>
      <c r="V589" s="59"/>
    </row>
    <row r="590" spans="5:22">
      <c r="E590" s="61"/>
      <c r="P590" s="59"/>
      <c r="Q590" s="59"/>
      <c r="R590" s="59"/>
      <c r="T590" s="59"/>
      <c r="U590" s="59"/>
      <c r="V590" s="59"/>
    </row>
    <row r="591" spans="5:22">
      <c r="E591" s="61"/>
      <c r="P591" s="59"/>
      <c r="Q591" s="59"/>
      <c r="R591" s="59"/>
      <c r="T591" s="59"/>
      <c r="U591" s="59"/>
      <c r="V591" s="59"/>
    </row>
    <row r="592" spans="5:22">
      <c r="E592" s="61"/>
      <c r="P592" s="59"/>
      <c r="Q592" s="59"/>
      <c r="R592" s="59"/>
      <c r="T592" s="59"/>
      <c r="U592" s="59"/>
      <c r="V592" s="59"/>
    </row>
    <row r="593" spans="5:22">
      <c r="E593" s="61"/>
      <c r="P593" s="59"/>
      <c r="Q593" s="59"/>
      <c r="R593" s="59"/>
      <c r="T593" s="59"/>
      <c r="U593" s="59"/>
      <c r="V593" s="59"/>
    </row>
    <row r="594" spans="5:22">
      <c r="E594" s="61"/>
      <c r="P594" s="59"/>
      <c r="Q594" s="59"/>
      <c r="R594" s="59"/>
      <c r="T594" s="59"/>
      <c r="U594" s="59"/>
      <c r="V594" s="59"/>
    </row>
    <row r="595" spans="5:22">
      <c r="E595" s="61"/>
      <c r="P595" s="59"/>
      <c r="Q595" s="59"/>
      <c r="R595" s="59"/>
      <c r="T595" s="59"/>
      <c r="U595" s="59"/>
      <c r="V595" s="59"/>
    </row>
    <row r="596" spans="5:22">
      <c r="E596" s="61"/>
      <c r="P596" s="59"/>
      <c r="Q596" s="59"/>
      <c r="R596" s="59"/>
      <c r="T596" s="59"/>
      <c r="U596" s="59"/>
      <c r="V596" s="59"/>
    </row>
    <row r="597" spans="5:22">
      <c r="E597" s="61"/>
      <c r="P597" s="59"/>
      <c r="Q597" s="59"/>
      <c r="R597" s="59"/>
      <c r="T597" s="59"/>
      <c r="U597" s="59"/>
      <c r="V597" s="59"/>
    </row>
    <row r="598" spans="5:22">
      <c r="E598" s="61"/>
      <c r="P598" s="59"/>
      <c r="Q598" s="59"/>
      <c r="R598" s="59"/>
      <c r="T598" s="59"/>
      <c r="U598" s="59"/>
      <c r="V598" s="59"/>
    </row>
    <row r="599" spans="5:22">
      <c r="E599" s="61"/>
      <c r="P599" s="59"/>
      <c r="Q599" s="59"/>
      <c r="R599" s="59"/>
      <c r="T599" s="59"/>
      <c r="U599" s="59"/>
      <c r="V599" s="59"/>
    </row>
    <row r="600" spans="5:22">
      <c r="E600" s="61"/>
      <c r="P600" s="59"/>
      <c r="Q600" s="59"/>
      <c r="R600" s="59"/>
      <c r="T600" s="59"/>
      <c r="U600" s="59"/>
      <c r="V600" s="59"/>
    </row>
    <row r="601" spans="5:22">
      <c r="E601" s="61"/>
      <c r="P601" s="59"/>
      <c r="Q601" s="59"/>
      <c r="R601" s="59"/>
      <c r="T601" s="59"/>
      <c r="U601" s="59"/>
      <c r="V601" s="59"/>
    </row>
    <row r="602" spans="5:22">
      <c r="E602" s="61"/>
      <c r="P602" s="59"/>
      <c r="Q602" s="59"/>
      <c r="R602" s="59"/>
      <c r="T602" s="59"/>
      <c r="U602" s="59"/>
      <c r="V602" s="59"/>
    </row>
    <row r="603" spans="5:22">
      <c r="E603" s="61"/>
      <c r="P603" s="59"/>
      <c r="Q603" s="59"/>
      <c r="R603" s="59"/>
      <c r="T603" s="59"/>
      <c r="U603" s="59"/>
      <c r="V603" s="59"/>
    </row>
    <row r="604" spans="5:22">
      <c r="E604" s="61"/>
      <c r="P604" s="59"/>
      <c r="Q604" s="59"/>
      <c r="R604" s="59"/>
      <c r="T604" s="59"/>
      <c r="U604" s="59"/>
      <c r="V604" s="59"/>
    </row>
    <row r="605" spans="5:22">
      <c r="E605" s="61"/>
      <c r="P605" s="59"/>
      <c r="Q605" s="59"/>
      <c r="R605" s="59"/>
      <c r="T605" s="59"/>
      <c r="U605" s="59"/>
      <c r="V605" s="59"/>
    </row>
    <row r="606" spans="5:22">
      <c r="E606" s="61"/>
      <c r="P606" s="59"/>
      <c r="Q606" s="59"/>
      <c r="R606" s="59"/>
      <c r="T606" s="59"/>
      <c r="U606" s="59"/>
      <c r="V606" s="59"/>
    </row>
    <row r="607" spans="5:22">
      <c r="E607" s="61"/>
      <c r="P607" s="59"/>
      <c r="Q607" s="59"/>
      <c r="R607" s="59"/>
      <c r="T607" s="59"/>
      <c r="U607" s="59"/>
      <c r="V607" s="59"/>
    </row>
    <row r="608" spans="5:22">
      <c r="E608" s="61"/>
      <c r="P608" s="59"/>
      <c r="Q608" s="59"/>
      <c r="R608" s="59"/>
      <c r="T608" s="59"/>
      <c r="U608" s="59"/>
      <c r="V608" s="59"/>
    </row>
    <row r="609" spans="5:22">
      <c r="E609" s="61"/>
      <c r="P609" s="59"/>
      <c r="Q609" s="59"/>
      <c r="R609" s="59"/>
      <c r="T609" s="59"/>
      <c r="U609" s="59"/>
      <c r="V609" s="59"/>
    </row>
    <row r="610" spans="5:22">
      <c r="E610" s="61"/>
      <c r="P610" s="59"/>
      <c r="Q610" s="59"/>
      <c r="R610" s="59"/>
      <c r="T610" s="59"/>
      <c r="U610" s="59"/>
      <c r="V610" s="59"/>
    </row>
    <row r="611" spans="5:22">
      <c r="E611" s="61"/>
      <c r="P611" s="59"/>
      <c r="Q611" s="59"/>
      <c r="R611" s="59"/>
      <c r="T611" s="59"/>
      <c r="U611" s="59"/>
      <c r="V611" s="59"/>
    </row>
    <row r="612" spans="5:22">
      <c r="E612" s="61"/>
      <c r="P612" s="59"/>
      <c r="Q612" s="59"/>
      <c r="R612" s="59"/>
      <c r="T612" s="59"/>
      <c r="U612" s="59"/>
      <c r="V612" s="59"/>
    </row>
    <row r="613" spans="5:22">
      <c r="E613" s="61"/>
      <c r="P613" s="59"/>
      <c r="Q613" s="59"/>
      <c r="R613" s="59"/>
      <c r="T613" s="59"/>
      <c r="U613" s="59"/>
      <c r="V613" s="59"/>
    </row>
    <row r="614" spans="5:22">
      <c r="E614" s="61"/>
      <c r="P614" s="59"/>
      <c r="Q614" s="59"/>
      <c r="R614" s="59"/>
      <c r="T614" s="59"/>
      <c r="U614" s="59"/>
      <c r="V614" s="59"/>
    </row>
    <row r="615" spans="5:22">
      <c r="E615" s="61"/>
      <c r="P615" s="59"/>
      <c r="Q615" s="59"/>
      <c r="R615" s="59"/>
      <c r="T615" s="59"/>
      <c r="U615" s="59"/>
      <c r="V615" s="59"/>
    </row>
    <row r="616" spans="5:22">
      <c r="E616" s="61"/>
      <c r="P616" s="59"/>
      <c r="Q616" s="59"/>
      <c r="R616" s="59"/>
      <c r="T616" s="59"/>
      <c r="U616" s="59"/>
      <c r="V616" s="59"/>
    </row>
    <row r="617" spans="5:22">
      <c r="E617" s="61"/>
      <c r="P617" s="59"/>
      <c r="Q617" s="59"/>
      <c r="R617" s="59"/>
      <c r="T617" s="59"/>
      <c r="U617" s="59"/>
      <c r="V617" s="59"/>
    </row>
    <row r="618" spans="5:22">
      <c r="E618" s="61"/>
      <c r="P618" s="59"/>
      <c r="Q618" s="59"/>
      <c r="R618" s="59"/>
      <c r="T618" s="59"/>
      <c r="U618" s="59"/>
      <c r="V618" s="59"/>
    </row>
    <row r="619" spans="5:22">
      <c r="E619" s="61"/>
      <c r="P619" s="59"/>
      <c r="Q619" s="59"/>
      <c r="R619" s="59"/>
      <c r="T619" s="59"/>
      <c r="U619" s="59"/>
      <c r="V619" s="59"/>
    </row>
    <row r="620" spans="5:22">
      <c r="E620" s="61"/>
      <c r="P620" s="59"/>
      <c r="Q620" s="59"/>
      <c r="R620" s="59"/>
      <c r="T620" s="59"/>
      <c r="U620" s="59"/>
      <c r="V620" s="59"/>
    </row>
    <row r="621" spans="5:22">
      <c r="E621" s="61"/>
      <c r="P621" s="59"/>
      <c r="Q621" s="59"/>
      <c r="R621" s="59"/>
      <c r="T621" s="59"/>
      <c r="U621" s="59"/>
      <c r="V621" s="59"/>
    </row>
    <row r="622" spans="5:22">
      <c r="E622" s="61"/>
      <c r="P622" s="59"/>
      <c r="Q622" s="59"/>
      <c r="R622" s="59"/>
      <c r="T622" s="59"/>
      <c r="U622" s="59"/>
      <c r="V622" s="59"/>
    </row>
    <row r="623" spans="5:22">
      <c r="E623" s="61"/>
      <c r="P623" s="59"/>
      <c r="Q623" s="59"/>
      <c r="R623" s="59"/>
      <c r="T623" s="59"/>
      <c r="U623" s="59"/>
      <c r="V623" s="59"/>
    </row>
    <row r="624" spans="5:22">
      <c r="E624" s="61"/>
      <c r="P624" s="59"/>
      <c r="Q624" s="59"/>
      <c r="R624" s="59"/>
      <c r="T624" s="59"/>
      <c r="U624" s="59"/>
      <c r="V624" s="59"/>
    </row>
    <row r="625" spans="5:22">
      <c r="E625" s="61"/>
      <c r="P625" s="59"/>
      <c r="Q625" s="59"/>
      <c r="R625" s="59"/>
      <c r="T625" s="59"/>
      <c r="U625" s="59"/>
      <c r="V625" s="59"/>
    </row>
    <row r="626" spans="5:22">
      <c r="E626" s="61"/>
      <c r="P626" s="59"/>
      <c r="Q626" s="59"/>
      <c r="R626" s="59"/>
      <c r="T626" s="59"/>
      <c r="U626" s="59"/>
      <c r="V626" s="59"/>
    </row>
    <row r="627" spans="5:22">
      <c r="E627" s="61"/>
      <c r="P627" s="59"/>
      <c r="Q627" s="59"/>
      <c r="R627" s="59"/>
      <c r="T627" s="59"/>
      <c r="U627" s="59"/>
      <c r="V627" s="59"/>
    </row>
    <row r="628" spans="5:22">
      <c r="E628" s="61"/>
      <c r="P628" s="59"/>
      <c r="Q628" s="59"/>
      <c r="R628" s="59"/>
      <c r="T628" s="59"/>
      <c r="U628" s="59"/>
      <c r="V628" s="59"/>
    </row>
    <row r="629" spans="5:22">
      <c r="E629" s="61"/>
      <c r="P629" s="59"/>
      <c r="Q629" s="59"/>
      <c r="R629" s="59"/>
      <c r="T629" s="59"/>
      <c r="U629" s="59"/>
      <c r="V629" s="59"/>
    </row>
    <row r="630" spans="5:22">
      <c r="E630" s="61"/>
      <c r="P630" s="59"/>
      <c r="Q630" s="59"/>
      <c r="R630" s="59"/>
      <c r="T630" s="59"/>
      <c r="U630" s="59"/>
      <c r="V630" s="59"/>
    </row>
    <row r="631" spans="5:22">
      <c r="E631" s="61"/>
      <c r="P631" s="59"/>
      <c r="Q631" s="59"/>
      <c r="R631" s="59"/>
      <c r="T631" s="59"/>
      <c r="U631" s="59"/>
      <c r="V631" s="59"/>
    </row>
    <row r="632" spans="5:22">
      <c r="E632" s="61"/>
      <c r="P632" s="59"/>
      <c r="Q632" s="59"/>
      <c r="R632" s="59"/>
      <c r="T632" s="59"/>
      <c r="U632" s="59"/>
      <c r="V632" s="59"/>
    </row>
    <row r="633" spans="5:22">
      <c r="E633" s="61"/>
      <c r="P633" s="59"/>
      <c r="Q633" s="59"/>
      <c r="R633" s="59"/>
      <c r="T633" s="59"/>
      <c r="U633" s="59"/>
      <c r="V633" s="59"/>
    </row>
    <row r="634" spans="5:22">
      <c r="E634" s="61"/>
      <c r="P634" s="59"/>
      <c r="Q634" s="59"/>
      <c r="R634" s="59"/>
      <c r="T634" s="59"/>
      <c r="U634" s="59"/>
      <c r="V634" s="59"/>
    </row>
    <row r="635" spans="5:22">
      <c r="E635" s="61"/>
      <c r="P635" s="59"/>
      <c r="Q635" s="59"/>
      <c r="R635" s="59"/>
      <c r="T635" s="59"/>
      <c r="U635" s="59"/>
      <c r="V635" s="59"/>
    </row>
    <row r="636" spans="5:22">
      <c r="E636" s="61"/>
      <c r="P636" s="59"/>
      <c r="Q636" s="59"/>
      <c r="R636" s="59"/>
      <c r="T636" s="59"/>
      <c r="U636" s="59"/>
      <c r="V636" s="59"/>
    </row>
    <row r="637" spans="5:22">
      <c r="E637" s="61"/>
      <c r="P637" s="59"/>
      <c r="Q637" s="59"/>
      <c r="R637" s="59"/>
      <c r="T637" s="59"/>
      <c r="U637" s="59"/>
      <c r="V637" s="59"/>
    </row>
    <row r="638" spans="5:22">
      <c r="E638" s="61"/>
      <c r="P638" s="59"/>
      <c r="Q638" s="59"/>
      <c r="R638" s="59"/>
      <c r="T638" s="59"/>
      <c r="U638" s="59"/>
      <c r="V638" s="59"/>
    </row>
    <row r="639" spans="5:22">
      <c r="E639" s="61"/>
      <c r="P639" s="59"/>
      <c r="Q639" s="59"/>
      <c r="R639" s="59"/>
      <c r="T639" s="59"/>
      <c r="U639" s="59"/>
      <c r="V639" s="59"/>
    </row>
    <row r="640" spans="5:22">
      <c r="E640" s="61"/>
      <c r="P640" s="59"/>
      <c r="Q640" s="59"/>
      <c r="R640" s="59"/>
      <c r="T640" s="59"/>
      <c r="U640" s="59"/>
      <c r="V640" s="59"/>
    </row>
    <row r="641" spans="5:22">
      <c r="E641" s="61"/>
      <c r="P641" s="59"/>
      <c r="Q641" s="59"/>
      <c r="R641" s="59"/>
      <c r="T641" s="59"/>
      <c r="U641" s="59"/>
      <c r="V641" s="59"/>
    </row>
    <row r="642" spans="5:22">
      <c r="E642" s="61"/>
      <c r="P642" s="59"/>
      <c r="Q642" s="59"/>
      <c r="R642" s="59"/>
      <c r="T642" s="59"/>
      <c r="U642" s="59"/>
      <c r="V642" s="59"/>
    </row>
    <row r="643" spans="5:22">
      <c r="E643" s="61"/>
      <c r="P643" s="59"/>
      <c r="Q643" s="59"/>
      <c r="R643" s="59"/>
      <c r="T643" s="59"/>
      <c r="U643" s="59"/>
      <c r="V643" s="59"/>
    </row>
    <row r="644" spans="5:22">
      <c r="E644" s="61"/>
      <c r="P644" s="59"/>
      <c r="Q644" s="59"/>
      <c r="R644" s="59"/>
      <c r="T644" s="59"/>
      <c r="U644" s="59"/>
      <c r="V644" s="59"/>
    </row>
    <row r="645" spans="5:22">
      <c r="E645" s="61"/>
      <c r="P645" s="59"/>
      <c r="Q645" s="59"/>
      <c r="R645" s="59"/>
      <c r="T645" s="59"/>
      <c r="U645" s="59"/>
      <c r="V645" s="59"/>
    </row>
    <row r="646" spans="5:22">
      <c r="E646" s="61"/>
      <c r="P646" s="59"/>
      <c r="Q646" s="59"/>
      <c r="R646" s="59"/>
      <c r="T646" s="59"/>
      <c r="U646" s="59"/>
      <c r="V646" s="59"/>
    </row>
    <row r="647" spans="5:22">
      <c r="E647" s="61"/>
      <c r="P647" s="59"/>
      <c r="Q647" s="59"/>
      <c r="R647" s="59"/>
      <c r="T647" s="59"/>
      <c r="U647" s="59"/>
      <c r="V647" s="59"/>
    </row>
    <row r="648" spans="5:22">
      <c r="E648" s="61"/>
      <c r="P648" s="59"/>
      <c r="Q648" s="59"/>
      <c r="R648" s="59"/>
      <c r="T648" s="59"/>
      <c r="U648" s="59"/>
      <c r="V648" s="59"/>
    </row>
    <row r="649" spans="5:22">
      <c r="E649" s="61"/>
      <c r="P649" s="59"/>
      <c r="Q649" s="59"/>
      <c r="R649" s="59"/>
      <c r="T649" s="59"/>
      <c r="U649" s="59"/>
      <c r="V649" s="59"/>
    </row>
    <row r="650" spans="5:22">
      <c r="E650" s="61"/>
      <c r="P650" s="59"/>
      <c r="Q650" s="59"/>
      <c r="R650" s="59"/>
      <c r="T650" s="59"/>
      <c r="U650" s="59"/>
      <c r="V650" s="59"/>
    </row>
    <row r="651" spans="5:22">
      <c r="E651" s="61"/>
      <c r="P651" s="59"/>
      <c r="Q651" s="59"/>
      <c r="R651" s="59"/>
      <c r="T651" s="59"/>
      <c r="U651" s="59"/>
      <c r="V651" s="59"/>
    </row>
    <row r="652" spans="5:22">
      <c r="E652" s="61"/>
      <c r="P652" s="59"/>
      <c r="Q652" s="59"/>
      <c r="R652" s="59"/>
      <c r="T652" s="59"/>
      <c r="U652" s="59"/>
      <c r="V652" s="59"/>
    </row>
    <row r="653" spans="5:22">
      <c r="E653" s="61"/>
      <c r="P653" s="59"/>
      <c r="Q653" s="59"/>
      <c r="R653" s="59"/>
      <c r="T653" s="59"/>
      <c r="U653" s="59"/>
      <c r="V653" s="59"/>
    </row>
    <row r="654" spans="5:22">
      <c r="E654" s="61"/>
      <c r="P654" s="59"/>
      <c r="Q654" s="59"/>
      <c r="R654" s="59"/>
      <c r="T654" s="59"/>
      <c r="U654" s="59"/>
      <c r="V654" s="59"/>
    </row>
    <row r="655" spans="5:22">
      <c r="E655" s="61"/>
      <c r="P655" s="59"/>
      <c r="Q655" s="59"/>
      <c r="R655" s="59"/>
      <c r="T655" s="59"/>
      <c r="U655" s="59"/>
      <c r="V655" s="59"/>
    </row>
    <row r="656" spans="5:22">
      <c r="E656" s="61"/>
      <c r="P656" s="59"/>
      <c r="Q656" s="59"/>
      <c r="R656" s="59"/>
      <c r="T656" s="59"/>
      <c r="U656" s="59"/>
      <c r="V656" s="59"/>
    </row>
    <row r="657" spans="5:22">
      <c r="E657" s="61"/>
      <c r="P657" s="59"/>
      <c r="Q657" s="59"/>
      <c r="R657" s="59"/>
      <c r="T657" s="59"/>
      <c r="U657" s="59"/>
      <c r="V657" s="59"/>
    </row>
    <row r="658" spans="5:22">
      <c r="E658" s="61"/>
      <c r="P658" s="59"/>
      <c r="Q658" s="59"/>
      <c r="R658" s="59"/>
      <c r="T658" s="59"/>
      <c r="U658" s="59"/>
      <c r="V658" s="59"/>
    </row>
    <row r="659" spans="5:22">
      <c r="E659" s="61"/>
      <c r="P659" s="59"/>
      <c r="Q659" s="59"/>
      <c r="R659" s="59"/>
      <c r="T659" s="59"/>
      <c r="U659" s="59"/>
      <c r="V659" s="59"/>
    </row>
    <row r="660" spans="5:22">
      <c r="E660" s="61"/>
      <c r="P660" s="59"/>
      <c r="Q660" s="59"/>
      <c r="R660" s="59"/>
      <c r="T660" s="59"/>
      <c r="U660" s="59"/>
      <c r="V660" s="59"/>
    </row>
    <row r="661" spans="5:22">
      <c r="E661" s="61"/>
      <c r="P661" s="59"/>
      <c r="Q661" s="59"/>
      <c r="R661" s="59"/>
      <c r="T661" s="59"/>
      <c r="U661" s="59"/>
      <c r="V661" s="59"/>
    </row>
    <row r="662" spans="5:22">
      <c r="E662" s="61"/>
      <c r="P662" s="59"/>
      <c r="Q662" s="59"/>
      <c r="R662" s="59"/>
      <c r="T662" s="59"/>
      <c r="U662" s="59"/>
      <c r="V662" s="59"/>
    </row>
    <row r="663" spans="5:22">
      <c r="E663" s="61"/>
      <c r="P663" s="59"/>
      <c r="Q663" s="59"/>
      <c r="R663" s="59"/>
      <c r="T663" s="59"/>
      <c r="U663" s="59"/>
      <c r="V663" s="59"/>
    </row>
    <row r="664" spans="5:22">
      <c r="E664" s="61"/>
      <c r="P664" s="59"/>
      <c r="Q664" s="59"/>
      <c r="R664" s="59"/>
      <c r="T664" s="59"/>
      <c r="U664" s="59"/>
      <c r="V664" s="59"/>
    </row>
    <row r="665" spans="5:22">
      <c r="E665" s="61"/>
      <c r="P665" s="59"/>
      <c r="Q665" s="59"/>
      <c r="R665" s="59"/>
      <c r="T665" s="59"/>
      <c r="U665" s="59"/>
      <c r="V665" s="59"/>
    </row>
    <row r="666" spans="5:22">
      <c r="E666" s="61"/>
      <c r="P666" s="59"/>
      <c r="Q666" s="59"/>
      <c r="R666" s="59"/>
      <c r="T666" s="59"/>
      <c r="U666" s="59"/>
      <c r="V666" s="59"/>
    </row>
    <row r="667" spans="5:22">
      <c r="E667" s="61"/>
      <c r="P667" s="59"/>
      <c r="Q667" s="59"/>
      <c r="R667" s="59"/>
      <c r="T667" s="59"/>
      <c r="U667" s="59"/>
      <c r="V667" s="59"/>
    </row>
    <row r="668" spans="5:22">
      <c r="E668" s="61"/>
      <c r="P668" s="59"/>
      <c r="Q668" s="59"/>
      <c r="R668" s="59"/>
      <c r="T668" s="59"/>
      <c r="U668" s="59"/>
      <c r="V668" s="59"/>
    </row>
    <row r="669" spans="5:22">
      <c r="E669" s="61"/>
      <c r="P669" s="59"/>
      <c r="Q669" s="59"/>
      <c r="R669" s="59"/>
      <c r="T669" s="59"/>
      <c r="U669" s="59"/>
      <c r="V669" s="59"/>
    </row>
    <row r="670" spans="5:22">
      <c r="E670" s="61"/>
      <c r="P670" s="59"/>
      <c r="Q670" s="59"/>
      <c r="R670" s="59"/>
      <c r="T670" s="59"/>
      <c r="U670" s="59"/>
      <c r="V670" s="59"/>
    </row>
    <row r="671" spans="5:22">
      <c r="E671" s="61"/>
      <c r="P671" s="59"/>
      <c r="Q671" s="59"/>
      <c r="R671" s="59"/>
      <c r="T671" s="59"/>
      <c r="U671" s="59"/>
      <c r="V671" s="59"/>
    </row>
    <row r="672" spans="5:22">
      <c r="E672" s="61"/>
      <c r="P672" s="59"/>
      <c r="Q672" s="59"/>
      <c r="R672" s="59"/>
      <c r="T672" s="59"/>
      <c r="U672" s="59"/>
      <c r="V672" s="59"/>
    </row>
    <row r="673" spans="5:22">
      <c r="E673" s="61"/>
      <c r="P673" s="59"/>
      <c r="Q673" s="59"/>
      <c r="R673" s="59"/>
      <c r="T673" s="59"/>
      <c r="U673" s="59"/>
      <c r="V673" s="59"/>
    </row>
    <row r="674" spans="5:22">
      <c r="E674" s="61"/>
      <c r="P674" s="59"/>
      <c r="Q674" s="59"/>
      <c r="R674" s="59"/>
      <c r="T674" s="59"/>
      <c r="U674" s="59"/>
      <c r="V674" s="59"/>
    </row>
    <row r="675" spans="5:22">
      <c r="E675" s="61"/>
      <c r="P675" s="59"/>
      <c r="Q675" s="59"/>
      <c r="R675" s="59"/>
      <c r="T675" s="59"/>
      <c r="U675" s="59"/>
      <c r="V675" s="59"/>
    </row>
    <row r="676" spans="5:22">
      <c r="E676" s="61"/>
      <c r="P676" s="59"/>
      <c r="Q676" s="59"/>
      <c r="R676" s="59"/>
      <c r="T676" s="59"/>
      <c r="U676" s="59"/>
      <c r="V676" s="59"/>
    </row>
    <row r="677" spans="5:22">
      <c r="E677" s="61"/>
      <c r="P677" s="59"/>
      <c r="Q677" s="59"/>
      <c r="R677" s="59"/>
      <c r="T677" s="59"/>
      <c r="U677" s="59"/>
      <c r="V677" s="59"/>
    </row>
    <row r="678" spans="5:22">
      <c r="E678" s="61"/>
      <c r="P678" s="59"/>
      <c r="Q678" s="59"/>
      <c r="R678" s="59"/>
      <c r="T678" s="59"/>
      <c r="U678" s="59"/>
      <c r="V678" s="59"/>
    </row>
    <row r="679" spans="5:22">
      <c r="E679" s="61"/>
      <c r="P679" s="59"/>
      <c r="Q679" s="59"/>
      <c r="R679" s="59"/>
      <c r="T679" s="59"/>
      <c r="U679" s="59"/>
      <c r="V679" s="59"/>
    </row>
    <row r="680" spans="5:22">
      <c r="E680" s="61"/>
      <c r="P680" s="59"/>
      <c r="Q680" s="59"/>
      <c r="R680" s="59"/>
      <c r="T680" s="59"/>
      <c r="U680" s="59"/>
      <c r="V680" s="59"/>
    </row>
    <row r="681" spans="5:22">
      <c r="E681" s="61"/>
      <c r="P681" s="59"/>
      <c r="Q681" s="59"/>
      <c r="R681" s="59"/>
      <c r="T681" s="59"/>
      <c r="U681" s="59"/>
      <c r="V681" s="59"/>
    </row>
    <row r="682" spans="5:22">
      <c r="E682" s="61"/>
      <c r="P682" s="59"/>
      <c r="Q682" s="59"/>
      <c r="R682" s="59"/>
      <c r="T682" s="59"/>
      <c r="U682" s="59"/>
      <c r="V682" s="59"/>
    </row>
    <row r="683" spans="5:22">
      <c r="E683" s="61"/>
      <c r="P683" s="59"/>
      <c r="Q683" s="59"/>
      <c r="R683" s="59"/>
      <c r="T683" s="59"/>
      <c r="U683" s="59"/>
      <c r="V683" s="59"/>
    </row>
    <row r="684" spans="5:22">
      <c r="E684" s="61"/>
      <c r="P684" s="59"/>
      <c r="Q684" s="59"/>
      <c r="R684" s="59"/>
      <c r="T684" s="59"/>
      <c r="U684" s="59"/>
      <c r="V684" s="59"/>
    </row>
    <row r="685" spans="5:22">
      <c r="E685" s="61"/>
      <c r="P685" s="59"/>
      <c r="Q685" s="59"/>
      <c r="R685" s="59"/>
      <c r="T685" s="59"/>
      <c r="U685" s="59"/>
      <c r="V685" s="59"/>
    </row>
    <row r="686" spans="5:22">
      <c r="E686" s="61"/>
      <c r="P686" s="59"/>
      <c r="Q686" s="59"/>
      <c r="R686" s="59"/>
      <c r="T686" s="59"/>
      <c r="U686" s="59"/>
      <c r="V686" s="59"/>
    </row>
    <row r="687" spans="5:22">
      <c r="E687" s="61"/>
      <c r="P687" s="59"/>
      <c r="Q687" s="59"/>
      <c r="R687" s="59"/>
      <c r="T687" s="59"/>
      <c r="U687" s="59"/>
      <c r="V687" s="59"/>
    </row>
    <row r="688" spans="5:22">
      <c r="E688" s="61"/>
      <c r="P688" s="59"/>
      <c r="Q688" s="59"/>
      <c r="R688" s="59"/>
      <c r="T688" s="59"/>
      <c r="U688" s="59"/>
      <c r="V688" s="59"/>
    </row>
    <row r="689" spans="5:22">
      <c r="E689" s="61"/>
      <c r="P689" s="59"/>
      <c r="Q689" s="59"/>
      <c r="R689" s="59"/>
      <c r="T689" s="59"/>
      <c r="U689" s="59"/>
      <c r="V689" s="59"/>
    </row>
    <row r="690" spans="5:22">
      <c r="E690" s="61"/>
      <c r="P690" s="59"/>
      <c r="Q690" s="59"/>
      <c r="R690" s="59"/>
      <c r="T690" s="59"/>
      <c r="U690" s="59"/>
      <c r="V690" s="59"/>
    </row>
    <row r="691" spans="5:22">
      <c r="E691" s="61"/>
      <c r="P691" s="59"/>
      <c r="Q691" s="59"/>
      <c r="R691" s="59"/>
      <c r="T691" s="59"/>
      <c r="U691" s="59"/>
      <c r="V691" s="59"/>
    </row>
    <row r="692" spans="5:22">
      <c r="E692" s="61"/>
      <c r="P692" s="59"/>
      <c r="Q692" s="59"/>
      <c r="R692" s="59"/>
      <c r="T692" s="59"/>
      <c r="U692" s="59"/>
      <c r="V692" s="59"/>
    </row>
    <row r="693" spans="5:22">
      <c r="E693" s="61"/>
      <c r="P693" s="59"/>
      <c r="Q693" s="59"/>
      <c r="R693" s="59"/>
      <c r="T693" s="59"/>
      <c r="U693" s="59"/>
      <c r="V693" s="59"/>
    </row>
    <row r="694" spans="5:22">
      <c r="E694" s="61"/>
      <c r="P694" s="59"/>
      <c r="Q694" s="59"/>
      <c r="R694" s="59"/>
      <c r="T694" s="59"/>
      <c r="U694" s="59"/>
      <c r="V694" s="59"/>
    </row>
    <row r="695" spans="5:22">
      <c r="E695" s="61"/>
      <c r="P695" s="59"/>
      <c r="Q695" s="59"/>
      <c r="R695" s="59"/>
      <c r="T695" s="59"/>
      <c r="U695" s="59"/>
      <c r="V695" s="59"/>
    </row>
    <row r="696" spans="5:22">
      <c r="E696" s="61"/>
      <c r="P696" s="59"/>
      <c r="Q696" s="59"/>
      <c r="R696" s="59"/>
      <c r="T696" s="59"/>
      <c r="U696" s="59"/>
      <c r="V696" s="59"/>
    </row>
    <row r="697" spans="5:22">
      <c r="E697" s="61"/>
      <c r="P697" s="59"/>
      <c r="Q697" s="59"/>
      <c r="R697" s="59"/>
      <c r="T697" s="59"/>
      <c r="U697" s="59"/>
      <c r="V697" s="59"/>
    </row>
    <row r="698" spans="5:22">
      <c r="E698" s="61"/>
      <c r="P698" s="59"/>
      <c r="Q698" s="59"/>
      <c r="R698" s="59"/>
      <c r="T698" s="59"/>
      <c r="U698" s="59"/>
      <c r="V698" s="59"/>
    </row>
    <row r="699" spans="5:22">
      <c r="E699" s="61"/>
      <c r="P699" s="59"/>
      <c r="Q699" s="59"/>
      <c r="R699" s="59"/>
      <c r="T699" s="59"/>
      <c r="U699" s="59"/>
      <c r="V699" s="59"/>
    </row>
    <row r="700" spans="5:22">
      <c r="E700" s="61"/>
      <c r="P700" s="59"/>
      <c r="Q700" s="59"/>
      <c r="R700" s="59"/>
      <c r="T700" s="59"/>
      <c r="U700" s="59"/>
      <c r="V700" s="59"/>
    </row>
    <row r="701" spans="5:22">
      <c r="E701" s="61"/>
      <c r="P701" s="59"/>
      <c r="Q701" s="59"/>
      <c r="R701" s="59"/>
      <c r="T701" s="59"/>
      <c r="U701" s="59"/>
      <c r="V701" s="59"/>
    </row>
    <row r="702" spans="5:22">
      <c r="E702" s="61"/>
      <c r="P702" s="59"/>
      <c r="Q702" s="59"/>
      <c r="R702" s="59"/>
      <c r="T702" s="59"/>
      <c r="U702" s="59"/>
      <c r="V702" s="59"/>
    </row>
    <row r="703" spans="5:22">
      <c r="E703" s="61"/>
      <c r="P703" s="59"/>
      <c r="Q703" s="59"/>
      <c r="R703" s="59"/>
      <c r="T703" s="59"/>
      <c r="U703" s="59"/>
      <c r="V703" s="59"/>
    </row>
    <row r="704" spans="5:22">
      <c r="E704" s="61"/>
      <c r="P704" s="59"/>
      <c r="Q704" s="59"/>
      <c r="R704" s="59"/>
      <c r="T704" s="59"/>
      <c r="U704" s="59"/>
      <c r="V704" s="59"/>
    </row>
    <row r="705" spans="5:22">
      <c r="E705" s="61"/>
      <c r="P705" s="59"/>
      <c r="Q705" s="59"/>
      <c r="R705" s="59"/>
      <c r="T705" s="59"/>
      <c r="U705" s="59"/>
      <c r="V705" s="59"/>
    </row>
    <row r="706" spans="5:22">
      <c r="E706" s="61"/>
      <c r="P706" s="59"/>
      <c r="Q706" s="59"/>
      <c r="R706" s="59"/>
      <c r="T706" s="59"/>
      <c r="U706" s="59"/>
      <c r="V706" s="59"/>
    </row>
    <row r="707" spans="5:22">
      <c r="E707" s="61"/>
      <c r="P707" s="59"/>
      <c r="Q707" s="59"/>
      <c r="R707" s="59"/>
      <c r="T707" s="59"/>
      <c r="U707" s="59"/>
      <c r="V707" s="59"/>
    </row>
    <row r="708" spans="5:22">
      <c r="E708" s="61"/>
      <c r="P708" s="59"/>
      <c r="Q708" s="59"/>
      <c r="R708" s="59"/>
      <c r="T708" s="59"/>
      <c r="U708" s="59"/>
      <c r="V708" s="59"/>
    </row>
    <row r="709" spans="5:22">
      <c r="E709" s="61"/>
      <c r="P709" s="59"/>
      <c r="Q709" s="59"/>
      <c r="R709" s="59"/>
      <c r="T709" s="59"/>
      <c r="U709" s="59"/>
      <c r="V709" s="59"/>
    </row>
    <row r="710" spans="5:22">
      <c r="E710" s="61"/>
      <c r="P710" s="59"/>
      <c r="Q710" s="59"/>
      <c r="R710" s="59"/>
      <c r="T710" s="59"/>
      <c r="U710" s="59"/>
      <c r="V710" s="59"/>
    </row>
    <row r="711" spans="5:22">
      <c r="E711" s="61"/>
      <c r="P711" s="59"/>
      <c r="Q711" s="59"/>
      <c r="R711" s="59"/>
      <c r="T711" s="59"/>
      <c r="U711" s="59"/>
      <c r="V711" s="59"/>
    </row>
    <row r="712" spans="5:22">
      <c r="E712" s="61"/>
      <c r="P712" s="59"/>
      <c r="Q712" s="59"/>
      <c r="R712" s="59"/>
      <c r="T712" s="59"/>
      <c r="U712" s="59"/>
      <c r="V712" s="59"/>
    </row>
    <row r="713" spans="5:22">
      <c r="E713" s="61"/>
      <c r="P713" s="59"/>
      <c r="Q713" s="59"/>
      <c r="R713" s="59"/>
      <c r="T713" s="59"/>
      <c r="U713" s="59"/>
      <c r="V713" s="59"/>
    </row>
    <row r="714" spans="5:22">
      <c r="E714" s="61"/>
      <c r="P714" s="59"/>
      <c r="Q714" s="59"/>
      <c r="R714" s="59"/>
      <c r="T714" s="59"/>
      <c r="U714" s="59"/>
      <c r="V714" s="59"/>
    </row>
    <row r="715" spans="5:22">
      <c r="E715" s="61"/>
      <c r="P715" s="59"/>
      <c r="Q715" s="59"/>
      <c r="R715" s="59"/>
      <c r="T715" s="59"/>
      <c r="U715" s="59"/>
      <c r="V715" s="59"/>
    </row>
    <row r="716" spans="5:22">
      <c r="E716" s="61"/>
      <c r="P716" s="59"/>
      <c r="Q716" s="59"/>
      <c r="R716" s="59"/>
      <c r="T716" s="59"/>
      <c r="U716" s="59"/>
      <c r="V716" s="59"/>
    </row>
    <row r="717" spans="5:22">
      <c r="E717" s="61"/>
      <c r="P717" s="59"/>
      <c r="Q717" s="59"/>
      <c r="R717" s="59"/>
      <c r="T717" s="59"/>
      <c r="U717" s="59"/>
      <c r="V717" s="59"/>
    </row>
    <row r="718" spans="5:22">
      <c r="E718" s="61"/>
      <c r="P718" s="59"/>
      <c r="Q718" s="59"/>
      <c r="R718" s="59"/>
      <c r="T718" s="59"/>
      <c r="U718" s="59"/>
      <c r="V718" s="59"/>
    </row>
    <row r="719" spans="5:22">
      <c r="E719" s="61"/>
      <c r="P719" s="59"/>
      <c r="Q719" s="59"/>
      <c r="R719" s="59"/>
      <c r="T719" s="59"/>
      <c r="U719" s="59"/>
      <c r="V719" s="59"/>
    </row>
    <row r="720" spans="5:22">
      <c r="E720" s="61"/>
      <c r="P720" s="59"/>
      <c r="Q720" s="59"/>
      <c r="R720" s="59"/>
      <c r="T720" s="59"/>
      <c r="U720" s="59"/>
      <c r="V720" s="59"/>
    </row>
    <row r="721" spans="5:22">
      <c r="E721" s="61"/>
      <c r="P721" s="59"/>
      <c r="Q721" s="59"/>
      <c r="R721" s="59"/>
      <c r="T721" s="59"/>
      <c r="U721" s="59"/>
      <c r="V721" s="59"/>
    </row>
    <row r="722" spans="5:22">
      <c r="E722" s="61"/>
      <c r="P722" s="59"/>
      <c r="Q722" s="59"/>
      <c r="R722" s="59"/>
      <c r="T722" s="59"/>
      <c r="U722" s="59"/>
      <c r="V722" s="59"/>
    </row>
    <row r="723" spans="5:22">
      <c r="E723" s="61"/>
      <c r="P723" s="59"/>
      <c r="Q723" s="59"/>
      <c r="R723" s="59"/>
      <c r="T723" s="59"/>
      <c r="U723" s="59"/>
      <c r="V723" s="59"/>
    </row>
    <row r="724" spans="5:22">
      <c r="E724" s="61"/>
      <c r="P724" s="59"/>
      <c r="Q724" s="59"/>
      <c r="R724" s="59"/>
      <c r="T724" s="59"/>
      <c r="U724" s="59"/>
      <c r="V724" s="59"/>
    </row>
    <row r="725" spans="5:22">
      <c r="E725" s="61"/>
      <c r="P725" s="59"/>
      <c r="Q725" s="59"/>
      <c r="R725" s="59"/>
      <c r="T725" s="59"/>
      <c r="U725" s="59"/>
      <c r="V725" s="59"/>
    </row>
    <row r="726" spans="5:22">
      <c r="E726" s="61"/>
      <c r="P726" s="59"/>
      <c r="Q726" s="59"/>
      <c r="R726" s="59"/>
      <c r="T726" s="59"/>
      <c r="U726" s="59"/>
      <c r="V726" s="59"/>
    </row>
    <row r="727" spans="5:22">
      <c r="E727" s="61"/>
      <c r="P727" s="59"/>
      <c r="Q727" s="59"/>
      <c r="R727" s="59"/>
      <c r="T727" s="59"/>
      <c r="U727" s="59"/>
      <c r="V727" s="59"/>
    </row>
    <row r="728" spans="5:22">
      <c r="E728" s="61"/>
      <c r="P728" s="59"/>
      <c r="Q728" s="59"/>
      <c r="R728" s="59"/>
      <c r="T728" s="59"/>
      <c r="U728" s="59"/>
      <c r="V728" s="59"/>
    </row>
    <row r="729" spans="5:22">
      <c r="E729" s="61"/>
      <c r="P729" s="59"/>
      <c r="Q729" s="59"/>
      <c r="R729" s="59"/>
      <c r="T729" s="59"/>
      <c r="U729" s="59"/>
      <c r="V729" s="59"/>
    </row>
    <row r="730" spans="5:22">
      <c r="E730" s="61"/>
      <c r="P730" s="59"/>
      <c r="Q730" s="59"/>
      <c r="R730" s="59"/>
      <c r="T730" s="59"/>
      <c r="U730" s="59"/>
      <c r="V730" s="59"/>
    </row>
    <row r="731" spans="5:22">
      <c r="E731" s="61"/>
      <c r="P731" s="59"/>
      <c r="Q731" s="59"/>
      <c r="R731" s="59"/>
      <c r="T731" s="59"/>
      <c r="U731" s="59"/>
      <c r="V731" s="59"/>
    </row>
    <row r="732" spans="5:22">
      <c r="E732" s="61"/>
      <c r="P732" s="59"/>
      <c r="Q732" s="59"/>
      <c r="R732" s="59"/>
      <c r="T732" s="59"/>
      <c r="U732" s="59"/>
      <c r="V732" s="59"/>
    </row>
    <row r="733" spans="5:22">
      <c r="E733" s="61"/>
      <c r="P733" s="59"/>
      <c r="Q733" s="59"/>
      <c r="R733" s="59"/>
      <c r="T733" s="59"/>
      <c r="U733" s="59"/>
      <c r="V733" s="59"/>
    </row>
    <row r="734" spans="5:22">
      <c r="E734" s="61"/>
      <c r="P734" s="59"/>
      <c r="Q734" s="59"/>
      <c r="R734" s="59"/>
      <c r="T734" s="59"/>
      <c r="U734" s="59"/>
      <c r="V734" s="59"/>
    </row>
    <row r="735" spans="5:22">
      <c r="E735" s="61"/>
      <c r="P735" s="59"/>
      <c r="Q735" s="59"/>
      <c r="R735" s="59"/>
      <c r="T735" s="59"/>
      <c r="U735" s="59"/>
      <c r="V735" s="59"/>
    </row>
    <row r="736" spans="5:22">
      <c r="E736" s="61"/>
      <c r="P736" s="59"/>
      <c r="Q736" s="59"/>
      <c r="R736" s="59"/>
      <c r="T736" s="59"/>
      <c r="U736" s="59"/>
      <c r="V736" s="59"/>
    </row>
    <row r="737" spans="5:22">
      <c r="E737" s="61"/>
      <c r="P737" s="59"/>
      <c r="Q737" s="59"/>
      <c r="R737" s="59"/>
      <c r="T737" s="59"/>
      <c r="U737" s="59"/>
      <c r="V737" s="59"/>
    </row>
    <row r="738" spans="5:22">
      <c r="E738" s="61"/>
      <c r="P738" s="59"/>
      <c r="Q738" s="59"/>
      <c r="R738" s="59"/>
      <c r="T738" s="59"/>
      <c r="U738" s="59"/>
      <c r="V738" s="59"/>
    </row>
    <row r="739" spans="5:22">
      <c r="E739" s="61"/>
      <c r="P739" s="59"/>
      <c r="Q739" s="59"/>
      <c r="R739" s="59"/>
      <c r="T739" s="59"/>
      <c r="U739" s="59"/>
      <c r="V739" s="59"/>
    </row>
    <row r="740" spans="5:22">
      <c r="E740" s="61"/>
      <c r="P740" s="59"/>
      <c r="Q740" s="59"/>
      <c r="R740" s="59"/>
      <c r="T740" s="59"/>
      <c r="U740" s="59"/>
      <c r="V740" s="59"/>
    </row>
    <row r="741" spans="5:22">
      <c r="E741" s="61"/>
      <c r="P741" s="59"/>
      <c r="Q741" s="59"/>
      <c r="R741" s="59"/>
      <c r="T741" s="59"/>
      <c r="U741" s="59"/>
      <c r="V741" s="59"/>
    </row>
    <row r="742" spans="5:22">
      <c r="E742" s="61"/>
      <c r="P742" s="59"/>
      <c r="Q742" s="59"/>
      <c r="R742" s="59"/>
      <c r="T742" s="59"/>
      <c r="U742" s="59"/>
      <c r="V742" s="59"/>
    </row>
    <row r="743" spans="5:22">
      <c r="E743" s="61"/>
      <c r="P743" s="59"/>
      <c r="Q743" s="59"/>
      <c r="R743" s="59"/>
      <c r="T743" s="59"/>
      <c r="U743" s="59"/>
      <c r="V743" s="59"/>
    </row>
    <row r="744" spans="5:22">
      <c r="E744" s="61"/>
      <c r="P744" s="59"/>
      <c r="Q744" s="59"/>
      <c r="R744" s="59"/>
      <c r="T744" s="59"/>
      <c r="U744" s="59"/>
      <c r="V744" s="59"/>
    </row>
    <row r="745" spans="5:22">
      <c r="E745" s="61"/>
      <c r="P745" s="59"/>
      <c r="Q745" s="59"/>
      <c r="R745" s="59"/>
      <c r="T745" s="59"/>
      <c r="U745" s="59"/>
      <c r="V745" s="59"/>
    </row>
    <row r="746" spans="5:22">
      <c r="E746" s="61"/>
      <c r="P746" s="59"/>
      <c r="Q746" s="59"/>
      <c r="R746" s="59"/>
      <c r="T746" s="59"/>
      <c r="U746" s="59"/>
      <c r="V746" s="59"/>
    </row>
    <row r="747" spans="5:22">
      <c r="E747" s="61"/>
      <c r="P747" s="59"/>
      <c r="Q747" s="59"/>
      <c r="R747" s="59"/>
      <c r="T747" s="59"/>
      <c r="U747" s="59"/>
      <c r="V747" s="59"/>
    </row>
    <row r="748" spans="5:22">
      <c r="E748" s="61"/>
      <c r="P748" s="59"/>
      <c r="Q748" s="59"/>
      <c r="R748" s="59"/>
      <c r="T748" s="59"/>
      <c r="U748" s="59"/>
      <c r="V748" s="59"/>
    </row>
    <row r="749" spans="5:22">
      <c r="E749" s="61"/>
      <c r="P749" s="59"/>
      <c r="Q749" s="59"/>
      <c r="R749" s="59"/>
      <c r="T749" s="59"/>
      <c r="U749" s="59"/>
      <c r="V749" s="59"/>
    </row>
    <row r="750" spans="5:22">
      <c r="E750" s="61"/>
      <c r="P750" s="59"/>
      <c r="Q750" s="59"/>
      <c r="R750" s="59"/>
      <c r="T750" s="59"/>
      <c r="U750" s="59"/>
      <c r="V750" s="59"/>
    </row>
    <row r="751" spans="5:22">
      <c r="E751" s="61"/>
      <c r="P751" s="59"/>
      <c r="Q751" s="59"/>
      <c r="R751" s="59"/>
      <c r="T751" s="59"/>
      <c r="U751" s="59"/>
      <c r="V751" s="59"/>
    </row>
    <row r="752" spans="5:22">
      <c r="E752" s="61"/>
      <c r="P752" s="59"/>
      <c r="Q752" s="59"/>
      <c r="R752" s="59"/>
      <c r="T752" s="59"/>
      <c r="U752" s="59"/>
      <c r="V752" s="59"/>
    </row>
    <row r="753" spans="5:22">
      <c r="E753" s="61"/>
      <c r="P753" s="59"/>
      <c r="Q753" s="59"/>
      <c r="R753" s="59"/>
      <c r="T753" s="59"/>
      <c r="U753" s="59"/>
      <c r="V753" s="59"/>
    </row>
    <row r="754" spans="5:22">
      <c r="E754" s="61"/>
      <c r="P754" s="59"/>
      <c r="Q754" s="59"/>
      <c r="R754" s="59"/>
      <c r="T754" s="59"/>
      <c r="U754" s="59"/>
      <c r="V754" s="59"/>
    </row>
    <row r="755" spans="5:22">
      <c r="E755" s="61"/>
      <c r="P755" s="59"/>
      <c r="Q755" s="59"/>
      <c r="R755" s="59"/>
      <c r="T755" s="59"/>
      <c r="U755" s="59"/>
      <c r="V755" s="59"/>
    </row>
    <row r="756" spans="5:22">
      <c r="E756" s="61"/>
      <c r="P756" s="59"/>
      <c r="Q756" s="59"/>
      <c r="R756" s="59"/>
      <c r="T756" s="59"/>
      <c r="U756" s="59"/>
      <c r="V756" s="59"/>
    </row>
    <row r="757" spans="5:22">
      <c r="E757" s="61"/>
      <c r="P757" s="59"/>
      <c r="Q757" s="59"/>
      <c r="R757" s="59"/>
      <c r="T757" s="59"/>
      <c r="U757" s="59"/>
      <c r="V757" s="59"/>
    </row>
    <row r="758" spans="5:22">
      <c r="E758" s="61"/>
      <c r="P758" s="59"/>
      <c r="Q758" s="59"/>
      <c r="R758" s="59"/>
      <c r="T758" s="59"/>
      <c r="U758" s="59"/>
      <c r="V758" s="59"/>
    </row>
    <row r="759" spans="5:22">
      <c r="E759" s="61"/>
      <c r="P759" s="59"/>
      <c r="Q759" s="59"/>
      <c r="R759" s="59"/>
      <c r="T759" s="59"/>
      <c r="U759" s="59"/>
      <c r="V759" s="59"/>
    </row>
    <row r="760" spans="5:22">
      <c r="E760" s="61"/>
      <c r="P760" s="59"/>
      <c r="Q760" s="59"/>
      <c r="R760" s="59"/>
      <c r="T760" s="59"/>
      <c r="U760" s="59"/>
      <c r="V760" s="59"/>
    </row>
    <row r="761" spans="5:22">
      <c r="E761" s="61"/>
      <c r="P761" s="59"/>
      <c r="Q761" s="59"/>
      <c r="R761" s="59"/>
      <c r="T761" s="59"/>
      <c r="U761" s="59"/>
      <c r="V761" s="59"/>
    </row>
    <row r="762" spans="5:22">
      <c r="E762" s="61"/>
      <c r="P762" s="59"/>
      <c r="Q762" s="59"/>
      <c r="R762" s="59"/>
      <c r="T762" s="59"/>
      <c r="U762" s="59"/>
      <c r="V762" s="59"/>
    </row>
    <row r="763" spans="5:22">
      <c r="E763" s="61"/>
      <c r="P763" s="59"/>
      <c r="Q763" s="59"/>
      <c r="R763" s="59"/>
      <c r="T763" s="59"/>
      <c r="U763" s="59"/>
      <c r="V763" s="59"/>
    </row>
    <row r="764" spans="5:22">
      <c r="E764" s="61"/>
      <c r="P764" s="59"/>
      <c r="Q764" s="59"/>
      <c r="R764" s="59"/>
      <c r="T764" s="59"/>
      <c r="U764" s="59"/>
      <c r="V764" s="59"/>
    </row>
    <row r="765" spans="5:22">
      <c r="E765" s="61"/>
      <c r="P765" s="59"/>
      <c r="Q765" s="59"/>
      <c r="R765" s="59"/>
      <c r="T765" s="59"/>
      <c r="U765" s="59"/>
      <c r="V765" s="59"/>
    </row>
    <row r="766" spans="5:22">
      <c r="E766" s="61"/>
      <c r="P766" s="59"/>
      <c r="Q766" s="59"/>
      <c r="R766" s="59"/>
      <c r="T766" s="59"/>
      <c r="U766" s="59"/>
      <c r="V766" s="59"/>
    </row>
    <row r="767" spans="5:22">
      <c r="E767" s="61"/>
      <c r="P767" s="59"/>
      <c r="Q767" s="59"/>
      <c r="R767" s="59"/>
      <c r="T767" s="59"/>
      <c r="U767" s="59"/>
      <c r="V767" s="59"/>
    </row>
    <row r="768" spans="5:22">
      <c r="E768" s="61"/>
      <c r="P768" s="59"/>
      <c r="Q768" s="59"/>
      <c r="R768" s="59"/>
      <c r="T768" s="59"/>
      <c r="U768" s="59"/>
      <c r="V768" s="59"/>
    </row>
    <row r="769" spans="5:22">
      <c r="E769" s="61"/>
      <c r="P769" s="59"/>
      <c r="Q769" s="59"/>
      <c r="R769" s="59"/>
      <c r="T769" s="59"/>
      <c r="U769" s="59"/>
      <c r="V769" s="59"/>
    </row>
    <row r="770" spans="5:22">
      <c r="E770" s="61"/>
      <c r="P770" s="59"/>
      <c r="Q770" s="59"/>
      <c r="R770" s="59"/>
      <c r="T770" s="59"/>
      <c r="U770" s="59"/>
      <c r="V770" s="59"/>
    </row>
    <row r="771" spans="5:22">
      <c r="E771" s="61"/>
      <c r="P771" s="59"/>
      <c r="Q771" s="59"/>
      <c r="R771" s="59"/>
      <c r="T771" s="59"/>
      <c r="U771" s="59"/>
      <c r="V771" s="59"/>
    </row>
    <row r="772" spans="5:22">
      <c r="E772" s="61"/>
      <c r="P772" s="59"/>
      <c r="Q772" s="59"/>
      <c r="R772" s="59"/>
      <c r="T772" s="59"/>
      <c r="U772" s="59"/>
      <c r="V772" s="59"/>
    </row>
    <row r="773" spans="5:22">
      <c r="E773" s="61"/>
      <c r="P773" s="59"/>
      <c r="Q773" s="59"/>
      <c r="R773" s="59"/>
      <c r="T773" s="59"/>
      <c r="U773" s="59"/>
      <c r="V773" s="59"/>
    </row>
    <row r="774" spans="5:22">
      <c r="E774" s="61"/>
      <c r="P774" s="59"/>
      <c r="Q774" s="59"/>
      <c r="R774" s="59"/>
      <c r="T774" s="59"/>
      <c r="U774" s="59"/>
      <c r="V774" s="59"/>
    </row>
    <row r="775" spans="5:22">
      <c r="E775" s="61"/>
      <c r="P775" s="59"/>
      <c r="Q775" s="59"/>
      <c r="R775" s="59"/>
      <c r="T775" s="59"/>
      <c r="U775" s="59"/>
      <c r="V775" s="59"/>
    </row>
    <row r="776" spans="5:22">
      <c r="E776" s="61"/>
      <c r="P776" s="59"/>
      <c r="Q776" s="59"/>
      <c r="R776" s="59"/>
      <c r="T776" s="59"/>
      <c r="U776" s="59"/>
      <c r="V776" s="59"/>
    </row>
    <row r="777" spans="5:22">
      <c r="E777" s="61"/>
      <c r="P777" s="59"/>
      <c r="Q777" s="59"/>
      <c r="R777" s="59"/>
      <c r="T777" s="59"/>
      <c r="U777" s="59"/>
      <c r="V777" s="59"/>
    </row>
    <row r="778" spans="5:22">
      <c r="E778" s="61"/>
      <c r="P778" s="59"/>
      <c r="Q778" s="59"/>
      <c r="R778" s="59"/>
      <c r="T778" s="59"/>
      <c r="U778" s="59"/>
      <c r="V778" s="59"/>
    </row>
    <row r="779" spans="5:22">
      <c r="E779" s="61"/>
      <c r="P779" s="59"/>
      <c r="Q779" s="59"/>
      <c r="R779" s="59"/>
      <c r="T779" s="59"/>
      <c r="U779" s="59"/>
      <c r="V779" s="59"/>
    </row>
    <row r="780" spans="5:22">
      <c r="E780" s="61"/>
      <c r="P780" s="59"/>
      <c r="Q780" s="59"/>
      <c r="R780" s="59"/>
      <c r="T780" s="59"/>
      <c r="U780" s="59"/>
      <c r="V780" s="59"/>
    </row>
    <row r="781" spans="5:22">
      <c r="E781" s="61"/>
      <c r="P781" s="59"/>
      <c r="Q781" s="59"/>
      <c r="R781" s="59"/>
      <c r="T781" s="59"/>
      <c r="U781" s="59"/>
      <c r="V781" s="59"/>
    </row>
    <row r="782" spans="5:22">
      <c r="E782" s="61"/>
      <c r="P782" s="59"/>
      <c r="Q782" s="59"/>
      <c r="R782" s="59"/>
      <c r="T782" s="59"/>
      <c r="U782" s="59"/>
      <c r="V782" s="59"/>
    </row>
    <row r="783" spans="5:22">
      <c r="E783" s="61"/>
      <c r="P783" s="59"/>
      <c r="Q783" s="59"/>
      <c r="R783" s="59"/>
      <c r="T783" s="59"/>
      <c r="U783" s="59"/>
      <c r="V783" s="59"/>
    </row>
    <row r="784" spans="5:22">
      <c r="E784" s="61"/>
      <c r="P784" s="59"/>
      <c r="Q784" s="59"/>
      <c r="R784" s="59"/>
      <c r="T784" s="59"/>
      <c r="U784" s="59"/>
      <c r="V784" s="59"/>
    </row>
    <row r="785" spans="5:22">
      <c r="E785" s="61"/>
      <c r="P785" s="59"/>
      <c r="Q785" s="59"/>
      <c r="R785" s="59"/>
      <c r="T785" s="59"/>
      <c r="U785" s="59"/>
      <c r="V785" s="59"/>
    </row>
    <row r="786" spans="5:22">
      <c r="E786" s="61"/>
      <c r="P786" s="59"/>
      <c r="Q786" s="59"/>
      <c r="R786" s="59"/>
      <c r="T786" s="59"/>
      <c r="U786" s="59"/>
      <c r="V786" s="59"/>
    </row>
    <row r="787" spans="5:22">
      <c r="E787" s="61"/>
      <c r="P787" s="59"/>
      <c r="Q787" s="59"/>
      <c r="R787" s="59"/>
      <c r="T787" s="59"/>
      <c r="U787" s="59"/>
      <c r="V787" s="59"/>
    </row>
    <row r="788" spans="5:22">
      <c r="E788" s="61"/>
      <c r="P788" s="59"/>
      <c r="Q788" s="59"/>
      <c r="R788" s="59"/>
      <c r="T788" s="59"/>
      <c r="U788" s="59"/>
      <c r="V788" s="59"/>
    </row>
    <row r="789" spans="5:22">
      <c r="E789" s="61"/>
      <c r="P789" s="59"/>
      <c r="Q789" s="59"/>
      <c r="R789" s="59"/>
      <c r="T789" s="59"/>
      <c r="U789" s="59"/>
      <c r="V789" s="59"/>
    </row>
    <row r="790" spans="5:22">
      <c r="E790" s="61"/>
      <c r="P790" s="59"/>
      <c r="Q790" s="59"/>
      <c r="R790" s="59"/>
      <c r="T790" s="59"/>
      <c r="U790" s="59"/>
      <c r="V790" s="59"/>
    </row>
    <row r="791" spans="5:22">
      <c r="E791" s="61"/>
      <c r="P791" s="59"/>
      <c r="Q791" s="59"/>
      <c r="R791" s="59"/>
      <c r="T791" s="59"/>
      <c r="U791" s="59"/>
      <c r="V791" s="59"/>
    </row>
    <row r="792" spans="5:22">
      <c r="E792" s="61"/>
      <c r="P792" s="59"/>
      <c r="Q792" s="59"/>
      <c r="R792" s="59"/>
      <c r="T792" s="59"/>
      <c r="U792" s="59"/>
      <c r="V792" s="59"/>
    </row>
    <row r="793" spans="5:22">
      <c r="E793" s="61"/>
      <c r="P793" s="59"/>
      <c r="Q793" s="59"/>
      <c r="R793" s="59"/>
      <c r="T793" s="59"/>
      <c r="U793" s="59"/>
      <c r="V793" s="59"/>
    </row>
    <row r="794" spans="5:22">
      <c r="E794" s="61"/>
      <c r="P794" s="59"/>
      <c r="Q794" s="59"/>
      <c r="R794" s="59"/>
      <c r="T794" s="59"/>
      <c r="U794" s="59"/>
      <c r="V794" s="59"/>
    </row>
    <row r="795" spans="5:22">
      <c r="E795" s="61"/>
      <c r="P795" s="59"/>
      <c r="Q795" s="59"/>
      <c r="R795" s="59"/>
      <c r="T795" s="59"/>
      <c r="U795" s="59"/>
      <c r="V795" s="59"/>
    </row>
    <row r="796" spans="5:22">
      <c r="E796" s="61"/>
      <c r="P796" s="59"/>
      <c r="Q796" s="59"/>
      <c r="R796" s="59"/>
      <c r="T796" s="59"/>
      <c r="U796" s="59"/>
      <c r="V796" s="59"/>
    </row>
    <row r="797" spans="5:22">
      <c r="E797" s="61"/>
      <c r="P797" s="59"/>
      <c r="Q797" s="59"/>
      <c r="R797" s="59"/>
      <c r="T797" s="59"/>
      <c r="U797" s="59"/>
      <c r="V797" s="59"/>
    </row>
    <row r="798" spans="5:22">
      <c r="E798" s="61"/>
      <c r="P798" s="59"/>
      <c r="Q798" s="59"/>
      <c r="R798" s="59"/>
      <c r="T798" s="59"/>
      <c r="U798" s="59"/>
      <c r="V798" s="59"/>
    </row>
    <row r="799" spans="5:22">
      <c r="E799" s="61"/>
      <c r="P799" s="59"/>
      <c r="Q799" s="59"/>
      <c r="R799" s="59"/>
      <c r="T799" s="59"/>
      <c r="U799" s="59"/>
      <c r="V799" s="59"/>
    </row>
    <row r="800" spans="5:22">
      <c r="E800" s="61"/>
      <c r="P800" s="59"/>
      <c r="Q800" s="59"/>
      <c r="R800" s="59"/>
      <c r="T800" s="59"/>
      <c r="U800" s="59"/>
      <c r="V800" s="59"/>
    </row>
    <row r="801" spans="5:22">
      <c r="E801" s="61"/>
      <c r="P801" s="59"/>
      <c r="Q801" s="59"/>
      <c r="R801" s="59"/>
      <c r="T801" s="59"/>
      <c r="U801" s="59"/>
      <c r="V801" s="59"/>
    </row>
    <row r="802" spans="5:22">
      <c r="E802" s="61"/>
      <c r="P802" s="59"/>
      <c r="Q802" s="59"/>
      <c r="R802" s="59"/>
      <c r="T802" s="59"/>
      <c r="U802" s="59"/>
      <c r="V802" s="59"/>
    </row>
    <row r="803" spans="5:22">
      <c r="E803" s="61"/>
      <c r="P803" s="59"/>
      <c r="Q803" s="59"/>
      <c r="R803" s="59"/>
      <c r="T803" s="59"/>
      <c r="U803" s="59"/>
      <c r="V803" s="59"/>
    </row>
    <row r="804" spans="5:22">
      <c r="E804" s="61"/>
      <c r="P804" s="59"/>
      <c r="Q804" s="59"/>
      <c r="R804" s="59"/>
      <c r="T804" s="59"/>
      <c r="U804" s="59"/>
      <c r="V804" s="59"/>
    </row>
    <row r="805" spans="5:22">
      <c r="E805" s="61"/>
      <c r="P805" s="59"/>
      <c r="Q805" s="59"/>
      <c r="R805" s="59"/>
      <c r="T805" s="59"/>
      <c r="U805" s="59"/>
      <c r="V805" s="59"/>
    </row>
    <row r="806" spans="5:22">
      <c r="E806" s="61"/>
      <c r="P806" s="59"/>
      <c r="Q806" s="59"/>
      <c r="R806" s="59"/>
      <c r="T806" s="59"/>
      <c r="U806" s="59"/>
      <c r="V806" s="59"/>
    </row>
    <row r="807" spans="5:22">
      <c r="E807" s="61"/>
      <c r="P807" s="59"/>
      <c r="Q807" s="59"/>
      <c r="R807" s="59"/>
      <c r="T807" s="59"/>
      <c r="U807" s="59"/>
      <c r="V807" s="59"/>
    </row>
    <row r="808" spans="5:22">
      <c r="E808" s="61"/>
      <c r="P808" s="59"/>
      <c r="Q808" s="59"/>
      <c r="R808" s="59"/>
      <c r="T808" s="59"/>
      <c r="U808" s="59"/>
      <c r="V808" s="59"/>
    </row>
    <row r="809" spans="5:22">
      <c r="E809" s="61"/>
      <c r="P809" s="59"/>
      <c r="Q809" s="59"/>
      <c r="R809" s="59"/>
      <c r="T809" s="59"/>
      <c r="U809" s="59"/>
      <c r="V809" s="59"/>
    </row>
    <row r="810" spans="5:22">
      <c r="E810" s="61"/>
      <c r="P810" s="59"/>
      <c r="Q810" s="59"/>
      <c r="R810" s="59"/>
      <c r="T810" s="59"/>
      <c r="U810" s="59"/>
      <c r="V810" s="59"/>
    </row>
    <row r="811" spans="5:22">
      <c r="E811" s="61"/>
      <c r="P811" s="59"/>
      <c r="Q811" s="59"/>
      <c r="R811" s="59"/>
      <c r="T811" s="59"/>
      <c r="U811" s="59"/>
      <c r="V811" s="59"/>
    </row>
    <row r="812" spans="5:22">
      <c r="E812" s="61"/>
      <c r="P812" s="59"/>
      <c r="Q812" s="59"/>
      <c r="R812" s="59"/>
      <c r="T812" s="59"/>
      <c r="U812" s="59"/>
      <c r="V812" s="59"/>
    </row>
    <row r="813" spans="5:22">
      <c r="E813" s="61"/>
      <c r="P813" s="59"/>
      <c r="Q813" s="59"/>
      <c r="R813" s="59"/>
      <c r="T813" s="59"/>
      <c r="U813" s="59"/>
      <c r="V813" s="59"/>
    </row>
    <row r="814" spans="5:22">
      <c r="E814" s="61"/>
      <c r="P814" s="59"/>
      <c r="Q814" s="59"/>
      <c r="R814" s="59"/>
      <c r="T814" s="59"/>
      <c r="U814" s="59"/>
      <c r="V814" s="59"/>
    </row>
    <row r="815" spans="5:22">
      <c r="E815" s="61"/>
      <c r="P815" s="59"/>
      <c r="Q815" s="59"/>
      <c r="R815" s="59"/>
      <c r="T815" s="59"/>
      <c r="U815" s="59"/>
      <c r="V815" s="59"/>
    </row>
    <row r="816" spans="5:22">
      <c r="E816" s="61"/>
      <c r="P816" s="59"/>
      <c r="Q816" s="59"/>
      <c r="R816" s="59"/>
      <c r="T816" s="59"/>
      <c r="U816" s="59"/>
      <c r="V816" s="59"/>
    </row>
    <row r="817" spans="5:22">
      <c r="E817" s="61"/>
      <c r="P817" s="59"/>
      <c r="Q817" s="59"/>
      <c r="R817" s="59"/>
      <c r="T817" s="59"/>
      <c r="U817" s="59"/>
      <c r="V817" s="59"/>
    </row>
    <row r="818" spans="5:22">
      <c r="E818" s="61"/>
      <c r="P818" s="59"/>
      <c r="Q818" s="59"/>
      <c r="R818" s="59"/>
      <c r="T818" s="59"/>
      <c r="U818" s="59"/>
      <c r="V818" s="59"/>
    </row>
    <row r="819" spans="5:22">
      <c r="E819" s="61"/>
      <c r="P819" s="59"/>
      <c r="Q819" s="59"/>
      <c r="R819" s="59"/>
      <c r="T819" s="59"/>
      <c r="U819" s="59"/>
      <c r="V819" s="59"/>
    </row>
    <row r="820" spans="5:22">
      <c r="E820" s="61"/>
      <c r="P820" s="59"/>
      <c r="Q820" s="59"/>
      <c r="R820" s="59"/>
      <c r="T820" s="59"/>
      <c r="U820" s="59"/>
      <c r="V820" s="59"/>
    </row>
    <row r="821" spans="5:22">
      <c r="E821" s="61"/>
      <c r="P821" s="59"/>
      <c r="Q821" s="59"/>
      <c r="R821" s="59"/>
      <c r="T821" s="59"/>
      <c r="U821" s="59"/>
      <c r="V821" s="59"/>
    </row>
    <row r="822" spans="5:22">
      <c r="E822" s="61"/>
      <c r="P822" s="59"/>
      <c r="Q822" s="59"/>
      <c r="R822" s="59"/>
      <c r="T822" s="59"/>
      <c r="U822" s="59"/>
      <c r="V822" s="59"/>
    </row>
    <row r="823" spans="5:22">
      <c r="E823" s="61"/>
      <c r="P823" s="59"/>
      <c r="Q823" s="59"/>
      <c r="R823" s="59"/>
      <c r="T823" s="59"/>
      <c r="U823" s="59"/>
      <c r="V823" s="59"/>
    </row>
    <row r="824" spans="5:22">
      <c r="E824" s="61"/>
      <c r="P824" s="59"/>
      <c r="Q824" s="59"/>
      <c r="R824" s="59"/>
      <c r="T824" s="59"/>
      <c r="U824" s="59"/>
      <c r="V824" s="59"/>
    </row>
    <row r="825" spans="5:22">
      <c r="E825" s="61"/>
      <c r="P825" s="59"/>
      <c r="Q825" s="59"/>
      <c r="R825" s="59"/>
      <c r="T825" s="59"/>
      <c r="U825" s="59"/>
      <c r="V825" s="59"/>
    </row>
    <row r="826" spans="5:22">
      <c r="E826" s="61"/>
      <c r="P826" s="59"/>
      <c r="Q826" s="59"/>
      <c r="R826" s="59"/>
      <c r="T826" s="59"/>
      <c r="U826" s="59"/>
      <c r="V826" s="59"/>
    </row>
    <row r="827" spans="5:22">
      <c r="E827" s="61"/>
      <c r="P827" s="59"/>
      <c r="Q827" s="59"/>
      <c r="R827" s="59"/>
      <c r="T827" s="59"/>
      <c r="U827" s="59"/>
      <c r="V827" s="59"/>
    </row>
    <row r="828" spans="5:22">
      <c r="E828" s="61"/>
      <c r="P828" s="59"/>
      <c r="Q828" s="59"/>
      <c r="R828" s="59"/>
      <c r="T828" s="59"/>
      <c r="U828" s="59"/>
      <c r="V828" s="59"/>
    </row>
    <row r="829" spans="5:22">
      <c r="E829" s="61"/>
      <c r="P829" s="59"/>
      <c r="Q829" s="59"/>
      <c r="R829" s="59"/>
      <c r="T829" s="59"/>
      <c r="U829" s="59"/>
      <c r="V829" s="59"/>
    </row>
    <row r="830" spans="5:22">
      <c r="E830" s="61"/>
      <c r="P830" s="59"/>
      <c r="Q830" s="59"/>
      <c r="R830" s="59"/>
      <c r="T830" s="59"/>
      <c r="U830" s="59"/>
      <c r="V830" s="59"/>
    </row>
    <row r="831" spans="5:22">
      <c r="E831" s="61"/>
      <c r="P831" s="59"/>
      <c r="Q831" s="59"/>
      <c r="R831" s="59"/>
      <c r="T831" s="59"/>
      <c r="U831" s="59"/>
      <c r="V831" s="59"/>
    </row>
    <row r="832" spans="5:22">
      <c r="E832" s="61"/>
      <c r="P832" s="59"/>
      <c r="Q832" s="59"/>
      <c r="R832" s="59"/>
      <c r="T832" s="59"/>
      <c r="U832" s="59"/>
      <c r="V832" s="59"/>
    </row>
    <row r="833" spans="5:22">
      <c r="E833" s="61"/>
      <c r="P833" s="59"/>
      <c r="Q833" s="59"/>
      <c r="R833" s="59"/>
      <c r="T833" s="59"/>
      <c r="U833" s="59"/>
      <c r="V833" s="59"/>
    </row>
    <row r="834" spans="5:22">
      <c r="E834" s="61"/>
      <c r="P834" s="59"/>
      <c r="Q834" s="59"/>
      <c r="R834" s="59"/>
      <c r="T834" s="59"/>
      <c r="U834" s="59"/>
      <c r="V834" s="59"/>
    </row>
    <row r="835" spans="5:22">
      <c r="E835" s="61"/>
      <c r="P835" s="59"/>
      <c r="Q835" s="59"/>
      <c r="R835" s="59"/>
      <c r="T835" s="59"/>
      <c r="U835" s="59"/>
      <c r="V835" s="59"/>
    </row>
    <row r="836" spans="5:22">
      <c r="E836" s="61"/>
      <c r="P836" s="59"/>
      <c r="Q836" s="59"/>
      <c r="R836" s="59"/>
      <c r="T836" s="59"/>
      <c r="U836" s="59"/>
      <c r="V836" s="59"/>
    </row>
    <row r="837" spans="5:22">
      <c r="E837" s="61"/>
      <c r="P837" s="59"/>
      <c r="Q837" s="59"/>
      <c r="R837" s="59"/>
      <c r="T837" s="59"/>
      <c r="U837" s="59"/>
      <c r="V837" s="59"/>
    </row>
    <row r="838" spans="5:22">
      <c r="E838" s="61"/>
      <c r="P838" s="59"/>
      <c r="Q838" s="59"/>
      <c r="R838" s="59"/>
      <c r="T838" s="59"/>
      <c r="U838" s="59"/>
      <c r="V838" s="59"/>
    </row>
    <row r="839" spans="5:22">
      <c r="E839" s="61"/>
      <c r="P839" s="59"/>
      <c r="Q839" s="59"/>
      <c r="R839" s="59"/>
      <c r="T839" s="59"/>
      <c r="U839" s="59"/>
      <c r="V839" s="59"/>
    </row>
    <row r="840" spans="5:22">
      <c r="E840" s="61"/>
      <c r="P840" s="59"/>
      <c r="Q840" s="59"/>
      <c r="R840" s="59"/>
      <c r="T840" s="59"/>
      <c r="U840" s="59"/>
      <c r="V840" s="59"/>
    </row>
    <row r="841" spans="5:22">
      <c r="E841" s="61"/>
      <c r="P841" s="59"/>
      <c r="Q841" s="59"/>
      <c r="R841" s="59"/>
      <c r="T841" s="59"/>
      <c r="U841" s="59"/>
      <c r="V841" s="59"/>
    </row>
    <row r="842" spans="5:22">
      <c r="E842" s="61"/>
      <c r="P842" s="59"/>
      <c r="Q842" s="59"/>
      <c r="R842" s="59"/>
      <c r="T842" s="59"/>
      <c r="U842" s="59"/>
      <c r="V842" s="59"/>
    </row>
    <row r="843" spans="5:22">
      <c r="E843" s="61"/>
      <c r="P843" s="59"/>
      <c r="Q843" s="59"/>
      <c r="R843" s="59"/>
      <c r="T843" s="59"/>
      <c r="U843" s="59"/>
      <c r="V843" s="59"/>
    </row>
    <row r="844" spans="5:22">
      <c r="E844" s="61"/>
      <c r="P844" s="59"/>
      <c r="Q844" s="59"/>
      <c r="R844" s="59"/>
      <c r="T844" s="59"/>
      <c r="U844" s="59"/>
      <c r="V844" s="59"/>
    </row>
    <row r="845" spans="5:22">
      <c r="E845" s="61"/>
      <c r="P845" s="59"/>
      <c r="Q845" s="59"/>
      <c r="R845" s="59"/>
      <c r="T845" s="59"/>
      <c r="U845" s="59"/>
      <c r="V845" s="59"/>
    </row>
    <row r="846" spans="5:22">
      <c r="E846" s="61"/>
      <c r="P846" s="59"/>
      <c r="Q846" s="59"/>
      <c r="R846" s="59"/>
      <c r="T846" s="59"/>
      <c r="U846" s="59"/>
      <c r="V846" s="59"/>
    </row>
    <row r="847" spans="5:22">
      <c r="E847" s="61"/>
      <c r="P847" s="59"/>
      <c r="Q847" s="59"/>
      <c r="R847" s="59"/>
      <c r="T847" s="59"/>
      <c r="U847" s="59"/>
      <c r="V847" s="59"/>
    </row>
    <row r="848" spans="5:22">
      <c r="E848" s="61"/>
      <c r="P848" s="59"/>
      <c r="Q848" s="59"/>
      <c r="R848" s="59"/>
      <c r="T848" s="59"/>
      <c r="U848" s="59"/>
      <c r="V848" s="59"/>
    </row>
    <row r="849" spans="5:22">
      <c r="E849" s="61"/>
      <c r="P849" s="59"/>
      <c r="Q849" s="59"/>
      <c r="R849" s="59"/>
      <c r="T849" s="59"/>
      <c r="U849" s="59"/>
      <c r="V849" s="59"/>
    </row>
    <row r="850" spans="5:22">
      <c r="E850" s="61"/>
      <c r="P850" s="59"/>
      <c r="Q850" s="59"/>
      <c r="R850" s="59"/>
      <c r="T850" s="59"/>
      <c r="U850" s="59"/>
      <c r="V850" s="59"/>
    </row>
    <row r="851" spans="5:22">
      <c r="E851" s="61"/>
      <c r="P851" s="59"/>
      <c r="Q851" s="59"/>
      <c r="R851" s="59"/>
      <c r="T851" s="59"/>
      <c r="U851" s="59"/>
      <c r="V851" s="59"/>
    </row>
    <row r="852" spans="5:22">
      <c r="E852" s="61"/>
      <c r="P852" s="59"/>
      <c r="Q852" s="59"/>
      <c r="R852" s="59"/>
      <c r="T852" s="59"/>
      <c r="U852" s="59"/>
      <c r="V852" s="59"/>
    </row>
    <row r="853" spans="5:22">
      <c r="E853" s="61"/>
      <c r="P853" s="59"/>
      <c r="Q853" s="59"/>
      <c r="R853" s="59"/>
      <c r="T853" s="59"/>
      <c r="U853" s="59"/>
      <c r="V853" s="59"/>
    </row>
    <row r="854" spans="5:22">
      <c r="E854" s="61"/>
      <c r="P854" s="59"/>
      <c r="Q854" s="59"/>
      <c r="R854" s="59"/>
      <c r="T854" s="59"/>
      <c r="U854" s="59"/>
      <c r="V854" s="59"/>
    </row>
    <row r="855" spans="5:22">
      <c r="E855" s="61"/>
      <c r="P855" s="59"/>
      <c r="Q855" s="59"/>
      <c r="R855" s="59"/>
      <c r="T855" s="59"/>
      <c r="U855" s="59"/>
      <c r="V855" s="59"/>
    </row>
    <row r="856" spans="5:22">
      <c r="E856" s="61"/>
      <c r="P856" s="59"/>
      <c r="Q856" s="59"/>
      <c r="R856" s="59"/>
      <c r="T856" s="59"/>
      <c r="U856" s="59"/>
      <c r="V856" s="59"/>
    </row>
    <row r="857" spans="5:22">
      <c r="E857" s="61"/>
      <c r="P857" s="59"/>
      <c r="Q857" s="59"/>
      <c r="R857" s="59"/>
      <c r="T857" s="59"/>
      <c r="U857" s="59"/>
      <c r="V857" s="59"/>
    </row>
    <row r="858" spans="5:22">
      <c r="E858" s="61"/>
      <c r="P858" s="59"/>
      <c r="Q858" s="59"/>
      <c r="R858" s="59"/>
      <c r="T858" s="59"/>
      <c r="U858" s="59"/>
      <c r="V858" s="59"/>
    </row>
    <row r="859" spans="5:22">
      <c r="E859" s="61"/>
      <c r="P859" s="59"/>
      <c r="Q859" s="59"/>
      <c r="R859" s="59"/>
      <c r="T859" s="59"/>
      <c r="U859" s="59"/>
      <c r="V859" s="59"/>
    </row>
    <row r="860" spans="5:22">
      <c r="E860" s="61"/>
      <c r="P860" s="59"/>
      <c r="Q860" s="59"/>
      <c r="R860" s="59"/>
      <c r="T860" s="59"/>
      <c r="U860" s="59"/>
      <c r="V860" s="59"/>
    </row>
    <row r="861" spans="5:22">
      <c r="E861" s="61"/>
      <c r="P861" s="59"/>
      <c r="Q861" s="59"/>
      <c r="R861" s="59"/>
      <c r="T861" s="59"/>
      <c r="U861" s="59"/>
      <c r="V861" s="59"/>
    </row>
    <row r="862" spans="5:22">
      <c r="E862" s="61"/>
      <c r="P862" s="59"/>
      <c r="Q862" s="59"/>
      <c r="R862" s="59"/>
      <c r="T862" s="59"/>
      <c r="U862" s="59"/>
      <c r="V862" s="59"/>
    </row>
    <row r="863" spans="5:22">
      <c r="E863" s="61"/>
      <c r="P863" s="59"/>
      <c r="Q863" s="59"/>
      <c r="R863" s="59"/>
      <c r="T863" s="59"/>
      <c r="U863" s="59"/>
      <c r="V863" s="59"/>
    </row>
    <row r="864" spans="5:22">
      <c r="E864" s="61"/>
      <c r="P864" s="59"/>
      <c r="Q864" s="59"/>
      <c r="R864" s="59"/>
      <c r="T864" s="59"/>
      <c r="U864" s="59"/>
      <c r="V864" s="59"/>
    </row>
    <row r="865" spans="5:22">
      <c r="E865" s="61"/>
      <c r="P865" s="59"/>
      <c r="Q865" s="59"/>
      <c r="R865" s="59"/>
      <c r="T865" s="59"/>
      <c r="U865" s="59"/>
      <c r="V865" s="59"/>
    </row>
    <row r="866" spans="5:22">
      <c r="E866" s="61"/>
      <c r="P866" s="59"/>
      <c r="Q866" s="59"/>
      <c r="R866" s="59"/>
      <c r="T866" s="59"/>
      <c r="U866" s="59"/>
      <c r="V866" s="59"/>
    </row>
    <row r="867" spans="5:22">
      <c r="E867" s="61"/>
      <c r="P867" s="59"/>
      <c r="Q867" s="59"/>
      <c r="R867" s="59"/>
      <c r="T867" s="59"/>
      <c r="U867" s="59"/>
      <c r="V867" s="59"/>
    </row>
    <row r="868" spans="5:22">
      <c r="E868" s="61"/>
      <c r="P868" s="59"/>
      <c r="Q868" s="59"/>
      <c r="R868" s="59"/>
      <c r="T868" s="59"/>
      <c r="U868" s="59"/>
      <c r="V868" s="59"/>
    </row>
    <row r="869" spans="5:22">
      <c r="E869" s="61"/>
      <c r="P869" s="59"/>
      <c r="Q869" s="59"/>
      <c r="R869" s="59"/>
      <c r="T869" s="59"/>
      <c r="U869" s="59"/>
      <c r="V869" s="59"/>
    </row>
    <row r="870" spans="5:22">
      <c r="E870" s="61"/>
      <c r="P870" s="59"/>
      <c r="Q870" s="59"/>
      <c r="R870" s="59"/>
      <c r="T870" s="59"/>
      <c r="U870" s="59"/>
      <c r="V870" s="59"/>
    </row>
    <row r="871" spans="5:22">
      <c r="E871" s="61"/>
      <c r="P871" s="59"/>
      <c r="Q871" s="59"/>
      <c r="R871" s="59"/>
      <c r="T871" s="59"/>
      <c r="U871" s="59"/>
      <c r="V871" s="59"/>
    </row>
    <row r="872" spans="5:22">
      <c r="E872" s="61"/>
      <c r="P872" s="59"/>
      <c r="Q872" s="59"/>
      <c r="R872" s="59"/>
      <c r="T872" s="59"/>
      <c r="U872" s="59"/>
      <c r="V872" s="59"/>
    </row>
    <row r="873" spans="5:22">
      <c r="E873" s="61"/>
      <c r="P873" s="59"/>
      <c r="Q873" s="59"/>
      <c r="R873" s="59"/>
      <c r="T873" s="59"/>
      <c r="U873" s="59"/>
      <c r="V873" s="59"/>
    </row>
    <row r="874" spans="5:22">
      <c r="E874" s="61"/>
      <c r="P874" s="59"/>
      <c r="Q874" s="59"/>
      <c r="R874" s="59"/>
      <c r="T874" s="59"/>
      <c r="U874" s="59"/>
      <c r="V874" s="59"/>
    </row>
    <row r="875" spans="5:22">
      <c r="E875" s="61"/>
      <c r="P875" s="59"/>
      <c r="Q875" s="59"/>
      <c r="R875" s="59"/>
      <c r="T875" s="59"/>
      <c r="U875" s="59"/>
      <c r="V875" s="59"/>
    </row>
    <row r="876" spans="5:22">
      <c r="E876" s="61"/>
      <c r="P876" s="59"/>
      <c r="Q876" s="59"/>
      <c r="R876" s="59"/>
      <c r="T876" s="59"/>
      <c r="U876" s="59"/>
      <c r="V876" s="59"/>
    </row>
    <row r="877" spans="5:22">
      <c r="E877" s="61"/>
      <c r="P877" s="59"/>
      <c r="Q877" s="59"/>
      <c r="R877" s="59"/>
      <c r="T877" s="59"/>
      <c r="U877" s="59"/>
      <c r="V877" s="59"/>
    </row>
    <row r="878" spans="5:22">
      <c r="E878" s="61"/>
      <c r="P878" s="59"/>
      <c r="Q878" s="59"/>
      <c r="R878" s="59"/>
      <c r="T878" s="59"/>
      <c r="U878" s="59"/>
      <c r="V878" s="59"/>
    </row>
    <row r="879" spans="5:22">
      <c r="E879" s="61"/>
      <c r="P879" s="59"/>
      <c r="Q879" s="59"/>
      <c r="R879" s="59"/>
      <c r="T879" s="59"/>
      <c r="U879" s="59"/>
      <c r="V879" s="59"/>
    </row>
    <row r="880" spans="5:22">
      <c r="E880" s="61"/>
      <c r="P880" s="59"/>
      <c r="Q880" s="59"/>
      <c r="R880" s="59"/>
      <c r="T880" s="59"/>
      <c r="U880" s="59"/>
      <c r="V880" s="59"/>
    </row>
    <row r="881" spans="5:22">
      <c r="E881" s="61"/>
      <c r="P881" s="59"/>
      <c r="Q881" s="59"/>
      <c r="R881" s="59"/>
      <c r="T881" s="59"/>
      <c r="U881" s="59"/>
      <c r="V881" s="59"/>
    </row>
    <row r="882" spans="5:22">
      <c r="E882" s="61"/>
      <c r="P882" s="59"/>
      <c r="Q882" s="59"/>
      <c r="R882" s="59"/>
      <c r="T882" s="59"/>
      <c r="U882" s="59"/>
      <c r="V882" s="59"/>
    </row>
    <row r="883" spans="5:22">
      <c r="E883" s="61"/>
      <c r="P883" s="59"/>
      <c r="Q883" s="59"/>
      <c r="R883" s="59"/>
      <c r="T883" s="59"/>
      <c r="U883" s="59"/>
      <c r="V883" s="59"/>
    </row>
    <row r="884" spans="5:22">
      <c r="E884" s="61"/>
      <c r="P884" s="59"/>
      <c r="Q884" s="59"/>
      <c r="R884" s="59"/>
      <c r="T884" s="59"/>
      <c r="U884" s="59"/>
      <c r="V884" s="59"/>
    </row>
    <row r="885" spans="5:22">
      <c r="E885" s="61"/>
      <c r="P885" s="59"/>
      <c r="Q885" s="59"/>
      <c r="R885" s="59"/>
      <c r="T885" s="59"/>
      <c r="U885" s="59"/>
      <c r="V885" s="59"/>
    </row>
    <row r="886" spans="5:22">
      <c r="E886" s="61"/>
      <c r="P886" s="59"/>
      <c r="Q886" s="59"/>
      <c r="R886" s="59"/>
      <c r="T886" s="59"/>
      <c r="U886" s="59"/>
      <c r="V886" s="59"/>
    </row>
    <row r="887" spans="5:22">
      <c r="E887" s="61"/>
      <c r="P887" s="59"/>
      <c r="Q887" s="59"/>
      <c r="R887" s="59"/>
      <c r="T887" s="59"/>
      <c r="U887" s="59"/>
      <c r="V887" s="59"/>
    </row>
    <row r="888" spans="5:22">
      <c r="E888" s="61"/>
      <c r="P888" s="59"/>
      <c r="Q888" s="59"/>
      <c r="R888" s="59"/>
      <c r="T888" s="59"/>
      <c r="U888" s="59"/>
      <c r="V888" s="59"/>
    </row>
    <row r="889" spans="5:22">
      <c r="E889" s="61"/>
      <c r="P889" s="59"/>
      <c r="Q889" s="59"/>
      <c r="R889" s="59"/>
      <c r="T889" s="59"/>
      <c r="U889" s="59"/>
      <c r="V889" s="59"/>
    </row>
    <row r="890" spans="5:22">
      <c r="E890" s="61"/>
      <c r="P890" s="59"/>
      <c r="Q890" s="59"/>
      <c r="R890" s="59"/>
      <c r="T890" s="59"/>
      <c r="U890" s="59"/>
      <c r="V890" s="59"/>
    </row>
    <row r="891" spans="5:22">
      <c r="E891" s="61"/>
      <c r="P891" s="59"/>
      <c r="Q891" s="59"/>
      <c r="R891" s="59"/>
      <c r="T891" s="59"/>
      <c r="U891" s="59"/>
      <c r="V891" s="59"/>
    </row>
    <row r="892" spans="5:22">
      <c r="E892" s="61"/>
      <c r="P892" s="59"/>
      <c r="Q892" s="59"/>
      <c r="R892" s="59"/>
      <c r="T892" s="59"/>
      <c r="U892" s="59"/>
      <c r="V892" s="59"/>
    </row>
    <row r="893" spans="5:22">
      <c r="E893" s="61"/>
      <c r="P893" s="59"/>
      <c r="Q893" s="59"/>
      <c r="R893" s="59"/>
      <c r="T893" s="59"/>
      <c r="U893" s="59"/>
      <c r="V893" s="59"/>
    </row>
    <row r="894" spans="5:22">
      <c r="E894" s="61"/>
      <c r="P894" s="59"/>
      <c r="Q894" s="59"/>
      <c r="R894" s="59"/>
      <c r="T894" s="59"/>
      <c r="U894" s="59"/>
      <c r="V894" s="59"/>
    </row>
    <row r="895" spans="5:22">
      <c r="E895" s="61"/>
      <c r="P895" s="59"/>
      <c r="Q895" s="59"/>
      <c r="R895" s="59"/>
      <c r="T895" s="59"/>
      <c r="U895" s="59"/>
      <c r="V895" s="59"/>
    </row>
    <row r="896" spans="5:22">
      <c r="E896" s="61"/>
      <c r="P896" s="59"/>
      <c r="Q896" s="59"/>
      <c r="R896" s="59"/>
      <c r="T896" s="59"/>
      <c r="U896" s="59"/>
      <c r="V896" s="59"/>
    </row>
    <row r="897" spans="5:22">
      <c r="E897" s="61"/>
      <c r="P897" s="59"/>
      <c r="Q897" s="59"/>
      <c r="R897" s="59"/>
      <c r="T897" s="59"/>
      <c r="U897" s="59"/>
      <c r="V897" s="59"/>
    </row>
    <row r="898" spans="5:22">
      <c r="E898" s="61"/>
      <c r="P898" s="59"/>
      <c r="Q898" s="59"/>
      <c r="R898" s="59"/>
      <c r="T898" s="59"/>
      <c r="U898" s="59"/>
      <c r="V898" s="59"/>
    </row>
    <row r="899" spans="5:22">
      <c r="E899" s="61"/>
      <c r="P899" s="59"/>
      <c r="Q899" s="59"/>
      <c r="R899" s="59"/>
      <c r="T899" s="59"/>
      <c r="U899" s="59"/>
      <c r="V899" s="59"/>
    </row>
    <row r="900" spans="5:22">
      <c r="E900" s="61"/>
      <c r="P900" s="59"/>
      <c r="Q900" s="59"/>
      <c r="R900" s="59"/>
      <c r="T900" s="59"/>
      <c r="U900" s="59"/>
      <c r="V900" s="59"/>
    </row>
    <row r="901" spans="5:22">
      <c r="E901" s="61"/>
      <c r="P901" s="59"/>
      <c r="Q901" s="59"/>
      <c r="R901" s="59"/>
      <c r="T901" s="59"/>
      <c r="U901" s="59"/>
      <c r="V901" s="59"/>
    </row>
    <row r="902" spans="5:22">
      <c r="E902" s="61"/>
      <c r="P902" s="59"/>
      <c r="Q902" s="59"/>
      <c r="R902" s="59"/>
      <c r="T902" s="59"/>
      <c r="U902" s="59"/>
      <c r="V902" s="59"/>
    </row>
    <row r="903" spans="5:22">
      <c r="E903" s="61"/>
      <c r="P903" s="59"/>
      <c r="Q903" s="59"/>
      <c r="R903" s="59"/>
      <c r="T903" s="59"/>
      <c r="U903" s="59"/>
      <c r="V903" s="59"/>
    </row>
    <row r="904" spans="5:22">
      <c r="E904" s="61"/>
      <c r="P904" s="59"/>
      <c r="Q904" s="59"/>
      <c r="R904" s="59"/>
      <c r="T904" s="59"/>
      <c r="U904" s="59"/>
      <c r="V904" s="59"/>
    </row>
    <row r="905" spans="5:22">
      <c r="E905" s="61"/>
      <c r="P905" s="59"/>
      <c r="Q905" s="59"/>
      <c r="R905" s="59"/>
      <c r="T905" s="59"/>
      <c r="U905" s="59"/>
      <c r="V905" s="59"/>
    </row>
    <row r="906" spans="5:22">
      <c r="E906" s="61"/>
      <c r="P906" s="59"/>
      <c r="Q906" s="59"/>
      <c r="R906" s="59"/>
      <c r="T906" s="59"/>
      <c r="U906" s="59"/>
      <c r="V906" s="59"/>
    </row>
    <row r="907" spans="5:22">
      <c r="E907" s="61"/>
      <c r="P907" s="59"/>
      <c r="Q907" s="59"/>
      <c r="R907" s="59"/>
      <c r="T907" s="59"/>
      <c r="U907" s="59"/>
      <c r="V907" s="59"/>
    </row>
    <row r="908" spans="5:22">
      <c r="E908" s="61"/>
      <c r="P908" s="59"/>
      <c r="Q908" s="59"/>
      <c r="R908" s="59"/>
      <c r="T908" s="59"/>
      <c r="U908" s="59"/>
      <c r="V908" s="59"/>
    </row>
    <row r="909" spans="5:22">
      <c r="E909" s="61"/>
      <c r="P909" s="59"/>
      <c r="Q909" s="59"/>
      <c r="R909" s="59"/>
      <c r="T909" s="59"/>
      <c r="U909" s="59"/>
      <c r="V909" s="59"/>
    </row>
    <row r="910" spans="5:22">
      <c r="E910" s="61"/>
      <c r="P910" s="59"/>
      <c r="Q910" s="59"/>
      <c r="R910" s="59"/>
      <c r="T910" s="59"/>
      <c r="U910" s="59"/>
      <c r="V910" s="59"/>
    </row>
    <row r="911" spans="5:22">
      <c r="E911" s="61"/>
      <c r="P911" s="59"/>
      <c r="Q911" s="59"/>
      <c r="R911" s="59"/>
      <c r="T911" s="59"/>
      <c r="U911" s="59"/>
      <c r="V911" s="59"/>
    </row>
    <row r="912" spans="5:22">
      <c r="E912" s="61"/>
      <c r="P912" s="59"/>
      <c r="Q912" s="59"/>
      <c r="R912" s="59"/>
      <c r="T912" s="59"/>
      <c r="U912" s="59"/>
      <c r="V912" s="59"/>
    </row>
    <row r="913" spans="5:22">
      <c r="E913" s="61"/>
      <c r="P913" s="59"/>
      <c r="Q913" s="59"/>
      <c r="R913" s="59"/>
      <c r="T913" s="59"/>
      <c r="U913" s="59"/>
      <c r="V913" s="59"/>
    </row>
    <row r="914" spans="5:22">
      <c r="E914" s="61"/>
      <c r="P914" s="59"/>
      <c r="Q914" s="59"/>
      <c r="R914" s="59"/>
      <c r="T914" s="59"/>
      <c r="U914" s="59"/>
      <c r="V914" s="59"/>
    </row>
    <row r="915" spans="5:22">
      <c r="E915" s="61"/>
      <c r="P915" s="59"/>
      <c r="Q915" s="59"/>
      <c r="R915" s="59"/>
      <c r="T915" s="59"/>
      <c r="U915" s="59"/>
      <c r="V915" s="59"/>
    </row>
    <row r="916" spans="5:22">
      <c r="E916" s="61"/>
      <c r="P916" s="59"/>
      <c r="Q916" s="59"/>
      <c r="R916" s="59"/>
      <c r="T916" s="59"/>
      <c r="U916" s="59"/>
      <c r="V916" s="59"/>
    </row>
    <row r="917" spans="5:22">
      <c r="E917" s="61"/>
      <c r="P917" s="59"/>
      <c r="Q917" s="59"/>
      <c r="R917" s="59"/>
      <c r="T917" s="59"/>
      <c r="U917" s="59"/>
      <c r="V917" s="59"/>
    </row>
    <row r="918" spans="5:22">
      <c r="E918" s="61"/>
      <c r="P918" s="59"/>
      <c r="Q918" s="59"/>
      <c r="R918" s="59"/>
      <c r="T918" s="59"/>
      <c r="U918" s="59"/>
      <c r="V918" s="59"/>
    </row>
    <row r="919" spans="5:22">
      <c r="E919" s="61"/>
      <c r="P919" s="59"/>
      <c r="Q919" s="59"/>
      <c r="R919" s="59"/>
      <c r="T919" s="59"/>
      <c r="U919" s="59"/>
      <c r="V919" s="59"/>
    </row>
    <row r="920" spans="5:22">
      <c r="E920" s="61"/>
      <c r="P920" s="59"/>
      <c r="Q920" s="59"/>
      <c r="R920" s="59"/>
      <c r="T920" s="59"/>
      <c r="U920" s="59"/>
      <c r="V920" s="59"/>
    </row>
    <row r="921" spans="5:22">
      <c r="E921" s="61"/>
      <c r="P921" s="59"/>
      <c r="Q921" s="59"/>
      <c r="R921" s="59"/>
      <c r="T921" s="59"/>
      <c r="U921" s="59"/>
      <c r="V921" s="59"/>
    </row>
    <row r="922" spans="5:22">
      <c r="E922" s="61"/>
      <c r="P922" s="59"/>
      <c r="Q922" s="59"/>
      <c r="R922" s="59"/>
      <c r="T922" s="59"/>
      <c r="U922" s="59"/>
      <c r="V922" s="59"/>
    </row>
    <row r="923" spans="5:22">
      <c r="E923" s="61"/>
      <c r="P923" s="59"/>
      <c r="Q923" s="59"/>
      <c r="R923" s="59"/>
      <c r="T923" s="59"/>
      <c r="U923" s="59"/>
      <c r="V923" s="59"/>
    </row>
    <row r="924" spans="5:22">
      <c r="E924" s="61"/>
      <c r="P924" s="59"/>
      <c r="Q924" s="59"/>
      <c r="R924" s="59"/>
      <c r="T924" s="59"/>
      <c r="U924" s="59"/>
      <c r="V924" s="59"/>
    </row>
    <row r="925" spans="5:22">
      <c r="E925" s="61"/>
      <c r="P925" s="59"/>
      <c r="Q925" s="59"/>
      <c r="R925" s="59"/>
      <c r="T925" s="59"/>
      <c r="U925" s="59"/>
      <c r="V925" s="59"/>
    </row>
    <row r="926" spans="5:22">
      <c r="E926" s="61"/>
      <c r="P926" s="59"/>
      <c r="Q926" s="59"/>
      <c r="R926" s="59"/>
      <c r="T926" s="59"/>
      <c r="U926" s="59"/>
      <c r="V926" s="59"/>
    </row>
    <row r="927" spans="5:22">
      <c r="E927" s="61"/>
      <c r="P927" s="59"/>
      <c r="Q927" s="59"/>
      <c r="R927" s="59"/>
      <c r="T927" s="59"/>
      <c r="U927" s="59"/>
      <c r="V927" s="59"/>
    </row>
    <row r="928" spans="5:22">
      <c r="E928" s="61"/>
      <c r="P928" s="59"/>
      <c r="Q928" s="59"/>
      <c r="R928" s="59"/>
      <c r="T928" s="59"/>
      <c r="U928" s="59"/>
      <c r="V928" s="59"/>
    </row>
    <row r="929" spans="5:22">
      <c r="E929" s="61"/>
      <c r="P929" s="59"/>
      <c r="Q929" s="59"/>
      <c r="R929" s="59"/>
      <c r="T929" s="59"/>
      <c r="U929" s="59"/>
      <c r="V929" s="59"/>
    </row>
    <row r="930" spans="5:22">
      <c r="E930" s="61"/>
      <c r="P930" s="59"/>
      <c r="Q930" s="59"/>
      <c r="R930" s="59"/>
      <c r="T930" s="59"/>
      <c r="U930" s="59"/>
      <c r="V930" s="59"/>
    </row>
    <row r="931" spans="5:22">
      <c r="E931" s="61"/>
      <c r="P931" s="59"/>
      <c r="Q931" s="59"/>
      <c r="R931" s="59"/>
      <c r="T931" s="59"/>
      <c r="U931" s="59"/>
      <c r="V931" s="59"/>
    </row>
    <row r="932" spans="5:22">
      <c r="E932" s="61"/>
      <c r="P932" s="59"/>
      <c r="Q932" s="59"/>
      <c r="R932" s="59"/>
      <c r="T932" s="59"/>
      <c r="U932" s="59"/>
      <c r="V932" s="59"/>
    </row>
    <row r="933" spans="5:22">
      <c r="E933" s="61"/>
      <c r="P933" s="59"/>
      <c r="Q933" s="59"/>
      <c r="R933" s="59"/>
      <c r="T933" s="59"/>
      <c r="U933" s="59"/>
      <c r="V933" s="59"/>
    </row>
    <row r="934" spans="5:22">
      <c r="E934" s="61"/>
      <c r="P934" s="59"/>
      <c r="Q934" s="59"/>
      <c r="R934" s="59"/>
      <c r="T934" s="59"/>
      <c r="U934" s="59"/>
      <c r="V934" s="59"/>
    </row>
    <row r="935" spans="5:22">
      <c r="E935" s="61"/>
      <c r="P935" s="59"/>
      <c r="Q935" s="59"/>
      <c r="R935" s="59"/>
      <c r="T935" s="59"/>
      <c r="U935" s="59"/>
      <c r="V935" s="59"/>
    </row>
    <row r="936" spans="5:22">
      <c r="E936" s="61"/>
      <c r="P936" s="59"/>
      <c r="Q936" s="59"/>
      <c r="R936" s="59"/>
      <c r="T936" s="59"/>
      <c r="U936" s="59"/>
      <c r="V936" s="59"/>
    </row>
    <row r="937" spans="5:22">
      <c r="E937" s="61"/>
      <c r="P937" s="59"/>
      <c r="Q937" s="59"/>
      <c r="R937" s="59"/>
      <c r="T937" s="59"/>
      <c r="U937" s="59"/>
      <c r="V937" s="59"/>
    </row>
    <row r="938" spans="5:22">
      <c r="E938" s="61"/>
      <c r="P938" s="59"/>
      <c r="Q938" s="59"/>
      <c r="R938" s="59"/>
      <c r="T938" s="59"/>
      <c r="U938" s="59"/>
      <c r="V938" s="59"/>
    </row>
    <row r="939" spans="5:22">
      <c r="E939" s="61"/>
      <c r="P939" s="59"/>
      <c r="Q939" s="59"/>
      <c r="R939" s="59"/>
      <c r="T939" s="59"/>
      <c r="U939" s="59"/>
      <c r="V939" s="59"/>
    </row>
    <row r="940" spans="5:22">
      <c r="E940" s="61"/>
      <c r="P940" s="59"/>
      <c r="Q940" s="59"/>
      <c r="R940" s="59"/>
      <c r="T940" s="59"/>
      <c r="U940" s="59"/>
      <c r="V940" s="59"/>
    </row>
    <row r="941" spans="5:22">
      <c r="E941" s="61"/>
      <c r="P941" s="59"/>
      <c r="Q941" s="59"/>
      <c r="R941" s="59"/>
      <c r="T941" s="59"/>
      <c r="U941" s="59"/>
      <c r="V941" s="59"/>
    </row>
    <row r="942" spans="5:22">
      <c r="E942" s="61"/>
      <c r="P942" s="59"/>
      <c r="Q942" s="59"/>
      <c r="R942" s="59"/>
      <c r="T942" s="59"/>
      <c r="U942" s="59"/>
      <c r="V942" s="59"/>
    </row>
    <row r="943" spans="5:22">
      <c r="E943" s="61"/>
      <c r="P943" s="59"/>
      <c r="Q943" s="59"/>
      <c r="R943" s="59"/>
      <c r="T943" s="59"/>
      <c r="U943" s="59"/>
      <c r="V943" s="59"/>
    </row>
    <row r="944" spans="5:22">
      <c r="E944" s="61"/>
      <c r="P944" s="59"/>
      <c r="Q944" s="59"/>
      <c r="R944" s="59"/>
      <c r="T944" s="59"/>
      <c r="U944" s="59"/>
      <c r="V944" s="59"/>
    </row>
    <row r="945" spans="5:22">
      <c r="E945" s="61"/>
      <c r="P945" s="59"/>
      <c r="Q945" s="59"/>
      <c r="R945" s="59"/>
      <c r="T945" s="59"/>
      <c r="U945" s="59"/>
      <c r="V945" s="59"/>
    </row>
    <row r="946" spans="5:22">
      <c r="E946" s="61"/>
      <c r="P946" s="59"/>
      <c r="Q946" s="59"/>
      <c r="R946" s="59"/>
      <c r="T946" s="59"/>
      <c r="U946" s="59"/>
      <c r="V946" s="59"/>
    </row>
    <row r="947" spans="5:22">
      <c r="E947" s="61"/>
      <c r="P947" s="59"/>
      <c r="Q947" s="59"/>
      <c r="R947" s="59"/>
      <c r="T947" s="59"/>
      <c r="U947" s="59"/>
      <c r="V947" s="59"/>
    </row>
    <row r="948" spans="5:22">
      <c r="E948" s="61"/>
      <c r="P948" s="59"/>
      <c r="Q948" s="59"/>
      <c r="R948" s="59"/>
      <c r="T948" s="59"/>
      <c r="U948" s="59"/>
      <c r="V948" s="59"/>
    </row>
    <row r="949" spans="5:22">
      <c r="E949" s="61"/>
      <c r="P949" s="59"/>
      <c r="Q949" s="59"/>
      <c r="R949" s="59"/>
      <c r="T949" s="59"/>
      <c r="U949" s="59"/>
      <c r="V949" s="59"/>
    </row>
    <row r="950" spans="5:22">
      <c r="E950" s="61"/>
      <c r="P950" s="59"/>
      <c r="Q950" s="59"/>
      <c r="R950" s="59"/>
      <c r="T950" s="59"/>
      <c r="U950" s="59"/>
      <c r="V950" s="59"/>
    </row>
    <row r="951" spans="5:22">
      <c r="E951" s="61"/>
      <c r="P951" s="59"/>
      <c r="Q951" s="59"/>
      <c r="R951" s="59"/>
      <c r="T951" s="59"/>
      <c r="U951" s="59"/>
      <c r="V951" s="59"/>
    </row>
    <row r="952" spans="5:22">
      <c r="E952" s="61"/>
      <c r="P952" s="59"/>
      <c r="Q952" s="59"/>
      <c r="R952" s="59"/>
      <c r="T952" s="59"/>
      <c r="U952" s="59"/>
      <c r="V952" s="59"/>
    </row>
    <row r="953" spans="5:22">
      <c r="E953" s="61"/>
      <c r="P953" s="59"/>
      <c r="Q953" s="59"/>
      <c r="R953" s="59"/>
      <c r="T953" s="59"/>
      <c r="U953" s="59"/>
      <c r="V953" s="59"/>
    </row>
    <row r="954" spans="5:22">
      <c r="E954" s="61"/>
      <c r="P954" s="59"/>
      <c r="Q954" s="59"/>
      <c r="R954" s="59"/>
      <c r="T954" s="59"/>
      <c r="U954" s="59"/>
      <c r="V954" s="59"/>
    </row>
    <row r="955" spans="5:22">
      <c r="E955" s="61"/>
      <c r="P955" s="59"/>
      <c r="Q955" s="59"/>
      <c r="R955" s="59"/>
      <c r="T955" s="59"/>
      <c r="U955" s="59"/>
      <c r="V955" s="59"/>
    </row>
    <row r="956" spans="5:22">
      <c r="E956" s="61"/>
      <c r="P956" s="59"/>
      <c r="Q956" s="59"/>
      <c r="R956" s="59"/>
      <c r="T956" s="59"/>
      <c r="U956" s="59"/>
      <c r="V956" s="59"/>
    </row>
    <row r="957" spans="5:22">
      <c r="E957" s="61"/>
      <c r="P957" s="59"/>
      <c r="Q957" s="59"/>
      <c r="R957" s="59"/>
      <c r="T957" s="59"/>
      <c r="U957" s="59"/>
      <c r="V957" s="59"/>
    </row>
    <row r="958" spans="5:22">
      <c r="E958" s="61"/>
      <c r="P958" s="59"/>
      <c r="Q958" s="59"/>
      <c r="R958" s="59"/>
      <c r="T958" s="59"/>
      <c r="U958" s="59"/>
      <c r="V958" s="59"/>
    </row>
    <row r="959" spans="5:22">
      <c r="E959" s="61"/>
      <c r="P959" s="59"/>
      <c r="Q959" s="59"/>
      <c r="R959" s="59"/>
      <c r="T959" s="59"/>
      <c r="U959" s="59"/>
      <c r="V959" s="59"/>
    </row>
    <row r="960" spans="5:22">
      <c r="E960" s="61"/>
      <c r="P960" s="59"/>
      <c r="Q960" s="59"/>
      <c r="R960" s="59"/>
      <c r="T960" s="59"/>
      <c r="U960" s="59"/>
      <c r="V960" s="59"/>
    </row>
    <row r="961" spans="5:22">
      <c r="E961" s="61"/>
      <c r="P961" s="59"/>
      <c r="Q961" s="59"/>
      <c r="R961" s="59"/>
      <c r="T961" s="59"/>
      <c r="U961" s="59"/>
      <c r="V961" s="59"/>
    </row>
    <row r="962" spans="5:22">
      <c r="E962" s="61"/>
      <c r="P962" s="59"/>
      <c r="Q962" s="59"/>
      <c r="R962" s="59"/>
      <c r="T962" s="59"/>
      <c r="U962" s="59"/>
      <c r="V962" s="59"/>
    </row>
    <row r="963" spans="5:22">
      <c r="E963" s="61"/>
      <c r="P963" s="59"/>
      <c r="Q963" s="59"/>
      <c r="R963" s="59"/>
      <c r="T963" s="59"/>
      <c r="U963" s="59"/>
      <c r="V963" s="59"/>
    </row>
    <row r="964" spans="5:22">
      <c r="E964" s="61"/>
      <c r="P964" s="59"/>
      <c r="Q964" s="59"/>
      <c r="R964" s="59"/>
      <c r="T964" s="59"/>
      <c r="U964" s="59"/>
      <c r="V964" s="59"/>
    </row>
    <row r="965" spans="5:22">
      <c r="E965" s="61"/>
      <c r="P965" s="59"/>
      <c r="Q965" s="59"/>
      <c r="R965" s="59"/>
      <c r="T965" s="59"/>
      <c r="U965" s="59"/>
      <c r="V965" s="59"/>
    </row>
    <row r="966" spans="5:22">
      <c r="E966" s="61"/>
      <c r="P966" s="59"/>
      <c r="Q966" s="59"/>
      <c r="R966" s="59"/>
      <c r="T966" s="59"/>
      <c r="U966" s="59"/>
      <c r="V966" s="59"/>
    </row>
    <row r="967" spans="5:22">
      <c r="E967" s="61"/>
      <c r="P967" s="59"/>
      <c r="Q967" s="59"/>
      <c r="R967" s="59"/>
      <c r="T967" s="59"/>
      <c r="U967" s="59"/>
      <c r="V967" s="59"/>
    </row>
    <row r="968" spans="5:22">
      <c r="E968" s="61"/>
      <c r="P968" s="59"/>
      <c r="Q968" s="59"/>
      <c r="R968" s="59"/>
      <c r="T968" s="59"/>
      <c r="U968" s="59"/>
      <c r="V968" s="59"/>
    </row>
    <row r="969" spans="5:22">
      <c r="E969" s="61"/>
      <c r="P969" s="59"/>
      <c r="Q969" s="59"/>
      <c r="R969" s="59"/>
      <c r="T969" s="59"/>
      <c r="U969" s="59"/>
      <c r="V969" s="59"/>
    </row>
    <row r="970" spans="5:22">
      <c r="E970" s="61"/>
      <c r="P970" s="59"/>
      <c r="Q970" s="59"/>
      <c r="R970" s="59"/>
      <c r="T970" s="59"/>
      <c r="U970" s="59"/>
      <c r="V970" s="59"/>
    </row>
    <row r="971" spans="5:22">
      <c r="E971" s="61"/>
      <c r="P971" s="59"/>
      <c r="Q971" s="59"/>
      <c r="R971" s="59"/>
      <c r="T971" s="59"/>
      <c r="U971" s="59"/>
      <c r="V971" s="59"/>
    </row>
    <row r="972" spans="5:22">
      <c r="E972" s="61"/>
      <c r="P972" s="59"/>
      <c r="Q972" s="59"/>
      <c r="R972" s="59"/>
      <c r="T972" s="59"/>
      <c r="U972" s="59"/>
      <c r="V972" s="59"/>
    </row>
    <row r="973" spans="5:22">
      <c r="E973" s="61"/>
      <c r="P973" s="59"/>
      <c r="Q973" s="59"/>
      <c r="R973" s="59"/>
      <c r="T973" s="59"/>
      <c r="U973" s="59"/>
      <c r="V973" s="59"/>
    </row>
    <row r="974" spans="5:22">
      <c r="E974" s="61"/>
      <c r="P974" s="59"/>
      <c r="Q974" s="59"/>
      <c r="R974" s="59"/>
      <c r="T974" s="59"/>
      <c r="U974" s="59"/>
      <c r="V974" s="59"/>
    </row>
    <row r="975" spans="5:22">
      <c r="E975" s="61"/>
      <c r="P975" s="59"/>
      <c r="Q975" s="59"/>
      <c r="R975" s="59"/>
      <c r="T975" s="59"/>
      <c r="U975" s="59"/>
      <c r="V975" s="59"/>
    </row>
    <row r="976" spans="5:22">
      <c r="E976" s="61"/>
      <c r="P976" s="59"/>
      <c r="Q976" s="59"/>
      <c r="R976" s="59"/>
      <c r="T976" s="59"/>
      <c r="U976" s="59"/>
      <c r="V976" s="59"/>
    </row>
    <row r="977" spans="5:22">
      <c r="E977" s="61"/>
      <c r="P977" s="59"/>
      <c r="Q977" s="59"/>
      <c r="R977" s="59"/>
      <c r="T977" s="59"/>
      <c r="U977" s="59"/>
      <c r="V977" s="59"/>
    </row>
    <row r="978" spans="5:22">
      <c r="E978" s="61"/>
      <c r="P978" s="59"/>
      <c r="Q978" s="59"/>
      <c r="R978" s="59"/>
      <c r="T978" s="59"/>
      <c r="U978" s="59"/>
      <c r="V978" s="59"/>
    </row>
    <row r="979" spans="5:22">
      <c r="E979" s="61"/>
      <c r="P979" s="59"/>
      <c r="Q979" s="59"/>
      <c r="R979" s="59"/>
      <c r="T979" s="59"/>
      <c r="U979" s="59"/>
      <c r="V979" s="59"/>
    </row>
    <row r="980" spans="5:22">
      <c r="E980" s="61"/>
      <c r="P980" s="59"/>
      <c r="Q980" s="59"/>
      <c r="R980" s="59"/>
      <c r="T980" s="59"/>
      <c r="U980" s="59"/>
      <c r="V980" s="59"/>
    </row>
    <row r="981" spans="5:22">
      <c r="E981" s="61"/>
      <c r="P981" s="59"/>
      <c r="Q981" s="59"/>
      <c r="R981" s="59"/>
      <c r="T981" s="59"/>
      <c r="U981" s="59"/>
      <c r="V981" s="59"/>
    </row>
    <row r="982" spans="5:22">
      <c r="E982" s="61"/>
      <c r="P982" s="59"/>
      <c r="Q982" s="59"/>
      <c r="R982" s="59"/>
      <c r="T982" s="59"/>
      <c r="U982" s="59"/>
      <c r="V982" s="59"/>
    </row>
    <row r="983" spans="5:22">
      <c r="E983" s="61"/>
      <c r="P983" s="59"/>
      <c r="Q983" s="59"/>
      <c r="R983" s="59"/>
      <c r="T983" s="59"/>
      <c r="U983" s="59"/>
      <c r="V983" s="59"/>
    </row>
    <row r="984" spans="5:22">
      <c r="E984" s="61"/>
      <c r="P984" s="59"/>
      <c r="Q984" s="59"/>
      <c r="R984" s="59"/>
      <c r="T984" s="59"/>
      <c r="U984" s="59"/>
      <c r="V984" s="59"/>
    </row>
    <row r="985" spans="5:22">
      <c r="E985" s="61"/>
      <c r="P985" s="59"/>
      <c r="Q985" s="59"/>
      <c r="R985" s="59"/>
      <c r="T985" s="59"/>
      <c r="U985" s="59"/>
      <c r="V985" s="59"/>
    </row>
    <row r="986" spans="5:22">
      <c r="E986" s="61"/>
      <c r="P986" s="59"/>
      <c r="Q986" s="59"/>
      <c r="R986" s="59"/>
      <c r="T986" s="59"/>
      <c r="U986" s="59"/>
      <c r="V986" s="59"/>
    </row>
    <row r="987" spans="5:22">
      <c r="E987" s="61"/>
      <c r="P987" s="59"/>
      <c r="Q987" s="59"/>
      <c r="R987" s="59"/>
      <c r="T987" s="59"/>
      <c r="U987" s="59"/>
      <c r="V987" s="59"/>
    </row>
    <row r="988" spans="5:22">
      <c r="E988" s="61"/>
      <c r="P988" s="59"/>
      <c r="Q988" s="59"/>
      <c r="R988" s="59"/>
      <c r="T988" s="59"/>
      <c r="U988" s="59"/>
      <c r="V988" s="59"/>
    </row>
    <row r="989" spans="5:22">
      <c r="E989" s="61"/>
      <c r="P989" s="59"/>
      <c r="Q989" s="59"/>
      <c r="R989" s="59"/>
      <c r="T989" s="59"/>
      <c r="U989" s="59"/>
      <c r="V989" s="59"/>
    </row>
    <row r="990" spans="5:22">
      <c r="E990" s="61"/>
      <c r="P990" s="59"/>
      <c r="Q990" s="59"/>
      <c r="R990" s="59"/>
      <c r="T990" s="59"/>
      <c r="U990" s="59"/>
      <c r="V990" s="59"/>
    </row>
    <row r="991" spans="5:22">
      <c r="E991" s="61"/>
      <c r="P991" s="59"/>
      <c r="Q991" s="59"/>
      <c r="R991" s="59"/>
      <c r="T991" s="59"/>
      <c r="U991" s="59"/>
      <c r="V991" s="59"/>
    </row>
    <row r="992" spans="5:22">
      <c r="E992" s="61"/>
      <c r="P992" s="59"/>
      <c r="Q992" s="59"/>
      <c r="R992" s="59"/>
      <c r="T992" s="59"/>
      <c r="U992" s="59"/>
      <c r="V992" s="59"/>
    </row>
    <row r="993" spans="5:22">
      <c r="E993" s="61"/>
      <c r="P993" s="59"/>
      <c r="Q993" s="59"/>
      <c r="R993" s="59"/>
      <c r="T993" s="59"/>
      <c r="U993" s="59"/>
      <c r="V993" s="59"/>
    </row>
    <row r="994" spans="5:22">
      <c r="E994" s="61"/>
      <c r="P994" s="59"/>
      <c r="Q994" s="59"/>
      <c r="R994" s="59"/>
      <c r="T994" s="59"/>
      <c r="U994" s="59"/>
      <c r="V994" s="59"/>
    </row>
    <row r="995" spans="5:22">
      <c r="E995" s="61"/>
      <c r="P995" s="59"/>
      <c r="Q995" s="59"/>
      <c r="R995" s="59"/>
      <c r="T995" s="59"/>
      <c r="U995" s="59"/>
      <c r="V995" s="59"/>
    </row>
    <row r="996" spans="5:22">
      <c r="E996" s="61"/>
      <c r="P996" s="59"/>
      <c r="Q996" s="59"/>
      <c r="R996" s="59"/>
      <c r="T996" s="59"/>
      <c r="U996" s="59"/>
      <c r="V996" s="59"/>
    </row>
    <row r="997" spans="5:22">
      <c r="E997" s="61"/>
      <c r="P997" s="59"/>
      <c r="Q997" s="59"/>
      <c r="R997" s="59"/>
      <c r="T997" s="59"/>
      <c r="U997" s="59"/>
      <c r="V997" s="59"/>
    </row>
    <row r="998" spans="5:22">
      <c r="E998" s="61"/>
      <c r="P998" s="59"/>
      <c r="Q998" s="59"/>
      <c r="R998" s="59"/>
      <c r="T998" s="59"/>
      <c r="U998" s="59"/>
      <c r="V998" s="59"/>
    </row>
    <row r="999" spans="5:22">
      <c r="E999" s="61"/>
      <c r="P999" s="59"/>
      <c r="Q999" s="59"/>
      <c r="R999" s="59"/>
      <c r="T999" s="59"/>
      <c r="U999" s="59"/>
      <c r="V999" s="59"/>
    </row>
    <row r="1000" spans="5:22">
      <c r="E1000" s="61"/>
      <c r="P1000" s="59"/>
      <c r="Q1000" s="59"/>
      <c r="R1000" s="59"/>
      <c r="T1000" s="59"/>
      <c r="U1000" s="59"/>
      <c r="V1000" s="59"/>
    </row>
    <row r="1001" spans="5:22">
      <c r="E1001" s="61"/>
      <c r="P1001" s="59"/>
      <c r="Q1001" s="59"/>
      <c r="R1001" s="59"/>
      <c r="T1001" s="59"/>
      <c r="U1001" s="59"/>
      <c r="V1001" s="59"/>
    </row>
    <row r="1002" spans="5:22">
      <c r="E1002" s="61"/>
      <c r="P1002" s="59"/>
      <c r="Q1002" s="59"/>
      <c r="R1002" s="59"/>
      <c r="T1002" s="59"/>
      <c r="U1002" s="59"/>
      <c r="V1002" s="59"/>
    </row>
    <row r="1003" spans="5:22">
      <c r="E1003" s="61"/>
      <c r="P1003" s="59"/>
      <c r="Q1003" s="59"/>
      <c r="R1003" s="59"/>
      <c r="T1003" s="59"/>
      <c r="U1003" s="59"/>
      <c r="V1003" s="59"/>
    </row>
    <row r="1004" spans="5:22">
      <c r="E1004" s="61"/>
      <c r="P1004" s="59"/>
      <c r="Q1004" s="59"/>
      <c r="R1004" s="59"/>
      <c r="T1004" s="59"/>
      <c r="U1004" s="59"/>
      <c r="V1004" s="59"/>
    </row>
    <row r="1005" spans="5:22">
      <c r="E1005" s="61"/>
      <c r="P1005" s="59"/>
      <c r="Q1005" s="59"/>
      <c r="R1005" s="59"/>
      <c r="T1005" s="59"/>
      <c r="U1005" s="59"/>
      <c r="V1005" s="59"/>
    </row>
  </sheetData>
  <autoFilter ref="A9:AJ73"/>
  <mergeCells count="11">
    <mergeCell ref="J8:L8"/>
    <mergeCell ref="M8:M9"/>
    <mergeCell ref="D8:D9"/>
    <mergeCell ref="E8:E9"/>
    <mergeCell ref="F8:I8"/>
    <mergeCell ref="AE8:AH8"/>
    <mergeCell ref="M18:M22"/>
    <mergeCell ref="N8:R8"/>
    <mergeCell ref="S8:V8"/>
    <mergeCell ref="W8:Z8"/>
    <mergeCell ref="AA8:AD8"/>
  </mergeCells>
  <pageMargins left="0.75" right="0.75" top="1" bottom="1" header="0.5" footer="0.5"/>
  <pageSetup paperSize="9" scale="51" fitToHeight="0" orientation="landscape"/>
  <legacy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1"/>
  <sheetViews>
    <sheetView tabSelected="1" zoomScale="130" zoomScaleNormal="130" workbookViewId="0">
      <pane xSplit="2" ySplit="3" topLeftCell="G40" activePane="bottomRight" state="frozen"/>
      <selection pane="topRight" activeCell="C1" sqref="C1"/>
      <selection pane="bottomLeft" activeCell="A4" sqref="A4"/>
      <selection pane="bottomRight" activeCell="K48" sqref="K48"/>
    </sheetView>
  </sheetViews>
  <sheetFormatPr defaultColWidth="8.85546875" defaultRowHeight="15"/>
  <cols>
    <col min="1" max="1" width="4.85546875" style="865" customWidth="1"/>
    <col min="2" max="2" width="39.5703125" style="865" customWidth="1"/>
    <col min="3" max="3" width="15.7109375" style="865" customWidth="1"/>
    <col min="4" max="4" width="13.42578125" style="865" customWidth="1"/>
    <col min="5" max="5" width="12.140625" style="865" bestFit="1" customWidth="1"/>
    <col min="6" max="6" width="13" style="865" bestFit="1" customWidth="1"/>
    <col min="7" max="7" width="14.85546875" style="865" customWidth="1"/>
    <col min="8" max="8" width="11.85546875" style="865" customWidth="1"/>
    <col min="9" max="9" width="13.85546875" style="865" customWidth="1"/>
    <col min="10" max="10" width="10.140625" style="865" bestFit="1" customWidth="1"/>
    <col min="11" max="11" width="15.140625" style="865" customWidth="1"/>
    <col min="12" max="12" width="10.140625" style="865" bestFit="1" customWidth="1"/>
    <col min="13" max="13" width="17.42578125" style="865" customWidth="1"/>
    <col min="14" max="14" width="10.140625" style="865" bestFit="1" customWidth="1"/>
    <col min="15" max="15" width="15.42578125" style="865" customWidth="1"/>
    <col min="16" max="16" width="10.140625" style="866" bestFit="1" customWidth="1"/>
    <col min="17" max="17" width="10" style="866" bestFit="1" customWidth="1"/>
    <col min="18" max="18" width="15.42578125" style="866" customWidth="1"/>
    <col min="19" max="19" width="16.42578125" style="866" customWidth="1"/>
    <col min="20" max="21" width="14.28515625" style="866" bestFit="1" customWidth="1"/>
    <col min="22" max="22" width="17.42578125" style="865" customWidth="1"/>
    <col min="23" max="23" width="17.28515625" style="865" customWidth="1"/>
    <col min="24" max="26" width="18.85546875" style="865" customWidth="1"/>
    <col min="27" max="16384" width="8.85546875" style="866"/>
  </cols>
  <sheetData>
    <row r="1" spans="1:26">
      <c r="G1" s="974" t="s">
        <v>1242</v>
      </c>
      <c r="H1" s="974"/>
      <c r="I1" s="974"/>
      <c r="J1" s="974"/>
      <c r="K1" s="974"/>
      <c r="L1" s="974"/>
      <c r="M1" s="974"/>
      <c r="N1" s="974"/>
      <c r="O1" s="974"/>
      <c r="V1" s="974" t="s">
        <v>1243</v>
      </c>
      <c r="W1" s="974"/>
      <c r="X1" s="974"/>
      <c r="Y1" s="974"/>
      <c r="Z1" s="974"/>
    </row>
    <row r="2" spans="1:26">
      <c r="G2" s="867"/>
      <c r="H2" s="867"/>
      <c r="I2" s="867"/>
      <c r="J2" s="867"/>
      <c r="K2" s="867">
        <v>1.03</v>
      </c>
      <c r="L2" s="867"/>
      <c r="M2" s="867">
        <v>1.03</v>
      </c>
      <c r="N2" s="867"/>
      <c r="O2" s="867">
        <v>1.03</v>
      </c>
      <c r="V2" s="867"/>
      <c r="W2" s="867"/>
      <c r="X2" s="867"/>
      <c r="Y2" s="867"/>
      <c r="Z2" s="867"/>
    </row>
    <row r="3" spans="1:26" ht="15.75" thickBot="1">
      <c r="A3" s="868" t="s">
        <v>81</v>
      </c>
      <c r="B3" s="868" t="s">
        <v>1244</v>
      </c>
      <c r="C3" s="868" t="s">
        <v>1245</v>
      </c>
      <c r="D3" s="868" t="s">
        <v>856</v>
      </c>
      <c r="E3" s="868" t="s">
        <v>1246</v>
      </c>
      <c r="F3" s="868" t="s">
        <v>1247</v>
      </c>
      <c r="G3" s="868" t="s">
        <v>1111</v>
      </c>
      <c r="H3" s="868" t="s">
        <v>864</v>
      </c>
      <c r="I3" s="868" t="s">
        <v>55</v>
      </c>
      <c r="J3" s="868" t="s">
        <v>1248</v>
      </c>
      <c r="K3" s="868" t="s">
        <v>56</v>
      </c>
      <c r="L3" s="868" t="s">
        <v>1249</v>
      </c>
      <c r="M3" s="868" t="s">
        <v>57</v>
      </c>
      <c r="N3" s="868" t="s">
        <v>1250</v>
      </c>
      <c r="O3" s="868" t="s">
        <v>58</v>
      </c>
      <c r="P3" s="869" t="s">
        <v>1251</v>
      </c>
      <c r="Q3" s="866" t="s">
        <v>1252</v>
      </c>
      <c r="V3"/>
      <c r="W3"/>
      <c r="X3"/>
      <c r="Y3"/>
      <c r="Z3"/>
    </row>
    <row r="4" spans="1:26" ht="17.25" thickTop="1" thickBot="1">
      <c r="B4" s="868" t="s">
        <v>4</v>
      </c>
      <c r="C4" s="868"/>
      <c r="D4" s="868"/>
      <c r="E4" s="868"/>
      <c r="F4" s="868"/>
      <c r="G4" s="870">
        <f>SUBTOTAL(9,G5:G46)</f>
        <v>43198399.70425722</v>
      </c>
      <c r="H4" s="870"/>
      <c r="I4" s="871">
        <f>SUBTOTAL(9,I5:I46)</f>
        <v>54389242.969607286</v>
      </c>
      <c r="J4" s="871"/>
      <c r="K4" s="871">
        <f>SUBTOTAL(9,K5:K46)</f>
        <v>53648538.460883699</v>
      </c>
      <c r="L4" s="871"/>
      <c r="M4" s="871">
        <f>SUBTOTAL(9,M5:M46)</f>
        <v>63176003.65634612</v>
      </c>
      <c r="N4" s="871"/>
      <c r="O4" s="871">
        <f>SUBTOTAL(9,O5:O46)</f>
        <v>62421148.370161809</v>
      </c>
      <c r="V4"/>
      <c r="W4"/>
      <c r="X4"/>
      <c r="Y4"/>
      <c r="Z4"/>
    </row>
    <row r="5" spans="1:26" ht="16.5" thickTop="1" thickBot="1">
      <c r="A5" s="872">
        <v>1</v>
      </c>
      <c r="B5" s="872" t="s">
        <v>1253</v>
      </c>
      <c r="C5" s="872"/>
      <c r="D5" s="872"/>
      <c r="E5" s="872"/>
      <c r="F5" s="872"/>
      <c r="G5" s="873">
        <f>SUBTOTAL(9,G6:G37)</f>
        <v>30733400</v>
      </c>
      <c r="H5" s="873"/>
      <c r="I5" s="873">
        <f>SUBTOTAL(9,I6:I37)</f>
        <v>42346257.142857142</v>
      </c>
      <c r="J5" s="873"/>
      <c r="K5" s="873">
        <f>SUBTOTAL(9,K6:K37)</f>
        <v>45045200</v>
      </c>
      <c r="L5" s="873"/>
      <c r="M5" s="873">
        <f>SUBTOTAL(9,M6:M37)</f>
        <v>56774050</v>
      </c>
      <c r="N5" s="873"/>
      <c r="O5" s="873">
        <f>SUBTOTAL(9,O6:O37)</f>
        <v>59861149.5</v>
      </c>
      <c r="V5"/>
      <c r="W5"/>
      <c r="X5"/>
      <c r="Y5"/>
      <c r="Z5"/>
    </row>
    <row r="6" spans="1:26" ht="15.75" thickTop="1">
      <c r="A6" s="874">
        <v>1</v>
      </c>
      <c r="B6" s="875" t="s">
        <v>90</v>
      </c>
      <c r="C6" s="875"/>
      <c r="D6" s="875"/>
      <c r="E6" s="875"/>
      <c r="F6" s="875"/>
      <c r="G6" s="876">
        <f>SUBTOTAL(9,G7:G25)</f>
        <v>19941800</v>
      </c>
      <c r="H6" s="876"/>
      <c r="I6" s="876">
        <f>SUBTOTAL(9,I7:I25)</f>
        <v>30110400</v>
      </c>
      <c r="J6" s="876"/>
      <c r="K6" s="876">
        <f>SUBTOTAL(9,K7:K25)</f>
        <v>29352400</v>
      </c>
      <c r="L6" s="876"/>
      <c r="M6" s="876">
        <f>SUBTOTAL(9,M7:M25)</f>
        <v>39382400</v>
      </c>
      <c r="N6" s="876"/>
      <c r="O6" s="876">
        <f>SUBTOTAL(9,O7:O25)</f>
        <v>40442400</v>
      </c>
      <c r="V6"/>
      <c r="W6"/>
      <c r="X6"/>
      <c r="Y6"/>
      <c r="Z6"/>
    </row>
    <row r="7" spans="1:26">
      <c r="A7" s="877">
        <v>1.1000000000000001</v>
      </c>
      <c r="B7" s="877" t="s">
        <v>920</v>
      </c>
      <c r="C7" s="877"/>
      <c r="D7" s="877"/>
      <c r="E7" s="877"/>
      <c r="F7" s="877"/>
      <c r="G7" s="878">
        <f t="shared" ref="G7:O7" si="0">SUBTOTAL(9,G8:G13)</f>
        <v>8457200</v>
      </c>
      <c r="H7" s="878"/>
      <c r="I7" s="878">
        <f t="shared" si="0"/>
        <v>12150000</v>
      </c>
      <c r="J7" s="878"/>
      <c r="K7" s="878">
        <f t="shared" si="0"/>
        <v>11392000</v>
      </c>
      <c r="L7" s="878"/>
      <c r="M7" s="878">
        <f t="shared" si="0"/>
        <v>15402000</v>
      </c>
      <c r="N7" s="878"/>
      <c r="O7" s="878">
        <f t="shared" si="0"/>
        <v>15402000</v>
      </c>
      <c r="V7"/>
      <c r="W7"/>
      <c r="X7"/>
      <c r="Y7"/>
      <c r="Z7"/>
    </row>
    <row r="8" spans="1:26">
      <c r="A8" s="866"/>
      <c r="B8" s="866" t="s">
        <v>1254</v>
      </c>
      <c r="C8" s="866"/>
      <c r="D8" s="866"/>
      <c r="E8" s="866"/>
      <c r="F8" s="866"/>
      <c r="G8" s="940">
        <v>8457200</v>
      </c>
      <c r="H8" s="879"/>
      <c r="I8" s="1089">
        <v>12150000</v>
      </c>
      <c r="J8" s="940"/>
      <c r="K8" s="940">
        <v>11392000</v>
      </c>
      <c r="L8" s="940"/>
      <c r="M8" s="940">
        <v>15402000</v>
      </c>
      <c r="N8" s="940"/>
      <c r="O8" s="940">
        <v>15402000</v>
      </c>
      <c r="V8"/>
      <c r="W8"/>
      <c r="X8"/>
      <c r="Y8"/>
      <c r="Z8"/>
    </row>
    <row r="9" spans="1:26">
      <c r="A9" s="880"/>
      <c r="B9" s="880" t="s">
        <v>1103</v>
      </c>
      <c r="C9" s="880"/>
      <c r="D9" s="880"/>
      <c r="E9" s="880"/>
      <c r="F9" s="880"/>
      <c r="G9" s="881"/>
      <c r="H9" s="881"/>
      <c r="I9" s="881"/>
      <c r="J9" s="881"/>
      <c r="K9" s="881"/>
      <c r="L9" s="881"/>
      <c r="M9" s="881"/>
      <c r="N9" s="881"/>
      <c r="O9" s="881"/>
      <c r="V9"/>
      <c r="W9"/>
      <c r="X9"/>
      <c r="Y9"/>
      <c r="Z9"/>
    </row>
    <row r="10" spans="1:26">
      <c r="A10" s="880"/>
      <c r="B10" s="880" t="s">
        <v>921</v>
      </c>
      <c r="C10" s="880"/>
      <c r="D10" s="880"/>
      <c r="E10" s="880"/>
      <c r="F10" s="880"/>
      <c r="G10" s="881"/>
      <c r="H10" s="881"/>
      <c r="I10" s="881"/>
      <c r="J10" s="881"/>
      <c r="K10" s="881"/>
      <c r="L10" s="881"/>
      <c r="M10" s="881"/>
      <c r="N10" s="881"/>
      <c r="O10" s="881"/>
      <c r="V10"/>
      <c r="W10"/>
      <c r="X10"/>
      <c r="Y10"/>
      <c r="Z10"/>
    </row>
    <row r="11" spans="1:26">
      <c r="A11" s="880"/>
      <c r="B11" s="880" t="s">
        <v>1106</v>
      </c>
      <c r="C11" s="880"/>
      <c r="D11" s="880"/>
      <c r="E11" s="880"/>
      <c r="F11" s="880"/>
      <c r="G11" s="881"/>
      <c r="H11" s="881"/>
      <c r="I11" s="881"/>
      <c r="J11" s="881"/>
      <c r="K11" s="881"/>
      <c r="L11" s="881"/>
      <c r="M11" s="881"/>
      <c r="N11" s="881"/>
      <c r="O11" s="881"/>
      <c r="V11"/>
      <c r="W11"/>
      <c r="X11"/>
      <c r="Y11"/>
      <c r="Z11"/>
    </row>
    <row r="12" spans="1:26">
      <c r="A12" s="880"/>
      <c r="B12" s="880" t="s">
        <v>1108</v>
      </c>
      <c r="C12" s="880"/>
      <c r="D12" s="880"/>
      <c r="E12" s="880"/>
      <c r="F12" s="880"/>
      <c r="G12" s="881"/>
      <c r="H12" s="881"/>
      <c r="I12" s="881"/>
      <c r="J12" s="881"/>
      <c r="K12" s="881"/>
      <c r="L12" s="881"/>
      <c r="M12" s="881"/>
      <c r="N12" s="881"/>
      <c r="O12" s="881"/>
      <c r="V12"/>
      <c r="W12"/>
      <c r="X12"/>
      <c r="Y12"/>
      <c r="Z12"/>
    </row>
    <row r="13" spans="1:26">
      <c r="A13" s="880"/>
      <c r="B13" s="880" t="s">
        <v>1110</v>
      </c>
      <c r="C13" s="880"/>
      <c r="D13" s="880"/>
      <c r="E13" s="880"/>
      <c r="F13" s="880"/>
      <c r="G13" s="881"/>
      <c r="H13" s="881"/>
      <c r="I13" s="881"/>
      <c r="J13" s="881"/>
      <c r="K13" s="881"/>
      <c r="L13" s="881"/>
      <c r="M13" s="881"/>
      <c r="N13" s="881"/>
      <c r="O13" s="881"/>
      <c r="V13"/>
      <c r="W13"/>
      <c r="X13"/>
      <c r="Y13"/>
      <c r="Z13"/>
    </row>
    <row r="14" spans="1:26">
      <c r="A14" s="877">
        <v>1.2</v>
      </c>
      <c r="B14" s="877" t="s">
        <v>1255</v>
      </c>
      <c r="C14" s="877"/>
      <c r="D14" s="877"/>
      <c r="E14" s="877"/>
      <c r="F14" s="877"/>
      <c r="G14" s="878">
        <f t="shared" ref="G14:O14" si="1">SUBTOTAL(9,G15:G18)</f>
        <v>3711600</v>
      </c>
      <c r="H14" s="878"/>
      <c r="I14" s="878">
        <f t="shared" si="1"/>
        <v>6060400</v>
      </c>
      <c r="J14" s="878"/>
      <c r="K14" s="878">
        <f t="shared" si="1"/>
        <v>6060400</v>
      </c>
      <c r="L14" s="878"/>
      <c r="M14" s="878">
        <f t="shared" si="1"/>
        <v>7080400</v>
      </c>
      <c r="N14" s="878"/>
      <c r="O14" s="878">
        <f t="shared" si="1"/>
        <v>7330400</v>
      </c>
      <c r="V14"/>
      <c r="W14"/>
      <c r="X14"/>
      <c r="Y14"/>
      <c r="Z14"/>
    </row>
    <row r="15" spans="1:26">
      <c r="A15" s="866"/>
      <c r="B15" s="866" t="s">
        <v>1256</v>
      </c>
      <c r="C15" s="866"/>
      <c r="D15" s="866"/>
      <c r="E15" s="866"/>
      <c r="F15" s="866"/>
      <c r="G15" s="940">
        <v>1852500</v>
      </c>
      <c r="H15" s="879"/>
      <c r="I15" s="940">
        <v>3880000</v>
      </c>
      <c r="J15" s="940"/>
      <c r="K15" s="940">
        <v>3880000</v>
      </c>
      <c r="L15" s="940"/>
      <c r="M15" s="940">
        <v>4800000</v>
      </c>
      <c r="N15" s="940"/>
      <c r="O15" s="940">
        <v>5050000</v>
      </c>
      <c r="V15"/>
      <c r="W15"/>
      <c r="X15"/>
      <c r="Y15"/>
      <c r="Z15"/>
    </row>
    <row r="16" spans="1:26" ht="15.75">
      <c r="A16" s="866"/>
      <c r="B16" s="866" t="s">
        <v>1257</v>
      </c>
      <c r="C16" s="866"/>
      <c r="D16" s="866"/>
      <c r="E16" s="866"/>
      <c r="F16" s="866"/>
      <c r="G16" s="879">
        <v>6400</v>
      </c>
      <c r="H16" s="879"/>
      <c r="I16" s="879">
        <v>6400</v>
      </c>
      <c r="J16" s="879"/>
      <c r="K16" s="879">
        <v>6400</v>
      </c>
      <c r="L16" s="879"/>
      <c r="M16" s="879">
        <v>6400</v>
      </c>
      <c r="N16" s="879"/>
      <c r="O16" s="879">
        <v>6400</v>
      </c>
      <c r="V16"/>
      <c r="W16"/>
      <c r="X16"/>
      <c r="Y16"/>
      <c r="Z16"/>
    </row>
    <row r="17" spans="1:26">
      <c r="A17" s="882"/>
      <c r="B17" s="882" t="s">
        <v>1296</v>
      </c>
      <c r="C17" s="882"/>
      <c r="D17" s="882"/>
      <c r="E17" s="882"/>
      <c r="F17" s="882"/>
      <c r="G17" s="879">
        <v>379000</v>
      </c>
      <c r="H17" s="879"/>
      <c r="I17" s="1089">
        <v>374000</v>
      </c>
      <c r="J17" s="940"/>
      <c r="K17" s="940">
        <v>374000</v>
      </c>
      <c r="L17" s="940"/>
      <c r="M17" s="940">
        <v>374000</v>
      </c>
      <c r="N17" s="940"/>
      <c r="O17" s="940">
        <v>374000</v>
      </c>
      <c r="V17"/>
      <c r="W17"/>
      <c r="X17"/>
      <c r="Y17"/>
      <c r="Z17"/>
    </row>
    <row r="18" spans="1:26" ht="15.75">
      <c r="A18" s="866"/>
      <c r="B18" s="882" t="s">
        <v>1259</v>
      </c>
      <c r="C18" s="882"/>
      <c r="D18" s="882"/>
      <c r="E18" s="882"/>
      <c r="F18" s="882"/>
      <c r="G18" s="940">
        <v>1473700</v>
      </c>
      <c r="H18" s="879"/>
      <c r="I18" s="1089">
        <v>1800000</v>
      </c>
      <c r="J18" s="940"/>
      <c r="K18" s="940">
        <v>1800000</v>
      </c>
      <c r="L18" s="940"/>
      <c r="M18" s="940">
        <v>1900000</v>
      </c>
      <c r="N18" s="940"/>
      <c r="O18" s="940">
        <v>1900000</v>
      </c>
      <c r="V18"/>
      <c r="W18"/>
      <c r="X18"/>
      <c r="Y18"/>
      <c r="Z18"/>
    </row>
    <row r="19" spans="1:26">
      <c r="A19" s="883">
        <v>1.3</v>
      </c>
      <c r="B19" s="877" t="s">
        <v>1261</v>
      </c>
      <c r="C19" s="877"/>
      <c r="D19" s="877"/>
      <c r="E19" s="877"/>
      <c r="F19" s="877"/>
      <c r="G19" s="878">
        <f t="shared" ref="G19:O19" si="2">SUBTOTAL(9,G20:G23)</f>
        <v>1366000</v>
      </c>
      <c r="H19" s="878"/>
      <c r="I19" s="878">
        <f t="shared" si="2"/>
        <v>900000</v>
      </c>
      <c r="J19" s="878"/>
      <c r="K19" s="878">
        <f t="shared" si="2"/>
        <v>900000</v>
      </c>
      <c r="L19" s="878"/>
      <c r="M19" s="878">
        <f t="shared" si="2"/>
        <v>900000</v>
      </c>
      <c r="N19" s="878"/>
      <c r="O19" s="878">
        <f t="shared" si="2"/>
        <v>900000</v>
      </c>
      <c r="V19"/>
      <c r="W19"/>
      <c r="X19"/>
      <c r="Y19"/>
      <c r="Z19"/>
    </row>
    <row r="20" spans="1:26">
      <c r="A20" s="866"/>
      <c r="B20" s="866" t="s">
        <v>1262</v>
      </c>
      <c r="C20" s="866"/>
      <c r="D20" s="866"/>
      <c r="E20" s="866"/>
      <c r="F20" s="866"/>
      <c r="G20" s="879">
        <v>0</v>
      </c>
      <c r="H20" s="879"/>
      <c r="I20" s="879"/>
      <c r="J20" s="879"/>
      <c r="K20" s="879"/>
      <c r="L20" s="879"/>
      <c r="M20" s="879"/>
      <c r="N20" s="879"/>
      <c r="O20" s="879"/>
      <c r="V20"/>
      <c r="W20"/>
      <c r="X20"/>
      <c r="Y20"/>
      <c r="Z20"/>
    </row>
    <row r="21" spans="1:26">
      <c r="A21" s="866"/>
      <c r="B21" s="866" t="s">
        <v>1263</v>
      </c>
      <c r="C21" s="866"/>
      <c r="D21" s="866"/>
      <c r="E21" s="866"/>
      <c r="F21" s="866"/>
      <c r="G21" s="940">
        <v>786000</v>
      </c>
      <c r="H21" s="879"/>
      <c r="I21" s="940">
        <v>320000</v>
      </c>
      <c r="J21" s="940"/>
      <c r="K21" s="940">
        <v>320000</v>
      </c>
      <c r="L21" s="940"/>
      <c r="M21" s="940">
        <v>320000</v>
      </c>
      <c r="N21" s="940"/>
      <c r="O21" s="940">
        <v>320000</v>
      </c>
      <c r="V21"/>
      <c r="W21"/>
      <c r="X21"/>
      <c r="Y21"/>
      <c r="Z21"/>
    </row>
    <row r="22" spans="1:26">
      <c r="A22" s="866"/>
      <c r="B22" s="866" t="s">
        <v>1264</v>
      </c>
      <c r="C22" s="866"/>
      <c r="D22" s="866"/>
      <c r="E22" s="866"/>
      <c r="F22" s="866"/>
      <c r="G22" s="879">
        <v>340000</v>
      </c>
      <c r="H22" s="879"/>
      <c r="I22" s="879">
        <v>400000</v>
      </c>
      <c r="J22" s="879"/>
      <c r="K22" s="879">
        <v>400000</v>
      </c>
      <c r="L22" s="879"/>
      <c r="M22" s="879">
        <v>400000</v>
      </c>
      <c r="N22" s="879"/>
      <c r="O22" s="879">
        <v>400000</v>
      </c>
      <c r="V22"/>
      <c r="W22"/>
      <c r="X22"/>
      <c r="Y22"/>
      <c r="Z22"/>
    </row>
    <row r="23" spans="1:26">
      <c r="A23" s="866"/>
      <c r="B23" s="866" t="s">
        <v>1265</v>
      </c>
      <c r="C23" s="866"/>
      <c r="D23" s="866"/>
      <c r="E23" s="866"/>
      <c r="F23" s="866"/>
      <c r="G23" s="879">
        <v>240000</v>
      </c>
      <c r="H23" s="879"/>
      <c r="I23" s="940">
        <v>180000</v>
      </c>
      <c r="J23" s="940"/>
      <c r="K23" s="940">
        <v>180000</v>
      </c>
      <c r="L23" s="940"/>
      <c r="M23" s="940">
        <v>180000</v>
      </c>
      <c r="N23" s="940"/>
      <c r="O23" s="940">
        <v>180000</v>
      </c>
      <c r="V23"/>
      <c r="W23"/>
      <c r="X23"/>
      <c r="Y23"/>
      <c r="Z23"/>
    </row>
    <row r="24" spans="1:26">
      <c r="A24" s="877" t="s">
        <v>1266</v>
      </c>
      <c r="B24" s="877" t="s">
        <v>1267</v>
      </c>
      <c r="C24" s="877"/>
      <c r="D24" s="877"/>
      <c r="E24" s="877"/>
      <c r="F24" s="877"/>
      <c r="G24" s="878">
        <f t="shared" ref="G24:O24" si="3">SUBTOTAL(9,G25)</f>
        <v>6407000</v>
      </c>
      <c r="H24" s="878"/>
      <c r="I24" s="878">
        <f t="shared" si="3"/>
        <v>11000000</v>
      </c>
      <c r="J24" s="878"/>
      <c r="K24" s="878">
        <f t="shared" si="3"/>
        <v>11000000</v>
      </c>
      <c r="L24" s="878"/>
      <c r="M24" s="878">
        <f t="shared" si="3"/>
        <v>16000000</v>
      </c>
      <c r="N24" s="878"/>
      <c r="O24" s="878">
        <f t="shared" si="3"/>
        <v>16810000</v>
      </c>
      <c r="V24"/>
      <c r="W24"/>
      <c r="X24"/>
      <c r="Y24"/>
      <c r="Z24"/>
    </row>
    <row r="25" spans="1:26" ht="15.75">
      <c r="A25" s="882"/>
      <c r="B25" s="882" t="s">
        <v>1268</v>
      </c>
      <c r="C25" s="882"/>
      <c r="D25" s="882"/>
      <c r="E25" s="882"/>
      <c r="F25" s="882"/>
      <c r="G25" s="940">
        <v>6407000</v>
      </c>
      <c r="H25" s="879"/>
      <c r="I25" s="1089">
        <v>11000000</v>
      </c>
      <c r="J25" s="940"/>
      <c r="K25" s="940">
        <v>11000000</v>
      </c>
      <c r="L25" s="940"/>
      <c r="M25" s="940">
        <v>16000000</v>
      </c>
      <c r="N25" s="940"/>
      <c r="O25" s="940">
        <v>16810000</v>
      </c>
      <c r="V25"/>
      <c r="W25"/>
      <c r="X25"/>
      <c r="Y25"/>
      <c r="Z25"/>
    </row>
    <row r="26" spans="1:26">
      <c r="A26" s="874">
        <v>2</v>
      </c>
      <c r="B26" s="874" t="s">
        <v>1269</v>
      </c>
      <c r="C26" s="874"/>
      <c r="D26" s="874"/>
      <c r="E26" s="874"/>
      <c r="F26" s="874"/>
      <c r="G26" s="884">
        <f>SUBTOTAL(9,G27:G32)</f>
        <v>9011600</v>
      </c>
      <c r="H26" s="884"/>
      <c r="I26" s="884">
        <f>SUBTOTAL(9,I27:I32)</f>
        <v>10455857.142857144</v>
      </c>
      <c r="J26" s="884"/>
      <c r="K26" s="884">
        <f>SUBTOTAL(9,K27:K32)</f>
        <v>13412800</v>
      </c>
      <c r="L26" s="884"/>
      <c r="M26" s="884">
        <f>SUBTOTAL(9,M27:M32)</f>
        <v>15111650</v>
      </c>
      <c r="N26" s="884"/>
      <c r="O26" s="884">
        <f>SUBTOTAL(9,O27:O32)</f>
        <v>17138749.5</v>
      </c>
      <c r="V26"/>
      <c r="W26"/>
      <c r="X26"/>
      <c r="Y26"/>
      <c r="Z26"/>
    </row>
    <row r="27" spans="1:26">
      <c r="A27" s="877">
        <v>2.1</v>
      </c>
      <c r="B27" s="877" t="s">
        <v>1270</v>
      </c>
      <c r="C27" s="877"/>
      <c r="D27" s="877"/>
      <c r="E27" s="877"/>
      <c r="F27" s="877"/>
      <c r="G27" s="941">
        <v>8855200</v>
      </c>
      <c r="H27" s="941"/>
      <c r="I27" s="1090">
        <v>10296600</v>
      </c>
      <c r="J27" s="941"/>
      <c r="K27" s="941">
        <v>13256400</v>
      </c>
      <c r="L27" s="941"/>
      <c r="M27" s="941">
        <v>14936650</v>
      </c>
      <c r="N27" s="941"/>
      <c r="O27" s="941">
        <v>16963749.5</v>
      </c>
      <c r="V27"/>
      <c r="W27"/>
      <c r="X27"/>
      <c r="Y27"/>
      <c r="Z27"/>
    </row>
    <row r="28" spans="1:26">
      <c r="A28" s="885"/>
      <c r="B28" s="886" t="s">
        <v>1271</v>
      </c>
      <c r="C28" s="886"/>
      <c r="D28" s="886"/>
      <c r="E28" s="886"/>
      <c r="F28" s="886"/>
      <c r="G28" s="941"/>
      <c r="H28" s="878"/>
      <c r="I28" s="941"/>
      <c r="J28" s="941"/>
      <c r="K28" s="941"/>
      <c r="L28" s="941"/>
      <c r="M28" s="941"/>
      <c r="N28" s="941"/>
      <c r="O28" s="941"/>
      <c r="V28"/>
      <c r="W28"/>
      <c r="X28"/>
      <c r="Y28"/>
      <c r="Z28"/>
    </row>
    <row r="29" spans="1:26">
      <c r="A29" s="885"/>
      <c r="B29" s="886" t="s">
        <v>1272</v>
      </c>
      <c r="C29" s="886"/>
      <c r="D29" s="886"/>
      <c r="E29" s="886"/>
      <c r="F29" s="886"/>
      <c r="G29" s="879"/>
      <c r="H29" s="879"/>
      <c r="I29" s="879">
        <f>20000000/7000</f>
        <v>2857.1428571428573</v>
      </c>
      <c r="J29" s="879"/>
      <c r="K29" s="881"/>
      <c r="L29" s="881"/>
      <c r="M29" s="881"/>
      <c r="N29" s="881"/>
      <c r="O29" s="881"/>
      <c r="V29"/>
      <c r="W29"/>
      <c r="X29"/>
      <c r="Y29"/>
      <c r="Z29"/>
    </row>
    <row r="30" spans="1:26">
      <c r="A30" s="885"/>
      <c r="B30" s="886" t="s">
        <v>928</v>
      </c>
      <c r="C30" s="886"/>
      <c r="D30" s="886"/>
      <c r="E30" s="886"/>
      <c r="F30" s="886"/>
      <c r="G30" s="879"/>
      <c r="H30" s="879"/>
      <c r="I30" s="879"/>
      <c r="J30" s="879"/>
      <c r="K30" s="879"/>
      <c r="L30" s="879"/>
      <c r="M30" s="881"/>
      <c r="N30" s="881"/>
      <c r="O30" s="879"/>
      <c r="V30"/>
      <c r="W30"/>
      <c r="X30"/>
      <c r="Y30"/>
      <c r="Z30"/>
    </row>
    <row r="31" spans="1:26">
      <c r="A31" s="885"/>
      <c r="B31" s="886" t="s">
        <v>1273</v>
      </c>
      <c r="C31" s="886"/>
      <c r="D31" s="886"/>
      <c r="E31" s="886"/>
      <c r="F31" s="886"/>
      <c r="G31" s="946">
        <v>156400</v>
      </c>
      <c r="H31" s="946"/>
      <c r="I31" s="946">
        <v>156400</v>
      </c>
      <c r="J31" s="946"/>
      <c r="K31" s="946">
        <v>156400</v>
      </c>
      <c r="L31" s="946"/>
      <c r="M31" s="946">
        <v>175000</v>
      </c>
      <c r="N31" s="946"/>
      <c r="O31" s="946">
        <v>175000</v>
      </c>
      <c r="V31"/>
      <c r="W31"/>
      <c r="X31"/>
      <c r="Y31"/>
      <c r="Z31"/>
    </row>
    <row r="32" spans="1:26">
      <c r="A32" s="885"/>
      <c r="B32" s="886" t="s">
        <v>1274</v>
      </c>
      <c r="C32" s="886"/>
      <c r="D32" s="886"/>
      <c r="E32" s="886"/>
      <c r="F32" s="886"/>
      <c r="G32" s="879"/>
      <c r="H32" s="879"/>
      <c r="I32" s="879"/>
      <c r="J32" s="879"/>
      <c r="K32" s="879"/>
      <c r="L32" s="879"/>
      <c r="M32" s="881"/>
      <c r="N32" s="881"/>
      <c r="O32" s="879"/>
      <c r="V32"/>
      <c r="W32"/>
      <c r="X32"/>
      <c r="Y32"/>
      <c r="Z32"/>
    </row>
    <row r="33" spans="1:26">
      <c r="A33" s="874">
        <v>3</v>
      </c>
      <c r="B33" s="874" t="s">
        <v>855</v>
      </c>
      <c r="C33" s="874"/>
      <c r="D33" s="874"/>
      <c r="E33" s="874"/>
      <c r="F33" s="874"/>
      <c r="G33" s="884">
        <f>SUBTOTAL(9,G34:G35)</f>
        <v>780000</v>
      </c>
      <c r="H33" s="884"/>
      <c r="I33" s="884">
        <f>SUBTOTAL(9,I34:I35)</f>
        <v>780000</v>
      </c>
      <c r="J33" s="884"/>
      <c r="K33" s="884">
        <f>SUBTOTAL(9,K34:K35)</f>
        <v>780000</v>
      </c>
      <c r="L33" s="884"/>
      <c r="M33" s="884">
        <f>SUBTOTAL(9,M34:M35)</f>
        <v>780000</v>
      </c>
      <c r="N33" s="884"/>
      <c r="O33" s="884">
        <f>SUBTOTAL(9,O34:O35)</f>
        <v>780000</v>
      </c>
      <c r="V33"/>
      <c r="W33"/>
      <c r="X33"/>
      <c r="Y33"/>
      <c r="Z33"/>
    </row>
    <row r="34" spans="1:26">
      <c r="A34" s="866"/>
      <c r="B34" s="866" t="s">
        <v>1275</v>
      </c>
      <c r="C34" s="866"/>
      <c r="D34" s="866"/>
      <c r="E34" s="866"/>
      <c r="F34" s="866"/>
      <c r="G34" s="879">
        <v>660000</v>
      </c>
      <c r="H34" s="879"/>
      <c r="I34" s="879">
        <v>660000</v>
      </c>
      <c r="J34" s="879"/>
      <c r="K34" s="879">
        <v>660000</v>
      </c>
      <c r="L34" s="879"/>
      <c r="M34" s="879">
        <v>660000</v>
      </c>
      <c r="N34" s="879"/>
      <c r="O34" s="879">
        <v>660000</v>
      </c>
      <c r="V34"/>
      <c r="W34"/>
      <c r="X34"/>
      <c r="Y34"/>
      <c r="Z34"/>
    </row>
    <row r="35" spans="1:26">
      <c r="A35" s="866"/>
      <c r="B35" s="866" t="s">
        <v>1276</v>
      </c>
      <c r="C35" s="866"/>
      <c r="D35" s="866"/>
      <c r="E35" s="866"/>
      <c r="F35" s="866"/>
      <c r="G35" s="879">
        <v>120000</v>
      </c>
      <c r="H35" s="879"/>
      <c r="I35" s="879">
        <v>120000</v>
      </c>
      <c r="J35" s="879"/>
      <c r="K35" s="879">
        <v>120000</v>
      </c>
      <c r="L35" s="879"/>
      <c r="M35" s="879">
        <v>120000</v>
      </c>
      <c r="N35" s="879"/>
      <c r="O35" s="879">
        <v>120000</v>
      </c>
      <c r="V35"/>
      <c r="W35"/>
      <c r="X35"/>
      <c r="Y35"/>
      <c r="Z35"/>
    </row>
    <row r="36" spans="1:26">
      <c r="A36" s="874">
        <v>8</v>
      </c>
      <c r="B36" s="874" t="s">
        <v>1277</v>
      </c>
      <c r="C36" s="874"/>
      <c r="D36" s="874"/>
      <c r="E36" s="874"/>
      <c r="F36" s="874"/>
      <c r="G36" s="884">
        <f>SUBTOTAL(9,G37)</f>
        <v>1000000</v>
      </c>
      <c r="H36" s="884"/>
      <c r="I36" s="884">
        <f>SUBTOTAL(9,I37)</f>
        <v>1000000</v>
      </c>
      <c r="J36" s="884"/>
      <c r="K36" s="884">
        <f>SUBTOTAL(9,K37)</f>
        <v>1500000</v>
      </c>
      <c r="L36" s="884"/>
      <c r="M36" s="884">
        <f>SUBTOTAL(9,M37)</f>
        <v>1500000</v>
      </c>
      <c r="N36" s="884"/>
      <c r="O36" s="884">
        <f>SUBTOTAL(9,O37)</f>
        <v>1500000</v>
      </c>
      <c r="V36"/>
      <c r="W36"/>
      <c r="X36"/>
      <c r="Y36"/>
      <c r="Z36"/>
    </row>
    <row r="37" spans="1:26">
      <c r="A37" s="866"/>
      <c r="B37" s="866" t="s">
        <v>1297</v>
      </c>
      <c r="C37" s="866"/>
      <c r="D37" s="866"/>
      <c r="E37" s="866"/>
      <c r="F37" s="866"/>
      <c r="G37" s="879">
        <v>1000000</v>
      </c>
      <c r="H37" s="879"/>
      <c r="I37" s="879">
        <v>1000000</v>
      </c>
      <c r="J37" s="879"/>
      <c r="K37" s="879">
        <v>1500000</v>
      </c>
      <c r="L37" s="879"/>
      <c r="M37" s="940">
        <v>1500000</v>
      </c>
      <c r="N37" s="940"/>
      <c r="O37" s="940">
        <v>1500000</v>
      </c>
      <c r="V37"/>
      <c r="W37"/>
      <c r="X37"/>
      <c r="Y37"/>
      <c r="Z37"/>
    </row>
    <row r="38" spans="1:26">
      <c r="A38" s="866"/>
      <c r="B38" s="866"/>
      <c r="C38" s="866"/>
      <c r="D38" s="866"/>
      <c r="E38" s="866"/>
      <c r="F38" s="866"/>
      <c r="G38" s="866"/>
      <c r="H38" s="866"/>
      <c r="I38" s="866"/>
      <c r="J38" s="866"/>
      <c r="K38" s="866"/>
      <c r="L38" s="866"/>
      <c r="M38" s="866"/>
      <c r="N38" s="866"/>
      <c r="O38" s="866"/>
      <c r="V38"/>
      <c r="W38"/>
      <c r="X38"/>
      <c r="Y38"/>
      <c r="Z38"/>
    </row>
    <row r="39" spans="1:26" ht="15.75" thickBot="1">
      <c r="A39" s="872">
        <v>2</v>
      </c>
      <c r="B39" s="872" t="s">
        <v>1279</v>
      </c>
      <c r="C39" s="872"/>
      <c r="D39" s="872"/>
      <c r="E39" s="872"/>
      <c r="F39" s="872"/>
      <c r="G39" s="887">
        <f>SUBTOTAL(9,G40:G43)</f>
        <v>12225000</v>
      </c>
      <c r="H39" s="887"/>
      <c r="I39" s="888">
        <f>SUBTOTAL(9,I40:I43)</f>
        <v>11802986.122492926</v>
      </c>
      <c r="J39" s="888"/>
      <c r="K39" s="888">
        <f>SUBTOTAL(9,K40:K43)</f>
        <v>8363338.7566264747</v>
      </c>
      <c r="L39" s="888"/>
      <c r="M39" s="888">
        <f>SUBTOTAL(9,M40:M43)</f>
        <v>6161953.9520889036</v>
      </c>
      <c r="N39" s="888"/>
      <c r="O39" s="888">
        <f>SUBTOTAL(9,O40:O43)</f>
        <v>2319999.1659045857</v>
      </c>
      <c r="V39"/>
      <c r="W39"/>
      <c r="X39"/>
      <c r="Y39"/>
      <c r="Z39"/>
    </row>
    <row r="40" spans="1:26" ht="15.75" thickTop="1">
      <c r="A40" s="879"/>
      <c r="B40" s="879" t="s">
        <v>90</v>
      </c>
      <c r="C40" s="879"/>
      <c r="D40" s="879"/>
      <c r="E40" s="879"/>
      <c r="F40" s="879"/>
      <c r="G40" s="889">
        <v>8150000</v>
      </c>
      <c r="H40" s="889"/>
      <c r="I40" s="879">
        <f>'GF  Funding Ceiling'!C16</f>
        <v>7651379.5412429264</v>
      </c>
      <c r="J40" s="879"/>
      <c r="K40" s="890">
        <f>'GF  Funding Ceiling'!E16</f>
        <v>6636281.5241264747</v>
      </c>
      <c r="L40" s="891"/>
      <c r="M40" s="879">
        <f>'GF  Funding Ceiling'!F16</f>
        <v>4759179.2145889038</v>
      </c>
      <c r="N40" s="879"/>
      <c r="O40" s="879">
        <f>'GF  Funding Ceiling'!G16</f>
        <v>1440292.3859045857</v>
      </c>
      <c r="V40"/>
      <c r="W40"/>
      <c r="X40"/>
      <c r="Y40"/>
      <c r="Z40"/>
    </row>
    <row r="41" spans="1:26">
      <c r="A41" s="879"/>
      <c r="B41" s="879" t="s">
        <v>130</v>
      </c>
      <c r="C41" s="879"/>
      <c r="D41" s="879"/>
      <c r="E41" s="879"/>
      <c r="F41" s="879"/>
      <c r="G41" s="889">
        <v>2950000</v>
      </c>
      <c r="H41" s="889"/>
      <c r="I41" s="879">
        <f>'GF  Funding Ceiling'!C17</f>
        <v>2526984.0812499998</v>
      </c>
      <c r="J41" s="879"/>
      <c r="K41" s="892">
        <f>'GF  Funding Ceiling'!E17</f>
        <v>825807.23249999993</v>
      </c>
      <c r="L41" s="893"/>
      <c r="M41" s="879">
        <f>'GF  Funding Ceiling'!F17</f>
        <v>557524.73750000005</v>
      </c>
      <c r="N41" s="879"/>
      <c r="O41" s="879">
        <f>'GF  Funding Ceiling'!G17</f>
        <v>479706.78</v>
      </c>
      <c r="V41"/>
      <c r="W41"/>
      <c r="X41"/>
      <c r="Y41"/>
      <c r="Z41"/>
    </row>
    <row r="42" spans="1:26">
      <c r="A42" s="879"/>
      <c r="B42" s="879" t="s">
        <v>153</v>
      </c>
      <c r="C42" s="879"/>
      <c r="D42" s="879"/>
      <c r="E42" s="879"/>
      <c r="F42" s="879"/>
      <c r="G42" s="889">
        <v>1125000</v>
      </c>
      <c r="H42" s="889"/>
      <c r="I42" s="879">
        <f>'GF  Funding Ceiling'!C18</f>
        <v>824622.5</v>
      </c>
      <c r="J42" s="879"/>
      <c r="K42" s="890">
        <f>'GF  Funding Ceiling'!E18</f>
        <v>101250</v>
      </c>
      <c r="L42" s="891"/>
      <c r="M42" s="879">
        <f>'GF  Funding Ceiling'!F18</f>
        <v>45250</v>
      </c>
      <c r="N42" s="879"/>
      <c r="O42" s="879">
        <f>'GF  Funding Ceiling'!G18</f>
        <v>0</v>
      </c>
      <c r="V42"/>
      <c r="W42"/>
      <c r="X42"/>
      <c r="Y42"/>
      <c r="Z42"/>
    </row>
    <row r="43" spans="1:26">
      <c r="A43" s="879"/>
      <c r="B43" s="879" t="s">
        <v>203</v>
      </c>
      <c r="C43" s="879"/>
      <c r="D43" s="879"/>
      <c r="E43" s="879"/>
      <c r="F43" s="879"/>
      <c r="G43" s="879"/>
      <c r="H43" s="879"/>
      <c r="I43" s="879">
        <f>'GF  Funding Ceiling'!C19</f>
        <v>800000</v>
      </c>
      <c r="J43" s="879"/>
      <c r="K43" s="892">
        <f>'GF  Funding Ceiling'!E19</f>
        <v>800000</v>
      </c>
      <c r="L43" s="893"/>
      <c r="M43" s="879">
        <f>'GF  Funding Ceiling'!F19</f>
        <v>800000</v>
      </c>
      <c r="N43" s="879"/>
      <c r="O43" s="879">
        <f>'GF  Funding Ceiling'!G19</f>
        <v>400000</v>
      </c>
      <c r="V43"/>
      <c r="W43"/>
      <c r="X43"/>
      <c r="Y43"/>
      <c r="Z43"/>
    </row>
    <row r="44" spans="1:26">
      <c r="A44" s="866"/>
      <c r="B44" s="866"/>
      <c r="C44" s="866"/>
      <c r="D44" s="866"/>
      <c r="E44" s="866"/>
      <c r="F44" s="866"/>
      <c r="G44" s="879"/>
      <c r="H44" s="879"/>
      <c r="I44" s="879"/>
      <c r="J44" s="879"/>
      <c r="K44" s="879"/>
      <c r="L44" s="879"/>
      <c r="M44" s="879"/>
      <c r="N44" s="879"/>
      <c r="O44" s="879"/>
      <c r="V44"/>
      <c r="W44"/>
      <c r="X44"/>
      <c r="Y44"/>
      <c r="Z44"/>
    </row>
    <row r="45" spans="1:26" ht="15.75" thickBot="1">
      <c r="A45" s="872">
        <v>3</v>
      </c>
      <c r="B45" s="872" t="s">
        <v>1280</v>
      </c>
      <c r="C45" s="872"/>
      <c r="D45" s="872"/>
      <c r="E45" s="872"/>
      <c r="F45" s="872"/>
      <c r="G45" s="894">
        <f t="shared" ref="G45:O45" si="4">SUBTOTAL(9,G46)</f>
        <v>239999.70425721735</v>
      </c>
      <c r="H45" s="894"/>
      <c r="I45" s="894">
        <f t="shared" si="4"/>
        <v>239999.70425721735</v>
      </c>
      <c r="J45" s="894"/>
      <c r="K45" s="894">
        <f t="shared" si="4"/>
        <v>239999.70425721735</v>
      </c>
      <c r="L45" s="894"/>
      <c r="M45" s="894">
        <f t="shared" si="4"/>
        <v>239999.70425721735</v>
      </c>
      <c r="N45" s="894"/>
      <c r="O45" s="894">
        <f t="shared" si="4"/>
        <v>239999.70425721735</v>
      </c>
      <c r="V45"/>
      <c r="W45"/>
      <c r="X45"/>
      <c r="Y45"/>
      <c r="Z45"/>
    </row>
    <row r="46" spans="1:26" ht="15.75" thickTop="1">
      <c r="A46" s="866"/>
      <c r="B46" s="866" t="s">
        <v>1281</v>
      </c>
      <c r="C46" s="866"/>
      <c r="D46" s="866"/>
      <c r="E46" s="866"/>
      <c r="F46" s="866"/>
      <c r="G46" s="879">
        <v>239999.70425721735</v>
      </c>
      <c r="H46" s="879"/>
      <c r="I46" s="879">
        <v>239999.70425721735</v>
      </c>
      <c r="J46" s="879"/>
      <c r="K46" s="879">
        <v>239999.70425721735</v>
      </c>
      <c r="L46" s="879"/>
      <c r="M46" s="879">
        <v>239999.70425721735</v>
      </c>
      <c r="N46" s="879"/>
      <c r="O46" s="879">
        <v>239999.70425721735</v>
      </c>
      <c r="V46"/>
      <c r="W46"/>
      <c r="X46"/>
      <c r="Y46"/>
      <c r="Z46"/>
    </row>
    <row r="47" spans="1:26">
      <c r="A47" s="866"/>
      <c r="B47" s="866"/>
      <c r="C47" s="866"/>
      <c r="D47" s="866"/>
      <c r="E47" s="866"/>
      <c r="F47" s="866"/>
      <c r="G47" s="866"/>
      <c r="H47" s="866"/>
      <c r="I47" s="866"/>
      <c r="J47" s="866"/>
      <c r="K47" s="866"/>
      <c r="L47" s="866"/>
      <c r="M47" s="866"/>
      <c r="N47" s="866"/>
      <c r="O47" s="866"/>
      <c r="V47"/>
      <c r="W47"/>
      <c r="X47"/>
      <c r="Y47"/>
      <c r="Z47"/>
    </row>
    <row r="48" spans="1:26">
      <c r="A48" s="866"/>
      <c r="B48" s="866" t="s">
        <v>1282</v>
      </c>
      <c r="C48" s="866"/>
      <c r="D48" s="866"/>
      <c r="E48" s="866"/>
      <c r="F48" s="866"/>
      <c r="G48" s="866">
        <v>2.5</v>
      </c>
      <c r="H48" s="866"/>
      <c r="I48" s="866">
        <v>2.5</v>
      </c>
      <c r="J48" s="866"/>
      <c r="K48" s="866">
        <v>2.5</v>
      </c>
      <c r="L48" s="866"/>
      <c r="M48" s="866">
        <v>2.5</v>
      </c>
      <c r="N48" s="866"/>
      <c r="O48" s="866">
        <v>2.5</v>
      </c>
      <c r="V48"/>
      <c r="W48"/>
      <c r="X48"/>
      <c r="Y48"/>
      <c r="Z48"/>
    </row>
    <row r="49" spans="1:26" ht="12.75">
      <c r="A49" s="866"/>
      <c r="B49" s="866"/>
      <c r="C49" s="866"/>
      <c r="D49" s="866"/>
      <c r="E49" s="866"/>
      <c r="F49" s="866"/>
      <c r="G49" s="866"/>
      <c r="H49" s="866"/>
      <c r="I49" s="866"/>
      <c r="J49" s="866"/>
      <c r="K49" s="866"/>
      <c r="L49" s="866"/>
      <c r="M49" s="866"/>
      <c r="N49" s="866"/>
      <c r="O49" s="866"/>
      <c r="V49" s="866"/>
      <c r="W49" s="866"/>
      <c r="X49" s="866"/>
      <c r="Y49" s="866"/>
      <c r="Z49" s="866"/>
    </row>
    <row r="50" spans="1:26">
      <c r="I50" s="865">
        <f>25000000/4600</f>
        <v>5434.782608695652</v>
      </c>
    </row>
    <row r="52" spans="1:26">
      <c r="G52" s="865">
        <v>2.5</v>
      </c>
    </row>
    <row r="53" spans="1:26" ht="15.75" thickBot="1">
      <c r="B53" s="882" t="s">
        <v>1283</v>
      </c>
    </row>
    <row r="54" spans="1:26" ht="15.75" thickBot="1">
      <c r="B54" s="895"/>
      <c r="C54" s="896">
        <v>2016</v>
      </c>
      <c r="D54" s="897" t="s">
        <v>204</v>
      </c>
      <c r="E54" s="896">
        <v>2017</v>
      </c>
      <c r="F54" s="898" t="s">
        <v>204</v>
      </c>
      <c r="G54" s="896">
        <v>2018</v>
      </c>
      <c r="H54" s="898" t="s">
        <v>204</v>
      </c>
      <c r="I54" s="899">
        <v>2019</v>
      </c>
      <c r="J54" s="900" t="s">
        <v>204</v>
      </c>
      <c r="K54" s="896">
        <v>2020</v>
      </c>
      <c r="L54" s="897" t="s">
        <v>204</v>
      </c>
      <c r="M54" s="899">
        <v>2021</v>
      </c>
      <c r="N54" s="900" t="s">
        <v>204</v>
      </c>
      <c r="O54" s="896">
        <v>2022</v>
      </c>
      <c r="P54" s="898" t="s">
        <v>204</v>
      </c>
      <c r="U54" s="865"/>
      <c r="Z54" s="866"/>
    </row>
    <row r="55" spans="1:26">
      <c r="B55" s="901" t="s">
        <v>937</v>
      </c>
      <c r="C55" s="902">
        <v>7901830.3967549764</v>
      </c>
      <c r="D55" s="903">
        <f>C55/C58</f>
        <v>0.68806664627379654</v>
      </c>
      <c r="E55" s="902">
        <v>8208183.0503069442</v>
      </c>
      <c r="F55" s="903">
        <f>E55/E58</f>
        <v>0.69861965685372585</v>
      </c>
      <c r="G55" s="904">
        <f>(G6)/2.5</f>
        <v>7976720</v>
      </c>
      <c r="H55" s="903">
        <f>G55/G58</f>
        <v>0.50037638125496076</v>
      </c>
      <c r="I55" s="905">
        <f>(I6)/2.5</f>
        <v>12044160</v>
      </c>
      <c r="J55" s="903">
        <f>I55/I58</f>
        <v>0.79234184814031894</v>
      </c>
      <c r="K55" s="905">
        <f>(K6)/2.5</f>
        <v>11740960</v>
      </c>
      <c r="L55" s="903">
        <f>K55/K58</f>
        <v>0.81019785994869709</v>
      </c>
      <c r="M55" s="905">
        <f>(M6)/2.5</f>
        <v>15752960</v>
      </c>
      <c r="N55" s="903">
        <f>M55/M58</f>
        <v>0.88735914673095873</v>
      </c>
      <c r="O55" s="905">
        <f>(O6)/2.5</f>
        <v>16176960</v>
      </c>
      <c r="P55" s="903">
        <f>O55/O58</f>
        <v>0.96010957498715388</v>
      </c>
      <c r="U55" s="865"/>
      <c r="Z55" s="866"/>
    </row>
    <row r="56" spans="1:26">
      <c r="B56" s="906" t="s">
        <v>1284</v>
      </c>
      <c r="C56" s="907">
        <v>522390.67055393592</v>
      </c>
      <c r="D56" s="903">
        <f>C56/C58</f>
        <v>4.5488143719254782E-2</v>
      </c>
      <c r="E56" s="907">
        <v>376292.35430120386</v>
      </c>
      <c r="F56" s="903">
        <f>E56/E58</f>
        <v>3.2027214040841488E-2</v>
      </c>
      <c r="G56" s="904">
        <f>(G45)/2.5</f>
        <v>95999.881702886938</v>
      </c>
      <c r="H56" s="903">
        <f>G56/G58</f>
        <v>6.0220332928064271E-3</v>
      </c>
      <c r="I56" s="905">
        <f>(I45)/2.5</f>
        <v>95999.881702886938</v>
      </c>
      <c r="J56" s="903">
        <f>I56/I58</f>
        <v>6.3154859857156853E-3</v>
      </c>
      <c r="K56" s="905">
        <f>(K45)/2.5</f>
        <v>95999.881702886938</v>
      </c>
      <c r="L56" s="903">
        <f>K56/K58</f>
        <v>6.624577437535523E-3</v>
      </c>
      <c r="M56" s="905">
        <f>(M45)/2.5</f>
        <v>95999.881702886938</v>
      </c>
      <c r="N56" s="903">
        <f>M56/M58</f>
        <v>5.4076423170087862E-3</v>
      </c>
      <c r="O56" s="905">
        <f>(O45)/2.5</f>
        <v>95999.881702886938</v>
      </c>
      <c r="P56" s="903">
        <f>O56/O58</f>
        <v>5.6976345135659502E-3</v>
      </c>
      <c r="U56" s="865"/>
      <c r="Z56" s="866"/>
    </row>
    <row r="57" spans="1:26">
      <c r="B57" s="906" t="s">
        <v>1285</v>
      </c>
      <c r="C57" s="907">
        <v>3059885.0720412391</v>
      </c>
      <c r="D57" s="903">
        <f>C57/C58</f>
        <v>0.2664452100069486</v>
      </c>
      <c r="E57" s="907">
        <v>3164668.7395359967</v>
      </c>
      <c r="F57" s="903">
        <f>E57/E58</f>
        <v>0.26935312910543274</v>
      </c>
      <c r="G57" s="904">
        <f>(G40)/2.5</f>
        <v>3260000</v>
      </c>
      <c r="H57" s="903">
        <f>G57/G58</f>
        <v>0.20449846589715723</v>
      </c>
      <c r="I57" s="905">
        <f>(I40)/2.5</f>
        <v>3060551.8164971704</v>
      </c>
      <c r="J57" s="903">
        <f>I57/I58</f>
        <v>0.20134266587396532</v>
      </c>
      <c r="K57" s="905">
        <f>(K40)/2.5</f>
        <v>2654512.60965059</v>
      </c>
      <c r="L57" s="903">
        <f>K57/K58</f>
        <v>0.18317756261376744</v>
      </c>
      <c r="M57" s="905">
        <f>(M40)/2.5</f>
        <v>1903671.6858355615</v>
      </c>
      <c r="N57" s="903">
        <f>M57/M58</f>
        <v>0.10723321095203249</v>
      </c>
      <c r="O57" s="905">
        <f>(O40)/2.5</f>
        <v>576116.95436183433</v>
      </c>
      <c r="P57" s="903">
        <f>O57/O58</f>
        <v>3.4192790499280104E-2</v>
      </c>
      <c r="U57" s="865"/>
      <c r="Z57" s="866"/>
    </row>
    <row r="58" spans="1:26" ht="15.75" thickBot="1">
      <c r="B58" s="908" t="s">
        <v>853</v>
      </c>
      <c r="C58" s="909">
        <v>11484106.139350152</v>
      </c>
      <c r="D58" s="910">
        <f>C58/C78</f>
        <v>0.61684143826452886</v>
      </c>
      <c r="E58" s="909">
        <v>11749144.144144144</v>
      </c>
      <c r="F58" s="910">
        <f>E58/E78</f>
        <v>0.58228610457374463</v>
      </c>
      <c r="G58" s="909">
        <v>15941439.881702887</v>
      </c>
      <c r="H58" s="910">
        <f>G58/G78</f>
        <v>0.92257120581088647</v>
      </c>
      <c r="I58" s="909">
        <f>SUM(I55:I57)</f>
        <v>15200711.698200058</v>
      </c>
      <c r="J58" s="910">
        <f>I58/I78</f>
        <v>0.69870027914776345</v>
      </c>
      <c r="K58" s="909">
        <f>SUM(K55:K57)</f>
        <v>14491472.491353476</v>
      </c>
      <c r="L58" s="910">
        <f>K58/K78</f>
        <v>0.6752967045840178</v>
      </c>
      <c r="M58" s="909">
        <f>SUM(M55:M57)</f>
        <v>17752631.567538448</v>
      </c>
      <c r="N58" s="910">
        <f>M58/M78</f>
        <v>0.70250690689878614</v>
      </c>
      <c r="O58" s="909">
        <f>SUM(O55:O57)</f>
        <v>16849076.836064722</v>
      </c>
      <c r="P58" s="910">
        <f>O58/O78</f>
        <v>0.67481443693363785</v>
      </c>
      <c r="U58" s="865"/>
      <c r="Z58" s="866"/>
    </row>
    <row r="59" spans="1:26">
      <c r="B59" s="911"/>
      <c r="C59" s="912"/>
      <c r="D59" s="913"/>
      <c r="E59" s="912"/>
      <c r="F59" s="913"/>
      <c r="G59" s="912"/>
      <c r="H59" s="913"/>
      <c r="I59" s="905"/>
      <c r="J59" s="913"/>
      <c r="K59" s="912"/>
      <c r="L59" s="913"/>
      <c r="M59" s="905"/>
      <c r="N59" s="913"/>
      <c r="O59" s="912"/>
      <c r="P59" s="913"/>
      <c r="U59" s="865"/>
      <c r="Z59" s="866"/>
    </row>
    <row r="60" spans="1:26">
      <c r="B60" s="914" t="s">
        <v>937</v>
      </c>
      <c r="C60" s="907">
        <v>3194472.8947479618</v>
      </c>
      <c r="D60" s="903">
        <f>C60/C63</f>
        <v>0.6488822161330895</v>
      </c>
      <c r="E60" s="907">
        <v>3692926.3334130594</v>
      </c>
      <c r="F60" s="903">
        <f>E60/E63</f>
        <v>0.62523098399383847</v>
      </c>
      <c r="G60" s="904">
        <f>(G26)/2.5</f>
        <v>3604640</v>
      </c>
      <c r="H60" s="903">
        <f>G60/G63</f>
        <v>0.76335851997424864</v>
      </c>
      <c r="I60" s="905">
        <f>(I26)/2.5</f>
        <v>4182342.8571428573</v>
      </c>
      <c r="J60" s="903">
        <f>I60/I63</f>
        <v>0.80535970226934772</v>
      </c>
      <c r="K60" s="905">
        <f>(K26)/2.5</f>
        <v>5365120</v>
      </c>
      <c r="L60" s="903">
        <f>K60/K63</f>
        <v>0.9420022464967589</v>
      </c>
      <c r="M60" s="905">
        <f>(M26)/2.5</f>
        <v>6044660</v>
      </c>
      <c r="N60" s="903">
        <f>M60/M63</f>
        <v>0.96441901077497638</v>
      </c>
      <c r="O60" s="915">
        <f>(O26)/2.5</f>
        <v>6855499.7999999998</v>
      </c>
      <c r="P60" s="903">
        <f>O60/O63</f>
        <v>0.97277248514987369</v>
      </c>
      <c r="U60" s="865"/>
      <c r="Z60" s="866"/>
    </row>
    <row r="61" spans="1:26">
      <c r="B61" s="914" t="s">
        <v>1284</v>
      </c>
      <c r="C61" s="907">
        <v>0</v>
      </c>
      <c r="D61" s="903">
        <f>C61/C63</f>
        <v>0</v>
      </c>
      <c r="E61" s="907">
        <v>0</v>
      </c>
      <c r="F61" s="903">
        <f>E61/E63</f>
        <v>0</v>
      </c>
      <c r="G61" s="904">
        <v>0</v>
      </c>
      <c r="H61" s="903">
        <f>G61/G63</f>
        <v>0</v>
      </c>
      <c r="I61" s="905">
        <v>0</v>
      </c>
      <c r="J61" s="903">
        <f>I61/I63</f>
        <v>0</v>
      </c>
      <c r="K61" s="905">
        <v>0</v>
      </c>
      <c r="L61" s="903">
        <f>K61/K63</f>
        <v>0</v>
      </c>
      <c r="M61" s="905">
        <v>0</v>
      </c>
      <c r="N61" s="903">
        <f>M61/M63</f>
        <v>0</v>
      </c>
      <c r="O61" s="915">
        <v>0</v>
      </c>
      <c r="P61" s="903">
        <f>O61/O63</f>
        <v>0</v>
      </c>
      <c r="U61" s="865"/>
      <c r="Z61" s="866"/>
    </row>
    <row r="62" spans="1:26">
      <c r="B62" s="914" t="s">
        <v>1285</v>
      </c>
      <c r="C62" s="907">
        <v>1728566.7807495669</v>
      </c>
      <c r="D62" s="903">
        <f>C62/C63</f>
        <v>0.35111778386691062</v>
      </c>
      <c r="E62" s="907">
        <v>2213572.9091923782</v>
      </c>
      <c r="F62" s="903">
        <f>E62/E63</f>
        <v>0.37476901600616153</v>
      </c>
      <c r="G62" s="904">
        <f>(G41)/2.5</f>
        <v>1180000</v>
      </c>
      <c r="H62" s="903">
        <f>G62/G63</f>
        <v>0.24988987903635687</v>
      </c>
      <c r="I62" s="905">
        <f>(I41)/2.5</f>
        <v>1010793.6324999999</v>
      </c>
      <c r="J62" s="903">
        <f>I62/I63</f>
        <v>0.19464029773065222</v>
      </c>
      <c r="K62" s="905">
        <f>(K41)/2.5</f>
        <v>330322.89299999998</v>
      </c>
      <c r="L62" s="903">
        <f>K62/K63</f>
        <v>5.7997753503241031E-2</v>
      </c>
      <c r="M62" s="905">
        <f>(M41)/2.5</f>
        <v>223009.89500000002</v>
      </c>
      <c r="N62" s="903">
        <f>M62/M63</f>
        <v>3.5580989225023639E-2</v>
      </c>
      <c r="O62" s="915">
        <f>(O41)/2.5</f>
        <v>191882.712</v>
      </c>
      <c r="P62" s="903">
        <f>O62/O63</f>
        <v>2.7227514850126245E-2</v>
      </c>
      <c r="U62" s="865"/>
      <c r="Z62" s="866"/>
    </row>
    <row r="63" spans="1:26" ht="15.75" thickBot="1">
      <c r="B63" s="916" t="s">
        <v>1286</v>
      </c>
      <c r="C63" s="907">
        <v>4923039.6754975282</v>
      </c>
      <c r="D63" s="917">
        <f>C63/C78</f>
        <v>0.26442936326249189</v>
      </c>
      <c r="E63" s="907">
        <v>5906499.2426054375</v>
      </c>
      <c r="F63" s="917">
        <f>E63/E78</f>
        <v>0.29272535883889472</v>
      </c>
      <c r="G63" s="907">
        <v>4722080</v>
      </c>
      <c r="H63" s="917">
        <f>G63/G78</f>
        <v>0.27327864182053474</v>
      </c>
      <c r="I63" s="909">
        <f>SUM(I60:I62)</f>
        <v>5193136.4896428576</v>
      </c>
      <c r="J63" s="917">
        <f>I63/I78</f>
        <v>0.23870237045516438</v>
      </c>
      <c r="K63" s="909">
        <f>SUM(K60:K62)</f>
        <v>5695442.8930000002</v>
      </c>
      <c r="L63" s="917">
        <f>K63/K78</f>
        <v>0.26540531468311435</v>
      </c>
      <c r="M63" s="909">
        <f>SUM(M60:M62)</f>
        <v>6267669.8949999996</v>
      </c>
      <c r="N63" s="917">
        <f>M63/M78</f>
        <v>0.24802415206150835</v>
      </c>
      <c r="O63" s="909">
        <f>SUM(O60:O62)</f>
        <v>7047382.5120000001</v>
      </c>
      <c r="P63" s="917">
        <f>O63/O78</f>
        <v>0.28225139620183393</v>
      </c>
      <c r="U63" s="865"/>
      <c r="Z63" s="866"/>
    </row>
    <row r="64" spans="1:26">
      <c r="B64" s="918"/>
      <c r="C64" s="919"/>
      <c r="D64" s="920"/>
      <c r="E64" s="919"/>
      <c r="F64" s="920"/>
      <c r="G64" s="919"/>
      <c r="H64" s="920"/>
      <c r="I64" s="919"/>
      <c r="J64" s="920"/>
      <c r="K64" s="919"/>
      <c r="L64" s="920"/>
      <c r="M64" s="921"/>
      <c r="N64" s="920"/>
      <c r="O64" s="919"/>
      <c r="P64" s="920"/>
      <c r="U64" s="865"/>
      <c r="Z64" s="866"/>
    </row>
    <row r="65" spans="2:26">
      <c r="B65" s="914" t="s">
        <v>937</v>
      </c>
      <c r="C65" s="907">
        <v>1478852.4105294293</v>
      </c>
      <c r="D65" s="903">
        <f>C65/C68</f>
        <v>0.86699890064539398</v>
      </c>
      <c r="E65" s="907">
        <v>1415131.9461053975</v>
      </c>
      <c r="F65" s="903">
        <f>E65/E68</f>
        <v>0.67059376449804819</v>
      </c>
      <c r="G65" s="904">
        <f>(G33)/2.5</f>
        <v>312000</v>
      </c>
      <c r="H65" s="903">
        <f>G65/G68</f>
        <v>0.16266944734098018</v>
      </c>
      <c r="I65" s="905">
        <f>(I33)/2.5</f>
        <v>312000</v>
      </c>
      <c r="J65" s="903">
        <f>I65/I68</f>
        <v>0.48609563931703564</v>
      </c>
      <c r="K65" s="905">
        <f>(K33)/2.5</f>
        <v>312000</v>
      </c>
      <c r="L65" s="903">
        <f>K65/K68</f>
        <v>0.88510638297872335</v>
      </c>
      <c r="M65" s="905">
        <f>(M33)/2.5</f>
        <v>312000</v>
      </c>
      <c r="N65" s="903">
        <f>M65/M68</f>
        <v>0.94516813086943352</v>
      </c>
      <c r="O65" s="915">
        <f>(O33)/2.5</f>
        <v>312000</v>
      </c>
      <c r="P65" s="903">
        <f>O65/O68</f>
        <v>1</v>
      </c>
      <c r="U65" s="865"/>
      <c r="Z65" s="866"/>
    </row>
    <row r="66" spans="2:26">
      <c r="B66" s="914" t="s">
        <v>1284</v>
      </c>
      <c r="C66" s="907">
        <v>0</v>
      </c>
      <c r="D66" s="903">
        <f>C66/C68</f>
        <v>0</v>
      </c>
      <c r="E66" s="907">
        <v>0</v>
      </c>
      <c r="F66" s="903">
        <f>E66/E68</f>
        <v>0</v>
      </c>
      <c r="G66" s="904">
        <v>0</v>
      </c>
      <c r="H66" s="903">
        <f>G66/G68</f>
        <v>0</v>
      </c>
      <c r="I66" s="905">
        <v>0</v>
      </c>
      <c r="J66" s="903">
        <f>I66/I68</f>
        <v>0</v>
      </c>
      <c r="K66" s="905">
        <v>0</v>
      </c>
      <c r="L66" s="903">
        <f>K66/K68</f>
        <v>0</v>
      </c>
      <c r="M66" s="905">
        <v>0</v>
      </c>
      <c r="N66" s="903">
        <f>M66/M68</f>
        <v>0</v>
      </c>
      <c r="O66" s="915">
        <v>0</v>
      </c>
      <c r="P66" s="903">
        <f>O66/O68</f>
        <v>0</v>
      </c>
      <c r="U66" s="865"/>
      <c r="Z66" s="866"/>
    </row>
    <row r="67" spans="2:26">
      <c r="B67" s="914" t="s">
        <v>1285</v>
      </c>
      <c r="C67" s="907">
        <v>226861.87518485656</v>
      </c>
      <c r="D67" s="903">
        <f>C67/C68</f>
        <v>0.13300109935460599</v>
      </c>
      <c r="E67" s="907">
        <v>695135.13513513515</v>
      </c>
      <c r="F67" s="903">
        <f>E67/E68</f>
        <v>0.32940623550195164</v>
      </c>
      <c r="G67" s="904">
        <f>(G42)/2.5</f>
        <v>450000</v>
      </c>
      <c r="H67" s="903">
        <f>G67/G68</f>
        <v>0.2346193952033368</v>
      </c>
      <c r="I67" s="905">
        <f>(I42)/2.5</f>
        <v>329849</v>
      </c>
      <c r="J67" s="903">
        <f>I67/I68</f>
        <v>0.51390436068296441</v>
      </c>
      <c r="K67" s="905">
        <f>(K42)/2.5</f>
        <v>40500</v>
      </c>
      <c r="L67" s="903">
        <f>K67/K68</f>
        <v>0.1148936170212766</v>
      </c>
      <c r="M67" s="905">
        <f>(M42)/2.5</f>
        <v>18100</v>
      </c>
      <c r="N67" s="903">
        <f>M67/M68</f>
        <v>5.4831869130566493E-2</v>
      </c>
      <c r="O67" s="915">
        <f>(O42)/2.5</f>
        <v>0</v>
      </c>
      <c r="P67" s="903">
        <f>O67/O68</f>
        <v>0</v>
      </c>
      <c r="U67" s="865"/>
      <c r="Z67" s="866"/>
    </row>
    <row r="68" spans="2:26" ht="15.75" thickBot="1">
      <c r="B68" s="908" t="s">
        <v>1287</v>
      </c>
      <c r="C68" s="909">
        <v>1705714.2857142859</v>
      </c>
      <c r="D68" s="910">
        <f>C68/C78</f>
        <v>9.161838461795091E-2</v>
      </c>
      <c r="E68" s="909">
        <v>2110267.0812405329</v>
      </c>
      <c r="F68" s="910">
        <f>E68/E78</f>
        <v>0.10458457086495002</v>
      </c>
      <c r="G68" s="909">
        <v>1918000</v>
      </c>
      <c r="H68" s="910">
        <f>G68/G78</f>
        <v>0.11099948222219565</v>
      </c>
      <c r="I68" s="909">
        <f>SUM(I65:I67)</f>
        <v>641849</v>
      </c>
      <c r="J68" s="910">
        <f>I68/I78</f>
        <v>2.9502570956846431E-2</v>
      </c>
      <c r="K68" s="909">
        <f>SUM(K65:K67)</f>
        <v>352500</v>
      </c>
      <c r="L68" s="910">
        <f>K68/K78</f>
        <v>1.642635615586319E-2</v>
      </c>
      <c r="M68" s="909">
        <f>SUM(M65:M67)</f>
        <v>330100</v>
      </c>
      <c r="N68" s="910">
        <f>M68/M78</f>
        <v>1.3062712932730786E-2</v>
      </c>
      <c r="O68" s="909">
        <f>SUM(O65:O67)</f>
        <v>312000</v>
      </c>
      <c r="P68" s="910">
        <f>O68/O78</f>
        <v>1.2495764982959701E-2</v>
      </c>
      <c r="U68" s="865"/>
      <c r="Z68" s="866"/>
    </row>
    <row r="69" spans="2:26">
      <c r="B69" s="911"/>
      <c r="C69" s="912"/>
      <c r="D69" s="913"/>
      <c r="E69" s="912"/>
      <c r="F69" s="913"/>
      <c r="G69" s="912"/>
      <c r="H69" s="913"/>
      <c r="I69" s="905"/>
      <c r="J69" s="913"/>
      <c r="K69" s="912"/>
      <c r="L69" s="913"/>
      <c r="M69" s="905"/>
      <c r="N69" s="913"/>
      <c r="O69" s="912"/>
      <c r="P69" s="913"/>
      <c r="U69" s="865"/>
      <c r="Z69" s="866"/>
    </row>
    <row r="70" spans="2:26">
      <c r="B70" s="914" t="s">
        <v>937</v>
      </c>
      <c r="C70" s="907">
        <v>279291.8409599865</v>
      </c>
      <c r="D70" s="903">
        <f>C70/C73</f>
        <v>0.55333996336738756</v>
      </c>
      <c r="E70" s="907">
        <v>263094.95336044009</v>
      </c>
      <c r="F70" s="903">
        <f>E70/E73</f>
        <v>0.63904012300554125</v>
      </c>
      <c r="G70" s="904">
        <f>(G36)/2.5</f>
        <v>400000</v>
      </c>
      <c r="H70" s="903">
        <f>G70/G73</f>
        <v>1</v>
      </c>
      <c r="I70" s="905">
        <f>(I36)/2.5</f>
        <v>400000</v>
      </c>
      <c r="J70" s="903">
        <f>I70/I73</f>
        <v>0.55555555555555558</v>
      </c>
      <c r="K70" s="905">
        <f>(K36)/2.5</f>
        <v>600000</v>
      </c>
      <c r="L70" s="903">
        <f>K70/K73</f>
        <v>0.65217391304347827</v>
      </c>
      <c r="M70" s="905">
        <f>(M36)/2.5</f>
        <v>600000</v>
      </c>
      <c r="N70" s="903">
        <f>M70/M73</f>
        <v>0.65217391304347827</v>
      </c>
      <c r="O70" s="915">
        <f>(O36)/2.5</f>
        <v>600000</v>
      </c>
      <c r="P70" s="903">
        <f>O70/O73</f>
        <v>0.78947368421052633</v>
      </c>
      <c r="U70" s="865"/>
      <c r="Z70" s="866"/>
    </row>
    <row r="71" spans="2:26">
      <c r="B71" s="914" t="s">
        <v>1284</v>
      </c>
      <c r="C71" s="907">
        <v>0</v>
      </c>
      <c r="D71" s="903">
        <f>C71/C73</f>
        <v>0</v>
      </c>
      <c r="E71" s="907">
        <v>0</v>
      </c>
      <c r="F71" s="903">
        <f>E71/E73</f>
        <v>0</v>
      </c>
      <c r="G71" s="904">
        <v>0</v>
      </c>
      <c r="H71" s="903">
        <f>G71/G73</f>
        <v>0</v>
      </c>
      <c r="I71" s="905">
        <v>0</v>
      </c>
      <c r="J71" s="903">
        <f>I71/I73</f>
        <v>0</v>
      </c>
      <c r="K71" s="905">
        <v>0</v>
      </c>
      <c r="L71" s="903">
        <f>K71/K73</f>
        <v>0</v>
      </c>
      <c r="M71" s="905">
        <v>0</v>
      </c>
      <c r="N71" s="903">
        <f>M71/M73</f>
        <v>0</v>
      </c>
      <c r="O71" s="915">
        <v>0</v>
      </c>
      <c r="P71" s="903">
        <f>O71/O73</f>
        <v>0</v>
      </c>
      <c r="U71" s="865"/>
      <c r="Z71" s="866"/>
    </row>
    <row r="72" spans="2:26">
      <c r="B72" s="914" t="s">
        <v>1285</v>
      </c>
      <c r="C72" s="907">
        <v>225446.40216334982</v>
      </c>
      <c r="D72" s="903">
        <f>C72/C73</f>
        <v>0.44666003663261239</v>
      </c>
      <c r="E72" s="907">
        <v>148608.38714821017</v>
      </c>
      <c r="F72" s="903">
        <f>E72/E73</f>
        <v>0.36095987699445875</v>
      </c>
      <c r="G72" s="904">
        <f>(G43)/2.5</f>
        <v>0</v>
      </c>
      <c r="H72" s="903">
        <f>G72/G73</f>
        <v>0</v>
      </c>
      <c r="I72" s="905">
        <f>(I43)/2.5</f>
        <v>320000</v>
      </c>
      <c r="J72" s="903">
        <f>I72/I73</f>
        <v>0.44444444444444442</v>
      </c>
      <c r="K72" s="905">
        <f>(K43)/2.5</f>
        <v>320000</v>
      </c>
      <c r="L72" s="903">
        <f>K72/K73</f>
        <v>0.34782608695652173</v>
      </c>
      <c r="M72" s="905">
        <f>(M43)/2.5</f>
        <v>320000</v>
      </c>
      <c r="N72" s="903">
        <f>M72/M73</f>
        <v>0.34782608695652173</v>
      </c>
      <c r="O72" s="915">
        <f>(O43)/2.5</f>
        <v>160000</v>
      </c>
      <c r="P72" s="903">
        <f>O72/O73</f>
        <v>0.21052631578947367</v>
      </c>
      <c r="U72" s="865"/>
      <c r="Z72" s="866"/>
    </row>
    <row r="73" spans="2:26" ht="15.75" thickBot="1">
      <c r="B73" s="916" t="s">
        <v>1288</v>
      </c>
      <c r="C73" s="907">
        <v>504738.24312333635</v>
      </c>
      <c r="D73" s="917">
        <f>C73/C78</f>
        <v>2.7110813855028348E-2</v>
      </c>
      <c r="E73" s="907">
        <v>411703.34050865029</v>
      </c>
      <c r="F73" s="917">
        <f>E73/E78</f>
        <v>2.0403965722410735E-2</v>
      </c>
      <c r="G73" s="909">
        <f>SUM(G70:G72)</f>
        <v>400000</v>
      </c>
      <c r="H73" s="917">
        <f>G73/G78</f>
        <v>2.3149005677204515E-2</v>
      </c>
      <c r="I73" s="909">
        <f>SUM(I70:I72)</f>
        <v>720000</v>
      </c>
      <c r="J73" s="917">
        <f>I73/I78</f>
        <v>3.3094779440225708E-2</v>
      </c>
      <c r="K73" s="909">
        <f>SUM(K70:K72)</f>
        <v>920000</v>
      </c>
      <c r="L73" s="917">
        <f>K73/K78</f>
        <v>4.2871624577004643E-2</v>
      </c>
      <c r="M73" s="909">
        <f>SUM(M70:M72)</f>
        <v>920000</v>
      </c>
      <c r="N73" s="917">
        <f>M73/M78</f>
        <v>3.6406228106974622E-2</v>
      </c>
      <c r="O73" s="909">
        <f>SUM(O70:O72)</f>
        <v>760000</v>
      </c>
      <c r="P73" s="917">
        <f>O73/O78</f>
        <v>3.0438401881568503E-2</v>
      </c>
      <c r="U73" s="865"/>
      <c r="Z73" s="866"/>
    </row>
    <row r="74" spans="2:26">
      <c r="B74" s="918"/>
      <c r="C74" s="919"/>
      <c r="D74" s="920"/>
      <c r="E74" s="919"/>
      <c r="F74" s="922"/>
      <c r="G74" s="919"/>
      <c r="H74" s="922"/>
      <c r="I74" s="919"/>
      <c r="J74" s="922"/>
      <c r="K74" s="919"/>
      <c r="L74" s="922"/>
      <c r="M74" s="921"/>
      <c r="N74" s="922"/>
      <c r="O74" s="919"/>
      <c r="P74" s="922"/>
      <c r="U74" s="865"/>
      <c r="Z74" s="866"/>
    </row>
    <row r="75" spans="2:26">
      <c r="B75" s="914" t="s">
        <v>937</v>
      </c>
      <c r="C75" s="907">
        <f>C55+C60+C65+C70</f>
        <v>12854447.542992353</v>
      </c>
      <c r="D75" s="903">
        <f>C75/C78</f>
        <v>0.69044606644187867</v>
      </c>
      <c r="E75" s="907">
        <f>E55+E60+E65+E70</f>
        <v>13579336.283185842</v>
      </c>
      <c r="F75" s="903">
        <f>E75/E78</f>
        <v>0.6729901965645837</v>
      </c>
      <c r="G75" s="907">
        <f>G55+G60+G65+G70</f>
        <v>12293360</v>
      </c>
      <c r="H75" s="903">
        <f>G75/G78</f>
        <v>0.71144765107979724</v>
      </c>
      <c r="I75" s="907">
        <f>I55+I60+I65+I70</f>
        <v>16938502.857142858</v>
      </c>
      <c r="J75" s="903">
        <f>I75/I78</f>
        <v>0.77857780014552203</v>
      </c>
      <c r="K75" s="907">
        <f>K55+K60+K65+K70</f>
        <v>18018080</v>
      </c>
      <c r="L75" s="903">
        <f>K75/K78</f>
        <v>0.83963517538960408</v>
      </c>
      <c r="M75" s="907">
        <f>M55+M60+M65+M70</f>
        <v>22709620</v>
      </c>
      <c r="N75" s="903">
        <f>M75/M78</f>
        <v>0.89866478906816638</v>
      </c>
      <c r="O75" s="907">
        <f>O55+O60+O65+O70</f>
        <v>23944459.800000001</v>
      </c>
      <c r="P75" s="903">
        <f>O75/O78</f>
        <v>0.95898827661771235</v>
      </c>
      <c r="U75" s="865"/>
      <c r="Z75" s="866"/>
    </row>
    <row r="76" spans="2:26">
      <c r="B76" s="914" t="s">
        <v>1284</v>
      </c>
      <c r="C76" s="907">
        <f t="shared" ref="C76:E77" si="5">C56+C61+C66+C71</f>
        <v>522390.67055393592</v>
      </c>
      <c r="D76" s="903">
        <f>C76/C78</f>
        <v>2.8058971995768716E-2</v>
      </c>
      <c r="E76" s="907">
        <f t="shared" si="5"/>
        <v>376292.35430120386</v>
      </c>
      <c r="F76" s="903">
        <f>E76/E78</f>
        <v>1.8649001704191127E-2</v>
      </c>
      <c r="G76" s="907">
        <f>G56+G61+G66+G71</f>
        <v>95999.881702886938</v>
      </c>
      <c r="H76" s="903">
        <f>G76/G78</f>
        <v>5.5557545163777283E-3</v>
      </c>
      <c r="I76" s="907">
        <f>I56+I61+I66+I71</f>
        <v>95999.881702886938</v>
      </c>
      <c r="J76" s="903">
        <f>I76/I78</f>
        <v>4.412631821173337E-3</v>
      </c>
      <c r="K76" s="907">
        <f>K56+K61+K66+K71</f>
        <v>95999.881702886938</v>
      </c>
      <c r="L76" s="903">
        <f>K76/K78</f>
        <v>4.4735553128293758E-3</v>
      </c>
      <c r="M76" s="907">
        <f>M56+M61+M66+M71</f>
        <v>95999.881702886938</v>
      </c>
      <c r="N76" s="903">
        <f>M76/M78</f>
        <v>3.7989060777368277E-3</v>
      </c>
      <c r="O76" s="907">
        <f>O56+O61+O66+O71</f>
        <v>95999.881702886938</v>
      </c>
      <c r="P76" s="903">
        <f>O76/O78</f>
        <v>3.8448460261256679E-3</v>
      </c>
      <c r="U76" s="865"/>
      <c r="Z76" s="866"/>
    </row>
    <row r="77" spans="2:26">
      <c r="B77" s="914" t="s">
        <v>1285</v>
      </c>
      <c r="C77" s="907">
        <f t="shared" si="5"/>
        <v>5240760.1301390128</v>
      </c>
      <c r="D77" s="903">
        <f>C77/C78</f>
        <v>0.28149496156235254</v>
      </c>
      <c r="E77" s="907">
        <f t="shared" si="5"/>
        <v>6221985.1710117189</v>
      </c>
      <c r="F77" s="903">
        <f>E77/E78</f>
        <v>0.30836080173122521</v>
      </c>
      <c r="G77" s="907">
        <f>G57+G62+G67+G72</f>
        <v>4890000</v>
      </c>
      <c r="H77" s="903">
        <f>G77/G78</f>
        <v>0.28299659440382519</v>
      </c>
      <c r="I77" s="907">
        <f>I57+I62+I67+I72</f>
        <v>4721194.4489971697</v>
      </c>
      <c r="J77" s="903">
        <f>I77/I78</f>
        <v>0.21700956803330454</v>
      </c>
      <c r="K77" s="907">
        <f>K57+K62+K67+K72</f>
        <v>3345335.5026505901</v>
      </c>
      <c r="L77" s="903">
        <f>K77/K78</f>
        <v>0.15589126929756653</v>
      </c>
      <c r="M77" s="907">
        <f>M57+M62+M67+M72</f>
        <v>2464781.5808355613</v>
      </c>
      <c r="N77" s="903">
        <f>M77/M78</f>
        <v>9.7536304854096686E-2</v>
      </c>
      <c r="O77" s="907">
        <f>O57+O62+O67+O72</f>
        <v>927999.66636183439</v>
      </c>
      <c r="P77" s="903">
        <f>O77/O78</f>
        <v>3.7166877356161844E-2</v>
      </c>
      <c r="U77" s="865"/>
      <c r="Z77" s="866"/>
    </row>
    <row r="78" spans="2:26" ht="15.75" thickBot="1">
      <c r="B78" s="923" t="s">
        <v>4</v>
      </c>
      <c r="C78" s="909">
        <f t="shared" ref="C78:P78" si="6">SUM(C75:C77)</f>
        <v>18617598.343685303</v>
      </c>
      <c r="D78" s="910">
        <f t="shared" si="6"/>
        <v>0.99999999999999989</v>
      </c>
      <c r="E78" s="909">
        <f t="shared" si="6"/>
        <v>20177613.808498763</v>
      </c>
      <c r="F78" s="910">
        <f t="shared" si="6"/>
        <v>1</v>
      </c>
      <c r="G78" s="909">
        <f t="shared" si="6"/>
        <v>17279359.881702885</v>
      </c>
      <c r="H78" s="910">
        <f t="shared" si="6"/>
        <v>1</v>
      </c>
      <c r="I78" s="909">
        <f t="shared" si="6"/>
        <v>21755697.187842917</v>
      </c>
      <c r="J78" s="910">
        <f t="shared" si="6"/>
        <v>0.99999999999999989</v>
      </c>
      <c r="K78" s="909">
        <f t="shared" si="6"/>
        <v>21459415.384353478</v>
      </c>
      <c r="L78" s="910">
        <f t="shared" si="6"/>
        <v>1</v>
      </c>
      <c r="M78" s="909">
        <f t="shared" si="6"/>
        <v>25270401.462538451</v>
      </c>
      <c r="N78" s="910">
        <f t="shared" si="6"/>
        <v>0.99999999999999989</v>
      </c>
      <c r="O78" s="909">
        <f t="shared" si="6"/>
        <v>24968459.348064724</v>
      </c>
      <c r="P78" s="910">
        <f t="shared" si="6"/>
        <v>0.99999999999999989</v>
      </c>
      <c r="U78" s="865"/>
      <c r="Z78" s="866"/>
    </row>
    <row r="81" spans="2:26">
      <c r="B81" s="865" t="s">
        <v>1291</v>
      </c>
      <c r="C81" s="926">
        <f>(G78-C78)/C78</f>
        <v>-7.1880295045484224E-2</v>
      </c>
    </row>
    <row r="82" spans="2:26">
      <c r="B82" s="865" t="s">
        <v>1292</v>
      </c>
      <c r="C82" s="926">
        <f>AVERAGE(I78,K78,M78,O78)</f>
        <v>23363493.345699891</v>
      </c>
    </row>
    <row r="83" spans="2:26">
      <c r="B83" s="865" t="s">
        <v>1293</v>
      </c>
      <c r="C83" s="865">
        <f>O78/C78-1</f>
        <v>0.34112138886772692</v>
      </c>
    </row>
    <row r="84" spans="2:26">
      <c r="C84" s="927">
        <f>E89/C89-1</f>
        <v>0.38813066409058461</v>
      </c>
      <c r="D84" s="865">
        <f>E90/C90-1</f>
        <v>-4.082024292790587E-2</v>
      </c>
    </row>
    <row r="85" spans="2:26">
      <c r="C85" s="927">
        <f>I89/E89-1</f>
        <v>5.6935694711215845E-2</v>
      </c>
      <c r="D85" s="865">
        <f>I90/F90-1</f>
        <v>0.35705705522187481</v>
      </c>
    </row>
    <row r="88" spans="2:26">
      <c r="B88" s="925" t="s">
        <v>1289</v>
      </c>
      <c r="C88" s="925" t="s">
        <v>1245</v>
      </c>
      <c r="D88" s="925" t="s">
        <v>1246</v>
      </c>
      <c r="E88" s="925" t="s">
        <v>1111</v>
      </c>
      <c r="F88" s="925" t="s">
        <v>55</v>
      </c>
      <c r="G88" s="925" t="s">
        <v>56</v>
      </c>
      <c r="H88" s="925" t="s">
        <v>57</v>
      </c>
      <c r="I88" s="925" t="s">
        <v>58</v>
      </c>
      <c r="J88" s="866"/>
      <c r="K88" s="866"/>
      <c r="L88" s="866"/>
      <c r="M88" s="866"/>
      <c r="N88" s="866"/>
      <c r="P88" s="865"/>
      <c r="Q88" s="865"/>
      <c r="R88" s="865"/>
      <c r="S88" s="865"/>
      <c r="V88" s="866"/>
      <c r="W88" s="866"/>
      <c r="X88" s="866"/>
      <c r="Y88" s="866"/>
      <c r="Z88" s="866"/>
    </row>
    <row r="89" spans="2:26">
      <c r="B89" s="924" t="str">
        <f>B58</f>
        <v>Prevention</v>
      </c>
      <c r="C89" s="924">
        <f>C58</f>
        <v>11484106.139350152</v>
      </c>
      <c r="D89" s="924">
        <f>E58</f>
        <v>11749144.144144144</v>
      </c>
      <c r="E89" s="924">
        <f>G58</f>
        <v>15941439.881702887</v>
      </c>
      <c r="F89" s="924">
        <f>I58</f>
        <v>15200711.698200058</v>
      </c>
      <c r="G89" s="924">
        <f>K58</f>
        <v>14491472.491353476</v>
      </c>
      <c r="H89" s="924">
        <f>M58</f>
        <v>17752631.567538448</v>
      </c>
      <c r="I89" s="924">
        <f>O58</f>
        <v>16849076.836064722</v>
      </c>
      <c r="J89" s="866"/>
      <c r="K89" s="866"/>
      <c r="L89" s="866"/>
      <c r="M89" s="866"/>
      <c r="N89" s="866"/>
      <c r="P89" s="865"/>
      <c r="Q89" s="865"/>
      <c r="R89" s="865"/>
      <c r="S89" s="865"/>
      <c r="V89" s="866"/>
      <c r="W89" s="866"/>
      <c r="X89" s="866"/>
      <c r="Y89" s="866"/>
      <c r="Z89" s="866"/>
    </row>
    <row r="90" spans="2:26">
      <c r="B90" s="924" t="str">
        <f>B63</f>
        <v>Treatment, care and support</v>
      </c>
      <c r="C90" s="924">
        <f>C63</f>
        <v>4923039.6754975282</v>
      </c>
      <c r="D90" s="924">
        <f>E63</f>
        <v>5906499.2426054375</v>
      </c>
      <c r="E90" s="924">
        <f>G63</f>
        <v>4722080</v>
      </c>
      <c r="F90" s="924">
        <f>I63</f>
        <v>5193136.4896428576</v>
      </c>
      <c r="G90" s="924">
        <f>K63</f>
        <v>5695442.8930000002</v>
      </c>
      <c r="H90" s="924">
        <f>M63</f>
        <v>6267669.8949999996</v>
      </c>
      <c r="I90" s="924">
        <f>O63</f>
        <v>7047382.5120000001</v>
      </c>
      <c r="J90" s="866"/>
      <c r="K90" s="915">
        <f>G95+H95+I95+F95</f>
        <v>81610662.657142848</v>
      </c>
      <c r="L90" s="866"/>
      <c r="M90" s="866"/>
      <c r="N90" s="866"/>
      <c r="P90" s="865"/>
      <c r="Q90" s="865"/>
      <c r="R90" s="865"/>
      <c r="S90" s="865"/>
      <c r="V90" s="866"/>
      <c r="W90" s="866"/>
      <c r="X90" s="866"/>
      <c r="Y90" s="866"/>
      <c r="Z90" s="866"/>
    </row>
    <row r="91" spans="2:26">
      <c r="B91" s="924" t="str">
        <f>B68</f>
        <v xml:space="preserve">Governance and sustainability </v>
      </c>
      <c r="C91" s="924">
        <f>C68</f>
        <v>1705714.2857142859</v>
      </c>
      <c r="D91" s="924">
        <f>E68</f>
        <v>2110267.0812405329</v>
      </c>
      <c r="E91" s="924">
        <f>G68</f>
        <v>1918000</v>
      </c>
      <c r="F91" s="924">
        <f>I68</f>
        <v>641849</v>
      </c>
      <c r="G91" s="924">
        <f>K68</f>
        <v>352500</v>
      </c>
      <c r="H91" s="924">
        <f>M68</f>
        <v>330100</v>
      </c>
      <c r="I91" s="924">
        <f>O68</f>
        <v>312000</v>
      </c>
      <c r="J91" s="866"/>
      <c r="K91" s="915">
        <f>E95*4</f>
        <v>49173440</v>
      </c>
      <c r="L91" s="866"/>
      <c r="M91" s="866"/>
      <c r="N91" s="866"/>
      <c r="P91" s="865"/>
      <c r="Q91" s="865"/>
      <c r="R91" s="865"/>
      <c r="S91" s="865"/>
      <c r="V91" s="866"/>
      <c r="W91" s="866"/>
      <c r="X91" s="866"/>
      <c r="Y91" s="866"/>
      <c r="Z91" s="866"/>
    </row>
    <row r="92" spans="2:26">
      <c r="B92" s="924" t="str">
        <f>B73</f>
        <v>The rest</v>
      </c>
      <c r="C92" s="924">
        <f>C73</f>
        <v>504738.24312333635</v>
      </c>
      <c r="D92" s="924">
        <f>E73</f>
        <v>411703.34050865029</v>
      </c>
      <c r="E92" s="924">
        <f>G73</f>
        <v>400000</v>
      </c>
      <c r="F92" s="924">
        <f>I73</f>
        <v>720000</v>
      </c>
      <c r="G92" s="924">
        <f>K73</f>
        <v>920000</v>
      </c>
      <c r="H92" s="924">
        <f>M73</f>
        <v>920000</v>
      </c>
      <c r="I92" s="924">
        <f>O73</f>
        <v>760000</v>
      </c>
      <c r="J92" s="866"/>
      <c r="K92" s="915">
        <f>K90-K91</f>
        <v>32437222.657142848</v>
      </c>
      <c r="L92" s="866"/>
      <c r="M92" s="866"/>
      <c r="N92" s="866"/>
      <c r="P92" s="865"/>
      <c r="Q92" s="865"/>
      <c r="R92" s="865"/>
      <c r="S92" s="865"/>
      <c r="V92" s="866"/>
      <c r="W92" s="866"/>
      <c r="X92" s="866"/>
      <c r="Y92" s="866"/>
      <c r="Z92" s="866"/>
    </row>
    <row r="94" spans="2:26">
      <c r="B94" s="865" t="s">
        <v>1290</v>
      </c>
      <c r="C94" s="925" t="s">
        <v>1245</v>
      </c>
      <c r="D94" s="925" t="s">
        <v>1246</v>
      </c>
      <c r="E94" s="925" t="s">
        <v>1111</v>
      </c>
      <c r="F94" s="925" t="s">
        <v>55</v>
      </c>
      <c r="G94" s="925" t="s">
        <v>56</v>
      </c>
      <c r="H94" s="925" t="s">
        <v>57</v>
      </c>
      <c r="I94" s="925" t="s">
        <v>58</v>
      </c>
      <c r="J94" s="929"/>
    </row>
    <row r="95" spans="2:26">
      <c r="B95" s="914" t="s">
        <v>937</v>
      </c>
      <c r="C95" s="924">
        <f>C75</f>
        <v>12854447.542992353</v>
      </c>
      <c r="D95" s="924">
        <f>E75</f>
        <v>13579336.283185842</v>
      </c>
      <c r="E95" s="924">
        <f>G75</f>
        <v>12293360</v>
      </c>
      <c r="F95" s="924">
        <f>I75</f>
        <v>16938502.857142858</v>
      </c>
      <c r="G95" s="924">
        <f>K75</f>
        <v>18018080</v>
      </c>
      <c r="H95" s="924">
        <f>M75</f>
        <v>22709620</v>
      </c>
      <c r="I95" s="924">
        <f>O75</f>
        <v>23944459.800000001</v>
      </c>
      <c r="J95" s="928"/>
    </row>
    <row r="96" spans="2:26">
      <c r="B96" s="914" t="s">
        <v>1285</v>
      </c>
      <c r="C96" s="924">
        <f>C77</f>
        <v>5240760.1301390128</v>
      </c>
      <c r="D96" s="924">
        <f>E77</f>
        <v>6221985.1710117189</v>
      </c>
      <c r="E96" s="924">
        <f>G77</f>
        <v>4890000</v>
      </c>
      <c r="F96" s="924">
        <f>I77</f>
        <v>4721194.4489971697</v>
      </c>
      <c r="G96" s="924">
        <f>K77</f>
        <v>3345335.5026505901</v>
      </c>
      <c r="H96" s="924">
        <f>M77</f>
        <v>2464781.5808355613</v>
      </c>
      <c r="I96" s="924">
        <f>O77</f>
        <v>927999.66636183439</v>
      </c>
      <c r="J96" s="928"/>
    </row>
    <row r="97" spans="2:10" ht="15.75" thickBot="1">
      <c r="B97" s="914" t="s">
        <v>1284</v>
      </c>
      <c r="C97" s="924">
        <f>C76</f>
        <v>522390.67055393592</v>
      </c>
      <c r="D97" s="924">
        <f>E76</f>
        <v>376292.35430120386</v>
      </c>
      <c r="E97" s="924">
        <f>G76</f>
        <v>95999.881702886938</v>
      </c>
      <c r="F97" s="924">
        <f>I76</f>
        <v>95999.881702886938</v>
      </c>
      <c r="G97" s="924">
        <f>K76</f>
        <v>95999.881702886938</v>
      </c>
      <c r="H97" s="924">
        <f>M76</f>
        <v>95999.881702886938</v>
      </c>
      <c r="I97" s="924">
        <f>O76</f>
        <v>95999.881702886938</v>
      </c>
      <c r="J97" s="928"/>
    </row>
    <row r="98" spans="2:10">
      <c r="B98" s="933"/>
      <c r="C98" s="934">
        <f>SUM(Table45[2016])</f>
        <v>18617598.343685303</v>
      </c>
      <c r="D98" s="934">
        <f>SUM(Table45[2017])</f>
        <v>20177613.808498763</v>
      </c>
      <c r="E98" s="934">
        <f>SUM(Table45[2018])</f>
        <v>17279359.881702889</v>
      </c>
      <c r="F98" s="934">
        <f>SUM(Table45[2019])</f>
        <v>21755697.187842917</v>
      </c>
      <c r="G98" s="934">
        <f>SUM(Table45[2020])</f>
        <v>21459415.384353478</v>
      </c>
      <c r="H98" s="934">
        <f>SUM(Table45[2021])</f>
        <v>25270401.462538451</v>
      </c>
      <c r="I98" s="934">
        <f>SUM(Table45[2022])</f>
        <v>24968459.348064724</v>
      </c>
    </row>
    <row r="99" spans="2:10">
      <c r="E99" s="935">
        <f>Table45[[#Totals],[2016]]+Table45[[#Totals],[2017]]+Table45[[#Totals],[2018]]</f>
        <v>56074572.033886954</v>
      </c>
      <c r="F99" s="935">
        <f>Table45[[#Totals],[2019]]+Table45[[#Totals],[2020]]+Table45[[#Totals],[2021]]+Table45[[#Totals],[2022]]</f>
        <v>93453973.382799566</v>
      </c>
    </row>
    <row r="100" spans="2:10">
      <c r="E100" s="924">
        <f>C96+D96+E96</f>
        <v>16352745.301150732</v>
      </c>
      <c r="F100" s="924">
        <f>F96+G96+H96+I96</f>
        <v>11459311.198845156</v>
      </c>
    </row>
    <row r="101" spans="2:10">
      <c r="E101" s="927">
        <f>E100/E99</f>
        <v>0.29162496846642805</v>
      </c>
      <c r="F101" s="865">
        <f>F100/F99</f>
        <v>0.12261983930748813</v>
      </c>
    </row>
  </sheetData>
  <mergeCells count="2">
    <mergeCell ref="G1:O1"/>
    <mergeCell ref="V1:Z1"/>
  </mergeCells>
  <pageMargins left="0.75" right="0.75" top="1" bottom="1" header="0.5" footer="0.5"/>
  <pageSetup paperSize="9" orientation="portrait" horizontalDpi="4294967292" verticalDpi="4294967292" r:id="rId1"/>
  <drawing r:id="rId2"/>
  <tableParts count="3">
    <tablePart r:id="rId3"/>
    <tablePart r:id="rId4"/>
    <tablePart r:id="rId5"/>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1"/>
  <sheetViews>
    <sheetView workbookViewId="0">
      <pane xSplit="2" ySplit="3" topLeftCell="C4" activePane="bottomRight" state="frozen"/>
      <selection pane="topRight" activeCell="C1" sqref="C1"/>
      <selection pane="bottomLeft" activeCell="A4" sqref="A4"/>
      <selection pane="bottomRight" activeCell="A25" sqref="A25:XFD25"/>
    </sheetView>
  </sheetViews>
  <sheetFormatPr defaultColWidth="8.85546875" defaultRowHeight="15"/>
  <cols>
    <col min="1" max="1" width="4.85546875" style="865" customWidth="1"/>
    <col min="2" max="2" width="29.42578125" style="865" customWidth="1"/>
    <col min="3" max="3" width="12.140625" style="865" bestFit="1" customWidth="1"/>
    <col min="4" max="4" width="10.140625" style="865" bestFit="1" customWidth="1"/>
    <col min="5" max="5" width="12.140625" style="865" bestFit="1" customWidth="1"/>
    <col min="6" max="6" width="13" style="865" bestFit="1" customWidth="1"/>
    <col min="7" max="7" width="14.85546875" style="865" customWidth="1"/>
    <col min="8" max="8" width="11.85546875" style="865" customWidth="1"/>
    <col min="9" max="9" width="13.85546875" style="865" customWidth="1"/>
    <col min="10" max="10" width="10.140625" style="865" bestFit="1" customWidth="1"/>
    <col min="11" max="11" width="15.140625" style="865" customWidth="1"/>
    <col min="12" max="12" width="10.140625" style="865" bestFit="1" customWidth="1"/>
    <col min="13" max="13" width="17.42578125" style="865" customWidth="1"/>
    <col min="14" max="14" width="10.140625" style="865" bestFit="1" customWidth="1"/>
    <col min="15" max="15" width="15.42578125" style="865" customWidth="1"/>
    <col min="16" max="16" width="10.140625" style="866" bestFit="1" customWidth="1"/>
    <col min="17" max="17" width="10" style="866" bestFit="1" customWidth="1"/>
    <col min="18" max="18" width="15.42578125" style="866" customWidth="1"/>
    <col min="19" max="19" width="16.42578125" style="866" customWidth="1"/>
    <col min="20" max="21" width="14.28515625" style="866" bestFit="1" customWidth="1"/>
    <col min="22" max="22" width="17.42578125" style="865" customWidth="1"/>
    <col min="23" max="23" width="17.28515625" style="865" customWidth="1"/>
    <col min="24" max="26" width="18.85546875" style="865" customWidth="1"/>
    <col min="27" max="16384" width="8.85546875" style="866"/>
  </cols>
  <sheetData>
    <row r="1" spans="1:26">
      <c r="G1" s="974" t="s">
        <v>1242</v>
      </c>
      <c r="H1" s="974"/>
      <c r="I1" s="974"/>
      <c r="J1" s="974"/>
      <c r="K1" s="974"/>
      <c r="L1" s="974"/>
      <c r="M1" s="974"/>
      <c r="N1" s="974"/>
      <c r="O1" s="974"/>
      <c r="V1" s="974" t="s">
        <v>1243</v>
      </c>
      <c r="W1" s="974"/>
      <c r="X1" s="974"/>
      <c r="Y1" s="974"/>
      <c r="Z1" s="974"/>
    </row>
    <row r="2" spans="1:26">
      <c r="G2" s="936"/>
      <c r="H2" s="936"/>
      <c r="I2" s="936"/>
      <c r="J2" s="936"/>
      <c r="K2" s="936">
        <v>1.03</v>
      </c>
      <c r="L2" s="936"/>
      <c r="M2" s="936">
        <v>1.03</v>
      </c>
      <c r="N2" s="936"/>
      <c r="O2" s="936">
        <v>1.03</v>
      </c>
      <c r="V2" s="936"/>
      <c r="W2" s="936"/>
      <c r="X2" s="936"/>
      <c r="Y2" s="936"/>
      <c r="Z2" s="936"/>
    </row>
    <row r="3" spans="1:26" ht="15.75" thickBot="1">
      <c r="A3" s="868" t="s">
        <v>81</v>
      </c>
      <c r="B3" s="868" t="s">
        <v>1244</v>
      </c>
      <c r="C3" s="868" t="s">
        <v>1245</v>
      </c>
      <c r="D3" s="868" t="s">
        <v>856</v>
      </c>
      <c r="E3" s="868" t="s">
        <v>1246</v>
      </c>
      <c r="F3" s="868" t="s">
        <v>1247</v>
      </c>
      <c r="G3" s="868" t="s">
        <v>1111</v>
      </c>
      <c r="H3" s="868" t="s">
        <v>864</v>
      </c>
      <c r="I3" s="868" t="s">
        <v>55</v>
      </c>
      <c r="J3" s="868" t="s">
        <v>1248</v>
      </c>
      <c r="K3" s="868" t="s">
        <v>56</v>
      </c>
      <c r="L3" s="868" t="s">
        <v>1249</v>
      </c>
      <c r="M3" s="868" t="s">
        <v>57</v>
      </c>
      <c r="N3" s="868" t="s">
        <v>1250</v>
      </c>
      <c r="O3" s="868" t="s">
        <v>58</v>
      </c>
      <c r="P3" s="869" t="s">
        <v>1251</v>
      </c>
      <c r="Q3" s="866" t="s">
        <v>1252</v>
      </c>
      <c r="V3" s="676"/>
      <c r="W3" s="676"/>
      <c r="X3" s="676"/>
      <c r="Y3" s="676"/>
      <c r="Z3" s="676"/>
    </row>
    <row r="4" spans="1:26" ht="17.25" thickTop="1" thickBot="1">
      <c r="B4" s="868" t="s">
        <v>4</v>
      </c>
      <c r="C4" s="868"/>
      <c r="D4" s="868"/>
      <c r="E4" s="868"/>
      <c r="F4" s="868"/>
      <c r="G4" s="870">
        <f>SUBTOTAL(9,G5:G46)</f>
        <v>37563799.70425722</v>
      </c>
      <c r="H4" s="870"/>
      <c r="I4" s="871">
        <f>SUBTOTAL(9,I5:I46)</f>
        <v>39679485.826750144</v>
      </c>
      <c r="J4" s="871"/>
      <c r="K4" s="871">
        <f>SUBTOTAL(9,K5:K46)</f>
        <v>41710218.460883699</v>
      </c>
      <c r="L4" s="871"/>
      <c r="M4" s="871">
        <f>SUBTOTAL(9,M5:M46)</f>
        <v>43703119.056346118</v>
      </c>
      <c r="N4" s="871"/>
      <c r="O4" s="871">
        <f>SUBTOTAL(9,O5:O46)</f>
        <v>43957731.232161812</v>
      </c>
      <c r="V4" s="676"/>
      <c r="W4" s="676"/>
      <c r="X4" s="676"/>
      <c r="Y4" s="676"/>
      <c r="Z4" s="676"/>
    </row>
    <row r="5" spans="1:26" ht="16.5" thickTop="1" thickBot="1">
      <c r="A5" s="872">
        <v>1</v>
      </c>
      <c r="B5" s="872" t="s">
        <v>1253</v>
      </c>
      <c r="C5" s="872"/>
      <c r="D5" s="872"/>
      <c r="E5" s="872"/>
      <c r="F5" s="872"/>
      <c r="G5" s="873">
        <f>SUBTOTAL(9,G6:G37)</f>
        <v>25098800</v>
      </c>
      <c r="H5" s="873"/>
      <c r="I5" s="873">
        <f>SUBTOTAL(9,I6:I37)</f>
        <v>27636500</v>
      </c>
      <c r="J5" s="873"/>
      <c r="K5" s="873">
        <f>SUBTOTAL(9,K6:K37)</f>
        <v>33106880</v>
      </c>
      <c r="L5" s="873"/>
      <c r="M5" s="873">
        <f>SUBTOTAL(9,M6:M37)</f>
        <v>37301165.399999999</v>
      </c>
      <c r="N5" s="873"/>
      <c r="O5" s="873">
        <f>SUBTOTAL(9,O6:O37)</f>
        <v>41397732.362000003</v>
      </c>
      <c r="V5" s="676"/>
      <c r="W5" s="676"/>
      <c r="X5" s="676"/>
      <c r="Y5" s="676"/>
      <c r="Z5" s="676"/>
    </row>
    <row r="6" spans="1:26" ht="15.75" thickTop="1">
      <c r="A6" s="874">
        <v>1</v>
      </c>
      <c r="B6" s="875" t="s">
        <v>90</v>
      </c>
      <c r="C6" s="875"/>
      <c r="D6" s="875"/>
      <c r="E6" s="875"/>
      <c r="F6" s="875"/>
      <c r="G6" s="876">
        <f>SUBTOTAL(9,G7:G25)</f>
        <v>15463600</v>
      </c>
      <c r="H6" s="876"/>
      <c r="I6" s="876">
        <f>SUBTOTAL(9,I7:I25)</f>
        <v>16559900</v>
      </c>
      <c r="J6" s="876"/>
      <c r="K6" s="876">
        <f>SUBTOTAL(9,K7:K25)</f>
        <v>19070480</v>
      </c>
      <c r="L6" s="876"/>
      <c r="M6" s="876">
        <f>SUBTOTAL(9,M7:M25)</f>
        <v>21584515.399999999</v>
      </c>
      <c r="N6" s="876"/>
      <c r="O6" s="876">
        <f>SUBTOTAL(9,O7:O25)</f>
        <v>23653982.862</v>
      </c>
      <c r="V6" s="676"/>
      <c r="W6" s="676"/>
      <c r="X6" s="676"/>
      <c r="Y6" s="676"/>
      <c r="Z6" s="676"/>
    </row>
    <row r="7" spans="1:26">
      <c r="A7" s="877">
        <v>1.1000000000000001</v>
      </c>
      <c r="B7" s="877" t="s">
        <v>920</v>
      </c>
      <c r="C7" s="877"/>
      <c r="D7" s="877"/>
      <c r="E7" s="877"/>
      <c r="F7" s="877"/>
      <c r="G7" s="878">
        <f t="shared" ref="G7:O7" si="0">SUBTOTAL(9,G8:G13)</f>
        <v>8780000</v>
      </c>
      <c r="H7" s="878"/>
      <c r="I7" s="878">
        <f t="shared" si="0"/>
        <v>9506000</v>
      </c>
      <c r="J7" s="878"/>
      <c r="K7" s="878">
        <f t="shared" si="0"/>
        <v>9791180</v>
      </c>
      <c r="L7" s="878"/>
      <c r="M7" s="878">
        <f t="shared" si="0"/>
        <v>10084915.4</v>
      </c>
      <c r="N7" s="878"/>
      <c r="O7" s="878">
        <f t="shared" si="0"/>
        <v>10387462.862</v>
      </c>
      <c r="V7" s="676"/>
      <c r="W7" s="676"/>
      <c r="X7" s="676"/>
      <c r="Y7" s="676"/>
      <c r="Z7" s="676"/>
    </row>
    <row r="8" spans="1:26">
      <c r="A8" s="866"/>
      <c r="B8" s="866" t="s">
        <v>1254</v>
      </c>
      <c r="C8" s="866"/>
      <c r="D8" s="866"/>
      <c r="E8" s="866"/>
      <c r="F8" s="866"/>
      <c r="G8" s="879">
        <f>SUBTOTAL(9,G9:G13)</f>
        <v>8780000</v>
      </c>
      <c r="H8" s="879"/>
      <c r="I8" s="879">
        <f>SUBTOTAL(9,I9:I13)</f>
        <v>9506000</v>
      </c>
      <c r="J8" s="879"/>
      <c r="K8" s="879">
        <f>SUBTOTAL(9,K9:K13)</f>
        <v>9791180</v>
      </c>
      <c r="L8" s="879"/>
      <c r="M8" s="879">
        <f>SUBTOTAL(9,M9:M13)</f>
        <v>10084915.4</v>
      </c>
      <c r="N8" s="879"/>
      <c r="O8" s="879">
        <f>SUBTOTAL(9,O9:O13)</f>
        <v>10387462.862</v>
      </c>
      <c r="V8" s="676"/>
      <c r="W8" s="676"/>
      <c r="X8" s="676"/>
      <c r="Y8" s="676"/>
      <c r="Z8" s="676"/>
    </row>
    <row r="9" spans="1:26" hidden="1">
      <c r="A9" s="880"/>
      <c r="B9" s="880" t="s">
        <v>1103</v>
      </c>
      <c r="C9" s="880"/>
      <c r="D9" s="880"/>
      <c r="E9" s="880"/>
      <c r="F9" s="880"/>
      <c r="G9" s="881">
        <v>1400000</v>
      </c>
      <c r="H9" s="881"/>
      <c r="I9" s="881">
        <v>1400000</v>
      </c>
      <c r="J9" s="881"/>
      <c r="K9" s="881">
        <f>GARP_18_2249[[#This Row],[2019]]*$K$2</f>
        <v>1442000</v>
      </c>
      <c r="L9" s="881"/>
      <c r="M9" s="881">
        <f>GARP_18_2249[[#This Row],[2020]]*$M$2</f>
        <v>1485260</v>
      </c>
      <c r="N9" s="881"/>
      <c r="O9" s="881">
        <f>GARP_18_2249[[#This Row],[2021]]*$O$2</f>
        <v>1529817.8</v>
      </c>
      <c r="V9" s="676"/>
      <c r="W9" s="676"/>
      <c r="X9" s="676"/>
      <c r="Y9" s="676"/>
      <c r="Z9" s="676"/>
    </row>
    <row r="10" spans="1:26" hidden="1">
      <c r="A10" s="880"/>
      <c r="B10" s="880" t="s">
        <v>921</v>
      </c>
      <c r="C10" s="880"/>
      <c r="D10" s="880"/>
      <c r="E10" s="880"/>
      <c r="F10" s="880"/>
      <c r="G10" s="881">
        <v>6274000</v>
      </c>
      <c r="H10" s="881"/>
      <c r="I10" s="881">
        <v>7000000</v>
      </c>
      <c r="J10" s="881"/>
      <c r="K10" s="881">
        <f>GARP_18_2249[[#This Row],[2019]]*$K$2</f>
        <v>7210000</v>
      </c>
      <c r="L10" s="881"/>
      <c r="M10" s="881">
        <f>GARP_18_2249[[#This Row],[2020]]*$M$2</f>
        <v>7426300</v>
      </c>
      <c r="N10" s="881"/>
      <c r="O10" s="881">
        <f>GARP_18_2249[[#This Row],[2021]]*$O$2</f>
        <v>7649089</v>
      </c>
      <c r="V10" s="676"/>
      <c r="W10" s="676"/>
      <c r="X10" s="676"/>
      <c r="Y10" s="676"/>
      <c r="Z10" s="676"/>
    </row>
    <row r="11" spans="1:26" hidden="1">
      <c r="A11" s="880"/>
      <c r="B11" s="880" t="s">
        <v>1106</v>
      </c>
      <c r="C11" s="880"/>
      <c r="D11" s="880"/>
      <c r="E11" s="880"/>
      <c r="F11" s="880"/>
      <c r="G11" s="881">
        <v>770000</v>
      </c>
      <c r="H11" s="881"/>
      <c r="I11" s="881">
        <v>770000</v>
      </c>
      <c r="J11" s="881"/>
      <c r="K11" s="881">
        <f>GARP_18_2249[[#This Row],[2019]]*$K$2</f>
        <v>793100</v>
      </c>
      <c r="L11" s="881"/>
      <c r="M11" s="881">
        <f>GARP_18_2249[[#This Row],[2020]]*$M$2</f>
        <v>816893</v>
      </c>
      <c r="N11" s="881"/>
      <c r="O11" s="881">
        <f>GARP_18_2249[[#This Row],[2021]]*$O$2</f>
        <v>841399.79</v>
      </c>
      <c r="V11" s="676"/>
      <c r="W11" s="676"/>
      <c r="X11" s="676"/>
      <c r="Y11" s="676"/>
      <c r="Z11" s="676"/>
    </row>
    <row r="12" spans="1:26" hidden="1">
      <c r="A12" s="880"/>
      <c r="B12" s="880" t="s">
        <v>1108</v>
      </c>
      <c r="C12" s="880"/>
      <c r="D12" s="880"/>
      <c r="E12" s="880"/>
      <c r="F12" s="880"/>
      <c r="G12" s="881">
        <v>36000</v>
      </c>
      <c r="H12" s="881"/>
      <c r="I12" s="881">
        <v>36000</v>
      </c>
      <c r="J12" s="881"/>
      <c r="K12" s="881">
        <f>GARP_18_2249[[#This Row],[2019]]*$K$2</f>
        <v>37080</v>
      </c>
      <c r="L12" s="881"/>
      <c r="M12" s="881">
        <f>GARP_18_2249[[#This Row],[2020]]*$M$2</f>
        <v>38192.400000000001</v>
      </c>
      <c r="N12" s="881"/>
      <c r="O12" s="881">
        <f>GARP_18_2249[[#This Row],[2021]]*$O$2</f>
        <v>39338.172000000006</v>
      </c>
      <c r="V12" s="676"/>
      <c r="W12" s="676"/>
      <c r="X12" s="676"/>
      <c r="Y12" s="676"/>
      <c r="Z12" s="676"/>
    </row>
    <row r="13" spans="1:26" hidden="1">
      <c r="A13" s="880"/>
      <c r="B13" s="880" t="s">
        <v>1110</v>
      </c>
      <c r="C13" s="880"/>
      <c r="D13" s="880"/>
      <c r="E13" s="880"/>
      <c r="F13" s="880"/>
      <c r="G13" s="881">
        <v>300000</v>
      </c>
      <c r="H13" s="881"/>
      <c r="I13" s="881">
        <v>300000</v>
      </c>
      <c r="J13" s="881"/>
      <c r="K13" s="881">
        <f>GARP_18_2249[[#This Row],[2019]]*$K$2</f>
        <v>309000</v>
      </c>
      <c r="L13" s="881"/>
      <c r="M13" s="881">
        <f>GARP_18_2249[[#This Row],[2020]]*$M$2</f>
        <v>318270</v>
      </c>
      <c r="N13" s="881"/>
      <c r="O13" s="881">
        <f>GARP_18_2249[[#This Row],[2021]]*$O$2</f>
        <v>327818.10000000003</v>
      </c>
      <c r="V13" s="676"/>
      <c r="W13" s="676"/>
      <c r="X13" s="676"/>
      <c r="Y13" s="676"/>
      <c r="Z13" s="676"/>
    </row>
    <row r="14" spans="1:26">
      <c r="A14" s="877">
        <v>1.2</v>
      </c>
      <c r="B14" s="877" t="s">
        <v>1255</v>
      </c>
      <c r="C14" s="877"/>
      <c r="D14" s="877"/>
      <c r="E14" s="877"/>
      <c r="F14" s="877"/>
      <c r="G14" s="878">
        <f t="shared" ref="G14:O14" si="1">SUBTOTAL(9,G15:G18)</f>
        <v>3291600</v>
      </c>
      <c r="H14" s="878"/>
      <c r="I14" s="878">
        <f t="shared" si="1"/>
        <v>4413900</v>
      </c>
      <c r="J14" s="878"/>
      <c r="K14" s="878">
        <f t="shared" si="1"/>
        <v>5051300</v>
      </c>
      <c r="L14" s="878"/>
      <c r="M14" s="878">
        <f t="shared" si="1"/>
        <v>5646400</v>
      </c>
      <c r="N14" s="878"/>
      <c r="O14" s="878">
        <f t="shared" si="1"/>
        <v>6173200</v>
      </c>
      <c r="V14" s="676"/>
      <c r="W14" s="676"/>
      <c r="X14" s="676"/>
      <c r="Y14" s="676"/>
      <c r="Z14" s="676"/>
    </row>
    <row r="15" spans="1:26">
      <c r="A15" s="866"/>
      <c r="B15" s="866" t="s">
        <v>1256</v>
      </c>
      <c r="C15" s="866"/>
      <c r="D15" s="866"/>
      <c r="E15" s="866"/>
      <c r="F15" s="866"/>
      <c r="G15" s="879">
        <v>1331200</v>
      </c>
      <c r="H15" s="879"/>
      <c r="I15" s="879">
        <v>2452500</v>
      </c>
      <c r="J15" s="879"/>
      <c r="K15" s="879">
        <v>2932400</v>
      </c>
      <c r="L15" s="879"/>
      <c r="M15" s="879">
        <v>3355000</v>
      </c>
      <c r="N15" s="879"/>
      <c r="O15" s="879">
        <v>3690500</v>
      </c>
      <c r="V15" s="676"/>
      <c r="W15" s="676"/>
      <c r="X15" s="676"/>
      <c r="Y15" s="676"/>
      <c r="Z15" s="676"/>
    </row>
    <row r="16" spans="1:26" ht="15.75">
      <c r="A16" s="866"/>
      <c r="B16" s="866" t="s">
        <v>1257</v>
      </c>
      <c r="C16" s="866"/>
      <c r="D16" s="866"/>
      <c r="E16" s="866"/>
      <c r="F16" s="866"/>
      <c r="G16" s="879">
        <v>6400</v>
      </c>
      <c r="H16" s="879"/>
      <c r="I16" s="879">
        <v>6400</v>
      </c>
      <c r="J16" s="879"/>
      <c r="K16" s="879">
        <v>6400</v>
      </c>
      <c r="L16" s="879"/>
      <c r="M16" s="879">
        <v>6400</v>
      </c>
      <c r="N16" s="879"/>
      <c r="O16" s="879">
        <v>6400</v>
      </c>
      <c r="V16" s="676"/>
      <c r="W16" s="676"/>
      <c r="X16" s="676"/>
      <c r="Y16" s="676"/>
      <c r="Z16" s="676"/>
    </row>
    <row r="17" spans="1:26" ht="15.75">
      <c r="A17" s="882"/>
      <c r="B17" s="882" t="s">
        <v>1258</v>
      </c>
      <c r="C17" s="882"/>
      <c r="D17" s="882"/>
      <c r="E17" s="882"/>
      <c r="F17" s="882"/>
      <c r="G17" s="879">
        <v>379000</v>
      </c>
      <c r="H17" s="879"/>
      <c r="I17" s="879">
        <v>380000</v>
      </c>
      <c r="J17" s="879"/>
      <c r="K17" s="879">
        <v>380000</v>
      </c>
      <c r="L17" s="879"/>
      <c r="M17" s="879">
        <v>380000</v>
      </c>
      <c r="N17" s="879"/>
      <c r="O17" s="879">
        <v>380000</v>
      </c>
      <c r="V17" s="676"/>
      <c r="W17" s="676"/>
      <c r="X17" s="676"/>
      <c r="Y17" s="676"/>
      <c r="Z17" s="676"/>
    </row>
    <row r="18" spans="1:26" ht="15.75">
      <c r="A18" s="866"/>
      <c r="B18" s="882" t="s">
        <v>1259</v>
      </c>
      <c r="C18" s="882"/>
      <c r="D18" s="882"/>
      <c r="E18" s="882"/>
      <c r="F18" s="882"/>
      <c r="G18" s="879">
        <v>1575000</v>
      </c>
      <c r="H18" s="879"/>
      <c r="I18" s="879">
        <v>1575000</v>
      </c>
      <c r="J18" s="879"/>
      <c r="K18" s="879">
        <v>1732500.0000000002</v>
      </c>
      <c r="L18" s="879"/>
      <c r="M18" s="879">
        <v>1905000</v>
      </c>
      <c r="N18" s="879"/>
      <c r="O18" s="879">
        <v>2096300.0000000002</v>
      </c>
      <c r="V18" s="676"/>
      <c r="W18" s="676"/>
      <c r="X18" s="676"/>
      <c r="Y18" s="676"/>
      <c r="Z18" s="676"/>
    </row>
    <row r="19" spans="1:26">
      <c r="A19" s="883" t="s">
        <v>1260</v>
      </c>
      <c r="B19" s="877" t="s">
        <v>1261</v>
      </c>
      <c r="C19" s="877"/>
      <c r="D19" s="877"/>
      <c r="E19" s="877"/>
      <c r="F19" s="877"/>
      <c r="G19" s="878">
        <f t="shared" ref="G19:O19" si="2">SUBTOTAL(9,G20:G23)</f>
        <v>3392000</v>
      </c>
      <c r="H19" s="878"/>
      <c r="I19" s="878">
        <f t="shared" si="2"/>
        <v>2640000</v>
      </c>
      <c r="J19" s="878"/>
      <c r="K19" s="878">
        <f t="shared" si="2"/>
        <v>4228000</v>
      </c>
      <c r="L19" s="878"/>
      <c r="M19" s="878">
        <f t="shared" si="2"/>
        <v>5853200</v>
      </c>
      <c r="N19" s="878"/>
      <c r="O19" s="878">
        <f t="shared" si="2"/>
        <v>7093320</v>
      </c>
      <c r="V19" s="676"/>
      <c r="W19" s="676"/>
      <c r="X19" s="676"/>
      <c r="Y19" s="676"/>
      <c r="Z19" s="676"/>
    </row>
    <row r="20" spans="1:26">
      <c r="A20" s="866"/>
      <c r="B20" s="866" t="s">
        <v>1262</v>
      </c>
      <c r="C20" s="866"/>
      <c r="D20" s="866"/>
      <c r="E20" s="866"/>
      <c r="F20" s="866"/>
      <c r="G20" s="879">
        <v>0</v>
      </c>
      <c r="H20" s="879"/>
      <c r="I20" s="879"/>
      <c r="J20" s="879"/>
      <c r="K20" s="879">
        <v>2088000</v>
      </c>
      <c r="L20" s="879"/>
      <c r="M20" s="879">
        <v>2401200</v>
      </c>
      <c r="N20" s="879"/>
      <c r="O20" s="879">
        <v>3641320</v>
      </c>
      <c r="V20" s="676"/>
      <c r="W20" s="676"/>
      <c r="X20" s="676"/>
      <c r="Y20" s="676"/>
      <c r="Z20" s="676"/>
    </row>
    <row r="21" spans="1:26">
      <c r="A21" s="866"/>
      <c r="B21" s="866" t="s">
        <v>1263</v>
      </c>
      <c r="C21" s="866"/>
      <c r="D21" s="866"/>
      <c r="E21" s="866"/>
      <c r="F21" s="866"/>
      <c r="G21" s="879">
        <v>2812000</v>
      </c>
      <c r="H21" s="879"/>
      <c r="I21" s="879">
        <v>2000000</v>
      </c>
      <c r="J21" s="879"/>
      <c r="K21" s="879">
        <v>1500000</v>
      </c>
      <c r="L21" s="879"/>
      <c r="M21" s="879">
        <v>2812000</v>
      </c>
      <c r="N21" s="879"/>
      <c r="O21" s="879">
        <v>2812000</v>
      </c>
      <c r="V21" s="676"/>
      <c r="W21" s="676"/>
      <c r="X21" s="676"/>
      <c r="Y21" s="676"/>
      <c r="Z21" s="676"/>
    </row>
    <row r="22" spans="1:26">
      <c r="A22" s="866"/>
      <c r="B22" s="866" t="s">
        <v>1264</v>
      </c>
      <c r="C22" s="866"/>
      <c r="D22" s="866"/>
      <c r="E22" s="866"/>
      <c r="F22" s="866"/>
      <c r="G22" s="879">
        <v>340000</v>
      </c>
      <c r="H22" s="879"/>
      <c r="I22" s="879">
        <v>400000</v>
      </c>
      <c r="J22" s="879"/>
      <c r="K22" s="879">
        <v>400000</v>
      </c>
      <c r="L22" s="879"/>
      <c r="M22" s="879">
        <v>400000</v>
      </c>
      <c r="N22" s="879"/>
      <c r="O22" s="879">
        <v>400000</v>
      </c>
      <c r="V22" s="676"/>
      <c r="W22" s="676"/>
      <c r="X22" s="676"/>
      <c r="Y22" s="676"/>
      <c r="Z22" s="676"/>
    </row>
    <row r="23" spans="1:26">
      <c r="A23" s="866"/>
      <c r="B23" s="866" t="s">
        <v>1265</v>
      </c>
      <c r="C23" s="866"/>
      <c r="D23" s="866"/>
      <c r="E23" s="866"/>
      <c r="F23" s="866"/>
      <c r="G23" s="879">
        <v>240000</v>
      </c>
      <c r="H23" s="879"/>
      <c r="I23" s="879">
        <v>240000</v>
      </c>
      <c r="J23" s="879"/>
      <c r="K23" s="879">
        <v>240000</v>
      </c>
      <c r="L23" s="879"/>
      <c r="M23" s="879">
        <v>240000</v>
      </c>
      <c r="N23" s="879"/>
      <c r="O23" s="879">
        <v>240000</v>
      </c>
      <c r="V23" s="676"/>
      <c r="W23" s="676"/>
      <c r="X23" s="676"/>
      <c r="Y23" s="676"/>
      <c r="Z23" s="676"/>
    </row>
    <row r="24" spans="1:26">
      <c r="A24" s="877" t="s">
        <v>1266</v>
      </c>
      <c r="B24" s="877" t="s">
        <v>1267</v>
      </c>
      <c r="C24" s="877"/>
      <c r="D24" s="877"/>
      <c r="E24" s="877"/>
      <c r="F24" s="877"/>
      <c r="G24" s="878">
        <f t="shared" ref="G24:O24" si="3">SUBTOTAL(9,G25)</f>
        <v>0</v>
      </c>
      <c r="H24" s="878"/>
      <c r="I24" s="878">
        <f t="shared" si="3"/>
        <v>0</v>
      </c>
      <c r="J24" s="878"/>
      <c r="K24" s="878">
        <f t="shared" si="3"/>
        <v>0</v>
      </c>
      <c r="L24" s="878"/>
      <c r="M24" s="878">
        <f t="shared" si="3"/>
        <v>0</v>
      </c>
      <c r="N24" s="878"/>
      <c r="O24" s="878">
        <f t="shared" si="3"/>
        <v>0</v>
      </c>
      <c r="V24" s="676"/>
      <c r="W24" s="676"/>
      <c r="X24" s="676"/>
      <c r="Y24" s="676"/>
      <c r="Z24" s="676"/>
    </row>
    <row r="25" spans="1:26" ht="15.75">
      <c r="A25" s="882"/>
      <c r="B25" s="882" t="s">
        <v>1268</v>
      </c>
      <c r="C25" s="882"/>
      <c r="D25" s="882"/>
      <c r="E25" s="882"/>
      <c r="F25" s="882"/>
      <c r="G25" s="879"/>
      <c r="H25" s="879"/>
      <c r="I25" s="879"/>
      <c r="J25" s="879"/>
      <c r="K25" s="879"/>
      <c r="L25" s="879"/>
      <c r="M25" s="879"/>
      <c r="N25" s="879"/>
      <c r="O25" s="879"/>
      <c r="V25" s="676"/>
      <c r="W25" s="676"/>
      <c r="X25" s="676"/>
      <c r="Y25" s="676"/>
      <c r="Z25" s="676"/>
    </row>
    <row r="26" spans="1:26">
      <c r="A26" s="874">
        <v>2</v>
      </c>
      <c r="B26" s="874" t="s">
        <v>1269</v>
      </c>
      <c r="C26" s="874"/>
      <c r="D26" s="874"/>
      <c r="E26" s="874"/>
      <c r="F26" s="874"/>
      <c r="G26" s="884">
        <f>SUBTOTAL(9,G27:G32)</f>
        <v>8855200</v>
      </c>
      <c r="H26" s="884"/>
      <c r="I26" s="884">
        <f>SUBTOTAL(9,I27:I32)</f>
        <v>10296600</v>
      </c>
      <c r="J26" s="884"/>
      <c r="K26" s="884">
        <f>SUBTOTAL(9,K27:K32)</f>
        <v>13256400</v>
      </c>
      <c r="L26" s="884"/>
      <c r="M26" s="884">
        <f>SUBTOTAL(9,M27:M32)</f>
        <v>14936650</v>
      </c>
      <c r="N26" s="884"/>
      <c r="O26" s="884">
        <f>SUBTOTAL(9,O27:O32)</f>
        <v>16963749.5</v>
      </c>
      <c r="V26" s="676"/>
      <c r="W26" s="676"/>
      <c r="X26" s="676"/>
      <c r="Y26" s="676"/>
      <c r="Z26" s="676"/>
    </row>
    <row r="27" spans="1:26">
      <c r="A27" s="877">
        <v>2.1</v>
      </c>
      <c r="B27" s="877" t="s">
        <v>1270</v>
      </c>
      <c r="C27" s="877"/>
      <c r="D27" s="877"/>
      <c r="E27" s="877"/>
      <c r="F27" s="877"/>
      <c r="G27" s="878">
        <f t="shared" ref="G27:O27" si="4">SUBTOTAL(9,G28:G32)</f>
        <v>8855200</v>
      </c>
      <c r="H27" s="878"/>
      <c r="I27" s="878">
        <f t="shared" si="4"/>
        <v>10296600</v>
      </c>
      <c r="J27" s="878"/>
      <c r="K27" s="878">
        <f t="shared" si="4"/>
        <v>13256400</v>
      </c>
      <c r="L27" s="878"/>
      <c r="M27" s="878">
        <f t="shared" si="4"/>
        <v>14936650</v>
      </c>
      <c r="N27" s="878"/>
      <c r="O27" s="878">
        <f t="shared" si="4"/>
        <v>16963749.5</v>
      </c>
      <c r="V27" s="676"/>
      <c r="W27" s="676"/>
      <c r="X27" s="676"/>
      <c r="Y27" s="676"/>
      <c r="Z27" s="676"/>
    </row>
    <row r="28" spans="1:26" hidden="1">
      <c r="A28" s="885"/>
      <c r="B28" s="886" t="s">
        <v>1271</v>
      </c>
      <c r="C28" s="886"/>
      <c r="D28" s="886"/>
      <c r="E28" s="886"/>
      <c r="F28" s="886"/>
      <c r="G28" s="879">
        <v>3550000</v>
      </c>
      <c r="H28" s="879"/>
      <c r="I28" s="879">
        <v>3550000</v>
      </c>
      <c r="J28" s="879"/>
      <c r="K28" s="881">
        <f>GARP_18_2249[[#This Row],[2019]]*1.1</f>
        <v>3905000.0000000005</v>
      </c>
      <c r="L28" s="881"/>
      <c r="M28" s="881">
        <f>GARP_18_2249[[#This Row],[2020]]*$M$2</f>
        <v>4022150.0000000005</v>
      </c>
      <c r="N28" s="881"/>
      <c r="O28" s="881">
        <f>GARP_18_2249[[#This Row],[2021]]*$O$2</f>
        <v>4142814.5000000005</v>
      </c>
      <c r="V28" s="676"/>
      <c r="W28" s="676"/>
      <c r="X28" s="676"/>
      <c r="Y28" s="676"/>
      <c r="Z28" s="676"/>
    </row>
    <row r="29" spans="1:26" hidden="1">
      <c r="A29" s="885"/>
      <c r="B29" s="886" t="s">
        <v>1272</v>
      </c>
      <c r="C29" s="886"/>
      <c r="D29" s="886"/>
      <c r="E29" s="886"/>
      <c r="F29" s="886"/>
      <c r="G29" s="879">
        <v>2450000</v>
      </c>
      <c r="H29" s="879"/>
      <c r="I29" s="879">
        <v>2450000</v>
      </c>
      <c r="J29" s="879"/>
      <c r="K29" s="881">
        <f>GARP_18_2249[[#This Row],[2019]]*1.1</f>
        <v>2695000</v>
      </c>
      <c r="L29" s="881"/>
      <c r="M29" s="881">
        <f>GARP_18_2249[[#This Row],[2020]]*1.1</f>
        <v>2964500.0000000005</v>
      </c>
      <c r="N29" s="881"/>
      <c r="O29" s="881">
        <f>GARP_18_2249[[#This Row],[2021]]*$O$2</f>
        <v>3053435.0000000005</v>
      </c>
      <c r="V29" s="676"/>
      <c r="W29" s="676"/>
      <c r="X29" s="676"/>
      <c r="Y29" s="676"/>
      <c r="Z29" s="676"/>
    </row>
    <row r="30" spans="1:26" hidden="1">
      <c r="A30" s="885"/>
      <c r="B30" s="886" t="s">
        <v>928</v>
      </c>
      <c r="C30" s="886"/>
      <c r="D30" s="886"/>
      <c r="E30" s="886"/>
      <c r="F30" s="886"/>
      <c r="G30" s="879">
        <v>1955000</v>
      </c>
      <c r="H30" s="879"/>
      <c r="I30" s="879">
        <v>2770000</v>
      </c>
      <c r="J30" s="879"/>
      <c r="K30" s="879">
        <v>4000000</v>
      </c>
      <c r="L30" s="879"/>
      <c r="M30" s="881">
        <f>GARP_18_2249[[#This Row],[2020]]*1.3</f>
        <v>5200000</v>
      </c>
      <c r="N30" s="881"/>
      <c r="O30" s="879">
        <f>GARP_18_2249[[#This Row],[2021]]*1.3</f>
        <v>6760000</v>
      </c>
      <c r="V30" s="676"/>
      <c r="W30" s="676"/>
      <c r="X30" s="676"/>
      <c r="Y30" s="676"/>
      <c r="Z30" s="676"/>
    </row>
    <row r="31" spans="1:26" hidden="1">
      <c r="A31" s="885"/>
      <c r="B31" s="886" t="s">
        <v>1273</v>
      </c>
      <c r="C31" s="886"/>
      <c r="D31" s="886"/>
      <c r="E31" s="886"/>
      <c r="F31" s="886"/>
      <c r="G31" s="879">
        <v>156400</v>
      </c>
      <c r="H31" s="879"/>
      <c r="I31" s="879">
        <v>156400</v>
      </c>
      <c r="J31" s="879"/>
      <c r="K31" s="879">
        <v>156400</v>
      </c>
      <c r="L31" s="879"/>
      <c r="M31" s="879">
        <v>175000</v>
      </c>
      <c r="N31" s="879"/>
      <c r="O31" s="879">
        <v>175000</v>
      </c>
      <c r="V31" s="676"/>
      <c r="W31" s="676"/>
      <c r="X31" s="676"/>
      <c r="Y31" s="676"/>
      <c r="Z31" s="676"/>
    </row>
    <row r="32" spans="1:26" hidden="1">
      <c r="A32" s="885"/>
      <c r="B32" s="886" t="s">
        <v>1274</v>
      </c>
      <c r="C32" s="886"/>
      <c r="D32" s="886"/>
      <c r="E32" s="886"/>
      <c r="F32" s="886"/>
      <c r="G32" s="879">
        <v>743800</v>
      </c>
      <c r="H32" s="879"/>
      <c r="I32" s="879">
        <v>1370200</v>
      </c>
      <c r="J32" s="879"/>
      <c r="K32" s="879">
        <v>2500000</v>
      </c>
      <c r="L32" s="879"/>
      <c r="M32" s="881">
        <f>GARP_18_2249[[#This Row],[2020]]*$M$2</f>
        <v>2575000</v>
      </c>
      <c r="N32" s="881"/>
      <c r="O32" s="879">
        <f>GARP_18_2249[[#This Row],[2021]]*1.1</f>
        <v>2832500</v>
      </c>
      <c r="V32" s="676"/>
      <c r="W32" s="676"/>
      <c r="X32" s="676"/>
      <c r="Y32" s="676"/>
      <c r="Z32" s="676"/>
    </row>
    <row r="33" spans="1:26">
      <c r="A33" s="874">
        <v>3</v>
      </c>
      <c r="B33" s="874" t="s">
        <v>855</v>
      </c>
      <c r="C33" s="874"/>
      <c r="D33" s="874"/>
      <c r="E33" s="874"/>
      <c r="F33" s="874"/>
      <c r="G33" s="884">
        <f>SUBTOTAL(9,G34:G35)</f>
        <v>780000</v>
      </c>
      <c r="H33" s="884"/>
      <c r="I33" s="884">
        <f>SUBTOTAL(9,I34:I35)</f>
        <v>780000</v>
      </c>
      <c r="J33" s="884"/>
      <c r="K33" s="884">
        <f>SUBTOTAL(9,K34:K35)</f>
        <v>780000</v>
      </c>
      <c r="L33" s="884"/>
      <c r="M33" s="884">
        <f>SUBTOTAL(9,M34:M35)</f>
        <v>780000</v>
      </c>
      <c r="N33" s="884"/>
      <c r="O33" s="884">
        <f>SUBTOTAL(9,O34:O35)</f>
        <v>780000</v>
      </c>
      <c r="V33" s="676"/>
      <c r="W33" s="676"/>
      <c r="X33" s="676"/>
      <c r="Y33" s="676"/>
      <c r="Z33" s="676"/>
    </row>
    <row r="34" spans="1:26">
      <c r="A34" s="866"/>
      <c r="B34" s="866" t="s">
        <v>1275</v>
      </c>
      <c r="C34" s="866"/>
      <c r="D34" s="866"/>
      <c r="E34" s="866"/>
      <c r="F34" s="866"/>
      <c r="G34" s="879">
        <v>660000</v>
      </c>
      <c r="H34" s="879"/>
      <c r="I34" s="879">
        <v>660000</v>
      </c>
      <c r="J34" s="879"/>
      <c r="K34" s="879">
        <v>660000</v>
      </c>
      <c r="L34" s="879"/>
      <c r="M34" s="879">
        <v>660000</v>
      </c>
      <c r="N34" s="879"/>
      <c r="O34" s="879">
        <v>660000</v>
      </c>
      <c r="V34" s="676"/>
      <c r="W34" s="676"/>
      <c r="X34" s="676"/>
      <c r="Y34" s="676"/>
      <c r="Z34" s="676"/>
    </row>
    <row r="35" spans="1:26">
      <c r="A35" s="866"/>
      <c r="B35" s="866" t="s">
        <v>1276</v>
      </c>
      <c r="C35" s="866"/>
      <c r="D35" s="866"/>
      <c r="E35" s="866"/>
      <c r="F35" s="866"/>
      <c r="G35" s="879">
        <v>120000</v>
      </c>
      <c r="H35" s="879"/>
      <c r="I35" s="879">
        <v>120000</v>
      </c>
      <c r="J35" s="879"/>
      <c r="K35" s="879">
        <v>120000</v>
      </c>
      <c r="L35" s="879"/>
      <c r="M35" s="879">
        <v>120000</v>
      </c>
      <c r="N35" s="879"/>
      <c r="O35" s="879">
        <v>120000</v>
      </c>
      <c r="V35" s="676"/>
      <c r="W35" s="676"/>
      <c r="X35" s="676"/>
      <c r="Y35" s="676"/>
      <c r="Z35" s="676"/>
    </row>
    <row r="36" spans="1:26">
      <c r="A36" s="874">
        <v>8</v>
      </c>
      <c r="B36" s="874" t="s">
        <v>1277</v>
      </c>
      <c r="C36" s="874"/>
      <c r="D36" s="874"/>
      <c r="E36" s="874"/>
      <c r="F36" s="874"/>
      <c r="G36" s="884">
        <f>SUBTOTAL(9,G37)</f>
        <v>0</v>
      </c>
      <c r="H36" s="884"/>
      <c r="I36" s="884">
        <f>SUBTOTAL(9,I37)</f>
        <v>0</v>
      </c>
      <c r="J36" s="884"/>
      <c r="K36" s="884">
        <f>SUBTOTAL(9,K37)</f>
        <v>0</v>
      </c>
      <c r="L36" s="884"/>
      <c r="M36" s="884">
        <f>SUBTOTAL(9,M37)</f>
        <v>0</v>
      </c>
      <c r="N36" s="884"/>
      <c r="O36" s="884">
        <f>SUBTOTAL(9,O37)</f>
        <v>0</v>
      </c>
      <c r="V36" s="676"/>
      <c r="W36" s="676"/>
      <c r="X36" s="676"/>
      <c r="Y36" s="676"/>
      <c r="Z36" s="676"/>
    </row>
    <row r="37" spans="1:26">
      <c r="A37" s="866"/>
      <c r="B37" s="866" t="s">
        <v>1278</v>
      </c>
      <c r="C37" s="866"/>
      <c r="D37" s="866"/>
      <c r="E37" s="866"/>
      <c r="F37" s="866"/>
      <c r="G37" s="879"/>
      <c r="H37" s="879"/>
      <c r="I37" s="879"/>
      <c r="J37" s="879"/>
      <c r="K37" s="879"/>
      <c r="L37" s="879"/>
      <c r="M37" s="879"/>
      <c r="N37" s="879"/>
      <c r="O37" s="879"/>
      <c r="V37" s="676"/>
      <c r="W37" s="676"/>
      <c r="X37" s="676"/>
      <c r="Y37" s="676"/>
      <c r="Z37" s="676"/>
    </row>
    <row r="38" spans="1:26">
      <c r="A38" s="866"/>
      <c r="B38" s="866"/>
      <c r="C38" s="866"/>
      <c r="D38" s="866"/>
      <c r="E38" s="866"/>
      <c r="F38" s="866"/>
      <c r="G38" s="866"/>
      <c r="H38" s="866"/>
      <c r="I38" s="866"/>
      <c r="J38" s="866"/>
      <c r="K38" s="866"/>
      <c r="L38" s="866"/>
      <c r="M38" s="866"/>
      <c r="N38" s="866"/>
      <c r="O38" s="866"/>
      <c r="V38" s="676"/>
      <c r="W38" s="676"/>
      <c r="X38" s="676"/>
      <c r="Y38" s="676"/>
      <c r="Z38" s="676"/>
    </row>
    <row r="39" spans="1:26" ht="15.75" thickBot="1">
      <c r="A39" s="872">
        <v>2</v>
      </c>
      <c r="B39" s="872" t="s">
        <v>1279</v>
      </c>
      <c r="C39" s="872"/>
      <c r="D39" s="872"/>
      <c r="E39" s="872"/>
      <c r="F39" s="872"/>
      <c r="G39" s="887">
        <f>SUBTOTAL(9,G40:G43)</f>
        <v>12225000</v>
      </c>
      <c r="H39" s="887"/>
      <c r="I39" s="888">
        <f>SUBTOTAL(9,I40:I43)</f>
        <v>11802986.122492926</v>
      </c>
      <c r="J39" s="888"/>
      <c r="K39" s="888">
        <f>SUBTOTAL(9,K40:K43)</f>
        <v>8363338.7566264747</v>
      </c>
      <c r="L39" s="888"/>
      <c r="M39" s="888">
        <f>SUBTOTAL(9,M40:M43)</f>
        <v>6161953.9520889036</v>
      </c>
      <c r="N39" s="888"/>
      <c r="O39" s="888">
        <f>SUBTOTAL(9,O40:O43)</f>
        <v>2319999.1659045857</v>
      </c>
      <c r="V39" s="676"/>
      <c r="W39" s="676"/>
      <c r="X39" s="676"/>
      <c r="Y39" s="676"/>
      <c r="Z39" s="676"/>
    </row>
    <row r="40" spans="1:26" ht="15.75" thickTop="1">
      <c r="A40" s="879"/>
      <c r="B40" s="879" t="s">
        <v>90</v>
      </c>
      <c r="C40" s="879"/>
      <c r="D40" s="879"/>
      <c r="E40" s="879"/>
      <c r="F40" s="879"/>
      <c r="G40" s="889">
        <v>8150000</v>
      </c>
      <c r="H40" s="889"/>
      <c r="I40" s="879">
        <f>'GF  Funding Ceiling'!C16</f>
        <v>7651379.5412429264</v>
      </c>
      <c r="J40" s="879"/>
      <c r="K40" s="890">
        <f>'GF  Funding Ceiling'!E16</f>
        <v>6636281.5241264747</v>
      </c>
      <c r="L40" s="891"/>
      <c r="M40" s="879">
        <f>'GF  Funding Ceiling'!F16</f>
        <v>4759179.2145889038</v>
      </c>
      <c r="N40" s="879"/>
      <c r="O40" s="879">
        <f>'GF  Funding Ceiling'!G16</f>
        <v>1440292.3859045857</v>
      </c>
      <c r="V40" s="676"/>
      <c r="W40" s="676"/>
      <c r="X40" s="676"/>
      <c r="Y40" s="676"/>
      <c r="Z40" s="676"/>
    </row>
    <row r="41" spans="1:26">
      <c r="A41" s="879"/>
      <c r="B41" s="879" t="s">
        <v>130</v>
      </c>
      <c r="C41" s="879"/>
      <c r="D41" s="879"/>
      <c r="E41" s="879"/>
      <c r="F41" s="879"/>
      <c r="G41" s="889">
        <v>2950000</v>
      </c>
      <c r="H41" s="889"/>
      <c r="I41" s="879">
        <f>'GF  Funding Ceiling'!C17</f>
        <v>2526984.0812499998</v>
      </c>
      <c r="J41" s="879"/>
      <c r="K41" s="892">
        <f>'GF  Funding Ceiling'!E17</f>
        <v>825807.23249999993</v>
      </c>
      <c r="L41" s="893"/>
      <c r="M41" s="879">
        <f>'GF  Funding Ceiling'!F17</f>
        <v>557524.73750000005</v>
      </c>
      <c r="N41" s="879"/>
      <c r="O41" s="879">
        <f>'GF  Funding Ceiling'!G17</f>
        <v>479706.78</v>
      </c>
      <c r="V41" s="676"/>
      <c r="W41" s="676"/>
      <c r="X41" s="676"/>
      <c r="Y41" s="676"/>
      <c r="Z41" s="676"/>
    </row>
    <row r="42" spans="1:26">
      <c r="A42" s="879"/>
      <c r="B42" s="879" t="s">
        <v>153</v>
      </c>
      <c r="C42" s="879"/>
      <c r="D42" s="879"/>
      <c r="E42" s="879"/>
      <c r="F42" s="879"/>
      <c r="G42" s="889">
        <v>1125000</v>
      </c>
      <c r="H42" s="889"/>
      <c r="I42" s="879">
        <f>'GF  Funding Ceiling'!C18</f>
        <v>824622.5</v>
      </c>
      <c r="J42" s="879"/>
      <c r="K42" s="890">
        <f>'GF  Funding Ceiling'!E18</f>
        <v>101250</v>
      </c>
      <c r="L42" s="891"/>
      <c r="M42" s="879">
        <f>'GF  Funding Ceiling'!F18</f>
        <v>45250</v>
      </c>
      <c r="N42" s="879"/>
      <c r="O42" s="879">
        <f>'GF  Funding Ceiling'!G18</f>
        <v>0</v>
      </c>
      <c r="V42" s="676"/>
      <c r="W42" s="676"/>
      <c r="X42" s="676"/>
      <c r="Y42" s="676"/>
      <c r="Z42" s="676"/>
    </row>
    <row r="43" spans="1:26">
      <c r="A43" s="879"/>
      <c r="B43" s="879" t="s">
        <v>203</v>
      </c>
      <c r="C43" s="879"/>
      <c r="D43" s="879"/>
      <c r="E43" s="879"/>
      <c r="F43" s="879"/>
      <c r="G43" s="879"/>
      <c r="H43" s="879"/>
      <c r="I43" s="879">
        <f>'GF  Funding Ceiling'!C19</f>
        <v>800000</v>
      </c>
      <c r="J43" s="879"/>
      <c r="K43" s="892">
        <f>'GF  Funding Ceiling'!E19</f>
        <v>800000</v>
      </c>
      <c r="L43" s="893"/>
      <c r="M43" s="879">
        <f>'GF  Funding Ceiling'!F19</f>
        <v>800000</v>
      </c>
      <c r="N43" s="879"/>
      <c r="O43" s="879">
        <f>'GF  Funding Ceiling'!G19</f>
        <v>400000</v>
      </c>
      <c r="V43" s="676"/>
      <c r="W43" s="676"/>
      <c r="X43" s="676"/>
      <c r="Y43" s="676"/>
      <c r="Z43" s="676"/>
    </row>
    <row r="44" spans="1:26">
      <c r="A44" s="866"/>
      <c r="B44" s="866"/>
      <c r="C44" s="866"/>
      <c r="D44" s="866"/>
      <c r="E44" s="866"/>
      <c r="F44" s="866"/>
      <c r="G44" s="879"/>
      <c r="H44" s="879"/>
      <c r="I44" s="879"/>
      <c r="J44" s="879"/>
      <c r="K44" s="879"/>
      <c r="L44" s="879"/>
      <c r="M44" s="879"/>
      <c r="N44" s="879"/>
      <c r="O44" s="879"/>
      <c r="V44" s="676"/>
      <c r="W44" s="676"/>
      <c r="X44" s="676"/>
      <c r="Y44" s="676"/>
      <c r="Z44" s="676"/>
    </row>
    <row r="45" spans="1:26" ht="15.75" thickBot="1">
      <c r="A45" s="872">
        <v>3</v>
      </c>
      <c r="B45" s="872" t="s">
        <v>1280</v>
      </c>
      <c r="C45" s="872"/>
      <c r="D45" s="872"/>
      <c r="E45" s="872"/>
      <c r="F45" s="872"/>
      <c r="G45" s="894">
        <f t="shared" ref="G45:O45" si="5">SUBTOTAL(9,G46)</f>
        <v>239999.70425721735</v>
      </c>
      <c r="H45" s="894"/>
      <c r="I45" s="894">
        <f t="shared" si="5"/>
        <v>239999.70425721735</v>
      </c>
      <c r="J45" s="894"/>
      <c r="K45" s="894">
        <f t="shared" si="5"/>
        <v>239999.70425721735</v>
      </c>
      <c r="L45" s="894"/>
      <c r="M45" s="894">
        <f t="shared" si="5"/>
        <v>239999.70425721735</v>
      </c>
      <c r="N45" s="894"/>
      <c r="O45" s="894">
        <f t="shared" si="5"/>
        <v>239999.70425721735</v>
      </c>
      <c r="V45" s="676"/>
      <c r="W45" s="676"/>
      <c r="X45" s="676"/>
      <c r="Y45" s="676"/>
      <c r="Z45" s="676"/>
    </row>
    <row r="46" spans="1:26" ht="15.75" thickTop="1">
      <c r="A46" s="866"/>
      <c r="B46" s="866" t="s">
        <v>1281</v>
      </c>
      <c r="C46" s="866"/>
      <c r="D46" s="866"/>
      <c r="E46" s="866"/>
      <c r="F46" s="866"/>
      <c r="G46" s="879">
        <v>239999.70425721735</v>
      </c>
      <c r="H46" s="879"/>
      <c r="I46" s="879">
        <v>239999.70425721735</v>
      </c>
      <c r="J46" s="879"/>
      <c r="K46" s="879">
        <v>239999.70425721735</v>
      </c>
      <c r="L46" s="879"/>
      <c r="M46" s="879">
        <v>239999.70425721735</v>
      </c>
      <c r="N46" s="879"/>
      <c r="O46" s="879">
        <v>239999.70425721735</v>
      </c>
      <c r="V46" s="676"/>
      <c r="W46" s="676"/>
      <c r="X46" s="676"/>
      <c r="Y46" s="676"/>
      <c r="Z46" s="676"/>
    </row>
    <row r="47" spans="1:26">
      <c r="A47" s="866"/>
      <c r="B47" s="866"/>
      <c r="C47" s="866"/>
      <c r="D47" s="866"/>
      <c r="E47" s="866"/>
      <c r="F47" s="866"/>
      <c r="G47" s="866"/>
      <c r="H47" s="866"/>
      <c r="I47" s="866"/>
      <c r="J47" s="866"/>
      <c r="K47" s="866"/>
      <c r="L47" s="866"/>
      <c r="M47" s="866"/>
      <c r="N47" s="866"/>
      <c r="O47" s="866"/>
      <c r="V47" s="676"/>
      <c r="W47" s="676"/>
      <c r="X47" s="676"/>
      <c r="Y47" s="676"/>
      <c r="Z47" s="676"/>
    </row>
    <row r="48" spans="1:26">
      <c r="A48" s="866"/>
      <c r="B48" s="866" t="s">
        <v>1282</v>
      </c>
      <c r="C48" s="866"/>
      <c r="D48" s="866"/>
      <c r="E48" s="866"/>
      <c r="F48" s="866"/>
      <c r="G48" s="866">
        <v>2.5</v>
      </c>
      <c r="H48" s="866"/>
      <c r="I48" s="866">
        <v>2.5</v>
      </c>
      <c r="J48" s="866"/>
      <c r="K48" s="866">
        <v>2.5</v>
      </c>
      <c r="L48" s="866"/>
      <c r="M48" s="866">
        <v>2.5</v>
      </c>
      <c r="N48" s="866"/>
      <c r="O48" s="866">
        <v>2.5</v>
      </c>
      <c r="V48" s="676"/>
      <c r="W48" s="676"/>
      <c r="X48" s="676"/>
      <c r="Y48" s="676"/>
      <c r="Z48" s="676"/>
    </row>
    <row r="49" spans="1:26" ht="12.75">
      <c r="A49" s="866"/>
      <c r="B49" s="866"/>
      <c r="C49" s="866"/>
      <c r="D49" s="866"/>
      <c r="E49" s="866"/>
      <c r="F49" s="866"/>
      <c r="G49" s="866"/>
      <c r="H49" s="866"/>
      <c r="I49" s="866"/>
      <c r="J49" s="866"/>
      <c r="K49" s="866"/>
      <c r="L49" s="866"/>
      <c r="M49" s="866"/>
      <c r="N49" s="866"/>
      <c r="O49" s="866"/>
      <c r="V49" s="866"/>
      <c r="W49" s="866"/>
      <c r="X49" s="866"/>
      <c r="Y49" s="866"/>
      <c r="Z49" s="866"/>
    </row>
    <row r="52" spans="1:26">
      <c r="G52" s="865">
        <v>2.5</v>
      </c>
    </row>
    <row r="53" spans="1:26" ht="15.75" thickBot="1">
      <c r="B53" s="882" t="s">
        <v>1283</v>
      </c>
    </row>
    <row r="54" spans="1:26" ht="15.75" thickBot="1">
      <c r="B54" s="895"/>
      <c r="C54" s="896">
        <v>2016</v>
      </c>
      <c r="D54" s="897" t="s">
        <v>204</v>
      </c>
      <c r="E54" s="896">
        <v>2017</v>
      </c>
      <c r="F54" s="898" t="s">
        <v>204</v>
      </c>
      <c r="G54" s="896">
        <v>2018</v>
      </c>
      <c r="H54" s="898" t="s">
        <v>204</v>
      </c>
      <c r="I54" s="899">
        <v>2019</v>
      </c>
      <c r="J54" s="900" t="s">
        <v>204</v>
      </c>
      <c r="K54" s="896">
        <v>2020</v>
      </c>
      <c r="L54" s="897" t="s">
        <v>204</v>
      </c>
      <c r="M54" s="899">
        <v>2021</v>
      </c>
      <c r="N54" s="900" t="s">
        <v>204</v>
      </c>
      <c r="O54" s="896">
        <v>2022</v>
      </c>
      <c r="P54" s="898" t="s">
        <v>204</v>
      </c>
      <c r="U54" s="865"/>
      <c r="Z54" s="866"/>
    </row>
    <row r="55" spans="1:26">
      <c r="B55" s="901" t="s">
        <v>937</v>
      </c>
      <c r="C55" s="902">
        <v>7901830.3967549764</v>
      </c>
      <c r="D55" s="903">
        <f>C55/C58</f>
        <v>0.68806664627379654</v>
      </c>
      <c r="E55" s="902">
        <v>8208183.0503069442</v>
      </c>
      <c r="F55" s="903">
        <f>E55/E58</f>
        <v>0.69861965685372585</v>
      </c>
      <c r="G55" s="904">
        <f>(G6)/2.5</f>
        <v>6185440</v>
      </c>
      <c r="H55" s="903">
        <f>G55/G58</f>
        <v>0.38801011990764178</v>
      </c>
      <c r="I55" s="905">
        <f>(I6)/2.53</f>
        <v>6545415.0197628466</v>
      </c>
      <c r="J55" s="903">
        <f>I55/I58</f>
        <v>0.67726108862167522</v>
      </c>
      <c r="K55" s="905">
        <f>(K6)/2.66</f>
        <v>7169353.383458646</v>
      </c>
      <c r="L55" s="903">
        <f>K55/K58</f>
        <v>0.73498498838222681</v>
      </c>
      <c r="M55" s="905">
        <f>(M6)/2.66</f>
        <v>8114479.4736842094</v>
      </c>
      <c r="N55" s="903">
        <f>M55/M58</f>
        <v>0.81194566643425381</v>
      </c>
      <c r="O55" s="905">
        <f>(O6)/2.66</f>
        <v>8892474.7601503748</v>
      </c>
      <c r="P55" s="903">
        <f>O55/O58</f>
        <v>0.93367514589090617</v>
      </c>
      <c r="U55" s="865"/>
      <c r="Z55" s="866"/>
    </row>
    <row r="56" spans="1:26">
      <c r="B56" s="906" t="s">
        <v>1284</v>
      </c>
      <c r="C56" s="907">
        <v>522390.67055393592</v>
      </c>
      <c r="D56" s="903">
        <f>C56/C58</f>
        <v>4.5488143719254782E-2</v>
      </c>
      <c r="E56" s="907">
        <v>376292.35430120386</v>
      </c>
      <c r="F56" s="903">
        <f>E56/E58</f>
        <v>3.2027214040841488E-2</v>
      </c>
      <c r="G56" s="904">
        <f>(G45)/2.5</f>
        <v>95999.881702886938</v>
      </c>
      <c r="H56" s="903">
        <f>G56/G58</f>
        <v>6.0220332928064271E-3</v>
      </c>
      <c r="I56" s="905">
        <f>(I45)/2.53</f>
        <v>94861.543184670896</v>
      </c>
      <c r="J56" s="903">
        <f>I56/I58</f>
        <v>9.8154252727445882E-3</v>
      </c>
      <c r="K56" s="905">
        <f>(K45)/2.66</f>
        <v>90225.452728277189</v>
      </c>
      <c r="L56" s="903">
        <f>K56/K58</f>
        <v>9.2496979543896518E-3</v>
      </c>
      <c r="M56" s="905">
        <f>(M45)/2.66</f>
        <v>90225.452728277189</v>
      </c>
      <c r="N56" s="903">
        <f>M56/M58</f>
        <v>9.0280794451910729E-3</v>
      </c>
      <c r="O56" s="905">
        <f>(O45)/2.66</f>
        <v>90225.452728277189</v>
      </c>
      <c r="P56" s="903">
        <f>O56/O58</f>
        <v>9.4733204210660834E-3</v>
      </c>
      <c r="U56" s="865"/>
      <c r="Z56" s="866"/>
    </row>
    <row r="57" spans="1:26">
      <c r="B57" s="906" t="s">
        <v>1285</v>
      </c>
      <c r="C57" s="907">
        <v>3059885.0720412391</v>
      </c>
      <c r="D57" s="903">
        <f>C57/C58</f>
        <v>0.2664452100069486</v>
      </c>
      <c r="E57" s="907">
        <v>3164668.7395359967</v>
      </c>
      <c r="F57" s="903">
        <f>E57/E58</f>
        <v>0.26935312910543274</v>
      </c>
      <c r="G57" s="904">
        <f>(G40)/2.5</f>
        <v>3260000</v>
      </c>
      <c r="H57" s="903">
        <f>G57/G58</f>
        <v>0.20449846589715723</v>
      </c>
      <c r="I57" s="905">
        <f>(I40)/2.53</f>
        <v>3024260.6882383111</v>
      </c>
      <c r="J57" s="903">
        <f>I57/I58</f>
        <v>0.31292348610558024</v>
      </c>
      <c r="K57" s="905">
        <f>(K40)/2.66</f>
        <v>2494842.6782430355</v>
      </c>
      <c r="L57" s="903">
        <f>K57/K58</f>
        <v>0.25576531366338356</v>
      </c>
      <c r="M57" s="905">
        <f>(M40)/2.66</f>
        <v>1789165.1182665052</v>
      </c>
      <c r="N57" s="903">
        <f>M57/M58</f>
        <v>0.17902625412055517</v>
      </c>
      <c r="O57" s="905">
        <f>(O40)/2.66</f>
        <v>541463.30297164875</v>
      </c>
      <c r="P57" s="903">
        <f>O57/O58</f>
        <v>5.6851533688027811E-2</v>
      </c>
      <c r="U57" s="865"/>
      <c r="Z57" s="866"/>
    </row>
    <row r="58" spans="1:26" ht="15.75" thickBot="1">
      <c r="B58" s="908" t="s">
        <v>853</v>
      </c>
      <c r="C58" s="909">
        <v>11484106.139350152</v>
      </c>
      <c r="D58" s="910">
        <f>C58/C78</f>
        <v>0.61684143826452886</v>
      </c>
      <c r="E58" s="909">
        <v>11749144.144144144</v>
      </c>
      <c r="F58" s="910">
        <f>E58/E78</f>
        <v>0.58228610457374463</v>
      </c>
      <c r="G58" s="909">
        <v>15941439.881702887</v>
      </c>
      <c r="H58" s="910">
        <f>G58/G78</f>
        <v>1.0609576245754631</v>
      </c>
      <c r="I58" s="909">
        <f>SUM(I55:I57)</f>
        <v>9664537.2511858288</v>
      </c>
      <c r="J58" s="910">
        <f>I58/I78</f>
        <v>0.61621965950516877</v>
      </c>
      <c r="K58" s="909">
        <f>SUM(K55:K57)</f>
        <v>9754421.5144299585</v>
      </c>
      <c r="L58" s="910">
        <f>K58/K78</f>
        <v>0.62207205298425505</v>
      </c>
      <c r="M58" s="909">
        <f>SUM(M55:M57)</f>
        <v>9993870.0446789917</v>
      </c>
      <c r="N58" s="910">
        <f>M58/M78</f>
        <v>0.60827910897096271</v>
      </c>
      <c r="O58" s="909">
        <f>SUM(O55:O57)</f>
        <v>9524163.5158503</v>
      </c>
      <c r="P58" s="910">
        <f>O58/O78</f>
        <v>0.57633263232716392</v>
      </c>
      <c r="U58" s="865"/>
      <c r="Z58" s="866"/>
    </row>
    <row r="59" spans="1:26">
      <c r="B59" s="911"/>
      <c r="C59" s="912"/>
      <c r="D59" s="913"/>
      <c r="E59" s="912"/>
      <c r="F59" s="913"/>
      <c r="G59" s="912"/>
      <c r="H59" s="913"/>
      <c r="I59" s="905"/>
      <c r="J59" s="913"/>
      <c r="K59" s="912"/>
      <c r="L59" s="913"/>
      <c r="M59" s="905"/>
      <c r="N59" s="913"/>
      <c r="O59" s="912"/>
      <c r="P59" s="913"/>
      <c r="U59" s="865"/>
      <c r="Z59" s="866"/>
    </row>
    <row r="60" spans="1:26">
      <c r="B60" s="914" t="s">
        <v>937</v>
      </c>
      <c r="C60" s="907">
        <v>3194472.8947479618</v>
      </c>
      <c r="D60" s="903">
        <f>C60/C63</f>
        <v>0.6488822161330895</v>
      </c>
      <c r="E60" s="907">
        <v>3692926.3334130594</v>
      </c>
      <c r="F60" s="903">
        <f>E60/E63</f>
        <v>0.62523098399383847</v>
      </c>
      <c r="G60" s="904">
        <f>(G26)/2.5</f>
        <v>3542080</v>
      </c>
      <c r="H60" s="903">
        <f>G60/G63</f>
        <v>0.75011012096364316</v>
      </c>
      <c r="I60" s="905">
        <f>(I26)/2.53</f>
        <v>4069802.3715415024</v>
      </c>
      <c r="J60" s="903">
        <f>I60/I63</f>
        <v>0.80294244844194307</v>
      </c>
      <c r="K60" s="905">
        <f>(K26)/2.66</f>
        <v>4983609.0225563906</v>
      </c>
      <c r="L60" s="903">
        <f>K60/K63</f>
        <v>0.94135811106414213</v>
      </c>
      <c r="M60" s="905">
        <f>(M26)/2.66</f>
        <v>5615281.9548872178</v>
      </c>
      <c r="N60" s="903">
        <f>M60/M63</f>
        <v>0.96401713889603668</v>
      </c>
      <c r="O60" s="915">
        <f>(O26)/2.66</f>
        <v>6377349.4360902254</v>
      </c>
      <c r="P60" s="903">
        <f>O60/O63</f>
        <v>0.97249932740967093</v>
      </c>
      <c r="U60" s="865"/>
      <c r="Z60" s="866"/>
    </row>
    <row r="61" spans="1:26">
      <c r="B61" s="914" t="s">
        <v>1284</v>
      </c>
      <c r="C61" s="907">
        <v>0</v>
      </c>
      <c r="D61" s="903">
        <f>C61/C63</f>
        <v>0</v>
      </c>
      <c r="E61" s="907">
        <v>0</v>
      </c>
      <c r="F61" s="903">
        <f>E61/E63</f>
        <v>0</v>
      </c>
      <c r="G61" s="904">
        <v>0</v>
      </c>
      <c r="H61" s="903">
        <f>G61/G63</f>
        <v>0</v>
      </c>
      <c r="I61" s="905">
        <v>0</v>
      </c>
      <c r="J61" s="903">
        <f>I61/I63</f>
        <v>0</v>
      </c>
      <c r="K61" s="905">
        <v>0</v>
      </c>
      <c r="L61" s="903">
        <f>K61/K63</f>
        <v>0</v>
      </c>
      <c r="M61" s="905">
        <v>0</v>
      </c>
      <c r="N61" s="903">
        <f>M61/M63</f>
        <v>0</v>
      </c>
      <c r="O61" s="915">
        <v>0</v>
      </c>
      <c r="P61" s="903">
        <f>O61/O63</f>
        <v>0</v>
      </c>
      <c r="U61" s="865"/>
      <c r="Z61" s="866"/>
    </row>
    <row r="62" spans="1:26">
      <c r="B62" s="914" t="s">
        <v>1285</v>
      </c>
      <c r="C62" s="907">
        <v>1728566.7807495669</v>
      </c>
      <c r="D62" s="903">
        <f>C62/C63</f>
        <v>0.35111778386691062</v>
      </c>
      <c r="E62" s="907">
        <v>2213572.9091923782</v>
      </c>
      <c r="F62" s="903">
        <f>E62/E63</f>
        <v>0.37476901600616153</v>
      </c>
      <c r="G62" s="904">
        <f>(G41)/2.5</f>
        <v>1180000</v>
      </c>
      <c r="H62" s="903">
        <f>G62/G63</f>
        <v>0.24988987903635687</v>
      </c>
      <c r="I62" s="905">
        <f>(I41)/2.53</f>
        <v>998807.93725296448</v>
      </c>
      <c r="J62" s="903">
        <f>I62/I63</f>
        <v>0.19705755155805693</v>
      </c>
      <c r="K62" s="905">
        <f>(K41)/2.66</f>
        <v>310453.84680451121</v>
      </c>
      <c r="L62" s="903">
        <f>K62/K63</f>
        <v>5.8641888935857908E-2</v>
      </c>
      <c r="M62" s="905">
        <f>(M41)/2.66</f>
        <v>209595.7659774436</v>
      </c>
      <c r="N62" s="903">
        <f>M62/M63</f>
        <v>3.5982861103963336E-2</v>
      </c>
      <c r="O62" s="915">
        <f>(O41)/2.66</f>
        <v>180340.89473684211</v>
      </c>
      <c r="P62" s="903">
        <f>O62/O63</f>
        <v>2.7500672590329098E-2</v>
      </c>
      <c r="U62" s="865"/>
      <c r="Z62" s="866"/>
    </row>
    <row r="63" spans="1:26" ht="15.75" thickBot="1">
      <c r="B63" s="916" t="s">
        <v>1286</v>
      </c>
      <c r="C63" s="907">
        <v>4923039.6754975282</v>
      </c>
      <c r="D63" s="917">
        <f>C63/C78</f>
        <v>0.26442936326249189</v>
      </c>
      <c r="E63" s="907">
        <v>5906499.2426054375</v>
      </c>
      <c r="F63" s="917">
        <f>E63/E78</f>
        <v>0.29272535883889472</v>
      </c>
      <c r="G63" s="907">
        <v>4722080</v>
      </c>
      <c r="H63" s="917">
        <f>G63/G78</f>
        <v>0.31427065666794302</v>
      </c>
      <c r="I63" s="909">
        <f>SUM(I60:I62)</f>
        <v>5068610.3087944668</v>
      </c>
      <c r="J63" s="917">
        <f>I63/I78</f>
        <v>0.32317918980202381</v>
      </c>
      <c r="K63" s="909">
        <f>SUM(K60:K62)</f>
        <v>5294062.8693609014</v>
      </c>
      <c r="L63" s="917">
        <f>K63/K78</f>
        <v>0.33762007853558595</v>
      </c>
      <c r="M63" s="909">
        <f>SUM(M60:M62)</f>
        <v>5824877.720864661</v>
      </c>
      <c r="N63" s="917">
        <f>M63/M78</f>
        <v>0.35453246981121578</v>
      </c>
      <c r="O63" s="909">
        <f>SUM(O60:O62)</f>
        <v>6557690.3308270676</v>
      </c>
      <c r="P63" s="917">
        <f>O63/O78</f>
        <v>0.39682339809288075</v>
      </c>
      <c r="U63" s="865"/>
      <c r="Z63" s="866"/>
    </row>
    <row r="64" spans="1:26">
      <c r="B64" s="918"/>
      <c r="C64" s="919"/>
      <c r="D64" s="920"/>
      <c r="E64" s="919"/>
      <c r="F64" s="920"/>
      <c r="G64" s="919"/>
      <c r="H64" s="920"/>
      <c r="I64" s="919"/>
      <c r="J64" s="920"/>
      <c r="K64" s="919"/>
      <c r="L64" s="920"/>
      <c r="M64" s="921"/>
      <c r="N64" s="920"/>
      <c r="O64" s="919"/>
      <c r="P64" s="920"/>
      <c r="U64" s="865"/>
      <c r="Z64" s="866"/>
    </row>
    <row r="65" spans="2:26">
      <c r="B65" s="914" t="s">
        <v>937</v>
      </c>
      <c r="C65" s="907">
        <v>1478852.4105294293</v>
      </c>
      <c r="D65" s="903">
        <f>C65/C68</f>
        <v>0.86699890064539398</v>
      </c>
      <c r="E65" s="907">
        <v>1415131.9461053975</v>
      </c>
      <c r="F65" s="903">
        <f>E65/E68</f>
        <v>0.67059376449804819</v>
      </c>
      <c r="G65" s="904">
        <f>(G33)/2.5</f>
        <v>312000</v>
      </c>
      <c r="H65" s="903">
        <f>G65/G68</f>
        <v>0.16266944734098018</v>
      </c>
      <c r="I65" s="905">
        <f>(I33)/2.53</f>
        <v>308300.39525691699</v>
      </c>
      <c r="J65" s="903">
        <f>I65/I68</f>
        <v>0.48609563931703564</v>
      </c>
      <c r="K65" s="905">
        <f>(K33)/2.66</f>
        <v>293233.0827067669</v>
      </c>
      <c r="L65" s="903">
        <f>K65/K68</f>
        <v>0.88510638297872335</v>
      </c>
      <c r="M65" s="905">
        <f>(M33)/2.66</f>
        <v>293233.0827067669</v>
      </c>
      <c r="N65" s="903">
        <f>M65/M68</f>
        <v>0.94516813086943352</v>
      </c>
      <c r="O65" s="915">
        <f>(O33)/2.66</f>
        <v>293233.0827067669</v>
      </c>
      <c r="P65" s="903">
        <f>O65/O68</f>
        <v>1</v>
      </c>
      <c r="U65" s="865"/>
      <c r="Z65" s="866"/>
    </row>
    <row r="66" spans="2:26">
      <c r="B66" s="914" t="s">
        <v>1284</v>
      </c>
      <c r="C66" s="907">
        <v>0</v>
      </c>
      <c r="D66" s="903">
        <f>C66/C68</f>
        <v>0</v>
      </c>
      <c r="E66" s="907">
        <v>0</v>
      </c>
      <c r="F66" s="903">
        <f>E66/E68</f>
        <v>0</v>
      </c>
      <c r="G66" s="904">
        <v>0</v>
      </c>
      <c r="H66" s="903">
        <f>G66/G68</f>
        <v>0</v>
      </c>
      <c r="I66" s="905">
        <v>0</v>
      </c>
      <c r="J66" s="903">
        <f>I66/I68</f>
        <v>0</v>
      </c>
      <c r="K66" s="905">
        <v>0</v>
      </c>
      <c r="L66" s="903">
        <f>K66/K68</f>
        <v>0</v>
      </c>
      <c r="M66" s="905">
        <v>0</v>
      </c>
      <c r="N66" s="903">
        <f>M66/M68</f>
        <v>0</v>
      </c>
      <c r="O66" s="915">
        <v>0</v>
      </c>
      <c r="P66" s="903">
        <f>O66/O68</f>
        <v>0</v>
      </c>
      <c r="U66" s="865"/>
      <c r="Z66" s="866"/>
    </row>
    <row r="67" spans="2:26">
      <c r="B67" s="914" t="s">
        <v>1285</v>
      </c>
      <c r="C67" s="907">
        <v>226861.87518485656</v>
      </c>
      <c r="D67" s="903">
        <f>C67/C68</f>
        <v>0.13300109935460599</v>
      </c>
      <c r="E67" s="907">
        <v>695135.13513513515</v>
      </c>
      <c r="F67" s="903">
        <f>E67/E68</f>
        <v>0.32940623550195164</v>
      </c>
      <c r="G67" s="904">
        <f>(G42)/2.5</f>
        <v>450000</v>
      </c>
      <c r="H67" s="903">
        <f>G67/G68</f>
        <v>0.2346193952033368</v>
      </c>
      <c r="I67" s="905">
        <f>(I42)/2.53</f>
        <v>325937.74703557312</v>
      </c>
      <c r="J67" s="903">
        <f>I67/I68</f>
        <v>0.51390436068296441</v>
      </c>
      <c r="K67" s="905">
        <f>(K42)/2.66</f>
        <v>38063.909774436092</v>
      </c>
      <c r="L67" s="903">
        <f>K67/K68</f>
        <v>0.11489361702127661</v>
      </c>
      <c r="M67" s="905">
        <f>(M42)/2.66</f>
        <v>17011.278195488721</v>
      </c>
      <c r="N67" s="903">
        <f>M67/M68</f>
        <v>5.4831869130566493E-2</v>
      </c>
      <c r="O67" s="915">
        <f>(O42)/2.5</f>
        <v>0</v>
      </c>
      <c r="P67" s="903">
        <f>O67/O68</f>
        <v>0</v>
      </c>
      <c r="U67" s="865"/>
      <c r="Z67" s="866"/>
    </row>
    <row r="68" spans="2:26" ht="15.75" thickBot="1">
      <c r="B68" s="908" t="s">
        <v>1287</v>
      </c>
      <c r="C68" s="909">
        <v>1705714.2857142859</v>
      </c>
      <c r="D68" s="910">
        <f>C68/C78</f>
        <v>9.161838461795091E-2</v>
      </c>
      <c r="E68" s="909">
        <v>2110267.0812405329</v>
      </c>
      <c r="F68" s="910">
        <f>E68/E78</f>
        <v>0.10458457086495002</v>
      </c>
      <c r="G68" s="909">
        <v>1918000</v>
      </c>
      <c r="H68" s="910">
        <f>G68/G78</f>
        <v>0.12764949333537651</v>
      </c>
      <c r="I68" s="909">
        <f>SUM(I65:I67)</f>
        <v>634238.14229249011</v>
      </c>
      <c r="J68" s="910">
        <f>I68/I78</f>
        <v>4.0439599116938021E-2</v>
      </c>
      <c r="K68" s="909">
        <f>SUM(K65:K67)</f>
        <v>331296.99248120299</v>
      </c>
      <c r="L68" s="910">
        <f>K68/K78</f>
        <v>2.1127916192202306E-2</v>
      </c>
      <c r="M68" s="909">
        <f>SUM(M65:M67)</f>
        <v>310244.36090225563</v>
      </c>
      <c r="N68" s="910">
        <f>M68/M78</f>
        <v>1.8883091592067171E-2</v>
      </c>
      <c r="O68" s="909">
        <f>SUM(O65:O67)</f>
        <v>293233.0827067669</v>
      </c>
      <c r="P68" s="910">
        <f>O68/O78</f>
        <v>1.7744318874885669E-2</v>
      </c>
      <c r="U68" s="865"/>
      <c r="Z68" s="866"/>
    </row>
    <row r="69" spans="2:26">
      <c r="B69" s="911"/>
      <c r="C69" s="912"/>
      <c r="D69" s="913"/>
      <c r="E69" s="912"/>
      <c r="F69" s="913"/>
      <c r="G69" s="912"/>
      <c r="H69" s="913"/>
      <c r="I69" s="905"/>
      <c r="J69" s="913"/>
      <c r="K69" s="912"/>
      <c r="L69" s="913"/>
      <c r="M69" s="905"/>
      <c r="N69" s="913"/>
      <c r="O69" s="912"/>
      <c r="P69" s="913"/>
      <c r="U69" s="865"/>
      <c r="Z69" s="866"/>
    </row>
    <row r="70" spans="2:26">
      <c r="B70" s="914" t="s">
        <v>937</v>
      </c>
      <c r="C70" s="907">
        <v>279291.8409599865</v>
      </c>
      <c r="D70" s="903">
        <f>C70/C73</f>
        <v>0.55333996336738756</v>
      </c>
      <c r="E70" s="907">
        <v>263094.95336044009</v>
      </c>
      <c r="F70" s="903">
        <f>E70/E73</f>
        <v>0.63904012300554125</v>
      </c>
      <c r="G70" s="904">
        <f>(G36)/2.5</f>
        <v>0</v>
      </c>
      <c r="H70" s="903" t="e">
        <f>G70/G73</f>
        <v>#DIV/0!</v>
      </c>
      <c r="I70" s="905">
        <f>(I36)/2.5</f>
        <v>0</v>
      </c>
      <c r="J70" s="903">
        <f>I70/I73</f>
        <v>0</v>
      </c>
      <c r="K70" s="905">
        <f>(K36)/2.5</f>
        <v>0</v>
      </c>
      <c r="L70" s="903">
        <f>K70/K73</f>
        <v>0</v>
      </c>
      <c r="M70" s="905">
        <f>(M36)/2.5</f>
        <v>0</v>
      </c>
      <c r="N70" s="903">
        <f>M70/M73</f>
        <v>0</v>
      </c>
      <c r="O70" s="915">
        <f>(O36)/2.5</f>
        <v>0</v>
      </c>
      <c r="P70" s="903">
        <f>O70/O73</f>
        <v>0</v>
      </c>
      <c r="U70" s="865"/>
      <c r="Z70" s="866"/>
    </row>
    <row r="71" spans="2:26">
      <c r="B71" s="914" t="s">
        <v>1284</v>
      </c>
      <c r="C71" s="907">
        <v>0</v>
      </c>
      <c r="D71" s="903">
        <f>C71/C73</f>
        <v>0</v>
      </c>
      <c r="E71" s="907">
        <v>0</v>
      </c>
      <c r="F71" s="903">
        <f>E71/E73</f>
        <v>0</v>
      </c>
      <c r="G71" s="904">
        <v>0</v>
      </c>
      <c r="H71" s="903" t="e">
        <f>G71/G73</f>
        <v>#DIV/0!</v>
      </c>
      <c r="I71" s="905">
        <v>0</v>
      </c>
      <c r="J71" s="903">
        <f>I71/I73</f>
        <v>0</v>
      </c>
      <c r="K71" s="905">
        <v>0</v>
      </c>
      <c r="L71" s="903">
        <f>K71/K73</f>
        <v>0</v>
      </c>
      <c r="M71" s="905">
        <v>0</v>
      </c>
      <c r="N71" s="903">
        <f>M71/M73</f>
        <v>0</v>
      </c>
      <c r="O71" s="915">
        <v>0</v>
      </c>
      <c r="P71" s="903">
        <f>O71/O73</f>
        <v>0</v>
      </c>
      <c r="U71" s="865"/>
      <c r="Z71" s="866"/>
    </row>
    <row r="72" spans="2:26">
      <c r="B72" s="914" t="s">
        <v>1285</v>
      </c>
      <c r="C72" s="907">
        <v>225446.40216334982</v>
      </c>
      <c r="D72" s="903">
        <f>C72/C73</f>
        <v>0.44666003663261239</v>
      </c>
      <c r="E72" s="907">
        <v>148608.38714821017</v>
      </c>
      <c r="F72" s="903">
        <f>E72/E73</f>
        <v>0.36095987699445875</v>
      </c>
      <c r="G72" s="904">
        <f>(G43)/2.5</f>
        <v>0</v>
      </c>
      <c r="H72" s="903" t="e">
        <f>G72/G73</f>
        <v>#DIV/0!</v>
      </c>
      <c r="I72" s="905">
        <f>(I43)/2.53</f>
        <v>316205.53359683795</v>
      </c>
      <c r="J72" s="903">
        <f>I72/I73</f>
        <v>1</v>
      </c>
      <c r="K72" s="905">
        <f>(K43)/2.66</f>
        <v>300751.87969924812</v>
      </c>
      <c r="L72" s="903">
        <f>K72/K73</f>
        <v>1</v>
      </c>
      <c r="M72" s="905">
        <f>(M43)/2.66</f>
        <v>300751.87969924812</v>
      </c>
      <c r="N72" s="903">
        <f>M72/M73</f>
        <v>1</v>
      </c>
      <c r="O72" s="915">
        <f>(O43)/2.66</f>
        <v>150375.93984962406</v>
      </c>
      <c r="P72" s="903">
        <f>O72/O73</f>
        <v>1</v>
      </c>
      <c r="U72" s="865"/>
      <c r="Z72" s="866"/>
    </row>
    <row r="73" spans="2:26" ht="15.75" thickBot="1">
      <c r="B73" s="916" t="s">
        <v>1288</v>
      </c>
      <c r="C73" s="907">
        <v>504738.24312333635</v>
      </c>
      <c r="D73" s="917">
        <f>C73/C78</f>
        <v>2.7110813855028348E-2</v>
      </c>
      <c r="E73" s="907">
        <v>411703.34050865029</v>
      </c>
      <c r="F73" s="917">
        <f>E73/E78</f>
        <v>2.0403965722410735E-2</v>
      </c>
      <c r="G73" s="909">
        <f>SUM(G70:G72)</f>
        <v>0</v>
      </c>
      <c r="H73" s="917">
        <f>G73/G78</f>
        <v>0</v>
      </c>
      <c r="I73" s="909">
        <f>SUM(I70:I72)</f>
        <v>316205.53359683795</v>
      </c>
      <c r="J73" s="917">
        <f>I73/I78</f>
        <v>2.0161551575869352E-2</v>
      </c>
      <c r="K73" s="909">
        <f>SUM(K70:K72)</f>
        <v>300751.87969924812</v>
      </c>
      <c r="L73" s="917">
        <f>K73/K78</f>
        <v>1.9179952287956704E-2</v>
      </c>
      <c r="M73" s="909">
        <f>SUM(M70:M72)</f>
        <v>300751.87969924812</v>
      </c>
      <c r="N73" s="917">
        <f>M73/M78</f>
        <v>1.8305329625754301E-2</v>
      </c>
      <c r="O73" s="909">
        <f>SUM(O70:O72)</f>
        <v>150375.93984962406</v>
      </c>
      <c r="P73" s="917">
        <f>O73/O78</f>
        <v>9.0996507050695747E-3</v>
      </c>
      <c r="U73" s="865"/>
      <c r="Z73" s="866"/>
    </row>
    <row r="74" spans="2:26">
      <c r="B74" s="918"/>
      <c r="C74" s="919"/>
      <c r="D74" s="920"/>
      <c r="E74" s="919"/>
      <c r="F74" s="922"/>
      <c r="G74" s="919"/>
      <c r="H74" s="922"/>
      <c r="I74" s="919"/>
      <c r="J74" s="922"/>
      <c r="K74" s="919"/>
      <c r="L74" s="922"/>
      <c r="M74" s="921"/>
      <c r="N74" s="922"/>
      <c r="O74" s="919"/>
      <c r="P74" s="922"/>
      <c r="U74" s="865"/>
      <c r="Z74" s="866"/>
    </row>
    <row r="75" spans="2:26">
      <c r="B75" s="914" t="s">
        <v>937</v>
      </c>
      <c r="C75" s="907">
        <f>C55+C60+C65+C70</f>
        <v>12854447.542992353</v>
      </c>
      <c r="D75" s="903">
        <f>C75/C78</f>
        <v>0.69044606644187867</v>
      </c>
      <c r="E75" s="907">
        <f>E55+E60+E65+E70</f>
        <v>13579336.283185842</v>
      </c>
      <c r="F75" s="903">
        <f>E75/E78</f>
        <v>0.6729901965645837</v>
      </c>
      <c r="G75" s="907">
        <f>G55+G60+G65+G70</f>
        <v>10039520</v>
      </c>
      <c r="H75" s="903">
        <f>G75/G78</f>
        <v>0.66816456795118839</v>
      </c>
      <c r="I75" s="907">
        <f>I55+I60+I65+I70</f>
        <v>10923517.786561266</v>
      </c>
      <c r="J75" s="903">
        <f>I75/I78</f>
        <v>0.69649340015814165</v>
      </c>
      <c r="K75" s="907">
        <f>K55+K60+K65+K70</f>
        <v>12446195.488721803</v>
      </c>
      <c r="L75" s="903">
        <f>K75/K78</f>
        <v>0.79373547350388496</v>
      </c>
      <c r="M75" s="907">
        <f>M55+M60+M65+M70</f>
        <v>14022994.511278193</v>
      </c>
      <c r="N75" s="903">
        <f>M75/M78</f>
        <v>0.85351266008972659</v>
      </c>
      <c r="O75" s="907">
        <f>O55+O60+O65+O70</f>
        <v>15563057.278947366</v>
      </c>
      <c r="P75" s="903">
        <f>O75/O78</f>
        <v>0.94176226119038708</v>
      </c>
      <c r="U75" s="865"/>
      <c r="Z75" s="866"/>
    </row>
    <row r="76" spans="2:26">
      <c r="B76" s="914" t="s">
        <v>1284</v>
      </c>
      <c r="C76" s="907">
        <f t="shared" ref="C76:E77" si="6">C56+C61+C66+C71</f>
        <v>522390.67055393592</v>
      </c>
      <c r="D76" s="903">
        <f>C76/C78</f>
        <v>2.8058971995768716E-2</v>
      </c>
      <c r="E76" s="907">
        <f t="shared" si="6"/>
        <v>376292.35430120386</v>
      </c>
      <c r="F76" s="903">
        <f>E76/E78</f>
        <v>1.8649001704191127E-2</v>
      </c>
      <c r="G76" s="907">
        <f>G56+G61+G66+G71</f>
        <v>95999.881702886938</v>
      </c>
      <c r="H76" s="903">
        <f>G76/G78</f>
        <v>6.3891221374502609E-3</v>
      </c>
      <c r="I76" s="907">
        <f>I56+I61+I66+I71</f>
        <v>94861.543184670896</v>
      </c>
      <c r="J76" s="903">
        <f>I76/I78</f>
        <v>6.0484580194690987E-3</v>
      </c>
      <c r="K76" s="907">
        <f>K56+K61+K66+K71</f>
        <v>90225.452728277189</v>
      </c>
      <c r="L76" s="903">
        <f>K76/K78</f>
        <v>5.7539785959714344E-3</v>
      </c>
      <c r="M76" s="907">
        <f>M56+M61+M66+M71</f>
        <v>90225.452728277189</v>
      </c>
      <c r="N76" s="903">
        <f>M76/M78</f>
        <v>5.4915921206398887E-3</v>
      </c>
      <c r="O76" s="907">
        <f>O56+O61+O66+O71</f>
        <v>90225.452728277189</v>
      </c>
      <c r="P76" s="903">
        <f>O76/O78</f>
        <v>5.4597836951516925E-3</v>
      </c>
      <c r="U76" s="865"/>
      <c r="Z76" s="866"/>
    </row>
    <row r="77" spans="2:26">
      <c r="B77" s="914" t="s">
        <v>1285</v>
      </c>
      <c r="C77" s="907">
        <f t="shared" si="6"/>
        <v>5240760.1301390128</v>
      </c>
      <c r="D77" s="903">
        <f>C77/C78</f>
        <v>0.28149496156235254</v>
      </c>
      <c r="E77" s="907">
        <f t="shared" si="6"/>
        <v>6221985.1710117189</v>
      </c>
      <c r="F77" s="903">
        <f>E77/E78</f>
        <v>0.30836080173122521</v>
      </c>
      <c r="G77" s="907">
        <f>G57+G62+G67+G72</f>
        <v>4890000</v>
      </c>
      <c r="H77" s="903">
        <f>G77/G78</f>
        <v>0.32544630991136142</v>
      </c>
      <c r="I77" s="907">
        <f>I57+I62+I67+I72</f>
        <v>4665211.9061236866</v>
      </c>
      <c r="J77" s="903">
        <f>I77/I78</f>
        <v>0.29745814182238917</v>
      </c>
      <c r="K77" s="907">
        <f>K57+K62+K67+K72</f>
        <v>3144112.3145212308</v>
      </c>
      <c r="L77" s="903">
        <f>K77/K78</f>
        <v>0.20051054790014364</v>
      </c>
      <c r="M77" s="907">
        <f>M57+M62+M67+M72</f>
        <v>2316524.0421386855</v>
      </c>
      <c r="N77" s="903">
        <f>M77/M78</f>
        <v>0.1409957477896335</v>
      </c>
      <c r="O77" s="907">
        <f>O57+O62+O67+O72</f>
        <v>872180.13755811495</v>
      </c>
      <c r="P77" s="903">
        <f>O77/O78</f>
        <v>5.2777955114461227E-2</v>
      </c>
      <c r="U77" s="865"/>
      <c r="Z77" s="866"/>
    </row>
    <row r="78" spans="2:26" ht="15.75" thickBot="1">
      <c r="B78" s="923" t="s">
        <v>4</v>
      </c>
      <c r="C78" s="909">
        <f t="shared" ref="C78:P78" si="7">SUM(C75:C77)</f>
        <v>18617598.343685303</v>
      </c>
      <c r="D78" s="910">
        <f t="shared" si="7"/>
        <v>0.99999999999999989</v>
      </c>
      <c r="E78" s="909">
        <f t="shared" si="7"/>
        <v>20177613.808498763</v>
      </c>
      <c r="F78" s="910">
        <f t="shared" si="7"/>
        <v>1</v>
      </c>
      <c r="G78" s="909">
        <f t="shared" si="7"/>
        <v>15025519.881702887</v>
      </c>
      <c r="H78" s="910">
        <f t="shared" si="7"/>
        <v>1</v>
      </c>
      <c r="I78" s="909">
        <f t="shared" si="7"/>
        <v>15683591.235869624</v>
      </c>
      <c r="J78" s="910">
        <f t="shared" si="7"/>
        <v>0.99999999999999989</v>
      </c>
      <c r="K78" s="909">
        <f t="shared" si="7"/>
        <v>15680533.255971311</v>
      </c>
      <c r="L78" s="910">
        <f t="shared" si="7"/>
        <v>1</v>
      </c>
      <c r="M78" s="909">
        <f t="shared" si="7"/>
        <v>16429744.006145157</v>
      </c>
      <c r="N78" s="910">
        <f t="shared" si="7"/>
        <v>1</v>
      </c>
      <c r="O78" s="909">
        <f t="shared" si="7"/>
        <v>16525462.869233759</v>
      </c>
      <c r="P78" s="910">
        <f t="shared" si="7"/>
        <v>1</v>
      </c>
      <c r="U78" s="865"/>
      <c r="Z78" s="866"/>
    </row>
    <row r="81" spans="2:26">
      <c r="B81" s="865" t="s">
        <v>1291</v>
      </c>
      <c r="C81" s="926">
        <f>(G78-C78)/C78</f>
        <v>-0.19293994830438338</v>
      </c>
    </row>
    <row r="82" spans="2:26">
      <c r="B82" s="865" t="s">
        <v>1292</v>
      </c>
      <c r="C82" s="926">
        <f>AVERAGE(I78,K78,M78,O78)</f>
        <v>16079832.841804963</v>
      </c>
    </row>
    <row r="83" spans="2:26">
      <c r="B83" s="865" t="s">
        <v>1293</v>
      </c>
      <c r="C83" s="865">
        <f>O78/C78-1</f>
        <v>-0.11237407939682786</v>
      </c>
    </row>
    <row r="84" spans="2:26">
      <c r="C84" s="927">
        <f>E89/C89-1</f>
        <v>0.38813066409058461</v>
      </c>
      <c r="D84" s="865">
        <f>E90/C90-1</f>
        <v>-4.082024292790587E-2</v>
      </c>
    </row>
    <row r="85" spans="2:26">
      <c r="C85" s="927">
        <f>I89/E89-1</f>
        <v>-0.40255312026225099</v>
      </c>
      <c r="D85" s="865">
        <f>I90/F90-1</f>
        <v>0.29378467298007127</v>
      </c>
    </row>
    <row r="88" spans="2:26">
      <c r="B88" s="925" t="s">
        <v>1289</v>
      </c>
      <c r="C88" s="925" t="s">
        <v>1245</v>
      </c>
      <c r="D88" s="925" t="s">
        <v>1246</v>
      </c>
      <c r="E88" s="925" t="s">
        <v>1111</v>
      </c>
      <c r="F88" s="925" t="s">
        <v>55</v>
      </c>
      <c r="G88" s="925" t="s">
        <v>56</v>
      </c>
      <c r="H88" s="925" t="s">
        <v>57</v>
      </c>
      <c r="I88" s="925" t="s">
        <v>58</v>
      </c>
      <c r="J88" s="866"/>
      <c r="K88" s="866"/>
      <c r="L88" s="866"/>
      <c r="M88" s="866"/>
      <c r="N88" s="866"/>
      <c r="P88" s="865"/>
      <c r="Q88" s="865"/>
      <c r="R88" s="865"/>
      <c r="S88" s="865"/>
      <c r="V88" s="866"/>
      <c r="W88" s="866"/>
      <c r="X88" s="866"/>
      <c r="Y88" s="866"/>
      <c r="Z88" s="866"/>
    </row>
    <row r="89" spans="2:26">
      <c r="B89" s="924" t="str">
        <f>B58</f>
        <v>Prevention</v>
      </c>
      <c r="C89" s="924">
        <f>C58</f>
        <v>11484106.139350152</v>
      </c>
      <c r="D89" s="924">
        <f>E58</f>
        <v>11749144.144144144</v>
      </c>
      <c r="E89" s="924">
        <f>G58</f>
        <v>15941439.881702887</v>
      </c>
      <c r="F89" s="924">
        <f>I58</f>
        <v>9664537.2511858288</v>
      </c>
      <c r="G89" s="924">
        <f>K58</f>
        <v>9754421.5144299585</v>
      </c>
      <c r="H89" s="924">
        <f>M58</f>
        <v>9993870.0446789917</v>
      </c>
      <c r="I89" s="924">
        <f>O58</f>
        <v>9524163.5158503</v>
      </c>
      <c r="J89" s="866"/>
      <c r="K89" s="866"/>
      <c r="L89" s="866"/>
      <c r="M89" s="866"/>
      <c r="N89" s="866"/>
      <c r="P89" s="865"/>
      <c r="Q89" s="865"/>
      <c r="R89" s="865"/>
      <c r="S89" s="865"/>
      <c r="V89" s="866"/>
      <c r="W89" s="866"/>
      <c r="X89" s="866"/>
      <c r="Y89" s="866"/>
      <c r="Z89" s="866"/>
    </row>
    <row r="90" spans="2:26">
      <c r="B90" s="924" t="str">
        <f>B63</f>
        <v>Treatment, care and support</v>
      </c>
      <c r="C90" s="924">
        <f>C63</f>
        <v>4923039.6754975282</v>
      </c>
      <c r="D90" s="924">
        <f>E63</f>
        <v>5906499.2426054375</v>
      </c>
      <c r="E90" s="924">
        <f>G63</f>
        <v>4722080</v>
      </c>
      <c r="F90" s="924">
        <f>I63</f>
        <v>5068610.3087944668</v>
      </c>
      <c r="G90" s="924">
        <f>K63</f>
        <v>5294062.8693609014</v>
      </c>
      <c r="H90" s="924">
        <f>M63</f>
        <v>5824877.720864661</v>
      </c>
      <c r="I90" s="924">
        <f>O63</f>
        <v>6557690.3308270676</v>
      </c>
      <c r="J90" s="866"/>
      <c r="K90" s="915">
        <f>G95+H95+I95+F95</f>
        <v>52955765.065508626</v>
      </c>
      <c r="L90" s="866"/>
      <c r="M90" s="866"/>
      <c r="N90" s="866"/>
      <c r="P90" s="865"/>
      <c r="Q90" s="865"/>
      <c r="R90" s="865"/>
      <c r="S90" s="865"/>
      <c r="V90" s="866"/>
      <c r="W90" s="866"/>
      <c r="X90" s="866"/>
      <c r="Y90" s="866"/>
      <c r="Z90" s="866"/>
    </row>
    <row r="91" spans="2:26">
      <c r="B91" s="924" t="str">
        <f>B68</f>
        <v xml:space="preserve">Governance and sustainability </v>
      </c>
      <c r="C91" s="924">
        <f>C68</f>
        <v>1705714.2857142859</v>
      </c>
      <c r="D91" s="924">
        <f>E68</f>
        <v>2110267.0812405329</v>
      </c>
      <c r="E91" s="924">
        <f>G68</f>
        <v>1918000</v>
      </c>
      <c r="F91" s="924">
        <f>I68</f>
        <v>634238.14229249011</v>
      </c>
      <c r="G91" s="924">
        <f>K68</f>
        <v>331296.99248120299</v>
      </c>
      <c r="H91" s="924">
        <f>M68</f>
        <v>310244.36090225563</v>
      </c>
      <c r="I91" s="924">
        <f>O68</f>
        <v>293233.0827067669</v>
      </c>
      <c r="J91" s="866"/>
      <c r="K91" s="915">
        <f>E95*4</f>
        <v>40158080</v>
      </c>
      <c r="L91" s="866"/>
      <c r="M91" s="866"/>
      <c r="N91" s="866"/>
      <c r="P91" s="865"/>
      <c r="Q91" s="865"/>
      <c r="R91" s="865"/>
      <c r="S91" s="865"/>
      <c r="V91" s="866"/>
      <c r="W91" s="866"/>
      <c r="X91" s="866"/>
      <c r="Y91" s="866"/>
      <c r="Z91" s="866"/>
    </row>
    <row r="92" spans="2:26">
      <c r="B92" s="924" t="str">
        <f>B73</f>
        <v>The rest</v>
      </c>
      <c r="C92" s="924">
        <f>C73</f>
        <v>504738.24312333635</v>
      </c>
      <c r="D92" s="924">
        <f>E73</f>
        <v>411703.34050865029</v>
      </c>
      <c r="E92" s="924">
        <f>G73</f>
        <v>0</v>
      </c>
      <c r="F92" s="924">
        <f>I73</f>
        <v>316205.53359683795</v>
      </c>
      <c r="G92" s="924">
        <f>K73</f>
        <v>300751.87969924812</v>
      </c>
      <c r="H92" s="924">
        <f>M73</f>
        <v>300751.87969924812</v>
      </c>
      <c r="I92" s="924">
        <f>O73</f>
        <v>150375.93984962406</v>
      </c>
      <c r="J92" s="866"/>
      <c r="K92" s="915">
        <f>K90-K91</f>
        <v>12797685.065508626</v>
      </c>
      <c r="L92" s="866"/>
      <c r="M92" s="866"/>
      <c r="N92" s="866"/>
      <c r="P92" s="865"/>
      <c r="Q92" s="865"/>
      <c r="R92" s="865"/>
      <c r="S92" s="865"/>
      <c r="V92" s="866"/>
      <c r="W92" s="866"/>
      <c r="X92" s="866"/>
      <c r="Y92" s="866"/>
      <c r="Z92" s="866"/>
    </row>
    <row r="94" spans="2:26">
      <c r="B94" s="865" t="s">
        <v>1290</v>
      </c>
      <c r="C94" s="925" t="s">
        <v>1245</v>
      </c>
      <c r="D94" s="925" t="s">
        <v>1246</v>
      </c>
      <c r="E94" s="925" t="s">
        <v>1111</v>
      </c>
      <c r="F94" s="925" t="s">
        <v>55</v>
      </c>
      <c r="G94" s="925" t="s">
        <v>56</v>
      </c>
      <c r="H94" s="925" t="s">
        <v>57</v>
      </c>
      <c r="I94" s="925" t="s">
        <v>58</v>
      </c>
      <c r="J94" s="929"/>
    </row>
    <row r="95" spans="2:26">
      <c r="B95" s="914" t="s">
        <v>937</v>
      </c>
      <c r="C95" s="924">
        <f>C75</f>
        <v>12854447.542992353</v>
      </c>
      <c r="D95" s="924">
        <f>E75</f>
        <v>13579336.283185842</v>
      </c>
      <c r="E95" s="924">
        <f>G75</f>
        <v>10039520</v>
      </c>
      <c r="F95" s="924">
        <f>I75</f>
        <v>10923517.786561266</v>
      </c>
      <c r="G95" s="924">
        <f>K75</f>
        <v>12446195.488721803</v>
      </c>
      <c r="H95" s="924">
        <f>M75</f>
        <v>14022994.511278193</v>
      </c>
      <c r="I95" s="924">
        <f>O75</f>
        <v>15563057.278947366</v>
      </c>
      <c r="J95" s="928"/>
    </row>
    <row r="96" spans="2:26">
      <c r="B96" s="914" t="s">
        <v>1285</v>
      </c>
      <c r="C96" s="924">
        <f>C77</f>
        <v>5240760.1301390128</v>
      </c>
      <c r="D96" s="924">
        <f>E77</f>
        <v>6221985.1710117189</v>
      </c>
      <c r="E96" s="924">
        <f>G77</f>
        <v>4890000</v>
      </c>
      <c r="F96" s="924">
        <f>I77</f>
        <v>4665211.9061236866</v>
      </c>
      <c r="G96" s="924">
        <f>K77</f>
        <v>3144112.3145212308</v>
      </c>
      <c r="H96" s="924">
        <f>M77</f>
        <v>2316524.0421386855</v>
      </c>
      <c r="I96" s="924">
        <f>O77</f>
        <v>872180.13755811495</v>
      </c>
      <c r="J96" s="928"/>
    </row>
    <row r="97" spans="2:10" ht="15.75" thickBot="1">
      <c r="B97" s="914" t="s">
        <v>1284</v>
      </c>
      <c r="C97" s="924">
        <f>C76</f>
        <v>522390.67055393592</v>
      </c>
      <c r="D97" s="924">
        <f>E76</f>
        <v>376292.35430120386</v>
      </c>
      <c r="E97" s="924">
        <f>G76</f>
        <v>95999.881702886938</v>
      </c>
      <c r="F97" s="924">
        <f>I76</f>
        <v>94861.543184670896</v>
      </c>
      <c r="G97" s="924">
        <f>K76</f>
        <v>90225.452728277189</v>
      </c>
      <c r="H97" s="924">
        <f>M76</f>
        <v>90225.452728277189</v>
      </c>
      <c r="I97" s="924">
        <f>O76</f>
        <v>90225.452728277189</v>
      </c>
      <c r="J97" s="928"/>
    </row>
    <row r="98" spans="2:10">
      <c r="B98" s="933"/>
      <c r="C98" s="934">
        <f>SUM(Table4551[2016])</f>
        <v>18617598.343685303</v>
      </c>
      <c r="D98" s="934">
        <f>SUM(Table4551[2017])</f>
        <v>20177613.808498763</v>
      </c>
      <c r="E98" s="934">
        <f>SUM(Table4551[2018])</f>
        <v>15025519.881702887</v>
      </c>
      <c r="F98" s="934">
        <f>SUM(Table4551[2019])</f>
        <v>15683591.235869624</v>
      </c>
      <c r="G98" s="934">
        <f>SUM(Table4551[2020])</f>
        <v>15680533.255971311</v>
      </c>
      <c r="H98" s="934">
        <f>SUM(Table4551[2021])</f>
        <v>16429744.006145155</v>
      </c>
      <c r="I98" s="934">
        <f>SUM(Table4551[2022])</f>
        <v>16525462.869233759</v>
      </c>
    </row>
    <row r="99" spans="2:10">
      <c r="E99" s="935">
        <f>Table4551[[#Totals],[2016]]+Table4551[[#Totals],[2017]]+Table4551[[#Totals],[2018]]</f>
        <v>53820732.033886954</v>
      </c>
      <c r="F99" s="935">
        <f>Table4551[[#Totals],[2019]]+Table4551[[#Totals],[2020]]+Table4551[[#Totals],[2021]]+Table4551[[#Totals],[2022]]</f>
        <v>64319331.36721985</v>
      </c>
    </row>
    <row r="100" spans="2:10">
      <c r="E100" s="924">
        <f>C96+D96+E96</f>
        <v>16352745.301150732</v>
      </c>
      <c r="F100" s="924">
        <f>F96+G96+H96+I96</f>
        <v>10998028.400341718</v>
      </c>
    </row>
    <row r="101" spans="2:10">
      <c r="E101" s="927">
        <f>E100/E99</f>
        <v>0.30383728877664856</v>
      </c>
      <c r="F101" s="865">
        <f>F100/F99</f>
        <v>0.17099102503958599</v>
      </c>
    </row>
  </sheetData>
  <mergeCells count="2">
    <mergeCell ref="G1:O1"/>
    <mergeCell ref="V1:Z1"/>
  </mergeCells>
  <pageMargins left="0.75" right="0.75" top="1" bottom="1" header="0.5" footer="0.5"/>
  <pageSetup paperSize="9" orientation="portrait" horizontalDpi="4294967292" verticalDpi="4294967292"/>
  <drawing r:id="rId1"/>
  <tableParts count="3">
    <tablePart r:id="rId2"/>
    <tablePart r:id="rId3"/>
    <tablePart r:id="rId4"/>
  </tablePart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H112"/>
  <sheetViews>
    <sheetView topLeftCell="A94" zoomScale="125" zoomScaleNormal="125" zoomScalePageLayoutView="125" workbookViewId="0">
      <selection activeCell="H126" activeCellId="1" sqref="G111 H126"/>
    </sheetView>
  </sheetViews>
  <sheetFormatPr defaultColWidth="8.85546875" defaultRowHeight="12"/>
  <cols>
    <col min="1" max="1" width="7.85546875" style="707" customWidth="1"/>
    <col min="2" max="2" width="14.42578125" style="707" customWidth="1"/>
    <col min="3" max="3" width="13.7109375" style="707" customWidth="1"/>
    <col min="4" max="4" width="15.42578125" style="707" bestFit="1" customWidth="1"/>
    <col min="5" max="5" width="12.85546875" style="707" bestFit="1" customWidth="1"/>
    <col min="6" max="6" width="14.140625" style="707" bestFit="1" customWidth="1"/>
    <col min="7" max="7" width="11.140625" style="707" bestFit="1" customWidth="1"/>
    <col min="8" max="8" width="12.85546875" style="707" bestFit="1" customWidth="1"/>
    <col min="9" max="9" width="8.85546875" style="707"/>
    <col min="10" max="10" width="13.28515625" style="707" bestFit="1" customWidth="1"/>
    <col min="11" max="11" width="12.85546875" style="707" customWidth="1"/>
    <col min="12" max="12" width="13.28515625" style="707" bestFit="1" customWidth="1"/>
    <col min="13" max="13" width="15.28515625" style="707" customWidth="1"/>
    <col min="14" max="14" width="13.140625" style="707" customWidth="1"/>
    <col min="15" max="15" width="13.28515625" style="707" bestFit="1" customWidth="1"/>
    <col min="16" max="17" width="12" style="707" bestFit="1" customWidth="1"/>
    <col min="18" max="18" width="8.85546875" style="707"/>
    <col min="19" max="16362" width="9" style="707" bestFit="1" customWidth="1"/>
    <col min="16363" max="16384" width="8.85546875" style="707"/>
  </cols>
  <sheetData>
    <row r="1" spans="1:17" ht="19.5">
      <c r="A1" s="975" t="s">
        <v>849</v>
      </c>
      <c r="B1" s="976"/>
      <c r="C1" s="976"/>
      <c r="D1" s="976"/>
      <c r="E1" s="976"/>
      <c r="F1" s="976"/>
      <c r="G1" s="976"/>
      <c r="H1" s="977"/>
      <c r="J1" s="707">
        <v>60833419.263806254</v>
      </c>
      <c r="K1" s="707">
        <v>58292722.452223897</v>
      </c>
      <c r="L1" s="707">
        <v>57858542.421454467</v>
      </c>
      <c r="M1" s="707">
        <v>53477793.1540052</v>
      </c>
    </row>
    <row r="2" spans="1:17" hidden="1"/>
    <row r="3" spans="1:17" hidden="1">
      <c r="A3" s="707" t="s">
        <v>606</v>
      </c>
    </row>
    <row r="4" spans="1:17" hidden="1">
      <c r="A4" s="723" t="s">
        <v>206</v>
      </c>
      <c r="B4" s="723" t="s">
        <v>207</v>
      </c>
    </row>
    <row r="5" spans="1:17" hidden="1">
      <c r="A5" s="724">
        <v>2019</v>
      </c>
      <c r="B5" s="725">
        <v>22167977.427432101</v>
      </c>
    </row>
    <row r="6" spans="1:17" hidden="1">
      <c r="A6" s="724">
        <v>2020</v>
      </c>
      <c r="B6" s="725">
        <v>21081977.410180453</v>
      </c>
    </row>
    <row r="7" spans="1:17" hidden="1">
      <c r="A7" s="724">
        <v>2021</v>
      </c>
      <c r="B7" s="725">
        <v>21705976.641249217</v>
      </c>
    </row>
    <row r="8" spans="1:17" hidden="1">
      <c r="A8" s="724">
        <v>2022</v>
      </c>
      <c r="B8" s="725">
        <v>21705976.641249217</v>
      </c>
    </row>
    <row r="9" spans="1:17">
      <c r="J9" s="707">
        <v>68552199.566207543</v>
      </c>
      <c r="K9" s="707">
        <v>67818302.754625186</v>
      </c>
      <c r="L9" s="707">
        <v>67610622.723855764</v>
      </c>
      <c r="M9" s="707">
        <v>64567393.456406489</v>
      </c>
    </row>
    <row r="10" spans="1:17">
      <c r="A10" s="726" t="s">
        <v>0</v>
      </c>
      <c r="B10" s="707">
        <v>2.5</v>
      </c>
      <c r="D10" s="767" t="s">
        <v>977</v>
      </c>
    </row>
    <row r="11" spans="1:17" ht="24">
      <c r="A11" s="727" t="s">
        <v>206</v>
      </c>
      <c r="B11" s="727" t="s">
        <v>896</v>
      </c>
      <c r="C11" s="727" t="s">
        <v>967</v>
      </c>
      <c r="D11" s="728" t="s">
        <v>976</v>
      </c>
      <c r="E11" s="729" t="s">
        <v>850</v>
      </c>
      <c r="F11" s="729" t="s">
        <v>852</v>
      </c>
      <c r="G11" s="730" t="s">
        <v>851</v>
      </c>
      <c r="H11" s="729" t="s">
        <v>889</v>
      </c>
    </row>
    <row r="12" spans="1:17">
      <c r="A12" s="731">
        <v>2019</v>
      </c>
      <c r="B12" s="732">
        <v>56938500</v>
      </c>
      <c r="C12" s="733">
        <v>11373699.861950323</v>
      </c>
      <c r="D12" s="732">
        <f>Table1626[[#This Row],[GF Projected Funding]]+Table1626[[#This Row],[Public allocation]]</f>
        <v>68312199.861950323</v>
      </c>
      <c r="E12" s="732">
        <f>'Detailed Budget'!AE137</f>
        <v>36116789.416242927</v>
      </c>
      <c r="F12" s="734">
        <f>Table1626[[#This Row],[Allocation ceiling ]]-Table1626[[#This Row],[NPS Budget]]</f>
        <v>32195410.445707396</v>
      </c>
      <c r="G12" s="735">
        <f>F12/D12</f>
        <v>0.47129810649883835</v>
      </c>
      <c r="L12" s="732" t="s">
        <v>896</v>
      </c>
      <c r="M12" s="732" t="s">
        <v>522</v>
      </c>
      <c r="N12" s="707" t="s">
        <v>4</v>
      </c>
      <c r="O12" s="736" t="s">
        <v>897</v>
      </c>
      <c r="P12" s="736" t="s">
        <v>522</v>
      </c>
    </row>
    <row r="13" spans="1:17">
      <c r="A13" s="731">
        <v>2020</v>
      </c>
      <c r="B13" s="732">
        <v>58745300</v>
      </c>
      <c r="C13" s="733">
        <v>8833003.0503679626</v>
      </c>
      <c r="D13" s="732">
        <f>Table1626[[#This Row],[GF Projected Funding]]+Table1626[[#This Row],[Public allocation]]</f>
        <v>67578303.050367966</v>
      </c>
      <c r="E13" s="732">
        <f>'Detailed Budget'!AF137</f>
        <v>43894326.586391419</v>
      </c>
      <c r="F13" s="734">
        <f>Table1626[[#This Row],[Allocation ceiling ]]-Table1626[[#This Row],[NPS Budget]]</f>
        <v>23683976.463976547</v>
      </c>
      <c r="G13" s="735">
        <f>F13/D13</f>
        <v>0.3504671676399484</v>
      </c>
      <c r="H13" s="737">
        <f>(Table1626[[#This Row],[NPS Budget]]-E12)/E12</f>
        <v>0.21534409054229703</v>
      </c>
      <c r="K13" s="707">
        <v>2019</v>
      </c>
      <c r="L13" s="732">
        <v>52889800</v>
      </c>
      <c r="M13" s="721">
        <v>11373699.861950323</v>
      </c>
      <c r="N13" s="738">
        <f>L13+M13</f>
        <v>64263499.861950323</v>
      </c>
      <c r="O13" s="707">
        <v>49150100</v>
      </c>
      <c r="P13" s="721">
        <v>11373699.861950323</v>
      </c>
      <c r="Q13" s="738">
        <f>O13+P13</f>
        <v>60523799.861950323</v>
      </c>
    </row>
    <row r="14" spans="1:17">
      <c r="A14" s="731">
        <v>2021</v>
      </c>
      <c r="B14" s="732">
        <v>60390400</v>
      </c>
      <c r="C14" s="733">
        <v>6980223.0195985353</v>
      </c>
      <c r="D14" s="732">
        <f>Table1626[[#This Row],[GF Projected Funding]]+Table1626[[#This Row],[Public allocation]]</f>
        <v>67370623.019598529</v>
      </c>
      <c r="E14" s="732">
        <f>'Detailed Budget'!AG137</f>
        <v>47337543.569531143</v>
      </c>
      <c r="F14" s="734">
        <f>Table1626[[#This Row],[Allocation ceiling ]]-Table1626[[#This Row],[NPS Budget]]</f>
        <v>20033079.450067386</v>
      </c>
      <c r="G14" s="735">
        <f>F14/D14</f>
        <v>0.29735630386317846</v>
      </c>
      <c r="H14" s="737">
        <f>(Table1626[[#This Row],[NPS Budget]]-E13)/E13</f>
        <v>7.8443326300106087E-2</v>
      </c>
      <c r="K14" s="707">
        <v>2020</v>
      </c>
      <c r="L14" s="732">
        <v>52889800</v>
      </c>
      <c r="M14" s="721">
        <v>8398003.0503679626</v>
      </c>
      <c r="N14" s="738">
        <f>L14+M14</f>
        <v>61287803.050367966</v>
      </c>
      <c r="O14" s="707">
        <v>50956900</v>
      </c>
      <c r="P14" s="721">
        <v>8833003.0503679626</v>
      </c>
      <c r="Q14" s="738">
        <f>O14+P14</f>
        <v>59789903.050367966</v>
      </c>
    </row>
    <row r="15" spans="1:17">
      <c r="A15" s="739">
        <v>2022</v>
      </c>
      <c r="B15" s="732">
        <v>61727920</v>
      </c>
      <c r="C15" s="740">
        <v>2599473.752149275</v>
      </c>
      <c r="D15" s="732">
        <f>Table1626[[#This Row],[GF Projected Funding]]+Table1626[[#This Row],[Public allocation]]</f>
        <v>64327393.752149276</v>
      </c>
      <c r="E15" s="732">
        <f>'Detailed Budget'!AH137</f>
        <v>48255503.665908352</v>
      </c>
      <c r="F15" s="734">
        <f>Table1626[[#This Row],[Allocation ceiling ]]-Table1626[[#This Row],[NPS Budget]]</f>
        <v>16071890.086240925</v>
      </c>
      <c r="G15" s="741">
        <f>F15/D15</f>
        <v>0.2498451926742942</v>
      </c>
      <c r="H15" s="737">
        <f>(Table1626[[#This Row],[NPS Budget]]-E14)/E14</f>
        <v>1.9391798288579867E-2</v>
      </c>
      <c r="K15" s="707">
        <v>2021</v>
      </c>
      <c r="L15" s="732">
        <v>54308400</v>
      </c>
      <c r="M15" s="721">
        <v>7031223.0195985353</v>
      </c>
      <c r="N15" s="738">
        <f>L15+M15</f>
        <v>61339623.019598536</v>
      </c>
      <c r="O15" s="707">
        <v>52602000</v>
      </c>
      <c r="P15" s="721">
        <v>6980223.0195985353</v>
      </c>
      <c r="Q15" s="738">
        <f>O15+P15</f>
        <v>59582223.019598536</v>
      </c>
    </row>
    <row r="16" spans="1:17">
      <c r="A16" s="742"/>
      <c r="B16" s="743">
        <f>SUM(B12:B15)</f>
        <v>237802120</v>
      </c>
      <c r="C16" s="743">
        <f>SUM(C12:C15)</f>
        <v>29786399.684066098</v>
      </c>
      <c r="D16" s="743">
        <f>SUM(D12:D15)</f>
        <v>267588519.68406612</v>
      </c>
      <c r="E16" s="744">
        <f>E28</f>
        <v>174899163.23807383</v>
      </c>
      <c r="F16" s="744">
        <f>SUM(F12:F15)</f>
        <v>91984356.445992261</v>
      </c>
      <c r="G16" s="745"/>
      <c r="K16" s="707">
        <v>2022</v>
      </c>
      <c r="L16" s="732">
        <v>54308400</v>
      </c>
      <c r="M16" s="722">
        <v>2925595.002149275</v>
      </c>
      <c r="N16" s="738">
        <f>L16+M16</f>
        <v>57233995.002149276</v>
      </c>
      <c r="O16" s="707">
        <v>53939520</v>
      </c>
      <c r="P16" s="722">
        <v>2599473.752149275</v>
      </c>
      <c r="Q16" s="738">
        <f>O16+P16</f>
        <v>56538993.752149276</v>
      </c>
    </row>
    <row r="17" spans="1:17">
      <c r="A17" s="746" t="s">
        <v>606</v>
      </c>
      <c r="B17" s="747">
        <f>B16/2.5</f>
        <v>95120848</v>
      </c>
      <c r="C17" s="747">
        <f>C16/2.5</f>
        <v>11914559.873626439</v>
      </c>
      <c r="D17" s="747">
        <f>D16/2.5</f>
        <v>107035407.87362644</v>
      </c>
      <c r="E17" s="747">
        <f>E16/2.5</f>
        <v>69959665.295229524</v>
      </c>
      <c r="F17" s="747">
        <f>F16/2.5</f>
        <v>36793742.578396901</v>
      </c>
      <c r="G17" s="748"/>
      <c r="H17" s="749"/>
    </row>
    <row r="18" spans="1:17">
      <c r="C18" s="732">
        <f>E16/D16</f>
        <v>0.65361235767727299</v>
      </c>
      <c r="E18" s="721"/>
      <c r="F18" s="721"/>
    </row>
    <row r="20" spans="1:17">
      <c r="A20" s="707" t="s">
        <v>966</v>
      </c>
      <c r="B20" s="750">
        <f>B16/2.5</f>
        <v>95120848</v>
      </c>
      <c r="C20" s="738">
        <f>D16/2.5</f>
        <v>107035407.87362644</v>
      </c>
      <c r="D20" s="738">
        <f>E16/2.5</f>
        <v>69959665.295229524</v>
      </c>
    </row>
    <row r="21" spans="1:17">
      <c r="A21" s="859" t="s">
        <v>1239</v>
      </c>
    </row>
    <row r="22" spans="1:17">
      <c r="A22" s="726" t="s">
        <v>0</v>
      </c>
    </row>
    <row r="23" spans="1:17" ht="36">
      <c r="A23" s="727" t="s">
        <v>206</v>
      </c>
      <c r="B23" s="727" t="s">
        <v>1240</v>
      </c>
      <c r="C23" s="860" t="s">
        <v>967</v>
      </c>
      <c r="D23" s="861" t="s">
        <v>207</v>
      </c>
      <c r="E23" s="729" t="s">
        <v>850</v>
      </c>
      <c r="F23" s="729" t="s">
        <v>852</v>
      </c>
      <c r="G23" s="730" t="s">
        <v>851</v>
      </c>
      <c r="H23" s="729" t="s">
        <v>889</v>
      </c>
    </row>
    <row r="24" spans="1:17">
      <c r="A24" s="731">
        <v>2019</v>
      </c>
      <c r="B24" s="738">
        <v>44041485.826750144</v>
      </c>
      <c r="C24" s="862">
        <v>11802986.122492926</v>
      </c>
      <c r="D24" s="862">
        <f>Table16[[#This Row],[GF Projected Funding]]+Table16[[#This Row],[Total Allocation (from BDD file) - HCV]]</f>
        <v>55844471.949243069</v>
      </c>
      <c r="E24" s="734">
        <f>'Detailed Budget'!N72</f>
        <v>35846789.416242927</v>
      </c>
      <c r="F24" s="734">
        <f>Table16[[#This Row],[Total Allocation (from BDD file) - HCV]]-Table16[[#This Row],[NPS Budget]]</f>
        <v>8194696.410507217</v>
      </c>
      <c r="G24" s="735">
        <f>F24/D24</f>
        <v>0.14674140742086988</v>
      </c>
      <c r="L24" s="732" t="s">
        <v>896</v>
      </c>
      <c r="M24" s="732" t="s">
        <v>522</v>
      </c>
      <c r="N24" s="707" t="s">
        <v>4</v>
      </c>
      <c r="O24" s="732" t="s">
        <v>897</v>
      </c>
      <c r="P24" s="732" t="s">
        <v>522</v>
      </c>
    </row>
    <row r="25" spans="1:17">
      <c r="A25" s="731">
        <v>2020</v>
      </c>
      <c r="B25" s="738">
        <v>46572218.454257213</v>
      </c>
      <c r="C25" s="862">
        <v>8363338.7566264747</v>
      </c>
      <c r="D25" s="862">
        <f>Table16[[#This Row],[GF Projected Funding]]+Table16[[#This Row],[Total Allocation (from BDD file) - HCV]]</f>
        <v>54935557.210883684</v>
      </c>
      <c r="E25" s="734">
        <f>'Detailed Budget'!S72</f>
        <v>43459326.586391427</v>
      </c>
      <c r="F25" s="734">
        <f>Table16[[#This Row],[Total Allocation (from BDD file) - HCV]]-Table16[[#This Row],[NPS Budget]]</f>
        <v>3112891.867865786</v>
      </c>
      <c r="G25" s="735">
        <f>F25/D25</f>
        <v>5.6664426937842516E-2</v>
      </c>
      <c r="H25" s="737">
        <f>(Table16[[#This Row],[NPS Budget]]-E24)/E24</f>
        <v>0.21236315145978177</v>
      </c>
      <c r="K25" s="707">
        <v>2019</v>
      </c>
      <c r="L25" s="732">
        <v>52889800</v>
      </c>
      <c r="M25" s="721">
        <v>11373699.861950323</v>
      </c>
      <c r="N25" s="738">
        <f>L25+M25</f>
        <v>64263499.861950323</v>
      </c>
      <c r="O25" s="707">
        <v>41431319.697598711</v>
      </c>
      <c r="P25" s="721">
        <v>11373699.861950323</v>
      </c>
      <c r="Q25" s="738">
        <f>O25+P25</f>
        <v>52805019.559549034</v>
      </c>
    </row>
    <row r="26" spans="1:17">
      <c r="A26" s="731">
        <v>2021</v>
      </c>
      <c r="B26" s="738">
        <v>47253119.056346118</v>
      </c>
      <c r="C26" s="862">
        <v>6161953.9520889036</v>
      </c>
      <c r="D26" s="862">
        <f>Table16[[#This Row],[GF Projected Funding]]+Table16[[#This Row],[Total Allocation (from BDD file) - HCV]]</f>
        <v>53415073.008435026</v>
      </c>
      <c r="E26" s="734">
        <f>'Detailed Budget'!W72</f>
        <v>47337543.569531143</v>
      </c>
      <c r="F26" s="734">
        <f>Table16[[#This Row],[Total Allocation (from BDD file) - HCV]]-Table16[[#This Row],[NPS Budget]]</f>
        <v>-84424.513185024261</v>
      </c>
      <c r="G26" s="735">
        <f>F26/D26</f>
        <v>-1.5805372609280603E-3</v>
      </c>
      <c r="H26" s="737">
        <f>(Table16[[#This Row],[NPS Budget]]-E25)/E25</f>
        <v>8.9237852671976647E-2</v>
      </c>
      <c r="K26" s="707">
        <v>2020</v>
      </c>
      <c r="L26" s="732">
        <v>52889800</v>
      </c>
      <c r="M26" s="721">
        <v>8398003.0503679626</v>
      </c>
      <c r="N26" s="738">
        <f>L26+M26</f>
        <v>61287803.050367966</v>
      </c>
      <c r="O26" s="707">
        <v>41431319.697598711</v>
      </c>
      <c r="P26" s="721">
        <v>8833003.0503679626</v>
      </c>
      <c r="Q26" s="738">
        <f>O26+P26</f>
        <v>50264322.747966677</v>
      </c>
    </row>
    <row r="27" spans="1:17">
      <c r="A27" s="739">
        <v>2022</v>
      </c>
      <c r="B27" s="738">
        <v>46507731.232161812</v>
      </c>
      <c r="C27" s="862">
        <v>2319999.1659045857</v>
      </c>
      <c r="D27" s="862">
        <f>Table16[[#This Row],[GF Projected Funding]]+Table16[[#This Row],[Total Allocation (from BDD file) - HCV]]</f>
        <v>48827730.398066401</v>
      </c>
      <c r="E27" s="751">
        <f>'Detailed Budget'!AA72</f>
        <v>48255503.665908352</v>
      </c>
      <c r="F27" s="734">
        <f>Table16[[#This Row],[Total Allocation (from BDD file) - HCV]]-Table16[[#This Row],[NPS Budget]]</f>
        <v>-1747772.4337465391</v>
      </c>
      <c r="G27" s="741">
        <f>F27/D27</f>
        <v>-3.5794668715868713E-2</v>
      </c>
      <c r="H27" s="737">
        <f>(Table16[[#This Row],[NPS Budget]]-E26)/E26</f>
        <v>1.9391798288579867E-2</v>
      </c>
      <c r="K27" s="707">
        <v>2021</v>
      </c>
      <c r="L27" s="732">
        <v>54308400</v>
      </c>
      <c r="M27" s="721">
        <v>7031223.0195985353</v>
      </c>
      <c r="N27" s="738">
        <f>L27+M27</f>
        <v>61339623.019598536</v>
      </c>
      <c r="O27" s="707">
        <v>42849919.697598711</v>
      </c>
      <c r="P27" s="721">
        <v>6980223.0195985353</v>
      </c>
      <c r="Q27" s="738">
        <f>O27+P27</f>
        <v>49830142.717197247</v>
      </c>
    </row>
    <row r="28" spans="1:17">
      <c r="A28" s="752"/>
      <c r="B28" s="753">
        <f>SUM(Table16[Total Allocation (from BDD file) - HCV])</f>
        <v>184374554.56951529</v>
      </c>
      <c r="C28" s="863">
        <f>SUM(Table16[GF Projected Funding])</f>
        <v>28648277.997112889</v>
      </c>
      <c r="D28" s="863">
        <f>SUM(Table16[Allocation ceiling])</f>
        <v>213022832.56662816</v>
      </c>
      <c r="E28" s="753">
        <f>SUBTOTAL(109,Table16[NPS Budget])</f>
        <v>174899163.23807383</v>
      </c>
      <c r="F28" s="753">
        <f>SUM(Table16[Gap (GEL)])</f>
        <v>9475391.3314414397</v>
      </c>
      <c r="G28" s="754"/>
      <c r="H28" s="755"/>
      <c r="K28" s="707">
        <v>2022</v>
      </c>
      <c r="L28" s="732">
        <v>54308400</v>
      </c>
      <c r="M28" s="722">
        <v>2925595.002149275</v>
      </c>
      <c r="N28" s="738">
        <f>L28+M28</f>
        <v>57233995.002149276</v>
      </c>
      <c r="O28" s="707">
        <v>42849919.697598711</v>
      </c>
      <c r="P28" s="722">
        <v>2599473.752149275</v>
      </c>
      <c r="Q28" s="738">
        <f>O28+P28</f>
        <v>45449393.449747987</v>
      </c>
    </row>
    <row r="29" spans="1:17">
      <c r="A29" s="746" t="s">
        <v>606</v>
      </c>
      <c r="B29" s="747">
        <f>B28/2.5</f>
        <v>73749821.827806115</v>
      </c>
      <c r="C29" s="864">
        <f>C28/2.5</f>
        <v>11459311.198845156</v>
      </c>
      <c r="D29" s="864">
        <f>D28/2.5</f>
        <v>85209133.026651263</v>
      </c>
      <c r="E29" s="747">
        <f>E28/2.5</f>
        <v>69959665.295229524</v>
      </c>
      <c r="F29" s="747">
        <f>F28/2.5</f>
        <v>3790156.5325765759</v>
      </c>
      <c r="G29" s="748"/>
      <c r="H29" s="749"/>
    </row>
    <row r="30" spans="1:17">
      <c r="C30" s="732"/>
    </row>
    <row r="31" spans="1:17">
      <c r="O31" s="707">
        <v>42849919.697598711</v>
      </c>
      <c r="P31" s="707">
        <v>42849919.697598711</v>
      </c>
    </row>
    <row r="32" spans="1:17" hidden="1">
      <c r="A32" s="707" t="s">
        <v>529</v>
      </c>
    </row>
    <row r="33" spans="1:8" hidden="1">
      <c r="A33" s="707" t="s">
        <v>856</v>
      </c>
      <c r="B33" s="707" t="s">
        <v>55</v>
      </c>
      <c r="C33" s="707" t="s">
        <v>56</v>
      </c>
      <c r="D33" s="707" t="s">
        <v>57</v>
      </c>
      <c r="E33" s="707" t="s">
        <v>58</v>
      </c>
      <c r="F33" s="707" t="s">
        <v>4</v>
      </c>
      <c r="G33" s="707" t="s">
        <v>857</v>
      </c>
      <c r="H33" s="707" t="s">
        <v>858</v>
      </c>
    </row>
    <row r="34" spans="1:8" hidden="1">
      <c r="A34" s="567" t="s">
        <v>853</v>
      </c>
      <c r="B34" s="738">
        <f>'Detailed Budget'!N10</f>
        <v>20207397.541242927</v>
      </c>
      <c r="C34" s="738">
        <f>'Detailed Budget'!S10</f>
        <v>22221508.161391426</v>
      </c>
      <c r="D34" s="738">
        <f>'Detailed Budget'!W10</f>
        <v>23161238.419531144</v>
      </c>
      <c r="E34" s="738">
        <f>'Detailed Budget'!AA10</f>
        <v>23946719.165908352</v>
      </c>
      <c r="F34" s="756">
        <f>SUM(Table17[[#This Row],[2019]:[2022]])</f>
        <v>89536863.288073838</v>
      </c>
      <c r="G34" s="737">
        <f>Table17[[#This Row],[Total]]/$F$38</f>
        <v>0.51193420042951099</v>
      </c>
      <c r="H34" s="737">
        <f>Table17[[#This Row],[2019]]/$B$38</f>
        <v>0.56371568752225643</v>
      </c>
    </row>
    <row r="35" spans="1:8" hidden="1">
      <c r="A35" s="567" t="s">
        <v>854</v>
      </c>
      <c r="B35" s="738">
        <f>'Detailed Budget'!N30</f>
        <v>13744809.375</v>
      </c>
      <c r="C35" s="738">
        <f>'Detailed Budget'!S30</f>
        <v>19738723.425000001</v>
      </c>
      <c r="D35" s="738">
        <f>'Detailed Budget'!W30</f>
        <v>22447235.149999999</v>
      </c>
      <c r="E35" s="738">
        <f>'Detailed Budget'!AA30</f>
        <v>22885214.5</v>
      </c>
      <c r="F35" s="756">
        <f>SUM(Table17[[#This Row],[2019]:[2022]])</f>
        <v>78815982.450000003</v>
      </c>
      <c r="G35" s="737">
        <f>Table17[[#This Row],[Total]]/$F$38</f>
        <v>0.45063670397733807</v>
      </c>
      <c r="H35" s="737">
        <f>Table17[[#This Row],[2019]]/$B$38</f>
        <v>0.38343208970262593</v>
      </c>
    </row>
    <row r="36" spans="1:8" hidden="1">
      <c r="A36" s="567" t="s">
        <v>855</v>
      </c>
      <c r="B36" s="738">
        <f>'Detailed Budget'!N48</f>
        <v>1094582.5</v>
      </c>
      <c r="C36" s="738">
        <f>'Detailed Budget'!S48</f>
        <v>699095</v>
      </c>
      <c r="D36" s="738">
        <f>'Detailed Budget'!W48</f>
        <v>929070</v>
      </c>
      <c r="E36" s="738">
        <f>'Detailed Budget'!AA48</f>
        <v>1023570</v>
      </c>
      <c r="F36" s="756">
        <f>SUM(Table17[[#This Row],[2019]:[2022]])</f>
        <v>3746317.5</v>
      </c>
      <c r="G36" s="737">
        <f>Table17[[#This Row],[Total]]/$F$38</f>
        <v>2.1419870916709244E-2</v>
      </c>
      <c r="H36" s="737">
        <f>Table17[[#This Row],[2019]]/$B$38</f>
        <v>3.0535021903635863E-2</v>
      </c>
    </row>
    <row r="37" spans="1:8" hidden="1">
      <c r="A37" s="567" t="s">
        <v>840</v>
      </c>
      <c r="B37" s="738">
        <f>'Detailed Budget'!N71</f>
        <v>800000</v>
      </c>
      <c r="C37" s="738">
        <f>'Detailed Budget'!S71</f>
        <v>800000</v>
      </c>
      <c r="D37" s="738">
        <f>'Detailed Budget'!W71</f>
        <v>800000</v>
      </c>
      <c r="E37" s="738">
        <f>'Detailed Budget'!AA71</f>
        <v>400000</v>
      </c>
      <c r="F37" s="756">
        <f>SUM(Table17[[#This Row],[2019]:[2022]])</f>
        <v>2800000</v>
      </c>
      <c r="G37" s="737">
        <f>Table17[[#This Row],[Total]]/$F$38</f>
        <v>1.6009224676441836E-2</v>
      </c>
      <c r="H37" s="737">
        <f>Table17[[#This Row],[2019]]/$B$38</f>
        <v>2.2317200871481768E-2</v>
      </c>
    </row>
    <row r="38" spans="1:8" hidden="1">
      <c r="A38" s="757" t="s">
        <v>4</v>
      </c>
      <c r="B38" s="758">
        <f>SUM(B34:B37)</f>
        <v>35846789.416242927</v>
      </c>
      <c r="C38" s="758">
        <f>SUM(C34:C37)</f>
        <v>43459326.586391427</v>
      </c>
      <c r="D38" s="758">
        <f>SUM(D34:D37)</f>
        <v>47337543.569531143</v>
      </c>
      <c r="E38" s="758">
        <f>SUM(E34:E37)</f>
        <v>48255503.665908352</v>
      </c>
      <c r="F38" s="758">
        <f>SUM(Table17[[#This Row],[2019]:[2022]])</f>
        <v>174899163.23807383</v>
      </c>
      <c r="G38" s="737">
        <f>Table17[[#This Row],[Total]]/$F$38</f>
        <v>1</v>
      </c>
      <c r="H38" s="737">
        <f>Table17[[#This Row],[2019]]/$B$38</f>
        <v>1</v>
      </c>
    </row>
    <row r="39" spans="1:8" hidden="1"/>
    <row r="40" spans="1:8" hidden="1"/>
    <row r="41" spans="1:8" hidden="1"/>
    <row r="42" spans="1:8" hidden="1"/>
    <row r="43" spans="1:8" hidden="1">
      <c r="A43" s="567" t="s">
        <v>859</v>
      </c>
    </row>
    <row r="44" spans="1:8" hidden="1">
      <c r="A44" s="707" t="s">
        <v>861</v>
      </c>
      <c r="B44" s="707" t="s">
        <v>862</v>
      </c>
    </row>
    <row r="45" spans="1:8" hidden="1">
      <c r="A45" s="707" t="s">
        <v>521</v>
      </c>
      <c r="B45" s="738">
        <f>'Detailed Budget'!O72+'Detailed Budget'!T72+'Detailed Budget'!X72</f>
        <v>98433307.740957201</v>
      </c>
    </row>
    <row r="46" spans="1:8" hidden="1">
      <c r="A46" s="707" t="s">
        <v>860</v>
      </c>
      <c r="B46" s="738">
        <f>'Detailed Budget'!R72+'Detailed Budget'!U72+'Detailed Budget'!Y72</f>
        <v>21062094.06058684</v>
      </c>
    </row>
    <row r="47" spans="1:8" hidden="1">
      <c r="A47" s="707" t="s">
        <v>845</v>
      </c>
      <c r="B47" s="738">
        <f>'Detailed Budget'!Z72+'Detailed Budget'!V72+'Detailed Budget'!Q72</f>
        <v>2587073</v>
      </c>
    </row>
    <row r="48" spans="1:8" hidden="1">
      <c r="A48" s="707" t="s">
        <v>4</v>
      </c>
      <c r="B48" s="738">
        <f>SUM(B45:B47)</f>
        <v>122082474.80154404</v>
      </c>
    </row>
    <row r="49" spans="1:16362" hidden="1"/>
    <row r="50" spans="1:16362" hidden="1"/>
    <row r="51" spans="1:16362" hidden="1"/>
    <row r="52" spans="1:16362" hidden="1"/>
    <row r="53" spans="1:16362" hidden="1">
      <c r="C53" s="707">
        <v>1000</v>
      </c>
    </row>
    <row r="54" spans="1:16362" hidden="1"/>
    <row r="55" spans="1:16362" hidden="1"/>
    <row r="56" spans="1:16362" hidden="1"/>
    <row r="57" spans="1:16362" hidden="1"/>
    <row r="58" spans="1:16362" hidden="1"/>
    <row r="59" spans="1:16362" hidden="1"/>
    <row r="60" spans="1:16362" hidden="1"/>
    <row r="61" spans="1:16362" hidden="1">
      <c r="B61" s="707" t="s">
        <v>4</v>
      </c>
      <c r="C61" s="707" t="s">
        <v>898</v>
      </c>
      <c r="D61" s="707" t="s">
        <v>899</v>
      </c>
      <c r="E61" s="707" t="s">
        <v>845</v>
      </c>
      <c r="F61" s="707" t="s">
        <v>900</v>
      </c>
    </row>
    <row r="62" spans="1:16362" s="763" customFormat="1" ht="12.75" hidden="1" thickBot="1">
      <c r="A62" s="759">
        <v>2019</v>
      </c>
      <c r="B62" s="760">
        <f>'Detailed Budget'!N72</f>
        <v>35846789.416242927</v>
      </c>
      <c r="C62" s="761">
        <f>'Detailed Budget'!O72</f>
        <v>23968843.293749999</v>
      </c>
      <c r="D62" s="761">
        <f>'Detailed Budget'!P72</f>
        <v>11802986.122492926</v>
      </c>
      <c r="E62" s="761">
        <f>'Detailed Budget'!Q72</f>
        <v>344960</v>
      </c>
      <c r="F62" s="762">
        <f>'Detailed Budget'!R72</f>
        <v>6536801.3518714635</v>
      </c>
      <c r="S62" s="763">
        <f>'Detailed Budget'!AE72</f>
        <v>174899163.23807383</v>
      </c>
      <c r="T62" s="763">
        <f>'Detailed Budget'!AF72</f>
        <v>142912991.15971094</v>
      </c>
      <c r="U62" s="763">
        <f>'Detailed Budget'!AG72</f>
        <v>28648277.997112889</v>
      </c>
      <c r="V62" s="763">
        <f>'Detailed Budget'!AH72</f>
        <v>4042894.0812499998</v>
      </c>
      <c r="W62" s="763">
        <f>'Detailed Budget'!AI72</f>
        <v>0</v>
      </c>
      <c r="X62" s="763">
        <f>'Detailed Budget'!AJ72</f>
        <v>0</v>
      </c>
      <c r="Y62" s="763">
        <f>'Detailed Budget'!AK72</f>
        <v>0</v>
      </c>
      <c r="Z62" s="763">
        <f>'Detailed Budget'!AL72</f>
        <v>0</v>
      </c>
      <c r="AA62" s="763">
        <f>'Detailed Budget'!AM72</f>
        <v>0</v>
      </c>
      <c r="AB62" s="763">
        <f>'Detailed Budget'!AN72</f>
        <v>0</v>
      </c>
      <c r="AC62" s="763">
        <f>'Detailed Budget'!AO72</f>
        <v>0</v>
      </c>
      <c r="AD62" s="763">
        <f>'Detailed Budget'!AP72</f>
        <v>0</v>
      </c>
      <c r="AE62" s="763">
        <f>'Detailed Budget'!AQ72</f>
        <v>0</v>
      </c>
      <c r="AF62" s="763">
        <f>'Detailed Budget'!AR72</f>
        <v>0</v>
      </c>
      <c r="AG62" s="763">
        <f>'Detailed Budget'!AS72</f>
        <v>0</v>
      </c>
      <c r="AH62" s="763">
        <f>'Detailed Budget'!AT72</f>
        <v>0</v>
      </c>
      <c r="AI62" s="763">
        <f>'Detailed Budget'!AU72</f>
        <v>0</v>
      </c>
      <c r="AJ62" s="763">
        <f>'Detailed Budget'!AV72</f>
        <v>0</v>
      </c>
      <c r="AK62" s="763">
        <f>'Detailed Budget'!AW72</f>
        <v>0</v>
      </c>
      <c r="AL62" s="763">
        <f>'Detailed Budget'!AX72</f>
        <v>0</v>
      </c>
      <c r="AM62" s="763">
        <f>'Detailed Budget'!AY72</f>
        <v>0</v>
      </c>
      <c r="AN62" s="763">
        <f>'Detailed Budget'!AZ72</f>
        <v>0</v>
      </c>
      <c r="AO62" s="763">
        <f>'Detailed Budget'!BA72</f>
        <v>0</v>
      </c>
      <c r="AP62" s="763">
        <f>'Detailed Budget'!BB72</f>
        <v>0</v>
      </c>
      <c r="AQ62" s="763">
        <f>'Detailed Budget'!BC72</f>
        <v>0</v>
      </c>
      <c r="AR62" s="763">
        <f>'Detailed Budget'!BD72</f>
        <v>0</v>
      </c>
      <c r="AS62" s="763">
        <f>'Detailed Budget'!BE72</f>
        <v>0</v>
      </c>
      <c r="AT62" s="763">
        <f>'Detailed Budget'!BF72</f>
        <v>0</v>
      </c>
      <c r="AU62" s="763">
        <f>'Detailed Budget'!BG72</f>
        <v>0</v>
      </c>
      <c r="AV62" s="763">
        <f>'Detailed Budget'!BH72</f>
        <v>0</v>
      </c>
      <c r="AW62" s="763">
        <f>'Detailed Budget'!BI72</f>
        <v>0</v>
      </c>
      <c r="AX62" s="763">
        <f>'Detailed Budget'!BJ72</f>
        <v>0</v>
      </c>
      <c r="AY62" s="763">
        <f>'Detailed Budget'!BK72</f>
        <v>0</v>
      </c>
      <c r="AZ62" s="763">
        <f>'Detailed Budget'!BL72</f>
        <v>0</v>
      </c>
      <c r="BA62" s="763">
        <f>'Detailed Budget'!BM72</f>
        <v>0</v>
      </c>
      <c r="BB62" s="763">
        <f>'Detailed Budget'!BN72</f>
        <v>0</v>
      </c>
      <c r="BC62" s="763">
        <f>'Detailed Budget'!BO72</f>
        <v>0</v>
      </c>
      <c r="BD62" s="763">
        <f>'Detailed Budget'!BP72</f>
        <v>0</v>
      </c>
      <c r="BE62" s="763">
        <f>'Detailed Budget'!BQ72</f>
        <v>0</v>
      </c>
      <c r="BF62" s="763">
        <f>'Detailed Budget'!BR72</f>
        <v>0</v>
      </c>
      <c r="BG62" s="763">
        <f>'Detailed Budget'!BS72</f>
        <v>0</v>
      </c>
      <c r="BH62" s="763">
        <f>'Detailed Budget'!BT72</f>
        <v>0</v>
      </c>
      <c r="BI62" s="763">
        <f>'Detailed Budget'!BU72</f>
        <v>0</v>
      </c>
      <c r="BJ62" s="763">
        <f>'Detailed Budget'!BV72</f>
        <v>0</v>
      </c>
      <c r="BK62" s="763">
        <f>'Detailed Budget'!BW72</f>
        <v>0</v>
      </c>
      <c r="BL62" s="763">
        <f>'Detailed Budget'!BX72</f>
        <v>0</v>
      </c>
      <c r="BM62" s="763">
        <f>'Detailed Budget'!BY72</f>
        <v>0</v>
      </c>
      <c r="BN62" s="763">
        <f>'Detailed Budget'!BZ72</f>
        <v>0</v>
      </c>
      <c r="BO62" s="763">
        <f>'Detailed Budget'!CA72</f>
        <v>0</v>
      </c>
      <c r="BP62" s="763">
        <f>'Detailed Budget'!CB72</f>
        <v>0</v>
      </c>
      <c r="BQ62" s="763">
        <f>'Detailed Budget'!CC72</f>
        <v>0</v>
      </c>
      <c r="BR62" s="763">
        <f>'Detailed Budget'!CD72</f>
        <v>0</v>
      </c>
      <c r="BS62" s="763">
        <f>'Detailed Budget'!CE72</f>
        <v>0</v>
      </c>
      <c r="BT62" s="763">
        <f>'Detailed Budget'!CF72</f>
        <v>0</v>
      </c>
      <c r="BU62" s="763">
        <f>'Detailed Budget'!CG72</f>
        <v>0</v>
      </c>
      <c r="BV62" s="763">
        <f>'Detailed Budget'!CH72</f>
        <v>0</v>
      </c>
      <c r="BW62" s="763">
        <f>'Detailed Budget'!CI72</f>
        <v>0</v>
      </c>
      <c r="BX62" s="763">
        <f>'Detailed Budget'!CJ72</f>
        <v>0</v>
      </c>
      <c r="BY62" s="763">
        <f>'Detailed Budget'!CK72</f>
        <v>0</v>
      </c>
      <c r="BZ62" s="763">
        <f>'Detailed Budget'!CL72</f>
        <v>0</v>
      </c>
      <c r="CA62" s="763">
        <f>'Detailed Budget'!CM72</f>
        <v>0</v>
      </c>
      <c r="CB62" s="763">
        <f>'Detailed Budget'!CN72</f>
        <v>0</v>
      </c>
      <c r="CC62" s="763">
        <f>'Detailed Budget'!CO72</f>
        <v>0</v>
      </c>
      <c r="CD62" s="763">
        <f>'Detailed Budget'!CP72</f>
        <v>0</v>
      </c>
      <c r="CE62" s="763">
        <f>'Detailed Budget'!CQ72</f>
        <v>0</v>
      </c>
      <c r="CF62" s="763">
        <f>'Detailed Budget'!CR72</f>
        <v>0</v>
      </c>
      <c r="CG62" s="763">
        <f>'Detailed Budget'!CS72</f>
        <v>0</v>
      </c>
      <c r="CH62" s="763">
        <f>'Detailed Budget'!CT72</f>
        <v>0</v>
      </c>
      <c r="CI62" s="763">
        <f>'Detailed Budget'!CU72</f>
        <v>0</v>
      </c>
      <c r="CJ62" s="763">
        <f>'Detailed Budget'!CV72</f>
        <v>0</v>
      </c>
      <c r="CK62" s="763">
        <f>'Detailed Budget'!CW72</f>
        <v>0</v>
      </c>
      <c r="CL62" s="763">
        <f>'Detailed Budget'!CX72</f>
        <v>0</v>
      </c>
      <c r="CM62" s="763">
        <f>'Detailed Budget'!CY72</f>
        <v>0</v>
      </c>
      <c r="CN62" s="763">
        <f>'Detailed Budget'!CZ72</f>
        <v>0</v>
      </c>
      <c r="CO62" s="763">
        <f>'Detailed Budget'!DA72</f>
        <v>0</v>
      </c>
      <c r="CP62" s="763">
        <f>'Detailed Budget'!DB72</f>
        <v>0</v>
      </c>
      <c r="CQ62" s="763">
        <f>'Detailed Budget'!DC72</f>
        <v>0</v>
      </c>
      <c r="CR62" s="763">
        <f>'Detailed Budget'!DD72</f>
        <v>0</v>
      </c>
      <c r="CS62" s="763">
        <f>'Detailed Budget'!DE72</f>
        <v>0</v>
      </c>
      <c r="CT62" s="763">
        <f>'Detailed Budget'!DF72</f>
        <v>0</v>
      </c>
      <c r="CU62" s="763">
        <f>'Detailed Budget'!DG72</f>
        <v>0</v>
      </c>
      <c r="CV62" s="763">
        <f>'Detailed Budget'!DH72</f>
        <v>0</v>
      </c>
      <c r="CW62" s="763">
        <f>'Detailed Budget'!DI72</f>
        <v>0</v>
      </c>
      <c r="CX62" s="763">
        <f>'Detailed Budget'!DJ72</f>
        <v>0</v>
      </c>
      <c r="CY62" s="763">
        <f>'Detailed Budget'!DK72</f>
        <v>0</v>
      </c>
      <c r="CZ62" s="763">
        <f>'Detailed Budget'!DL72</f>
        <v>0</v>
      </c>
      <c r="DA62" s="763">
        <f>'Detailed Budget'!DM72</f>
        <v>0</v>
      </c>
      <c r="DB62" s="763">
        <f>'Detailed Budget'!DN72</f>
        <v>0</v>
      </c>
      <c r="DC62" s="763">
        <f>'Detailed Budget'!DO72</f>
        <v>0</v>
      </c>
      <c r="DD62" s="763">
        <f>'Detailed Budget'!DP72</f>
        <v>0</v>
      </c>
      <c r="DE62" s="763">
        <f>'Detailed Budget'!DQ72</f>
        <v>0</v>
      </c>
      <c r="DF62" s="763">
        <f>'Detailed Budget'!DR72</f>
        <v>0</v>
      </c>
      <c r="DG62" s="763">
        <f>'Detailed Budget'!DS72</f>
        <v>0</v>
      </c>
      <c r="DH62" s="763">
        <f>'Detailed Budget'!DT72</f>
        <v>0</v>
      </c>
      <c r="DI62" s="763">
        <f>'Detailed Budget'!DU72</f>
        <v>0</v>
      </c>
      <c r="DJ62" s="763">
        <f>'Detailed Budget'!DV72</f>
        <v>0</v>
      </c>
      <c r="DK62" s="763">
        <f>'Detailed Budget'!DW72</f>
        <v>0</v>
      </c>
      <c r="DL62" s="763">
        <f>'Detailed Budget'!DX72</f>
        <v>0</v>
      </c>
      <c r="DM62" s="763">
        <f>'Detailed Budget'!DY72</f>
        <v>0</v>
      </c>
      <c r="DN62" s="763">
        <f>'Detailed Budget'!DZ72</f>
        <v>0</v>
      </c>
      <c r="DO62" s="763">
        <f>'Detailed Budget'!EA72</f>
        <v>0</v>
      </c>
      <c r="DP62" s="763">
        <f>'Detailed Budget'!EB72</f>
        <v>0</v>
      </c>
      <c r="DQ62" s="763">
        <f>'Detailed Budget'!EC72</f>
        <v>0</v>
      </c>
      <c r="DR62" s="763">
        <f>'Detailed Budget'!ED72</f>
        <v>0</v>
      </c>
      <c r="DS62" s="763">
        <f>'Detailed Budget'!EE72</f>
        <v>0</v>
      </c>
      <c r="DT62" s="763">
        <f>'Detailed Budget'!EF72</f>
        <v>0</v>
      </c>
      <c r="DU62" s="763">
        <f>'Detailed Budget'!EG72</f>
        <v>0</v>
      </c>
      <c r="DV62" s="763">
        <f>'Detailed Budget'!EH72</f>
        <v>0</v>
      </c>
      <c r="DW62" s="763">
        <f>'Detailed Budget'!EI72</f>
        <v>0</v>
      </c>
      <c r="DX62" s="763">
        <f>'Detailed Budget'!EJ72</f>
        <v>0</v>
      </c>
      <c r="DY62" s="763">
        <f>'Detailed Budget'!EK72</f>
        <v>0</v>
      </c>
      <c r="DZ62" s="763">
        <f>'Detailed Budget'!EL72</f>
        <v>0</v>
      </c>
      <c r="EA62" s="763">
        <f>'Detailed Budget'!EM72</f>
        <v>0</v>
      </c>
      <c r="EB62" s="763">
        <f>'Detailed Budget'!EN72</f>
        <v>0</v>
      </c>
      <c r="EC62" s="763">
        <f>'Detailed Budget'!EO72</f>
        <v>0</v>
      </c>
      <c r="ED62" s="763">
        <f>'Detailed Budget'!EP72</f>
        <v>0</v>
      </c>
      <c r="EE62" s="763">
        <f>'Detailed Budget'!EQ72</f>
        <v>0</v>
      </c>
      <c r="EF62" s="763">
        <f>'Detailed Budget'!ER72</f>
        <v>0</v>
      </c>
      <c r="EG62" s="763">
        <f>'Detailed Budget'!ES72</f>
        <v>0</v>
      </c>
      <c r="EH62" s="763">
        <f>'Detailed Budget'!ET72</f>
        <v>0</v>
      </c>
      <c r="EI62" s="763">
        <f>'Detailed Budget'!EU72</f>
        <v>0</v>
      </c>
      <c r="EJ62" s="763">
        <f>'Detailed Budget'!EV72</f>
        <v>0</v>
      </c>
      <c r="EK62" s="763">
        <f>'Detailed Budget'!EW72</f>
        <v>0</v>
      </c>
      <c r="EL62" s="763">
        <f>'Detailed Budget'!EX72</f>
        <v>0</v>
      </c>
      <c r="EM62" s="763">
        <f>'Detailed Budget'!EY72</f>
        <v>0</v>
      </c>
      <c r="EN62" s="763">
        <f>'Detailed Budget'!EZ72</f>
        <v>0</v>
      </c>
      <c r="EO62" s="763">
        <f>'Detailed Budget'!FA72</f>
        <v>0</v>
      </c>
      <c r="EP62" s="763">
        <f>'Detailed Budget'!FB72</f>
        <v>0</v>
      </c>
      <c r="EQ62" s="763">
        <f>'Detailed Budget'!FC72</f>
        <v>0</v>
      </c>
      <c r="ER62" s="763">
        <f>'Detailed Budget'!FD72</f>
        <v>0</v>
      </c>
      <c r="ES62" s="763">
        <f>'Detailed Budget'!FE72</f>
        <v>0</v>
      </c>
      <c r="ET62" s="763">
        <f>'Detailed Budget'!FF72</f>
        <v>0</v>
      </c>
      <c r="EU62" s="763">
        <f>'Detailed Budget'!FG72</f>
        <v>0</v>
      </c>
      <c r="EV62" s="763">
        <f>'Detailed Budget'!FH72</f>
        <v>0</v>
      </c>
      <c r="EW62" s="763">
        <f>'Detailed Budget'!FI72</f>
        <v>0</v>
      </c>
      <c r="EX62" s="763">
        <f>'Detailed Budget'!FJ72</f>
        <v>0</v>
      </c>
      <c r="EY62" s="763">
        <f>'Detailed Budget'!FK72</f>
        <v>0</v>
      </c>
      <c r="EZ62" s="763">
        <f>'Detailed Budget'!FL72</f>
        <v>0</v>
      </c>
      <c r="FA62" s="763">
        <f>'Detailed Budget'!FM72</f>
        <v>0</v>
      </c>
      <c r="FB62" s="763">
        <f>'Detailed Budget'!FN72</f>
        <v>0</v>
      </c>
      <c r="FC62" s="763">
        <f>'Detailed Budget'!FO72</f>
        <v>0</v>
      </c>
      <c r="FD62" s="763">
        <f>'Detailed Budget'!FP72</f>
        <v>0</v>
      </c>
      <c r="FE62" s="763">
        <f>'Detailed Budget'!FQ72</f>
        <v>0</v>
      </c>
      <c r="FF62" s="763">
        <f>'Detailed Budget'!FR72</f>
        <v>0</v>
      </c>
      <c r="FG62" s="763">
        <f>'Detailed Budget'!FS72</f>
        <v>0</v>
      </c>
      <c r="FH62" s="763">
        <f>'Detailed Budget'!FT72</f>
        <v>0</v>
      </c>
      <c r="FI62" s="763">
        <f>'Detailed Budget'!FU72</f>
        <v>0</v>
      </c>
      <c r="FJ62" s="763">
        <f>'Detailed Budget'!FV72</f>
        <v>0</v>
      </c>
      <c r="FK62" s="763">
        <f>'Detailed Budget'!FW72</f>
        <v>0</v>
      </c>
      <c r="FL62" s="763">
        <f>'Detailed Budget'!FX72</f>
        <v>0</v>
      </c>
      <c r="FM62" s="763">
        <f>'Detailed Budget'!FY72</f>
        <v>0</v>
      </c>
      <c r="FN62" s="763">
        <f>'Detailed Budget'!FZ72</f>
        <v>0</v>
      </c>
      <c r="FO62" s="763">
        <f>'Detailed Budget'!GA72</f>
        <v>0</v>
      </c>
      <c r="FP62" s="763">
        <f>'Detailed Budget'!GB72</f>
        <v>0</v>
      </c>
      <c r="FQ62" s="763">
        <f>'Detailed Budget'!GC72</f>
        <v>0</v>
      </c>
      <c r="FR62" s="763">
        <f>'Detailed Budget'!GD72</f>
        <v>0</v>
      </c>
      <c r="FS62" s="763">
        <f>'Detailed Budget'!GE72</f>
        <v>0</v>
      </c>
      <c r="FT62" s="763">
        <f>'Detailed Budget'!GF72</f>
        <v>0</v>
      </c>
      <c r="FU62" s="763">
        <f>'Detailed Budget'!GG72</f>
        <v>0</v>
      </c>
      <c r="FV62" s="763">
        <f>'Detailed Budget'!GH72</f>
        <v>0</v>
      </c>
      <c r="FW62" s="763">
        <f>'Detailed Budget'!GI72</f>
        <v>0</v>
      </c>
      <c r="FX62" s="763">
        <f>'Detailed Budget'!GJ72</f>
        <v>0</v>
      </c>
      <c r="FY62" s="763">
        <f>'Detailed Budget'!GK72</f>
        <v>0</v>
      </c>
      <c r="FZ62" s="763">
        <f>'Detailed Budget'!GL72</f>
        <v>0</v>
      </c>
      <c r="GA62" s="763">
        <f>'Detailed Budget'!GM72</f>
        <v>0</v>
      </c>
      <c r="GB62" s="763">
        <f>'Detailed Budget'!GN72</f>
        <v>0</v>
      </c>
      <c r="GC62" s="763">
        <f>'Detailed Budget'!GO72</f>
        <v>0</v>
      </c>
      <c r="GD62" s="763">
        <f>'Detailed Budget'!GP72</f>
        <v>0</v>
      </c>
      <c r="GE62" s="763">
        <f>'Detailed Budget'!GQ72</f>
        <v>0</v>
      </c>
      <c r="GF62" s="763">
        <f>'Detailed Budget'!GR72</f>
        <v>0</v>
      </c>
      <c r="GG62" s="763">
        <f>'Detailed Budget'!GS72</f>
        <v>0</v>
      </c>
      <c r="GH62" s="763">
        <f>'Detailed Budget'!GT72</f>
        <v>0</v>
      </c>
      <c r="GI62" s="763">
        <f>'Detailed Budget'!GU72</f>
        <v>0</v>
      </c>
      <c r="GJ62" s="763">
        <f>'Detailed Budget'!GV72</f>
        <v>0</v>
      </c>
      <c r="GK62" s="763">
        <f>'Detailed Budget'!GW72</f>
        <v>0</v>
      </c>
      <c r="GL62" s="763">
        <f>'Detailed Budget'!GX72</f>
        <v>0</v>
      </c>
      <c r="GM62" s="763">
        <f>'Detailed Budget'!GY72</f>
        <v>0</v>
      </c>
      <c r="GN62" s="763">
        <f>'Detailed Budget'!GZ72</f>
        <v>0</v>
      </c>
      <c r="GO62" s="763">
        <f>'Detailed Budget'!HA72</f>
        <v>0</v>
      </c>
      <c r="GP62" s="763">
        <f>'Detailed Budget'!HB72</f>
        <v>0</v>
      </c>
      <c r="GQ62" s="763">
        <f>'Detailed Budget'!HC72</f>
        <v>0</v>
      </c>
      <c r="GR62" s="763">
        <f>'Detailed Budget'!HD72</f>
        <v>0</v>
      </c>
      <c r="GS62" s="763">
        <f>'Detailed Budget'!HE72</f>
        <v>0</v>
      </c>
      <c r="GT62" s="763">
        <f>'Detailed Budget'!HF72</f>
        <v>0</v>
      </c>
      <c r="GU62" s="763">
        <f>'Detailed Budget'!HG72</f>
        <v>0</v>
      </c>
      <c r="GV62" s="763">
        <f>'Detailed Budget'!HH72</f>
        <v>0</v>
      </c>
      <c r="GW62" s="763">
        <f>'Detailed Budget'!HI72</f>
        <v>0</v>
      </c>
      <c r="GX62" s="763">
        <f>'Detailed Budget'!HJ72</f>
        <v>0</v>
      </c>
      <c r="GY62" s="763">
        <f>'Detailed Budget'!HK72</f>
        <v>0</v>
      </c>
      <c r="GZ62" s="763">
        <f>'Detailed Budget'!HL72</f>
        <v>0</v>
      </c>
      <c r="HA62" s="763">
        <f>'Detailed Budget'!HM72</f>
        <v>0</v>
      </c>
      <c r="HB62" s="763">
        <f>'Detailed Budget'!HN72</f>
        <v>0</v>
      </c>
      <c r="HC62" s="763">
        <f>'Detailed Budget'!HO72</f>
        <v>0</v>
      </c>
      <c r="HD62" s="763">
        <f>'Detailed Budget'!HP72</f>
        <v>0</v>
      </c>
      <c r="HE62" s="763">
        <f>'Detailed Budget'!HQ72</f>
        <v>0</v>
      </c>
      <c r="HF62" s="763">
        <f>'Detailed Budget'!HR72</f>
        <v>0</v>
      </c>
      <c r="HG62" s="763">
        <f>'Detailed Budget'!HS72</f>
        <v>0</v>
      </c>
      <c r="HH62" s="763">
        <f>'Detailed Budget'!HT72</f>
        <v>0</v>
      </c>
      <c r="HI62" s="763">
        <f>'Detailed Budget'!HU72</f>
        <v>0</v>
      </c>
      <c r="HJ62" s="763">
        <f>'Detailed Budget'!HV72</f>
        <v>0</v>
      </c>
      <c r="HK62" s="763">
        <f>'Detailed Budget'!HW72</f>
        <v>0</v>
      </c>
      <c r="HL62" s="763">
        <f>'Detailed Budget'!HX72</f>
        <v>0</v>
      </c>
      <c r="HM62" s="763">
        <f>'Detailed Budget'!HY72</f>
        <v>0</v>
      </c>
      <c r="HN62" s="763">
        <f>'Detailed Budget'!HZ72</f>
        <v>0</v>
      </c>
      <c r="HO62" s="763">
        <f>'Detailed Budget'!IA72</f>
        <v>0</v>
      </c>
      <c r="HP62" s="763">
        <f>'Detailed Budget'!IB72</f>
        <v>0</v>
      </c>
      <c r="HQ62" s="763">
        <f>'Detailed Budget'!IC72</f>
        <v>0</v>
      </c>
      <c r="HR62" s="763">
        <f>'Detailed Budget'!ID72</f>
        <v>0</v>
      </c>
      <c r="HS62" s="763">
        <f>'Detailed Budget'!IE72</f>
        <v>0</v>
      </c>
      <c r="HT62" s="763">
        <f>'Detailed Budget'!IF72</f>
        <v>0</v>
      </c>
      <c r="HU62" s="763">
        <f>'Detailed Budget'!IG72</f>
        <v>0</v>
      </c>
      <c r="HV62" s="763">
        <f>'Detailed Budget'!IH72</f>
        <v>0</v>
      </c>
      <c r="HW62" s="763">
        <f>'Detailed Budget'!II72</f>
        <v>0</v>
      </c>
      <c r="HX62" s="763">
        <f>'Detailed Budget'!IJ72</f>
        <v>0</v>
      </c>
      <c r="HY62" s="763">
        <f>'Detailed Budget'!IK72</f>
        <v>0</v>
      </c>
      <c r="HZ62" s="763">
        <f>'Detailed Budget'!IL72</f>
        <v>0</v>
      </c>
      <c r="IA62" s="763">
        <f>'Detailed Budget'!IM72</f>
        <v>0</v>
      </c>
      <c r="IB62" s="763">
        <f>'Detailed Budget'!IN72</f>
        <v>0</v>
      </c>
      <c r="IC62" s="763">
        <f>'Detailed Budget'!IO72</f>
        <v>0</v>
      </c>
      <c r="ID62" s="763">
        <f>'Detailed Budget'!IP72</f>
        <v>0</v>
      </c>
      <c r="IE62" s="763">
        <f>'Detailed Budget'!IQ72</f>
        <v>0</v>
      </c>
      <c r="IF62" s="763">
        <f>'Detailed Budget'!IR72</f>
        <v>0</v>
      </c>
      <c r="IG62" s="763">
        <f>'Detailed Budget'!IS72</f>
        <v>0</v>
      </c>
      <c r="IH62" s="763">
        <f>'Detailed Budget'!IT72</f>
        <v>0</v>
      </c>
      <c r="II62" s="763">
        <f>'Detailed Budget'!IU72</f>
        <v>0</v>
      </c>
      <c r="IJ62" s="763">
        <f>'Detailed Budget'!IV72</f>
        <v>0</v>
      </c>
      <c r="IK62" s="763">
        <f>'Detailed Budget'!IW72</f>
        <v>0</v>
      </c>
      <c r="IL62" s="763">
        <f>'Detailed Budget'!IX72</f>
        <v>0</v>
      </c>
      <c r="IM62" s="763">
        <f>'Detailed Budget'!IY72</f>
        <v>0</v>
      </c>
      <c r="IN62" s="763">
        <f>'Detailed Budget'!IZ72</f>
        <v>0</v>
      </c>
      <c r="IO62" s="763">
        <f>'Detailed Budget'!JA72</f>
        <v>0</v>
      </c>
      <c r="IP62" s="763">
        <f>'Detailed Budget'!JB72</f>
        <v>0</v>
      </c>
      <c r="IQ62" s="763">
        <f>'Detailed Budget'!JC72</f>
        <v>0</v>
      </c>
      <c r="IR62" s="763">
        <f>'Detailed Budget'!JD72</f>
        <v>0</v>
      </c>
      <c r="IS62" s="763">
        <f>'Detailed Budget'!JE72</f>
        <v>0</v>
      </c>
      <c r="IT62" s="763">
        <f>'Detailed Budget'!JF72</f>
        <v>0</v>
      </c>
      <c r="IU62" s="763">
        <f>'Detailed Budget'!JG72</f>
        <v>0</v>
      </c>
      <c r="IV62" s="763">
        <f>'Detailed Budget'!JH72</f>
        <v>0</v>
      </c>
      <c r="IW62" s="763">
        <f>'Detailed Budget'!JI72</f>
        <v>0</v>
      </c>
      <c r="IX62" s="763">
        <f>'Detailed Budget'!JJ72</f>
        <v>0</v>
      </c>
      <c r="IY62" s="763">
        <f>'Detailed Budget'!JK72</f>
        <v>0</v>
      </c>
      <c r="IZ62" s="763">
        <f>'Detailed Budget'!JL72</f>
        <v>0</v>
      </c>
      <c r="JA62" s="763">
        <f>'Detailed Budget'!JM72</f>
        <v>0</v>
      </c>
      <c r="JB62" s="763">
        <f>'Detailed Budget'!JN72</f>
        <v>0</v>
      </c>
      <c r="JC62" s="763">
        <f>'Detailed Budget'!JO72</f>
        <v>0</v>
      </c>
      <c r="JD62" s="763">
        <f>'Detailed Budget'!JP72</f>
        <v>0</v>
      </c>
      <c r="JE62" s="763">
        <f>'Detailed Budget'!JQ72</f>
        <v>0</v>
      </c>
      <c r="JF62" s="763">
        <f>'Detailed Budget'!JR72</f>
        <v>0</v>
      </c>
      <c r="JG62" s="763">
        <f>'Detailed Budget'!JS72</f>
        <v>0</v>
      </c>
      <c r="JH62" s="763">
        <f>'Detailed Budget'!JT72</f>
        <v>0</v>
      </c>
      <c r="JI62" s="763">
        <f>'Detailed Budget'!JU72</f>
        <v>0</v>
      </c>
      <c r="JJ62" s="763">
        <f>'Detailed Budget'!JV72</f>
        <v>0</v>
      </c>
      <c r="JK62" s="763">
        <f>'Detailed Budget'!JW72</f>
        <v>0</v>
      </c>
      <c r="JL62" s="763">
        <f>'Detailed Budget'!JX72</f>
        <v>0</v>
      </c>
      <c r="JM62" s="763">
        <f>'Detailed Budget'!JY72</f>
        <v>0</v>
      </c>
      <c r="JN62" s="763">
        <f>'Detailed Budget'!JZ72</f>
        <v>0</v>
      </c>
      <c r="JO62" s="763">
        <f>'Detailed Budget'!KA72</f>
        <v>0</v>
      </c>
      <c r="JP62" s="763">
        <f>'Detailed Budget'!KB72</f>
        <v>0</v>
      </c>
      <c r="JQ62" s="763">
        <f>'Detailed Budget'!KC72</f>
        <v>0</v>
      </c>
      <c r="JR62" s="763">
        <f>'Detailed Budget'!KD72</f>
        <v>0</v>
      </c>
      <c r="JS62" s="763">
        <f>'Detailed Budget'!KE72</f>
        <v>0</v>
      </c>
      <c r="JT62" s="763">
        <f>'Detailed Budget'!KF72</f>
        <v>0</v>
      </c>
      <c r="JU62" s="763">
        <f>'Detailed Budget'!KG72</f>
        <v>0</v>
      </c>
      <c r="JV62" s="763">
        <f>'Detailed Budget'!KH72</f>
        <v>0</v>
      </c>
      <c r="JW62" s="763">
        <f>'Detailed Budget'!KI72</f>
        <v>0</v>
      </c>
      <c r="JX62" s="763">
        <f>'Detailed Budget'!KJ72</f>
        <v>0</v>
      </c>
      <c r="JY62" s="763">
        <f>'Detailed Budget'!KK72</f>
        <v>0</v>
      </c>
      <c r="JZ62" s="763">
        <f>'Detailed Budget'!KL72</f>
        <v>0</v>
      </c>
      <c r="KA62" s="763">
        <f>'Detailed Budget'!KM72</f>
        <v>0</v>
      </c>
      <c r="KB62" s="763">
        <f>'Detailed Budget'!KN72</f>
        <v>0</v>
      </c>
      <c r="KC62" s="763">
        <f>'Detailed Budget'!KO72</f>
        <v>0</v>
      </c>
      <c r="KD62" s="763">
        <f>'Detailed Budget'!KP72</f>
        <v>0</v>
      </c>
      <c r="KE62" s="763">
        <f>'Detailed Budget'!KQ72</f>
        <v>0</v>
      </c>
      <c r="KF62" s="763">
        <f>'Detailed Budget'!KR72</f>
        <v>0</v>
      </c>
      <c r="KG62" s="763">
        <f>'Detailed Budget'!KS72</f>
        <v>0</v>
      </c>
      <c r="KH62" s="763">
        <f>'Detailed Budget'!KT72</f>
        <v>0</v>
      </c>
      <c r="KI62" s="763">
        <f>'Detailed Budget'!KU72</f>
        <v>0</v>
      </c>
      <c r="KJ62" s="763">
        <f>'Detailed Budget'!KV72</f>
        <v>0</v>
      </c>
      <c r="KK62" s="763">
        <f>'Detailed Budget'!KW72</f>
        <v>0</v>
      </c>
      <c r="KL62" s="763">
        <f>'Detailed Budget'!KX72</f>
        <v>0</v>
      </c>
      <c r="KM62" s="763">
        <f>'Detailed Budget'!KY72</f>
        <v>0</v>
      </c>
      <c r="KN62" s="763">
        <f>'Detailed Budget'!KZ72</f>
        <v>0</v>
      </c>
      <c r="KO62" s="763">
        <f>'Detailed Budget'!LA72</f>
        <v>0</v>
      </c>
      <c r="KP62" s="763">
        <f>'Detailed Budget'!LB72</f>
        <v>0</v>
      </c>
      <c r="KQ62" s="763">
        <f>'Detailed Budget'!LC72</f>
        <v>0</v>
      </c>
      <c r="KR62" s="763">
        <f>'Detailed Budget'!LD72</f>
        <v>0</v>
      </c>
      <c r="KS62" s="763">
        <f>'Detailed Budget'!LE72</f>
        <v>0</v>
      </c>
      <c r="KT62" s="763">
        <f>'Detailed Budget'!LF72</f>
        <v>0</v>
      </c>
      <c r="KU62" s="763">
        <f>'Detailed Budget'!LG72</f>
        <v>0</v>
      </c>
      <c r="KV62" s="763">
        <f>'Detailed Budget'!LH72</f>
        <v>0</v>
      </c>
      <c r="KW62" s="763">
        <f>'Detailed Budget'!LI72</f>
        <v>0</v>
      </c>
      <c r="KX62" s="763">
        <f>'Detailed Budget'!LJ72</f>
        <v>0</v>
      </c>
      <c r="KY62" s="763">
        <f>'Detailed Budget'!LK72</f>
        <v>0</v>
      </c>
      <c r="KZ62" s="763">
        <f>'Detailed Budget'!LL72</f>
        <v>0</v>
      </c>
      <c r="LA62" s="763">
        <f>'Detailed Budget'!LM72</f>
        <v>0</v>
      </c>
      <c r="LB62" s="763">
        <f>'Detailed Budget'!LN72</f>
        <v>0</v>
      </c>
      <c r="LC62" s="763">
        <f>'Detailed Budget'!LO72</f>
        <v>0</v>
      </c>
      <c r="LD62" s="763">
        <f>'Detailed Budget'!LP72</f>
        <v>0</v>
      </c>
      <c r="LE62" s="763">
        <f>'Detailed Budget'!LQ72</f>
        <v>0</v>
      </c>
      <c r="LF62" s="763">
        <f>'Detailed Budget'!LR72</f>
        <v>0</v>
      </c>
      <c r="LG62" s="763">
        <f>'Detailed Budget'!LS72</f>
        <v>0</v>
      </c>
      <c r="LH62" s="763">
        <f>'Detailed Budget'!LT72</f>
        <v>0</v>
      </c>
      <c r="LI62" s="763">
        <f>'Detailed Budget'!LU72</f>
        <v>0</v>
      </c>
      <c r="LJ62" s="763">
        <f>'Detailed Budget'!LV72</f>
        <v>0</v>
      </c>
      <c r="LK62" s="763">
        <f>'Detailed Budget'!LW72</f>
        <v>0</v>
      </c>
      <c r="LL62" s="763">
        <f>'Detailed Budget'!LX72</f>
        <v>0</v>
      </c>
      <c r="LM62" s="763">
        <f>'Detailed Budget'!LY72</f>
        <v>0</v>
      </c>
      <c r="LN62" s="763">
        <f>'Detailed Budget'!LZ72</f>
        <v>0</v>
      </c>
      <c r="LO62" s="763">
        <f>'Detailed Budget'!MA72</f>
        <v>0</v>
      </c>
      <c r="LP62" s="763">
        <f>'Detailed Budget'!MB72</f>
        <v>0</v>
      </c>
      <c r="LQ62" s="763">
        <f>'Detailed Budget'!MC72</f>
        <v>0</v>
      </c>
      <c r="LR62" s="763">
        <f>'Detailed Budget'!MD72</f>
        <v>0</v>
      </c>
      <c r="LS62" s="763">
        <f>'Detailed Budget'!ME72</f>
        <v>0</v>
      </c>
      <c r="LT62" s="763">
        <f>'Detailed Budget'!MF72</f>
        <v>0</v>
      </c>
      <c r="LU62" s="763">
        <f>'Detailed Budget'!MG72</f>
        <v>0</v>
      </c>
      <c r="LV62" s="763">
        <f>'Detailed Budget'!MH72</f>
        <v>0</v>
      </c>
      <c r="LW62" s="763">
        <f>'Detailed Budget'!MI72</f>
        <v>0</v>
      </c>
      <c r="LX62" s="763">
        <f>'Detailed Budget'!MJ72</f>
        <v>0</v>
      </c>
      <c r="LY62" s="763">
        <f>'Detailed Budget'!MK72</f>
        <v>0</v>
      </c>
      <c r="LZ62" s="763">
        <f>'Detailed Budget'!ML72</f>
        <v>0</v>
      </c>
      <c r="MA62" s="763">
        <f>'Detailed Budget'!MM72</f>
        <v>0</v>
      </c>
      <c r="MB62" s="763">
        <f>'Detailed Budget'!MN72</f>
        <v>0</v>
      </c>
      <c r="MC62" s="763">
        <f>'Detailed Budget'!MO72</f>
        <v>0</v>
      </c>
      <c r="MD62" s="763">
        <f>'Detailed Budget'!MP72</f>
        <v>0</v>
      </c>
      <c r="ME62" s="763">
        <f>'Detailed Budget'!MQ72</f>
        <v>0</v>
      </c>
      <c r="MF62" s="763">
        <f>'Detailed Budget'!MR72</f>
        <v>0</v>
      </c>
      <c r="MG62" s="763">
        <f>'Detailed Budget'!MS72</f>
        <v>0</v>
      </c>
      <c r="MH62" s="763">
        <f>'Detailed Budget'!MT72</f>
        <v>0</v>
      </c>
      <c r="MI62" s="763">
        <f>'Detailed Budget'!MU72</f>
        <v>0</v>
      </c>
      <c r="MJ62" s="763">
        <f>'Detailed Budget'!MV72</f>
        <v>0</v>
      </c>
      <c r="MK62" s="763">
        <f>'Detailed Budget'!MW72</f>
        <v>0</v>
      </c>
      <c r="ML62" s="763">
        <f>'Detailed Budget'!MX72</f>
        <v>0</v>
      </c>
      <c r="MM62" s="763">
        <f>'Detailed Budget'!MY72</f>
        <v>0</v>
      </c>
      <c r="MN62" s="763">
        <f>'Detailed Budget'!MZ72</f>
        <v>0</v>
      </c>
      <c r="MO62" s="763">
        <f>'Detailed Budget'!NA72</f>
        <v>0</v>
      </c>
      <c r="MP62" s="763">
        <f>'Detailed Budget'!NB72</f>
        <v>0</v>
      </c>
      <c r="MQ62" s="763">
        <f>'Detailed Budget'!NC72</f>
        <v>0</v>
      </c>
      <c r="MR62" s="763">
        <f>'Detailed Budget'!ND72</f>
        <v>0</v>
      </c>
      <c r="MS62" s="763">
        <f>'Detailed Budget'!NE72</f>
        <v>0</v>
      </c>
      <c r="MT62" s="763">
        <f>'Detailed Budget'!NF72</f>
        <v>0</v>
      </c>
      <c r="MU62" s="763">
        <f>'Detailed Budget'!NG72</f>
        <v>0</v>
      </c>
      <c r="MV62" s="763">
        <f>'Detailed Budget'!NH72</f>
        <v>0</v>
      </c>
      <c r="MW62" s="763">
        <f>'Detailed Budget'!NI72</f>
        <v>0</v>
      </c>
      <c r="MX62" s="763">
        <f>'Detailed Budget'!NJ72</f>
        <v>0</v>
      </c>
      <c r="MY62" s="763">
        <f>'Detailed Budget'!NK72</f>
        <v>0</v>
      </c>
      <c r="MZ62" s="763">
        <f>'Detailed Budget'!NL72</f>
        <v>0</v>
      </c>
      <c r="NA62" s="763">
        <f>'Detailed Budget'!NM72</f>
        <v>0</v>
      </c>
      <c r="NB62" s="763">
        <f>'Detailed Budget'!NN72</f>
        <v>0</v>
      </c>
      <c r="NC62" s="763">
        <f>'Detailed Budget'!NO72</f>
        <v>0</v>
      </c>
      <c r="ND62" s="763">
        <f>'Detailed Budget'!NP72</f>
        <v>0</v>
      </c>
      <c r="NE62" s="763">
        <f>'Detailed Budget'!NQ72</f>
        <v>0</v>
      </c>
      <c r="NF62" s="763">
        <f>'Detailed Budget'!NR72</f>
        <v>0</v>
      </c>
      <c r="NG62" s="763">
        <f>'Detailed Budget'!NS72</f>
        <v>0</v>
      </c>
      <c r="NH62" s="763">
        <f>'Detailed Budget'!NT72</f>
        <v>0</v>
      </c>
      <c r="NI62" s="763">
        <f>'Detailed Budget'!NU72</f>
        <v>0</v>
      </c>
      <c r="NJ62" s="763">
        <f>'Detailed Budget'!NV72</f>
        <v>0</v>
      </c>
      <c r="NK62" s="763">
        <f>'Detailed Budget'!NW72</f>
        <v>0</v>
      </c>
      <c r="NL62" s="763">
        <f>'Detailed Budget'!NX72</f>
        <v>0</v>
      </c>
      <c r="NM62" s="763">
        <f>'Detailed Budget'!NY72</f>
        <v>0</v>
      </c>
      <c r="NN62" s="763">
        <f>'Detailed Budget'!NZ72</f>
        <v>0</v>
      </c>
      <c r="NO62" s="763">
        <f>'Detailed Budget'!OA72</f>
        <v>0</v>
      </c>
      <c r="NP62" s="763">
        <f>'Detailed Budget'!OB72</f>
        <v>0</v>
      </c>
      <c r="NQ62" s="763">
        <f>'Detailed Budget'!OC72</f>
        <v>0</v>
      </c>
      <c r="NR62" s="763">
        <f>'Detailed Budget'!OD72</f>
        <v>0</v>
      </c>
      <c r="NS62" s="763">
        <f>'Detailed Budget'!OE72</f>
        <v>0</v>
      </c>
      <c r="NT62" s="763">
        <f>'Detailed Budget'!OF72</f>
        <v>0</v>
      </c>
      <c r="NU62" s="763">
        <f>'Detailed Budget'!OG72</f>
        <v>0</v>
      </c>
      <c r="NV62" s="763">
        <f>'Detailed Budget'!OH72</f>
        <v>0</v>
      </c>
      <c r="NW62" s="763">
        <f>'Detailed Budget'!OI72</f>
        <v>0</v>
      </c>
      <c r="NX62" s="763">
        <f>'Detailed Budget'!OJ72</f>
        <v>0</v>
      </c>
      <c r="NY62" s="763">
        <f>'Detailed Budget'!OK72</f>
        <v>0</v>
      </c>
      <c r="NZ62" s="763">
        <f>'Detailed Budget'!OL72</f>
        <v>0</v>
      </c>
      <c r="OA62" s="763">
        <f>'Detailed Budget'!OM72</f>
        <v>0</v>
      </c>
      <c r="OB62" s="763">
        <f>'Detailed Budget'!ON72</f>
        <v>0</v>
      </c>
      <c r="OC62" s="763">
        <f>'Detailed Budget'!OO72</f>
        <v>0</v>
      </c>
      <c r="OD62" s="763">
        <f>'Detailed Budget'!OP72</f>
        <v>0</v>
      </c>
      <c r="OE62" s="763">
        <f>'Detailed Budget'!OQ72</f>
        <v>0</v>
      </c>
      <c r="OF62" s="763">
        <f>'Detailed Budget'!OR72</f>
        <v>0</v>
      </c>
      <c r="OG62" s="763">
        <f>'Detailed Budget'!OS72</f>
        <v>0</v>
      </c>
      <c r="OH62" s="763">
        <f>'Detailed Budget'!OT72</f>
        <v>0</v>
      </c>
      <c r="OI62" s="763">
        <f>'Detailed Budget'!OU72</f>
        <v>0</v>
      </c>
      <c r="OJ62" s="763">
        <f>'Detailed Budget'!OV72</f>
        <v>0</v>
      </c>
      <c r="OK62" s="763">
        <f>'Detailed Budget'!OW72</f>
        <v>0</v>
      </c>
      <c r="OL62" s="763">
        <f>'Detailed Budget'!OX72</f>
        <v>0</v>
      </c>
      <c r="OM62" s="763">
        <f>'Detailed Budget'!OY72</f>
        <v>0</v>
      </c>
      <c r="ON62" s="763">
        <f>'Detailed Budget'!OZ72</f>
        <v>0</v>
      </c>
      <c r="OO62" s="763">
        <f>'Detailed Budget'!PA72</f>
        <v>0</v>
      </c>
      <c r="OP62" s="763">
        <f>'Detailed Budget'!PB72</f>
        <v>0</v>
      </c>
      <c r="OQ62" s="763">
        <f>'Detailed Budget'!PC72</f>
        <v>0</v>
      </c>
      <c r="OR62" s="763">
        <f>'Detailed Budget'!PD72</f>
        <v>0</v>
      </c>
      <c r="OS62" s="763">
        <f>'Detailed Budget'!PE72</f>
        <v>0</v>
      </c>
      <c r="OT62" s="763">
        <f>'Detailed Budget'!PF72</f>
        <v>0</v>
      </c>
      <c r="OU62" s="763">
        <f>'Detailed Budget'!PG72</f>
        <v>0</v>
      </c>
      <c r="OV62" s="763">
        <f>'Detailed Budget'!PH72</f>
        <v>0</v>
      </c>
      <c r="OW62" s="763">
        <f>'Detailed Budget'!PI72</f>
        <v>0</v>
      </c>
      <c r="OX62" s="763">
        <f>'Detailed Budget'!PJ72</f>
        <v>0</v>
      </c>
      <c r="OY62" s="763">
        <f>'Detailed Budget'!PK72</f>
        <v>0</v>
      </c>
      <c r="OZ62" s="763">
        <f>'Detailed Budget'!PL72</f>
        <v>0</v>
      </c>
      <c r="PA62" s="763">
        <f>'Detailed Budget'!PM72</f>
        <v>0</v>
      </c>
      <c r="PB62" s="763">
        <f>'Detailed Budget'!PN72</f>
        <v>0</v>
      </c>
      <c r="PC62" s="763">
        <f>'Detailed Budget'!PO72</f>
        <v>0</v>
      </c>
      <c r="PD62" s="763">
        <f>'Detailed Budget'!PP72</f>
        <v>0</v>
      </c>
      <c r="PE62" s="763">
        <f>'Detailed Budget'!PQ72</f>
        <v>0</v>
      </c>
      <c r="PF62" s="763">
        <f>'Detailed Budget'!PR72</f>
        <v>0</v>
      </c>
      <c r="PG62" s="763">
        <f>'Detailed Budget'!PS72</f>
        <v>0</v>
      </c>
      <c r="PH62" s="763">
        <f>'Detailed Budget'!PT72</f>
        <v>0</v>
      </c>
      <c r="PI62" s="763">
        <f>'Detailed Budget'!PU72</f>
        <v>0</v>
      </c>
      <c r="PJ62" s="763">
        <f>'Detailed Budget'!PV72</f>
        <v>0</v>
      </c>
      <c r="PK62" s="763">
        <f>'Detailed Budget'!PW72</f>
        <v>0</v>
      </c>
      <c r="PL62" s="763">
        <f>'Detailed Budget'!PX72</f>
        <v>0</v>
      </c>
      <c r="PM62" s="763">
        <f>'Detailed Budget'!PY72</f>
        <v>0</v>
      </c>
      <c r="PN62" s="763">
        <f>'Detailed Budget'!PZ72</f>
        <v>0</v>
      </c>
      <c r="PO62" s="763">
        <f>'Detailed Budget'!QA72</f>
        <v>0</v>
      </c>
      <c r="PP62" s="763">
        <f>'Detailed Budget'!QB72</f>
        <v>0</v>
      </c>
      <c r="PQ62" s="763">
        <f>'Detailed Budget'!QC72</f>
        <v>0</v>
      </c>
      <c r="PR62" s="763">
        <f>'Detailed Budget'!QD72</f>
        <v>0</v>
      </c>
      <c r="PS62" s="763">
        <f>'Detailed Budget'!QE72</f>
        <v>0</v>
      </c>
      <c r="PT62" s="763">
        <f>'Detailed Budget'!QF72</f>
        <v>0</v>
      </c>
      <c r="PU62" s="763">
        <f>'Detailed Budget'!QG72</f>
        <v>0</v>
      </c>
      <c r="PV62" s="763">
        <f>'Detailed Budget'!QH72</f>
        <v>0</v>
      </c>
      <c r="PW62" s="763">
        <f>'Detailed Budget'!QI72</f>
        <v>0</v>
      </c>
      <c r="PX62" s="763">
        <f>'Detailed Budget'!QJ72</f>
        <v>0</v>
      </c>
      <c r="PY62" s="763">
        <f>'Detailed Budget'!QK72</f>
        <v>0</v>
      </c>
      <c r="PZ62" s="763">
        <f>'Detailed Budget'!QL72</f>
        <v>0</v>
      </c>
      <c r="QA62" s="763">
        <f>'Detailed Budget'!QM72</f>
        <v>0</v>
      </c>
      <c r="QB62" s="763">
        <f>'Detailed Budget'!QN72</f>
        <v>0</v>
      </c>
      <c r="QC62" s="763">
        <f>'Detailed Budget'!QO72</f>
        <v>0</v>
      </c>
      <c r="QD62" s="763">
        <f>'Detailed Budget'!QP72</f>
        <v>0</v>
      </c>
      <c r="QE62" s="763">
        <f>'Detailed Budget'!QQ72</f>
        <v>0</v>
      </c>
      <c r="QF62" s="763">
        <f>'Detailed Budget'!QR72</f>
        <v>0</v>
      </c>
      <c r="QG62" s="763">
        <f>'Detailed Budget'!QS72</f>
        <v>0</v>
      </c>
      <c r="QH62" s="763">
        <f>'Detailed Budget'!QT72</f>
        <v>0</v>
      </c>
      <c r="QI62" s="763">
        <f>'Detailed Budget'!QU72</f>
        <v>0</v>
      </c>
      <c r="QJ62" s="763">
        <f>'Detailed Budget'!QV72</f>
        <v>0</v>
      </c>
      <c r="QK62" s="763">
        <f>'Detailed Budget'!QW72</f>
        <v>0</v>
      </c>
      <c r="QL62" s="763">
        <f>'Detailed Budget'!QX72</f>
        <v>0</v>
      </c>
      <c r="QM62" s="763">
        <f>'Detailed Budget'!QY72</f>
        <v>0</v>
      </c>
      <c r="QN62" s="763">
        <f>'Detailed Budget'!QZ72</f>
        <v>0</v>
      </c>
      <c r="QO62" s="763">
        <f>'Detailed Budget'!RA72</f>
        <v>0</v>
      </c>
      <c r="QP62" s="763">
        <f>'Detailed Budget'!RB72</f>
        <v>0</v>
      </c>
      <c r="QQ62" s="763">
        <f>'Detailed Budget'!RC72</f>
        <v>0</v>
      </c>
      <c r="QR62" s="763">
        <f>'Detailed Budget'!RD72</f>
        <v>0</v>
      </c>
      <c r="QS62" s="763">
        <f>'Detailed Budget'!RE72</f>
        <v>0</v>
      </c>
      <c r="QT62" s="763">
        <f>'Detailed Budget'!RF72</f>
        <v>0</v>
      </c>
      <c r="QU62" s="763">
        <f>'Detailed Budget'!RG72</f>
        <v>0</v>
      </c>
      <c r="QV62" s="763">
        <f>'Detailed Budget'!RH72</f>
        <v>0</v>
      </c>
      <c r="QW62" s="763">
        <f>'Detailed Budget'!RI72</f>
        <v>0</v>
      </c>
      <c r="QX62" s="763">
        <f>'Detailed Budget'!RJ72</f>
        <v>0</v>
      </c>
      <c r="QY62" s="763">
        <f>'Detailed Budget'!RK72</f>
        <v>0</v>
      </c>
      <c r="QZ62" s="763">
        <f>'Detailed Budget'!RL72</f>
        <v>0</v>
      </c>
      <c r="RA62" s="763">
        <f>'Detailed Budget'!RM72</f>
        <v>0</v>
      </c>
      <c r="RB62" s="763">
        <f>'Detailed Budget'!RN72</f>
        <v>0</v>
      </c>
      <c r="RC62" s="763">
        <f>'Detailed Budget'!RO72</f>
        <v>0</v>
      </c>
      <c r="RD62" s="763">
        <f>'Detailed Budget'!RP72</f>
        <v>0</v>
      </c>
      <c r="RE62" s="763">
        <f>'Detailed Budget'!RQ72</f>
        <v>0</v>
      </c>
      <c r="RF62" s="763">
        <f>'Detailed Budget'!RR72</f>
        <v>0</v>
      </c>
      <c r="RG62" s="763">
        <f>'Detailed Budget'!RS72</f>
        <v>0</v>
      </c>
      <c r="RH62" s="763">
        <f>'Detailed Budget'!RT72</f>
        <v>0</v>
      </c>
      <c r="RI62" s="763">
        <f>'Detailed Budget'!RU72</f>
        <v>0</v>
      </c>
      <c r="RJ62" s="763">
        <f>'Detailed Budget'!RV72</f>
        <v>0</v>
      </c>
      <c r="RK62" s="763">
        <f>'Detailed Budget'!RW72</f>
        <v>0</v>
      </c>
      <c r="RL62" s="763">
        <f>'Detailed Budget'!RX72</f>
        <v>0</v>
      </c>
      <c r="RM62" s="763">
        <f>'Detailed Budget'!RY72</f>
        <v>0</v>
      </c>
      <c r="RN62" s="763">
        <f>'Detailed Budget'!RZ72</f>
        <v>0</v>
      </c>
      <c r="RO62" s="763">
        <f>'Detailed Budget'!SA72</f>
        <v>0</v>
      </c>
      <c r="RP62" s="763">
        <f>'Detailed Budget'!SB72</f>
        <v>0</v>
      </c>
      <c r="RQ62" s="763">
        <f>'Detailed Budget'!SC72</f>
        <v>0</v>
      </c>
      <c r="RR62" s="763">
        <f>'Detailed Budget'!SD72</f>
        <v>0</v>
      </c>
      <c r="RS62" s="763">
        <f>'Detailed Budget'!SE72</f>
        <v>0</v>
      </c>
      <c r="RT62" s="763">
        <f>'Detailed Budget'!SF72</f>
        <v>0</v>
      </c>
      <c r="RU62" s="763">
        <f>'Detailed Budget'!SG72</f>
        <v>0</v>
      </c>
      <c r="RV62" s="763">
        <f>'Detailed Budget'!SH72</f>
        <v>0</v>
      </c>
      <c r="RW62" s="763">
        <f>'Detailed Budget'!SI72</f>
        <v>0</v>
      </c>
      <c r="RX62" s="763">
        <f>'Detailed Budget'!SJ72</f>
        <v>0</v>
      </c>
      <c r="RY62" s="763">
        <f>'Detailed Budget'!SK72</f>
        <v>0</v>
      </c>
      <c r="RZ62" s="763">
        <f>'Detailed Budget'!SL72</f>
        <v>0</v>
      </c>
      <c r="SA62" s="763">
        <f>'Detailed Budget'!SM72</f>
        <v>0</v>
      </c>
      <c r="SB62" s="763">
        <f>'Detailed Budget'!SN72</f>
        <v>0</v>
      </c>
      <c r="SC62" s="763">
        <f>'Detailed Budget'!SO72</f>
        <v>0</v>
      </c>
      <c r="SD62" s="763">
        <f>'Detailed Budget'!SP72</f>
        <v>0</v>
      </c>
      <c r="SE62" s="763">
        <f>'Detailed Budget'!SQ72</f>
        <v>0</v>
      </c>
      <c r="SF62" s="763">
        <f>'Detailed Budget'!SR72</f>
        <v>0</v>
      </c>
      <c r="SG62" s="763">
        <f>'Detailed Budget'!SS72</f>
        <v>0</v>
      </c>
      <c r="SH62" s="763">
        <f>'Detailed Budget'!ST72</f>
        <v>0</v>
      </c>
      <c r="SI62" s="763">
        <f>'Detailed Budget'!SU72</f>
        <v>0</v>
      </c>
      <c r="SJ62" s="763">
        <f>'Detailed Budget'!SV72</f>
        <v>0</v>
      </c>
      <c r="SK62" s="763">
        <f>'Detailed Budget'!SW72</f>
        <v>0</v>
      </c>
      <c r="SL62" s="763">
        <f>'Detailed Budget'!SX72</f>
        <v>0</v>
      </c>
      <c r="SM62" s="763">
        <f>'Detailed Budget'!SY72</f>
        <v>0</v>
      </c>
      <c r="SN62" s="763">
        <f>'Detailed Budget'!SZ72</f>
        <v>0</v>
      </c>
      <c r="SO62" s="763">
        <f>'Detailed Budget'!TA72</f>
        <v>0</v>
      </c>
      <c r="SP62" s="763">
        <f>'Detailed Budget'!TB72</f>
        <v>0</v>
      </c>
      <c r="SQ62" s="763">
        <f>'Detailed Budget'!TC72</f>
        <v>0</v>
      </c>
      <c r="SR62" s="763">
        <f>'Detailed Budget'!TD72</f>
        <v>0</v>
      </c>
      <c r="SS62" s="763">
        <f>'Detailed Budget'!TE72</f>
        <v>0</v>
      </c>
      <c r="ST62" s="763">
        <f>'Detailed Budget'!TF72</f>
        <v>0</v>
      </c>
      <c r="SU62" s="763">
        <f>'Detailed Budget'!TG72</f>
        <v>0</v>
      </c>
      <c r="SV62" s="763">
        <f>'Detailed Budget'!TH72</f>
        <v>0</v>
      </c>
      <c r="SW62" s="763">
        <f>'Detailed Budget'!TI72</f>
        <v>0</v>
      </c>
      <c r="SX62" s="763">
        <f>'Detailed Budget'!TJ72</f>
        <v>0</v>
      </c>
      <c r="SY62" s="763">
        <f>'Detailed Budget'!TK72</f>
        <v>0</v>
      </c>
      <c r="SZ62" s="763">
        <f>'Detailed Budget'!TL72</f>
        <v>0</v>
      </c>
      <c r="TA62" s="763">
        <f>'Detailed Budget'!TM72</f>
        <v>0</v>
      </c>
      <c r="TB62" s="763">
        <f>'Detailed Budget'!TN72</f>
        <v>0</v>
      </c>
      <c r="TC62" s="763">
        <f>'Detailed Budget'!TO72</f>
        <v>0</v>
      </c>
      <c r="TD62" s="763">
        <f>'Detailed Budget'!TP72</f>
        <v>0</v>
      </c>
      <c r="TE62" s="763">
        <f>'Detailed Budget'!TQ72</f>
        <v>0</v>
      </c>
      <c r="TF62" s="763">
        <f>'Detailed Budget'!TR72</f>
        <v>0</v>
      </c>
      <c r="TG62" s="763">
        <f>'Detailed Budget'!TS72</f>
        <v>0</v>
      </c>
      <c r="TH62" s="763">
        <f>'Detailed Budget'!TT72</f>
        <v>0</v>
      </c>
      <c r="TI62" s="763">
        <f>'Detailed Budget'!TU72</f>
        <v>0</v>
      </c>
      <c r="TJ62" s="763">
        <f>'Detailed Budget'!TV72</f>
        <v>0</v>
      </c>
      <c r="TK62" s="763">
        <f>'Detailed Budget'!TW72</f>
        <v>0</v>
      </c>
      <c r="TL62" s="763">
        <f>'Detailed Budget'!TX72</f>
        <v>0</v>
      </c>
      <c r="TM62" s="763">
        <f>'Detailed Budget'!TY72</f>
        <v>0</v>
      </c>
      <c r="TN62" s="763">
        <f>'Detailed Budget'!TZ72</f>
        <v>0</v>
      </c>
      <c r="TO62" s="763">
        <f>'Detailed Budget'!UA72</f>
        <v>0</v>
      </c>
      <c r="TP62" s="763">
        <f>'Detailed Budget'!UB72</f>
        <v>0</v>
      </c>
      <c r="TQ62" s="763">
        <f>'Detailed Budget'!UC72</f>
        <v>0</v>
      </c>
      <c r="TR62" s="763">
        <f>'Detailed Budget'!UD72</f>
        <v>0</v>
      </c>
      <c r="TS62" s="763">
        <f>'Detailed Budget'!UE72</f>
        <v>0</v>
      </c>
      <c r="TT62" s="763">
        <f>'Detailed Budget'!UF72</f>
        <v>0</v>
      </c>
      <c r="TU62" s="763">
        <f>'Detailed Budget'!UG72</f>
        <v>0</v>
      </c>
      <c r="TV62" s="763">
        <f>'Detailed Budget'!UH72</f>
        <v>0</v>
      </c>
      <c r="TW62" s="763">
        <f>'Detailed Budget'!UI72</f>
        <v>0</v>
      </c>
      <c r="TX62" s="763">
        <f>'Detailed Budget'!UJ72</f>
        <v>0</v>
      </c>
      <c r="TY62" s="763">
        <f>'Detailed Budget'!UK72</f>
        <v>0</v>
      </c>
      <c r="TZ62" s="763">
        <f>'Detailed Budget'!UL72</f>
        <v>0</v>
      </c>
      <c r="UA62" s="763">
        <f>'Detailed Budget'!UM72</f>
        <v>0</v>
      </c>
      <c r="UB62" s="763">
        <f>'Detailed Budget'!UN72</f>
        <v>0</v>
      </c>
      <c r="UC62" s="763">
        <f>'Detailed Budget'!UO72</f>
        <v>0</v>
      </c>
      <c r="UD62" s="763">
        <f>'Detailed Budget'!UP72</f>
        <v>0</v>
      </c>
      <c r="UE62" s="763">
        <f>'Detailed Budget'!UQ72</f>
        <v>0</v>
      </c>
      <c r="UF62" s="763">
        <f>'Detailed Budget'!UR72</f>
        <v>0</v>
      </c>
      <c r="UG62" s="763">
        <f>'Detailed Budget'!US72</f>
        <v>0</v>
      </c>
      <c r="UH62" s="763">
        <f>'Detailed Budget'!UT72</f>
        <v>0</v>
      </c>
      <c r="UI62" s="763">
        <f>'Detailed Budget'!UU72</f>
        <v>0</v>
      </c>
      <c r="UJ62" s="763">
        <f>'Detailed Budget'!UV72</f>
        <v>0</v>
      </c>
      <c r="UK62" s="763">
        <f>'Detailed Budget'!UW72</f>
        <v>0</v>
      </c>
      <c r="UL62" s="763">
        <f>'Detailed Budget'!UX72</f>
        <v>0</v>
      </c>
      <c r="UM62" s="763">
        <f>'Detailed Budget'!UY72</f>
        <v>0</v>
      </c>
      <c r="UN62" s="763">
        <f>'Detailed Budget'!UZ72</f>
        <v>0</v>
      </c>
      <c r="UO62" s="763">
        <f>'Detailed Budget'!VA72</f>
        <v>0</v>
      </c>
      <c r="UP62" s="763">
        <f>'Detailed Budget'!VB72</f>
        <v>0</v>
      </c>
      <c r="UQ62" s="763">
        <f>'Detailed Budget'!VC72</f>
        <v>0</v>
      </c>
      <c r="UR62" s="763">
        <f>'Detailed Budget'!VD72</f>
        <v>0</v>
      </c>
      <c r="US62" s="763">
        <f>'Detailed Budget'!VE72</f>
        <v>0</v>
      </c>
      <c r="UT62" s="763">
        <f>'Detailed Budget'!VF72</f>
        <v>0</v>
      </c>
      <c r="UU62" s="763">
        <f>'Detailed Budget'!VG72</f>
        <v>0</v>
      </c>
      <c r="UV62" s="763">
        <f>'Detailed Budget'!VH72</f>
        <v>0</v>
      </c>
      <c r="UW62" s="763">
        <f>'Detailed Budget'!VI72</f>
        <v>0</v>
      </c>
      <c r="UX62" s="763">
        <f>'Detailed Budget'!VJ72</f>
        <v>0</v>
      </c>
      <c r="UY62" s="763">
        <f>'Detailed Budget'!VK72</f>
        <v>0</v>
      </c>
      <c r="UZ62" s="763">
        <f>'Detailed Budget'!VL72</f>
        <v>0</v>
      </c>
      <c r="VA62" s="763">
        <f>'Detailed Budget'!VM72</f>
        <v>0</v>
      </c>
      <c r="VB62" s="763">
        <f>'Detailed Budget'!VN72</f>
        <v>0</v>
      </c>
      <c r="VC62" s="763">
        <f>'Detailed Budget'!VO72</f>
        <v>0</v>
      </c>
      <c r="VD62" s="763">
        <f>'Detailed Budget'!VP72</f>
        <v>0</v>
      </c>
      <c r="VE62" s="763">
        <f>'Detailed Budget'!VQ72</f>
        <v>0</v>
      </c>
      <c r="VF62" s="763">
        <f>'Detailed Budget'!VR72</f>
        <v>0</v>
      </c>
      <c r="VG62" s="763">
        <f>'Detailed Budget'!VS72</f>
        <v>0</v>
      </c>
      <c r="VH62" s="763">
        <f>'Detailed Budget'!VT72</f>
        <v>0</v>
      </c>
      <c r="VI62" s="763">
        <f>'Detailed Budget'!VU72</f>
        <v>0</v>
      </c>
      <c r="VJ62" s="763">
        <f>'Detailed Budget'!VV72</f>
        <v>0</v>
      </c>
      <c r="VK62" s="763">
        <f>'Detailed Budget'!VW72</f>
        <v>0</v>
      </c>
      <c r="VL62" s="763">
        <f>'Detailed Budget'!VX72</f>
        <v>0</v>
      </c>
      <c r="VM62" s="763">
        <f>'Detailed Budget'!VY72</f>
        <v>0</v>
      </c>
      <c r="VN62" s="763">
        <f>'Detailed Budget'!VZ72</f>
        <v>0</v>
      </c>
      <c r="VO62" s="763">
        <f>'Detailed Budget'!WA72</f>
        <v>0</v>
      </c>
      <c r="VP62" s="763">
        <f>'Detailed Budget'!WB72</f>
        <v>0</v>
      </c>
      <c r="VQ62" s="763">
        <f>'Detailed Budget'!WC72</f>
        <v>0</v>
      </c>
      <c r="VR62" s="763">
        <f>'Detailed Budget'!WD72</f>
        <v>0</v>
      </c>
      <c r="VS62" s="763">
        <f>'Detailed Budget'!WE72</f>
        <v>0</v>
      </c>
      <c r="VT62" s="763">
        <f>'Detailed Budget'!WF72</f>
        <v>0</v>
      </c>
      <c r="VU62" s="763">
        <f>'Detailed Budget'!WG72</f>
        <v>0</v>
      </c>
      <c r="VV62" s="763">
        <f>'Detailed Budget'!WH72</f>
        <v>0</v>
      </c>
      <c r="VW62" s="763">
        <f>'Detailed Budget'!WI72</f>
        <v>0</v>
      </c>
      <c r="VX62" s="763">
        <f>'Detailed Budget'!WJ72</f>
        <v>0</v>
      </c>
      <c r="VY62" s="763">
        <f>'Detailed Budget'!WK72</f>
        <v>0</v>
      </c>
      <c r="VZ62" s="763">
        <f>'Detailed Budget'!WL72</f>
        <v>0</v>
      </c>
      <c r="WA62" s="763">
        <f>'Detailed Budget'!WM72</f>
        <v>0</v>
      </c>
      <c r="WB62" s="763">
        <f>'Detailed Budget'!WN72</f>
        <v>0</v>
      </c>
      <c r="WC62" s="763">
        <f>'Detailed Budget'!WO72</f>
        <v>0</v>
      </c>
      <c r="WD62" s="763">
        <f>'Detailed Budget'!WP72</f>
        <v>0</v>
      </c>
      <c r="WE62" s="763">
        <f>'Detailed Budget'!WQ72</f>
        <v>0</v>
      </c>
      <c r="WF62" s="763">
        <f>'Detailed Budget'!WR72</f>
        <v>0</v>
      </c>
      <c r="WG62" s="763">
        <f>'Detailed Budget'!WS72</f>
        <v>0</v>
      </c>
      <c r="WH62" s="763">
        <f>'Detailed Budget'!WT72</f>
        <v>0</v>
      </c>
      <c r="WI62" s="763">
        <f>'Detailed Budget'!WU72</f>
        <v>0</v>
      </c>
      <c r="WJ62" s="763">
        <f>'Detailed Budget'!WV72</f>
        <v>0</v>
      </c>
      <c r="WK62" s="763">
        <f>'Detailed Budget'!WW72</f>
        <v>0</v>
      </c>
      <c r="WL62" s="763">
        <f>'Detailed Budget'!WX72</f>
        <v>0</v>
      </c>
      <c r="WM62" s="763">
        <f>'Detailed Budget'!WY72</f>
        <v>0</v>
      </c>
      <c r="WN62" s="763">
        <f>'Detailed Budget'!WZ72</f>
        <v>0</v>
      </c>
      <c r="WO62" s="763">
        <f>'Detailed Budget'!XA72</f>
        <v>0</v>
      </c>
      <c r="WP62" s="763">
        <f>'Detailed Budget'!XB72</f>
        <v>0</v>
      </c>
      <c r="WQ62" s="763">
        <f>'Detailed Budget'!XC72</f>
        <v>0</v>
      </c>
      <c r="WR62" s="763">
        <f>'Detailed Budget'!XD72</f>
        <v>0</v>
      </c>
      <c r="WS62" s="763">
        <f>'Detailed Budget'!XE72</f>
        <v>0</v>
      </c>
      <c r="WT62" s="763">
        <f>'Detailed Budget'!XF72</f>
        <v>0</v>
      </c>
      <c r="WU62" s="763">
        <f>'Detailed Budget'!XG72</f>
        <v>0</v>
      </c>
      <c r="WV62" s="763">
        <f>'Detailed Budget'!XH72</f>
        <v>0</v>
      </c>
      <c r="WW62" s="763">
        <f>'Detailed Budget'!XI72</f>
        <v>0</v>
      </c>
      <c r="WX62" s="763">
        <f>'Detailed Budget'!XJ72</f>
        <v>0</v>
      </c>
      <c r="WY62" s="763">
        <f>'Detailed Budget'!XK72</f>
        <v>0</v>
      </c>
      <c r="WZ62" s="763">
        <f>'Detailed Budget'!XL72</f>
        <v>0</v>
      </c>
      <c r="XA62" s="763">
        <f>'Detailed Budget'!XM72</f>
        <v>0</v>
      </c>
      <c r="XB62" s="763">
        <f>'Detailed Budget'!XN72</f>
        <v>0</v>
      </c>
      <c r="XC62" s="763">
        <f>'Detailed Budget'!XO72</f>
        <v>0</v>
      </c>
      <c r="XD62" s="763">
        <f>'Detailed Budget'!XP72</f>
        <v>0</v>
      </c>
      <c r="XE62" s="763">
        <f>'Detailed Budget'!XQ72</f>
        <v>0</v>
      </c>
      <c r="XF62" s="763">
        <f>'Detailed Budget'!XR72</f>
        <v>0</v>
      </c>
      <c r="XG62" s="763">
        <f>'Detailed Budget'!XS72</f>
        <v>0</v>
      </c>
      <c r="XH62" s="763">
        <f>'Detailed Budget'!XT72</f>
        <v>0</v>
      </c>
      <c r="XI62" s="763">
        <f>'Detailed Budget'!XU72</f>
        <v>0</v>
      </c>
      <c r="XJ62" s="763">
        <f>'Detailed Budget'!XV72</f>
        <v>0</v>
      </c>
      <c r="XK62" s="763">
        <f>'Detailed Budget'!XW72</f>
        <v>0</v>
      </c>
      <c r="XL62" s="763">
        <f>'Detailed Budget'!XX72</f>
        <v>0</v>
      </c>
      <c r="XM62" s="763">
        <f>'Detailed Budget'!XY72</f>
        <v>0</v>
      </c>
      <c r="XN62" s="763">
        <f>'Detailed Budget'!XZ72</f>
        <v>0</v>
      </c>
      <c r="XO62" s="763">
        <f>'Detailed Budget'!YA72</f>
        <v>0</v>
      </c>
      <c r="XP62" s="763">
        <f>'Detailed Budget'!YB72</f>
        <v>0</v>
      </c>
      <c r="XQ62" s="763">
        <f>'Detailed Budget'!YC72</f>
        <v>0</v>
      </c>
      <c r="XR62" s="763">
        <f>'Detailed Budget'!YD72</f>
        <v>0</v>
      </c>
      <c r="XS62" s="763">
        <f>'Detailed Budget'!YE72</f>
        <v>0</v>
      </c>
      <c r="XT62" s="763">
        <f>'Detailed Budget'!YF72</f>
        <v>0</v>
      </c>
      <c r="XU62" s="763">
        <f>'Detailed Budget'!YG72</f>
        <v>0</v>
      </c>
      <c r="XV62" s="763">
        <f>'Detailed Budget'!YH72</f>
        <v>0</v>
      </c>
      <c r="XW62" s="763">
        <f>'Detailed Budget'!YI72</f>
        <v>0</v>
      </c>
      <c r="XX62" s="763">
        <f>'Detailed Budget'!YJ72</f>
        <v>0</v>
      </c>
      <c r="XY62" s="763">
        <f>'Detailed Budget'!YK72</f>
        <v>0</v>
      </c>
      <c r="XZ62" s="763">
        <f>'Detailed Budget'!YL72</f>
        <v>0</v>
      </c>
      <c r="YA62" s="763">
        <f>'Detailed Budget'!YM72</f>
        <v>0</v>
      </c>
      <c r="YB62" s="763">
        <f>'Detailed Budget'!YN72</f>
        <v>0</v>
      </c>
      <c r="YC62" s="763">
        <f>'Detailed Budget'!YO72</f>
        <v>0</v>
      </c>
      <c r="YD62" s="763">
        <f>'Detailed Budget'!YP72</f>
        <v>0</v>
      </c>
      <c r="YE62" s="763">
        <f>'Detailed Budget'!YQ72</f>
        <v>0</v>
      </c>
      <c r="YF62" s="763">
        <f>'Detailed Budget'!YR72</f>
        <v>0</v>
      </c>
      <c r="YG62" s="763">
        <f>'Detailed Budget'!YS72</f>
        <v>0</v>
      </c>
      <c r="YH62" s="763">
        <f>'Detailed Budget'!YT72</f>
        <v>0</v>
      </c>
      <c r="YI62" s="763">
        <f>'Detailed Budget'!YU72</f>
        <v>0</v>
      </c>
      <c r="YJ62" s="763">
        <f>'Detailed Budget'!YV72</f>
        <v>0</v>
      </c>
      <c r="YK62" s="763">
        <f>'Detailed Budget'!YW72</f>
        <v>0</v>
      </c>
      <c r="YL62" s="763">
        <f>'Detailed Budget'!YX72</f>
        <v>0</v>
      </c>
      <c r="YM62" s="763">
        <f>'Detailed Budget'!YY72</f>
        <v>0</v>
      </c>
      <c r="YN62" s="763">
        <f>'Detailed Budget'!YZ72</f>
        <v>0</v>
      </c>
      <c r="YO62" s="763">
        <f>'Detailed Budget'!ZA72</f>
        <v>0</v>
      </c>
      <c r="YP62" s="763">
        <f>'Detailed Budget'!ZB72</f>
        <v>0</v>
      </c>
      <c r="YQ62" s="763">
        <f>'Detailed Budget'!ZC72</f>
        <v>0</v>
      </c>
      <c r="YR62" s="763">
        <f>'Detailed Budget'!ZD72</f>
        <v>0</v>
      </c>
      <c r="YS62" s="763">
        <f>'Detailed Budget'!ZE72</f>
        <v>0</v>
      </c>
      <c r="YT62" s="763">
        <f>'Detailed Budget'!ZF72</f>
        <v>0</v>
      </c>
      <c r="YU62" s="763">
        <f>'Detailed Budget'!ZG72</f>
        <v>0</v>
      </c>
      <c r="YV62" s="763">
        <f>'Detailed Budget'!ZH72</f>
        <v>0</v>
      </c>
      <c r="YW62" s="763">
        <f>'Detailed Budget'!ZI72</f>
        <v>0</v>
      </c>
      <c r="YX62" s="763">
        <f>'Detailed Budget'!ZJ72</f>
        <v>0</v>
      </c>
      <c r="YY62" s="763">
        <f>'Detailed Budget'!ZK72</f>
        <v>0</v>
      </c>
      <c r="YZ62" s="763">
        <f>'Detailed Budget'!ZL72</f>
        <v>0</v>
      </c>
      <c r="ZA62" s="763">
        <f>'Detailed Budget'!ZM72</f>
        <v>0</v>
      </c>
      <c r="ZB62" s="763">
        <f>'Detailed Budget'!ZN72</f>
        <v>0</v>
      </c>
      <c r="ZC62" s="763">
        <f>'Detailed Budget'!ZO72</f>
        <v>0</v>
      </c>
      <c r="ZD62" s="763">
        <f>'Detailed Budget'!ZP72</f>
        <v>0</v>
      </c>
      <c r="ZE62" s="763">
        <f>'Detailed Budget'!ZQ72</f>
        <v>0</v>
      </c>
      <c r="ZF62" s="763">
        <f>'Detailed Budget'!ZR72</f>
        <v>0</v>
      </c>
      <c r="ZG62" s="763">
        <f>'Detailed Budget'!ZS72</f>
        <v>0</v>
      </c>
      <c r="ZH62" s="763">
        <f>'Detailed Budget'!ZT72</f>
        <v>0</v>
      </c>
      <c r="ZI62" s="763">
        <f>'Detailed Budget'!ZU72</f>
        <v>0</v>
      </c>
      <c r="ZJ62" s="763">
        <f>'Detailed Budget'!ZV72</f>
        <v>0</v>
      </c>
      <c r="ZK62" s="763">
        <f>'Detailed Budget'!ZW72</f>
        <v>0</v>
      </c>
      <c r="ZL62" s="763">
        <f>'Detailed Budget'!ZX72</f>
        <v>0</v>
      </c>
      <c r="ZM62" s="763">
        <f>'Detailed Budget'!ZY72</f>
        <v>0</v>
      </c>
      <c r="ZN62" s="763">
        <f>'Detailed Budget'!ZZ72</f>
        <v>0</v>
      </c>
      <c r="ZO62" s="763">
        <f>'Detailed Budget'!AAA72</f>
        <v>0</v>
      </c>
      <c r="ZP62" s="763">
        <f>'Detailed Budget'!AAB72</f>
        <v>0</v>
      </c>
      <c r="ZQ62" s="763">
        <f>'Detailed Budget'!AAC72</f>
        <v>0</v>
      </c>
      <c r="ZR62" s="763">
        <f>'Detailed Budget'!AAD72</f>
        <v>0</v>
      </c>
      <c r="ZS62" s="763">
        <f>'Detailed Budget'!AAE72</f>
        <v>0</v>
      </c>
      <c r="ZT62" s="763">
        <f>'Detailed Budget'!AAF72</f>
        <v>0</v>
      </c>
      <c r="ZU62" s="763">
        <f>'Detailed Budget'!AAG72</f>
        <v>0</v>
      </c>
      <c r="ZV62" s="763">
        <f>'Detailed Budget'!AAH72</f>
        <v>0</v>
      </c>
      <c r="ZW62" s="763">
        <f>'Detailed Budget'!AAI72</f>
        <v>0</v>
      </c>
      <c r="ZX62" s="763">
        <f>'Detailed Budget'!AAJ72</f>
        <v>0</v>
      </c>
      <c r="ZY62" s="763">
        <f>'Detailed Budget'!AAK72</f>
        <v>0</v>
      </c>
      <c r="ZZ62" s="763">
        <f>'Detailed Budget'!AAL72</f>
        <v>0</v>
      </c>
      <c r="AAA62" s="763">
        <f>'Detailed Budget'!AAM72</f>
        <v>0</v>
      </c>
      <c r="AAB62" s="763">
        <f>'Detailed Budget'!AAN72</f>
        <v>0</v>
      </c>
      <c r="AAC62" s="763">
        <f>'Detailed Budget'!AAO72</f>
        <v>0</v>
      </c>
      <c r="AAD62" s="763">
        <f>'Detailed Budget'!AAP72</f>
        <v>0</v>
      </c>
      <c r="AAE62" s="763">
        <f>'Detailed Budget'!AAQ72</f>
        <v>0</v>
      </c>
      <c r="AAF62" s="763">
        <f>'Detailed Budget'!AAR72</f>
        <v>0</v>
      </c>
      <c r="AAG62" s="763">
        <f>'Detailed Budget'!AAS72</f>
        <v>0</v>
      </c>
      <c r="AAH62" s="763">
        <f>'Detailed Budget'!AAT72</f>
        <v>0</v>
      </c>
      <c r="AAI62" s="763">
        <f>'Detailed Budget'!AAU72</f>
        <v>0</v>
      </c>
      <c r="AAJ62" s="763">
        <f>'Detailed Budget'!AAV72</f>
        <v>0</v>
      </c>
      <c r="AAK62" s="763">
        <f>'Detailed Budget'!AAW72</f>
        <v>0</v>
      </c>
      <c r="AAL62" s="763">
        <f>'Detailed Budget'!AAX72</f>
        <v>0</v>
      </c>
      <c r="AAM62" s="763">
        <f>'Detailed Budget'!AAY72</f>
        <v>0</v>
      </c>
      <c r="AAN62" s="763">
        <f>'Detailed Budget'!AAZ72</f>
        <v>0</v>
      </c>
      <c r="AAO62" s="763">
        <f>'Detailed Budget'!ABA72</f>
        <v>0</v>
      </c>
      <c r="AAP62" s="763">
        <f>'Detailed Budget'!ABB72</f>
        <v>0</v>
      </c>
      <c r="AAQ62" s="763">
        <f>'Detailed Budget'!ABC72</f>
        <v>0</v>
      </c>
      <c r="AAR62" s="763">
        <f>'Detailed Budget'!ABD72</f>
        <v>0</v>
      </c>
      <c r="AAS62" s="763">
        <f>'Detailed Budget'!ABE72</f>
        <v>0</v>
      </c>
      <c r="AAT62" s="763">
        <f>'Detailed Budget'!ABF72</f>
        <v>0</v>
      </c>
      <c r="AAU62" s="763">
        <f>'Detailed Budget'!ABG72</f>
        <v>0</v>
      </c>
      <c r="AAV62" s="763">
        <f>'Detailed Budget'!ABH72</f>
        <v>0</v>
      </c>
      <c r="AAW62" s="763">
        <f>'Detailed Budget'!ABI72</f>
        <v>0</v>
      </c>
      <c r="AAX62" s="763">
        <f>'Detailed Budget'!ABJ72</f>
        <v>0</v>
      </c>
      <c r="AAY62" s="763">
        <f>'Detailed Budget'!ABK72</f>
        <v>0</v>
      </c>
      <c r="AAZ62" s="763">
        <f>'Detailed Budget'!ABL72</f>
        <v>0</v>
      </c>
      <c r="ABA62" s="763">
        <f>'Detailed Budget'!ABM72</f>
        <v>0</v>
      </c>
      <c r="ABB62" s="763">
        <f>'Detailed Budget'!ABN72</f>
        <v>0</v>
      </c>
      <c r="ABC62" s="763">
        <f>'Detailed Budget'!ABO72</f>
        <v>0</v>
      </c>
      <c r="ABD62" s="763">
        <f>'Detailed Budget'!ABP72</f>
        <v>0</v>
      </c>
      <c r="ABE62" s="763">
        <f>'Detailed Budget'!ABQ72</f>
        <v>0</v>
      </c>
      <c r="ABF62" s="763">
        <f>'Detailed Budget'!ABR72</f>
        <v>0</v>
      </c>
      <c r="ABG62" s="763">
        <f>'Detailed Budget'!ABS72</f>
        <v>0</v>
      </c>
      <c r="ABH62" s="763">
        <f>'Detailed Budget'!ABT72</f>
        <v>0</v>
      </c>
      <c r="ABI62" s="763">
        <f>'Detailed Budget'!ABU72</f>
        <v>0</v>
      </c>
      <c r="ABJ62" s="763">
        <f>'Detailed Budget'!ABV72</f>
        <v>0</v>
      </c>
      <c r="ABK62" s="763">
        <f>'Detailed Budget'!ABW72</f>
        <v>0</v>
      </c>
      <c r="ABL62" s="763">
        <f>'Detailed Budget'!ABX72</f>
        <v>0</v>
      </c>
      <c r="ABM62" s="763">
        <f>'Detailed Budget'!ABY72</f>
        <v>0</v>
      </c>
      <c r="ABN62" s="763">
        <f>'Detailed Budget'!ABZ72</f>
        <v>0</v>
      </c>
      <c r="ABO62" s="763">
        <f>'Detailed Budget'!ACA72</f>
        <v>0</v>
      </c>
      <c r="ABP62" s="763">
        <f>'Detailed Budget'!ACB72</f>
        <v>0</v>
      </c>
      <c r="ABQ62" s="763">
        <f>'Detailed Budget'!ACC72</f>
        <v>0</v>
      </c>
      <c r="ABR62" s="763">
        <f>'Detailed Budget'!ACD72</f>
        <v>0</v>
      </c>
      <c r="ABS62" s="763">
        <f>'Detailed Budget'!ACE72</f>
        <v>0</v>
      </c>
      <c r="ABT62" s="763">
        <f>'Detailed Budget'!ACF72</f>
        <v>0</v>
      </c>
      <c r="ABU62" s="763">
        <f>'Detailed Budget'!ACG72</f>
        <v>0</v>
      </c>
      <c r="ABV62" s="763">
        <f>'Detailed Budget'!ACH72</f>
        <v>0</v>
      </c>
      <c r="ABW62" s="763">
        <f>'Detailed Budget'!ACI72</f>
        <v>0</v>
      </c>
      <c r="ABX62" s="763">
        <f>'Detailed Budget'!ACJ72</f>
        <v>0</v>
      </c>
      <c r="ABY62" s="763">
        <f>'Detailed Budget'!ACK72</f>
        <v>0</v>
      </c>
      <c r="ABZ62" s="763">
        <f>'Detailed Budget'!ACL72</f>
        <v>0</v>
      </c>
      <c r="ACA62" s="763">
        <f>'Detailed Budget'!ACM72</f>
        <v>0</v>
      </c>
      <c r="ACB62" s="763">
        <f>'Detailed Budget'!ACN72</f>
        <v>0</v>
      </c>
      <c r="ACC62" s="763">
        <f>'Detailed Budget'!ACO72</f>
        <v>0</v>
      </c>
      <c r="ACD62" s="763">
        <f>'Detailed Budget'!ACP72</f>
        <v>0</v>
      </c>
      <c r="ACE62" s="763">
        <f>'Detailed Budget'!ACQ72</f>
        <v>0</v>
      </c>
      <c r="ACF62" s="763">
        <f>'Detailed Budget'!ACR72</f>
        <v>0</v>
      </c>
      <c r="ACG62" s="763">
        <f>'Detailed Budget'!ACS72</f>
        <v>0</v>
      </c>
      <c r="ACH62" s="763">
        <f>'Detailed Budget'!ACT72</f>
        <v>0</v>
      </c>
      <c r="ACI62" s="763">
        <f>'Detailed Budget'!ACU72</f>
        <v>0</v>
      </c>
      <c r="ACJ62" s="763">
        <f>'Detailed Budget'!ACV72</f>
        <v>0</v>
      </c>
      <c r="ACK62" s="763">
        <f>'Detailed Budget'!ACW72</f>
        <v>0</v>
      </c>
      <c r="ACL62" s="763">
        <f>'Detailed Budget'!ACX72</f>
        <v>0</v>
      </c>
      <c r="ACM62" s="763">
        <f>'Detailed Budget'!ACY72</f>
        <v>0</v>
      </c>
      <c r="ACN62" s="763">
        <f>'Detailed Budget'!ACZ72</f>
        <v>0</v>
      </c>
      <c r="ACO62" s="763">
        <f>'Detailed Budget'!ADA72</f>
        <v>0</v>
      </c>
      <c r="ACP62" s="763">
        <f>'Detailed Budget'!ADB72</f>
        <v>0</v>
      </c>
      <c r="ACQ62" s="763">
        <f>'Detailed Budget'!ADC72</f>
        <v>0</v>
      </c>
      <c r="ACR62" s="763">
        <f>'Detailed Budget'!ADD72</f>
        <v>0</v>
      </c>
      <c r="ACS62" s="763">
        <f>'Detailed Budget'!ADE72</f>
        <v>0</v>
      </c>
      <c r="ACT62" s="763">
        <f>'Detailed Budget'!ADF72</f>
        <v>0</v>
      </c>
      <c r="ACU62" s="763">
        <f>'Detailed Budget'!ADG72</f>
        <v>0</v>
      </c>
      <c r="ACV62" s="763">
        <f>'Detailed Budget'!ADH72</f>
        <v>0</v>
      </c>
      <c r="ACW62" s="763">
        <f>'Detailed Budget'!ADI72</f>
        <v>0</v>
      </c>
      <c r="ACX62" s="763">
        <f>'Detailed Budget'!ADJ72</f>
        <v>0</v>
      </c>
      <c r="ACY62" s="763">
        <f>'Detailed Budget'!ADK72</f>
        <v>0</v>
      </c>
      <c r="ACZ62" s="763">
        <f>'Detailed Budget'!ADL72</f>
        <v>0</v>
      </c>
      <c r="ADA62" s="763">
        <f>'Detailed Budget'!ADM72</f>
        <v>0</v>
      </c>
      <c r="ADB62" s="763">
        <f>'Detailed Budget'!ADN72</f>
        <v>0</v>
      </c>
      <c r="ADC62" s="763">
        <f>'Detailed Budget'!ADO72</f>
        <v>0</v>
      </c>
      <c r="ADD62" s="763">
        <f>'Detailed Budget'!ADP72</f>
        <v>0</v>
      </c>
      <c r="ADE62" s="763">
        <f>'Detailed Budget'!ADQ72</f>
        <v>0</v>
      </c>
      <c r="ADF62" s="763">
        <f>'Detailed Budget'!ADR72</f>
        <v>0</v>
      </c>
      <c r="ADG62" s="763">
        <f>'Detailed Budget'!ADS72</f>
        <v>0</v>
      </c>
      <c r="ADH62" s="763">
        <f>'Detailed Budget'!ADT72</f>
        <v>0</v>
      </c>
      <c r="ADI62" s="763">
        <f>'Detailed Budget'!ADU72</f>
        <v>0</v>
      </c>
      <c r="ADJ62" s="763">
        <f>'Detailed Budget'!ADV72</f>
        <v>0</v>
      </c>
      <c r="ADK62" s="763">
        <f>'Detailed Budget'!ADW72</f>
        <v>0</v>
      </c>
      <c r="ADL62" s="763">
        <f>'Detailed Budget'!ADX72</f>
        <v>0</v>
      </c>
      <c r="ADM62" s="763">
        <f>'Detailed Budget'!ADY72</f>
        <v>0</v>
      </c>
      <c r="ADN62" s="763">
        <f>'Detailed Budget'!ADZ72</f>
        <v>0</v>
      </c>
      <c r="ADO62" s="763">
        <f>'Detailed Budget'!AEA72</f>
        <v>0</v>
      </c>
      <c r="ADP62" s="763">
        <f>'Detailed Budget'!AEB72</f>
        <v>0</v>
      </c>
      <c r="ADQ62" s="763">
        <f>'Detailed Budget'!AEC72</f>
        <v>0</v>
      </c>
      <c r="ADR62" s="763">
        <f>'Detailed Budget'!AED72</f>
        <v>0</v>
      </c>
      <c r="ADS62" s="763">
        <f>'Detailed Budget'!AEE72</f>
        <v>0</v>
      </c>
      <c r="ADT62" s="763">
        <f>'Detailed Budget'!AEF72</f>
        <v>0</v>
      </c>
      <c r="ADU62" s="763">
        <f>'Detailed Budget'!AEG72</f>
        <v>0</v>
      </c>
      <c r="ADV62" s="763">
        <f>'Detailed Budget'!AEH72</f>
        <v>0</v>
      </c>
      <c r="ADW62" s="763">
        <f>'Detailed Budget'!AEI72</f>
        <v>0</v>
      </c>
      <c r="ADX62" s="763">
        <f>'Detailed Budget'!AEJ72</f>
        <v>0</v>
      </c>
      <c r="ADY62" s="763">
        <f>'Detailed Budget'!AEK72</f>
        <v>0</v>
      </c>
      <c r="ADZ62" s="763">
        <f>'Detailed Budget'!AEL72</f>
        <v>0</v>
      </c>
      <c r="AEA62" s="763">
        <f>'Detailed Budget'!AEM72</f>
        <v>0</v>
      </c>
      <c r="AEB62" s="763">
        <f>'Detailed Budget'!AEN72</f>
        <v>0</v>
      </c>
      <c r="AEC62" s="763">
        <f>'Detailed Budget'!AEO72</f>
        <v>0</v>
      </c>
      <c r="AED62" s="763">
        <f>'Detailed Budget'!AEP72</f>
        <v>0</v>
      </c>
      <c r="AEE62" s="763">
        <f>'Detailed Budget'!AEQ72</f>
        <v>0</v>
      </c>
      <c r="AEF62" s="763">
        <f>'Detailed Budget'!AER72</f>
        <v>0</v>
      </c>
      <c r="AEG62" s="763">
        <f>'Detailed Budget'!AES72</f>
        <v>0</v>
      </c>
      <c r="AEH62" s="763">
        <f>'Detailed Budget'!AET72</f>
        <v>0</v>
      </c>
      <c r="AEI62" s="763">
        <f>'Detailed Budget'!AEU72</f>
        <v>0</v>
      </c>
      <c r="AEJ62" s="763">
        <f>'Detailed Budget'!AEV72</f>
        <v>0</v>
      </c>
      <c r="AEK62" s="763">
        <f>'Detailed Budget'!AEW72</f>
        <v>0</v>
      </c>
      <c r="AEL62" s="763">
        <f>'Detailed Budget'!AEX72</f>
        <v>0</v>
      </c>
      <c r="AEM62" s="763">
        <f>'Detailed Budget'!AEY72</f>
        <v>0</v>
      </c>
      <c r="AEN62" s="763">
        <f>'Detailed Budget'!AEZ72</f>
        <v>0</v>
      </c>
      <c r="AEO62" s="763">
        <f>'Detailed Budget'!AFA72</f>
        <v>0</v>
      </c>
      <c r="AEP62" s="763">
        <f>'Detailed Budget'!AFB72</f>
        <v>0</v>
      </c>
      <c r="AEQ62" s="763">
        <f>'Detailed Budget'!AFC72</f>
        <v>0</v>
      </c>
      <c r="AER62" s="763">
        <f>'Detailed Budget'!AFD72</f>
        <v>0</v>
      </c>
      <c r="AES62" s="763">
        <f>'Detailed Budget'!AFE72</f>
        <v>0</v>
      </c>
      <c r="AET62" s="763">
        <f>'Detailed Budget'!AFF72</f>
        <v>0</v>
      </c>
      <c r="AEU62" s="763">
        <f>'Detailed Budget'!AFG72</f>
        <v>0</v>
      </c>
      <c r="AEV62" s="763">
        <f>'Detailed Budget'!AFH72</f>
        <v>0</v>
      </c>
      <c r="AEW62" s="763">
        <f>'Detailed Budget'!AFI72</f>
        <v>0</v>
      </c>
      <c r="AEX62" s="763">
        <f>'Detailed Budget'!AFJ72</f>
        <v>0</v>
      </c>
      <c r="AEY62" s="763">
        <f>'Detailed Budget'!AFK72</f>
        <v>0</v>
      </c>
      <c r="AEZ62" s="763">
        <f>'Detailed Budget'!AFL72</f>
        <v>0</v>
      </c>
      <c r="AFA62" s="763">
        <f>'Detailed Budget'!AFM72</f>
        <v>0</v>
      </c>
      <c r="AFB62" s="763">
        <f>'Detailed Budget'!AFN72</f>
        <v>0</v>
      </c>
      <c r="AFC62" s="763">
        <f>'Detailed Budget'!AFO72</f>
        <v>0</v>
      </c>
      <c r="AFD62" s="763">
        <f>'Detailed Budget'!AFP72</f>
        <v>0</v>
      </c>
      <c r="AFE62" s="763">
        <f>'Detailed Budget'!AFQ72</f>
        <v>0</v>
      </c>
      <c r="AFF62" s="763">
        <f>'Detailed Budget'!AFR72</f>
        <v>0</v>
      </c>
      <c r="AFG62" s="763">
        <f>'Detailed Budget'!AFS72</f>
        <v>0</v>
      </c>
      <c r="AFH62" s="763">
        <f>'Detailed Budget'!AFT72</f>
        <v>0</v>
      </c>
      <c r="AFI62" s="763">
        <f>'Detailed Budget'!AFU72</f>
        <v>0</v>
      </c>
      <c r="AFJ62" s="763">
        <f>'Detailed Budget'!AFV72</f>
        <v>0</v>
      </c>
      <c r="AFK62" s="763">
        <f>'Detailed Budget'!AFW72</f>
        <v>0</v>
      </c>
      <c r="AFL62" s="763">
        <f>'Detailed Budget'!AFX72</f>
        <v>0</v>
      </c>
      <c r="AFM62" s="763">
        <f>'Detailed Budget'!AFY72</f>
        <v>0</v>
      </c>
      <c r="AFN62" s="763">
        <f>'Detailed Budget'!AFZ72</f>
        <v>0</v>
      </c>
      <c r="AFO62" s="763">
        <f>'Detailed Budget'!AGA72</f>
        <v>0</v>
      </c>
      <c r="AFP62" s="763">
        <f>'Detailed Budget'!AGB72</f>
        <v>0</v>
      </c>
      <c r="AFQ62" s="763">
        <f>'Detailed Budget'!AGC72</f>
        <v>0</v>
      </c>
      <c r="AFR62" s="763">
        <f>'Detailed Budget'!AGD72</f>
        <v>0</v>
      </c>
      <c r="AFS62" s="763">
        <f>'Detailed Budget'!AGE72</f>
        <v>0</v>
      </c>
      <c r="AFT62" s="763">
        <f>'Detailed Budget'!AGF72</f>
        <v>0</v>
      </c>
      <c r="AFU62" s="763">
        <f>'Detailed Budget'!AGG72</f>
        <v>0</v>
      </c>
      <c r="AFV62" s="763">
        <f>'Detailed Budget'!AGH72</f>
        <v>0</v>
      </c>
      <c r="AFW62" s="763">
        <f>'Detailed Budget'!AGI72</f>
        <v>0</v>
      </c>
      <c r="AFX62" s="763">
        <f>'Detailed Budget'!AGJ72</f>
        <v>0</v>
      </c>
      <c r="AFY62" s="763">
        <f>'Detailed Budget'!AGK72</f>
        <v>0</v>
      </c>
      <c r="AFZ62" s="763">
        <f>'Detailed Budget'!AGL72</f>
        <v>0</v>
      </c>
      <c r="AGA62" s="763">
        <f>'Detailed Budget'!AGM72</f>
        <v>0</v>
      </c>
      <c r="AGB62" s="763">
        <f>'Detailed Budget'!AGN72</f>
        <v>0</v>
      </c>
      <c r="AGC62" s="763">
        <f>'Detailed Budget'!AGO72</f>
        <v>0</v>
      </c>
      <c r="AGD62" s="763">
        <f>'Detailed Budget'!AGP72</f>
        <v>0</v>
      </c>
      <c r="AGE62" s="763">
        <f>'Detailed Budget'!AGQ72</f>
        <v>0</v>
      </c>
      <c r="AGF62" s="763">
        <f>'Detailed Budget'!AGR72</f>
        <v>0</v>
      </c>
      <c r="AGG62" s="763">
        <f>'Detailed Budget'!AGS72</f>
        <v>0</v>
      </c>
      <c r="AGH62" s="763">
        <f>'Detailed Budget'!AGT72</f>
        <v>0</v>
      </c>
      <c r="AGI62" s="763">
        <f>'Detailed Budget'!AGU72</f>
        <v>0</v>
      </c>
      <c r="AGJ62" s="763">
        <f>'Detailed Budget'!AGV72</f>
        <v>0</v>
      </c>
      <c r="AGK62" s="763">
        <f>'Detailed Budget'!AGW72</f>
        <v>0</v>
      </c>
      <c r="AGL62" s="763">
        <f>'Detailed Budget'!AGX72</f>
        <v>0</v>
      </c>
      <c r="AGM62" s="763">
        <f>'Detailed Budget'!AGY72</f>
        <v>0</v>
      </c>
      <c r="AGN62" s="763">
        <f>'Detailed Budget'!AGZ72</f>
        <v>0</v>
      </c>
      <c r="AGO62" s="763">
        <f>'Detailed Budget'!AHA72</f>
        <v>0</v>
      </c>
      <c r="AGP62" s="763">
        <f>'Detailed Budget'!AHB72</f>
        <v>0</v>
      </c>
      <c r="AGQ62" s="763">
        <f>'Detailed Budget'!AHC72</f>
        <v>0</v>
      </c>
      <c r="AGR62" s="763">
        <f>'Detailed Budget'!AHD72</f>
        <v>0</v>
      </c>
      <c r="AGS62" s="763">
        <f>'Detailed Budget'!AHE72</f>
        <v>0</v>
      </c>
      <c r="AGT62" s="763">
        <f>'Detailed Budget'!AHF72</f>
        <v>0</v>
      </c>
      <c r="AGU62" s="763">
        <f>'Detailed Budget'!AHG72</f>
        <v>0</v>
      </c>
      <c r="AGV62" s="763">
        <f>'Detailed Budget'!AHH72</f>
        <v>0</v>
      </c>
      <c r="AGW62" s="763">
        <f>'Detailed Budget'!AHI72</f>
        <v>0</v>
      </c>
      <c r="AGX62" s="763">
        <f>'Detailed Budget'!AHJ72</f>
        <v>0</v>
      </c>
      <c r="AGY62" s="763">
        <f>'Detailed Budget'!AHK72</f>
        <v>0</v>
      </c>
      <c r="AGZ62" s="763">
        <f>'Detailed Budget'!AHL72</f>
        <v>0</v>
      </c>
      <c r="AHA62" s="763">
        <f>'Detailed Budget'!AHM72</f>
        <v>0</v>
      </c>
      <c r="AHB62" s="763">
        <f>'Detailed Budget'!AHN72</f>
        <v>0</v>
      </c>
      <c r="AHC62" s="763">
        <f>'Detailed Budget'!AHO72</f>
        <v>0</v>
      </c>
      <c r="AHD62" s="763">
        <f>'Detailed Budget'!AHP72</f>
        <v>0</v>
      </c>
      <c r="AHE62" s="763">
        <f>'Detailed Budget'!AHQ72</f>
        <v>0</v>
      </c>
      <c r="AHF62" s="763">
        <f>'Detailed Budget'!AHR72</f>
        <v>0</v>
      </c>
      <c r="AHG62" s="763">
        <f>'Detailed Budget'!AHS72</f>
        <v>0</v>
      </c>
      <c r="AHH62" s="763">
        <f>'Detailed Budget'!AHT72</f>
        <v>0</v>
      </c>
      <c r="AHI62" s="763">
        <f>'Detailed Budget'!AHU72</f>
        <v>0</v>
      </c>
      <c r="AHJ62" s="763">
        <f>'Detailed Budget'!AHV72</f>
        <v>0</v>
      </c>
      <c r="AHK62" s="763">
        <f>'Detailed Budget'!AHW72</f>
        <v>0</v>
      </c>
      <c r="AHL62" s="763">
        <f>'Detailed Budget'!AHX72</f>
        <v>0</v>
      </c>
      <c r="AHM62" s="763">
        <f>'Detailed Budget'!AHY72</f>
        <v>0</v>
      </c>
      <c r="AHN62" s="763">
        <f>'Detailed Budget'!AHZ72</f>
        <v>0</v>
      </c>
      <c r="AHO62" s="763">
        <f>'Detailed Budget'!AIA72</f>
        <v>0</v>
      </c>
      <c r="AHP62" s="763">
        <f>'Detailed Budget'!AIB72</f>
        <v>0</v>
      </c>
      <c r="AHQ62" s="763">
        <f>'Detailed Budget'!AIC72</f>
        <v>0</v>
      </c>
      <c r="AHR62" s="763">
        <f>'Detailed Budget'!AID72</f>
        <v>0</v>
      </c>
      <c r="AHS62" s="763">
        <f>'Detailed Budget'!AIE72</f>
        <v>0</v>
      </c>
      <c r="AHT62" s="763">
        <f>'Detailed Budget'!AIF72</f>
        <v>0</v>
      </c>
      <c r="AHU62" s="763">
        <f>'Detailed Budget'!AIG72</f>
        <v>0</v>
      </c>
      <c r="AHV62" s="763">
        <f>'Detailed Budget'!AIH72</f>
        <v>0</v>
      </c>
      <c r="AHW62" s="763">
        <f>'Detailed Budget'!AII72</f>
        <v>0</v>
      </c>
      <c r="AHX62" s="763">
        <f>'Detailed Budget'!AIJ72</f>
        <v>0</v>
      </c>
      <c r="AHY62" s="763">
        <f>'Detailed Budget'!AIK72</f>
        <v>0</v>
      </c>
      <c r="AHZ62" s="763">
        <f>'Detailed Budget'!AIL72</f>
        <v>0</v>
      </c>
      <c r="AIA62" s="763">
        <f>'Detailed Budget'!AIM72</f>
        <v>0</v>
      </c>
      <c r="AIB62" s="763">
        <f>'Detailed Budget'!AIN72</f>
        <v>0</v>
      </c>
      <c r="AIC62" s="763">
        <f>'Detailed Budget'!AIO72</f>
        <v>0</v>
      </c>
      <c r="AID62" s="763">
        <f>'Detailed Budget'!AIP72</f>
        <v>0</v>
      </c>
      <c r="AIE62" s="763">
        <f>'Detailed Budget'!AIQ72</f>
        <v>0</v>
      </c>
      <c r="AIF62" s="763">
        <f>'Detailed Budget'!AIR72</f>
        <v>0</v>
      </c>
      <c r="AIG62" s="763">
        <f>'Detailed Budget'!AIS72</f>
        <v>0</v>
      </c>
      <c r="AIH62" s="763">
        <f>'Detailed Budget'!AIT72</f>
        <v>0</v>
      </c>
      <c r="AII62" s="763">
        <f>'Detailed Budget'!AIU72</f>
        <v>0</v>
      </c>
      <c r="AIJ62" s="763">
        <f>'Detailed Budget'!AIV72</f>
        <v>0</v>
      </c>
      <c r="AIK62" s="763">
        <f>'Detailed Budget'!AIW72</f>
        <v>0</v>
      </c>
      <c r="AIL62" s="763">
        <f>'Detailed Budget'!AIX72</f>
        <v>0</v>
      </c>
      <c r="AIM62" s="763">
        <f>'Detailed Budget'!AIY72</f>
        <v>0</v>
      </c>
      <c r="AIN62" s="763">
        <f>'Detailed Budget'!AIZ72</f>
        <v>0</v>
      </c>
      <c r="AIO62" s="763">
        <f>'Detailed Budget'!AJA72</f>
        <v>0</v>
      </c>
      <c r="AIP62" s="763">
        <f>'Detailed Budget'!AJB72</f>
        <v>0</v>
      </c>
      <c r="AIQ62" s="763">
        <f>'Detailed Budget'!AJC72</f>
        <v>0</v>
      </c>
      <c r="AIR62" s="763">
        <f>'Detailed Budget'!AJD72</f>
        <v>0</v>
      </c>
      <c r="AIS62" s="763">
        <f>'Detailed Budget'!AJE72</f>
        <v>0</v>
      </c>
      <c r="AIT62" s="763">
        <f>'Detailed Budget'!AJF72</f>
        <v>0</v>
      </c>
      <c r="AIU62" s="763">
        <f>'Detailed Budget'!AJG72</f>
        <v>0</v>
      </c>
      <c r="AIV62" s="763">
        <f>'Detailed Budget'!AJH72</f>
        <v>0</v>
      </c>
      <c r="AIW62" s="763">
        <f>'Detailed Budget'!AJI72</f>
        <v>0</v>
      </c>
      <c r="AIX62" s="763">
        <f>'Detailed Budget'!AJJ72</f>
        <v>0</v>
      </c>
      <c r="AIY62" s="763">
        <f>'Detailed Budget'!AJK72</f>
        <v>0</v>
      </c>
      <c r="AIZ62" s="763">
        <f>'Detailed Budget'!AJL72</f>
        <v>0</v>
      </c>
      <c r="AJA62" s="763">
        <f>'Detailed Budget'!AJM72</f>
        <v>0</v>
      </c>
      <c r="AJB62" s="763">
        <f>'Detailed Budget'!AJN72</f>
        <v>0</v>
      </c>
      <c r="AJC62" s="763">
        <f>'Detailed Budget'!AJO72</f>
        <v>0</v>
      </c>
      <c r="AJD62" s="763">
        <f>'Detailed Budget'!AJP72</f>
        <v>0</v>
      </c>
      <c r="AJE62" s="763">
        <f>'Detailed Budget'!AJQ72</f>
        <v>0</v>
      </c>
      <c r="AJF62" s="763">
        <f>'Detailed Budget'!AJR72</f>
        <v>0</v>
      </c>
      <c r="AJG62" s="763">
        <f>'Detailed Budget'!AJS72</f>
        <v>0</v>
      </c>
      <c r="AJH62" s="763">
        <f>'Detailed Budget'!AJT72</f>
        <v>0</v>
      </c>
      <c r="AJI62" s="763">
        <f>'Detailed Budget'!AJU72</f>
        <v>0</v>
      </c>
      <c r="AJJ62" s="763">
        <f>'Detailed Budget'!AJV72</f>
        <v>0</v>
      </c>
      <c r="AJK62" s="763">
        <f>'Detailed Budget'!AJW72</f>
        <v>0</v>
      </c>
      <c r="AJL62" s="763">
        <f>'Detailed Budget'!AJX72</f>
        <v>0</v>
      </c>
      <c r="AJM62" s="763">
        <f>'Detailed Budget'!AJY72</f>
        <v>0</v>
      </c>
      <c r="AJN62" s="763">
        <f>'Detailed Budget'!AJZ72</f>
        <v>0</v>
      </c>
      <c r="AJO62" s="763">
        <f>'Detailed Budget'!AKA72</f>
        <v>0</v>
      </c>
      <c r="AJP62" s="763">
        <f>'Detailed Budget'!AKB72</f>
        <v>0</v>
      </c>
      <c r="AJQ62" s="763">
        <f>'Detailed Budget'!AKC72</f>
        <v>0</v>
      </c>
      <c r="AJR62" s="763">
        <f>'Detailed Budget'!AKD72</f>
        <v>0</v>
      </c>
      <c r="AJS62" s="763">
        <f>'Detailed Budget'!AKE72</f>
        <v>0</v>
      </c>
      <c r="AJT62" s="763">
        <f>'Detailed Budget'!AKF72</f>
        <v>0</v>
      </c>
      <c r="AJU62" s="763">
        <f>'Detailed Budget'!AKG72</f>
        <v>0</v>
      </c>
      <c r="AJV62" s="763">
        <f>'Detailed Budget'!AKH72</f>
        <v>0</v>
      </c>
      <c r="AJW62" s="763">
        <f>'Detailed Budget'!AKI72</f>
        <v>0</v>
      </c>
      <c r="AJX62" s="763">
        <f>'Detailed Budget'!AKJ72</f>
        <v>0</v>
      </c>
      <c r="AJY62" s="763">
        <f>'Detailed Budget'!AKK72</f>
        <v>0</v>
      </c>
      <c r="AJZ62" s="763">
        <f>'Detailed Budget'!AKL72</f>
        <v>0</v>
      </c>
      <c r="AKA62" s="763">
        <f>'Detailed Budget'!AKM72</f>
        <v>0</v>
      </c>
      <c r="AKB62" s="763">
        <f>'Detailed Budget'!AKN72</f>
        <v>0</v>
      </c>
      <c r="AKC62" s="763">
        <f>'Detailed Budget'!AKO72</f>
        <v>0</v>
      </c>
      <c r="AKD62" s="763">
        <f>'Detailed Budget'!AKP72</f>
        <v>0</v>
      </c>
      <c r="AKE62" s="763">
        <f>'Detailed Budget'!AKQ72</f>
        <v>0</v>
      </c>
      <c r="AKF62" s="763">
        <f>'Detailed Budget'!AKR72</f>
        <v>0</v>
      </c>
      <c r="AKG62" s="763">
        <f>'Detailed Budget'!AKS72</f>
        <v>0</v>
      </c>
      <c r="AKH62" s="763">
        <f>'Detailed Budget'!AKT72</f>
        <v>0</v>
      </c>
      <c r="AKI62" s="763">
        <f>'Detailed Budget'!AKU72</f>
        <v>0</v>
      </c>
      <c r="AKJ62" s="763">
        <f>'Detailed Budget'!AKV72</f>
        <v>0</v>
      </c>
      <c r="AKK62" s="763">
        <f>'Detailed Budget'!AKW72</f>
        <v>0</v>
      </c>
      <c r="AKL62" s="763">
        <f>'Detailed Budget'!AKX72</f>
        <v>0</v>
      </c>
      <c r="AKM62" s="763">
        <f>'Detailed Budget'!AKY72</f>
        <v>0</v>
      </c>
      <c r="AKN62" s="763">
        <f>'Detailed Budget'!AKZ72</f>
        <v>0</v>
      </c>
      <c r="AKO62" s="763">
        <f>'Detailed Budget'!ALA72</f>
        <v>0</v>
      </c>
      <c r="AKP62" s="763">
        <f>'Detailed Budget'!ALB72</f>
        <v>0</v>
      </c>
      <c r="AKQ62" s="763">
        <f>'Detailed Budget'!ALC72</f>
        <v>0</v>
      </c>
      <c r="AKR62" s="763">
        <f>'Detailed Budget'!ALD72</f>
        <v>0</v>
      </c>
      <c r="AKS62" s="763">
        <f>'Detailed Budget'!ALE72</f>
        <v>0</v>
      </c>
      <c r="AKT62" s="763">
        <f>'Detailed Budget'!ALF72</f>
        <v>0</v>
      </c>
      <c r="AKU62" s="763">
        <f>'Detailed Budget'!ALG72</f>
        <v>0</v>
      </c>
      <c r="AKV62" s="763">
        <f>'Detailed Budget'!ALH72</f>
        <v>0</v>
      </c>
      <c r="AKW62" s="763">
        <f>'Detailed Budget'!ALI72</f>
        <v>0</v>
      </c>
      <c r="AKX62" s="763">
        <f>'Detailed Budget'!ALJ72</f>
        <v>0</v>
      </c>
      <c r="AKY62" s="763">
        <f>'Detailed Budget'!ALK72</f>
        <v>0</v>
      </c>
      <c r="AKZ62" s="763">
        <f>'Detailed Budget'!ALL72</f>
        <v>0</v>
      </c>
      <c r="ALA62" s="763">
        <f>'Detailed Budget'!ALM72</f>
        <v>0</v>
      </c>
      <c r="ALB62" s="763">
        <f>'Detailed Budget'!ALN72</f>
        <v>0</v>
      </c>
      <c r="ALC62" s="763">
        <f>'Detailed Budget'!ALO72</f>
        <v>0</v>
      </c>
      <c r="ALD62" s="763">
        <f>'Detailed Budget'!ALP72</f>
        <v>0</v>
      </c>
      <c r="ALE62" s="763">
        <f>'Detailed Budget'!ALQ72</f>
        <v>0</v>
      </c>
      <c r="ALF62" s="763">
        <f>'Detailed Budget'!ALR72</f>
        <v>0</v>
      </c>
      <c r="ALG62" s="763">
        <f>'Detailed Budget'!ALS72</f>
        <v>0</v>
      </c>
      <c r="ALH62" s="763">
        <f>'Detailed Budget'!ALT72</f>
        <v>0</v>
      </c>
      <c r="ALI62" s="763">
        <f>'Detailed Budget'!ALU72</f>
        <v>0</v>
      </c>
      <c r="ALJ62" s="763">
        <f>'Detailed Budget'!ALV72</f>
        <v>0</v>
      </c>
      <c r="ALK62" s="763">
        <f>'Detailed Budget'!ALW72</f>
        <v>0</v>
      </c>
      <c r="ALL62" s="763">
        <f>'Detailed Budget'!ALX72</f>
        <v>0</v>
      </c>
      <c r="ALM62" s="763">
        <f>'Detailed Budget'!ALY72</f>
        <v>0</v>
      </c>
      <c r="ALN62" s="763">
        <f>'Detailed Budget'!ALZ72</f>
        <v>0</v>
      </c>
      <c r="ALO62" s="763">
        <f>'Detailed Budget'!AMA72</f>
        <v>0</v>
      </c>
      <c r="ALP62" s="763">
        <f>'Detailed Budget'!AMB72</f>
        <v>0</v>
      </c>
      <c r="ALQ62" s="763">
        <f>'Detailed Budget'!AMC72</f>
        <v>0</v>
      </c>
      <c r="ALR62" s="763">
        <f>'Detailed Budget'!AMD72</f>
        <v>0</v>
      </c>
      <c r="ALS62" s="763">
        <f>'Detailed Budget'!AME72</f>
        <v>0</v>
      </c>
      <c r="ALT62" s="763">
        <f>'Detailed Budget'!AMF72</f>
        <v>0</v>
      </c>
      <c r="ALU62" s="763">
        <f>'Detailed Budget'!AMG72</f>
        <v>0</v>
      </c>
      <c r="ALV62" s="763">
        <f>'Detailed Budget'!AMH72</f>
        <v>0</v>
      </c>
      <c r="ALW62" s="763">
        <f>'Detailed Budget'!AMI72</f>
        <v>0</v>
      </c>
      <c r="ALX62" s="763">
        <f>'Detailed Budget'!AMJ72</f>
        <v>0</v>
      </c>
      <c r="ALY62" s="763">
        <f>'Detailed Budget'!AMK72</f>
        <v>0</v>
      </c>
      <c r="ALZ62" s="763">
        <f>'Detailed Budget'!AML72</f>
        <v>0</v>
      </c>
      <c r="AMA62" s="763">
        <f>'Detailed Budget'!AMM72</f>
        <v>0</v>
      </c>
      <c r="AMB62" s="763">
        <f>'Detailed Budget'!AMN72</f>
        <v>0</v>
      </c>
      <c r="AMC62" s="763">
        <f>'Detailed Budget'!AMO72</f>
        <v>0</v>
      </c>
      <c r="AMD62" s="763">
        <f>'Detailed Budget'!AMP72</f>
        <v>0</v>
      </c>
      <c r="AME62" s="763">
        <f>'Detailed Budget'!AMQ72</f>
        <v>0</v>
      </c>
      <c r="AMF62" s="763">
        <f>'Detailed Budget'!AMR72</f>
        <v>0</v>
      </c>
      <c r="AMG62" s="763">
        <f>'Detailed Budget'!AMS72</f>
        <v>0</v>
      </c>
      <c r="AMH62" s="763">
        <f>'Detailed Budget'!AMT72</f>
        <v>0</v>
      </c>
      <c r="AMI62" s="763">
        <f>'Detailed Budget'!AMU72</f>
        <v>0</v>
      </c>
      <c r="AMJ62" s="763">
        <f>'Detailed Budget'!AMV72</f>
        <v>0</v>
      </c>
      <c r="AMK62" s="763">
        <f>'Detailed Budget'!AMW72</f>
        <v>0</v>
      </c>
      <c r="AML62" s="763">
        <f>'Detailed Budget'!AMX72</f>
        <v>0</v>
      </c>
      <c r="AMM62" s="763">
        <f>'Detailed Budget'!AMY72</f>
        <v>0</v>
      </c>
      <c r="AMN62" s="763">
        <f>'Detailed Budget'!AMZ72</f>
        <v>0</v>
      </c>
      <c r="AMO62" s="763">
        <f>'Detailed Budget'!ANA72</f>
        <v>0</v>
      </c>
      <c r="AMP62" s="763">
        <f>'Detailed Budget'!ANB72</f>
        <v>0</v>
      </c>
      <c r="AMQ62" s="763">
        <f>'Detailed Budget'!ANC72</f>
        <v>0</v>
      </c>
      <c r="AMR62" s="763">
        <f>'Detailed Budget'!AND72</f>
        <v>0</v>
      </c>
      <c r="AMS62" s="763">
        <f>'Detailed Budget'!ANE72</f>
        <v>0</v>
      </c>
      <c r="AMT62" s="763">
        <f>'Detailed Budget'!ANF72</f>
        <v>0</v>
      </c>
      <c r="AMU62" s="763">
        <f>'Detailed Budget'!ANG72</f>
        <v>0</v>
      </c>
      <c r="AMV62" s="763">
        <f>'Detailed Budget'!ANH72</f>
        <v>0</v>
      </c>
      <c r="AMW62" s="763">
        <f>'Detailed Budget'!ANI72</f>
        <v>0</v>
      </c>
      <c r="AMX62" s="763">
        <f>'Detailed Budget'!ANJ72</f>
        <v>0</v>
      </c>
      <c r="AMY62" s="763">
        <f>'Detailed Budget'!ANK72</f>
        <v>0</v>
      </c>
      <c r="AMZ62" s="763">
        <f>'Detailed Budget'!ANL72</f>
        <v>0</v>
      </c>
      <c r="ANA62" s="763">
        <f>'Detailed Budget'!ANM72</f>
        <v>0</v>
      </c>
      <c r="ANB62" s="763">
        <f>'Detailed Budget'!ANN72</f>
        <v>0</v>
      </c>
      <c r="ANC62" s="763">
        <f>'Detailed Budget'!ANO72</f>
        <v>0</v>
      </c>
      <c r="AND62" s="763">
        <f>'Detailed Budget'!ANP72</f>
        <v>0</v>
      </c>
      <c r="ANE62" s="763">
        <f>'Detailed Budget'!ANQ72</f>
        <v>0</v>
      </c>
      <c r="ANF62" s="763">
        <f>'Detailed Budget'!ANR72</f>
        <v>0</v>
      </c>
      <c r="ANG62" s="763">
        <f>'Detailed Budget'!ANS72</f>
        <v>0</v>
      </c>
      <c r="ANH62" s="763">
        <f>'Detailed Budget'!ANT72</f>
        <v>0</v>
      </c>
      <c r="ANI62" s="763">
        <f>'Detailed Budget'!ANU72</f>
        <v>0</v>
      </c>
      <c r="ANJ62" s="763">
        <f>'Detailed Budget'!ANV72</f>
        <v>0</v>
      </c>
      <c r="ANK62" s="763">
        <f>'Detailed Budget'!ANW72</f>
        <v>0</v>
      </c>
      <c r="ANL62" s="763">
        <f>'Detailed Budget'!ANX72</f>
        <v>0</v>
      </c>
      <c r="ANM62" s="763">
        <f>'Detailed Budget'!ANY72</f>
        <v>0</v>
      </c>
      <c r="ANN62" s="763">
        <f>'Detailed Budget'!ANZ72</f>
        <v>0</v>
      </c>
      <c r="ANO62" s="763">
        <f>'Detailed Budget'!AOA72</f>
        <v>0</v>
      </c>
      <c r="ANP62" s="763">
        <f>'Detailed Budget'!AOB72</f>
        <v>0</v>
      </c>
      <c r="ANQ62" s="763">
        <f>'Detailed Budget'!AOC72</f>
        <v>0</v>
      </c>
      <c r="ANR62" s="763">
        <f>'Detailed Budget'!AOD72</f>
        <v>0</v>
      </c>
      <c r="ANS62" s="763">
        <f>'Detailed Budget'!AOE72</f>
        <v>0</v>
      </c>
      <c r="ANT62" s="763">
        <f>'Detailed Budget'!AOF72</f>
        <v>0</v>
      </c>
      <c r="ANU62" s="763">
        <f>'Detailed Budget'!AOG72</f>
        <v>0</v>
      </c>
      <c r="ANV62" s="763">
        <f>'Detailed Budget'!AOH72</f>
        <v>0</v>
      </c>
      <c r="ANW62" s="763">
        <f>'Detailed Budget'!AOI72</f>
        <v>0</v>
      </c>
      <c r="ANX62" s="763">
        <f>'Detailed Budget'!AOJ72</f>
        <v>0</v>
      </c>
      <c r="ANY62" s="763">
        <f>'Detailed Budget'!AOK72</f>
        <v>0</v>
      </c>
      <c r="ANZ62" s="763">
        <f>'Detailed Budget'!AOL72</f>
        <v>0</v>
      </c>
      <c r="AOA62" s="763">
        <f>'Detailed Budget'!AOM72</f>
        <v>0</v>
      </c>
      <c r="AOB62" s="763">
        <f>'Detailed Budget'!AON72</f>
        <v>0</v>
      </c>
      <c r="AOC62" s="763">
        <f>'Detailed Budget'!AOO72</f>
        <v>0</v>
      </c>
      <c r="AOD62" s="763">
        <f>'Detailed Budget'!AOP72</f>
        <v>0</v>
      </c>
      <c r="AOE62" s="763">
        <f>'Detailed Budget'!AOQ72</f>
        <v>0</v>
      </c>
      <c r="AOF62" s="763">
        <f>'Detailed Budget'!AOR72</f>
        <v>0</v>
      </c>
      <c r="AOG62" s="763">
        <f>'Detailed Budget'!AOS72</f>
        <v>0</v>
      </c>
      <c r="AOH62" s="763">
        <f>'Detailed Budget'!AOT72</f>
        <v>0</v>
      </c>
      <c r="AOI62" s="763">
        <f>'Detailed Budget'!AOU72</f>
        <v>0</v>
      </c>
      <c r="AOJ62" s="763">
        <f>'Detailed Budget'!AOV72</f>
        <v>0</v>
      </c>
      <c r="AOK62" s="763">
        <f>'Detailed Budget'!AOW72</f>
        <v>0</v>
      </c>
      <c r="AOL62" s="763">
        <f>'Detailed Budget'!AOX72</f>
        <v>0</v>
      </c>
      <c r="AOM62" s="763">
        <f>'Detailed Budget'!AOY72</f>
        <v>0</v>
      </c>
      <c r="AON62" s="763">
        <f>'Detailed Budget'!AOZ72</f>
        <v>0</v>
      </c>
      <c r="AOO62" s="763">
        <f>'Detailed Budget'!APA72</f>
        <v>0</v>
      </c>
      <c r="AOP62" s="763">
        <f>'Detailed Budget'!APB72</f>
        <v>0</v>
      </c>
      <c r="AOQ62" s="763">
        <f>'Detailed Budget'!APC72</f>
        <v>0</v>
      </c>
      <c r="AOR62" s="763">
        <f>'Detailed Budget'!APD72</f>
        <v>0</v>
      </c>
      <c r="AOS62" s="763">
        <f>'Detailed Budget'!APE72</f>
        <v>0</v>
      </c>
      <c r="AOT62" s="763">
        <f>'Detailed Budget'!APF72</f>
        <v>0</v>
      </c>
      <c r="AOU62" s="763">
        <f>'Detailed Budget'!APG72</f>
        <v>0</v>
      </c>
      <c r="AOV62" s="763">
        <f>'Detailed Budget'!APH72</f>
        <v>0</v>
      </c>
      <c r="AOW62" s="763">
        <f>'Detailed Budget'!API72</f>
        <v>0</v>
      </c>
      <c r="AOX62" s="763">
        <f>'Detailed Budget'!APJ72</f>
        <v>0</v>
      </c>
      <c r="AOY62" s="763">
        <f>'Detailed Budget'!APK72</f>
        <v>0</v>
      </c>
      <c r="AOZ62" s="763">
        <f>'Detailed Budget'!APL72</f>
        <v>0</v>
      </c>
      <c r="APA62" s="763">
        <f>'Detailed Budget'!APM72</f>
        <v>0</v>
      </c>
      <c r="APB62" s="763">
        <f>'Detailed Budget'!APN72</f>
        <v>0</v>
      </c>
      <c r="APC62" s="763">
        <f>'Detailed Budget'!APO72</f>
        <v>0</v>
      </c>
      <c r="APD62" s="763">
        <f>'Detailed Budget'!APP72</f>
        <v>0</v>
      </c>
      <c r="APE62" s="763">
        <f>'Detailed Budget'!APQ72</f>
        <v>0</v>
      </c>
      <c r="APF62" s="763">
        <f>'Detailed Budget'!APR72</f>
        <v>0</v>
      </c>
      <c r="APG62" s="763">
        <f>'Detailed Budget'!APS72</f>
        <v>0</v>
      </c>
      <c r="APH62" s="763">
        <f>'Detailed Budget'!APT72</f>
        <v>0</v>
      </c>
      <c r="API62" s="763">
        <f>'Detailed Budget'!APU72</f>
        <v>0</v>
      </c>
      <c r="APJ62" s="763">
        <f>'Detailed Budget'!APV72</f>
        <v>0</v>
      </c>
      <c r="APK62" s="763">
        <f>'Detailed Budget'!APW72</f>
        <v>0</v>
      </c>
      <c r="APL62" s="763">
        <f>'Detailed Budget'!APX72</f>
        <v>0</v>
      </c>
      <c r="APM62" s="763">
        <f>'Detailed Budget'!APY72</f>
        <v>0</v>
      </c>
      <c r="APN62" s="763">
        <f>'Detailed Budget'!APZ72</f>
        <v>0</v>
      </c>
      <c r="APO62" s="763">
        <f>'Detailed Budget'!AQA72</f>
        <v>0</v>
      </c>
      <c r="APP62" s="763">
        <f>'Detailed Budget'!AQB72</f>
        <v>0</v>
      </c>
      <c r="APQ62" s="763">
        <f>'Detailed Budget'!AQC72</f>
        <v>0</v>
      </c>
      <c r="APR62" s="763">
        <f>'Detailed Budget'!AQD72</f>
        <v>0</v>
      </c>
      <c r="APS62" s="763">
        <f>'Detailed Budget'!AQE72</f>
        <v>0</v>
      </c>
      <c r="APT62" s="763">
        <f>'Detailed Budget'!AQF72</f>
        <v>0</v>
      </c>
      <c r="APU62" s="763">
        <f>'Detailed Budget'!AQG72</f>
        <v>0</v>
      </c>
      <c r="APV62" s="763">
        <f>'Detailed Budget'!AQH72</f>
        <v>0</v>
      </c>
      <c r="APW62" s="763">
        <f>'Detailed Budget'!AQI72</f>
        <v>0</v>
      </c>
      <c r="APX62" s="763">
        <f>'Detailed Budget'!AQJ72</f>
        <v>0</v>
      </c>
      <c r="APY62" s="763">
        <f>'Detailed Budget'!AQK72</f>
        <v>0</v>
      </c>
      <c r="APZ62" s="763">
        <f>'Detailed Budget'!AQL72</f>
        <v>0</v>
      </c>
      <c r="AQA62" s="763">
        <f>'Detailed Budget'!AQM72</f>
        <v>0</v>
      </c>
      <c r="AQB62" s="763">
        <f>'Detailed Budget'!AQN72</f>
        <v>0</v>
      </c>
      <c r="AQC62" s="763">
        <f>'Detailed Budget'!AQO72</f>
        <v>0</v>
      </c>
      <c r="AQD62" s="763">
        <f>'Detailed Budget'!AQP72</f>
        <v>0</v>
      </c>
      <c r="AQE62" s="763">
        <f>'Detailed Budget'!AQQ72</f>
        <v>0</v>
      </c>
      <c r="AQF62" s="763">
        <f>'Detailed Budget'!AQR72</f>
        <v>0</v>
      </c>
      <c r="AQG62" s="763">
        <f>'Detailed Budget'!AQS72</f>
        <v>0</v>
      </c>
      <c r="AQH62" s="763">
        <f>'Detailed Budget'!AQT72</f>
        <v>0</v>
      </c>
      <c r="AQI62" s="763">
        <f>'Detailed Budget'!AQU72</f>
        <v>0</v>
      </c>
      <c r="AQJ62" s="763">
        <f>'Detailed Budget'!AQV72</f>
        <v>0</v>
      </c>
      <c r="AQK62" s="763">
        <f>'Detailed Budget'!AQW72</f>
        <v>0</v>
      </c>
      <c r="AQL62" s="763">
        <f>'Detailed Budget'!AQX72</f>
        <v>0</v>
      </c>
      <c r="AQM62" s="763">
        <f>'Detailed Budget'!AQY72</f>
        <v>0</v>
      </c>
      <c r="AQN62" s="763">
        <f>'Detailed Budget'!AQZ72</f>
        <v>0</v>
      </c>
      <c r="AQO62" s="763">
        <f>'Detailed Budget'!ARA72</f>
        <v>0</v>
      </c>
      <c r="AQP62" s="763">
        <f>'Detailed Budget'!ARB72</f>
        <v>0</v>
      </c>
      <c r="AQQ62" s="763">
        <f>'Detailed Budget'!ARC72</f>
        <v>0</v>
      </c>
      <c r="AQR62" s="763">
        <f>'Detailed Budget'!ARD72</f>
        <v>0</v>
      </c>
      <c r="AQS62" s="763">
        <f>'Detailed Budget'!ARE72</f>
        <v>0</v>
      </c>
      <c r="AQT62" s="763">
        <f>'Detailed Budget'!ARF72</f>
        <v>0</v>
      </c>
      <c r="AQU62" s="763">
        <f>'Detailed Budget'!ARG72</f>
        <v>0</v>
      </c>
      <c r="AQV62" s="763">
        <f>'Detailed Budget'!ARH72</f>
        <v>0</v>
      </c>
      <c r="AQW62" s="763">
        <f>'Detailed Budget'!ARI72</f>
        <v>0</v>
      </c>
      <c r="AQX62" s="763">
        <f>'Detailed Budget'!ARJ72</f>
        <v>0</v>
      </c>
      <c r="AQY62" s="763">
        <f>'Detailed Budget'!ARK72</f>
        <v>0</v>
      </c>
      <c r="AQZ62" s="763">
        <f>'Detailed Budget'!ARL72</f>
        <v>0</v>
      </c>
      <c r="ARA62" s="763">
        <f>'Detailed Budget'!ARM72</f>
        <v>0</v>
      </c>
      <c r="ARB62" s="763">
        <f>'Detailed Budget'!ARN72</f>
        <v>0</v>
      </c>
      <c r="ARC62" s="763">
        <f>'Detailed Budget'!ARO72</f>
        <v>0</v>
      </c>
      <c r="ARD62" s="763">
        <f>'Detailed Budget'!ARP72</f>
        <v>0</v>
      </c>
      <c r="ARE62" s="763">
        <f>'Detailed Budget'!ARQ72</f>
        <v>0</v>
      </c>
      <c r="ARF62" s="763">
        <f>'Detailed Budget'!ARR72</f>
        <v>0</v>
      </c>
      <c r="ARG62" s="763">
        <f>'Detailed Budget'!ARS72</f>
        <v>0</v>
      </c>
      <c r="ARH62" s="763">
        <f>'Detailed Budget'!ART72</f>
        <v>0</v>
      </c>
      <c r="ARI62" s="763">
        <f>'Detailed Budget'!ARU72</f>
        <v>0</v>
      </c>
      <c r="ARJ62" s="763">
        <f>'Detailed Budget'!ARV72</f>
        <v>0</v>
      </c>
      <c r="ARK62" s="763">
        <f>'Detailed Budget'!ARW72</f>
        <v>0</v>
      </c>
      <c r="ARL62" s="763">
        <f>'Detailed Budget'!ARX72</f>
        <v>0</v>
      </c>
      <c r="ARM62" s="763">
        <f>'Detailed Budget'!ARY72</f>
        <v>0</v>
      </c>
      <c r="ARN62" s="763">
        <f>'Detailed Budget'!ARZ72</f>
        <v>0</v>
      </c>
      <c r="ARO62" s="763">
        <f>'Detailed Budget'!ASA72</f>
        <v>0</v>
      </c>
      <c r="ARP62" s="763">
        <f>'Detailed Budget'!ASB72</f>
        <v>0</v>
      </c>
      <c r="ARQ62" s="763">
        <f>'Detailed Budget'!ASC72</f>
        <v>0</v>
      </c>
      <c r="ARR62" s="763">
        <f>'Detailed Budget'!ASD72</f>
        <v>0</v>
      </c>
      <c r="ARS62" s="763">
        <f>'Detailed Budget'!ASE72</f>
        <v>0</v>
      </c>
      <c r="ART62" s="763">
        <f>'Detailed Budget'!ASF72</f>
        <v>0</v>
      </c>
      <c r="ARU62" s="763">
        <f>'Detailed Budget'!ASG72</f>
        <v>0</v>
      </c>
      <c r="ARV62" s="763">
        <f>'Detailed Budget'!ASH72</f>
        <v>0</v>
      </c>
      <c r="ARW62" s="763">
        <f>'Detailed Budget'!ASI72</f>
        <v>0</v>
      </c>
      <c r="ARX62" s="763">
        <f>'Detailed Budget'!ASJ72</f>
        <v>0</v>
      </c>
      <c r="ARY62" s="763">
        <f>'Detailed Budget'!ASK72</f>
        <v>0</v>
      </c>
      <c r="ARZ62" s="763">
        <f>'Detailed Budget'!ASL72</f>
        <v>0</v>
      </c>
      <c r="ASA62" s="763">
        <f>'Detailed Budget'!ASM72</f>
        <v>0</v>
      </c>
      <c r="ASB62" s="763">
        <f>'Detailed Budget'!ASN72</f>
        <v>0</v>
      </c>
      <c r="ASC62" s="763">
        <f>'Detailed Budget'!ASO72</f>
        <v>0</v>
      </c>
      <c r="ASD62" s="763">
        <f>'Detailed Budget'!ASP72</f>
        <v>0</v>
      </c>
      <c r="ASE62" s="763">
        <f>'Detailed Budget'!ASQ72</f>
        <v>0</v>
      </c>
      <c r="ASF62" s="763">
        <f>'Detailed Budget'!ASR72</f>
        <v>0</v>
      </c>
      <c r="ASG62" s="763">
        <f>'Detailed Budget'!ASS72</f>
        <v>0</v>
      </c>
      <c r="ASH62" s="763">
        <f>'Detailed Budget'!AST72</f>
        <v>0</v>
      </c>
      <c r="ASI62" s="763">
        <f>'Detailed Budget'!ASU72</f>
        <v>0</v>
      </c>
      <c r="ASJ62" s="763">
        <f>'Detailed Budget'!ASV72</f>
        <v>0</v>
      </c>
      <c r="ASK62" s="763">
        <f>'Detailed Budget'!ASW72</f>
        <v>0</v>
      </c>
      <c r="ASL62" s="763">
        <f>'Detailed Budget'!ASX72</f>
        <v>0</v>
      </c>
      <c r="ASM62" s="763">
        <f>'Detailed Budget'!ASY72</f>
        <v>0</v>
      </c>
      <c r="ASN62" s="763">
        <f>'Detailed Budget'!ASZ72</f>
        <v>0</v>
      </c>
      <c r="ASO62" s="763">
        <f>'Detailed Budget'!ATA72</f>
        <v>0</v>
      </c>
      <c r="ASP62" s="763">
        <f>'Detailed Budget'!ATB72</f>
        <v>0</v>
      </c>
      <c r="ASQ62" s="763">
        <f>'Detailed Budget'!ATC72</f>
        <v>0</v>
      </c>
      <c r="ASR62" s="763">
        <f>'Detailed Budget'!ATD72</f>
        <v>0</v>
      </c>
      <c r="ASS62" s="763">
        <f>'Detailed Budget'!ATE72</f>
        <v>0</v>
      </c>
      <c r="AST62" s="763">
        <f>'Detailed Budget'!ATF72</f>
        <v>0</v>
      </c>
      <c r="ASU62" s="763">
        <f>'Detailed Budget'!ATG72</f>
        <v>0</v>
      </c>
      <c r="ASV62" s="763">
        <f>'Detailed Budget'!ATH72</f>
        <v>0</v>
      </c>
      <c r="ASW62" s="763">
        <f>'Detailed Budget'!ATI72</f>
        <v>0</v>
      </c>
      <c r="ASX62" s="763">
        <f>'Detailed Budget'!ATJ72</f>
        <v>0</v>
      </c>
      <c r="ASY62" s="763">
        <f>'Detailed Budget'!ATK72</f>
        <v>0</v>
      </c>
      <c r="ASZ62" s="763">
        <f>'Detailed Budget'!ATL72</f>
        <v>0</v>
      </c>
      <c r="ATA62" s="763">
        <f>'Detailed Budget'!ATM72</f>
        <v>0</v>
      </c>
      <c r="ATB62" s="763">
        <f>'Detailed Budget'!ATN72</f>
        <v>0</v>
      </c>
      <c r="ATC62" s="763">
        <f>'Detailed Budget'!ATO72</f>
        <v>0</v>
      </c>
      <c r="ATD62" s="763">
        <f>'Detailed Budget'!ATP72</f>
        <v>0</v>
      </c>
      <c r="ATE62" s="763">
        <f>'Detailed Budget'!ATQ72</f>
        <v>0</v>
      </c>
      <c r="ATF62" s="763">
        <f>'Detailed Budget'!ATR72</f>
        <v>0</v>
      </c>
      <c r="ATG62" s="763">
        <f>'Detailed Budget'!ATS72</f>
        <v>0</v>
      </c>
      <c r="ATH62" s="763">
        <f>'Detailed Budget'!ATT72</f>
        <v>0</v>
      </c>
      <c r="ATI62" s="763">
        <f>'Detailed Budget'!ATU72</f>
        <v>0</v>
      </c>
      <c r="ATJ62" s="763">
        <f>'Detailed Budget'!ATV72</f>
        <v>0</v>
      </c>
      <c r="ATK62" s="763">
        <f>'Detailed Budget'!ATW72</f>
        <v>0</v>
      </c>
      <c r="ATL62" s="763">
        <f>'Detailed Budget'!ATX72</f>
        <v>0</v>
      </c>
      <c r="ATM62" s="763">
        <f>'Detailed Budget'!ATY72</f>
        <v>0</v>
      </c>
      <c r="ATN62" s="763">
        <f>'Detailed Budget'!ATZ72</f>
        <v>0</v>
      </c>
      <c r="ATO62" s="763">
        <f>'Detailed Budget'!AUA72</f>
        <v>0</v>
      </c>
      <c r="ATP62" s="763">
        <f>'Detailed Budget'!AUB72</f>
        <v>0</v>
      </c>
      <c r="ATQ62" s="763">
        <f>'Detailed Budget'!AUC72</f>
        <v>0</v>
      </c>
      <c r="ATR62" s="763">
        <f>'Detailed Budget'!AUD72</f>
        <v>0</v>
      </c>
      <c r="ATS62" s="763">
        <f>'Detailed Budget'!AUE72</f>
        <v>0</v>
      </c>
      <c r="ATT62" s="763">
        <f>'Detailed Budget'!AUF72</f>
        <v>0</v>
      </c>
      <c r="ATU62" s="763">
        <f>'Detailed Budget'!AUG72</f>
        <v>0</v>
      </c>
      <c r="ATV62" s="763">
        <f>'Detailed Budget'!AUH72</f>
        <v>0</v>
      </c>
      <c r="ATW62" s="763">
        <f>'Detailed Budget'!AUI72</f>
        <v>0</v>
      </c>
      <c r="ATX62" s="763">
        <f>'Detailed Budget'!AUJ72</f>
        <v>0</v>
      </c>
      <c r="ATY62" s="763">
        <f>'Detailed Budget'!AUK72</f>
        <v>0</v>
      </c>
      <c r="ATZ62" s="763">
        <f>'Detailed Budget'!AUL72</f>
        <v>0</v>
      </c>
      <c r="AUA62" s="763">
        <f>'Detailed Budget'!AUM72</f>
        <v>0</v>
      </c>
      <c r="AUB62" s="763">
        <f>'Detailed Budget'!AUN72</f>
        <v>0</v>
      </c>
      <c r="AUC62" s="763">
        <f>'Detailed Budget'!AUO72</f>
        <v>0</v>
      </c>
      <c r="AUD62" s="763">
        <f>'Detailed Budget'!AUP72</f>
        <v>0</v>
      </c>
      <c r="AUE62" s="763">
        <f>'Detailed Budget'!AUQ72</f>
        <v>0</v>
      </c>
      <c r="AUF62" s="763">
        <f>'Detailed Budget'!AUR72</f>
        <v>0</v>
      </c>
      <c r="AUG62" s="763">
        <f>'Detailed Budget'!AUS72</f>
        <v>0</v>
      </c>
      <c r="AUH62" s="763">
        <f>'Detailed Budget'!AUT72</f>
        <v>0</v>
      </c>
      <c r="AUI62" s="763">
        <f>'Detailed Budget'!AUU72</f>
        <v>0</v>
      </c>
      <c r="AUJ62" s="763">
        <f>'Detailed Budget'!AUV72</f>
        <v>0</v>
      </c>
      <c r="AUK62" s="763">
        <f>'Detailed Budget'!AUW72</f>
        <v>0</v>
      </c>
      <c r="AUL62" s="763">
        <f>'Detailed Budget'!AUX72</f>
        <v>0</v>
      </c>
      <c r="AUM62" s="763">
        <f>'Detailed Budget'!AUY72</f>
        <v>0</v>
      </c>
      <c r="AUN62" s="763">
        <f>'Detailed Budget'!AUZ72</f>
        <v>0</v>
      </c>
      <c r="AUO62" s="763">
        <f>'Detailed Budget'!AVA72</f>
        <v>0</v>
      </c>
      <c r="AUP62" s="763">
        <f>'Detailed Budget'!AVB72</f>
        <v>0</v>
      </c>
      <c r="AUQ62" s="763">
        <f>'Detailed Budget'!AVC72</f>
        <v>0</v>
      </c>
      <c r="AUR62" s="763">
        <f>'Detailed Budget'!AVD72</f>
        <v>0</v>
      </c>
      <c r="AUS62" s="763">
        <f>'Detailed Budget'!AVE72</f>
        <v>0</v>
      </c>
      <c r="AUT62" s="763">
        <f>'Detailed Budget'!AVF72</f>
        <v>0</v>
      </c>
      <c r="AUU62" s="763">
        <f>'Detailed Budget'!AVG72</f>
        <v>0</v>
      </c>
      <c r="AUV62" s="763">
        <f>'Detailed Budget'!AVH72</f>
        <v>0</v>
      </c>
      <c r="AUW62" s="763">
        <f>'Detailed Budget'!AVI72</f>
        <v>0</v>
      </c>
      <c r="AUX62" s="763">
        <f>'Detailed Budget'!AVJ72</f>
        <v>0</v>
      </c>
      <c r="AUY62" s="763">
        <f>'Detailed Budget'!AVK72</f>
        <v>0</v>
      </c>
      <c r="AUZ62" s="763">
        <f>'Detailed Budget'!AVL72</f>
        <v>0</v>
      </c>
      <c r="AVA62" s="763">
        <f>'Detailed Budget'!AVM72</f>
        <v>0</v>
      </c>
      <c r="AVB62" s="763">
        <f>'Detailed Budget'!AVN72</f>
        <v>0</v>
      </c>
      <c r="AVC62" s="763">
        <f>'Detailed Budget'!AVO72</f>
        <v>0</v>
      </c>
      <c r="AVD62" s="763">
        <f>'Detailed Budget'!AVP72</f>
        <v>0</v>
      </c>
      <c r="AVE62" s="763">
        <f>'Detailed Budget'!AVQ72</f>
        <v>0</v>
      </c>
      <c r="AVF62" s="763">
        <f>'Detailed Budget'!AVR72</f>
        <v>0</v>
      </c>
      <c r="AVG62" s="763">
        <f>'Detailed Budget'!AVS72</f>
        <v>0</v>
      </c>
      <c r="AVH62" s="763">
        <f>'Detailed Budget'!AVT72</f>
        <v>0</v>
      </c>
      <c r="AVI62" s="763">
        <f>'Detailed Budget'!AVU72</f>
        <v>0</v>
      </c>
      <c r="AVJ62" s="763">
        <f>'Detailed Budget'!AVV72</f>
        <v>0</v>
      </c>
      <c r="AVK62" s="763">
        <f>'Detailed Budget'!AVW72</f>
        <v>0</v>
      </c>
      <c r="AVL62" s="763">
        <f>'Detailed Budget'!AVX72</f>
        <v>0</v>
      </c>
      <c r="AVM62" s="763">
        <f>'Detailed Budget'!AVY72</f>
        <v>0</v>
      </c>
      <c r="AVN62" s="763">
        <f>'Detailed Budget'!AVZ72</f>
        <v>0</v>
      </c>
      <c r="AVO62" s="763">
        <f>'Detailed Budget'!AWA72</f>
        <v>0</v>
      </c>
      <c r="AVP62" s="763">
        <f>'Detailed Budget'!AWB72</f>
        <v>0</v>
      </c>
      <c r="AVQ62" s="763">
        <f>'Detailed Budget'!AWC72</f>
        <v>0</v>
      </c>
      <c r="AVR62" s="763">
        <f>'Detailed Budget'!AWD72</f>
        <v>0</v>
      </c>
      <c r="AVS62" s="763">
        <f>'Detailed Budget'!AWE72</f>
        <v>0</v>
      </c>
      <c r="AVT62" s="763">
        <f>'Detailed Budget'!AWF72</f>
        <v>0</v>
      </c>
      <c r="AVU62" s="763">
        <f>'Detailed Budget'!AWG72</f>
        <v>0</v>
      </c>
      <c r="AVV62" s="763">
        <f>'Detailed Budget'!AWH72</f>
        <v>0</v>
      </c>
      <c r="AVW62" s="763">
        <f>'Detailed Budget'!AWI72</f>
        <v>0</v>
      </c>
      <c r="AVX62" s="763">
        <f>'Detailed Budget'!AWJ72</f>
        <v>0</v>
      </c>
      <c r="AVY62" s="763">
        <f>'Detailed Budget'!AWK72</f>
        <v>0</v>
      </c>
      <c r="AVZ62" s="763">
        <f>'Detailed Budget'!AWL72</f>
        <v>0</v>
      </c>
      <c r="AWA62" s="763">
        <f>'Detailed Budget'!AWM72</f>
        <v>0</v>
      </c>
      <c r="AWB62" s="763">
        <f>'Detailed Budget'!AWN72</f>
        <v>0</v>
      </c>
      <c r="AWC62" s="763">
        <f>'Detailed Budget'!AWO72</f>
        <v>0</v>
      </c>
      <c r="AWD62" s="763">
        <f>'Detailed Budget'!AWP72</f>
        <v>0</v>
      </c>
      <c r="AWE62" s="763">
        <f>'Detailed Budget'!AWQ72</f>
        <v>0</v>
      </c>
      <c r="AWF62" s="763">
        <f>'Detailed Budget'!AWR72</f>
        <v>0</v>
      </c>
      <c r="AWG62" s="763">
        <f>'Detailed Budget'!AWS72</f>
        <v>0</v>
      </c>
      <c r="AWH62" s="763">
        <f>'Detailed Budget'!AWT72</f>
        <v>0</v>
      </c>
      <c r="AWI62" s="763">
        <f>'Detailed Budget'!AWU72</f>
        <v>0</v>
      </c>
      <c r="AWJ62" s="763">
        <f>'Detailed Budget'!AWV72</f>
        <v>0</v>
      </c>
      <c r="AWK62" s="763">
        <f>'Detailed Budget'!AWW72</f>
        <v>0</v>
      </c>
      <c r="AWL62" s="763">
        <f>'Detailed Budget'!AWX72</f>
        <v>0</v>
      </c>
      <c r="AWM62" s="763">
        <f>'Detailed Budget'!AWY72</f>
        <v>0</v>
      </c>
      <c r="AWN62" s="763">
        <f>'Detailed Budget'!AWZ72</f>
        <v>0</v>
      </c>
      <c r="AWO62" s="763">
        <f>'Detailed Budget'!AXA72</f>
        <v>0</v>
      </c>
      <c r="AWP62" s="763">
        <f>'Detailed Budget'!AXB72</f>
        <v>0</v>
      </c>
      <c r="AWQ62" s="763">
        <f>'Detailed Budget'!AXC72</f>
        <v>0</v>
      </c>
      <c r="AWR62" s="763">
        <f>'Detailed Budget'!AXD72</f>
        <v>0</v>
      </c>
      <c r="AWS62" s="763">
        <f>'Detailed Budget'!AXE72</f>
        <v>0</v>
      </c>
      <c r="AWT62" s="763">
        <f>'Detailed Budget'!AXF72</f>
        <v>0</v>
      </c>
      <c r="AWU62" s="763">
        <f>'Detailed Budget'!AXG72</f>
        <v>0</v>
      </c>
      <c r="AWV62" s="763">
        <f>'Detailed Budget'!AXH72</f>
        <v>0</v>
      </c>
      <c r="AWW62" s="763">
        <f>'Detailed Budget'!AXI72</f>
        <v>0</v>
      </c>
      <c r="AWX62" s="763">
        <f>'Detailed Budget'!AXJ72</f>
        <v>0</v>
      </c>
      <c r="AWY62" s="763">
        <f>'Detailed Budget'!AXK72</f>
        <v>0</v>
      </c>
      <c r="AWZ62" s="763">
        <f>'Detailed Budget'!AXL72</f>
        <v>0</v>
      </c>
      <c r="AXA62" s="763">
        <f>'Detailed Budget'!AXM72</f>
        <v>0</v>
      </c>
      <c r="AXB62" s="763">
        <f>'Detailed Budget'!AXN72</f>
        <v>0</v>
      </c>
      <c r="AXC62" s="763">
        <f>'Detailed Budget'!AXO72</f>
        <v>0</v>
      </c>
      <c r="AXD62" s="763">
        <f>'Detailed Budget'!AXP72</f>
        <v>0</v>
      </c>
      <c r="AXE62" s="763">
        <f>'Detailed Budget'!AXQ72</f>
        <v>0</v>
      </c>
      <c r="AXF62" s="763">
        <f>'Detailed Budget'!AXR72</f>
        <v>0</v>
      </c>
      <c r="AXG62" s="763">
        <f>'Detailed Budget'!AXS72</f>
        <v>0</v>
      </c>
      <c r="AXH62" s="763">
        <f>'Detailed Budget'!AXT72</f>
        <v>0</v>
      </c>
      <c r="AXI62" s="763">
        <f>'Detailed Budget'!AXU72</f>
        <v>0</v>
      </c>
      <c r="AXJ62" s="763">
        <f>'Detailed Budget'!AXV72</f>
        <v>0</v>
      </c>
      <c r="AXK62" s="763">
        <f>'Detailed Budget'!AXW72</f>
        <v>0</v>
      </c>
      <c r="AXL62" s="763">
        <f>'Detailed Budget'!AXX72</f>
        <v>0</v>
      </c>
      <c r="AXM62" s="763">
        <f>'Detailed Budget'!AXY72</f>
        <v>0</v>
      </c>
      <c r="AXN62" s="763">
        <f>'Detailed Budget'!AXZ72</f>
        <v>0</v>
      </c>
      <c r="AXO62" s="763">
        <f>'Detailed Budget'!AYA72</f>
        <v>0</v>
      </c>
      <c r="AXP62" s="763">
        <f>'Detailed Budget'!AYB72</f>
        <v>0</v>
      </c>
      <c r="AXQ62" s="763">
        <f>'Detailed Budget'!AYC72</f>
        <v>0</v>
      </c>
      <c r="AXR62" s="763">
        <f>'Detailed Budget'!AYD72</f>
        <v>0</v>
      </c>
      <c r="AXS62" s="763">
        <f>'Detailed Budget'!AYE72</f>
        <v>0</v>
      </c>
      <c r="AXT62" s="763">
        <f>'Detailed Budget'!AYF72</f>
        <v>0</v>
      </c>
      <c r="AXU62" s="763">
        <f>'Detailed Budget'!AYG72</f>
        <v>0</v>
      </c>
      <c r="AXV62" s="763">
        <f>'Detailed Budget'!AYH72</f>
        <v>0</v>
      </c>
      <c r="AXW62" s="763">
        <f>'Detailed Budget'!AYI72</f>
        <v>0</v>
      </c>
      <c r="AXX62" s="763">
        <f>'Detailed Budget'!AYJ72</f>
        <v>0</v>
      </c>
      <c r="AXY62" s="763">
        <f>'Detailed Budget'!AYK72</f>
        <v>0</v>
      </c>
      <c r="AXZ62" s="763">
        <f>'Detailed Budget'!AYL72</f>
        <v>0</v>
      </c>
      <c r="AYA62" s="763">
        <f>'Detailed Budget'!AYM72</f>
        <v>0</v>
      </c>
      <c r="AYB62" s="763">
        <f>'Detailed Budget'!AYN72</f>
        <v>0</v>
      </c>
      <c r="AYC62" s="763">
        <f>'Detailed Budget'!AYO72</f>
        <v>0</v>
      </c>
      <c r="AYD62" s="763">
        <f>'Detailed Budget'!AYP72</f>
        <v>0</v>
      </c>
      <c r="AYE62" s="763">
        <f>'Detailed Budget'!AYQ72</f>
        <v>0</v>
      </c>
      <c r="AYF62" s="763">
        <f>'Detailed Budget'!AYR72</f>
        <v>0</v>
      </c>
      <c r="AYG62" s="763">
        <f>'Detailed Budget'!AYS72</f>
        <v>0</v>
      </c>
      <c r="AYH62" s="763">
        <f>'Detailed Budget'!AYT72</f>
        <v>0</v>
      </c>
      <c r="AYI62" s="763">
        <f>'Detailed Budget'!AYU72</f>
        <v>0</v>
      </c>
      <c r="AYJ62" s="763">
        <f>'Detailed Budget'!AYV72</f>
        <v>0</v>
      </c>
      <c r="AYK62" s="763">
        <f>'Detailed Budget'!AYW72</f>
        <v>0</v>
      </c>
      <c r="AYL62" s="763">
        <f>'Detailed Budget'!AYX72</f>
        <v>0</v>
      </c>
      <c r="AYM62" s="763">
        <f>'Detailed Budget'!AYY72</f>
        <v>0</v>
      </c>
      <c r="AYN62" s="763">
        <f>'Detailed Budget'!AYZ72</f>
        <v>0</v>
      </c>
      <c r="AYO62" s="763">
        <f>'Detailed Budget'!AZA72</f>
        <v>0</v>
      </c>
      <c r="AYP62" s="763">
        <f>'Detailed Budget'!AZB72</f>
        <v>0</v>
      </c>
      <c r="AYQ62" s="763">
        <f>'Detailed Budget'!AZC72</f>
        <v>0</v>
      </c>
      <c r="AYR62" s="763">
        <f>'Detailed Budget'!AZD72</f>
        <v>0</v>
      </c>
      <c r="AYS62" s="763">
        <f>'Detailed Budget'!AZE72</f>
        <v>0</v>
      </c>
      <c r="AYT62" s="763">
        <f>'Detailed Budget'!AZF72</f>
        <v>0</v>
      </c>
      <c r="AYU62" s="763">
        <f>'Detailed Budget'!AZG72</f>
        <v>0</v>
      </c>
      <c r="AYV62" s="763">
        <f>'Detailed Budget'!AZH72</f>
        <v>0</v>
      </c>
      <c r="AYW62" s="763">
        <f>'Detailed Budget'!AZI72</f>
        <v>0</v>
      </c>
      <c r="AYX62" s="763">
        <f>'Detailed Budget'!AZJ72</f>
        <v>0</v>
      </c>
      <c r="AYY62" s="763">
        <f>'Detailed Budget'!AZK72</f>
        <v>0</v>
      </c>
      <c r="AYZ62" s="763">
        <f>'Detailed Budget'!AZL72</f>
        <v>0</v>
      </c>
      <c r="AZA62" s="763">
        <f>'Detailed Budget'!AZM72</f>
        <v>0</v>
      </c>
      <c r="AZB62" s="763">
        <f>'Detailed Budget'!AZN72</f>
        <v>0</v>
      </c>
      <c r="AZC62" s="763">
        <f>'Detailed Budget'!AZO72</f>
        <v>0</v>
      </c>
      <c r="AZD62" s="763">
        <f>'Detailed Budget'!AZP72</f>
        <v>0</v>
      </c>
      <c r="AZE62" s="763">
        <f>'Detailed Budget'!AZQ72</f>
        <v>0</v>
      </c>
      <c r="AZF62" s="763">
        <f>'Detailed Budget'!AZR72</f>
        <v>0</v>
      </c>
      <c r="AZG62" s="763">
        <f>'Detailed Budget'!AZS72</f>
        <v>0</v>
      </c>
      <c r="AZH62" s="763">
        <f>'Detailed Budget'!AZT72</f>
        <v>0</v>
      </c>
      <c r="AZI62" s="763">
        <f>'Detailed Budget'!AZU72</f>
        <v>0</v>
      </c>
      <c r="AZJ62" s="763">
        <f>'Detailed Budget'!AZV72</f>
        <v>0</v>
      </c>
      <c r="AZK62" s="763">
        <f>'Detailed Budget'!AZW72</f>
        <v>0</v>
      </c>
      <c r="AZL62" s="763">
        <f>'Detailed Budget'!AZX72</f>
        <v>0</v>
      </c>
      <c r="AZM62" s="763">
        <f>'Detailed Budget'!AZY72</f>
        <v>0</v>
      </c>
      <c r="AZN62" s="763">
        <f>'Detailed Budget'!AZZ72</f>
        <v>0</v>
      </c>
      <c r="AZO62" s="763">
        <f>'Detailed Budget'!BAA72</f>
        <v>0</v>
      </c>
      <c r="AZP62" s="763">
        <f>'Detailed Budget'!BAB72</f>
        <v>0</v>
      </c>
      <c r="AZQ62" s="763">
        <f>'Detailed Budget'!BAC72</f>
        <v>0</v>
      </c>
      <c r="AZR62" s="763">
        <f>'Detailed Budget'!BAD72</f>
        <v>0</v>
      </c>
      <c r="AZS62" s="763">
        <f>'Detailed Budget'!BAE72</f>
        <v>0</v>
      </c>
      <c r="AZT62" s="763">
        <f>'Detailed Budget'!BAF72</f>
        <v>0</v>
      </c>
      <c r="AZU62" s="763">
        <f>'Detailed Budget'!BAG72</f>
        <v>0</v>
      </c>
      <c r="AZV62" s="763">
        <f>'Detailed Budget'!BAH72</f>
        <v>0</v>
      </c>
      <c r="AZW62" s="763">
        <f>'Detailed Budget'!BAI72</f>
        <v>0</v>
      </c>
      <c r="AZX62" s="763">
        <f>'Detailed Budget'!BAJ72</f>
        <v>0</v>
      </c>
      <c r="AZY62" s="763">
        <f>'Detailed Budget'!BAK72</f>
        <v>0</v>
      </c>
      <c r="AZZ62" s="763">
        <f>'Detailed Budget'!BAL72</f>
        <v>0</v>
      </c>
      <c r="BAA62" s="763">
        <f>'Detailed Budget'!BAM72</f>
        <v>0</v>
      </c>
      <c r="BAB62" s="763">
        <f>'Detailed Budget'!BAN72</f>
        <v>0</v>
      </c>
      <c r="BAC62" s="763">
        <f>'Detailed Budget'!BAO72</f>
        <v>0</v>
      </c>
      <c r="BAD62" s="763">
        <f>'Detailed Budget'!BAP72</f>
        <v>0</v>
      </c>
      <c r="BAE62" s="763">
        <f>'Detailed Budget'!BAQ72</f>
        <v>0</v>
      </c>
      <c r="BAF62" s="763">
        <f>'Detailed Budget'!BAR72</f>
        <v>0</v>
      </c>
      <c r="BAG62" s="763">
        <f>'Detailed Budget'!BAS72</f>
        <v>0</v>
      </c>
      <c r="BAH62" s="763">
        <f>'Detailed Budget'!BAT72</f>
        <v>0</v>
      </c>
      <c r="BAI62" s="763">
        <f>'Detailed Budget'!BAU72</f>
        <v>0</v>
      </c>
      <c r="BAJ62" s="763">
        <f>'Detailed Budget'!BAV72</f>
        <v>0</v>
      </c>
      <c r="BAK62" s="763">
        <f>'Detailed Budget'!BAW72</f>
        <v>0</v>
      </c>
      <c r="BAL62" s="763">
        <f>'Detailed Budget'!BAX72</f>
        <v>0</v>
      </c>
      <c r="BAM62" s="763">
        <f>'Detailed Budget'!BAY72</f>
        <v>0</v>
      </c>
      <c r="BAN62" s="763">
        <f>'Detailed Budget'!BAZ72</f>
        <v>0</v>
      </c>
      <c r="BAO62" s="763">
        <f>'Detailed Budget'!BBA72</f>
        <v>0</v>
      </c>
      <c r="BAP62" s="763">
        <f>'Detailed Budget'!BBB72</f>
        <v>0</v>
      </c>
      <c r="BAQ62" s="763">
        <f>'Detailed Budget'!BBC72</f>
        <v>0</v>
      </c>
      <c r="BAR62" s="763">
        <f>'Detailed Budget'!BBD72</f>
        <v>0</v>
      </c>
      <c r="BAS62" s="763">
        <f>'Detailed Budget'!BBE72</f>
        <v>0</v>
      </c>
      <c r="BAT62" s="763">
        <f>'Detailed Budget'!BBF72</f>
        <v>0</v>
      </c>
      <c r="BAU62" s="763">
        <f>'Detailed Budget'!BBG72</f>
        <v>0</v>
      </c>
      <c r="BAV62" s="763">
        <f>'Detailed Budget'!BBH72</f>
        <v>0</v>
      </c>
      <c r="BAW62" s="763">
        <f>'Detailed Budget'!BBI72</f>
        <v>0</v>
      </c>
      <c r="BAX62" s="763">
        <f>'Detailed Budget'!BBJ72</f>
        <v>0</v>
      </c>
      <c r="BAY62" s="763">
        <f>'Detailed Budget'!BBK72</f>
        <v>0</v>
      </c>
      <c r="BAZ62" s="763">
        <f>'Detailed Budget'!BBL72</f>
        <v>0</v>
      </c>
      <c r="BBA62" s="763">
        <f>'Detailed Budget'!BBM72</f>
        <v>0</v>
      </c>
      <c r="BBB62" s="763">
        <f>'Detailed Budget'!BBN72</f>
        <v>0</v>
      </c>
      <c r="BBC62" s="763">
        <f>'Detailed Budget'!BBO72</f>
        <v>0</v>
      </c>
      <c r="BBD62" s="763">
        <f>'Detailed Budget'!BBP72</f>
        <v>0</v>
      </c>
      <c r="BBE62" s="763">
        <f>'Detailed Budget'!BBQ72</f>
        <v>0</v>
      </c>
      <c r="BBF62" s="763">
        <f>'Detailed Budget'!BBR72</f>
        <v>0</v>
      </c>
      <c r="BBG62" s="763">
        <f>'Detailed Budget'!BBS72</f>
        <v>0</v>
      </c>
      <c r="BBH62" s="763">
        <f>'Detailed Budget'!BBT72</f>
        <v>0</v>
      </c>
      <c r="BBI62" s="763">
        <f>'Detailed Budget'!BBU72</f>
        <v>0</v>
      </c>
      <c r="BBJ62" s="763">
        <f>'Detailed Budget'!BBV72</f>
        <v>0</v>
      </c>
      <c r="BBK62" s="763">
        <f>'Detailed Budget'!BBW72</f>
        <v>0</v>
      </c>
      <c r="BBL62" s="763">
        <f>'Detailed Budget'!BBX72</f>
        <v>0</v>
      </c>
      <c r="BBM62" s="763">
        <f>'Detailed Budget'!BBY72</f>
        <v>0</v>
      </c>
      <c r="BBN62" s="763">
        <f>'Detailed Budget'!BBZ72</f>
        <v>0</v>
      </c>
      <c r="BBO62" s="763">
        <f>'Detailed Budget'!BCA72</f>
        <v>0</v>
      </c>
      <c r="BBP62" s="763">
        <f>'Detailed Budget'!BCB72</f>
        <v>0</v>
      </c>
      <c r="BBQ62" s="763">
        <f>'Detailed Budget'!BCC72</f>
        <v>0</v>
      </c>
      <c r="BBR62" s="763">
        <f>'Detailed Budget'!BCD72</f>
        <v>0</v>
      </c>
      <c r="BBS62" s="763">
        <f>'Detailed Budget'!BCE72</f>
        <v>0</v>
      </c>
      <c r="BBT62" s="763">
        <f>'Detailed Budget'!BCF72</f>
        <v>0</v>
      </c>
      <c r="BBU62" s="763">
        <f>'Detailed Budget'!BCG72</f>
        <v>0</v>
      </c>
      <c r="BBV62" s="763">
        <f>'Detailed Budget'!BCH72</f>
        <v>0</v>
      </c>
      <c r="BBW62" s="763">
        <f>'Detailed Budget'!BCI72</f>
        <v>0</v>
      </c>
      <c r="BBX62" s="763">
        <f>'Detailed Budget'!BCJ72</f>
        <v>0</v>
      </c>
      <c r="BBY62" s="763">
        <f>'Detailed Budget'!BCK72</f>
        <v>0</v>
      </c>
      <c r="BBZ62" s="763">
        <f>'Detailed Budget'!BCL72</f>
        <v>0</v>
      </c>
      <c r="BCA62" s="763">
        <f>'Detailed Budget'!BCM72</f>
        <v>0</v>
      </c>
      <c r="BCB62" s="763">
        <f>'Detailed Budget'!BCN72</f>
        <v>0</v>
      </c>
      <c r="BCC62" s="763">
        <f>'Detailed Budget'!BCO72</f>
        <v>0</v>
      </c>
      <c r="BCD62" s="763">
        <f>'Detailed Budget'!BCP72</f>
        <v>0</v>
      </c>
      <c r="BCE62" s="763">
        <f>'Detailed Budget'!BCQ72</f>
        <v>0</v>
      </c>
      <c r="BCF62" s="763">
        <f>'Detailed Budget'!BCR72</f>
        <v>0</v>
      </c>
      <c r="BCG62" s="763">
        <f>'Detailed Budget'!BCS72</f>
        <v>0</v>
      </c>
      <c r="BCH62" s="763">
        <f>'Detailed Budget'!BCT72</f>
        <v>0</v>
      </c>
      <c r="BCI62" s="763">
        <f>'Detailed Budget'!BCU72</f>
        <v>0</v>
      </c>
      <c r="BCJ62" s="763">
        <f>'Detailed Budget'!BCV72</f>
        <v>0</v>
      </c>
      <c r="BCK62" s="763">
        <f>'Detailed Budget'!BCW72</f>
        <v>0</v>
      </c>
      <c r="BCL62" s="763">
        <f>'Detailed Budget'!BCX72</f>
        <v>0</v>
      </c>
      <c r="BCM62" s="763">
        <f>'Detailed Budget'!BCY72</f>
        <v>0</v>
      </c>
      <c r="BCN62" s="763">
        <f>'Detailed Budget'!BCZ72</f>
        <v>0</v>
      </c>
      <c r="BCO62" s="763">
        <f>'Detailed Budget'!BDA72</f>
        <v>0</v>
      </c>
      <c r="BCP62" s="763">
        <f>'Detailed Budget'!BDB72</f>
        <v>0</v>
      </c>
      <c r="BCQ62" s="763">
        <f>'Detailed Budget'!BDC72</f>
        <v>0</v>
      </c>
      <c r="BCR62" s="763">
        <f>'Detailed Budget'!BDD72</f>
        <v>0</v>
      </c>
      <c r="BCS62" s="763">
        <f>'Detailed Budget'!BDE72</f>
        <v>0</v>
      </c>
      <c r="BCT62" s="763">
        <f>'Detailed Budget'!BDF72</f>
        <v>0</v>
      </c>
      <c r="BCU62" s="763">
        <f>'Detailed Budget'!BDG72</f>
        <v>0</v>
      </c>
      <c r="BCV62" s="763">
        <f>'Detailed Budget'!BDH72</f>
        <v>0</v>
      </c>
      <c r="BCW62" s="763">
        <f>'Detailed Budget'!BDI72</f>
        <v>0</v>
      </c>
      <c r="BCX62" s="763">
        <f>'Detailed Budget'!BDJ72</f>
        <v>0</v>
      </c>
      <c r="BCY62" s="763">
        <f>'Detailed Budget'!BDK72</f>
        <v>0</v>
      </c>
      <c r="BCZ62" s="763">
        <f>'Detailed Budget'!BDL72</f>
        <v>0</v>
      </c>
      <c r="BDA62" s="763">
        <f>'Detailed Budget'!BDM72</f>
        <v>0</v>
      </c>
      <c r="BDB62" s="763">
        <f>'Detailed Budget'!BDN72</f>
        <v>0</v>
      </c>
      <c r="BDC62" s="763">
        <f>'Detailed Budget'!BDO72</f>
        <v>0</v>
      </c>
      <c r="BDD62" s="763">
        <f>'Detailed Budget'!BDP72</f>
        <v>0</v>
      </c>
      <c r="BDE62" s="763">
        <f>'Detailed Budget'!BDQ72</f>
        <v>0</v>
      </c>
      <c r="BDF62" s="763">
        <f>'Detailed Budget'!BDR72</f>
        <v>0</v>
      </c>
      <c r="BDG62" s="763">
        <f>'Detailed Budget'!BDS72</f>
        <v>0</v>
      </c>
      <c r="BDH62" s="763">
        <f>'Detailed Budget'!BDT72</f>
        <v>0</v>
      </c>
      <c r="BDI62" s="763">
        <f>'Detailed Budget'!BDU72</f>
        <v>0</v>
      </c>
      <c r="BDJ62" s="763">
        <f>'Detailed Budget'!BDV72</f>
        <v>0</v>
      </c>
      <c r="BDK62" s="763">
        <f>'Detailed Budget'!BDW72</f>
        <v>0</v>
      </c>
      <c r="BDL62" s="763">
        <f>'Detailed Budget'!BDX72</f>
        <v>0</v>
      </c>
      <c r="BDM62" s="763">
        <f>'Detailed Budget'!BDY72</f>
        <v>0</v>
      </c>
      <c r="BDN62" s="763">
        <f>'Detailed Budget'!BDZ72</f>
        <v>0</v>
      </c>
      <c r="BDO62" s="763">
        <f>'Detailed Budget'!BEA72</f>
        <v>0</v>
      </c>
      <c r="BDP62" s="763">
        <f>'Detailed Budget'!BEB72</f>
        <v>0</v>
      </c>
      <c r="BDQ62" s="763">
        <f>'Detailed Budget'!BEC72</f>
        <v>0</v>
      </c>
      <c r="BDR62" s="763">
        <f>'Detailed Budget'!BED72</f>
        <v>0</v>
      </c>
      <c r="BDS62" s="763">
        <f>'Detailed Budget'!BEE72</f>
        <v>0</v>
      </c>
      <c r="BDT62" s="763">
        <f>'Detailed Budget'!BEF72</f>
        <v>0</v>
      </c>
      <c r="BDU62" s="763">
        <f>'Detailed Budget'!BEG72</f>
        <v>0</v>
      </c>
      <c r="BDV62" s="763">
        <f>'Detailed Budget'!BEH72</f>
        <v>0</v>
      </c>
      <c r="BDW62" s="763">
        <f>'Detailed Budget'!BEI72</f>
        <v>0</v>
      </c>
      <c r="BDX62" s="763">
        <f>'Detailed Budget'!BEJ72</f>
        <v>0</v>
      </c>
      <c r="BDY62" s="763">
        <f>'Detailed Budget'!BEK72</f>
        <v>0</v>
      </c>
      <c r="BDZ62" s="763">
        <f>'Detailed Budget'!BEL72</f>
        <v>0</v>
      </c>
      <c r="BEA62" s="763">
        <f>'Detailed Budget'!BEM72</f>
        <v>0</v>
      </c>
      <c r="BEB62" s="763">
        <f>'Detailed Budget'!BEN72</f>
        <v>0</v>
      </c>
      <c r="BEC62" s="763">
        <f>'Detailed Budget'!BEO72</f>
        <v>0</v>
      </c>
      <c r="BED62" s="763">
        <f>'Detailed Budget'!BEP72</f>
        <v>0</v>
      </c>
      <c r="BEE62" s="763">
        <f>'Detailed Budget'!BEQ72</f>
        <v>0</v>
      </c>
      <c r="BEF62" s="763">
        <f>'Detailed Budget'!BER72</f>
        <v>0</v>
      </c>
      <c r="BEG62" s="763">
        <f>'Detailed Budget'!BES72</f>
        <v>0</v>
      </c>
      <c r="BEH62" s="763">
        <f>'Detailed Budget'!BET72</f>
        <v>0</v>
      </c>
      <c r="BEI62" s="763">
        <f>'Detailed Budget'!BEU72</f>
        <v>0</v>
      </c>
      <c r="BEJ62" s="763">
        <f>'Detailed Budget'!BEV72</f>
        <v>0</v>
      </c>
      <c r="BEK62" s="763">
        <f>'Detailed Budget'!BEW72</f>
        <v>0</v>
      </c>
      <c r="BEL62" s="763">
        <f>'Detailed Budget'!BEX72</f>
        <v>0</v>
      </c>
      <c r="BEM62" s="763">
        <f>'Detailed Budget'!BEY72</f>
        <v>0</v>
      </c>
      <c r="BEN62" s="763">
        <f>'Detailed Budget'!BEZ72</f>
        <v>0</v>
      </c>
      <c r="BEO62" s="763">
        <f>'Detailed Budget'!BFA72</f>
        <v>0</v>
      </c>
      <c r="BEP62" s="763">
        <f>'Detailed Budget'!BFB72</f>
        <v>0</v>
      </c>
      <c r="BEQ62" s="763">
        <f>'Detailed Budget'!BFC72</f>
        <v>0</v>
      </c>
      <c r="BER62" s="763">
        <f>'Detailed Budget'!BFD72</f>
        <v>0</v>
      </c>
      <c r="BES62" s="763">
        <f>'Detailed Budget'!BFE72</f>
        <v>0</v>
      </c>
      <c r="BET62" s="763">
        <f>'Detailed Budget'!BFF72</f>
        <v>0</v>
      </c>
      <c r="BEU62" s="763">
        <f>'Detailed Budget'!BFG72</f>
        <v>0</v>
      </c>
      <c r="BEV62" s="763">
        <f>'Detailed Budget'!BFH72</f>
        <v>0</v>
      </c>
      <c r="BEW62" s="763">
        <f>'Detailed Budget'!BFI72</f>
        <v>0</v>
      </c>
      <c r="BEX62" s="763">
        <f>'Detailed Budget'!BFJ72</f>
        <v>0</v>
      </c>
      <c r="BEY62" s="763">
        <f>'Detailed Budget'!BFK72</f>
        <v>0</v>
      </c>
      <c r="BEZ62" s="763">
        <f>'Detailed Budget'!BFL72</f>
        <v>0</v>
      </c>
      <c r="BFA62" s="763">
        <f>'Detailed Budget'!BFM72</f>
        <v>0</v>
      </c>
      <c r="BFB62" s="763">
        <f>'Detailed Budget'!BFN72</f>
        <v>0</v>
      </c>
      <c r="BFC62" s="763">
        <f>'Detailed Budget'!BFO72</f>
        <v>0</v>
      </c>
      <c r="BFD62" s="763">
        <f>'Detailed Budget'!BFP72</f>
        <v>0</v>
      </c>
      <c r="BFE62" s="763">
        <f>'Detailed Budget'!BFQ72</f>
        <v>0</v>
      </c>
      <c r="BFF62" s="763">
        <f>'Detailed Budget'!BFR72</f>
        <v>0</v>
      </c>
      <c r="BFG62" s="763">
        <f>'Detailed Budget'!BFS72</f>
        <v>0</v>
      </c>
      <c r="BFH62" s="763">
        <f>'Detailed Budget'!BFT72</f>
        <v>0</v>
      </c>
      <c r="BFI62" s="763">
        <f>'Detailed Budget'!BFU72</f>
        <v>0</v>
      </c>
      <c r="BFJ62" s="763">
        <f>'Detailed Budget'!BFV72</f>
        <v>0</v>
      </c>
      <c r="BFK62" s="763">
        <f>'Detailed Budget'!BFW72</f>
        <v>0</v>
      </c>
      <c r="BFL62" s="763">
        <f>'Detailed Budget'!BFX72</f>
        <v>0</v>
      </c>
      <c r="BFM62" s="763">
        <f>'Detailed Budget'!BFY72</f>
        <v>0</v>
      </c>
      <c r="BFN62" s="763">
        <f>'Detailed Budget'!BFZ72</f>
        <v>0</v>
      </c>
      <c r="BFO62" s="763">
        <f>'Detailed Budget'!BGA72</f>
        <v>0</v>
      </c>
      <c r="BFP62" s="763">
        <f>'Detailed Budget'!BGB72</f>
        <v>0</v>
      </c>
      <c r="BFQ62" s="763">
        <f>'Detailed Budget'!BGC72</f>
        <v>0</v>
      </c>
      <c r="BFR62" s="763">
        <f>'Detailed Budget'!BGD72</f>
        <v>0</v>
      </c>
      <c r="BFS62" s="763">
        <f>'Detailed Budget'!BGE72</f>
        <v>0</v>
      </c>
      <c r="BFT62" s="763">
        <f>'Detailed Budget'!BGF72</f>
        <v>0</v>
      </c>
      <c r="BFU62" s="763">
        <f>'Detailed Budget'!BGG72</f>
        <v>0</v>
      </c>
      <c r="BFV62" s="763">
        <f>'Detailed Budget'!BGH72</f>
        <v>0</v>
      </c>
      <c r="BFW62" s="763">
        <f>'Detailed Budget'!BGI72</f>
        <v>0</v>
      </c>
      <c r="BFX62" s="763">
        <f>'Detailed Budget'!BGJ72</f>
        <v>0</v>
      </c>
      <c r="BFY62" s="763">
        <f>'Detailed Budget'!BGK72</f>
        <v>0</v>
      </c>
      <c r="BFZ62" s="763">
        <f>'Detailed Budget'!BGL72</f>
        <v>0</v>
      </c>
      <c r="BGA62" s="763">
        <f>'Detailed Budget'!BGM72</f>
        <v>0</v>
      </c>
      <c r="BGB62" s="763">
        <f>'Detailed Budget'!BGN72</f>
        <v>0</v>
      </c>
      <c r="BGC62" s="763">
        <f>'Detailed Budget'!BGO72</f>
        <v>0</v>
      </c>
      <c r="BGD62" s="763">
        <f>'Detailed Budget'!BGP72</f>
        <v>0</v>
      </c>
      <c r="BGE62" s="763">
        <f>'Detailed Budget'!BGQ72</f>
        <v>0</v>
      </c>
      <c r="BGF62" s="763">
        <f>'Detailed Budget'!BGR72</f>
        <v>0</v>
      </c>
      <c r="BGG62" s="763">
        <f>'Detailed Budget'!BGS72</f>
        <v>0</v>
      </c>
      <c r="BGH62" s="763">
        <f>'Detailed Budget'!BGT72</f>
        <v>0</v>
      </c>
      <c r="BGI62" s="763">
        <f>'Detailed Budget'!BGU72</f>
        <v>0</v>
      </c>
      <c r="BGJ62" s="763">
        <f>'Detailed Budget'!BGV72</f>
        <v>0</v>
      </c>
      <c r="BGK62" s="763">
        <f>'Detailed Budget'!BGW72</f>
        <v>0</v>
      </c>
      <c r="BGL62" s="763">
        <f>'Detailed Budget'!BGX72</f>
        <v>0</v>
      </c>
      <c r="BGM62" s="763">
        <f>'Detailed Budget'!BGY72</f>
        <v>0</v>
      </c>
      <c r="BGN62" s="763">
        <f>'Detailed Budget'!BGZ72</f>
        <v>0</v>
      </c>
      <c r="BGO62" s="763">
        <f>'Detailed Budget'!BHA72</f>
        <v>0</v>
      </c>
      <c r="BGP62" s="763">
        <f>'Detailed Budget'!BHB72</f>
        <v>0</v>
      </c>
      <c r="BGQ62" s="763">
        <f>'Detailed Budget'!BHC72</f>
        <v>0</v>
      </c>
      <c r="BGR62" s="763">
        <f>'Detailed Budget'!BHD72</f>
        <v>0</v>
      </c>
      <c r="BGS62" s="763">
        <f>'Detailed Budget'!BHE72</f>
        <v>0</v>
      </c>
      <c r="BGT62" s="763">
        <f>'Detailed Budget'!BHF72</f>
        <v>0</v>
      </c>
      <c r="BGU62" s="763">
        <f>'Detailed Budget'!BHG72</f>
        <v>0</v>
      </c>
      <c r="BGV62" s="763">
        <f>'Detailed Budget'!BHH72</f>
        <v>0</v>
      </c>
      <c r="BGW62" s="763">
        <f>'Detailed Budget'!BHI72</f>
        <v>0</v>
      </c>
      <c r="BGX62" s="763">
        <f>'Detailed Budget'!BHJ72</f>
        <v>0</v>
      </c>
      <c r="BGY62" s="763">
        <f>'Detailed Budget'!BHK72</f>
        <v>0</v>
      </c>
      <c r="BGZ62" s="763">
        <f>'Detailed Budget'!BHL72</f>
        <v>0</v>
      </c>
      <c r="BHA62" s="763">
        <f>'Detailed Budget'!BHM72</f>
        <v>0</v>
      </c>
      <c r="BHB62" s="763">
        <f>'Detailed Budget'!BHN72</f>
        <v>0</v>
      </c>
      <c r="BHC62" s="763">
        <f>'Detailed Budget'!BHO72</f>
        <v>0</v>
      </c>
      <c r="BHD62" s="763">
        <f>'Detailed Budget'!BHP72</f>
        <v>0</v>
      </c>
      <c r="BHE62" s="763">
        <f>'Detailed Budget'!BHQ72</f>
        <v>0</v>
      </c>
      <c r="BHF62" s="763">
        <f>'Detailed Budget'!BHR72</f>
        <v>0</v>
      </c>
      <c r="BHG62" s="763">
        <f>'Detailed Budget'!BHS72</f>
        <v>0</v>
      </c>
      <c r="BHH62" s="763">
        <f>'Detailed Budget'!BHT72</f>
        <v>0</v>
      </c>
      <c r="BHI62" s="763">
        <f>'Detailed Budget'!BHU72</f>
        <v>0</v>
      </c>
      <c r="BHJ62" s="763">
        <f>'Detailed Budget'!BHV72</f>
        <v>0</v>
      </c>
      <c r="BHK62" s="763">
        <f>'Detailed Budget'!BHW72</f>
        <v>0</v>
      </c>
      <c r="BHL62" s="763">
        <f>'Detailed Budget'!BHX72</f>
        <v>0</v>
      </c>
      <c r="BHM62" s="763">
        <f>'Detailed Budget'!BHY72</f>
        <v>0</v>
      </c>
      <c r="BHN62" s="763">
        <f>'Detailed Budget'!BHZ72</f>
        <v>0</v>
      </c>
      <c r="BHO62" s="763">
        <f>'Detailed Budget'!BIA72</f>
        <v>0</v>
      </c>
      <c r="BHP62" s="763">
        <f>'Detailed Budget'!BIB72</f>
        <v>0</v>
      </c>
      <c r="BHQ62" s="763">
        <f>'Detailed Budget'!BIC72</f>
        <v>0</v>
      </c>
      <c r="BHR62" s="763">
        <f>'Detailed Budget'!BID72</f>
        <v>0</v>
      </c>
      <c r="BHS62" s="763">
        <f>'Detailed Budget'!BIE72</f>
        <v>0</v>
      </c>
      <c r="BHT62" s="763">
        <f>'Detailed Budget'!BIF72</f>
        <v>0</v>
      </c>
      <c r="BHU62" s="763">
        <f>'Detailed Budget'!BIG72</f>
        <v>0</v>
      </c>
      <c r="BHV62" s="763">
        <f>'Detailed Budget'!BIH72</f>
        <v>0</v>
      </c>
      <c r="BHW62" s="763">
        <f>'Detailed Budget'!BII72</f>
        <v>0</v>
      </c>
      <c r="BHX62" s="763">
        <f>'Detailed Budget'!BIJ72</f>
        <v>0</v>
      </c>
      <c r="BHY62" s="763">
        <f>'Detailed Budget'!BIK72</f>
        <v>0</v>
      </c>
      <c r="BHZ62" s="763">
        <f>'Detailed Budget'!BIL72</f>
        <v>0</v>
      </c>
      <c r="BIA62" s="763">
        <f>'Detailed Budget'!BIM72</f>
        <v>0</v>
      </c>
      <c r="BIB62" s="763">
        <f>'Detailed Budget'!BIN72</f>
        <v>0</v>
      </c>
      <c r="BIC62" s="763">
        <f>'Detailed Budget'!BIO72</f>
        <v>0</v>
      </c>
      <c r="BID62" s="763">
        <f>'Detailed Budget'!BIP72</f>
        <v>0</v>
      </c>
      <c r="BIE62" s="763">
        <f>'Detailed Budget'!BIQ72</f>
        <v>0</v>
      </c>
      <c r="BIF62" s="763">
        <f>'Detailed Budget'!BIR72</f>
        <v>0</v>
      </c>
      <c r="BIG62" s="763">
        <f>'Detailed Budget'!BIS72</f>
        <v>0</v>
      </c>
      <c r="BIH62" s="763">
        <f>'Detailed Budget'!BIT72</f>
        <v>0</v>
      </c>
      <c r="BII62" s="763">
        <f>'Detailed Budget'!BIU72</f>
        <v>0</v>
      </c>
      <c r="BIJ62" s="763">
        <f>'Detailed Budget'!BIV72</f>
        <v>0</v>
      </c>
      <c r="BIK62" s="763">
        <f>'Detailed Budget'!BIW72</f>
        <v>0</v>
      </c>
      <c r="BIL62" s="763">
        <f>'Detailed Budget'!BIX72</f>
        <v>0</v>
      </c>
      <c r="BIM62" s="763">
        <f>'Detailed Budget'!BIY72</f>
        <v>0</v>
      </c>
      <c r="BIN62" s="763">
        <f>'Detailed Budget'!BIZ72</f>
        <v>0</v>
      </c>
      <c r="BIO62" s="763">
        <f>'Detailed Budget'!BJA72</f>
        <v>0</v>
      </c>
      <c r="BIP62" s="763">
        <f>'Detailed Budget'!BJB72</f>
        <v>0</v>
      </c>
      <c r="BIQ62" s="763">
        <f>'Detailed Budget'!BJC72</f>
        <v>0</v>
      </c>
      <c r="BIR62" s="763">
        <f>'Detailed Budget'!BJD72</f>
        <v>0</v>
      </c>
      <c r="BIS62" s="763">
        <f>'Detailed Budget'!BJE72</f>
        <v>0</v>
      </c>
      <c r="BIT62" s="763">
        <f>'Detailed Budget'!BJF72</f>
        <v>0</v>
      </c>
      <c r="BIU62" s="763">
        <f>'Detailed Budget'!BJG72</f>
        <v>0</v>
      </c>
      <c r="BIV62" s="763">
        <f>'Detailed Budget'!BJH72</f>
        <v>0</v>
      </c>
      <c r="BIW62" s="763">
        <f>'Detailed Budget'!BJI72</f>
        <v>0</v>
      </c>
      <c r="BIX62" s="763">
        <f>'Detailed Budget'!BJJ72</f>
        <v>0</v>
      </c>
      <c r="BIY62" s="763">
        <f>'Detailed Budget'!BJK72</f>
        <v>0</v>
      </c>
      <c r="BIZ62" s="763">
        <f>'Detailed Budget'!BJL72</f>
        <v>0</v>
      </c>
      <c r="BJA62" s="763">
        <f>'Detailed Budget'!BJM72</f>
        <v>0</v>
      </c>
      <c r="BJB62" s="763">
        <f>'Detailed Budget'!BJN72</f>
        <v>0</v>
      </c>
      <c r="BJC62" s="763">
        <f>'Detailed Budget'!BJO72</f>
        <v>0</v>
      </c>
      <c r="BJD62" s="763">
        <f>'Detailed Budget'!BJP72</f>
        <v>0</v>
      </c>
      <c r="BJE62" s="763">
        <f>'Detailed Budget'!BJQ72</f>
        <v>0</v>
      </c>
      <c r="BJF62" s="763">
        <f>'Detailed Budget'!BJR72</f>
        <v>0</v>
      </c>
      <c r="BJG62" s="763">
        <f>'Detailed Budget'!BJS72</f>
        <v>0</v>
      </c>
      <c r="BJH62" s="763">
        <f>'Detailed Budget'!BJT72</f>
        <v>0</v>
      </c>
      <c r="BJI62" s="763">
        <f>'Detailed Budget'!BJU72</f>
        <v>0</v>
      </c>
      <c r="BJJ62" s="763">
        <f>'Detailed Budget'!BJV72</f>
        <v>0</v>
      </c>
      <c r="BJK62" s="763">
        <f>'Detailed Budget'!BJW72</f>
        <v>0</v>
      </c>
      <c r="BJL62" s="763">
        <f>'Detailed Budget'!BJX72</f>
        <v>0</v>
      </c>
      <c r="BJM62" s="763">
        <f>'Detailed Budget'!BJY72</f>
        <v>0</v>
      </c>
      <c r="BJN62" s="763">
        <f>'Detailed Budget'!BJZ72</f>
        <v>0</v>
      </c>
      <c r="BJO62" s="763">
        <f>'Detailed Budget'!BKA72</f>
        <v>0</v>
      </c>
      <c r="BJP62" s="763">
        <f>'Detailed Budget'!BKB72</f>
        <v>0</v>
      </c>
      <c r="BJQ62" s="763">
        <f>'Detailed Budget'!BKC72</f>
        <v>0</v>
      </c>
      <c r="BJR62" s="763">
        <f>'Detailed Budget'!BKD72</f>
        <v>0</v>
      </c>
      <c r="BJS62" s="763">
        <f>'Detailed Budget'!BKE72</f>
        <v>0</v>
      </c>
      <c r="BJT62" s="763">
        <f>'Detailed Budget'!BKF72</f>
        <v>0</v>
      </c>
      <c r="BJU62" s="763">
        <f>'Detailed Budget'!BKG72</f>
        <v>0</v>
      </c>
      <c r="BJV62" s="763">
        <f>'Detailed Budget'!BKH72</f>
        <v>0</v>
      </c>
      <c r="BJW62" s="763">
        <f>'Detailed Budget'!BKI72</f>
        <v>0</v>
      </c>
      <c r="BJX62" s="763">
        <f>'Detailed Budget'!BKJ72</f>
        <v>0</v>
      </c>
      <c r="BJY62" s="763">
        <f>'Detailed Budget'!BKK72</f>
        <v>0</v>
      </c>
      <c r="BJZ62" s="763">
        <f>'Detailed Budget'!BKL72</f>
        <v>0</v>
      </c>
      <c r="BKA62" s="763">
        <f>'Detailed Budget'!BKM72</f>
        <v>0</v>
      </c>
      <c r="BKB62" s="763">
        <f>'Detailed Budget'!BKN72</f>
        <v>0</v>
      </c>
      <c r="BKC62" s="763">
        <f>'Detailed Budget'!BKO72</f>
        <v>0</v>
      </c>
      <c r="BKD62" s="763">
        <f>'Detailed Budget'!BKP72</f>
        <v>0</v>
      </c>
      <c r="BKE62" s="763">
        <f>'Detailed Budget'!BKQ72</f>
        <v>0</v>
      </c>
      <c r="BKF62" s="763">
        <f>'Detailed Budget'!BKR72</f>
        <v>0</v>
      </c>
      <c r="BKG62" s="763">
        <f>'Detailed Budget'!BKS72</f>
        <v>0</v>
      </c>
      <c r="BKH62" s="763">
        <f>'Detailed Budget'!BKT72</f>
        <v>0</v>
      </c>
      <c r="BKI62" s="763">
        <f>'Detailed Budget'!BKU72</f>
        <v>0</v>
      </c>
      <c r="BKJ62" s="763">
        <f>'Detailed Budget'!BKV72</f>
        <v>0</v>
      </c>
      <c r="BKK62" s="763">
        <f>'Detailed Budget'!BKW72</f>
        <v>0</v>
      </c>
      <c r="BKL62" s="763">
        <f>'Detailed Budget'!BKX72</f>
        <v>0</v>
      </c>
      <c r="BKM62" s="763">
        <f>'Detailed Budget'!BKY72</f>
        <v>0</v>
      </c>
      <c r="BKN62" s="763">
        <f>'Detailed Budget'!BKZ72</f>
        <v>0</v>
      </c>
      <c r="BKO62" s="763">
        <f>'Detailed Budget'!BLA72</f>
        <v>0</v>
      </c>
      <c r="BKP62" s="763">
        <f>'Detailed Budget'!BLB72</f>
        <v>0</v>
      </c>
      <c r="BKQ62" s="763">
        <f>'Detailed Budget'!BLC72</f>
        <v>0</v>
      </c>
      <c r="BKR62" s="763">
        <f>'Detailed Budget'!BLD72</f>
        <v>0</v>
      </c>
      <c r="BKS62" s="763">
        <f>'Detailed Budget'!BLE72</f>
        <v>0</v>
      </c>
      <c r="BKT62" s="763">
        <f>'Detailed Budget'!BLF72</f>
        <v>0</v>
      </c>
      <c r="BKU62" s="763">
        <f>'Detailed Budget'!BLG72</f>
        <v>0</v>
      </c>
      <c r="BKV62" s="763">
        <f>'Detailed Budget'!BLH72</f>
        <v>0</v>
      </c>
      <c r="BKW62" s="763">
        <f>'Detailed Budget'!BLI72</f>
        <v>0</v>
      </c>
      <c r="BKX62" s="763">
        <f>'Detailed Budget'!BLJ72</f>
        <v>0</v>
      </c>
      <c r="BKY62" s="763">
        <f>'Detailed Budget'!BLK72</f>
        <v>0</v>
      </c>
      <c r="BKZ62" s="763">
        <f>'Detailed Budget'!BLL72</f>
        <v>0</v>
      </c>
      <c r="BLA62" s="763">
        <f>'Detailed Budget'!BLM72</f>
        <v>0</v>
      </c>
      <c r="BLB62" s="763">
        <f>'Detailed Budget'!BLN72</f>
        <v>0</v>
      </c>
      <c r="BLC62" s="763">
        <f>'Detailed Budget'!BLO72</f>
        <v>0</v>
      </c>
      <c r="BLD62" s="763">
        <f>'Detailed Budget'!BLP72</f>
        <v>0</v>
      </c>
      <c r="BLE62" s="763">
        <f>'Detailed Budget'!BLQ72</f>
        <v>0</v>
      </c>
      <c r="BLF62" s="763">
        <f>'Detailed Budget'!BLR72</f>
        <v>0</v>
      </c>
      <c r="BLG62" s="763">
        <f>'Detailed Budget'!BLS72</f>
        <v>0</v>
      </c>
      <c r="BLH62" s="763">
        <f>'Detailed Budget'!BLT72</f>
        <v>0</v>
      </c>
      <c r="BLI62" s="763">
        <f>'Detailed Budget'!BLU72</f>
        <v>0</v>
      </c>
      <c r="BLJ62" s="763">
        <f>'Detailed Budget'!BLV72</f>
        <v>0</v>
      </c>
      <c r="BLK62" s="763">
        <f>'Detailed Budget'!BLW72</f>
        <v>0</v>
      </c>
      <c r="BLL62" s="763">
        <f>'Detailed Budget'!BLX72</f>
        <v>0</v>
      </c>
      <c r="BLM62" s="763">
        <f>'Detailed Budget'!BLY72</f>
        <v>0</v>
      </c>
      <c r="BLN62" s="763">
        <f>'Detailed Budget'!BLZ72</f>
        <v>0</v>
      </c>
      <c r="BLO62" s="763">
        <f>'Detailed Budget'!BMA72</f>
        <v>0</v>
      </c>
      <c r="BLP62" s="763">
        <f>'Detailed Budget'!BMB72</f>
        <v>0</v>
      </c>
      <c r="BLQ62" s="763">
        <f>'Detailed Budget'!BMC72</f>
        <v>0</v>
      </c>
      <c r="BLR62" s="763">
        <f>'Detailed Budget'!BMD72</f>
        <v>0</v>
      </c>
      <c r="BLS62" s="763">
        <f>'Detailed Budget'!BME72</f>
        <v>0</v>
      </c>
      <c r="BLT62" s="763">
        <f>'Detailed Budget'!BMF72</f>
        <v>0</v>
      </c>
      <c r="BLU62" s="763">
        <f>'Detailed Budget'!BMG72</f>
        <v>0</v>
      </c>
      <c r="BLV62" s="763">
        <f>'Detailed Budget'!BMH72</f>
        <v>0</v>
      </c>
      <c r="BLW62" s="763">
        <f>'Detailed Budget'!BMI72</f>
        <v>0</v>
      </c>
      <c r="BLX62" s="763">
        <f>'Detailed Budget'!BMJ72</f>
        <v>0</v>
      </c>
      <c r="BLY62" s="763">
        <f>'Detailed Budget'!BMK72</f>
        <v>0</v>
      </c>
      <c r="BLZ62" s="763">
        <f>'Detailed Budget'!BML72</f>
        <v>0</v>
      </c>
      <c r="BMA62" s="763">
        <f>'Detailed Budget'!BMM72</f>
        <v>0</v>
      </c>
      <c r="BMB62" s="763">
        <f>'Detailed Budget'!BMN72</f>
        <v>0</v>
      </c>
      <c r="BMC62" s="763">
        <f>'Detailed Budget'!BMO72</f>
        <v>0</v>
      </c>
      <c r="BMD62" s="763">
        <f>'Detailed Budget'!BMP72</f>
        <v>0</v>
      </c>
      <c r="BME62" s="763">
        <f>'Detailed Budget'!BMQ72</f>
        <v>0</v>
      </c>
      <c r="BMF62" s="763">
        <f>'Detailed Budget'!BMR72</f>
        <v>0</v>
      </c>
      <c r="BMG62" s="763">
        <f>'Detailed Budget'!BMS72</f>
        <v>0</v>
      </c>
      <c r="BMH62" s="763">
        <f>'Detailed Budget'!BMT72</f>
        <v>0</v>
      </c>
      <c r="BMI62" s="763">
        <f>'Detailed Budget'!BMU72</f>
        <v>0</v>
      </c>
      <c r="BMJ62" s="763">
        <f>'Detailed Budget'!BMV72</f>
        <v>0</v>
      </c>
      <c r="BMK62" s="763">
        <f>'Detailed Budget'!BMW72</f>
        <v>0</v>
      </c>
      <c r="BML62" s="763">
        <f>'Detailed Budget'!BMX72</f>
        <v>0</v>
      </c>
      <c r="BMM62" s="763">
        <f>'Detailed Budget'!BMY72</f>
        <v>0</v>
      </c>
      <c r="BMN62" s="763">
        <f>'Detailed Budget'!BMZ72</f>
        <v>0</v>
      </c>
      <c r="BMO62" s="763">
        <f>'Detailed Budget'!BNA72</f>
        <v>0</v>
      </c>
      <c r="BMP62" s="763">
        <f>'Detailed Budget'!BNB72</f>
        <v>0</v>
      </c>
      <c r="BMQ62" s="763">
        <f>'Detailed Budget'!BNC72</f>
        <v>0</v>
      </c>
      <c r="BMR62" s="763">
        <f>'Detailed Budget'!BND72</f>
        <v>0</v>
      </c>
      <c r="BMS62" s="763">
        <f>'Detailed Budget'!BNE72</f>
        <v>0</v>
      </c>
      <c r="BMT62" s="763">
        <f>'Detailed Budget'!BNF72</f>
        <v>0</v>
      </c>
      <c r="BMU62" s="763">
        <f>'Detailed Budget'!BNG72</f>
        <v>0</v>
      </c>
      <c r="BMV62" s="763">
        <f>'Detailed Budget'!BNH72</f>
        <v>0</v>
      </c>
      <c r="BMW62" s="763">
        <f>'Detailed Budget'!BNI72</f>
        <v>0</v>
      </c>
      <c r="BMX62" s="763">
        <f>'Detailed Budget'!BNJ72</f>
        <v>0</v>
      </c>
      <c r="BMY62" s="763">
        <f>'Detailed Budget'!BNK72</f>
        <v>0</v>
      </c>
      <c r="BMZ62" s="763">
        <f>'Detailed Budget'!BNL72</f>
        <v>0</v>
      </c>
      <c r="BNA62" s="763">
        <f>'Detailed Budget'!BNM72</f>
        <v>0</v>
      </c>
      <c r="BNB62" s="763">
        <f>'Detailed Budget'!BNN72</f>
        <v>0</v>
      </c>
      <c r="BNC62" s="763">
        <f>'Detailed Budget'!BNO72</f>
        <v>0</v>
      </c>
      <c r="BND62" s="763">
        <f>'Detailed Budget'!BNP72</f>
        <v>0</v>
      </c>
      <c r="BNE62" s="763">
        <f>'Detailed Budget'!BNQ72</f>
        <v>0</v>
      </c>
      <c r="BNF62" s="763">
        <f>'Detailed Budget'!BNR72</f>
        <v>0</v>
      </c>
      <c r="BNG62" s="763">
        <f>'Detailed Budget'!BNS72</f>
        <v>0</v>
      </c>
      <c r="BNH62" s="763">
        <f>'Detailed Budget'!BNT72</f>
        <v>0</v>
      </c>
      <c r="BNI62" s="763">
        <f>'Detailed Budget'!BNU72</f>
        <v>0</v>
      </c>
      <c r="BNJ62" s="763">
        <f>'Detailed Budget'!BNV72</f>
        <v>0</v>
      </c>
      <c r="BNK62" s="763">
        <f>'Detailed Budget'!BNW72</f>
        <v>0</v>
      </c>
      <c r="BNL62" s="763">
        <f>'Detailed Budget'!BNX72</f>
        <v>0</v>
      </c>
      <c r="BNM62" s="763">
        <f>'Detailed Budget'!BNY72</f>
        <v>0</v>
      </c>
      <c r="BNN62" s="763">
        <f>'Detailed Budget'!BNZ72</f>
        <v>0</v>
      </c>
      <c r="BNO62" s="763">
        <f>'Detailed Budget'!BOA72</f>
        <v>0</v>
      </c>
      <c r="BNP62" s="763">
        <f>'Detailed Budget'!BOB72</f>
        <v>0</v>
      </c>
      <c r="BNQ62" s="763">
        <f>'Detailed Budget'!BOC72</f>
        <v>0</v>
      </c>
      <c r="BNR62" s="763">
        <f>'Detailed Budget'!BOD72</f>
        <v>0</v>
      </c>
      <c r="BNS62" s="763">
        <f>'Detailed Budget'!BOE72</f>
        <v>0</v>
      </c>
      <c r="BNT62" s="763">
        <f>'Detailed Budget'!BOF72</f>
        <v>0</v>
      </c>
      <c r="BNU62" s="763">
        <f>'Detailed Budget'!BOG72</f>
        <v>0</v>
      </c>
      <c r="BNV62" s="763">
        <f>'Detailed Budget'!BOH72</f>
        <v>0</v>
      </c>
      <c r="BNW62" s="763">
        <f>'Detailed Budget'!BOI72</f>
        <v>0</v>
      </c>
      <c r="BNX62" s="763">
        <f>'Detailed Budget'!BOJ72</f>
        <v>0</v>
      </c>
      <c r="BNY62" s="763">
        <f>'Detailed Budget'!BOK72</f>
        <v>0</v>
      </c>
      <c r="BNZ62" s="763">
        <f>'Detailed Budget'!BOL72</f>
        <v>0</v>
      </c>
      <c r="BOA62" s="763">
        <f>'Detailed Budget'!BOM72</f>
        <v>0</v>
      </c>
      <c r="BOB62" s="763">
        <f>'Detailed Budget'!BON72</f>
        <v>0</v>
      </c>
      <c r="BOC62" s="763">
        <f>'Detailed Budget'!BOO72</f>
        <v>0</v>
      </c>
      <c r="BOD62" s="763">
        <f>'Detailed Budget'!BOP72</f>
        <v>0</v>
      </c>
      <c r="BOE62" s="763">
        <f>'Detailed Budget'!BOQ72</f>
        <v>0</v>
      </c>
      <c r="BOF62" s="763">
        <f>'Detailed Budget'!BOR72</f>
        <v>0</v>
      </c>
      <c r="BOG62" s="763">
        <f>'Detailed Budget'!BOS72</f>
        <v>0</v>
      </c>
      <c r="BOH62" s="763">
        <f>'Detailed Budget'!BOT72</f>
        <v>0</v>
      </c>
      <c r="BOI62" s="763">
        <f>'Detailed Budget'!BOU72</f>
        <v>0</v>
      </c>
      <c r="BOJ62" s="763">
        <f>'Detailed Budget'!BOV72</f>
        <v>0</v>
      </c>
      <c r="BOK62" s="763">
        <f>'Detailed Budget'!BOW72</f>
        <v>0</v>
      </c>
      <c r="BOL62" s="763">
        <f>'Detailed Budget'!BOX72</f>
        <v>0</v>
      </c>
      <c r="BOM62" s="763">
        <f>'Detailed Budget'!BOY72</f>
        <v>0</v>
      </c>
      <c r="BON62" s="763">
        <f>'Detailed Budget'!BOZ72</f>
        <v>0</v>
      </c>
      <c r="BOO62" s="763">
        <f>'Detailed Budget'!BPA72</f>
        <v>0</v>
      </c>
      <c r="BOP62" s="763">
        <f>'Detailed Budget'!BPB72</f>
        <v>0</v>
      </c>
      <c r="BOQ62" s="763">
        <f>'Detailed Budget'!BPC72</f>
        <v>0</v>
      </c>
      <c r="BOR62" s="763">
        <f>'Detailed Budget'!BPD72</f>
        <v>0</v>
      </c>
      <c r="BOS62" s="763">
        <f>'Detailed Budget'!BPE72</f>
        <v>0</v>
      </c>
      <c r="BOT62" s="763">
        <f>'Detailed Budget'!BPF72</f>
        <v>0</v>
      </c>
      <c r="BOU62" s="763">
        <f>'Detailed Budget'!BPG72</f>
        <v>0</v>
      </c>
      <c r="BOV62" s="763">
        <f>'Detailed Budget'!BPH72</f>
        <v>0</v>
      </c>
      <c r="BOW62" s="763">
        <f>'Detailed Budget'!BPI72</f>
        <v>0</v>
      </c>
      <c r="BOX62" s="763">
        <f>'Detailed Budget'!BPJ72</f>
        <v>0</v>
      </c>
      <c r="BOY62" s="763">
        <f>'Detailed Budget'!BPK72</f>
        <v>0</v>
      </c>
      <c r="BOZ62" s="763">
        <f>'Detailed Budget'!BPL72</f>
        <v>0</v>
      </c>
      <c r="BPA62" s="763">
        <f>'Detailed Budget'!BPM72</f>
        <v>0</v>
      </c>
      <c r="BPB62" s="763">
        <f>'Detailed Budget'!BPN72</f>
        <v>0</v>
      </c>
      <c r="BPC62" s="763">
        <f>'Detailed Budget'!BPO72</f>
        <v>0</v>
      </c>
      <c r="BPD62" s="763">
        <f>'Detailed Budget'!BPP72</f>
        <v>0</v>
      </c>
      <c r="BPE62" s="763">
        <f>'Detailed Budget'!BPQ72</f>
        <v>0</v>
      </c>
      <c r="BPF62" s="763">
        <f>'Detailed Budget'!BPR72</f>
        <v>0</v>
      </c>
      <c r="BPG62" s="763">
        <f>'Detailed Budget'!BPS72</f>
        <v>0</v>
      </c>
      <c r="BPH62" s="763">
        <f>'Detailed Budget'!BPT72</f>
        <v>0</v>
      </c>
      <c r="BPI62" s="763">
        <f>'Detailed Budget'!BPU72</f>
        <v>0</v>
      </c>
      <c r="BPJ62" s="763">
        <f>'Detailed Budget'!BPV72</f>
        <v>0</v>
      </c>
      <c r="BPK62" s="763">
        <f>'Detailed Budget'!BPW72</f>
        <v>0</v>
      </c>
      <c r="BPL62" s="763">
        <f>'Detailed Budget'!BPX72</f>
        <v>0</v>
      </c>
      <c r="BPM62" s="763">
        <f>'Detailed Budget'!BPY72</f>
        <v>0</v>
      </c>
      <c r="BPN62" s="763">
        <f>'Detailed Budget'!BPZ72</f>
        <v>0</v>
      </c>
      <c r="BPO62" s="763">
        <f>'Detailed Budget'!BQA72</f>
        <v>0</v>
      </c>
      <c r="BPP62" s="763">
        <f>'Detailed Budget'!BQB72</f>
        <v>0</v>
      </c>
      <c r="BPQ62" s="763">
        <f>'Detailed Budget'!BQC72</f>
        <v>0</v>
      </c>
      <c r="BPR62" s="763">
        <f>'Detailed Budget'!BQD72</f>
        <v>0</v>
      </c>
      <c r="BPS62" s="763">
        <f>'Detailed Budget'!BQE72</f>
        <v>0</v>
      </c>
      <c r="BPT62" s="763">
        <f>'Detailed Budget'!BQF72</f>
        <v>0</v>
      </c>
      <c r="BPU62" s="763">
        <f>'Detailed Budget'!BQG72</f>
        <v>0</v>
      </c>
      <c r="BPV62" s="763">
        <f>'Detailed Budget'!BQH72</f>
        <v>0</v>
      </c>
      <c r="BPW62" s="763">
        <f>'Detailed Budget'!BQI72</f>
        <v>0</v>
      </c>
      <c r="BPX62" s="763">
        <f>'Detailed Budget'!BQJ72</f>
        <v>0</v>
      </c>
      <c r="BPY62" s="763">
        <f>'Detailed Budget'!BQK72</f>
        <v>0</v>
      </c>
      <c r="BPZ62" s="763">
        <f>'Detailed Budget'!BQL72</f>
        <v>0</v>
      </c>
      <c r="BQA62" s="763">
        <f>'Detailed Budget'!BQM72</f>
        <v>0</v>
      </c>
      <c r="BQB62" s="763">
        <f>'Detailed Budget'!BQN72</f>
        <v>0</v>
      </c>
      <c r="BQC62" s="763">
        <f>'Detailed Budget'!BQO72</f>
        <v>0</v>
      </c>
      <c r="BQD62" s="763">
        <f>'Detailed Budget'!BQP72</f>
        <v>0</v>
      </c>
      <c r="BQE62" s="763">
        <f>'Detailed Budget'!BQQ72</f>
        <v>0</v>
      </c>
      <c r="BQF62" s="763">
        <f>'Detailed Budget'!BQR72</f>
        <v>0</v>
      </c>
      <c r="BQG62" s="763">
        <f>'Detailed Budget'!BQS72</f>
        <v>0</v>
      </c>
      <c r="BQH62" s="763">
        <f>'Detailed Budget'!BQT72</f>
        <v>0</v>
      </c>
      <c r="BQI62" s="763">
        <f>'Detailed Budget'!BQU72</f>
        <v>0</v>
      </c>
      <c r="BQJ62" s="763">
        <f>'Detailed Budget'!BQV72</f>
        <v>0</v>
      </c>
      <c r="BQK62" s="763">
        <f>'Detailed Budget'!BQW72</f>
        <v>0</v>
      </c>
      <c r="BQL62" s="763">
        <f>'Detailed Budget'!BQX72</f>
        <v>0</v>
      </c>
      <c r="BQM62" s="763">
        <f>'Detailed Budget'!BQY72</f>
        <v>0</v>
      </c>
      <c r="BQN62" s="763">
        <f>'Detailed Budget'!BQZ72</f>
        <v>0</v>
      </c>
      <c r="BQO62" s="763">
        <f>'Detailed Budget'!BRA72</f>
        <v>0</v>
      </c>
      <c r="BQP62" s="763">
        <f>'Detailed Budget'!BRB72</f>
        <v>0</v>
      </c>
      <c r="BQQ62" s="763">
        <f>'Detailed Budget'!BRC72</f>
        <v>0</v>
      </c>
      <c r="BQR62" s="763">
        <f>'Detailed Budget'!BRD72</f>
        <v>0</v>
      </c>
      <c r="BQS62" s="763">
        <f>'Detailed Budget'!BRE72</f>
        <v>0</v>
      </c>
      <c r="BQT62" s="763">
        <f>'Detailed Budget'!BRF72</f>
        <v>0</v>
      </c>
      <c r="BQU62" s="763">
        <f>'Detailed Budget'!BRG72</f>
        <v>0</v>
      </c>
      <c r="BQV62" s="763">
        <f>'Detailed Budget'!BRH72</f>
        <v>0</v>
      </c>
      <c r="BQW62" s="763">
        <f>'Detailed Budget'!BRI72</f>
        <v>0</v>
      </c>
      <c r="BQX62" s="763">
        <f>'Detailed Budget'!BRJ72</f>
        <v>0</v>
      </c>
      <c r="BQY62" s="763">
        <f>'Detailed Budget'!BRK72</f>
        <v>0</v>
      </c>
      <c r="BQZ62" s="763">
        <f>'Detailed Budget'!BRL72</f>
        <v>0</v>
      </c>
      <c r="BRA62" s="763">
        <f>'Detailed Budget'!BRM72</f>
        <v>0</v>
      </c>
      <c r="BRB62" s="763">
        <f>'Detailed Budget'!BRN72</f>
        <v>0</v>
      </c>
      <c r="BRC62" s="763">
        <f>'Detailed Budget'!BRO72</f>
        <v>0</v>
      </c>
      <c r="BRD62" s="763">
        <f>'Detailed Budget'!BRP72</f>
        <v>0</v>
      </c>
      <c r="BRE62" s="763">
        <f>'Detailed Budget'!BRQ72</f>
        <v>0</v>
      </c>
      <c r="BRF62" s="763">
        <f>'Detailed Budget'!BRR72</f>
        <v>0</v>
      </c>
      <c r="BRG62" s="763">
        <f>'Detailed Budget'!BRS72</f>
        <v>0</v>
      </c>
      <c r="BRH62" s="763">
        <f>'Detailed Budget'!BRT72</f>
        <v>0</v>
      </c>
      <c r="BRI62" s="763">
        <f>'Detailed Budget'!BRU72</f>
        <v>0</v>
      </c>
      <c r="BRJ62" s="763">
        <f>'Detailed Budget'!BRV72</f>
        <v>0</v>
      </c>
      <c r="BRK62" s="763">
        <f>'Detailed Budget'!BRW72</f>
        <v>0</v>
      </c>
      <c r="BRL62" s="763">
        <f>'Detailed Budget'!BRX72</f>
        <v>0</v>
      </c>
      <c r="BRM62" s="763">
        <f>'Detailed Budget'!BRY72</f>
        <v>0</v>
      </c>
      <c r="BRN62" s="763">
        <f>'Detailed Budget'!BRZ72</f>
        <v>0</v>
      </c>
      <c r="BRO62" s="763">
        <f>'Detailed Budget'!BSA72</f>
        <v>0</v>
      </c>
      <c r="BRP62" s="763">
        <f>'Detailed Budget'!BSB72</f>
        <v>0</v>
      </c>
      <c r="BRQ62" s="763">
        <f>'Detailed Budget'!BSC72</f>
        <v>0</v>
      </c>
      <c r="BRR62" s="763">
        <f>'Detailed Budget'!BSD72</f>
        <v>0</v>
      </c>
      <c r="BRS62" s="763">
        <f>'Detailed Budget'!BSE72</f>
        <v>0</v>
      </c>
      <c r="BRT62" s="763">
        <f>'Detailed Budget'!BSF72</f>
        <v>0</v>
      </c>
      <c r="BRU62" s="763">
        <f>'Detailed Budget'!BSG72</f>
        <v>0</v>
      </c>
      <c r="BRV62" s="763">
        <f>'Detailed Budget'!BSH72</f>
        <v>0</v>
      </c>
      <c r="BRW62" s="763">
        <f>'Detailed Budget'!BSI72</f>
        <v>0</v>
      </c>
      <c r="BRX62" s="763">
        <f>'Detailed Budget'!BSJ72</f>
        <v>0</v>
      </c>
      <c r="BRY62" s="763">
        <f>'Detailed Budget'!BSK72</f>
        <v>0</v>
      </c>
      <c r="BRZ62" s="763">
        <f>'Detailed Budget'!BSL72</f>
        <v>0</v>
      </c>
      <c r="BSA62" s="763">
        <f>'Detailed Budget'!BSM72</f>
        <v>0</v>
      </c>
      <c r="BSB62" s="763">
        <f>'Detailed Budget'!BSN72</f>
        <v>0</v>
      </c>
      <c r="BSC62" s="763">
        <f>'Detailed Budget'!BSO72</f>
        <v>0</v>
      </c>
      <c r="BSD62" s="763">
        <f>'Detailed Budget'!BSP72</f>
        <v>0</v>
      </c>
      <c r="BSE62" s="763">
        <f>'Detailed Budget'!BSQ72</f>
        <v>0</v>
      </c>
      <c r="BSF62" s="763">
        <f>'Detailed Budget'!BSR72</f>
        <v>0</v>
      </c>
      <c r="BSG62" s="763">
        <f>'Detailed Budget'!BSS72</f>
        <v>0</v>
      </c>
      <c r="BSH62" s="763">
        <f>'Detailed Budget'!BST72</f>
        <v>0</v>
      </c>
      <c r="BSI62" s="763">
        <f>'Detailed Budget'!BSU72</f>
        <v>0</v>
      </c>
      <c r="BSJ62" s="763">
        <f>'Detailed Budget'!BSV72</f>
        <v>0</v>
      </c>
      <c r="BSK62" s="763">
        <f>'Detailed Budget'!BSW72</f>
        <v>0</v>
      </c>
      <c r="BSL62" s="763">
        <f>'Detailed Budget'!BSX72</f>
        <v>0</v>
      </c>
      <c r="BSM62" s="763">
        <f>'Detailed Budget'!BSY72</f>
        <v>0</v>
      </c>
      <c r="BSN62" s="763">
        <f>'Detailed Budget'!BSZ72</f>
        <v>0</v>
      </c>
      <c r="BSO62" s="763">
        <f>'Detailed Budget'!BTA72</f>
        <v>0</v>
      </c>
      <c r="BSP62" s="763">
        <f>'Detailed Budget'!BTB72</f>
        <v>0</v>
      </c>
      <c r="BSQ62" s="763">
        <f>'Detailed Budget'!BTC72</f>
        <v>0</v>
      </c>
      <c r="BSR62" s="763">
        <f>'Detailed Budget'!BTD72</f>
        <v>0</v>
      </c>
      <c r="BSS62" s="763">
        <f>'Detailed Budget'!BTE72</f>
        <v>0</v>
      </c>
      <c r="BST62" s="763">
        <f>'Detailed Budget'!BTF72</f>
        <v>0</v>
      </c>
      <c r="BSU62" s="763">
        <f>'Detailed Budget'!BTG72</f>
        <v>0</v>
      </c>
      <c r="BSV62" s="763">
        <f>'Detailed Budget'!BTH72</f>
        <v>0</v>
      </c>
      <c r="BSW62" s="763">
        <f>'Detailed Budget'!BTI72</f>
        <v>0</v>
      </c>
      <c r="BSX62" s="763">
        <f>'Detailed Budget'!BTJ72</f>
        <v>0</v>
      </c>
      <c r="BSY62" s="763">
        <f>'Detailed Budget'!BTK72</f>
        <v>0</v>
      </c>
      <c r="BSZ62" s="763">
        <f>'Detailed Budget'!BTL72</f>
        <v>0</v>
      </c>
      <c r="BTA62" s="763">
        <f>'Detailed Budget'!BTM72</f>
        <v>0</v>
      </c>
      <c r="BTB62" s="763">
        <f>'Detailed Budget'!BTN72</f>
        <v>0</v>
      </c>
      <c r="BTC62" s="763">
        <f>'Detailed Budget'!BTO72</f>
        <v>0</v>
      </c>
      <c r="BTD62" s="763">
        <f>'Detailed Budget'!BTP72</f>
        <v>0</v>
      </c>
      <c r="BTE62" s="763">
        <f>'Detailed Budget'!BTQ72</f>
        <v>0</v>
      </c>
      <c r="BTF62" s="763">
        <f>'Detailed Budget'!BTR72</f>
        <v>0</v>
      </c>
      <c r="BTG62" s="763">
        <f>'Detailed Budget'!BTS72</f>
        <v>0</v>
      </c>
      <c r="BTH62" s="763">
        <f>'Detailed Budget'!BTT72</f>
        <v>0</v>
      </c>
      <c r="BTI62" s="763">
        <f>'Detailed Budget'!BTU72</f>
        <v>0</v>
      </c>
      <c r="BTJ62" s="763">
        <f>'Detailed Budget'!BTV72</f>
        <v>0</v>
      </c>
      <c r="BTK62" s="763">
        <f>'Detailed Budget'!BTW72</f>
        <v>0</v>
      </c>
      <c r="BTL62" s="763">
        <f>'Detailed Budget'!BTX72</f>
        <v>0</v>
      </c>
      <c r="BTM62" s="763">
        <f>'Detailed Budget'!BTY72</f>
        <v>0</v>
      </c>
      <c r="BTN62" s="763">
        <f>'Detailed Budget'!BTZ72</f>
        <v>0</v>
      </c>
      <c r="BTO62" s="763">
        <f>'Detailed Budget'!BUA72</f>
        <v>0</v>
      </c>
      <c r="BTP62" s="763">
        <f>'Detailed Budget'!BUB72</f>
        <v>0</v>
      </c>
      <c r="BTQ62" s="763">
        <f>'Detailed Budget'!BUC72</f>
        <v>0</v>
      </c>
      <c r="BTR62" s="763">
        <f>'Detailed Budget'!BUD72</f>
        <v>0</v>
      </c>
      <c r="BTS62" s="763">
        <f>'Detailed Budget'!BUE72</f>
        <v>0</v>
      </c>
      <c r="BTT62" s="763">
        <f>'Detailed Budget'!BUF72</f>
        <v>0</v>
      </c>
      <c r="BTU62" s="763">
        <f>'Detailed Budget'!BUG72</f>
        <v>0</v>
      </c>
      <c r="BTV62" s="763">
        <f>'Detailed Budget'!BUH72</f>
        <v>0</v>
      </c>
      <c r="BTW62" s="763">
        <f>'Detailed Budget'!BUI72</f>
        <v>0</v>
      </c>
      <c r="BTX62" s="763">
        <f>'Detailed Budget'!BUJ72</f>
        <v>0</v>
      </c>
      <c r="BTY62" s="763">
        <f>'Detailed Budget'!BUK72</f>
        <v>0</v>
      </c>
      <c r="BTZ62" s="763">
        <f>'Detailed Budget'!BUL72</f>
        <v>0</v>
      </c>
      <c r="BUA62" s="763">
        <f>'Detailed Budget'!BUM72</f>
        <v>0</v>
      </c>
      <c r="BUB62" s="763">
        <f>'Detailed Budget'!BUN72</f>
        <v>0</v>
      </c>
      <c r="BUC62" s="763">
        <f>'Detailed Budget'!BUO72</f>
        <v>0</v>
      </c>
      <c r="BUD62" s="763">
        <f>'Detailed Budget'!BUP72</f>
        <v>0</v>
      </c>
      <c r="BUE62" s="763">
        <f>'Detailed Budget'!BUQ72</f>
        <v>0</v>
      </c>
      <c r="BUF62" s="763">
        <f>'Detailed Budget'!BUR72</f>
        <v>0</v>
      </c>
      <c r="BUG62" s="763">
        <f>'Detailed Budget'!BUS72</f>
        <v>0</v>
      </c>
      <c r="BUH62" s="763">
        <f>'Detailed Budget'!BUT72</f>
        <v>0</v>
      </c>
      <c r="BUI62" s="763">
        <f>'Detailed Budget'!BUU72</f>
        <v>0</v>
      </c>
      <c r="BUJ62" s="763">
        <f>'Detailed Budget'!BUV72</f>
        <v>0</v>
      </c>
      <c r="BUK62" s="763">
        <f>'Detailed Budget'!BUW72</f>
        <v>0</v>
      </c>
      <c r="BUL62" s="763">
        <f>'Detailed Budget'!BUX72</f>
        <v>0</v>
      </c>
      <c r="BUM62" s="763">
        <f>'Detailed Budget'!BUY72</f>
        <v>0</v>
      </c>
      <c r="BUN62" s="763">
        <f>'Detailed Budget'!BUZ72</f>
        <v>0</v>
      </c>
      <c r="BUO62" s="763">
        <f>'Detailed Budget'!BVA72</f>
        <v>0</v>
      </c>
      <c r="BUP62" s="763">
        <f>'Detailed Budget'!BVB72</f>
        <v>0</v>
      </c>
      <c r="BUQ62" s="763">
        <f>'Detailed Budget'!BVC72</f>
        <v>0</v>
      </c>
      <c r="BUR62" s="763">
        <f>'Detailed Budget'!BVD72</f>
        <v>0</v>
      </c>
      <c r="BUS62" s="763">
        <f>'Detailed Budget'!BVE72</f>
        <v>0</v>
      </c>
      <c r="BUT62" s="763">
        <f>'Detailed Budget'!BVF72</f>
        <v>0</v>
      </c>
      <c r="BUU62" s="763">
        <f>'Detailed Budget'!BVG72</f>
        <v>0</v>
      </c>
      <c r="BUV62" s="763">
        <f>'Detailed Budget'!BVH72</f>
        <v>0</v>
      </c>
      <c r="BUW62" s="763">
        <f>'Detailed Budget'!BVI72</f>
        <v>0</v>
      </c>
      <c r="BUX62" s="763">
        <f>'Detailed Budget'!BVJ72</f>
        <v>0</v>
      </c>
      <c r="BUY62" s="763">
        <f>'Detailed Budget'!BVK72</f>
        <v>0</v>
      </c>
      <c r="BUZ62" s="763">
        <f>'Detailed Budget'!BVL72</f>
        <v>0</v>
      </c>
      <c r="BVA62" s="763">
        <f>'Detailed Budget'!BVM72</f>
        <v>0</v>
      </c>
      <c r="BVB62" s="763">
        <f>'Detailed Budget'!BVN72</f>
        <v>0</v>
      </c>
      <c r="BVC62" s="763">
        <f>'Detailed Budget'!BVO72</f>
        <v>0</v>
      </c>
      <c r="BVD62" s="763">
        <f>'Detailed Budget'!BVP72</f>
        <v>0</v>
      </c>
      <c r="BVE62" s="763">
        <f>'Detailed Budget'!BVQ72</f>
        <v>0</v>
      </c>
      <c r="BVF62" s="763">
        <f>'Detailed Budget'!BVR72</f>
        <v>0</v>
      </c>
      <c r="BVG62" s="763">
        <f>'Detailed Budget'!BVS72</f>
        <v>0</v>
      </c>
      <c r="BVH62" s="763">
        <f>'Detailed Budget'!BVT72</f>
        <v>0</v>
      </c>
      <c r="BVI62" s="763">
        <f>'Detailed Budget'!BVU72</f>
        <v>0</v>
      </c>
      <c r="BVJ62" s="763">
        <f>'Detailed Budget'!BVV72</f>
        <v>0</v>
      </c>
      <c r="BVK62" s="763">
        <f>'Detailed Budget'!BVW72</f>
        <v>0</v>
      </c>
      <c r="BVL62" s="763">
        <f>'Detailed Budget'!BVX72</f>
        <v>0</v>
      </c>
      <c r="BVM62" s="763">
        <f>'Detailed Budget'!BVY72</f>
        <v>0</v>
      </c>
      <c r="BVN62" s="763">
        <f>'Detailed Budget'!BVZ72</f>
        <v>0</v>
      </c>
      <c r="BVO62" s="763">
        <f>'Detailed Budget'!BWA72</f>
        <v>0</v>
      </c>
      <c r="BVP62" s="763">
        <f>'Detailed Budget'!BWB72</f>
        <v>0</v>
      </c>
      <c r="BVQ62" s="763">
        <f>'Detailed Budget'!BWC72</f>
        <v>0</v>
      </c>
      <c r="BVR62" s="763">
        <f>'Detailed Budget'!BWD72</f>
        <v>0</v>
      </c>
      <c r="BVS62" s="763">
        <f>'Detailed Budget'!BWE72</f>
        <v>0</v>
      </c>
      <c r="BVT62" s="763">
        <f>'Detailed Budget'!BWF72</f>
        <v>0</v>
      </c>
      <c r="BVU62" s="763">
        <f>'Detailed Budget'!BWG72</f>
        <v>0</v>
      </c>
      <c r="BVV62" s="763">
        <f>'Detailed Budget'!BWH72</f>
        <v>0</v>
      </c>
      <c r="BVW62" s="763">
        <f>'Detailed Budget'!BWI72</f>
        <v>0</v>
      </c>
      <c r="BVX62" s="763">
        <f>'Detailed Budget'!BWJ72</f>
        <v>0</v>
      </c>
      <c r="BVY62" s="763">
        <f>'Detailed Budget'!BWK72</f>
        <v>0</v>
      </c>
      <c r="BVZ62" s="763">
        <f>'Detailed Budget'!BWL72</f>
        <v>0</v>
      </c>
      <c r="BWA62" s="763">
        <f>'Detailed Budget'!BWM72</f>
        <v>0</v>
      </c>
      <c r="BWB62" s="763">
        <f>'Detailed Budget'!BWN72</f>
        <v>0</v>
      </c>
      <c r="BWC62" s="763">
        <f>'Detailed Budget'!BWO72</f>
        <v>0</v>
      </c>
      <c r="BWD62" s="763">
        <f>'Detailed Budget'!BWP72</f>
        <v>0</v>
      </c>
      <c r="BWE62" s="763">
        <f>'Detailed Budget'!BWQ72</f>
        <v>0</v>
      </c>
      <c r="BWF62" s="763">
        <f>'Detailed Budget'!BWR72</f>
        <v>0</v>
      </c>
      <c r="BWG62" s="763">
        <f>'Detailed Budget'!BWS72</f>
        <v>0</v>
      </c>
      <c r="BWH62" s="763">
        <f>'Detailed Budget'!BWT72</f>
        <v>0</v>
      </c>
      <c r="BWI62" s="763">
        <f>'Detailed Budget'!BWU72</f>
        <v>0</v>
      </c>
      <c r="BWJ62" s="763">
        <f>'Detailed Budget'!BWV72</f>
        <v>0</v>
      </c>
      <c r="BWK62" s="763">
        <f>'Detailed Budget'!BWW72</f>
        <v>0</v>
      </c>
      <c r="BWL62" s="763">
        <f>'Detailed Budget'!BWX72</f>
        <v>0</v>
      </c>
      <c r="BWM62" s="763">
        <f>'Detailed Budget'!BWY72</f>
        <v>0</v>
      </c>
      <c r="BWN62" s="763">
        <f>'Detailed Budget'!BWZ72</f>
        <v>0</v>
      </c>
      <c r="BWO62" s="763">
        <f>'Detailed Budget'!BXA72</f>
        <v>0</v>
      </c>
      <c r="BWP62" s="763">
        <f>'Detailed Budget'!BXB72</f>
        <v>0</v>
      </c>
      <c r="BWQ62" s="763">
        <f>'Detailed Budget'!BXC72</f>
        <v>0</v>
      </c>
      <c r="BWR62" s="763">
        <f>'Detailed Budget'!BXD72</f>
        <v>0</v>
      </c>
      <c r="BWS62" s="763">
        <f>'Detailed Budget'!BXE72</f>
        <v>0</v>
      </c>
      <c r="BWT62" s="763">
        <f>'Detailed Budget'!BXF72</f>
        <v>0</v>
      </c>
      <c r="BWU62" s="763">
        <f>'Detailed Budget'!BXG72</f>
        <v>0</v>
      </c>
      <c r="BWV62" s="763">
        <f>'Detailed Budget'!BXH72</f>
        <v>0</v>
      </c>
      <c r="BWW62" s="763">
        <f>'Detailed Budget'!BXI72</f>
        <v>0</v>
      </c>
      <c r="BWX62" s="763">
        <f>'Detailed Budget'!BXJ72</f>
        <v>0</v>
      </c>
      <c r="BWY62" s="763">
        <f>'Detailed Budget'!BXK72</f>
        <v>0</v>
      </c>
      <c r="BWZ62" s="763">
        <f>'Detailed Budget'!BXL72</f>
        <v>0</v>
      </c>
      <c r="BXA62" s="763">
        <f>'Detailed Budget'!BXM72</f>
        <v>0</v>
      </c>
      <c r="BXB62" s="763">
        <f>'Detailed Budget'!BXN72</f>
        <v>0</v>
      </c>
      <c r="BXC62" s="763">
        <f>'Detailed Budget'!BXO72</f>
        <v>0</v>
      </c>
      <c r="BXD62" s="763">
        <f>'Detailed Budget'!BXP72</f>
        <v>0</v>
      </c>
      <c r="BXE62" s="763">
        <f>'Detailed Budget'!BXQ72</f>
        <v>0</v>
      </c>
      <c r="BXF62" s="763">
        <f>'Detailed Budget'!BXR72</f>
        <v>0</v>
      </c>
      <c r="BXG62" s="763">
        <f>'Detailed Budget'!BXS72</f>
        <v>0</v>
      </c>
      <c r="BXH62" s="763">
        <f>'Detailed Budget'!BXT72</f>
        <v>0</v>
      </c>
      <c r="BXI62" s="763">
        <f>'Detailed Budget'!BXU72</f>
        <v>0</v>
      </c>
      <c r="BXJ62" s="763">
        <f>'Detailed Budget'!BXV72</f>
        <v>0</v>
      </c>
      <c r="BXK62" s="763">
        <f>'Detailed Budget'!BXW72</f>
        <v>0</v>
      </c>
      <c r="BXL62" s="763">
        <f>'Detailed Budget'!BXX72</f>
        <v>0</v>
      </c>
      <c r="BXM62" s="763">
        <f>'Detailed Budget'!BXY72</f>
        <v>0</v>
      </c>
      <c r="BXN62" s="763">
        <f>'Detailed Budget'!BXZ72</f>
        <v>0</v>
      </c>
      <c r="BXO62" s="763">
        <f>'Detailed Budget'!BYA72</f>
        <v>0</v>
      </c>
      <c r="BXP62" s="763">
        <f>'Detailed Budget'!BYB72</f>
        <v>0</v>
      </c>
      <c r="BXQ62" s="763">
        <f>'Detailed Budget'!BYC72</f>
        <v>0</v>
      </c>
      <c r="BXR62" s="763">
        <f>'Detailed Budget'!BYD72</f>
        <v>0</v>
      </c>
      <c r="BXS62" s="763">
        <f>'Detailed Budget'!BYE72</f>
        <v>0</v>
      </c>
      <c r="BXT62" s="763">
        <f>'Detailed Budget'!BYF72</f>
        <v>0</v>
      </c>
      <c r="BXU62" s="763">
        <f>'Detailed Budget'!BYG72</f>
        <v>0</v>
      </c>
      <c r="BXV62" s="763">
        <f>'Detailed Budget'!BYH72</f>
        <v>0</v>
      </c>
      <c r="BXW62" s="763">
        <f>'Detailed Budget'!BYI72</f>
        <v>0</v>
      </c>
      <c r="BXX62" s="763">
        <f>'Detailed Budget'!BYJ72</f>
        <v>0</v>
      </c>
      <c r="BXY62" s="763">
        <f>'Detailed Budget'!BYK72</f>
        <v>0</v>
      </c>
      <c r="BXZ62" s="763">
        <f>'Detailed Budget'!BYL72</f>
        <v>0</v>
      </c>
      <c r="BYA62" s="763">
        <f>'Detailed Budget'!BYM72</f>
        <v>0</v>
      </c>
      <c r="BYB62" s="763">
        <f>'Detailed Budget'!BYN72</f>
        <v>0</v>
      </c>
      <c r="BYC62" s="763">
        <f>'Detailed Budget'!BYO72</f>
        <v>0</v>
      </c>
      <c r="BYD62" s="763">
        <f>'Detailed Budget'!BYP72</f>
        <v>0</v>
      </c>
      <c r="BYE62" s="763">
        <f>'Detailed Budget'!BYQ72</f>
        <v>0</v>
      </c>
      <c r="BYF62" s="763">
        <f>'Detailed Budget'!BYR72</f>
        <v>0</v>
      </c>
      <c r="BYG62" s="763">
        <f>'Detailed Budget'!BYS72</f>
        <v>0</v>
      </c>
      <c r="BYH62" s="763">
        <f>'Detailed Budget'!BYT72</f>
        <v>0</v>
      </c>
      <c r="BYI62" s="763">
        <f>'Detailed Budget'!BYU72</f>
        <v>0</v>
      </c>
      <c r="BYJ62" s="763">
        <f>'Detailed Budget'!BYV72</f>
        <v>0</v>
      </c>
      <c r="BYK62" s="763">
        <f>'Detailed Budget'!BYW72</f>
        <v>0</v>
      </c>
      <c r="BYL62" s="763">
        <f>'Detailed Budget'!BYX72</f>
        <v>0</v>
      </c>
      <c r="BYM62" s="763">
        <f>'Detailed Budget'!BYY72</f>
        <v>0</v>
      </c>
      <c r="BYN62" s="763">
        <f>'Detailed Budget'!BYZ72</f>
        <v>0</v>
      </c>
      <c r="BYO62" s="763">
        <f>'Detailed Budget'!BZA72</f>
        <v>0</v>
      </c>
      <c r="BYP62" s="763">
        <f>'Detailed Budget'!BZB72</f>
        <v>0</v>
      </c>
      <c r="BYQ62" s="763">
        <f>'Detailed Budget'!BZC72</f>
        <v>0</v>
      </c>
      <c r="BYR62" s="763">
        <f>'Detailed Budget'!BZD72</f>
        <v>0</v>
      </c>
      <c r="BYS62" s="763">
        <f>'Detailed Budget'!BZE72</f>
        <v>0</v>
      </c>
      <c r="BYT62" s="763">
        <f>'Detailed Budget'!BZF72</f>
        <v>0</v>
      </c>
      <c r="BYU62" s="763">
        <f>'Detailed Budget'!BZG72</f>
        <v>0</v>
      </c>
      <c r="BYV62" s="763">
        <f>'Detailed Budget'!BZH72</f>
        <v>0</v>
      </c>
      <c r="BYW62" s="763">
        <f>'Detailed Budget'!BZI72</f>
        <v>0</v>
      </c>
      <c r="BYX62" s="763">
        <f>'Detailed Budget'!BZJ72</f>
        <v>0</v>
      </c>
      <c r="BYY62" s="763">
        <f>'Detailed Budget'!BZK72</f>
        <v>0</v>
      </c>
      <c r="BYZ62" s="763">
        <f>'Detailed Budget'!BZL72</f>
        <v>0</v>
      </c>
      <c r="BZA62" s="763">
        <f>'Detailed Budget'!BZM72</f>
        <v>0</v>
      </c>
      <c r="BZB62" s="763">
        <f>'Detailed Budget'!BZN72</f>
        <v>0</v>
      </c>
      <c r="BZC62" s="763">
        <f>'Detailed Budget'!BZO72</f>
        <v>0</v>
      </c>
      <c r="BZD62" s="763">
        <f>'Detailed Budget'!BZP72</f>
        <v>0</v>
      </c>
      <c r="BZE62" s="763">
        <f>'Detailed Budget'!BZQ72</f>
        <v>0</v>
      </c>
      <c r="BZF62" s="763">
        <f>'Detailed Budget'!BZR72</f>
        <v>0</v>
      </c>
      <c r="BZG62" s="763">
        <f>'Detailed Budget'!BZS72</f>
        <v>0</v>
      </c>
      <c r="BZH62" s="763">
        <f>'Detailed Budget'!BZT72</f>
        <v>0</v>
      </c>
      <c r="BZI62" s="763">
        <f>'Detailed Budget'!BZU72</f>
        <v>0</v>
      </c>
      <c r="BZJ62" s="763">
        <f>'Detailed Budget'!BZV72</f>
        <v>0</v>
      </c>
      <c r="BZK62" s="763">
        <f>'Detailed Budget'!BZW72</f>
        <v>0</v>
      </c>
      <c r="BZL62" s="763">
        <f>'Detailed Budget'!BZX72</f>
        <v>0</v>
      </c>
      <c r="BZM62" s="763">
        <f>'Detailed Budget'!BZY72</f>
        <v>0</v>
      </c>
      <c r="BZN62" s="763">
        <f>'Detailed Budget'!BZZ72</f>
        <v>0</v>
      </c>
      <c r="BZO62" s="763">
        <f>'Detailed Budget'!CAA72</f>
        <v>0</v>
      </c>
      <c r="BZP62" s="763">
        <f>'Detailed Budget'!CAB72</f>
        <v>0</v>
      </c>
      <c r="BZQ62" s="763">
        <f>'Detailed Budget'!CAC72</f>
        <v>0</v>
      </c>
      <c r="BZR62" s="763">
        <f>'Detailed Budget'!CAD72</f>
        <v>0</v>
      </c>
      <c r="BZS62" s="763">
        <f>'Detailed Budget'!CAE72</f>
        <v>0</v>
      </c>
      <c r="BZT62" s="763">
        <f>'Detailed Budget'!CAF72</f>
        <v>0</v>
      </c>
      <c r="BZU62" s="763">
        <f>'Detailed Budget'!CAG72</f>
        <v>0</v>
      </c>
      <c r="BZV62" s="763">
        <f>'Detailed Budget'!CAH72</f>
        <v>0</v>
      </c>
      <c r="BZW62" s="763">
        <f>'Detailed Budget'!CAI72</f>
        <v>0</v>
      </c>
      <c r="BZX62" s="763">
        <f>'Detailed Budget'!CAJ72</f>
        <v>0</v>
      </c>
      <c r="BZY62" s="763">
        <f>'Detailed Budget'!CAK72</f>
        <v>0</v>
      </c>
      <c r="BZZ62" s="763">
        <f>'Detailed Budget'!CAL72</f>
        <v>0</v>
      </c>
      <c r="CAA62" s="763">
        <f>'Detailed Budget'!CAM72</f>
        <v>0</v>
      </c>
      <c r="CAB62" s="763">
        <f>'Detailed Budget'!CAN72</f>
        <v>0</v>
      </c>
      <c r="CAC62" s="763">
        <f>'Detailed Budget'!CAO72</f>
        <v>0</v>
      </c>
      <c r="CAD62" s="763">
        <f>'Detailed Budget'!CAP72</f>
        <v>0</v>
      </c>
      <c r="CAE62" s="763">
        <f>'Detailed Budget'!CAQ72</f>
        <v>0</v>
      </c>
      <c r="CAF62" s="763">
        <f>'Detailed Budget'!CAR72</f>
        <v>0</v>
      </c>
      <c r="CAG62" s="763">
        <f>'Detailed Budget'!CAS72</f>
        <v>0</v>
      </c>
      <c r="CAH62" s="763">
        <f>'Detailed Budget'!CAT72</f>
        <v>0</v>
      </c>
      <c r="CAI62" s="763">
        <f>'Detailed Budget'!CAU72</f>
        <v>0</v>
      </c>
      <c r="CAJ62" s="763">
        <f>'Detailed Budget'!CAV72</f>
        <v>0</v>
      </c>
      <c r="CAK62" s="763">
        <f>'Detailed Budget'!CAW72</f>
        <v>0</v>
      </c>
      <c r="CAL62" s="763">
        <f>'Detailed Budget'!CAX72</f>
        <v>0</v>
      </c>
      <c r="CAM62" s="763">
        <f>'Detailed Budget'!CAY72</f>
        <v>0</v>
      </c>
      <c r="CAN62" s="763">
        <f>'Detailed Budget'!CAZ72</f>
        <v>0</v>
      </c>
      <c r="CAO62" s="763">
        <f>'Detailed Budget'!CBA72</f>
        <v>0</v>
      </c>
      <c r="CAP62" s="763">
        <f>'Detailed Budget'!CBB72</f>
        <v>0</v>
      </c>
      <c r="CAQ62" s="763">
        <f>'Detailed Budget'!CBC72</f>
        <v>0</v>
      </c>
      <c r="CAR62" s="763">
        <f>'Detailed Budget'!CBD72</f>
        <v>0</v>
      </c>
      <c r="CAS62" s="763">
        <f>'Detailed Budget'!CBE72</f>
        <v>0</v>
      </c>
      <c r="CAT62" s="763">
        <f>'Detailed Budget'!CBF72</f>
        <v>0</v>
      </c>
      <c r="CAU62" s="763">
        <f>'Detailed Budget'!CBG72</f>
        <v>0</v>
      </c>
      <c r="CAV62" s="763">
        <f>'Detailed Budget'!CBH72</f>
        <v>0</v>
      </c>
      <c r="CAW62" s="763">
        <f>'Detailed Budget'!CBI72</f>
        <v>0</v>
      </c>
      <c r="CAX62" s="763">
        <f>'Detailed Budget'!CBJ72</f>
        <v>0</v>
      </c>
      <c r="CAY62" s="763">
        <f>'Detailed Budget'!CBK72</f>
        <v>0</v>
      </c>
      <c r="CAZ62" s="763">
        <f>'Detailed Budget'!CBL72</f>
        <v>0</v>
      </c>
      <c r="CBA62" s="763">
        <f>'Detailed Budget'!CBM72</f>
        <v>0</v>
      </c>
      <c r="CBB62" s="763">
        <f>'Detailed Budget'!CBN72</f>
        <v>0</v>
      </c>
      <c r="CBC62" s="763">
        <f>'Detailed Budget'!CBO72</f>
        <v>0</v>
      </c>
      <c r="CBD62" s="763">
        <f>'Detailed Budget'!CBP72</f>
        <v>0</v>
      </c>
      <c r="CBE62" s="763">
        <f>'Detailed Budget'!CBQ72</f>
        <v>0</v>
      </c>
      <c r="CBF62" s="763">
        <f>'Detailed Budget'!CBR72</f>
        <v>0</v>
      </c>
      <c r="CBG62" s="763">
        <f>'Detailed Budget'!CBS72</f>
        <v>0</v>
      </c>
      <c r="CBH62" s="763">
        <f>'Detailed Budget'!CBT72</f>
        <v>0</v>
      </c>
      <c r="CBI62" s="763">
        <f>'Detailed Budget'!CBU72</f>
        <v>0</v>
      </c>
      <c r="CBJ62" s="763">
        <f>'Detailed Budget'!CBV72</f>
        <v>0</v>
      </c>
      <c r="CBK62" s="763">
        <f>'Detailed Budget'!CBW72</f>
        <v>0</v>
      </c>
      <c r="CBL62" s="763">
        <f>'Detailed Budget'!CBX72</f>
        <v>0</v>
      </c>
      <c r="CBM62" s="763">
        <f>'Detailed Budget'!CBY72</f>
        <v>0</v>
      </c>
      <c r="CBN62" s="763">
        <f>'Detailed Budget'!CBZ72</f>
        <v>0</v>
      </c>
      <c r="CBO62" s="763">
        <f>'Detailed Budget'!CCA72</f>
        <v>0</v>
      </c>
      <c r="CBP62" s="763">
        <f>'Detailed Budget'!CCB72</f>
        <v>0</v>
      </c>
      <c r="CBQ62" s="763">
        <f>'Detailed Budget'!CCC72</f>
        <v>0</v>
      </c>
      <c r="CBR62" s="763">
        <f>'Detailed Budget'!CCD72</f>
        <v>0</v>
      </c>
      <c r="CBS62" s="763">
        <f>'Detailed Budget'!CCE72</f>
        <v>0</v>
      </c>
      <c r="CBT62" s="763">
        <f>'Detailed Budget'!CCF72</f>
        <v>0</v>
      </c>
      <c r="CBU62" s="763">
        <f>'Detailed Budget'!CCG72</f>
        <v>0</v>
      </c>
      <c r="CBV62" s="763">
        <f>'Detailed Budget'!CCH72</f>
        <v>0</v>
      </c>
      <c r="CBW62" s="763">
        <f>'Detailed Budget'!CCI72</f>
        <v>0</v>
      </c>
      <c r="CBX62" s="763">
        <f>'Detailed Budget'!CCJ72</f>
        <v>0</v>
      </c>
      <c r="CBY62" s="763">
        <f>'Detailed Budget'!CCK72</f>
        <v>0</v>
      </c>
      <c r="CBZ62" s="763">
        <f>'Detailed Budget'!CCL72</f>
        <v>0</v>
      </c>
      <c r="CCA62" s="763">
        <f>'Detailed Budget'!CCM72</f>
        <v>0</v>
      </c>
      <c r="CCB62" s="763">
        <f>'Detailed Budget'!CCN72</f>
        <v>0</v>
      </c>
      <c r="CCC62" s="763">
        <f>'Detailed Budget'!CCO72</f>
        <v>0</v>
      </c>
      <c r="CCD62" s="763">
        <f>'Detailed Budget'!CCP72</f>
        <v>0</v>
      </c>
      <c r="CCE62" s="763">
        <f>'Detailed Budget'!CCQ72</f>
        <v>0</v>
      </c>
      <c r="CCF62" s="763">
        <f>'Detailed Budget'!CCR72</f>
        <v>0</v>
      </c>
      <c r="CCG62" s="763">
        <f>'Detailed Budget'!CCS72</f>
        <v>0</v>
      </c>
      <c r="CCH62" s="763">
        <f>'Detailed Budget'!CCT72</f>
        <v>0</v>
      </c>
      <c r="CCI62" s="763">
        <f>'Detailed Budget'!CCU72</f>
        <v>0</v>
      </c>
      <c r="CCJ62" s="763">
        <f>'Detailed Budget'!CCV72</f>
        <v>0</v>
      </c>
      <c r="CCK62" s="763">
        <f>'Detailed Budget'!CCW72</f>
        <v>0</v>
      </c>
      <c r="CCL62" s="763">
        <f>'Detailed Budget'!CCX72</f>
        <v>0</v>
      </c>
      <c r="CCM62" s="763">
        <f>'Detailed Budget'!CCY72</f>
        <v>0</v>
      </c>
      <c r="CCN62" s="763">
        <f>'Detailed Budget'!CCZ72</f>
        <v>0</v>
      </c>
      <c r="CCO62" s="763">
        <f>'Detailed Budget'!CDA72</f>
        <v>0</v>
      </c>
      <c r="CCP62" s="763">
        <f>'Detailed Budget'!CDB72</f>
        <v>0</v>
      </c>
      <c r="CCQ62" s="763">
        <f>'Detailed Budget'!CDC72</f>
        <v>0</v>
      </c>
      <c r="CCR62" s="763">
        <f>'Detailed Budget'!CDD72</f>
        <v>0</v>
      </c>
      <c r="CCS62" s="763">
        <f>'Detailed Budget'!CDE72</f>
        <v>0</v>
      </c>
      <c r="CCT62" s="763">
        <f>'Detailed Budget'!CDF72</f>
        <v>0</v>
      </c>
      <c r="CCU62" s="763">
        <f>'Detailed Budget'!CDG72</f>
        <v>0</v>
      </c>
      <c r="CCV62" s="763">
        <f>'Detailed Budget'!CDH72</f>
        <v>0</v>
      </c>
      <c r="CCW62" s="763">
        <f>'Detailed Budget'!CDI72</f>
        <v>0</v>
      </c>
      <c r="CCX62" s="763">
        <f>'Detailed Budget'!CDJ72</f>
        <v>0</v>
      </c>
      <c r="CCY62" s="763">
        <f>'Detailed Budget'!CDK72</f>
        <v>0</v>
      </c>
      <c r="CCZ62" s="763">
        <f>'Detailed Budget'!CDL72</f>
        <v>0</v>
      </c>
      <c r="CDA62" s="763">
        <f>'Detailed Budget'!CDM72</f>
        <v>0</v>
      </c>
      <c r="CDB62" s="763">
        <f>'Detailed Budget'!CDN72</f>
        <v>0</v>
      </c>
      <c r="CDC62" s="763">
        <f>'Detailed Budget'!CDO72</f>
        <v>0</v>
      </c>
      <c r="CDD62" s="763">
        <f>'Detailed Budget'!CDP72</f>
        <v>0</v>
      </c>
      <c r="CDE62" s="763">
        <f>'Detailed Budget'!CDQ72</f>
        <v>0</v>
      </c>
      <c r="CDF62" s="763">
        <f>'Detailed Budget'!CDR72</f>
        <v>0</v>
      </c>
      <c r="CDG62" s="763">
        <f>'Detailed Budget'!CDS72</f>
        <v>0</v>
      </c>
      <c r="CDH62" s="763">
        <f>'Detailed Budget'!CDT72</f>
        <v>0</v>
      </c>
      <c r="CDI62" s="763">
        <f>'Detailed Budget'!CDU72</f>
        <v>0</v>
      </c>
      <c r="CDJ62" s="763">
        <f>'Detailed Budget'!CDV72</f>
        <v>0</v>
      </c>
      <c r="CDK62" s="763">
        <f>'Detailed Budget'!CDW72</f>
        <v>0</v>
      </c>
      <c r="CDL62" s="763">
        <f>'Detailed Budget'!CDX72</f>
        <v>0</v>
      </c>
      <c r="CDM62" s="763">
        <f>'Detailed Budget'!CDY72</f>
        <v>0</v>
      </c>
      <c r="CDN62" s="763">
        <f>'Detailed Budget'!CDZ72</f>
        <v>0</v>
      </c>
      <c r="CDO62" s="763">
        <f>'Detailed Budget'!CEA72</f>
        <v>0</v>
      </c>
      <c r="CDP62" s="763">
        <f>'Detailed Budget'!CEB72</f>
        <v>0</v>
      </c>
      <c r="CDQ62" s="763">
        <f>'Detailed Budget'!CEC72</f>
        <v>0</v>
      </c>
      <c r="CDR62" s="763">
        <f>'Detailed Budget'!CED72</f>
        <v>0</v>
      </c>
      <c r="CDS62" s="763">
        <f>'Detailed Budget'!CEE72</f>
        <v>0</v>
      </c>
      <c r="CDT62" s="763">
        <f>'Detailed Budget'!CEF72</f>
        <v>0</v>
      </c>
      <c r="CDU62" s="763">
        <f>'Detailed Budget'!CEG72</f>
        <v>0</v>
      </c>
      <c r="CDV62" s="763">
        <f>'Detailed Budget'!CEH72</f>
        <v>0</v>
      </c>
      <c r="CDW62" s="763">
        <f>'Detailed Budget'!CEI72</f>
        <v>0</v>
      </c>
      <c r="CDX62" s="763">
        <f>'Detailed Budget'!CEJ72</f>
        <v>0</v>
      </c>
      <c r="CDY62" s="763">
        <f>'Detailed Budget'!CEK72</f>
        <v>0</v>
      </c>
      <c r="CDZ62" s="763">
        <f>'Detailed Budget'!CEL72</f>
        <v>0</v>
      </c>
      <c r="CEA62" s="763">
        <f>'Detailed Budget'!CEM72</f>
        <v>0</v>
      </c>
      <c r="CEB62" s="763">
        <f>'Detailed Budget'!CEN72</f>
        <v>0</v>
      </c>
      <c r="CEC62" s="763">
        <f>'Detailed Budget'!CEO72</f>
        <v>0</v>
      </c>
      <c r="CED62" s="763">
        <f>'Detailed Budget'!CEP72</f>
        <v>0</v>
      </c>
      <c r="CEE62" s="763">
        <f>'Detailed Budget'!CEQ72</f>
        <v>0</v>
      </c>
      <c r="CEF62" s="763">
        <f>'Detailed Budget'!CER72</f>
        <v>0</v>
      </c>
      <c r="CEG62" s="763">
        <f>'Detailed Budget'!CES72</f>
        <v>0</v>
      </c>
      <c r="CEH62" s="763">
        <f>'Detailed Budget'!CET72</f>
        <v>0</v>
      </c>
      <c r="CEI62" s="763">
        <f>'Detailed Budget'!CEU72</f>
        <v>0</v>
      </c>
      <c r="CEJ62" s="763">
        <f>'Detailed Budget'!CEV72</f>
        <v>0</v>
      </c>
      <c r="CEK62" s="763">
        <f>'Detailed Budget'!CEW72</f>
        <v>0</v>
      </c>
      <c r="CEL62" s="763">
        <f>'Detailed Budget'!CEX72</f>
        <v>0</v>
      </c>
      <c r="CEM62" s="763">
        <f>'Detailed Budget'!CEY72</f>
        <v>0</v>
      </c>
      <c r="CEN62" s="763">
        <f>'Detailed Budget'!CEZ72</f>
        <v>0</v>
      </c>
      <c r="CEO62" s="763">
        <f>'Detailed Budget'!CFA72</f>
        <v>0</v>
      </c>
      <c r="CEP62" s="763">
        <f>'Detailed Budget'!CFB72</f>
        <v>0</v>
      </c>
      <c r="CEQ62" s="763">
        <f>'Detailed Budget'!CFC72</f>
        <v>0</v>
      </c>
      <c r="CER62" s="763">
        <f>'Detailed Budget'!CFD72</f>
        <v>0</v>
      </c>
      <c r="CES62" s="763">
        <f>'Detailed Budget'!CFE72</f>
        <v>0</v>
      </c>
      <c r="CET62" s="763">
        <f>'Detailed Budget'!CFF72</f>
        <v>0</v>
      </c>
      <c r="CEU62" s="763">
        <f>'Detailed Budget'!CFG72</f>
        <v>0</v>
      </c>
      <c r="CEV62" s="763">
        <f>'Detailed Budget'!CFH72</f>
        <v>0</v>
      </c>
      <c r="CEW62" s="763">
        <f>'Detailed Budget'!CFI72</f>
        <v>0</v>
      </c>
      <c r="CEX62" s="763">
        <f>'Detailed Budget'!CFJ72</f>
        <v>0</v>
      </c>
      <c r="CEY62" s="763">
        <f>'Detailed Budget'!CFK72</f>
        <v>0</v>
      </c>
      <c r="CEZ62" s="763">
        <f>'Detailed Budget'!CFL72</f>
        <v>0</v>
      </c>
      <c r="CFA62" s="763">
        <f>'Detailed Budget'!CFM72</f>
        <v>0</v>
      </c>
      <c r="CFB62" s="763">
        <f>'Detailed Budget'!CFN72</f>
        <v>0</v>
      </c>
      <c r="CFC62" s="763">
        <f>'Detailed Budget'!CFO72</f>
        <v>0</v>
      </c>
      <c r="CFD62" s="763">
        <f>'Detailed Budget'!CFP72</f>
        <v>0</v>
      </c>
      <c r="CFE62" s="763">
        <f>'Detailed Budget'!CFQ72</f>
        <v>0</v>
      </c>
      <c r="CFF62" s="763">
        <f>'Detailed Budget'!CFR72</f>
        <v>0</v>
      </c>
      <c r="CFG62" s="763">
        <f>'Detailed Budget'!CFS72</f>
        <v>0</v>
      </c>
      <c r="CFH62" s="763">
        <f>'Detailed Budget'!CFT72</f>
        <v>0</v>
      </c>
      <c r="CFI62" s="763">
        <f>'Detailed Budget'!CFU72</f>
        <v>0</v>
      </c>
      <c r="CFJ62" s="763">
        <f>'Detailed Budget'!CFV72</f>
        <v>0</v>
      </c>
      <c r="CFK62" s="763">
        <f>'Detailed Budget'!CFW72</f>
        <v>0</v>
      </c>
      <c r="CFL62" s="763">
        <f>'Detailed Budget'!CFX72</f>
        <v>0</v>
      </c>
      <c r="CFM62" s="763">
        <f>'Detailed Budget'!CFY72</f>
        <v>0</v>
      </c>
      <c r="CFN62" s="763">
        <f>'Detailed Budget'!CFZ72</f>
        <v>0</v>
      </c>
      <c r="CFO62" s="763">
        <f>'Detailed Budget'!CGA72</f>
        <v>0</v>
      </c>
      <c r="CFP62" s="763">
        <f>'Detailed Budget'!CGB72</f>
        <v>0</v>
      </c>
      <c r="CFQ62" s="763">
        <f>'Detailed Budget'!CGC72</f>
        <v>0</v>
      </c>
      <c r="CFR62" s="763">
        <f>'Detailed Budget'!CGD72</f>
        <v>0</v>
      </c>
      <c r="CFS62" s="763">
        <f>'Detailed Budget'!CGE72</f>
        <v>0</v>
      </c>
      <c r="CFT62" s="763">
        <f>'Detailed Budget'!CGF72</f>
        <v>0</v>
      </c>
      <c r="CFU62" s="763">
        <f>'Detailed Budget'!CGG72</f>
        <v>0</v>
      </c>
      <c r="CFV62" s="763">
        <f>'Detailed Budget'!CGH72</f>
        <v>0</v>
      </c>
      <c r="CFW62" s="763">
        <f>'Detailed Budget'!CGI72</f>
        <v>0</v>
      </c>
      <c r="CFX62" s="763">
        <f>'Detailed Budget'!CGJ72</f>
        <v>0</v>
      </c>
      <c r="CFY62" s="763">
        <f>'Detailed Budget'!CGK72</f>
        <v>0</v>
      </c>
      <c r="CFZ62" s="763">
        <f>'Detailed Budget'!CGL72</f>
        <v>0</v>
      </c>
      <c r="CGA62" s="763">
        <f>'Detailed Budget'!CGM72</f>
        <v>0</v>
      </c>
      <c r="CGB62" s="763">
        <f>'Detailed Budget'!CGN72</f>
        <v>0</v>
      </c>
      <c r="CGC62" s="763">
        <f>'Detailed Budget'!CGO72</f>
        <v>0</v>
      </c>
      <c r="CGD62" s="763">
        <f>'Detailed Budget'!CGP72</f>
        <v>0</v>
      </c>
      <c r="CGE62" s="763">
        <f>'Detailed Budget'!CGQ72</f>
        <v>0</v>
      </c>
      <c r="CGF62" s="763">
        <f>'Detailed Budget'!CGR72</f>
        <v>0</v>
      </c>
      <c r="CGG62" s="763">
        <f>'Detailed Budget'!CGS72</f>
        <v>0</v>
      </c>
      <c r="CGH62" s="763">
        <f>'Detailed Budget'!CGT72</f>
        <v>0</v>
      </c>
      <c r="CGI62" s="763">
        <f>'Detailed Budget'!CGU72</f>
        <v>0</v>
      </c>
      <c r="CGJ62" s="763">
        <f>'Detailed Budget'!CGV72</f>
        <v>0</v>
      </c>
      <c r="CGK62" s="763">
        <f>'Detailed Budget'!CGW72</f>
        <v>0</v>
      </c>
      <c r="CGL62" s="763">
        <f>'Detailed Budget'!CGX72</f>
        <v>0</v>
      </c>
      <c r="CGM62" s="763">
        <f>'Detailed Budget'!CGY72</f>
        <v>0</v>
      </c>
      <c r="CGN62" s="763">
        <f>'Detailed Budget'!CGZ72</f>
        <v>0</v>
      </c>
      <c r="CGO62" s="763">
        <f>'Detailed Budget'!CHA72</f>
        <v>0</v>
      </c>
      <c r="CGP62" s="763">
        <f>'Detailed Budget'!CHB72</f>
        <v>0</v>
      </c>
      <c r="CGQ62" s="763">
        <f>'Detailed Budget'!CHC72</f>
        <v>0</v>
      </c>
      <c r="CGR62" s="763">
        <f>'Detailed Budget'!CHD72</f>
        <v>0</v>
      </c>
      <c r="CGS62" s="763">
        <f>'Detailed Budget'!CHE72</f>
        <v>0</v>
      </c>
      <c r="CGT62" s="763">
        <f>'Detailed Budget'!CHF72</f>
        <v>0</v>
      </c>
      <c r="CGU62" s="763">
        <f>'Detailed Budget'!CHG72</f>
        <v>0</v>
      </c>
      <c r="CGV62" s="763">
        <f>'Detailed Budget'!CHH72</f>
        <v>0</v>
      </c>
      <c r="CGW62" s="763">
        <f>'Detailed Budget'!CHI72</f>
        <v>0</v>
      </c>
      <c r="CGX62" s="763">
        <f>'Detailed Budget'!CHJ72</f>
        <v>0</v>
      </c>
      <c r="CGY62" s="763">
        <f>'Detailed Budget'!CHK72</f>
        <v>0</v>
      </c>
      <c r="CGZ62" s="763">
        <f>'Detailed Budget'!CHL72</f>
        <v>0</v>
      </c>
      <c r="CHA62" s="763">
        <f>'Detailed Budget'!CHM72</f>
        <v>0</v>
      </c>
      <c r="CHB62" s="763">
        <f>'Detailed Budget'!CHN72</f>
        <v>0</v>
      </c>
      <c r="CHC62" s="763">
        <f>'Detailed Budget'!CHO72</f>
        <v>0</v>
      </c>
      <c r="CHD62" s="763">
        <f>'Detailed Budget'!CHP72</f>
        <v>0</v>
      </c>
      <c r="CHE62" s="763">
        <f>'Detailed Budget'!CHQ72</f>
        <v>0</v>
      </c>
      <c r="CHF62" s="763">
        <f>'Detailed Budget'!CHR72</f>
        <v>0</v>
      </c>
      <c r="CHG62" s="763">
        <f>'Detailed Budget'!CHS72</f>
        <v>0</v>
      </c>
      <c r="CHH62" s="763">
        <f>'Detailed Budget'!CHT72</f>
        <v>0</v>
      </c>
      <c r="CHI62" s="763">
        <f>'Detailed Budget'!CHU72</f>
        <v>0</v>
      </c>
      <c r="CHJ62" s="763">
        <f>'Detailed Budget'!CHV72</f>
        <v>0</v>
      </c>
      <c r="CHK62" s="763">
        <f>'Detailed Budget'!CHW72</f>
        <v>0</v>
      </c>
      <c r="CHL62" s="763">
        <f>'Detailed Budget'!CHX72</f>
        <v>0</v>
      </c>
      <c r="CHM62" s="763">
        <f>'Detailed Budget'!CHY72</f>
        <v>0</v>
      </c>
      <c r="CHN62" s="763">
        <f>'Detailed Budget'!CHZ72</f>
        <v>0</v>
      </c>
      <c r="CHO62" s="763">
        <f>'Detailed Budget'!CIA72</f>
        <v>0</v>
      </c>
      <c r="CHP62" s="763">
        <f>'Detailed Budget'!CIB72</f>
        <v>0</v>
      </c>
      <c r="CHQ62" s="763">
        <f>'Detailed Budget'!CIC72</f>
        <v>0</v>
      </c>
      <c r="CHR62" s="763">
        <f>'Detailed Budget'!CID72</f>
        <v>0</v>
      </c>
      <c r="CHS62" s="763">
        <f>'Detailed Budget'!CIE72</f>
        <v>0</v>
      </c>
      <c r="CHT62" s="763">
        <f>'Detailed Budget'!CIF72</f>
        <v>0</v>
      </c>
      <c r="CHU62" s="763">
        <f>'Detailed Budget'!CIG72</f>
        <v>0</v>
      </c>
      <c r="CHV62" s="763">
        <f>'Detailed Budget'!CIH72</f>
        <v>0</v>
      </c>
      <c r="CHW62" s="763">
        <f>'Detailed Budget'!CII72</f>
        <v>0</v>
      </c>
      <c r="CHX62" s="763">
        <f>'Detailed Budget'!CIJ72</f>
        <v>0</v>
      </c>
      <c r="CHY62" s="763">
        <f>'Detailed Budget'!CIK72</f>
        <v>0</v>
      </c>
      <c r="CHZ62" s="763">
        <f>'Detailed Budget'!CIL72</f>
        <v>0</v>
      </c>
      <c r="CIA62" s="763">
        <f>'Detailed Budget'!CIM72</f>
        <v>0</v>
      </c>
      <c r="CIB62" s="763">
        <f>'Detailed Budget'!CIN72</f>
        <v>0</v>
      </c>
      <c r="CIC62" s="763">
        <f>'Detailed Budget'!CIO72</f>
        <v>0</v>
      </c>
      <c r="CID62" s="763">
        <f>'Detailed Budget'!CIP72</f>
        <v>0</v>
      </c>
      <c r="CIE62" s="763">
        <f>'Detailed Budget'!CIQ72</f>
        <v>0</v>
      </c>
      <c r="CIF62" s="763">
        <f>'Detailed Budget'!CIR72</f>
        <v>0</v>
      </c>
      <c r="CIG62" s="763">
        <f>'Detailed Budget'!CIS72</f>
        <v>0</v>
      </c>
      <c r="CIH62" s="763">
        <f>'Detailed Budget'!CIT72</f>
        <v>0</v>
      </c>
      <c r="CII62" s="763">
        <f>'Detailed Budget'!CIU72</f>
        <v>0</v>
      </c>
      <c r="CIJ62" s="763">
        <f>'Detailed Budget'!CIV72</f>
        <v>0</v>
      </c>
      <c r="CIK62" s="763">
        <f>'Detailed Budget'!CIW72</f>
        <v>0</v>
      </c>
      <c r="CIL62" s="763">
        <f>'Detailed Budget'!CIX72</f>
        <v>0</v>
      </c>
      <c r="CIM62" s="763">
        <f>'Detailed Budget'!CIY72</f>
        <v>0</v>
      </c>
      <c r="CIN62" s="763">
        <f>'Detailed Budget'!CIZ72</f>
        <v>0</v>
      </c>
      <c r="CIO62" s="763">
        <f>'Detailed Budget'!CJA72</f>
        <v>0</v>
      </c>
      <c r="CIP62" s="763">
        <f>'Detailed Budget'!CJB72</f>
        <v>0</v>
      </c>
      <c r="CIQ62" s="763">
        <f>'Detailed Budget'!CJC72</f>
        <v>0</v>
      </c>
      <c r="CIR62" s="763">
        <f>'Detailed Budget'!CJD72</f>
        <v>0</v>
      </c>
      <c r="CIS62" s="763">
        <f>'Detailed Budget'!CJE72</f>
        <v>0</v>
      </c>
      <c r="CIT62" s="763">
        <f>'Detailed Budget'!CJF72</f>
        <v>0</v>
      </c>
      <c r="CIU62" s="763">
        <f>'Detailed Budget'!CJG72</f>
        <v>0</v>
      </c>
      <c r="CIV62" s="763">
        <f>'Detailed Budget'!CJH72</f>
        <v>0</v>
      </c>
      <c r="CIW62" s="763">
        <f>'Detailed Budget'!CJI72</f>
        <v>0</v>
      </c>
      <c r="CIX62" s="763">
        <f>'Detailed Budget'!CJJ72</f>
        <v>0</v>
      </c>
      <c r="CIY62" s="763">
        <f>'Detailed Budget'!CJK72</f>
        <v>0</v>
      </c>
      <c r="CIZ62" s="763">
        <f>'Detailed Budget'!CJL72</f>
        <v>0</v>
      </c>
      <c r="CJA62" s="763">
        <f>'Detailed Budget'!CJM72</f>
        <v>0</v>
      </c>
      <c r="CJB62" s="763">
        <f>'Detailed Budget'!CJN72</f>
        <v>0</v>
      </c>
      <c r="CJC62" s="763">
        <f>'Detailed Budget'!CJO72</f>
        <v>0</v>
      </c>
      <c r="CJD62" s="763">
        <f>'Detailed Budget'!CJP72</f>
        <v>0</v>
      </c>
      <c r="CJE62" s="763">
        <f>'Detailed Budget'!CJQ72</f>
        <v>0</v>
      </c>
      <c r="CJF62" s="763">
        <f>'Detailed Budget'!CJR72</f>
        <v>0</v>
      </c>
      <c r="CJG62" s="763">
        <f>'Detailed Budget'!CJS72</f>
        <v>0</v>
      </c>
      <c r="CJH62" s="763">
        <f>'Detailed Budget'!CJT72</f>
        <v>0</v>
      </c>
      <c r="CJI62" s="763">
        <f>'Detailed Budget'!CJU72</f>
        <v>0</v>
      </c>
      <c r="CJJ62" s="763">
        <f>'Detailed Budget'!CJV72</f>
        <v>0</v>
      </c>
      <c r="CJK62" s="763">
        <f>'Detailed Budget'!CJW72</f>
        <v>0</v>
      </c>
      <c r="CJL62" s="763">
        <f>'Detailed Budget'!CJX72</f>
        <v>0</v>
      </c>
      <c r="CJM62" s="763">
        <f>'Detailed Budget'!CJY72</f>
        <v>0</v>
      </c>
      <c r="CJN62" s="763">
        <f>'Detailed Budget'!CJZ72</f>
        <v>0</v>
      </c>
      <c r="CJO62" s="763">
        <f>'Detailed Budget'!CKA72</f>
        <v>0</v>
      </c>
      <c r="CJP62" s="763">
        <f>'Detailed Budget'!CKB72</f>
        <v>0</v>
      </c>
      <c r="CJQ62" s="763">
        <f>'Detailed Budget'!CKC72</f>
        <v>0</v>
      </c>
      <c r="CJR62" s="763">
        <f>'Detailed Budget'!CKD72</f>
        <v>0</v>
      </c>
      <c r="CJS62" s="763">
        <f>'Detailed Budget'!CKE72</f>
        <v>0</v>
      </c>
      <c r="CJT62" s="763">
        <f>'Detailed Budget'!CKF72</f>
        <v>0</v>
      </c>
      <c r="CJU62" s="763">
        <f>'Detailed Budget'!CKG72</f>
        <v>0</v>
      </c>
      <c r="CJV62" s="763">
        <f>'Detailed Budget'!CKH72</f>
        <v>0</v>
      </c>
      <c r="CJW62" s="763">
        <f>'Detailed Budget'!CKI72</f>
        <v>0</v>
      </c>
      <c r="CJX62" s="763">
        <f>'Detailed Budget'!CKJ72</f>
        <v>0</v>
      </c>
      <c r="CJY62" s="763">
        <f>'Detailed Budget'!CKK72</f>
        <v>0</v>
      </c>
      <c r="CJZ62" s="763">
        <f>'Detailed Budget'!CKL72</f>
        <v>0</v>
      </c>
      <c r="CKA62" s="763">
        <f>'Detailed Budget'!CKM72</f>
        <v>0</v>
      </c>
      <c r="CKB62" s="763">
        <f>'Detailed Budget'!CKN72</f>
        <v>0</v>
      </c>
      <c r="CKC62" s="763">
        <f>'Detailed Budget'!CKO72</f>
        <v>0</v>
      </c>
      <c r="CKD62" s="763">
        <f>'Detailed Budget'!CKP72</f>
        <v>0</v>
      </c>
      <c r="CKE62" s="763">
        <f>'Detailed Budget'!CKQ72</f>
        <v>0</v>
      </c>
      <c r="CKF62" s="763">
        <f>'Detailed Budget'!CKR72</f>
        <v>0</v>
      </c>
      <c r="CKG62" s="763">
        <f>'Detailed Budget'!CKS72</f>
        <v>0</v>
      </c>
      <c r="CKH62" s="763">
        <f>'Detailed Budget'!CKT72</f>
        <v>0</v>
      </c>
      <c r="CKI62" s="763">
        <f>'Detailed Budget'!CKU72</f>
        <v>0</v>
      </c>
      <c r="CKJ62" s="763">
        <f>'Detailed Budget'!CKV72</f>
        <v>0</v>
      </c>
      <c r="CKK62" s="763">
        <f>'Detailed Budget'!CKW72</f>
        <v>0</v>
      </c>
      <c r="CKL62" s="763">
        <f>'Detailed Budget'!CKX72</f>
        <v>0</v>
      </c>
      <c r="CKM62" s="763">
        <f>'Detailed Budget'!CKY72</f>
        <v>0</v>
      </c>
      <c r="CKN62" s="763">
        <f>'Detailed Budget'!CKZ72</f>
        <v>0</v>
      </c>
      <c r="CKO62" s="763">
        <f>'Detailed Budget'!CLA72</f>
        <v>0</v>
      </c>
      <c r="CKP62" s="763">
        <f>'Detailed Budget'!CLB72</f>
        <v>0</v>
      </c>
      <c r="CKQ62" s="763">
        <f>'Detailed Budget'!CLC72</f>
        <v>0</v>
      </c>
      <c r="CKR62" s="763">
        <f>'Detailed Budget'!CLD72</f>
        <v>0</v>
      </c>
      <c r="CKS62" s="763">
        <f>'Detailed Budget'!CLE72</f>
        <v>0</v>
      </c>
      <c r="CKT62" s="763">
        <f>'Detailed Budget'!CLF72</f>
        <v>0</v>
      </c>
      <c r="CKU62" s="763">
        <f>'Detailed Budget'!CLG72</f>
        <v>0</v>
      </c>
      <c r="CKV62" s="763">
        <f>'Detailed Budget'!CLH72</f>
        <v>0</v>
      </c>
      <c r="CKW62" s="763">
        <f>'Detailed Budget'!CLI72</f>
        <v>0</v>
      </c>
      <c r="CKX62" s="763">
        <f>'Detailed Budget'!CLJ72</f>
        <v>0</v>
      </c>
      <c r="CKY62" s="763">
        <f>'Detailed Budget'!CLK72</f>
        <v>0</v>
      </c>
      <c r="CKZ62" s="763">
        <f>'Detailed Budget'!CLL72</f>
        <v>0</v>
      </c>
      <c r="CLA62" s="763">
        <f>'Detailed Budget'!CLM72</f>
        <v>0</v>
      </c>
      <c r="CLB62" s="763">
        <f>'Detailed Budget'!CLN72</f>
        <v>0</v>
      </c>
      <c r="CLC62" s="763">
        <f>'Detailed Budget'!CLO72</f>
        <v>0</v>
      </c>
      <c r="CLD62" s="763">
        <f>'Detailed Budget'!CLP72</f>
        <v>0</v>
      </c>
      <c r="CLE62" s="763">
        <f>'Detailed Budget'!CLQ72</f>
        <v>0</v>
      </c>
      <c r="CLF62" s="763">
        <f>'Detailed Budget'!CLR72</f>
        <v>0</v>
      </c>
      <c r="CLG62" s="763">
        <f>'Detailed Budget'!CLS72</f>
        <v>0</v>
      </c>
      <c r="CLH62" s="763">
        <f>'Detailed Budget'!CLT72</f>
        <v>0</v>
      </c>
      <c r="CLI62" s="763">
        <f>'Detailed Budget'!CLU72</f>
        <v>0</v>
      </c>
      <c r="CLJ62" s="763">
        <f>'Detailed Budget'!CLV72</f>
        <v>0</v>
      </c>
      <c r="CLK62" s="763">
        <f>'Detailed Budget'!CLW72</f>
        <v>0</v>
      </c>
      <c r="CLL62" s="763">
        <f>'Detailed Budget'!CLX72</f>
        <v>0</v>
      </c>
      <c r="CLM62" s="763">
        <f>'Detailed Budget'!CLY72</f>
        <v>0</v>
      </c>
      <c r="CLN62" s="763">
        <f>'Detailed Budget'!CLZ72</f>
        <v>0</v>
      </c>
      <c r="CLO62" s="763">
        <f>'Detailed Budget'!CMA72</f>
        <v>0</v>
      </c>
      <c r="CLP62" s="763">
        <f>'Detailed Budget'!CMB72</f>
        <v>0</v>
      </c>
      <c r="CLQ62" s="763">
        <f>'Detailed Budget'!CMC72</f>
        <v>0</v>
      </c>
      <c r="CLR62" s="763">
        <f>'Detailed Budget'!CMD72</f>
        <v>0</v>
      </c>
      <c r="CLS62" s="763">
        <f>'Detailed Budget'!CME72</f>
        <v>0</v>
      </c>
      <c r="CLT62" s="763">
        <f>'Detailed Budget'!CMF72</f>
        <v>0</v>
      </c>
      <c r="CLU62" s="763">
        <f>'Detailed Budget'!CMG72</f>
        <v>0</v>
      </c>
      <c r="CLV62" s="763">
        <f>'Detailed Budget'!CMH72</f>
        <v>0</v>
      </c>
      <c r="CLW62" s="763">
        <f>'Detailed Budget'!CMI72</f>
        <v>0</v>
      </c>
      <c r="CLX62" s="763">
        <f>'Detailed Budget'!CMJ72</f>
        <v>0</v>
      </c>
      <c r="CLY62" s="763">
        <f>'Detailed Budget'!CMK72</f>
        <v>0</v>
      </c>
      <c r="CLZ62" s="763">
        <f>'Detailed Budget'!CML72</f>
        <v>0</v>
      </c>
      <c r="CMA62" s="763">
        <f>'Detailed Budget'!CMM72</f>
        <v>0</v>
      </c>
      <c r="CMB62" s="763">
        <f>'Detailed Budget'!CMN72</f>
        <v>0</v>
      </c>
      <c r="CMC62" s="763">
        <f>'Detailed Budget'!CMO72</f>
        <v>0</v>
      </c>
      <c r="CMD62" s="763">
        <f>'Detailed Budget'!CMP72</f>
        <v>0</v>
      </c>
      <c r="CME62" s="763">
        <f>'Detailed Budget'!CMQ72</f>
        <v>0</v>
      </c>
      <c r="CMF62" s="763">
        <f>'Detailed Budget'!CMR72</f>
        <v>0</v>
      </c>
      <c r="CMG62" s="763">
        <f>'Detailed Budget'!CMS72</f>
        <v>0</v>
      </c>
      <c r="CMH62" s="763">
        <f>'Detailed Budget'!CMT72</f>
        <v>0</v>
      </c>
      <c r="CMI62" s="763">
        <f>'Detailed Budget'!CMU72</f>
        <v>0</v>
      </c>
      <c r="CMJ62" s="763">
        <f>'Detailed Budget'!CMV72</f>
        <v>0</v>
      </c>
      <c r="CMK62" s="763">
        <f>'Detailed Budget'!CMW72</f>
        <v>0</v>
      </c>
      <c r="CML62" s="763">
        <f>'Detailed Budget'!CMX72</f>
        <v>0</v>
      </c>
      <c r="CMM62" s="763">
        <f>'Detailed Budget'!CMY72</f>
        <v>0</v>
      </c>
      <c r="CMN62" s="763">
        <f>'Detailed Budget'!CMZ72</f>
        <v>0</v>
      </c>
      <c r="CMO62" s="763">
        <f>'Detailed Budget'!CNA72</f>
        <v>0</v>
      </c>
      <c r="CMP62" s="763">
        <f>'Detailed Budget'!CNB72</f>
        <v>0</v>
      </c>
      <c r="CMQ62" s="763">
        <f>'Detailed Budget'!CNC72</f>
        <v>0</v>
      </c>
      <c r="CMR62" s="763">
        <f>'Detailed Budget'!CND72</f>
        <v>0</v>
      </c>
      <c r="CMS62" s="763">
        <f>'Detailed Budget'!CNE72</f>
        <v>0</v>
      </c>
      <c r="CMT62" s="763">
        <f>'Detailed Budget'!CNF72</f>
        <v>0</v>
      </c>
      <c r="CMU62" s="763">
        <f>'Detailed Budget'!CNG72</f>
        <v>0</v>
      </c>
      <c r="CMV62" s="763">
        <f>'Detailed Budget'!CNH72</f>
        <v>0</v>
      </c>
      <c r="CMW62" s="763">
        <f>'Detailed Budget'!CNI72</f>
        <v>0</v>
      </c>
      <c r="CMX62" s="763">
        <f>'Detailed Budget'!CNJ72</f>
        <v>0</v>
      </c>
      <c r="CMY62" s="763">
        <f>'Detailed Budget'!CNK72</f>
        <v>0</v>
      </c>
      <c r="CMZ62" s="763">
        <f>'Detailed Budget'!CNL72</f>
        <v>0</v>
      </c>
      <c r="CNA62" s="763">
        <f>'Detailed Budget'!CNM72</f>
        <v>0</v>
      </c>
      <c r="CNB62" s="763">
        <f>'Detailed Budget'!CNN72</f>
        <v>0</v>
      </c>
      <c r="CNC62" s="763">
        <f>'Detailed Budget'!CNO72</f>
        <v>0</v>
      </c>
      <c r="CND62" s="763">
        <f>'Detailed Budget'!CNP72</f>
        <v>0</v>
      </c>
      <c r="CNE62" s="763">
        <f>'Detailed Budget'!CNQ72</f>
        <v>0</v>
      </c>
      <c r="CNF62" s="763">
        <f>'Detailed Budget'!CNR72</f>
        <v>0</v>
      </c>
      <c r="CNG62" s="763">
        <f>'Detailed Budget'!CNS72</f>
        <v>0</v>
      </c>
      <c r="CNH62" s="763">
        <f>'Detailed Budget'!CNT72</f>
        <v>0</v>
      </c>
      <c r="CNI62" s="763">
        <f>'Detailed Budget'!CNU72</f>
        <v>0</v>
      </c>
      <c r="CNJ62" s="763">
        <f>'Detailed Budget'!CNV72</f>
        <v>0</v>
      </c>
      <c r="CNK62" s="763">
        <f>'Detailed Budget'!CNW72</f>
        <v>0</v>
      </c>
      <c r="CNL62" s="763">
        <f>'Detailed Budget'!CNX72</f>
        <v>0</v>
      </c>
      <c r="CNM62" s="763">
        <f>'Detailed Budget'!CNY72</f>
        <v>0</v>
      </c>
      <c r="CNN62" s="763">
        <f>'Detailed Budget'!CNZ72</f>
        <v>0</v>
      </c>
      <c r="CNO62" s="763">
        <f>'Detailed Budget'!COA72</f>
        <v>0</v>
      </c>
      <c r="CNP62" s="763">
        <f>'Detailed Budget'!COB72</f>
        <v>0</v>
      </c>
      <c r="CNQ62" s="763">
        <f>'Detailed Budget'!COC72</f>
        <v>0</v>
      </c>
      <c r="CNR62" s="763">
        <f>'Detailed Budget'!COD72</f>
        <v>0</v>
      </c>
      <c r="CNS62" s="763">
        <f>'Detailed Budget'!COE72</f>
        <v>0</v>
      </c>
      <c r="CNT62" s="763">
        <f>'Detailed Budget'!COF72</f>
        <v>0</v>
      </c>
      <c r="CNU62" s="763">
        <f>'Detailed Budget'!COG72</f>
        <v>0</v>
      </c>
      <c r="CNV62" s="763">
        <f>'Detailed Budget'!COH72</f>
        <v>0</v>
      </c>
      <c r="CNW62" s="763">
        <f>'Detailed Budget'!COI72</f>
        <v>0</v>
      </c>
      <c r="CNX62" s="763">
        <f>'Detailed Budget'!COJ72</f>
        <v>0</v>
      </c>
      <c r="CNY62" s="763">
        <f>'Detailed Budget'!COK72</f>
        <v>0</v>
      </c>
      <c r="CNZ62" s="763">
        <f>'Detailed Budget'!COL72</f>
        <v>0</v>
      </c>
      <c r="COA62" s="763">
        <f>'Detailed Budget'!COM72</f>
        <v>0</v>
      </c>
      <c r="COB62" s="763">
        <f>'Detailed Budget'!CON72</f>
        <v>0</v>
      </c>
      <c r="COC62" s="763">
        <f>'Detailed Budget'!COO72</f>
        <v>0</v>
      </c>
      <c r="COD62" s="763">
        <f>'Detailed Budget'!COP72</f>
        <v>0</v>
      </c>
      <c r="COE62" s="763">
        <f>'Detailed Budget'!COQ72</f>
        <v>0</v>
      </c>
      <c r="COF62" s="763">
        <f>'Detailed Budget'!COR72</f>
        <v>0</v>
      </c>
      <c r="COG62" s="763">
        <f>'Detailed Budget'!COS72</f>
        <v>0</v>
      </c>
      <c r="COH62" s="763">
        <f>'Detailed Budget'!COT72</f>
        <v>0</v>
      </c>
      <c r="COI62" s="763">
        <f>'Detailed Budget'!COU72</f>
        <v>0</v>
      </c>
      <c r="COJ62" s="763">
        <f>'Detailed Budget'!COV72</f>
        <v>0</v>
      </c>
      <c r="COK62" s="763">
        <f>'Detailed Budget'!COW72</f>
        <v>0</v>
      </c>
      <c r="COL62" s="763">
        <f>'Detailed Budget'!COX72</f>
        <v>0</v>
      </c>
      <c r="COM62" s="763">
        <f>'Detailed Budget'!COY72</f>
        <v>0</v>
      </c>
      <c r="CON62" s="763">
        <f>'Detailed Budget'!COZ72</f>
        <v>0</v>
      </c>
      <c r="COO62" s="763">
        <f>'Detailed Budget'!CPA72</f>
        <v>0</v>
      </c>
      <c r="COP62" s="763">
        <f>'Detailed Budget'!CPB72</f>
        <v>0</v>
      </c>
      <c r="COQ62" s="763">
        <f>'Detailed Budget'!CPC72</f>
        <v>0</v>
      </c>
      <c r="COR62" s="763">
        <f>'Detailed Budget'!CPD72</f>
        <v>0</v>
      </c>
      <c r="COS62" s="763">
        <f>'Detailed Budget'!CPE72</f>
        <v>0</v>
      </c>
      <c r="COT62" s="763">
        <f>'Detailed Budget'!CPF72</f>
        <v>0</v>
      </c>
      <c r="COU62" s="763">
        <f>'Detailed Budget'!CPG72</f>
        <v>0</v>
      </c>
      <c r="COV62" s="763">
        <f>'Detailed Budget'!CPH72</f>
        <v>0</v>
      </c>
      <c r="COW62" s="763">
        <f>'Detailed Budget'!CPI72</f>
        <v>0</v>
      </c>
      <c r="COX62" s="763">
        <f>'Detailed Budget'!CPJ72</f>
        <v>0</v>
      </c>
      <c r="COY62" s="763">
        <f>'Detailed Budget'!CPK72</f>
        <v>0</v>
      </c>
      <c r="COZ62" s="763">
        <f>'Detailed Budget'!CPL72</f>
        <v>0</v>
      </c>
      <c r="CPA62" s="763">
        <f>'Detailed Budget'!CPM72</f>
        <v>0</v>
      </c>
      <c r="CPB62" s="763">
        <f>'Detailed Budget'!CPN72</f>
        <v>0</v>
      </c>
      <c r="CPC62" s="763">
        <f>'Detailed Budget'!CPO72</f>
        <v>0</v>
      </c>
      <c r="CPD62" s="763">
        <f>'Detailed Budget'!CPP72</f>
        <v>0</v>
      </c>
      <c r="CPE62" s="763">
        <f>'Detailed Budget'!CPQ72</f>
        <v>0</v>
      </c>
      <c r="CPF62" s="763">
        <f>'Detailed Budget'!CPR72</f>
        <v>0</v>
      </c>
      <c r="CPG62" s="763">
        <f>'Detailed Budget'!CPS72</f>
        <v>0</v>
      </c>
      <c r="CPH62" s="763">
        <f>'Detailed Budget'!CPT72</f>
        <v>0</v>
      </c>
      <c r="CPI62" s="763">
        <f>'Detailed Budget'!CPU72</f>
        <v>0</v>
      </c>
      <c r="CPJ62" s="763">
        <f>'Detailed Budget'!CPV72</f>
        <v>0</v>
      </c>
      <c r="CPK62" s="763">
        <f>'Detailed Budget'!CPW72</f>
        <v>0</v>
      </c>
      <c r="CPL62" s="763">
        <f>'Detailed Budget'!CPX72</f>
        <v>0</v>
      </c>
      <c r="CPM62" s="763">
        <f>'Detailed Budget'!CPY72</f>
        <v>0</v>
      </c>
      <c r="CPN62" s="763">
        <f>'Detailed Budget'!CPZ72</f>
        <v>0</v>
      </c>
      <c r="CPO62" s="763">
        <f>'Detailed Budget'!CQA72</f>
        <v>0</v>
      </c>
      <c r="CPP62" s="763">
        <f>'Detailed Budget'!CQB72</f>
        <v>0</v>
      </c>
      <c r="CPQ62" s="763">
        <f>'Detailed Budget'!CQC72</f>
        <v>0</v>
      </c>
      <c r="CPR62" s="763">
        <f>'Detailed Budget'!CQD72</f>
        <v>0</v>
      </c>
      <c r="CPS62" s="763">
        <f>'Detailed Budget'!CQE72</f>
        <v>0</v>
      </c>
      <c r="CPT62" s="763">
        <f>'Detailed Budget'!CQF72</f>
        <v>0</v>
      </c>
      <c r="CPU62" s="763">
        <f>'Detailed Budget'!CQG72</f>
        <v>0</v>
      </c>
      <c r="CPV62" s="763">
        <f>'Detailed Budget'!CQH72</f>
        <v>0</v>
      </c>
      <c r="CPW62" s="763">
        <f>'Detailed Budget'!CQI72</f>
        <v>0</v>
      </c>
      <c r="CPX62" s="763">
        <f>'Detailed Budget'!CQJ72</f>
        <v>0</v>
      </c>
      <c r="CPY62" s="763">
        <f>'Detailed Budget'!CQK72</f>
        <v>0</v>
      </c>
      <c r="CPZ62" s="763">
        <f>'Detailed Budget'!CQL72</f>
        <v>0</v>
      </c>
      <c r="CQA62" s="763">
        <f>'Detailed Budget'!CQM72</f>
        <v>0</v>
      </c>
      <c r="CQB62" s="763">
        <f>'Detailed Budget'!CQN72</f>
        <v>0</v>
      </c>
      <c r="CQC62" s="763">
        <f>'Detailed Budget'!CQO72</f>
        <v>0</v>
      </c>
      <c r="CQD62" s="763">
        <f>'Detailed Budget'!CQP72</f>
        <v>0</v>
      </c>
      <c r="CQE62" s="763">
        <f>'Detailed Budget'!CQQ72</f>
        <v>0</v>
      </c>
      <c r="CQF62" s="763">
        <f>'Detailed Budget'!CQR72</f>
        <v>0</v>
      </c>
      <c r="CQG62" s="763">
        <f>'Detailed Budget'!CQS72</f>
        <v>0</v>
      </c>
      <c r="CQH62" s="763">
        <f>'Detailed Budget'!CQT72</f>
        <v>0</v>
      </c>
      <c r="CQI62" s="763">
        <f>'Detailed Budget'!CQU72</f>
        <v>0</v>
      </c>
      <c r="CQJ62" s="763">
        <f>'Detailed Budget'!CQV72</f>
        <v>0</v>
      </c>
      <c r="CQK62" s="763">
        <f>'Detailed Budget'!CQW72</f>
        <v>0</v>
      </c>
      <c r="CQL62" s="763">
        <f>'Detailed Budget'!CQX72</f>
        <v>0</v>
      </c>
      <c r="CQM62" s="763">
        <f>'Detailed Budget'!CQY72</f>
        <v>0</v>
      </c>
      <c r="CQN62" s="763">
        <f>'Detailed Budget'!CQZ72</f>
        <v>0</v>
      </c>
      <c r="CQO62" s="763">
        <f>'Detailed Budget'!CRA72</f>
        <v>0</v>
      </c>
      <c r="CQP62" s="763">
        <f>'Detailed Budget'!CRB72</f>
        <v>0</v>
      </c>
      <c r="CQQ62" s="763">
        <f>'Detailed Budget'!CRC72</f>
        <v>0</v>
      </c>
      <c r="CQR62" s="763">
        <f>'Detailed Budget'!CRD72</f>
        <v>0</v>
      </c>
      <c r="CQS62" s="763">
        <f>'Detailed Budget'!CRE72</f>
        <v>0</v>
      </c>
      <c r="CQT62" s="763">
        <f>'Detailed Budget'!CRF72</f>
        <v>0</v>
      </c>
      <c r="CQU62" s="763">
        <f>'Detailed Budget'!CRG72</f>
        <v>0</v>
      </c>
      <c r="CQV62" s="763">
        <f>'Detailed Budget'!CRH72</f>
        <v>0</v>
      </c>
      <c r="CQW62" s="763">
        <f>'Detailed Budget'!CRI72</f>
        <v>0</v>
      </c>
      <c r="CQX62" s="763">
        <f>'Detailed Budget'!CRJ72</f>
        <v>0</v>
      </c>
      <c r="CQY62" s="763">
        <f>'Detailed Budget'!CRK72</f>
        <v>0</v>
      </c>
      <c r="CQZ62" s="763">
        <f>'Detailed Budget'!CRL72</f>
        <v>0</v>
      </c>
      <c r="CRA62" s="763">
        <f>'Detailed Budget'!CRM72</f>
        <v>0</v>
      </c>
      <c r="CRB62" s="763">
        <f>'Detailed Budget'!CRN72</f>
        <v>0</v>
      </c>
      <c r="CRC62" s="763">
        <f>'Detailed Budget'!CRO72</f>
        <v>0</v>
      </c>
      <c r="CRD62" s="763">
        <f>'Detailed Budget'!CRP72</f>
        <v>0</v>
      </c>
      <c r="CRE62" s="763">
        <f>'Detailed Budget'!CRQ72</f>
        <v>0</v>
      </c>
      <c r="CRF62" s="763">
        <f>'Detailed Budget'!CRR72</f>
        <v>0</v>
      </c>
      <c r="CRG62" s="763">
        <f>'Detailed Budget'!CRS72</f>
        <v>0</v>
      </c>
      <c r="CRH62" s="763">
        <f>'Detailed Budget'!CRT72</f>
        <v>0</v>
      </c>
      <c r="CRI62" s="763">
        <f>'Detailed Budget'!CRU72</f>
        <v>0</v>
      </c>
      <c r="CRJ62" s="763">
        <f>'Detailed Budget'!CRV72</f>
        <v>0</v>
      </c>
      <c r="CRK62" s="763">
        <f>'Detailed Budget'!CRW72</f>
        <v>0</v>
      </c>
      <c r="CRL62" s="763">
        <f>'Detailed Budget'!CRX72</f>
        <v>0</v>
      </c>
      <c r="CRM62" s="763">
        <f>'Detailed Budget'!CRY72</f>
        <v>0</v>
      </c>
      <c r="CRN62" s="763">
        <f>'Detailed Budget'!CRZ72</f>
        <v>0</v>
      </c>
      <c r="CRO62" s="763">
        <f>'Detailed Budget'!CSA72</f>
        <v>0</v>
      </c>
      <c r="CRP62" s="763">
        <f>'Detailed Budget'!CSB72</f>
        <v>0</v>
      </c>
      <c r="CRQ62" s="763">
        <f>'Detailed Budget'!CSC72</f>
        <v>0</v>
      </c>
      <c r="CRR62" s="763">
        <f>'Detailed Budget'!CSD72</f>
        <v>0</v>
      </c>
      <c r="CRS62" s="763">
        <f>'Detailed Budget'!CSE72</f>
        <v>0</v>
      </c>
      <c r="CRT62" s="763">
        <f>'Detailed Budget'!CSF72</f>
        <v>0</v>
      </c>
      <c r="CRU62" s="763">
        <f>'Detailed Budget'!CSG72</f>
        <v>0</v>
      </c>
      <c r="CRV62" s="763">
        <f>'Detailed Budget'!CSH72</f>
        <v>0</v>
      </c>
      <c r="CRW62" s="763">
        <f>'Detailed Budget'!CSI72</f>
        <v>0</v>
      </c>
      <c r="CRX62" s="763">
        <f>'Detailed Budget'!CSJ72</f>
        <v>0</v>
      </c>
      <c r="CRY62" s="763">
        <f>'Detailed Budget'!CSK72</f>
        <v>0</v>
      </c>
      <c r="CRZ62" s="763">
        <f>'Detailed Budget'!CSL72</f>
        <v>0</v>
      </c>
      <c r="CSA62" s="763">
        <f>'Detailed Budget'!CSM72</f>
        <v>0</v>
      </c>
      <c r="CSB62" s="763">
        <f>'Detailed Budget'!CSN72</f>
        <v>0</v>
      </c>
      <c r="CSC62" s="763">
        <f>'Detailed Budget'!CSO72</f>
        <v>0</v>
      </c>
      <c r="CSD62" s="763">
        <f>'Detailed Budget'!CSP72</f>
        <v>0</v>
      </c>
      <c r="CSE62" s="763">
        <f>'Detailed Budget'!CSQ72</f>
        <v>0</v>
      </c>
      <c r="CSF62" s="763">
        <f>'Detailed Budget'!CSR72</f>
        <v>0</v>
      </c>
      <c r="CSG62" s="763">
        <f>'Detailed Budget'!CSS72</f>
        <v>0</v>
      </c>
      <c r="CSH62" s="763">
        <f>'Detailed Budget'!CST72</f>
        <v>0</v>
      </c>
      <c r="CSI62" s="763">
        <f>'Detailed Budget'!CSU72</f>
        <v>0</v>
      </c>
      <c r="CSJ62" s="763">
        <f>'Detailed Budget'!CSV72</f>
        <v>0</v>
      </c>
      <c r="CSK62" s="763">
        <f>'Detailed Budget'!CSW72</f>
        <v>0</v>
      </c>
      <c r="CSL62" s="763">
        <f>'Detailed Budget'!CSX72</f>
        <v>0</v>
      </c>
      <c r="CSM62" s="763">
        <f>'Detailed Budget'!CSY72</f>
        <v>0</v>
      </c>
      <c r="CSN62" s="763">
        <f>'Detailed Budget'!CSZ72</f>
        <v>0</v>
      </c>
      <c r="CSO62" s="763">
        <f>'Detailed Budget'!CTA72</f>
        <v>0</v>
      </c>
      <c r="CSP62" s="763">
        <f>'Detailed Budget'!CTB72</f>
        <v>0</v>
      </c>
      <c r="CSQ62" s="763">
        <f>'Detailed Budget'!CTC72</f>
        <v>0</v>
      </c>
      <c r="CSR62" s="763">
        <f>'Detailed Budget'!CTD72</f>
        <v>0</v>
      </c>
      <c r="CSS62" s="763">
        <f>'Detailed Budget'!CTE72</f>
        <v>0</v>
      </c>
      <c r="CST62" s="763">
        <f>'Detailed Budget'!CTF72</f>
        <v>0</v>
      </c>
      <c r="CSU62" s="763">
        <f>'Detailed Budget'!CTG72</f>
        <v>0</v>
      </c>
      <c r="CSV62" s="763">
        <f>'Detailed Budget'!CTH72</f>
        <v>0</v>
      </c>
      <c r="CSW62" s="763">
        <f>'Detailed Budget'!CTI72</f>
        <v>0</v>
      </c>
      <c r="CSX62" s="763">
        <f>'Detailed Budget'!CTJ72</f>
        <v>0</v>
      </c>
      <c r="CSY62" s="763">
        <f>'Detailed Budget'!CTK72</f>
        <v>0</v>
      </c>
      <c r="CSZ62" s="763">
        <f>'Detailed Budget'!CTL72</f>
        <v>0</v>
      </c>
      <c r="CTA62" s="763">
        <f>'Detailed Budget'!CTM72</f>
        <v>0</v>
      </c>
      <c r="CTB62" s="763">
        <f>'Detailed Budget'!CTN72</f>
        <v>0</v>
      </c>
      <c r="CTC62" s="763">
        <f>'Detailed Budget'!CTO72</f>
        <v>0</v>
      </c>
      <c r="CTD62" s="763">
        <f>'Detailed Budget'!CTP72</f>
        <v>0</v>
      </c>
      <c r="CTE62" s="763">
        <f>'Detailed Budget'!CTQ72</f>
        <v>0</v>
      </c>
      <c r="CTF62" s="763">
        <f>'Detailed Budget'!CTR72</f>
        <v>0</v>
      </c>
      <c r="CTG62" s="763">
        <f>'Detailed Budget'!CTS72</f>
        <v>0</v>
      </c>
      <c r="CTH62" s="763">
        <f>'Detailed Budget'!CTT72</f>
        <v>0</v>
      </c>
      <c r="CTI62" s="763">
        <f>'Detailed Budget'!CTU72</f>
        <v>0</v>
      </c>
      <c r="CTJ62" s="763">
        <f>'Detailed Budget'!CTV72</f>
        <v>0</v>
      </c>
      <c r="CTK62" s="763">
        <f>'Detailed Budget'!CTW72</f>
        <v>0</v>
      </c>
      <c r="CTL62" s="763">
        <f>'Detailed Budget'!CTX72</f>
        <v>0</v>
      </c>
      <c r="CTM62" s="763">
        <f>'Detailed Budget'!CTY72</f>
        <v>0</v>
      </c>
      <c r="CTN62" s="763">
        <f>'Detailed Budget'!CTZ72</f>
        <v>0</v>
      </c>
      <c r="CTO62" s="763">
        <f>'Detailed Budget'!CUA72</f>
        <v>0</v>
      </c>
      <c r="CTP62" s="763">
        <f>'Detailed Budget'!CUB72</f>
        <v>0</v>
      </c>
      <c r="CTQ62" s="763">
        <f>'Detailed Budget'!CUC72</f>
        <v>0</v>
      </c>
      <c r="CTR62" s="763">
        <f>'Detailed Budget'!CUD72</f>
        <v>0</v>
      </c>
      <c r="CTS62" s="763">
        <f>'Detailed Budget'!CUE72</f>
        <v>0</v>
      </c>
      <c r="CTT62" s="763">
        <f>'Detailed Budget'!CUF72</f>
        <v>0</v>
      </c>
      <c r="CTU62" s="763">
        <f>'Detailed Budget'!CUG72</f>
        <v>0</v>
      </c>
      <c r="CTV62" s="763">
        <f>'Detailed Budget'!CUH72</f>
        <v>0</v>
      </c>
      <c r="CTW62" s="763">
        <f>'Detailed Budget'!CUI72</f>
        <v>0</v>
      </c>
      <c r="CTX62" s="763">
        <f>'Detailed Budget'!CUJ72</f>
        <v>0</v>
      </c>
      <c r="CTY62" s="763">
        <f>'Detailed Budget'!CUK72</f>
        <v>0</v>
      </c>
      <c r="CTZ62" s="763">
        <f>'Detailed Budget'!CUL72</f>
        <v>0</v>
      </c>
      <c r="CUA62" s="763">
        <f>'Detailed Budget'!CUM72</f>
        <v>0</v>
      </c>
      <c r="CUB62" s="763">
        <f>'Detailed Budget'!CUN72</f>
        <v>0</v>
      </c>
      <c r="CUC62" s="763">
        <f>'Detailed Budget'!CUO72</f>
        <v>0</v>
      </c>
      <c r="CUD62" s="763">
        <f>'Detailed Budget'!CUP72</f>
        <v>0</v>
      </c>
      <c r="CUE62" s="763">
        <f>'Detailed Budget'!CUQ72</f>
        <v>0</v>
      </c>
      <c r="CUF62" s="763">
        <f>'Detailed Budget'!CUR72</f>
        <v>0</v>
      </c>
      <c r="CUG62" s="763">
        <f>'Detailed Budget'!CUS72</f>
        <v>0</v>
      </c>
      <c r="CUH62" s="763">
        <f>'Detailed Budget'!CUT72</f>
        <v>0</v>
      </c>
      <c r="CUI62" s="763">
        <f>'Detailed Budget'!CUU72</f>
        <v>0</v>
      </c>
      <c r="CUJ62" s="763">
        <f>'Detailed Budget'!CUV72</f>
        <v>0</v>
      </c>
      <c r="CUK62" s="763">
        <f>'Detailed Budget'!CUW72</f>
        <v>0</v>
      </c>
      <c r="CUL62" s="763">
        <f>'Detailed Budget'!CUX72</f>
        <v>0</v>
      </c>
      <c r="CUM62" s="763">
        <f>'Detailed Budget'!CUY72</f>
        <v>0</v>
      </c>
      <c r="CUN62" s="763">
        <f>'Detailed Budget'!CUZ72</f>
        <v>0</v>
      </c>
      <c r="CUO62" s="763">
        <f>'Detailed Budget'!CVA72</f>
        <v>0</v>
      </c>
      <c r="CUP62" s="763">
        <f>'Detailed Budget'!CVB72</f>
        <v>0</v>
      </c>
      <c r="CUQ62" s="763">
        <f>'Detailed Budget'!CVC72</f>
        <v>0</v>
      </c>
      <c r="CUR62" s="763">
        <f>'Detailed Budget'!CVD72</f>
        <v>0</v>
      </c>
      <c r="CUS62" s="763">
        <f>'Detailed Budget'!CVE72</f>
        <v>0</v>
      </c>
      <c r="CUT62" s="763">
        <f>'Detailed Budget'!CVF72</f>
        <v>0</v>
      </c>
      <c r="CUU62" s="763">
        <f>'Detailed Budget'!CVG72</f>
        <v>0</v>
      </c>
      <c r="CUV62" s="763">
        <f>'Detailed Budget'!CVH72</f>
        <v>0</v>
      </c>
      <c r="CUW62" s="763">
        <f>'Detailed Budget'!CVI72</f>
        <v>0</v>
      </c>
      <c r="CUX62" s="763">
        <f>'Detailed Budget'!CVJ72</f>
        <v>0</v>
      </c>
      <c r="CUY62" s="763">
        <f>'Detailed Budget'!CVK72</f>
        <v>0</v>
      </c>
      <c r="CUZ62" s="763">
        <f>'Detailed Budget'!CVL72</f>
        <v>0</v>
      </c>
      <c r="CVA62" s="763">
        <f>'Detailed Budget'!CVM72</f>
        <v>0</v>
      </c>
      <c r="CVB62" s="763">
        <f>'Detailed Budget'!CVN72</f>
        <v>0</v>
      </c>
      <c r="CVC62" s="763">
        <f>'Detailed Budget'!CVO72</f>
        <v>0</v>
      </c>
      <c r="CVD62" s="763">
        <f>'Detailed Budget'!CVP72</f>
        <v>0</v>
      </c>
      <c r="CVE62" s="763">
        <f>'Detailed Budget'!CVQ72</f>
        <v>0</v>
      </c>
      <c r="CVF62" s="763">
        <f>'Detailed Budget'!CVR72</f>
        <v>0</v>
      </c>
      <c r="CVG62" s="763">
        <f>'Detailed Budget'!CVS72</f>
        <v>0</v>
      </c>
      <c r="CVH62" s="763">
        <f>'Detailed Budget'!CVT72</f>
        <v>0</v>
      </c>
      <c r="CVI62" s="763">
        <f>'Detailed Budget'!CVU72</f>
        <v>0</v>
      </c>
      <c r="CVJ62" s="763">
        <f>'Detailed Budget'!CVV72</f>
        <v>0</v>
      </c>
      <c r="CVK62" s="763">
        <f>'Detailed Budget'!CVW72</f>
        <v>0</v>
      </c>
      <c r="CVL62" s="763">
        <f>'Detailed Budget'!CVX72</f>
        <v>0</v>
      </c>
      <c r="CVM62" s="763">
        <f>'Detailed Budget'!CVY72</f>
        <v>0</v>
      </c>
      <c r="CVN62" s="763">
        <f>'Detailed Budget'!CVZ72</f>
        <v>0</v>
      </c>
      <c r="CVO62" s="763">
        <f>'Detailed Budget'!CWA72</f>
        <v>0</v>
      </c>
      <c r="CVP62" s="763">
        <f>'Detailed Budget'!CWB72</f>
        <v>0</v>
      </c>
      <c r="CVQ62" s="763">
        <f>'Detailed Budget'!CWC72</f>
        <v>0</v>
      </c>
      <c r="CVR62" s="763">
        <f>'Detailed Budget'!CWD72</f>
        <v>0</v>
      </c>
      <c r="CVS62" s="763">
        <f>'Detailed Budget'!CWE72</f>
        <v>0</v>
      </c>
      <c r="CVT62" s="763">
        <f>'Detailed Budget'!CWF72</f>
        <v>0</v>
      </c>
      <c r="CVU62" s="763">
        <f>'Detailed Budget'!CWG72</f>
        <v>0</v>
      </c>
      <c r="CVV62" s="763">
        <f>'Detailed Budget'!CWH72</f>
        <v>0</v>
      </c>
      <c r="CVW62" s="763">
        <f>'Detailed Budget'!CWI72</f>
        <v>0</v>
      </c>
      <c r="CVX62" s="763">
        <f>'Detailed Budget'!CWJ72</f>
        <v>0</v>
      </c>
      <c r="CVY62" s="763">
        <f>'Detailed Budget'!CWK72</f>
        <v>0</v>
      </c>
      <c r="CVZ62" s="763">
        <f>'Detailed Budget'!CWL72</f>
        <v>0</v>
      </c>
      <c r="CWA62" s="763">
        <f>'Detailed Budget'!CWM72</f>
        <v>0</v>
      </c>
      <c r="CWB62" s="763">
        <f>'Detailed Budget'!CWN72</f>
        <v>0</v>
      </c>
      <c r="CWC62" s="763">
        <f>'Detailed Budget'!CWO72</f>
        <v>0</v>
      </c>
      <c r="CWD62" s="763">
        <f>'Detailed Budget'!CWP72</f>
        <v>0</v>
      </c>
      <c r="CWE62" s="763">
        <f>'Detailed Budget'!CWQ72</f>
        <v>0</v>
      </c>
      <c r="CWF62" s="763">
        <f>'Detailed Budget'!CWR72</f>
        <v>0</v>
      </c>
      <c r="CWG62" s="763">
        <f>'Detailed Budget'!CWS72</f>
        <v>0</v>
      </c>
      <c r="CWH62" s="763">
        <f>'Detailed Budget'!CWT72</f>
        <v>0</v>
      </c>
      <c r="CWI62" s="763">
        <f>'Detailed Budget'!CWU72</f>
        <v>0</v>
      </c>
      <c r="CWJ62" s="763">
        <f>'Detailed Budget'!CWV72</f>
        <v>0</v>
      </c>
      <c r="CWK62" s="763">
        <f>'Detailed Budget'!CWW72</f>
        <v>0</v>
      </c>
      <c r="CWL62" s="763">
        <f>'Detailed Budget'!CWX72</f>
        <v>0</v>
      </c>
      <c r="CWM62" s="763">
        <f>'Detailed Budget'!CWY72</f>
        <v>0</v>
      </c>
      <c r="CWN62" s="763">
        <f>'Detailed Budget'!CWZ72</f>
        <v>0</v>
      </c>
      <c r="CWO62" s="763">
        <f>'Detailed Budget'!CXA72</f>
        <v>0</v>
      </c>
      <c r="CWP62" s="763">
        <f>'Detailed Budget'!CXB72</f>
        <v>0</v>
      </c>
      <c r="CWQ62" s="763">
        <f>'Detailed Budget'!CXC72</f>
        <v>0</v>
      </c>
      <c r="CWR62" s="763">
        <f>'Detailed Budget'!CXD72</f>
        <v>0</v>
      </c>
      <c r="CWS62" s="763">
        <f>'Detailed Budget'!CXE72</f>
        <v>0</v>
      </c>
      <c r="CWT62" s="763">
        <f>'Detailed Budget'!CXF72</f>
        <v>0</v>
      </c>
      <c r="CWU62" s="763">
        <f>'Detailed Budget'!CXG72</f>
        <v>0</v>
      </c>
      <c r="CWV62" s="763">
        <f>'Detailed Budget'!CXH72</f>
        <v>0</v>
      </c>
      <c r="CWW62" s="763">
        <f>'Detailed Budget'!CXI72</f>
        <v>0</v>
      </c>
      <c r="CWX62" s="763">
        <f>'Detailed Budget'!CXJ72</f>
        <v>0</v>
      </c>
      <c r="CWY62" s="763">
        <f>'Detailed Budget'!CXK72</f>
        <v>0</v>
      </c>
      <c r="CWZ62" s="763">
        <f>'Detailed Budget'!CXL72</f>
        <v>0</v>
      </c>
      <c r="CXA62" s="763">
        <f>'Detailed Budget'!CXM72</f>
        <v>0</v>
      </c>
      <c r="CXB62" s="763">
        <f>'Detailed Budget'!CXN72</f>
        <v>0</v>
      </c>
      <c r="CXC62" s="763">
        <f>'Detailed Budget'!CXO72</f>
        <v>0</v>
      </c>
      <c r="CXD62" s="763">
        <f>'Detailed Budget'!CXP72</f>
        <v>0</v>
      </c>
      <c r="CXE62" s="763">
        <f>'Detailed Budget'!CXQ72</f>
        <v>0</v>
      </c>
      <c r="CXF62" s="763">
        <f>'Detailed Budget'!CXR72</f>
        <v>0</v>
      </c>
      <c r="CXG62" s="763">
        <f>'Detailed Budget'!CXS72</f>
        <v>0</v>
      </c>
      <c r="CXH62" s="763">
        <f>'Detailed Budget'!CXT72</f>
        <v>0</v>
      </c>
      <c r="CXI62" s="763">
        <f>'Detailed Budget'!CXU72</f>
        <v>0</v>
      </c>
      <c r="CXJ62" s="763">
        <f>'Detailed Budget'!CXV72</f>
        <v>0</v>
      </c>
      <c r="CXK62" s="763">
        <f>'Detailed Budget'!CXW72</f>
        <v>0</v>
      </c>
      <c r="CXL62" s="763">
        <f>'Detailed Budget'!CXX72</f>
        <v>0</v>
      </c>
      <c r="CXM62" s="763">
        <f>'Detailed Budget'!CXY72</f>
        <v>0</v>
      </c>
      <c r="CXN62" s="763">
        <f>'Detailed Budget'!CXZ72</f>
        <v>0</v>
      </c>
      <c r="CXO62" s="763">
        <f>'Detailed Budget'!CYA72</f>
        <v>0</v>
      </c>
      <c r="CXP62" s="763">
        <f>'Detailed Budget'!CYB72</f>
        <v>0</v>
      </c>
      <c r="CXQ62" s="763">
        <f>'Detailed Budget'!CYC72</f>
        <v>0</v>
      </c>
      <c r="CXR62" s="763">
        <f>'Detailed Budget'!CYD72</f>
        <v>0</v>
      </c>
      <c r="CXS62" s="763">
        <f>'Detailed Budget'!CYE72</f>
        <v>0</v>
      </c>
      <c r="CXT62" s="763">
        <f>'Detailed Budget'!CYF72</f>
        <v>0</v>
      </c>
      <c r="CXU62" s="763">
        <f>'Detailed Budget'!CYG72</f>
        <v>0</v>
      </c>
      <c r="CXV62" s="763">
        <f>'Detailed Budget'!CYH72</f>
        <v>0</v>
      </c>
      <c r="CXW62" s="763">
        <f>'Detailed Budget'!CYI72</f>
        <v>0</v>
      </c>
      <c r="CXX62" s="763">
        <f>'Detailed Budget'!CYJ72</f>
        <v>0</v>
      </c>
      <c r="CXY62" s="763">
        <f>'Detailed Budget'!CYK72</f>
        <v>0</v>
      </c>
      <c r="CXZ62" s="763">
        <f>'Detailed Budget'!CYL72</f>
        <v>0</v>
      </c>
      <c r="CYA62" s="763">
        <f>'Detailed Budget'!CYM72</f>
        <v>0</v>
      </c>
      <c r="CYB62" s="763">
        <f>'Detailed Budget'!CYN72</f>
        <v>0</v>
      </c>
      <c r="CYC62" s="763">
        <f>'Detailed Budget'!CYO72</f>
        <v>0</v>
      </c>
      <c r="CYD62" s="763">
        <f>'Detailed Budget'!CYP72</f>
        <v>0</v>
      </c>
      <c r="CYE62" s="763">
        <f>'Detailed Budget'!CYQ72</f>
        <v>0</v>
      </c>
      <c r="CYF62" s="763">
        <f>'Detailed Budget'!CYR72</f>
        <v>0</v>
      </c>
      <c r="CYG62" s="763">
        <f>'Detailed Budget'!CYS72</f>
        <v>0</v>
      </c>
      <c r="CYH62" s="763">
        <f>'Detailed Budget'!CYT72</f>
        <v>0</v>
      </c>
      <c r="CYI62" s="763">
        <f>'Detailed Budget'!CYU72</f>
        <v>0</v>
      </c>
      <c r="CYJ62" s="763">
        <f>'Detailed Budget'!CYV72</f>
        <v>0</v>
      </c>
      <c r="CYK62" s="763">
        <f>'Detailed Budget'!CYW72</f>
        <v>0</v>
      </c>
      <c r="CYL62" s="763">
        <f>'Detailed Budget'!CYX72</f>
        <v>0</v>
      </c>
      <c r="CYM62" s="763">
        <f>'Detailed Budget'!CYY72</f>
        <v>0</v>
      </c>
      <c r="CYN62" s="763">
        <f>'Detailed Budget'!CYZ72</f>
        <v>0</v>
      </c>
      <c r="CYO62" s="763">
        <f>'Detailed Budget'!CZA72</f>
        <v>0</v>
      </c>
      <c r="CYP62" s="763">
        <f>'Detailed Budget'!CZB72</f>
        <v>0</v>
      </c>
      <c r="CYQ62" s="763">
        <f>'Detailed Budget'!CZC72</f>
        <v>0</v>
      </c>
      <c r="CYR62" s="763">
        <f>'Detailed Budget'!CZD72</f>
        <v>0</v>
      </c>
      <c r="CYS62" s="763">
        <f>'Detailed Budget'!CZE72</f>
        <v>0</v>
      </c>
      <c r="CYT62" s="763">
        <f>'Detailed Budget'!CZF72</f>
        <v>0</v>
      </c>
      <c r="CYU62" s="763">
        <f>'Detailed Budget'!CZG72</f>
        <v>0</v>
      </c>
      <c r="CYV62" s="763">
        <f>'Detailed Budget'!CZH72</f>
        <v>0</v>
      </c>
      <c r="CYW62" s="763">
        <f>'Detailed Budget'!CZI72</f>
        <v>0</v>
      </c>
      <c r="CYX62" s="763">
        <f>'Detailed Budget'!CZJ72</f>
        <v>0</v>
      </c>
      <c r="CYY62" s="763">
        <f>'Detailed Budget'!CZK72</f>
        <v>0</v>
      </c>
      <c r="CYZ62" s="763">
        <f>'Detailed Budget'!CZL72</f>
        <v>0</v>
      </c>
      <c r="CZA62" s="763">
        <f>'Detailed Budget'!CZM72</f>
        <v>0</v>
      </c>
      <c r="CZB62" s="763">
        <f>'Detailed Budget'!CZN72</f>
        <v>0</v>
      </c>
      <c r="CZC62" s="763">
        <f>'Detailed Budget'!CZO72</f>
        <v>0</v>
      </c>
      <c r="CZD62" s="763">
        <f>'Detailed Budget'!CZP72</f>
        <v>0</v>
      </c>
      <c r="CZE62" s="763">
        <f>'Detailed Budget'!CZQ72</f>
        <v>0</v>
      </c>
      <c r="CZF62" s="763">
        <f>'Detailed Budget'!CZR72</f>
        <v>0</v>
      </c>
      <c r="CZG62" s="763">
        <f>'Detailed Budget'!CZS72</f>
        <v>0</v>
      </c>
      <c r="CZH62" s="763">
        <f>'Detailed Budget'!CZT72</f>
        <v>0</v>
      </c>
      <c r="CZI62" s="763">
        <f>'Detailed Budget'!CZU72</f>
        <v>0</v>
      </c>
      <c r="CZJ62" s="763">
        <f>'Detailed Budget'!CZV72</f>
        <v>0</v>
      </c>
      <c r="CZK62" s="763">
        <f>'Detailed Budget'!CZW72</f>
        <v>0</v>
      </c>
      <c r="CZL62" s="763">
        <f>'Detailed Budget'!CZX72</f>
        <v>0</v>
      </c>
      <c r="CZM62" s="763">
        <f>'Detailed Budget'!CZY72</f>
        <v>0</v>
      </c>
      <c r="CZN62" s="763">
        <f>'Detailed Budget'!CZZ72</f>
        <v>0</v>
      </c>
      <c r="CZO62" s="763">
        <f>'Detailed Budget'!DAA72</f>
        <v>0</v>
      </c>
      <c r="CZP62" s="763">
        <f>'Detailed Budget'!DAB72</f>
        <v>0</v>
      </c>
      <c r="CZQ62" s="763">
        <f>'Detailed Budget'!DAC72</f>
        <v>0</v>
      </c>
      <c r="CZR62" s="763">
        <f>'Detailed Budget'!DAD72</f>
        <v>0</v>
      </c>
      <c r="CZS62" s="763">
        <f>'Detailed Budget'!DAE72</f>
        <v>0</v>
      </c>
      <c r="CZT62" s="763">
        <f>'Detailed Budget'!DAF72</f>
        <v>0</v>
      </c>
      <c r="CZU62" s="763">
        <f>'Detailed Budget'!DAG72</f>
        <v>0</v>
      </c>
      <c r="CZV62" s="763">
        <f>'Detailed Budget'!DAH72</f>
        <v>0</v>
      </c>
      <c r="CZW62" s="763">
        <f>'Detailed Budget'!DAI72</f>
        <v>0</v>
      </c>
      <c r="CZX62" s="763">
        <f>'Detailed Budget'!DAJ72</f>
        <v>0</v>
      </c>
      <c r="CZY62" s="763">
        <f>'Detailed Budget'!DAK72</f>
        <v>0</v>
      </c>
      <c r="CZZ62" s="763">
        <f>'Detailed Budget'!DAL72</f>
        <v>0</v>
      </c>
      <c r="DAA62" s="763">
        <f>'Detailed Budget'!DAM72</f>
        <v>0</v>
      </c>
      <c r="DAB62" s="763">
        <f>'Detailed Budget'!DAN72</f>
        <v>0</v>
      </c>
      <c r="DAC62" s="763">
        <f>'Detailed Budget'!DAO72</f>
        <v>0</v>
      </c>
      <c r="DAD62" s="763">
        <f>'Detailed Budget'!DAP72</f>
        <v>0</v>
      </c>
      <c r="DAE62" s="763">
        <f>'Detailed Budget'!DAQ72</f>
        <v>0</v>
      </c>
      <c r="DAF62" s="763">
        <f>'Detailed Budget'!DAR72</f>
        <v>0</v>
      </c>
      <c r="DAG62" s="763">
        <f>'Detailed Budget'!DAS72</f>
        <v>0</v>
      </c>
      <c r="DAH62" s="763">
        <f>'Detailed Budget'!DAT72</f>
        <v>0</v>
      </c>
      <c r="DAI62" s="763">
        <f>'Detailed Budget'!DAU72</f>
        <v>0</v>
      </c>
      <c r="DAJ62" s="763">
        <f>'Detailed Budget'!DAV72</f>
        <v>0</v>
      </c>
      <c r="DAK62" s="763">
        <f>'Detailed Budget'!DAW72</f>
        <v>0</v>
      </c>
      <c r="DAL62" s="763">
        <f>'Detailed Budget'!DAX72</f>
        <v>0</v>
      </c>
      <c r="DAM62" s="763">
        <f>'Detailed Budget'!DAY72</f>
        <v>0</v>
      </c>
      <c r="DAN62" s="763">
        <f>'Detailed Budget'!DAZ72</f>
        <v>0</v>
      </c>
      <c r="DAO62" s="763">
        <f>'Detailed Budget'!DBA72</f>
        <v>0</v>
      </c>
      <c r="DAP62" s="763">
        <f>'Detailed Budget'!DBB72</f>
        <v>0</v>
      </c>
      <c r="DAQ62" s="763">
        <f>'Detailed Budget'!DBC72</f>
        <v>0</v>
      </c>
      <c r="DAR62" s="763">
        <f>'Detailed Budget'!DBD72</f>
        <v>0</v>
      </c>
      <c r="DAS62" s="763">
        <f>'Detailed Budget'!DBE72</f>
        <v>0</v>
      </c>
      <c r="DAT62" s="763">
        <f>'Detailed Budget'!DBF72</f>
        <v>0</v>
      </c>
      <c r="DAU62" s="763">
        <f>'Detailed Budget'!DBG72</f>
        <v>0</v>
      </c>
      <c r="DAV62" s="763">
        <f>'Detailed Budget'!DBH72</f>
        <v>0</v>
      </c>
      <c r="DAW62" s="763">
        <f>'Detailed Budget'!DBI72</f>
        <v>0</v>
      </c>
      <c r="DAX62" s="763">
        <f>'Detailed Budget'!DBJ72</f>
        <v>0</v>
      </c>
      <c r="DAY62" s="763">
        <f>'Detailed Budget'!DBK72</f>
        <v>0</v>
      </c>
      <c r="DAZ62" s="763">
        <f>'Detailed Budget'!DBL72</f>
        <v>0</v>
      </c>
      <c r="DBA62" s="763">
        <f>'Detailed Budget'!DBM72</f>
        <v>0</v>
      </c>
      <c r="DBB62" s="763">
        <f>'Detailed Budget'!DBN72</f>
        <v>0</v>
      </c>
      <c r="DBC62" s="763">
        <f>'Detailed Budget'!DBO72</f>
        <v>0</v>
      </c>
      <c r="DBD62" s="763">
        <f>'Detailed Budget'!DBP72</f>
        <v>0</v>
      </c>
      <c r="DBE62" s="763">
        <f>'Detailed Budget'!DBQ72</f>
        <v>0</v>
      </c>
      <c r="DBF62" s="763">
        <f>'Detailed Budget'!DBR72</f>
        <v>0</v>
      </c>
      <c r="DBG62" s="763">
        <f>'Detailed Budget'!DBS72</f>
        <v>0</v>
      </c>
      <c r="DBH62" s="763">
        <f>'Detailed Budget'!DBT72</f>
        <v>0</v>
      </c>
      <c r="DBI62" s="763">
        <f>'Detailed Budget'!DBU72</f>
        <v>0</v>
      </c>
      <c r="DBJ62" s="763">
        <f>'Detailed Budget'!DBV72</f>
        <v>0</v>
      </c>
      <c r="DBK62" s="763">
        <f>'Detailed Budget'!DBW72</f>
        <v>0</v>
      </c>
      <c r="DBL62" s="763">
        <f>'Detailed Budget'!DBX72</f>
        <v>0</v>
      </c>
      <c r="DBM62" s="763">
        <f>'Detailed Budget'!DBY72</f>
        <v>0</v>
      </c>
      <c r="DBN62" s="763">
        <f>'Detailed Budget'!DBZ72</f>
        <v>0</v>
      </c>
      <c r="DBO62" s="763">
        <f>'Detailed Budget'!DCA72</f>
        <v>0</v>
      </c>
      <c r="DBP62" s="763">
        <f>'Detailed Budget'!DCB72</f>
        <v>0</v>
      </c>
      <c r="DBQ62" s="763">
        <f>'Detailed Budget'!DCC72</f>
        <v>0</v>
      </c>
      <c r="DBR62" s="763">
        <f>'Detailed Budget'!DCD72</f>
        <v>0</v>
      </c>
      <c r="DBS62" s="763">
        <f>'Detailed Budget'!DCE72</f>
        <v>0</v>
      </c>
      <c r="DBT62" s="763">
        <f>'Detailed Budget'!DCF72</f>
        <v>0</v>
      </c>
      <c r="DBU62" s="763">
        <f>'Detailed Budget'!DCG72</f>
        <v>0</v>
      </c>
      <c r="DBV62" s="763">
        <f>'Detailed Budget'!DCH72</f>
        <v>0</v>
      </c>
      <c r="DBW62" s="763">
        <f>'Detailed Budget'!DCI72</f>
        <v>0</v>
      </c>
      <c r="DBX62" s="763">
        <f>'Detailed Budget'!DCJ72</f>
        <v>0</v>
      </c>
      <c r="DBY62" s="763">
        <f>'Detailed Budget'!DCK72</f>
        <v>0</v>
      </c>
      <c r="DBZ62" s="763">
        <f>'Detailed Budget'!DCL72</f>
        <v>0</v>
      </c>
      <c r="DCA62" s="763">
        <f>'Detailed Budget'!DCM72</f>
        <v>0</v>
      </c>
      <c r="DCB62" s="763">
        <f>'Detailed Budget'!DCN72</f>
        <v>0</v>
      </c>
      <c r="DCC62" s="763">
        <f>'Detailed Budget'!DCO72</f>
        <v>0</v>
      </c>
      <c r="DCD62" s="763">
        <f>'Detailed Budget'!DCP72</f>
        <v>0</v>
      </c>
      <c r="DCE62" s="763">
        <f>'Detailed Budget'!DCQ72</f>
        <v>0</v>
      </c>
      <c r="DCF62" s="763">
        <f>'Detailed Budget'!DCR72</f>
        <v>0</v>
      </c>
      <c r="DCG62" s="763">
        <f>'Detailed Budget'!DCS72</f>
        <v>0</v>
      </c>
      <c r="DCH62" s="763">
        <f>'Detailed Budget'!DCT72</f>
        <v>0</v>
      </c>
      <c r="DCI62" s="763">
        <f>'Detailed Budget'!DCU72</f>
        <v>0</v>
      </c>
      <c r="DCJ62" s="763">
        <f>'Detailed Budget'!DCV72</f>
        <v>0</v>
      </c>
      <c r="DCK62" s="763">
        <f>'Detailed Budget'!DCW72</f>
        <v>0</v>
      </c>
      <c r="DCL62" s="763">
        <f>'Detailed Budget'!DCX72</f>
        <v>0</v>
      </c>
      <c r="DCM62" s="763">
        <f>'Detailed Budget'!DCY72</f>
        <v>0</v>
      </c>
      <c r="DCN62" s="763">
        <f>'Detailed Budget'!DCZ72</f>
        <v>0</v>
      </c>
      <c r="DCO62" s="763">
        <f>'Detailed Budget'!DDA72</f>
        <v>0</v>
      </c>
      <c r="DCP62" s="763">
        <f>'Detailed Budget'!DDB72</f>
        <v>0</v>
      </c>
      <c r="DCQ62" s="763">
        <f>'Detailed Budget'!DDC72</f>
        <v>0</v>
      </c>
      <c r="DCR62" s="763">
        <f>'Detailed Budget'!DDD72</f>
        <v>0</v>
      </c>
      <c r="DCS62" s="763">
        <f>'Detailed Budget'!DDE72</f>
        <v>0</v>
      </c>
      <c r="DCT62" s="763">
        <f>'Detailed Budget'!DDF72</f>
        <v>0</v>
      </c>
      <c r="DCU62" s="763">
        <f>'Detailed Budget'!DDG72</f>
        <v>0</v>
      </c>
      <c r="DCV62" s="763">
        <f>'Detailed Budget'!DDH72</f>
        <v>0</v>
      </c>
      <c r="DCW62" s="763">
        <f>'Detailed Budget'!DDI72</f>
        <v>0</v>
      </c>
      <c r="DCX62" s="763">
        <f>'Detailed Budget'!DDJ72</f>
        <v>0</v>
      </c>
      <c r="DCY62" s="763">
        <f>'Detailed Budget'!DDK72</f>
        <v>0</v>
      </c>
      <c r="DCZ62" s="763">
        <f>'Detailed Budget'!DDL72</f>
        <v>0</v>
      </c>
      <c r="DDA62" s="763">
        <f>'Detailed Budget'!DDM72</f>
        <v>0</v>
      </c>
      <c r="DDB62" s="763">
        <f>'Detailed Budget'!DDN72</f>
        <v>0</v>
      </c>
      <c r="DDC62" s="763">
        <f>'Detailed Budget'!DDO72</f>
        <v>0</v>
      </c>
      <c r="DDD62" s="763">
        <f>'Detailed Budget'!DDP72</f>
        <v>0</v>
      </c>
      <c r="DDE62" s="763">
        <f>'Detailed Budget'!DDQ72</f>
        <v>0</v>
      </c>
      <c r="DDF62" s="763">
        <f>'Detailed Budget'!DDR72</f>
        <v>0</v>
      </c>
      <c r="DDG62" s="763">
        <f>'Detailed Budget'!DDS72</f>
        <v>0</v>
      </c>
      <c r="DDH62" s="763">
        <f>'Detailed Budget'!DDT72</f>
        <v>0</v>
      </c>
      <c r="DDI62" s="763">
        <f>'Detailed Budget'!DDU72</f>
        <v>0</v>
      </c>
      <c r="DDJ62" s="763">
        <f>'Detailed Budget'!DDV72</f>
        <v>0</v>
      </c>
      <c r="DDK62" s="763">
        <f>'Detailed Budget'!DDW72</f>
        <v>0</v>
      </c>
      <c r="DDL62" s="763">
        <f>'Detailed Budget'!DDX72</f>
        <v>0</v>
      </c>
      <c r="DDM62" s="763">
        <f>'Detailed Budget'!DDY72</f>
        <v>0</v>
      </c>
      <c r="DDN62" s="763">
        <f>'Detailed Budget'!DDZ72</f>
        <v>0</v>
      </c>
      <c r="DDO62" s="763">
        <f>'Detailed Budget'!DEA72</f>
        <v>0</v>
      </c>
      <c r="DDP62" s="763">
        <f>'Detailed Budget'!DEB72</f>
        <v>0</v>
      </c>
      <c r="DDQ62" s="763">
        <f>'Detailed Budget'!DEC72</f>
        <v>0</v>
      </c>
      <c r="DDR62" s="763">
        <f>'Detailed Budget'!DED72</f>
        <v>0</v>
      </c>
      <c r="DDS62" s="763">
        <f>'Detailed Budget'!DEE72</f>
        <v>0</v>
      </c>
      <c r="DDT62" s="763">
        <f>'Detailed Budget'!DEF72</f>
        <v>0</v>
      </c>
      <c r="DDU62" s="763">
        <f>'Detailed Budget'!DEG72</f>
        <v>0</v>
      </c>
      <c r="DDV62" s="763">
        <f>'Detailed Budget'!DEH72</f>
        <v>0</v>
      </c>
      <c r="DDW62" s="763">
        <f>'Detailed Budget'!DEI72</f>
        <v>0</v>
      </c>
      <c r="DDX62" s="763">
        <f>'Detailed Budget'!DEJ72</f>
        <v>0</v>
      </c>
      <c r="DDY62" s="763">
        <f>'Detailed Budget'!DEK72</f>
        <v>0</v>
      </c>
      <c r="DDZ62" s="763">
        <f>'Detailed Budget'!DEL72</f>
        <v>0</v>
      </c>
      <c r="DEA62" s="763">
        <f>'Detailed Budget'!DEM72</f>
        <v>0</v>
      </c>
      <c r="DEB62" s="763">
        <f>'Detailed Budget'!DEN72</f>
        <v>0</v>
      </c>
      <c r="DEC62" s="763">
        <f>'Detailed Budget'!DEO72</f>
        <v>0</v>
      </c>
      <c r="DED62" s="763">
        <f>'Detailed Budget'!DEP72</f>
        <v>0</v>
      </c>
      <c r="DEE62" s="763">
        <f>'Detailed Budget'!DEQ72</f>
        <v>0</v>
      </c>
      <c r="DEF62" s="763">
        <f>'Detailed Budget'!DER72</f>
        <v>0</v>
      </c>
      <c r="DEG62" s="763">
        <f>'Detailed Budget'!DES72</f>
        <v>0</v>
      </c>
      <c r="DEH62" s="763">
        <f>'Detailed Budget'!DET72</f>
        <v>0</v>
      </c>
      <c r="DEI62" s="763">
        <f>'Detailed Budget'!DEU72</f>
        <v>0</v>
      </c>
      <c r="DEJ62" s="763">
        <f>'Detailed Budget'!DEV72</f>
        <v>0</v>
      </c>
      <c r="DEK62" s="763">
        <f>'Detailed Budget'!DEW72</f>
        <v>0</v>
      </c>
      <c r="DEL62" s="763">
        <f>'Detailed Budget'!DEX72</f>
        <v>0</v>
      </c>
      <c r="DEM62" s="763">
        <f>'Detailed Budget'!DEY72</f>
        <v>0</v>
      </c>
      <c r="DEN62" s="763">
        <f>'Detailed Budget'!DEZ72</f>
        <v>0</v>
      </c>
      <c r="DEO62" s="763">
        <f>'Detailed Budget'!DFA72</f>
        <v>0</v>
      </c>
      <c r="DEP62" s="763">
        <f>'Detailed Budget'!DFB72</f>
        <v>0</v>
      </c>
      <c r="DEQ62" s="763">
        <f>'Detailed Budget'!DFC72</f>
        <v>0</v>
      </c>
      <c r="DER62" s="763">
        <f>'Detailed Budget'!DFD72</f>
        <v>0</v>
      </c>
      <c r="DES62" s="763">
        <f>'Detailed Budget'!DFE72</f>
        <v>0</v>
      </c>
      <c r="DET62" s="763">
        <f>'Detailed Budget'!DFF72</f>
        <v>0</v>
      </c>
      <c r="DEU62" s="763">
        <f>'Detailed Budget'!DFG72</f>
        <v>0</v>
      </c>
      <c r="DEV62" s="763">
        <f>'Detailed Budget'!DFH72</f>
        <v>0</v>
      </c>
      <c r="DEW62" s="763">
        <f>'Detailed Budget'!DFI72</f>
        <v>0</v>
      </c>
      <c r="DEX62" s="763">
        <f>'Detailed Budget'!DFJ72</f>
        <v>0</v>
      </c>
      <c r="DEY62" s="763">
        <f>'Detailed Budget'!DFK72</f>
        <v>0</v>
      </c>
      <c r="DEZ62" s="763">
        <f>'Detailed Budget'!DFL72</f>
        <v>0</v>
      </c>
      <c r="DFA62" s="763">
        <f>'Detailed Budget'!DFM72</f>
        <v>0</v>
      </c>
      <c r="DFB62" s="763">
        <f>'Detailed Budget'!DFN72</f>
        <v>0</v>
      </c>
      <c r="DFC62" s="763">
        <f>'Detailed Budget'!DFO72</f>
        <v>0</v>
      </c>
      <c r="DFD62" s="763">
        <f>'Detailed Budget'!DFP72</f>
        <v>0</v>
      </c>
      <c r="DFE62" s="763">
        <f>'Detailed Budget'!DFQ72</f>
        <v>0</v>
      </c>
      <c r="DFF62" s="763">
        <f>'Detailed Budget'!DFR72</f>
        <v>0</v>
      </c>
      <c r="DFG62" s="763">
        <f>'Detailed Budget'!DFS72</f>
        <v>0</v>
      </c>
      <c r="DFH62" s="763">
        <f>'Detailed Budget'!DFT72</f>
        <v>0</v>
      </c>
      <c r="DFI62" s="763">
        <f>'Detailed Budget'!DFU72</f>
        <v>0</v>
      </c>
      <c r="DFJ62" s="763">
        <f>'Detailed Budget'!DFV72</f>
        <v>0</v>
      </c>
      <c r="DFK62" s="763">
        <f>'Detailed Budget'!DFW72</f>
        <v>0</v>
      </c>
      <c r="DFL62" s="763">
        <f>'Detailed Budget'!DFX72</f>
        <v>0</v>
      </c>
      <c r="DFM62" s="763">
        <f>'Detailed Budget'!DFY72</f>
        <v>0</v>
      </c>
      <c r="DFN62" s="763">
        <f>'Detailed Budget'!DFZ72</f>
        <v>0</v>
      </c>
      <c r="DFO62" s="763">
        <f>'Detailed Budget'!DGA72</f>
        <v>0</v>
      </c>
      <c r="DFP62" s="763">
        <f>'Detailed Budget'!DGB72</f>
        <v>0</v>
      </c>
      <c r="DFQ62" s="763">
        <f>'Detailed Budget'!DGC72</f>
        <v>0</v>
      </c>
      <c r="DFR62" s="763">
        <f>'Detailed Budget'!DGD72</f>
        <v>0</v>
      </c>
      <c r="DFS62" s="763">
        <f>'Detailed Budget'!DGE72</f>
        <v>0</v>
      </c>
      <c r="DFT62" s="763">
        <f>'Detailed Budget'!DGF72</f>
        <v>0</v>
      </c>
      <c r="DFU62" s="763">
        <f>'Detailed Budget'!DGG72</f>
        <v>0</v>
      </c>
      <c r="DFV62" s="763">
        <f>'Detailed Budget'!DGH72</f>
        <v>0</v>
      </c>
      <c r="DFW62" s="763">
        <f>'Detailed Budget'!DGI72</f>
        <v>0</v>
      </c>
      <c r="DFX62" s="763">
        <f>'Detailed Budget'!DGJ72</f>
        <v>0</v>
      </c>
      <c r="DFY62" s="763">
        <f>'Detailed Budget'!DGK72</f>
        <v>0</v>
      </c>
      <c r="DFZ62" s="763">
        <f>'Detailed Budget'!DGL72</f>
        <v>0</v>
      </c>
      <c r="DGA62" s="763">
        <f>'Detailed Budget'!DGM72</f>
        <v>0</v>
      </c>
      <c r="DGB62" s="763">
        <f>'Detailed Budget'!DGN72</f>
        <v>0</v>
      </c>
      <c r="DGC62" s="763">
        <f>'Detailed Budget'!DGO72</f>
        <v>0</v>
      </c>
      <c r="DGD62" s="763">
        <f>'Detailed Budget'!DGP72</f>
        <v>0</v>
      </c>
      <c r="DGE62" s="763">
        <f>'Detailed Budget'!DGQ72</f>
        <v>0</v>
      </c>
      <c r="DGF62" s="763">
        <f>'Detailed Budget'!DGR72</f>
        <v>0</v>
      </c>
      <c r="DGG62" s="763">
        <f>'Detailed Budget'!DGS72</f>
        <v>0</v>
      </c>
      <c r="DGH62" s="763">
        <f>'Detailed Budget'!DGT72</f>
        <v>0</v>
      </c>
      <c r="DGI62" s="763">
        <f>'Detailed Budget'!DGU72</f>
        <v>0</v>
      </c>
      <c r="DGJ62" s="763">
        <f>'Detailed Budget'!DGV72</f>
        <v>0</v>
      </c>
      <c r="DGK62" s="763">
        <f>'Detailed Budget'!DGW72</f>
        <v>0</v>
      </c>
      <c r="DGL62" s="763">
        <f>'Detailed Budget'!DGX72</f>
        <v>0</v>
      </c>
      <c r="DGM62" s="763">
        <f>'Detailed Budget'!DGY72</f>
        <v>0</v>
      </c>
      <c r="DGN62" s="763">
        <f>'Detailed Budget'!DGZ72</f>
        <v>0</v>
      </c>
      <c r="DGO62" s="763">
        <f>'Detailed Budget'!DHA72</f>
        <v>0</v>
      </c>
      <c r="DGP62" s="763">
        <f>'Detailed Budget'!DHB72</f>
        <v>0</v>
      </c>
      <c r="DGQ62" s="763">
        <f>'Detailed Budget'!DHC72</f>
        <v>0</v>
      </c>
      <c r="DGR62" s="763">
        <f>'Detailed Budget'!DHD72</f>
        <v>0</v>
      </c>
      <c r="DGS62" s="763">
        <f>'Detailed Budget'!DHE72</f>
        <v>0</v>
      </c>
      <c r="DGT62" s="763">
        <f>'Detailed Budget'!DHF72</f>
        <v>0</v>
      </c>
      <c r="DGU62" s="763">
        <f>'Detailed Budget'!DHG72</f>
        <v>0</v>
      </c>
      <c r="DGV62" s="763">
        <f>'Detailed Budget'!DHH72</f>
        <v>0</v>
      </c>
      <c r="DGW62" s="763">
        <f>'Detailed Budget'!DHI72</f>
        <v>0</v>
      </c>
      <c r="DGX62" s="763">
        <f>'Detailed Budget'!DHJ72</f>
        <v>0</v>
      </c>
      <c r="DGY62" s="763">
        <f>'Detailed Budget'!DHK72</f>
        <v>0</v>
      </c>
      <c r="DGZ62" s="763">
        <f>'Detailed Budget'!DHL72</f>
        <v>0</v>
      </c>
      <c r="DHA62" s="763">
        <f>'Detailed Budget'!DHM72</f>
        <v>0</v>
      </c>
      <c r="DHB62" s="763">
        <f>'Detailed Budget'!DHN72</f>
        <v>0</v>
      </c>
      <c r="DHC62" s="763">
        <f>'Detailed Budget'!DHO72</f>
        <v>0</v>
      </c>
      <c r="DHD62" s="763">
        <f>'Detailed Budget'!DHP72</f>
        <v>0</v>
      </c>
      <c r="DHE62" s="763">
        <f>'Detailed Budget'!DHQ72</f>
        <v>0</v>
      </c>
      <c r="DHF62" s="763">
        <f>'Detailed Budget'!DHR72</f>
        <v>0</v>
      </c>
      <c r="DHG62" s="763">
        <f>'Detailed Budget'!DHS72</f>
        <v>0</v>
      </c>
      <c r="DHH62" s="763">
        <f>'Detailed Budget'!DHT72</f>
        <v>0</v>
      </c>
      <c r="DHI62" s="763">
        <f>'Detailed Budget'!DHU72</f>
        <v>0</v>
      </c>
      <c r="DHJ62" s="763">
        <f>'Detailed Budget'!DHV72</f>
        <v>0</v>
      </c>
      <c r="DHK62" s="763">
        <f>'Detailed Budget'!DHW72</f>
        <v>0</v>
      </c>
      <c r="DHL62" s="763">
        <f>'Detailed Budget'!DHX72</f>
        <v>0</v>
      </c>
      <c r="DHM62" s="763">
        <f>'Detailed Budget'!DHY72</f>
        <v>0</v>
      </c>
      <c r="DHN62" s="763">
        <f>'Detailed Budget'!DHZ72</f>
        <v>0</v>
      </c>
      <c r="DHO62" s="763">
        <f>'Detailed Budget'!DIA72</f>
        <v>0</v>
      </c>
      <c r="DHP62" s="763">
        <f>'Detailed Budget'!DIB72</f>
        <v>0</v>
      </c>
      <c r="DHQ62" s="763">
        <f>'Detailed Budget'!DIC72</f>
        <v>0</v>
      </c>
      <c r="DHR62" s="763">
        <f>'Detailed Budget'!DID72</f>
        <v>0</v>
      </c>
      <c r="DHS62" s="763">
        <f>'Detailed Budget'!DIE72</f>
        <v>0</v>
      </c>
      <c r="DHT62" s="763">
        <f>'Detailed Budget'!DIF72</f>
        <v>0</v>
      </c>
      <c r="DHU62" s="763">
        <f>'Detailed Budget'!DIG72</f>
        <v>0</v>
      </c>
      <c r="DHV62" s="763">
        <f>'Detailed Budget'!DIH72</f>
        <v>0</v>
      </c>
      <c r="DHW62" s="763">
        <f>'Detailed Budget'!DII72</f>
        <v>0</v>
      </c>
      <c r="DHX62" s="763">
        <f>'Detailed Budget'!DIJ72</f>
        <v>0</v>
      </c>
      <c r="DHY62" s="763">
        <f>'Detailed Budget'!DIK72</f>
        <v>0</v>
      </c>
      <c r="DHZ62" s="763">
        <f>'Detailed Budget'!DIL72</f>
        <v>0</v>
      </c>
      <c r="DIA62" s="763">
        <f>'Detailed Budget'!DIM72</f>
        <v>0</v>
      </c>
      <c r="DIB62" s="763">
        <f>'Detailed Budget'!DIN72</f>
        <v>0</v>
      </c>
      <c r="DIC62" s="763">
        <f>'Detailed Budget'!DIO72</f>
        <v>0</v>
      </c>
      <c r="DID62" s="763">
        <f>'Detailed Budget'!DIP72</f>
        <v>0</v>
      </c>
      <c r="DIE62" s="763">
        <f>'Detailed Budget'!DIQ72</f>
        <v>0</v>
      </c>
      <c r="DIF62" s="763">
        <f>'Detailed Budget'!DIR72</f>
        <v>0</v>
      </c>
      <c r="DIG62" s="763">
        <f>'Detailed Budget'!DIS72</f>
        <v>0</v>
      </c>
      <c r="DIH62" s="763">
        <f>'Detailed Budget'!DIT72</f>
        <v>0</v>
      </c>
      <c r="DII62" s="763">
        <f>'Detailed Budget'!DIU72</f>
        <v>0</v>
      </c>
      <c r="DIJ62" s="763">
        <f>'Detailed Budget'!DIV72</f>
        <v>0</v>
      </c>
      <c r="DIK62" s="763">
        <f>'Detailed Budget'!DIW72</f>
        <v>0</v>
      </c>
      <c r="DIL62" s="763">
        <f>'Detailed Budget'!DIX72</f>
        <v>0</v>
      </c>
      <c r="DIM62" s="763">
        <f>'Detailed Budget'!DIY72</f>
        <v>0</v>
      </c>
      <c r="DIN62" s="763">
        <f>'Detailed Budget'!DIZ72</f>
        <v>0</v>
      </c>
      <c r="DIO62" s="763">
        <f>'Detailed Budget'!DJA72</f>
        <v>0</v>
      </c>
      <c r="DIP62" s="763">
        <f>'Detailed Budget'!DJB72</f>
        <v>0</v>
      </c>
      <c r="DIQ62" s="763">
        <f>'Detailed Budget'!DJC72</f>
        <v>0</v>
      </c>
      <c r="DIR62" s="763">
        <f>'Detailed Budget'!DJD72</f>
        <v>0</v>
      </c>
      <c r="DIS62" s="763">
        <f>'Detailed Budget'!DJE72</f>
        <v>0</v>
      </c>
      <c r="DIT62" s="763">
        <f>'Detailed Budget'!DJF72</f>
        <v>0</v>
      </c>
      <c r="DIU62" s="763">
        <f>'Detailed Budget'!DJG72</f>
        <v>0</v>
      </c>
      <c r="DIV62" s="763">
        <f>'Detailed Budget'!DJH72</f>
        <v>0</v>
      </c>
      <c r="DIW62" s="763">
        <f>'Detailed Budget'!DJI72</f>
        <v>0</v>
      </c>
      <c r="DIX62" s="763">
        <f>'Detailed Budget'!DJJ72</f>
        <v>0</v>
      </c>
      <c r="DIY62" s="763">
        <f>'Detailed Budget'!DJK72</f>
        <v>0</v>
      </c>
      <c r="DIZ62" s="763">
        <f>'Detailed Budget'!DJL72</f>
        <v>0</v>
      </c>
      <c r="DJA62" s="763">
        <f>'Detailed Budget'!DJM72</f>
        <v>0</v>
      </c>
      <c r="DJB62" s="763">
        <f>'Detailed Budget'!DJN72</f>
        <v>0</v>
      </c>
      <c r="DJC62" s="763">
        <f>'Detailed Budget'!DJO72</f>
        <v>0</v>
      </c>
      <c r="DJD62" s="763">
        <f>'Detailed Budget'!DJP72</f>
        <v>0</v>
      </c>
      <c r="DJE62" s="763">
        <f>'Detailed Budget'!DJQ72</f>
        <v>0</v>
      </c>
      <c r="DJF62" s="763">
        <f>'Detailed Budget'!DJR72</f>
        <v>0</v>
      </c>
      <c r="DJG62" s="763">
        <f>'Detailed Budget'!DJS72</f>
        <v>0</v>
      </c>
      <c r="DJH62" s="763">
        <f>'Detailed Budget'!DJT72</f>
        <v>0</v>
      </c>
      <c r="DJI62" s="763">
        <f>'Detailed Budget'!DJU72</f>
        <v>0</v>
      </c>
      <c r="DJJ62" s="763">
        <f>'Detailed Budget'!DJV72</f>
        <v>0</v>
      </c>
      <c r="DJK62" s="763">
        <f>'Detailed Budget'!DJW72</f>
        <v>0</v>
      </c>
      <c r="DJL62" s="763">
        <f>'Detailed Budget'!DJX72</f>
        <v>0</v>
      </c>
      <c r="DJM62" s="763">
        <f>'Detailed Budget'!DJY72</f>
        <v>0</v>
      </c>
      <c r="DJN62" s="763">
        <f>'Detailed Budget'!DJZ72</f>
        <v>0</v>
      </c>
      <c r="DJO62" s="763">
        <f>'Detailed Budget'!DKA72</f>
        <v>0</v>
      </c>
      <c r="DJP62" s="763">
        <f>'Detailed Budget'!DKB72</f>
        <v>0</v>
      </c>
      <c r="DJQ62" s="763">
        <f>'Detailed Budget'!DKC72</f>
        <v>0</v>
      </c>
      <c r="DJR62" s="763">
        <f>'Detailed Budget'!DKD72</f>
        <v>0</v>
      </c>
      <c r="DJS62" s="763">
        <f>'Detailed Budget'!DKE72</f>
        <v>0</v>
      </c>
      <c r="DJT62" s="763">
        <f>'Detailed Budget'!DKF72</f>
        <v>0</v>
      </c>
      <c r="DJU62" s="763">
        <f>'Detailed Budget'!DKG72</f>
        <v>0</v>
      </c>
      <c r="DJV62" s="763">
        <f>'Detailed Budget'!DKH72</f>
        <v>0</v>
      </c>
      <c r="DJW62" s="763">
        <f>'Detailed Budget'!DKI72</f>
        <v>0</v>
      </c>
      <c r="DJX62" s="763">
        <f>'Detailed Budget'!DKJ72</f>
        <v>0</v>
      </c>
      <c r="DJY62" s="763">
        <f>'Detailed Budget'!DKK72</f>
        <v>0</v>
      </c>
      <c r="DJZ62" s="763">
        <f>'Detailed Budget'!DKL72</f>
        <v>0</v>
      </c>
      <c r="DKA62" s="763">
        <f>'Detailed Budget'!DKM72</f>
        <v>0</v>
      </c>
      <c r="DKB62" s="763">
        <f>'Detailed Budget'!DKN72</f>
        <v>0</v>
      </c>
      <c r="DKC62" s="763">
        <f>'Detailed Budget'!DKO72</f>
        <v>0</v>
      </c>
      <c r="DKD62" s="763">
        <f>'Detailed Budget'!DKP72</f>
        <v>0</v>
      </c>
      <c r="DKE62" s="763">
        <f>'Detailed Budget'!DKQ72</f>
        <v>0</v>
      </c>
      <c r="DKF62" s="763">
        <f>'Detailed Budget'!DKR72</f>
        <v>0</v>
      </c>
      <c r="DKG62" s="763">
        <f>'Detailed Budget'!DKS72</f>
        <v>0</v>
      </c>
      <c r="DKH62" s="763">
        <f>'Detailed Budget'!DKT72</f>
        <v>0</v>
      </c>
      <c r="DKI62" s="763">
        <f>'Detailed Budget'!DKU72</f>
        <v>0</v>
      </c>
      <c r="DKJ62" s="763">
        <f>'Detailed Budget'!DKV72</f>
        <v>0</v>
      </c>
      <c r="DKK62" s="763">
        <f>'Detailed Budget'!DKW72</f>
        <v>0</v>
      </c>
      <c r="DKL62" s="763">
        <f>'Detailed Budget'!DKX72</f>
        <v>0</v>
      </c>
      <c r="DKM62" s="763">
        <f>'Detailed Budget'!DKY72</f>
        <v>0</v>
      </c>
      <c r="DKN62" s="763">
        <f>'Detailed Budget'!DKZ72</f>
        <v>0</v>
      </c>
      <c r="DKO62" s="763">
        <f>'Detailed Budget'!DLA72</f>
        <v>0</v>
      </c>
      <c r="DKP62" s="763">
        <f>'Detailed Budget'!DLB72</f>
        <v>0</v>
      </c>
      <c r="DKQ62" s="763">
        <f>'Detailed Budget'!DLC72</f>
        <v>0</v>
      </c>
      <c r="DKR62" s="763">
        <f>'Detailed Budget'!DLD72</f>
        <v>0</v>
      </c>
      <c r="DKS62" s="763">
        <f>'Detailed Budget'!DLE72</f>
        <v>0</v>
      </c>
      <c r="DKT62" s="763">
        <f>'Detailed Budget'!DLF72</f>
        <v>0</v>
      </c>
      <c r="DKU62" s="763">
        <f>'Detailed Budget'!DLG72</f>
        <v>0</v>
      </c>
      <c r="DKV62" s="763">
        <f>'Detailed Budget'!DLH72</f>
        <v>0</v>
      </c>
      <c r="DKW62" s="763">
        <f>'Detailed Budget'!DLI72</f>
        <v>0</v>
      </c>
      <c r="DKX62" s="763">
        <f>'Detailed Budget'!DLJ72</f>
        <v>0</v>
      </c>
      <c r="DKY62" s="763">
        <f>'Detailed Budget'!DLK72</f>
        <v>0</v>
      </c>
      <c r="DKZ62" s="763">
        <f>'Detailed Budget'!DLL72</f>
        <v>0</v>
      </c>
      <c r="DLA62" s="763">
        <f>'Detailed Budget'!DLM72</f>
        <v>0</v>
      </c>
      <c r="DLB62" s="763">
        <f>'Detailed Budget'!DLN72</f>
        <v>0</v>
      </c>
      <c r="DLC62" s="763">
        <f>'Detailed Budget'!DLO72</f>
        <v>0</v>
      </c>
      <c r="DLD62" s="763">
        <f>'Detailed Budget'!DLP72</f>
        <v>0</v>
      </c>
      <c r="DLE62" s="763">
        <f>'Detailed Budget'!DLQ72</f>
        <v>0</v>
      </c>
      <c r="DLF62" s="763">
        <f>'Detailed Budget'!DLR72</f>
        <v>0</v>
      </c>
      <c r="DLG62" s="763">
        <f>'Detailed Budget'!DLS72</f>
        <v>0</v>
      </c>
      <c r="DLH62" s="763">
        <f>'Detailed Budget'!DLT72</f>
        <v>0</v>
      </c>
      <c r="DLI62" s="763">
        <f>'Detailed Budget'!DLU72</f>
        <v>0</v>
      </c>
      <c r="DLJ62" s="763">
        <f>'Detailed Budget'!DLV72</f>
        <v>0</v>
      </c>
      <c r="DLK62" s="763">
        <f>'Detailed Budget'!DLW72</f>
        <v>0</v>
      </c>
      <c r="DLL62" s="763">
        <f>'Detailed Budget'!DLX72</f>
        <v>0</v>
      </c>
      <c r="DLM62" s="763">
        <f>'Detailed Budget'!DLY72</f>
        <v>0</v>
      </c>
      <c r="DLN62" s="763">
        <f>'Detailed Budget'!DLZ72</f>
        <v>0</v>
      </c>
      <c r="DLO62" s="763">
        <f>'Detailed Budget'!DMA72</f>
        <v>0</v>
      </c>
      <c r="DLP62" s="763">
        <f>'Detailed Budget'!DMB72</f>
        <v>0</v>
      </c>
      <c r="DLQ62" s="763">
        <f>'Detailed Budget'!DMC72</f>
        <v>0</v>
      </c>
      <c r="DLR62" s="763">
        <f>'Detailed Budget'!DMD72</f>
        <v>0</v>
      </c>
      <c r="DLS62" s="763">
        <f>'Detailed Budget'!DME72</f>
        <v>0</v>
      </c>
      <c r="DLT62" s="763">
        <f>'Detailed Budget'!DMF72</f>
        <v>0</v>
      </c>
      <c r="DLU62" s="763">
        <f>'Detailed Budget'!DMG72</f>
        <v>0</v>
      </c>
      <c r="DLV62" s="763">
        <f>'Detailed Budget'!DMH72</f>
        <v>0</v>
      </c>
      <c r="DLW62" s="763">
        <f>'Detailed Budget'!DMI72</f>
        <v>0</v>
      </c>
      <c r="DLX62" s="763">
        <f>'Detailed Budget'!DMJ72</f>
        <v>0</v>
      </c>
      <c r="DLY62" s="763">
        <f>'Detailed Budget'!DMK72</f>
        <v>0</v>
      </c>
      <c r="DLZ62" s="763">
        <f>'Detailed Budget'!DML72</f>
        <v>0</v>
      </c>
      <c r="DMA62" s="763">
        <f>'Detailed Budget'!DMM72</f>
        <v>0</v>
      </c>
      <c r="DMB62" s="763">
        <f>'Detailed Budget'!DMN72</f>
        <v>0</v>
      </c>
      <c r="DMC62" s="763">
        <f>'Detailed Budget'!DMO72</f>
        <v>0</v>
      </c>
      <c r="DMD62" s="763">
        <f>'Detailed Budget'!DMP72</f>
        <v>0</v>
      </c>
      <c r="DME62" s="763">
        <f>'Detailed Budget'!DMQ72</f>
        <v>0</v>
      </c>
      <c r="DMF62" s="763">
        <f>'Detailed Budget'!DMR72</f>
        <v>0</v>
      </c>
      <c r="DMG62" s="763">
        <f>'Detailed Budget'!DMS72</f>
        <v>0</v>
      </c>
      <c r="DMH62" s="763">
        <f>'Detailed Budget'!DMT72</f>
        <v>0</v>
      </c>
      <c r="DMI62" s="763">
        <f>'Detailed Budget'!DMU72</f>
        <v>0</v>
      </c>
      <c r="DMJ62" s="763">
        <f>'Detailed Budget'!DMV72</f>
        <v>0</v>
      </c>
      <c r="DMK62" s="763">
        <f>'Detailed Budget'!DMW72</f>
        <v>0</v>
      </c>
      <c r="DML62" s="763">
        <f>'Detailed Budget'!DMX72</f>
        <v>0</v>
      </c>
      <c r="DMM62" s="763">
        <f>'Detailed Budget'!DMY72</f>
        <v>0</v>
      </c>
      <c r="DMN62" s="763">
        <f>'Detailed Budget'!DMZ72</f>
        <v>0</v>
      </c>
      <c r="DMO62" s="763">
        <f>'Detailed Budget'!DNA72</f>
        <v>0</v>
      </c>
      <c r="DMP62" s="763">
        <f>'Detailed Budget'!DNB72</f>
        <v>0</v>
      </c>
      <c r="DMQ62" s="763">
        <f>'Detailed Budget'!DNC72</f>
        <v>0</v>
      </c>
      <c r="DMR62" s="763">
        <f>'Detailed Budget'!DND72</f>
        <v>0</v>
      </c>
      <c r="DMS62" s="763">
        <f>'Detailed Budget'!DNE72</f>
        <v>0</v>
      </c>
      <c r="DMT62" s="763">
        <f>'Detailed Budget'!DNF72</f>
        <v>0</v>
      </c>
      <c r="DMU62" s="763">
        <f>'Detailed Budget'!DNG72</f>
        <v>0</v>
      </c>
      <c r="DMV62" s="763">
        <f>'Detailed Budget'!DNH72</f>
        <v>0</v>
      </c>
      <c r="DMW62" s="763">
        <f>'Detailed Budget'!DNI72</f>
        <v>0</v>
      </c>
      <c r="DMX62" s="763">
        <f>'Detailed Budget'!DNJ72</f>
        <v>0</v>
      </c>
      <c r="DMY62" s="763">
        <f>'Detailed Budget'!DNK72</f>
        <v>0</v>
      </c>
      <c r="DMZ62" s="763">
        <f>'Detailed Budget'!DNL72</f>
        <v>0</v>
      </c>
      <c r="DNA62" s="763">
        <f>'Detailed Budget'!DNM72</f>
        <v>0</v>
      </c>
      <c r="DNB62" s="763">
        <f>'Detailed Budget'!DNN72</f>
        <v>0</v>
      </c>
      <c r="DNC62" s="763">
        <f>'Detailed Budget'!DNO72</f>
        <v>0</v>
      </c>
      <c r="DND62" s="763">
        <f>'Detailed Budget'!DNP72</f>
        <v>0</v>
      </c>
      <c r="DNE62" s="763">
        <f>'Detailed Budget'!DNQ72</f>
        <v>0</v>
      </c>
      <c r="DNF62" s="763">
        <f>'Detailed Budget'!DNR72</f>
        <v>0</v>
      </c>
      <c r="DNG62" s="763">
        <f>'Detailed Budget'!DNS72</f>
        <v>0</v>
      </c>
      <c r="DNH62" s="763">
        <f>'Detailed Budget'!DNT72</f>
        <v>0</v>
      </c>
      <c r="DNI62" s="763">
        <f>'Detailed Budget'!DNU72</f>
        <v>0</v>
      </c>
      <c r="DNJ62" s="763">
        <f>'Detailed Budget'!DNV72</f>
        <v>0</v>
      </c>
      <c r="DNK62" s="763">
        <f>'Detailed Budget'!DNW72</f>
        <v>0</v>
      </c>
      <c r="DNL62" s="763">
        <f>'Detailed Budget'!DNX72</f>
        <v>0</v>
      </c>
      <c r="DNM62" s="763">
        <f>'Detailed Budget'!DNY72</f>
        <v>0</v>
      </c>
      <c r="DNN62" s="763">
        <f>'Detailed Budget'!DNZ72</f>
        <v>0</v>
      </c>
      <c r="DNO62" s="763">
        <f>'Detailed Budget'!DOA72</f>
        <v>0</v>
      </c>
      <c r="DNP62" s="763">
        <f>'Detailed Budget'!DOB72</f>
        <v>0</v>
      </c>
      <c r="DNQ62" s="763">
        <f>'Detailed Budget'!DOC72</f>
        <v>0</v>
      </c>
      <c r="DNR62" s="763">
        <f>'Detailed Budget'!DOD72</f>
        <v>0</v>
      </c>
      <c r="DNS62" s="763">
        <f>'Detailed Budget'!DOE72</f>
        <v>0</v>
      </c>
      <c r="DNT62" s="763">
        <f>'Detailed Budget'!DOF72</f>
        <v>0</v>
      </c>
      <c r="DNU62" s="763">
        <f>'Detailed Budget'!DOG72</f>
        <v>0</v>
      </c>
      <c r="DNV62" s="763">
        <f>'Detailed Budget'!DOH72</f>
        <v>0</v>
      </c>
      <c r="DNW62" s="763">
        <f>'Detailed Budget'!DOI72</f>
        <v>0</v>
      </c>
      <c r="DNX62" s="763">
        <f>'Detailed Budget'!DOJ72</f>
        <v>0</v>
      </c>
      <c r="DNY62" s="763">
        <f>'Detailed Budget'!DOK72</f>
        <v>0</v>
      </c>
      <c r="DNZ62" s="763">
        <f>'Detailed Budget'!DOL72</f>
        <v>0</v>
      </c>
      <c r="DOA62" s="763">
        <f>'Detailed Budget'!DOM72</f>
        <v>0</v>
      </c>
      <c r="DOB62" s="763">
        <f>'Detailed Budget'!DON72</f>
        <v>0</v>
      </c>
      <c r="DOC62" s="763">
        <f>'Detailed Budget'!DOO72</f>
        <v>0</v>
      </c>
      <c r="DOD62" s="763">
        <f>'Detailed Budget'!DOP72</f>
        <v>0</v>
      </c>
      <c r="DOE62" s="763">
        <f>'Detailed Budget'!DOQ72</f>
        <v>0</v>
      </c>
      <c r="DOF62" s="763">
        <f>'Detailed Budget'!DOR72</f>
        <v>0</v>
      </c>
      <c r="DOG62" s="763">
        <f>'Detailed Budget'!DOS72</f>
        <v>0</v>
      </c>
      <c r="DOH62" s="763">
        <f>'Detailed Budget'!DOT72</f>
        <v>0</v>
      </c>
      <c r="DOI62" s="763">
        <f>'Detailed Budget'!DOU72</f>
        <v>0</v>
      </c>
      <c r="DOJ62" s="763">
        <f>'Detailed Budget'!DOV72</f>
        <v>0</v>
      </c>
      <c r="DOK62" s="763">
        <f>'Detailed Budget'!DOW72</f>
        <v>0</v>
      </c>
      <c r="DOL62" s="763">
        <f>'Detailed Budget'!DOX72</f>
        <v>0</v>
      </c>
      <c r="DOM62" s="763">
        <f>'Detailed Budget'!DOY72</f>
        <v>0</v>
      </c>
      <c r="DON62" s="763">
        <f>'Detailed Budget'!DOZ72</f>
        <v>0</v>
      </c>
      <c r="DOO62" s="763">
        <f>'Detailed Budget'!DPA72</f>
        <v>0</v>
      </c>
      <c r="DOP62" s="763">
        <f>'Detailed Budget'!DPB72</f>
        <v>0</v>
      </c>
      <c r="DOQ62" s="763">
        <f>'Detailed Budget'!DPC72</f>
        <v>0</v>
      </c>
      <c r="DOR62" s="763">
        <f>'Detailed Budget'!DPD72</f>
        <v>0</v>
      </c>
      <c r="DOS62" s="763">
        <f>'Detailed Budget'!DPE72</f>
        <v>0</v>
      </c>
      <c r="DOT62" s="763">
        <f>'Detailed Budget'!DPF72</f>
        <v>0</v>
      </c>
      <c r="DOU62" s="763">
        <f>'Detailed Budget'!DPG72</f>
        <v>0</v>
      </c>
      <c r="DOV62" s="763">
        <f>'Detailed Budget'!DPH72</f>
        <v>0</v>
      </c>
      <c r="DOW62" s="763">
        <f>'Detailed Budget'!DPI72</f>
        <v>0</v>
      </c>
      <c r="DOX62" s="763">
        <f>'Detailed Budget'!DPJ72</f>
        <v>0</v>
      </c>
      <c r="DOY62" s="763">
        <f>'Detailed Budget'!DPK72</f>
        <v>0</v>
      </c>
      <c r="DOZ62" s="763">
        <f>'Detailed Budget'!DPL72</f>
        <v>0</v>
      </c>
      <c r="DPA62" s="763">
        <f>'Detailed Budget'!DPM72</f>
        <v>0</v>
      </c>
      <c r="DPB62" s="763">
        <f>'Detailed Budget'!DPN72</f>
        <v>0</v>
      </c>
      <c r="DPC62" s="763">
        <f>'Detailed Budget'!DPO72</f>
        <v>0</v>
      </c>
      <c r="DPD62" s="763">
        <f>'Detailed Budget'!DPP72</f>
        <v>0</v>
      </c>
      <c r="DPE62" s="763">
        <f>'Detailed Budget'!DPQ72</f>
        <v>0</v>
      </c>
      <c r="DPF62" s="763">
        <f>'Detailed Budget'!DPR72</f>
        <v>0</v>
      </c>
      <c r="DPG62" s="763">
        <f>'Detailed Budget'!DPS72</f>
        <v>0</v>
      </c>
      <c r="DPH62" s="763">
        <f>'Detailed Budget'!DPT72</f>
        <v>0</v>
      </c>
      <c r="DPI62" s="763">
        <f>'Detailed Budget'!DPU72</f>
        <v>0</v>
      </c>
      <c r="DPJ62" s="763">
        <f>'Detailed Budget'!DPV72</f>
        <v>0</v>
      </c>
      <c r="DPK62" s="763">
        <f>'Detailed Budget'!DPW72</f>
        <v>0</v>
      </c>
      <c r="DPL62" s="763">
        <f>'Detailed Budget'!DPX72</f>
        <v>0</v>
      </c>
      <c r="DPM62" s="763">
        <f>'Detailed Budget'!DPY72</f>
        <v>0</v>
      </c>
      <c r="DPN62" s="763">
        <f>'Detailed Budget'!DPZ72</f>
        <v>0</v>
      </c>
      <c r="DPO62" s="763">
        <f>'Detailed Budget'!DQA72</f>
        <v>0</v>
      </c>
      <c r="DPP62" s="763">
        <f>'Detailed Budget'!DQB72</f>
        <v>0</v>
      </c>
      <c r="DPQ62" s="763">
        <f>'Detailed Budget'!DQC72</f>
        <v>0</v>
      </c>
      <c r="DPR62" s="763">
        <f>'Detailed Budget'!DQD72</f>
        <v>0</v>
      </c>
      <c r="DPS62" s="763">
        <f>'Detailed Budget'!DQE72</f>
        <v>0</v>
      </c>
      <c r="DPT62" s="763">
        <f>'Detailed Budget'!DQF72</f>
        <v>0</v>
      </c>
      <c r="DPU62" s="763">
        <f>'Detailed Budget'!DQG72</f>
        <v>0</v>
      </c>
      <c r="DPV62" s="763">
        <f>'Detailed Budget'!DQH72</f>
        <v>0</v>
      </c>
      <c r="DPW62" s="763">
        <f>'Detailed Budget'!DQI72</f>
        <v>0</v>
      </c>
      <c r="DPX62" s="763">
        <f>'Detailed Budget'!DQJ72</f>
        <v>0</v>
      </c>
      <c r="DPY62" s="763">
        <f>'Detailed Budget'!DQK72</f>
        <v>0</v>
      </c>
      <c r="DPZ62" s="763">
        <f>'Detailed Budget'!DQL72</f>
        <v>0</v>
      </c>
      <c r="DQA62" s="763">
        <f>'Detailed Budget'!DQM72</f>
        <v>0</v>
      </c>
      <c r="DQB62" s="763">
        <f>'Detailed Budget'!DQN72</f>
        <v>0</v>
      </c>
      <c r="DQC62" s="763">
        <f>'Detailed Budget'!DQO72</f>
        <v>0</v>
      </c>
      <c r="DQD62" s="763">
        <f>'Detailed Budget'!DQP72</f>
        <v>0</v>
      </c>
      <c r="DQE62" s="763">
        <f>'Detailed Budget'!DQQ72</f>
        <v>0</v>
      </c>
      <c r="DQF62" s="763">
        <f>'Detailed Budget'!DQR72</f>
        <v>0</v>
      </c>
      <c r="DQG62" s="763">
        <f>'Detailed Budget'!DQS72</f>
        <v>0</v>
      </c>
      <c r="DQH62" s="763">
        <f>'Detailed Budget'!DQT72</f>
        <v>0</v>
      </c>
      <c r="DQI62" s="763">
        <f>'Detailed Budget'!DQU72</f>
        <v>0</v>
      </c>
      <c r="DQJ62" s="763">
        <f>'Detailed Budget'!DQV72</f>
        <v>0</v>
      </c>
      <c r="DQK62" s="763">
        <f>'Detailed Budget'!DQW72</f>
        <v>0</v>
      </c>
      <c r="DQL62" s="763">
        <f>'Detailed Budget'!DQX72</f>
        <v>0</v>
      </c>
      <c r="DQM62" s="763">
        <f>'Detailed Budget'!DQY72</f>
        <v>0</v>
      </c>
      <c r="DQN62" s="763">
        <f>'Detailed Budget'!DQZ72</f>
        <v>0</v>
      </c>
      <c r="DQO62" s="763">
        <f>'Detailed Budget'!DRA72</f>
        <v>0</v>
      </c>
      <c r="DQP62" s="763">
        <f>'Detailed Budget'!DRB72</f>
        <v>0</v>
      </c>
      <c r="DQQ62" s="763">
        <f>'Detailed Budget'!DRC72</f>
        <v>0</v>
      </c>
      <c r="DQR62" s="763">
        <f>'Detailed Budget'!DRD72</f>
        <v>0</v>
      </c>
      <c r="DQS62" s="763">
        <f>'Detailed Budget'!DRE72</f>
        <v>0</v>
      </c>
      <c r="DQT62" s="763">
        <f>'Detailed Budget'!DRF72</f>
        <v>0</v>
      </c>
      <c r="DQU62" s="763">
        <f>'Detailed Budget'!DRG72</f>
        <v>0</v>
      </c>
      <c r="DQV62" s="763">
        <f>'Detailed Budget'!DRH72</f>
        <v>0</v>
      </c>
      <c r="DQW62" s="763">
        <f>'Detailed Budget'!DRI72</f>
        <v>0</v>
      </c>
      <c r="DQX62" s="763">
        <f>'Detailed Budget'!DRJ72</f>
        <v>0</v>
      </c>
      <c r="DQY62" s="763">
        <f>'Detailed Budget'!DRK72</f>
        <v>0</v>
      </c>
      <c r="DQZ62" s="763">
        <f>'Detailed Budget'!DRL72</f>
        <v>0</v>
      </c>
      <c r="DRA62" s="763">
        <f>'Detailed Budget'!DRM72</f>
        <v>0</v>
      </c>
      <c r="DRB62" s="763">
        <f>'Detailed Budget'!DRN72</f>
        <v>0</v>
      </c>
      <c r="DRC62" s="763">
        <f>'Detailed Budget'!DRO72</f>
        <v>0</v>
      </c>
      <c r="DRD62" s="763">
        <f>'Detailed Budget'!DRP72</f>
        <v>0</v>
      </c>
      <c r="DRE62" s="763">
        <f>'Detailed Budget'!DRQ72</f>
        <v>0</v>
      </c>
      <c r="DRF62" s="763">
        <f>'Detailed Budget'!DRR72</f>
        <v>0</v>
      </c>
      <c r="DRG62" s="763">
        <f>'Detailed Budget'!DRS72</f>
        <v>0</v>
      </c>
      <c r="DRH62" s="763">
        <f>'Detailed Budget'!DRT72</f>
        <v>0</v>
      </c>
      <c r="DRI62" s="763">
        <f>'Detailed Budget'!DRU72</f>
        <v>0</v>
      </c>
      <c r="DRJ62" s="763">
        <f>'Detailed Budget'!DRV72</f>
        <v>0</v>
      </c>
      <c r="DRK62" s="763">
        <f>'Detailed Budget'!DRW72</f>
        <v>0</v>
      </c>
      <c r="DRL62" s="763">
        <f>'Detailed Budget'!DRX72</f>
        <v>0</v>
      </c>
      <c r="DRM62" s="763">
        <f>'Detailed Budget'!DRY72</f>
        <v>0</v>
      </c>
      <c r="DRN62" s="763">
        <f>'Detailed Budget'!DRZ72</f>
        <v>0</v>
      </c>
      <c r="DRO62" s="763">
        <f>'Detailed Budget'!DSA72</f>
        <v>0</v>
      </c>
      <c r="DRP62" s="763">
        <f>'Detailed Budget'!DSB72</f>
        <v>0</v>
      </c>
      <c r="DRQ62" s="763">
        <f>'Detailed Budget'!DSC72</f>
        <v>0</v>
      </c>
      <c r="DRR62" s="763">
        <f>'Detailed Budget'!DSD72</f>
        <v>0</v>
      </c>
      <c r="DRS62" s="763">
        <f>'Detailed Budget'!DSE72</f>
        <v>0</v>
      </c>
      <c r="DRT62" s="763">
        <f>'Detailed Budget'!DSF72</f>
        <v>0</v>
      </c>
      <c r="DRU62" s="763">
        <f>'Detailed Budget'!DSG72</f>
        <v>0</v>
      </c>
      <c r="DRV62" s="763">
        <f>'Detailed Budget'!DSH72</f>
        <v>0</v>
      </c>
      <c r="DRW62" s="763">
        <f>'Detailed Budget'!DSI72</f>
        <v>0</v>
      </c>
      <c r="DRX62" s="763">
        <f>'Detailed Budget'!DSJ72</f>
        <v>0</v>
      </c>
      <c r="DRY62" s="763">
        <f>'Detailed Budget'!DSK72</f>
        <v>0</v>
      </c>
      <c r="DRZ62" s="763">
        <f>'Detailed Budget'!DSL72</f>
        <v>0</v>
      </c>
      <c r="DSA62" s="763">
        <f>'Detailed Budget'!DSM72</f>
        <v>0</v>
      </c>
      <c r="DSB62" s="763">
        <f>'Detailed Budget'!DSN72</f>
        <v>0</v>
      </c>
      <c r="DSC62" s="763">
        <f>'Detailed Budget'!DSO72</f>
        <v>0</v>
      </c>
      <c r="DSD62" s="763">
        <f>'Detailed Budget'!DSP72</f>
        <v>0</v>
      </c>
      <c r="DSE62" s="763">
        <f>'Detailed Budget'!DSQ72</f>
        <v>0</v>
      </c>
      <c r="DSF62" s="763">
        <f>'Detailed Budget'!DSR72</f>
        <v>0</v>
      </c>
      <c r="DSG62" s="763">
        <f>'Detailed Budget'!DSS72</f>
        <v>0</v>
      </c>
      <c r="DSH62" s="763">
        <f>'Detailed Budget'!DST72</f>
        <v>0</v>
      </c>
      <c r="DSI62" s="763">
        <f>'Detailed Budget'!DSU72</f>
        <v>0</v>
      </c>
      <c r="DSJ62" s="763">
        <f>'Detailed Budget'!DSV72</f>
        <v>0</v>
      </c>
      <c r="DSK62" s="763">
        <f>'Detailed Budget'!DSW72</f>
        <v>0</v>
      </c>
      <c r="DSL62" s="763">
        <f>'Detailed Budget'!DSX72</f>
        <v>0</v>
      </c>
      <c r="DSM62" s="763">
        <f>'Detailed Budget'!DSY72</f>
        <v>0</v>
      </c>
      <c r="DSN62" s="763">
        <f>'Detailed Budget'!DSZ72</f>
        <v>0</v>
      </c>
      <c r="DSO62" s="763">
        <f>'Detailed Budget'!DTA72</f>
        <v>0</v>
      </c>
      <c r="DSP62" s="763">
        <f>'Detailed Budget'!DTB72</f>
        <v>0</v>
      </c>
      <c r="DSQ62" s="763">
        <f>'Detailed Budget'!DTC72</f>
        <v>0</v>
      </c>
      <c r="DSR62" s="763">
        <f>'Detailed Budget'!DTD72</f>
        <v>0</v>
      </c>
      <c r="DSS62" s="763">
        <f>'Detailed Budget'!DTE72</f>
        <v>0</v>
      </c>
      <c r="DST62" s="763">
        <f>'Detailed Budget'!DTF72</f>
        <v>0</v>
      </c>
      <c r="DSU62" s="763">
        <f>'Detailed Budget'!DTG72</f>
        <v>0</v>
      </c>
      <c r="DSV62" s="763">
        <f>'Detailed Budget'!DTH72</f>
        <v>0</v>
      </c>
      <c r="DSW62" s="763">
        <f>'Detailed Budget'!DTI72</f>
        <v>0</v>
      </c>
      <c r="DSX62" s="763">
        <f>'Detailed Budget'!DTJ72</f>
        <v>0</v>
      </c>
      <c r="DSY62" s="763">
        <f>'Detailed Budget'!DTK72</f>
        <v>0</v>
      </c>
      <c r="DSZ62" s="763">
        <f>'Detailed Budget'!DTL72</f>
        <v>0</v>
      </c>
      <c r="DTA62" s="763">
        <f>'Detailed Budget'!DTM72</f>
        <v>0</v>
      </c>
      <c r="DTB62" s="763">
        <f>'Detailed Budget'!DTN72</f>
        <v>0</v>
      </c>
      <c r="DTC62" s="763">
        <f>'Detailed Budget'!DTO72</f>
        <v>0</v>
      </c>
      <c r="DTD62" s="763">
        <f>'Detailed Budget'!DTP72</f>
        <v>0</v>
      </c>
      <c r="DTE62" s="763">
        <f>'Detailed Budget'!DTQ72</f>
        <v>0</v>
      </c>
      <c r="DTF62" s="763">
        <f>'Detailed Budget'!DTR72</f>
        <v>0</v>
      </c>
      <c r="DTG62" s="763">
        <f>'Detailed Budget'!DTS72</f>
        <v>0</v>
      </c>
      <c r="DTH62" s="763">
        <f>'Detailed Budget'!DTT72</f>
        <v>0</v>
      </c>
      <c r="DTI62" s="763">
        <f>'Detailed Budget'!DTU72</f>
        <v>0</v>
      </c>
      <c r="DTJ62" s="763">
        <f>'Detailed Budget'!DTV72</f>
        <v>0</v>
      </c>
      <c r="DTK62" s="763">
        <f>'Detailed Budget'!DTW72</f>
        <v>0</v>
      </c>
      <c r="DTL62" s="763">
        <f>'Detailed Budget'!DTX72</f>
        <v>0</v>
      </c>
      <c r="DTM62" s="763">
        <f>'Detailed Budget'!DTY72</f>
        <v>0</v>
      </c>
      <c r="DTN62" s="763">
        <f>'Detailed Budget'!DTZ72</f>
        <v>0</v>
      </c>
      <c r="DTO62" s="763">
        <f>'Detailed Budget'!DUA72</f>
        <v>0</v>
      </c>
      <c r="DTP62" s="763">
        <f>'Detailed Budget'!DUB72</f>
        <v>0</v>
      </c>
      <c r="DTQ62" s="763">
        <f>'Detailed Budget'!DUC72</f>
        <v>0</v>
      </c>
      <c r="DTR62" s="763">
        <f>'Detailed Budget'!DUD72</f>
        <v>0</v>
      </c>
      <c r="DTS62" s="763">
        <f>'Detailed Budget'!DUE72</f>
        <v>0</v>
      </c>
      <c r="DTT62" s="763">
        <f>'Detailed Budget'!DUF72</f>
        <v>0</v>
      </c>
      <c r="DTU62" s="763">
        <f>'Detailed Budget'!DUG72</f>
        <v>0</v>
      </c>
      <c r="DTV62" s="763">
        <f>'Detailed Budget'!DUH72</f>
        <v>0</v>
      </c>
      <c r="DTW62" s="763">
        <f>'Detailed Budget'!DUI72</f>
        <v>0</v>
      </c>
      <c r="DTX62" s="763">
        <f>'Detailed Budget'!DUJ72</f>
        <v>0</v>
      </c>
      <c r="DTY62" s="763">
        <f>'Detailed Budget'!DUK72</f>
        <v>0</v>
      </c>
      <c r="DTZ62" s="763">
        <f>'Detailed Budget'!DUL72</f>
        <v>0</v>
      </c>
      <c r="DUA62" s="763">
        <f>'Detailed Budget'!DUM72</f>
        <v>0</v>
      </c>
      <c r="DUB62" s="763">
        <f>'Detailed Budget'!DUN72</f>
        <v>0</v>
      </c>
      <c r="DUC62" s="763">
        <f>'Detailed Budget'!DUO72</f>
        <v>0</v>
      </c>
      <c r="DUD62" s="763">
        <f>'Detailed Budget'!DUP72</f>
        <v>0</v>
      </c>
      <c r="DUE62" s="763">
        <f>'Detailed Budget'!DUQ72</f>
        <v>0</v>
      </c>
      <c r="DUF62" s="763">
        <f>'Detailed Budget'!DUR72</f>
        <v>0</v>
      </c>
      <c r="DUG62" s="763">
        <f>'Detailed Budget'!DUS72</f>
        <v>0</v>
      </c>
      <c r="DUH62" s="763">
        <f>'Detailed Budget'!DUT72</f>
        <v>0</v>
      </c>
      <c r="DUI62" s="763">
        <f>'Detailed Budget'!DUU72</f>
        <v>0</v>
      </c>
      <c r="DUJ62" s="763">
        <f>'Detailed Budget'!DUV72</f>
        <v>0</v>
      </c>
      <c r="DUK62" s="763">
        <f>'Detailed Budget'!DUW72</f>
        <v>0</v>
      </c>
      <c r="DUL62" s="763">
        <f>'Detailed Budget'!DUX72</f>
        <v>0</v>
      </c>
      <c r="DUM62" s="763">
        <f>'Detailed Budget'!DUY72</f>
        <v>0</v>
      </c>
      <c r="DUN62" s="763">
        <f>'Detailed Budget'!DUZ72</f>
        <v>0</v>
      </c>
      <c r="DUO62" s="763">
        <f>'Detailed Budget'!DVA72</f>
        <v>0</v>
      </c>
      <c r="DUP62" s="763">
        <f>'Detailed Budget'!DVB72</f>
        <v>0</v>
      </c>
      <c r="DUQ62" s="763">
        <f>'Detailed Budget'!DVC72</f>
        <v>0</v>
      </c>
      <c r="DUR62" s="763">
        <f>'Detailed Budget'!DVD72</f>
        <v>0</v>
      </c>
      <c r="DUS62" s="763">
        <f>'Detailed Budget'!DVE72</f>
        <v>0</v>
      </c>
      <c r="DUT62" s="763">
        <f>'Detailed Budget'!DVF72</f>
        <v>0</v>
      </c>
      <c r="DUU62" s="763">
        <f>'Detailed Budget'!DVG72</f>
        <v>0</v>
      </c>
      <c r="DUV62" s="763">
        <f>'Detailed Budget'!DVH72</f>
        <v>0</v>
      </c>
      <c r="DUW62" s="763">
        <f>'Detailed Budget'!DVI72</f>
        <v>0</v>
      </c>
      <c r="DUX62" s="763">
        <f>'Detailed Budget'!DVJ72</f>
        <v>0</v>
      </c>
      <c r="DUY62" s="763">
        <f>'Detailed Budget'!DVK72</f>
        <v>0</v>
      </c>
      <c r="DUZ62" s="763">
        <f>'Detailed Budget'!DVL72</f>
        <v>0</v>
      </c>
      <c r="DVA62" s="763">
        <f>'Detailed Budget'!DVM72</f>
        <v>0</v>
      </c>
      <c r="DVB62" s="763">
        <f>'Detailed Budget'!DVN72</f>
        <v>0</v>
      </c>
      <c r="DVC62" s="763">
        <f>'Detailed Budget'!DVO72</f>
        <v>0</v>
      </c>
      <c r="DVD62" s="763">
        <f>'Detailed Budget'!DVP72</f>
        <v>0</v>
      </c>
      <c r="DVE62" s="763">
        <f>'Detailed Budget'!DVQ72</f>
        <v>0</v>
      </c>
      <c r="DVF62" s="763">
        <f>'Detailed Budget'!DVR72</f>
        <v>0</v>
      </c>
      <c r="DVG62" s="763">
        <f>'Detailed Budget'!DVS72</f>
        <v>0</v>
      </c>
      <c r="DVH62" s="763">
        <f>'Detailed Budget'!DVT72</f>
        <v>0</v>
      </c>
      <c r="DVI62" s="763">
        <f>'Detailed Budget'!DVU72</f>
        <v>0</v>
      </c>
      <c r="DVJ62" s="763">
        <f>'Detailed Budget'!DVV72</f>
        <v>0</v>
      </c>
      <c r="DVK62" s="763">
        <f>'Detailed Budget'!DVW72</f>
        <v>0</v>
      </c>
      <c r="DVL62" s="763">
        <f>'Detailed Budget'!DVX72</f>
        <v>0</v>
      </c>
      <c r="DVM62" s="763">
        <f>'Detailed Budget'!DVY72</f>
        <v>0</v>
      </c>
      <c r="DVN62" s="763">
        <f>'Detailed Budget'!DVZ72</f>
        <v>0</v>
      </c>
      <c r="DVO62" s="763">
        <f>'Detailed Budget'!DWA72</f>
        <v>0</v>
      </c>
      <c r="DVP62" s="763">
        <f>'Detailed Budget'!DWB72</f>
        <v>0</v>
      </c>
      <c r="DVQ62" s="763">
        <f>'Detailed Budget'!DWC72</f>
        <v>0</v>
      </c>
      <c r="DVR62" s="763">
        <f>'Detailed Budget'!DWD72</f>
        <v>0</v>
      </c>
      <c r="DVS62" s="763">
        <f>'Detailed Budget'!DWE72</f>
        <v>0</v>
      </c>
      <c r="DVT62" s="763">
        <f>'Detailed Budget'!DWF72</f>
        <v>0</v>
      </c>
      <c r="DVU62" s="763">
        <f>'Detailed Budget'!DWG72</f>
        <v>0</v>
      </c>
      <c r="DVV62" s="763">
        <f>'Detailed Budget'!DWH72</f>
        <v>0</v>
      </c>
      <c r="DVW62" s="763">
        <f>'Detailed Budget'!DWI72</f>
        <v>0</v>
      </c>
      <c r="DVX62" s="763">
        <f>'Detailed Budget'!DWJ72</f>
        <v>0</v>
      </c>
      <c r="DVY62" s="763">
        <f>'Detailed Budget'!DWK72</f>
        <v>0</v>
      </c>
      <c r="DVZ62" s="763">
        <f>'Detailed Budget'!DWL72</f>
        <v>0</v>
      </c>
      <c r="DWA62" s="763">
        <f>'Detailed Budget'!DWM72</f>
        <v>0</v>
      </c>
      <c r="DWB62" s="763">
        <f>'Detailed Budget'!DWN72</f>
        <v>0</v>
      </c>
      <c r="DWC62" s="763">
        <f>'Detailed Budget'!DWO72</f>
        <v>0</v>
      </c>
      <c r="DWD62" s="763">
        <f>'Detailed Budget'!DWP72</f>
        <v>0</v>
      </c>
      <c r="DWE62" s="763">
        <f>'Detailed Budget'!DWQ72</f>
        <v>0</v>
      </c>
      <c r="DWF62" s="763">
        <f>'Detailed Budget'!DWR72</f>
        <v>0</v>
      </c>
      <c r="DWG62" s="763">
        <f>'Detailed Budget'!DWS72</f>
        <v>0</v>
      </c>
      <c r="DWH62" s="763">
        <f>'Detailed Budget'!DWT72</f>
        <v>0</v>
      </c>
      <c r="DWI62" s="763">
        <f>'Detailed Budget'!DWU72</f>
        <v>0</v>
      </c>
      <c r="DWJ62" s="763">
        <f>'Detailed Budget'!DWV72</f>
        <v>0</v>
      </c>
      <c r="DWK62" s="763">
        <f>'Detailed Budget'!DWW72</f>
        <v>0</v>
      </c>
      <c r="DWL62" s="763">
        <f>'Detailed Budget'!DWX72</f>
        <v>0</v>
      </c>
      <c r="DWM62" s="763">
        <f>'Detailed Budget'!DWY72</f>
        <v>0</v>
      </c>
      <c r="DWN62" s="763">
        <f>'Detailed Budget'!DWZ72</f>
        <v>0</v>
      </c>
      <c r="DWO62" s="763">
        <f>'Detailed Budget'!DXA72</f>
        <v>0</v>
      </c>
      <c r="DWP62" s="763">
        <f>'Detailed Budget'!DXB72</f>
        <v>0</v>
      </c>
      <c r="DWQ62" s="763">
        <f>'Detailed Budget'!DXC72</f>
        <v>0</v>
      </c>
      <c r="DWR62" s="763">
        <f>'Detailed Budget'!DXD72</f>
        <v>0</v>
      </c>
      <c r="DWS62" s="763">
        <f>'Detailed Budget'!DXE72</f>
        <v>0</v>
      </c>
      <c r="DWT62" s="763">
        <f>'Detailed Budget'!DXF72</f>
        <v>0</v>
      </c>
      <c r="DWU62" s="763">
        <f>'Detailed Budget'!DXG72</f>
        <v>0</v>
      </c>
      <c r="DWV62" s="763">
        <f>'Detailed Budget'!DXH72</f>
        <v>0</v>
      </c>
      <c r="DWW62" s="763">
        <f>'Detailed Budget'!DXI72</f>
        <v>0</v>
      </c>
      <c r="DWX62" s="763">
        <f>'Detailed Budget'!DXJ72</f>
        <v>0</v>
      </c>
      <c r="DWY62" s="763">
        <f>'Detailed Budget'!DXK72</f>
        <v>0</v>
      </c>
      <c r="DWZ62" s="763">
        <f>'Detailed Budget'!DXL72</f>
        <v>0</v>
      </c>
      <c r="DXA62" s="763">
        <f>'Detailed Budget'!DXM72</f>
        <v>0</v>
      </c>
      <c r="DXB62" s="763">
        <f>'Detailed Budget'!DXN72</f>
        <v>0</v>
      </c>
      <c r="DXC62" s="763">
        <f>'Detailed Budget'!DXO72</f>
        <v>0</v>
      </c>
      <c r="DXD62" s="763">
        <f>'Detailed Budget'!DXP72</f>
        <v>0</v>
      </c>
      <c r="DXE62" s="763">
        <f>'Detailed Budget'!DXQ72</f>
        <v>0</v>
      </c>
      <c r="DXF62" s="763">
        <f>'Detailed Budget'!DXR72</f>
        <v>0</v>
      </c>
      <c r="DXG62" s="763">
        <f>'Detailed Budget'!DXS72</f>
        <v>0</v>
      </c>
      <c r="DXH62" s="763">
        <f>'Detailed Budget'!DXT72</f>
        <v>0</v>
      </c>
      <c r="DXI62" s="763">
        <f>'Detailed Budget'!DXU72</f>
        <v>0</v>
      </c>
      <c r="DXJ62" s="763">
        <f>'Detailed Budget'!DXV72</f>
        <v>0</v>
      </c>
      <c r="DXK62" s="763">
        <f>'Detailed Budget'!DXW72</f>
        <v>0</v>
      </c>
      <c r="DXL62" s="763">
        <f>'Detailed Budget'!DXX72</f>
        <v>0</v>
      </c>
      <c r="DXM62" s="763">
        <f>'Detailed Budget'!DXY72</f>
        <v>0</v>
      </c>
      <c r="DXN62" s="763">
        <f>'Detailed Budget'!DXZ72</f>
        <v>0</v>
      </c>
      <c r="DXO62" s="763">
        <f>'Detailed Budget'!DYA72</f>
        <v>0</v>
      </c>
      <c r="DXP62" s="763">
        <f>'Detailed Budget'!DYB72</f>
        <v>0</v>
      </c>
      <c r="DXQ62" s="763">
        <f>'Detailed Budget'!DYC72</f>
        <v>0</v>
      </c>
      <c r="DXR62" s="763">
        <f>'Detailed Budget'!DYD72</f>
        <v>0</v>
      </c>
      <c r="DXS62" s="763">
        <f>'Detailed Budget'!DYE72</f>
        <v>0</v>
      </c>
      <c r="DXT62" s="763">
        <f>'Detailed Budget'!DYF72</f>
        <v>0</v>
      </c>
      <c r="DXU62" s="763">
        <f>'Detailed Budget'!DYG72</f>
        <v>0</v>
      </c>
      <c r="DXV62" s="763">
        <f>'Detailed Budget'!DYH72</f>
        <v>0</v>
      </c>
      <c r="DXW62" s="763">
        <f>'Detailed Budget'!DYI72</f>
        <v>0</v>
      </c>
      <c r="DXX62" s="763">
        <f>'Detailed Budget'!DYJ72</f>
        <v>0</v>
      </c>
      <c r="DXY62" s="763">
        <f>'Detailed Budget'!DYK72</f>
        <v>0</v>
      </c>
      <c r="DXZ62" s="763">
        <f>'Detailed Budget'!DYL72</f>
        <v>0</v>
      </c>
      <c r="DYA62" s="763">
        <f>'Detailed Budget'!DYM72</f>
        <v>0</v>
      </c>
      <c r="DYB62" s="763">
        <f>'Detailed Budget'!DYN72</f>
        <v>0</v>
      </c>
      <c r="DYC62" s="763">
        <f>'Detailed Budget'!DYO72</f>
        <v>0</v>
      </c>
      <c r="DYD62" s="763">
        <f>'Detailed Budget'!DYP72</f>
        <v>0</v>
      </c>
      <c r="DYE62" s="763">
        <f>'Detailed Budget'!DYQ72</f>
        <v>0</v>
      </c>
      <c r="DYF62" s="763">
        <f>'Detailed Budget'!DYR72</f>
        <v>0</v>
      </c>
      <c r="DYG62" s="763">
        <f>'Detailed Budget'!DYS72</f>
        <v>0</v>
      </c>
      <c r="DYH62" s="763">
        <f>'Detailed Budget'!DYT72</f>
        <v>0</v>
      </c>
      <c r="DYI62" s="763">
        <f>'Detailed Budget'!DYU72</f>
        <v>0</v>
      </c>
      <c r="DYJ62" s="763">
        <f>'Detailed Budget'!DYV72</f>
        <v>0</v>
      </c>
      <c r="DYK62" s="763">
        <f>'Detailed Budget'!DYW72</f>
        <v>0</v>
      </c>
      <c r="DYL62" s="763">
        <f>'Detailed Budget'!DYX72</f>
        <v>0</v>
      </c>
      <c r="DYM62" s="763">
        <f>'Detailed Budget'!DYY72</f>
        <v>0</v>
      </c>
      <c r="DYN62" s="763">
        <f>'Detailed Budget'!DYZ72</f>
        <v>0</v>
      </c>
      <c r="DYO62" s="763">
        <f>'Detailed Budget'!DZA72</f>
        <v>0</v>
      </c>
      <c r="DYP62" s="763">
        <f>'Detailed Budget'!DZB72</f>
        <v>0</v>
      </c>
      <c r="DYQ62" s="763">
        <f>'Detailed Budget'!DZC72</f>
        <v>0</v>
      </c>
      <c r="DYR62" s="763">
        <f>'Detailed Budget'!DZD72</f>
        <v>0</v>
      </c>
      <c r="DYS62" s="763">
        <f>'Detailed Budget'!DZE72</f>
        <v>0</v>
      </c>
      <c r="DYT62" s="763">
        <f>'Detailed Budget'!DZF72</f>
        <v>0</v>
      </c>
      <c r="DYU62" s="763">
        <f>'Detailed Budget'!DZG72</f>
        <v>0</v>
      </c>
      <c r="DYV62" s="763">
        <f>'Detailed Budget'!DZH72</f>
        <v>0</v>
      </c>
      <c r="DYW62" s="763">
        <f>'Detailed Budget'!DZI72</f>
        <v>0</v>
      </c>
      <c r="DYX62" s="763">
        <f>'Detailed Budget'!DZJ72</f>
        <v>0</v>
      </c>
      <c r="DYY62" s="763">
        <f>'Detailed Budget'!DZK72</f>
        <v>0</v>
      </c>
      <c r="DYZ62" s="763">
        <f>'Detailed Budget'!DZL72</f>
        <v>0</v>
      </c>
      <c r="DZA62" s="763">
        <f>'Detailed Budget'!DZM72</f>
        <v>0</v>
      </c>
      <c r="DZB62" s="763">
        <f>'Detailed Budget'!DZN72</f>
        <v>0</v>
      </c>
      <c r="DZC62" s="763">
        <f>'Detailed Budget'!DZO72</f>
        <v>0</v>
      </c>
      <c r="DZD62" s="763">
        <f>'Detailed Budget'!DZP72</f>
        <v>0</v>
      </c>
      <c r="DZE62" s="763">
        <f>'Detailed Budget'!DZQ72</f>
        <v>0</v>
      </c>
      <c r="DZF62" s="763">
        <f>'Detailed Budget'!DZR72</f>
        <v>0</v>
      </c>
      <c r="DZG62" s="763">
        <f>'Detailed Budget'!DZS72</f>
        <v>0</v>
      </c>
      <c r="DZH62" s="763">
        <f>'Detailed Budget'!DZT72</f>
        <v>0</v>
      </c>
      <c r="DZI62" s="763">
        <f>'Detailed Budget'!DZU72</f>
        <v>0</v>
      </c>
      <c r="DZJ62" s="763">
        <f>'Detailed Budget'!DZV72</f>
        <v>0</v>
      </c>
      <c r="DZK62" s="763">
        <f>'Detailed Budget'!DZW72</f>
        <v>0</v>
      </c>
      <c r="DZL62" s="763">
        <f>'Detailed Budget'!DZX72</f>
        <v>0</v>
      </c>
      <c r="DZM62" s="763">
        <f>'Detailed Budget'!DZY72</f>
        <v>0</v>
      </c>
      <c r="DZN62" s="763">
        <f>'Detailed Budget'!DZZ72</f>
        <v>0</v>
      </c>
      <c r="DZO62" s="763">
        <f>'Detailed Budget'!EAA72</f>
        <v>0</v>
      </c>
      <c r="DZP62" s="763">
        <f>'Detailed Budget'!EAB72</f>
        <v>0</v>
      </c>
      <c r="DZQ62" s="763">
        <f>'Detailed Budget'!EAC72</f>
        <v>0</v>
      </c>
      <c r="DZR62" s="763">
        <f>'Detailed Budget'!EAD72</f>
        <v>0</v>
      </c>
      <c r="DZS62" s="763">
        <f>'Detailed Budget'!EAE72</f>
        <v>0</v>
      </c>
      <c r="DZT62" s="763">
        <f>'Detailed Budget'!EAF72</f>
        <v>0</v>
      </c>
      <c r="DZU62" s="763">
        <f>'Detailed Budget'!EAG72</f>
        <v>0</v>
      </c>
      <c r="DZV62" s="763">
        <f>'Detailed Budget'!EAH72</f>
        <v>0</v>
      </c>
      <c r="DZW62" s="763">
        <f>'Detailed Budget'!EAI72</f>
        <v>0</v>
      </c>
      <c r="DZX62" s="763">
        <f>'Detailed Budget'!EAJ72</f>
        <v>0</v>
      </c>
      <c r="DZY62" s="763">
        <f>'Detailed Budget'!EAK72</f>
        <v>0</v>
      </c>
      <c r="DZZ62" s="763">
        <f>'Detailed Budget'!EAL72</f>
        <v>0</v>
      </c>
      <c r="EAA62" s="763">
        <f>'Detailed Budget'!EAM72</f>
        <v>0</v>
      </c>
      <c r="EAB62" s="763">
        <f>'Detailed Budget'!EAN72</f>
        <v>0</v>
      </c>
      <c r="EAC62" s="763">
        <f>'Detailed Budget'!EAO72</f>
        <v>0</v>
      </c>
      <c r="EAD62" s="763">
        <f>'Detailed Budget'!EAP72</f>
        <v>0</v>
      </c>
      <c r="EAE62" s="763">
        <f>'Detailed Budget'!EAQ72</f>
        <v>0</v>
      </c>
      <c r="EAF62" s="763">
        <f>'Detailed Budget'!EAR72</f>
        <v>0</v>
      </c>
      <c r="EAG62" s="763">
        <f>'Detailed Budget'!EAS72</f>
        <v>0</v>
      </c>
      <c r="EAH62" s="763">
        <f>'Detailed Budget'!EAT72</f>
        <v>0</v>
      </c>
      <c r="EAI62" s="763">
        <f>'Detailed Budget'!EAU72</f>
        <v>0</v>
      </c>
      <c r="EAJ62" s="763">
        <f>'Detailed Budget'!EAV72</f>
        <v>0</v>
      </c>
      <c r="EAK62" s="763">
        <f>'Detailed Budget'!EAW72</f>
        <v>0</v>
      </c>
      <c r="EAL62" s="763">
        <f>'Detailed Budget'!EAX72</f>
        <v>0</v>
      </c>
      <c r="EAM62" s="763">
        <f>'Detailed Budget'!EAY72</f>
        <v>0</v>
      </c>
      <c r="EAN62" s="763">
        <f>'Detailed Budget'!EAZ72</f>
        <v>0</v>
      </c>
      <c r="EAO62" s="763">
        <f>'Detailed Budget'!EBA72</f>
        <v>0</v>
      </c>
      <c r="EAP62" s="763">
        <f>'Detailed Budget'!EBB72</f>
        <v>0</v>
      </c>
      <c r="EAQ62" s="763">
        <f>'Detailed Budget'!EBC72</f>
        <v>0</v>
      </c>
      <c r="EAR62" s="763">
        <f>'Detailed Budget'!EBD72</f>
        <v>0</v>
      </c>
      <c r="EAS62" s="763">
        <f>'Detailed Budget'!EBE72</f>
        <v>0</v>
      </c>
      <c r="EAT62" s="763">
        <f>'Detailed Budget'!EBF72</f>
        <v>0</v>
      </c>
      <c r="EAU62" s="763">
        <f>'Detailed Budget'!EBG72</f>
        <v>0</v>
      </c>
      <c r="EAV62" s="763">
        <f>'Detailed Budget'!EBH72</f>
        <v>0</v>
      </c>
      <c r="EAW62" s="763">
        <f>'Detailed Budget'!EBI72</f>
        <v>0</v>
      </c>
      <c r="EAX62" s="763">
        <f>'Detailed Budget'!EBJ72</f>
        <v>0</v>
      </c>
      <c r="EAY62" s="763">
        <f>'Detailed Budget'!EBK72</f>
        <v>0</v>
      </c>
      <c r="EAZ62" s="763">
        <f>'Detailed Budget'!EBL72</f>
        <v>0</v>
      </c>
      <c r="EBA62" s="763">
        <f>'Detailed Budget'!EBM72</f>
        <v>0</v>
      </c>
      <c r="EBB62" s="763">
        <f>'Detailed Budget'!EBN72</f>
        <v>0</v>
      </c>
      <c r="EBC62" s="763">
        <f>'Detailed Budget'!EBO72</f>
        <v>0</v>
      </c>
      <c r="EBD62" s="763">
        <f>'Detailed Budget'!EBP72</f>
        <v>0</v>
      </c>
      <c r="EBE62" s="763">
        <f>'Detailed Budget'!EBQ72</f>
        <v>0</v>
      </c>
      <c r="EBF62" s="763">
        <f>'Detailed Budget'!EBR72</f>
        <v>0</v>
      </c>
      <c r="EBG62" s="763">
        <f>'Detailed Budget'!EBS72</f>
        <v>0</v>
      </c>
      <c r="EBH62" s="763">
        <f>'Detailed Budget'!EBT72</f>
        <v>0</v>
      </c>
      <c r="EBI62" s="763">
        <f>'Detailed Budget'!EBU72</f>
        <v>0</v>
      </c>
      <c r="EBJ62" s="763">
        <f>'Detailed Budget'!EBV72</f>
        <v>0</v>
      </c>
      <c r="EBK62" s="763">
        <f>'Detailed Budget'!EBW72</f>
        <v>0</v>
      </c>
      <c r="EBL62" s="763">
        <f>'Detailed Budget'!EBX72</f>
        <v>0</v>
      </c>
      <c r="EBM62" s="763">
        <f>'Detailed Budget'!EBY72</f>
        <v>0</v>
      </c>
      <c r="EBN62" s="763">
        <f>'Detailed Budget'!EBZ72</f>
        <v>0</v>
      </c>
      <c r="EBO62" s="763">
        <f>'Detailed Budget'!ECA72</f>
        <v>0</v>
      </c>
      <c r="EBP62" s="763">
        <f>'Detailed Budget'!ECB72</f>
        <v>0</v>
      </c>
      <c r="EBQ62" s="763">
        <f>'Detailed Budget'!ECC72</f>
        <v>0</v>
      </c>
      <c r="EBR62" s="763">
        <f>'Detailed Budget'!ECD72</f>
        <v>0</v>
      </c>
      <c r="EBS62" s="763">
        <f>'Detailed Budget'!ECE72</f>
        <v>0</v>
      </c>
      <c r="EBT62" s="763">
        <f>'Detailed Budget'!ECF72</f>
        <v>0</v>
      </c>
      <c r="EBU62" s="763">
        <f>'Detailed Budget'!ECG72</f>
        <v>0</v>
      </c>
      <c r="EBV62" s="763">
        <f>'Detailed Budget'!ECH72</f>
        <v>0</v>
      </c>
      <c r="EBW62" s="763">
        <f>'Detailed Budget'!ECI72</f>
        <v>0</v>
      </c>
      <c r="EBX62" s="763">
        <f>'Detailed Budget'!ECJ72</f>
        <v>0</v>
      </c>
      <c r="EBY62" s="763">
        <f>'Detailed Budget'!ECK72</f>
        <v>0</v>
      </c>
      <c r="EBZ62" s="763">
        <f>'Detailed Budget'!ECL72</f>
        <v>0</v>
      </c>
      <c r="ECA62" s="763">
        <f>'Detailed Budget'!ECM72</f>
        <v>0</v>
      </c>
      <c r="ECB62" s="763">
        <f>'Detailed Budget'!ECN72</f>
        <v>0</v>
      </c>
      <c r="ECC62" s="763">
        <f>'Detailed Budget'!ECO72</f>
        <v>0</v>
      </c>
      <c r="ECD62" s="763">
        <f>'Detailed Budget'!ECP72</f>
        <v>0</v>
      </c>
      <c r="ECE62" s="763">
        <f>'Detailed Budget'!ECQ72</f>
        <v>0</v>
      </c>
      <c r="ECF62" s="763">
        <f>'Detailed Budget'!ECR72</f>
        <v>0</v>
      </c>
      <c r="ECG62" s="763">
        <f>'Detailed Budget'!ECS72</f>
        <v>0</v>
      </c>
      <c r="ECH62" s="763">
        <f>'Detailed Budget'!ECT72</f>
        <v>0</v>
      </c>
      <c r="ECI62" s="763">
        <f>'Detailed Budget'!ECU72</f>
        <v>0</v>
      </c>
      <c r="ECJ62" s="763">
        <f>'Detailed Budget'!ECV72</f>
        <v>0</v>
      </c>
      <c r="ECK62" s="763">
        <f>'Detailed Budget'!ECW72</f>
        <v>0</v>
      </c>
      <c r="ECL62" s="763">
        <f>'Detailed Budget'!ECX72</f>
        <v>0</v>
      </c>
      <c r="ECM62" s="763">
        <f>'Detailed Budget'!ECY72</f>
        <v>0</v>
      </c>
      <c r="ECN62" s="763">
        <f>'Detailed Budget'!ECZ72</f>
        <v>0</v>
      </c>
      <c r="ECO62" s="763">
        <f>'Detailed Budget'!EDA72</f>
        <v>0</v>
      </c>
      <c r="ECP62" s="763">
        <f>'Detailed Budget'!EDB72</f>
        <v>0</v>
      </c>
      <c r="ECQ62" s="763">
        <f>'Detailed Budget'!EDC72</f>
        <v>0</v>
      </c>
      <c r="ECR62" s="763">
        <f>'Detailed Budget'!EDD72</f>
        <v>0</v>
      </c>
      <c r="ECS62" s="763">
        <f>'Detailed Budget'!EDE72</f>
        <v>0</v>
      </c>
      <c r="ECT62" s="763">
        <f>'Detailed Budget'!EDF72</f>
        <v>0</v>
      </c>
      <c r="ECU62" s="763">
        <f>'Detailed Budget'!EDG72</f>
        <v>0</v>
      </c>
      <c r="ECV62" s="763">
        <f>'Detailed Budget'!EDH72</f>
        <v>0</v>
      </c>
      <c r="ECW62" s="763">
        <f>'Detailed Budget'!EDI72</f>
        <v>0</v>
      </c>
      <c r="ECX62" s="763">
        <f>'Detailed Budget'!EDJ72</f>
        <v>0</v>
      </c>
      <c r="ECY62" s="763">
        <f>'Detailed Budget'!EDK72</f>
        <v>0</v>
      </c>
      <c r="ECZ62" s="763">
        <f>'Detailed Budget'!EDL72</f>
        <v>0</v>
      </c>
      <c r="EDA62" s="763">
        <f>'Detailed Budget'!EDM72</f>
        <v>0</v>
      </c>
      <c r="EDB62" s="763">
        <f>'Detailed Budget'!EDN72</f>
        <v>0</v>
      </c>
      <c r="EDC62" s="763">
        <f>'Detailed Budget'!EDO72</f>
        <v>0</v>
      </c>
      <c r="EDD62" s="763">
        <f>'Detailed Budget'!EDP72</f>
        <v>0</v>
      </c>
      <c r="EDE62" s="763">
        <f>'Detailed Budget'!EDQ72</f>
        <v>0</v>
      </c>
      <c r="EDF62" s="763">
        <f>'Detailed Budget'!EDR72</f>
        <v>0</v>
      </c>
      <c r="EDG62" s="763">
        <f>'Detailed Budget'!EDS72</f>
        <v>0</v>
      </c>
      <c r="EDH62" s="763">
        <f>'Detailed Budget'!EDT72</f>
        <v>0</v>
      </c>
      <c r="EDI62" s="763">
        <f>'Detailed Budget'!EDU72</f>
        <v>0</v>
      </c>
      <c r="EDJ62" s="763">
        <f>'Detailed Budget'!EDV72</f>
        <v>0</v>
      </c>
      <c r="EDK62" s="763">
        <f>'Detailed Budget'!EDW72</f>
        <v>0</v>
      </c>
      <c r="EDL62" s="763">
        <f>'Detailed Budget'!EDX72</f>
        <v>0</v>
      </c>
      <c r="EDM62" s="763">
        <f>'Detailed Budget'!EDY72</f>
        <v>0</v>
      </c>
      <c r="EDN62" s="763">
        <f>'Detailed Budget'!EDZ72</f>
        <v>0</v>
      </c>
      <c r="EDO62" s="763">
        <f>'Detailed Budget'!EEA72</f>
        <v>0</v>
      </c>
      <c r="EDP62" s="763">
        <f>'Detailed Budget'!EEB72</f>
        <v>0</v>
      </c>
      <c r="EDQ62" s="763">
        <f>'Detailed Budget'!EEC72</f>
        <v>0</v>
      </c>
      <c r="EDR62" s="763">
        <f>'Detailed Budget'!EED72</f>
        <v>0</v>
      </c>
      <c r="EDS62" s="763">
        <f>'Detailed Budget'!EEE72</f>
        <v>0</v>
      </c>
      <c r="EDT62" s="763">
        <f>'Detailed Budget'!EEF72</f>
        <v>0</v>
      </c>
      <c r="EDU62" s="763">
        <f>'Detailed Budget'!EEG72</f>
        <v>0</v>
      </c>
      <c r="EDV62" s="763">
        <f>'Detailed Budget'!EEH72</f>
        <v>0</v>
      </c>
      <c r="EDW62" s="763">
        <f>'Detailed Budget'!EEI72</f>
        <v>0</v>
      </c>
      <c r="EDX62" s="763">
        <f>'Detailed Budget'!EEJ72</f>
        <v>0</v>
      </c>
      <c r="EDY62" s="763">
        <f>'Detailed Budget'!EEK72</f>
        <v>0</v>
      </c>
      <c r="EDZ62" s="763">
        <f>'Detailed Budget'!EEL72</f>
        <v>0</v>
      </c>
      <c r="EEA62" s="763">
        <f>'Detailed Budget'!EEM72</f>
        <v>0</v>
      </c>
      <c r="EEB62" s="763">
        <f>'Detailed Budget'!EEN72</f>
        <v>0</v>
      </c>
      <c r="EEC62" s="763">
        <f>'Detailed Budget'!EEO72</f>
        <v>0</v>
      </c>
      <c r="EED62" s="763">
        <f>'Detailed Budget'!EEP72</f>
        <v>0</v>
      </c>
      <c r="EEE62" s="763">
        <f>'Detailed Budget'!EEQ72</f>
        <v>0</v>
      </c>
      <c r="EEF62" s="763">
        <f>'Detailed Budget'!EER72</f>
        <v>0</v>
      </c>
      <c r="EEG62" s="763">
        <f>'Detailed Budget'!EES72</f>
        <v>0</v>
      </c>
      <c r="EEH62" s="763">
        <f>'Detailed Budget'!EET72</f>
        <v>0</v>
      </c>
      <c r="EEI62" s="763">
        <f>'Detailed Budget'!EEU72</f>
        <v>0</v>
      </c>
      <c r="EEJ62" s="763">
        <f>'Detailed Budget'!EEV72</f>
        <v>0</v>
      </c>
      <c r="EEK62" s="763">
        <f>'Detailed Budget'!EEW72</f>
        <v>0</v>
      </c>
      <c r="EEL62" s="763">
        <f>'Detailed Budget'!EEX72</f>
        <v>0</v>
      </c>
      <c r="EEM62" s="763">
        <f>'Detailed Budget'!EEY72</f>
        <v>0</v>
      </c>
      <c r="EEN62" s="763">
        <f>'Detailed Budget'!EEZ72</f>
        <v>0</v>
      </c>
      <c r="EEO62" s="763">
        <f>'Detailed Budget'!EFA72</f>
        <v>0</v>
      </c>
      <c r="EEP62" s="763">
        <f>'Detailed Budget'!EFB72</f>
        <v>0</v>
      </c>
      <c r="EEQ62" s="763">
        <f>'Detailed Budget'!EFC72</f>
        <v>0</v>
      </c>
      <c r="EER62" s="763">
        <f>'Detailed Budget'!EFD72</f>
        <v>0</v>
      </c>
      <c r="EES62" s="763">
        <f>'Detailed Budget'!EFE72</f>
        <v>0</v>
      </c>
      <c r="EET62" s="763">
        <f>'Detailed Budget'!EFF72</f>
        <v>0</v>
      </c>
      <c r="EEU62" s="763">
        <f>'Detailed Budget'!EFG72</f>
        <v>0</v>
      </c>
      <c r="EEV62" s="763">
        <f>'Detailed Budget'!EFH72</f>
        <v>0</v>
      </c>
      <c r="EEW62" s="763">
        <f>'Detailed Budget'!EFI72</f>
        <v>0</v>
      </c>
      <c r="EEX62" s="763">
        <f>'Detailed Budget'!EFJ72</f>
        <v>0</v>
      </c>
      <c r="EEY62" s="763">
        <f>'Detailed Budget'!EFK72</f>
        <v>0</v>
      </c>
      <c r="EEZ62" s="763">
        <f>'Detailed Budget'!EFL72</f>
        <v>0</v>
      </c>
      <c r="EFA62" s="763">
        <f>'Detailed Budget'!EFM72</f>
        <v>0</v>
      </c>
      <c r="EFB62" s="763">
        <f>'Detailed Budget'!EFN72</f>
        <v>0</v>
      </c>
      <c r="EFC62" s="763">
        <f>'Detailed Budget'!EFO72</f>
        <v>0</v>
      </c>
      <c r="EFD62" s="763">
        <f>'Detailed Budget'!EFP72</f>
        <v>0</v>
      </c>
      <c r="EFE62" s="763">
        <f>'Detailed Budget'!EFQ72</f>
        <v>0</v>
      </c>
      <c r="EFF62" s="763">
        <f>'Detailed Budget'!EFR72</f>
        <v>0</v>
      </c>
      <c r="EFG62" s="763">
        <f>'Detailed Budget'!EFS72</f>
        <v>0</v>
      </c>
      <c r="EFH62" s="763">
        <f>'Detailed Budget'!EFT72</f>
        <v>0</v>
      </c>
      <c r="EFI62" s="763">
        <f>'Detailed Budget'!EFU72</f>
        <v>0</v>
      </c>
      <c r="EFJ62" s="763">
        <f>'Detailed Budget'!EFV72</f>
        <v>0</v>
      </c>
      <c r="EFK62" s="763">
        <f>'Detailed Budget'!EFW72</f>
        <v>0</v>
      </c>
      <c r="EFL62" s="763">
        <f>'Detailed Budget'!EFX72</f>
        <v>0</v>
      </c>
      <c r="EFM62" s="763">
        <f>'Detailed Budget'!EFY72</f>
        <v>0</v>
      </c>
      <c r="EFN62" s="763">
        <f>'Detailed Budget'!EFZ72</f>
        <v>0</v>
      </c>
      <c r="EFO62" s="763">
        <f>'Detailed Budget'!EGA72</f>
        <v>0</v>
      </c>
      <c r="EFP62" s="763">
        <f>'Detailed Budget'!EGB72</f>
        <v>0</v>
      </c>
      <c r="EFQ62" s="763">
        <f>'Detailed Budget'!EGC72</f>
        <v>0</v>
      </c>
      <c r="EFR62" s="763">
        <f>'Detailed Budget'!EGD72</f>
        <v>0</v>
      </c>
      <c r="EFS62" s="763">
        <f>'Detailed Budget'!EGE72</f>
        <v>0</v>
      </c>
      <c r="EFT62" s="763">
        <f>'Detailed Budget'!EGF72</f>
        <v>0</v>
      </c>
      <c r="EFU62" s="763">
        <f>'Detailed Budget'!EGG72</f>
        <v>0</v>
      </c>
      <c r="EFV62" s="763">
        <f>'Detailed Budget'!EGH72</f>
        <v>0</v>
      </c>
      <c r="EFW62" s="763">
        <f>'Detailed Budget'!EGI72</f>
        <v>0</v>
      </c>
      <c r="EFX62" s="763">
        <f>'Detailed Budget'!EGJ72</f>
        <v>0</v>
      </c>
      <c r="EFY62" s="763">
        <f>'Detailed Budget'!EGK72</f>
        <v>0</v>
      </c>
      <c r="EFZ62" s="763">
        <f>'Detailed Budget'!EGL72</f>
        <v>0</v>
      </c>
      <c r="EGA62" s="763">
        <f>'Detailed Budget'!EGM72</f>
        <v>0</v>
      </c>
      <c r="EGB62" s="763">
        <f>'Detailed Budget'!EGN72</f>
        <v>0</v>
      </c>
      <c r="EGC62" s="763">
        <f>'Detailed Budget'!EGO72</f>
        <v>0</v>
      </c>
      <c r="EGD62" s="763">
        <f>'Detailed Budget'!EGP72</f>
        <v>0</v>
      </c>
      <c r="EGE62" s="763">
        <f>'Detailed Budget'!EGQ72</f>
        <v>0</v>
      </c>
      <c r="EGF62" s="763">
        <f>'Detailed Budget'!EGR72</f>
        <v>0</v>
      </c>
      <c r="EGG62" s="763">
        <f>'Detailed Budget'!EGS72</f>
        <v>0</v>
      </c>
      <c r="EGH62" s="763">
        <f>'Detailed Budget'!EGT72</f>
        <v>0</v>
      </c>
      <c r="EGI62" s="763">
        <f>'Detailed Budget'!EGU72</f>
        <v>0</v>
      </c>
      <c r="EGJ62" s="763">
        <f>'Detailed Budget'!EGV72</f>
        <v>0</v>
      </c>
      <c r="EGK62" s="763">
        <f>'Detailed Budget'!EGW72</f>
        <v>0</v>
      </c>
      <c r="EGL62" s="763">
        <f>'Detailed Budget'!EGX72</f>
        <v>0</v>
      </c>
      <c r="EGM62" s="763">
        <f>'Detailed Budget'!EGY72</f>
        <v>0</v>
      </c>
      <c r="EGN62" s="763">
        <f>'Detailed Budget'!EGZ72</f>
        <v>0</v>
      </c>
      <c r="EGO62" s="763">
        <f>'Detailed Budget'!EHA72</f>
        <v>0</v>
      </c>
      <c r="EGP62" s="763">
        <f>'Detailed Budget'!EHB72</f>
        <v>0</v>
      </c>
      <c r="EGQ62" s="763">
        <f>'Detailed Budget'!EHC72</f>
        <v>0</v>
      </c>
      <c r="EGR62" s="763">
        <f>'Detailed Budget'!EHD72</f>
        <v>0</v>
      </c>
      <c r="EGS62" s="763">
        <f>'Detailed Budget'!EHE72</f>
        <v>0</v>
      </c>
      <c r="EGT62" s="763">
        <f>'Detailed Budget'!EHF72</f>
        <v>0</v>
      </c>
      <c r="EGU62" s="763">
        <f>'Detailed Budget'!EHG72</f>
        <v>0</v>
      </c>
      <c r="EGV62" s="763">
        <f>'Detailed Budget'!EHH72</f>
        <v>0</v>
      </c>
      <c r="EGW62" s="763">
        <f>'Detailed Budget'!EHI72</f>
        <v>0</v>
      </c>
      <c r="EGX62" s="763">
        <f>'Detailed Budget'!EHJ72</f>
        <v>0</v>
      </c>
      <c r="EGY62" s="763">
        <f>'Detailed Budget'!EHK72</f>
        <v>0</v>
      </c>
      <c r="EGZ62" s="763">
        <f>'Detailed Budget'!EHL72</f>
        <v>0</v>
      </c>
      <c r="EHA62" s="763">
        <f>'Detailed Budget'!EHM72</f>
        <v>0</v>
      </c>
      <c r="EHB62" s="763">
        <f>'Detailed Budget'!EHN72</f>
        <v>0</v>
      </c>
      <c r="EHC62" s="763">
        <f>'Detailed Budget'!EHO72</f>
        <v>0</v>
      </c>
      <c r="EHD62" s="763">
        <f>'Detailed Budget'!EHP72</f>
        <v>0</v>
      </c>
      <c r="EHE62" s="763">
        <f>'Detailed Budget'!EHQ72</f>
        <v>0</v>
      </c>
      <c r="EHF62" s="763">
        <f>'Detailed Budget'!EHR72</f>
        <v>0</v>
      </c>
      <c r="EHG62" s="763">
        <f>'Detailed Budget'!EHS72</f>
        <v>0</v>
      </c>
      <c r="EHH62" s="763">
        <f>'Detailed Budget'!EHT72</f>
        <v>0</v>
      </c>
      <c r="EHI62" s="763">
        <f>'Detailed Budget'!EHU72</f>
        <v>0</v>
      </c>
      <c r="EHJ62" s="763">
        <f>'Detailed Budget'!EHV72</f>
        <v>0</v>
      </c>
      <c r="EHK62" s="763">
        <f>'Detailed Budget'!EHW72</f>
        <v>0</v>
      </c>
      <c r="EHL62" s="763">
        <f>'Detailed Budget'!EHX72</f>
        <v>0</v>
      </c>
      <c r="EHM62" s="763">
        <f>'Detailed Budget'!EHY72</f>
        <v>0</v>
      </c>
      <c r="EHN62" s="763">
        <f>'Detailed Budget'!EHZ72</f>
        <v>0</v>
      </c>
      <c r="EHO62" s="763">
        <f>'Detailed Budget'!EIA72</f>
        <v>0</v>
      </c>
      <c r="EHP62" s="763">
        <f>'Detailed Budget'!EIB72</f>
        <v>0</v>
      </c>
      <c r="EHQ62" s="763">
        <f>'Detailed Budget'!EIC72</f>
        <v>0</v>
      </c>
      <c r="EHR62" s="763">
        <f>'Detailed Budget'!EID72</f>
        <v>0</v>
      </c>
      <c r="EHS62" s="763">
        <f>'Detailed Budget'!EIE72</f>
        <v>0</v>
      </c>
      <c r="EHT62" s="763">
        <f>'Detailed Budget'!EIF72</f>
        <v>0</v>
      </c>
      <c r="EHU62" s="763">
        <f>'Detailed Budget'!EIG72</f>
        <v>0</v>
      </c>
      <c r="EHV62" s="763">
        <f>'Detailed Budget'!EIH72</f>
        <v>0</v>
      </c>
      <c r="EHW62" s="763">
        <f>'Detailed Budget'!EII72</f>
        <v>0</v>
      </c>
      <c r="EHX62" s="763">
        <f>'Detailed Budget'!EIJ72</f>
        <v>0</v>
      </c>
      <c r="EHY62" s="763">
        <f>'Detailed Budget'!EIK72</f>
        <v>0</v>
      </c>
      <c r="EHZ62" s="763">
        <f>'Detailed Budget'!EIL72</f>
        <v>0</v>
      </c>
      <c r="EIA62" s="763">
        <f>'Detailed Budget'!EIM72</f>
        <v>0</v>
      </c>
      <c r="EIB62" s="763">
        <f>'Detailed Budget'!EIN72</f>
        <v>0</v>
      </c>
      <c r="EIC62" s="763">
        <f>'Detailed Budget'!EIO72</f>
        <v>0</v>
      </c>
      <c r="EID62" s="763">
        <f>'Detailed Budget'!EIP72</f>
        <v>0</v>
      </c>
      <c r="EIE62" s="763">
        <f>'Detailed Budget'!EIQ72</f>
        <v>0</v>
      </c>
      <c r="EIF62" s="763">
        <f>'Detailed Budget'!EIR72</f>
        <v>0</v>
      </c>
      <c r="EIG62" s="763">
        <f>'Detailed Budget'!EIS72</f>
        <v>0</v>
      </c>
      <c r="EIH62" s="763">
        <f>'Detailed Budget'!EIT72</f>
        <v>0</v>
      </c>
      <c r="EII62" s="763">
        <f>'Detailed Budget'!EIU72</f>
        <v>0</v>
      </c>
      <c r="EIJ62" s="763">
        <f>'Detailed Budget'!EIV72</f>
        <v>0</v>
      </c>
      <c r="EIK62" s="763">
        <f>'Detailed Budget'!EIW72</f>
        <v>0</v>
      </c>
      <c r="EIL62" s="763">
        <f>'Detailed Budget'!EIX72</f>
        <v>0</v>
      </c>
      <c r="EIM62" s="763">
        <f>'Detailed Budget'!EIY72</f>
        <v>0</v>
      </c>
      <c r="EIN62" s="763">
        <f>'Detailed Budget'!EIZ72</f>
        <v>0</v>
      </c>
      <c r="EIO62" s="763">
        <f>'Detailed Budget'!EJA72</f>
        <v>0</v>
      </c>
      <c r="EIP62" s="763">
        <f>'Detailed Budget'!EJB72</f>
        <v>0</v>
      </c>
      <c r="EIQ62" s="763">
        <f>'Detailed Budget'!EJC72</f>
        <v>0</v>
      </c>
      <c r="EIR62" s="763">
        <f>'Detailed Budget'!EJD72</f>
        <v>0</v>
      </c>
      <c r="EIS62" s="763">
        <f>'Detailed Budget'!EJE72</f>
        <v>0</v>
      </c>
      <c r="EIT62" s="763">
        <f>'Detailed Budget'!EJF72</f>
        <v>0</v>
      </c>
      <c r="EIU62" s="763">
        <f>'Detailed Budget'!EJG72</f>
        <v>0</v>
      </c>
      <c r="EIV62" s="763">
        <f>'Detailed Budget'!EJH72</f>
        <v>0</v>
      </c>
      <c r="EIW62" s="763">
        <f>'Detailed Budget'!EJI72</f>
        <v>0</v>
      </c>
      <c r="EIX62" s="763">
        <f>'Detailed Budget'!EJJ72</f>
        <v>0</v>
      </c>
      <c r="EIY62" s="763">
        <f>'Detailed Budget'!EJK72</f>
        <v>0</v>
      </c>
      <c r="EIZ62" s="763">
        <f>'Detailed Budget'!EJL72</f>
        <v>0</v>
      </c>
      <c r="EJA62" s="763">
        <f>'Detailed Budget'!EJM72</f>
        <v>0</v>
      </c>
      <c r="EJB62" s="763">
        <f>'Detailed Budget'!EJN72</f>
        <v>0</v>
      </c>
      <c r="EJC62" s="763">
        <f>'Detailed Budget'!EJO72</f>
        <v>0</v>
      </c>
      <c r="EJD62" s="763">
        <f>'Detailed Budget'!EJP72</f>
        <v>0</v>
      </c>
      <c r="EJE62" s="763">
        <f>'Detailed Budget'!EJQ72</f>
        <v>0</v>
      </c>
      <c r="EJF62" s="763">
        <f>'Detailed Budget'!EJR72</f>
        <v>0</v>
      </c>
      <c r="EJG62" s="763">
        <f>'Detailed Budget'!EJS72</f>
        <v>0</v>
      </c>
      <c r="EJH62" s="763">
        <f>'Detailed Budget'!EJT72</f>
        <v>0</v>
      </c>
      <c r="EJI62" s="763">
        <f>'Detailed Budget'!EJU72</f>
        <v>0</v>
      </c>
      <c r="EJJ62" s="763">
        <f>'Detailed Budget'!EJV72</f>
        <v>0</v>
      </c>
      <c r="EJK62" s="763">
        <f>'Detailed Budget'!EJW72</f>
        <v>0</v>
      </c>
      <c r="EJL62" s="763">
        <f>'Detailed Budget'!EJX72</f>
        <v>0</v>
      </c>
      <c r="EJM62" s="763">
        <f>'Detailed Budget'!EJY72</f>
        <v>0</v>
      </c>
      <c r="EJN62" s="763">
        <f>'Detailed Budget'!EJZ72</f>
        <v>0</v>
      </c>
      <c r="EJO62" s="763">
        <f>'Detailed Budget'!EKA72</f>
        <v>0</v>
      </c>
      <c r="EJP62" s="763">
        <f>'Detailed Budget'!EKB72</f>
        <v>0</v>
      </c>
      <c r="EJQ62" s="763">
        <f>'Detailed Budget'!EKC72</f>
        <v>0</v>
      </c>
      <c r="EJR62" s="763">
        <f>'Detailed Budget'!EKD72</f>
        <v>0</v>
      </c>
      <c r="EJS62" s="763">
        <f>'Detailed Budget'!EKE72</f>
        <v>0</v>
      </c>
      <c r="EJT62" s="763">
        <f>'Detailed Budget'!EKF72</f>
        <v>0</v>
      </c>
      <c r="EJU62" s="763">
        <f>'Detailed Budget'!EKG72</f>
        <v>0</v>
      </c>
      <c r="EJV62" s="763">
        <f>'Detailed Budget'!EKH72</f>
        <v>0</v>
      </c>
      <c r="EJW62" s="763">
        <f>'Detailed Budget'!EKI72</f>
        <v>0</v>
      </c>
      <c r="EJX62" s="763">
        <f>'Detailed Budget'!EKJ72</f>
        <v>0</v>
      </c>
      <c r="EJY62" s="763">
        <f>'Detailed Budget'!EKK72</f>
        <v>0</v>
      </c>
      <c r="EJZ62" s="763">
        <f>'Detailed Budget'!EKL72</f>
        <v>0</v>
      </c>
      <c r="EKA62" s="763">
        <f>'Detailed Budget'!EKM72</f>
        <v>0</v>
      </c>
      <c r="EKB62" s="763">
        <f>'Detailed Budget'!EKN72</f>
        <v>0</v>
      </c>
      <c r="EKC62" s="763">
        <f>'Detailed Budget'!EKO72</f>
        <v>0</v>
      </c>
      <c r="EKD62" s="763">
        <f>'Detailed Budget'!EKP72</f>
        <v>0</v>
      </c>
      <c r="EKE62" s="763">
        <f>'Detailed Budget'!EKQ72</f>
        <v>0</v>
      </c>
      <c r="EKF62" s="763">
        <f>'Detailed Budget'!EKR72</f>
        <v>0</v>
      </c>
      <c r="EKG62" s="763">
        <f>'Detailed Budget'!EKS72</f>
        <v>0</v>
      </c>
      <c r="EKH62" s="763">
        <f>'Detailed Budget'!EKT72</f>
        <v>0</v>
      </c>
      <c r="EKI62" s="763">
        <f>'Detailed Budget'!EKU72</f>
        <v>0</v>
      </c>
      <c r="EKJ62" s="763">
        <f>'Detailed Budget'!EKV72</f>
        <v>0</v>
      </c>
      <c r="EKK62" s="763">
        <f>'Detailed Budget'!EKW72</f>
        <v>0</v>
      </c>
      <c r="EKL62" s="763">
        <f>'Detailed Budget'!EKX72</f>
        <v>0</v>
      </c>
      <c r="EKM62" s="763">
        <f>'Detailed Budget'!EKY72</f>
        <v>0</v>
      </c>
      <c r="EKN62" s="763">
        <f>'Detailed Budget'!EKZ72</f>
        <v>0</v>
      </c>
      <c r="EKO62" s="763">
        <f>'Detailed Budget'!ELA72</f>
        <v>0</v>
      </c>
      <c r="EKP62" s="763">
        <f>'Detailed Budget'!ELB72</f>
        <v>0</v>
      </c>
      <c r="EKQ62" s="763">
        <f>'Detailed Budget'!ELC72</f>
        <v>0</v>
      </c>
      <c r="EKR62" s="763">
        <f>'Detailed Budget'!ELD72</f>
        <v>0</v>
      </c>
      <c r="EKS62" s="763">
        <f>'Detailed Budget'!ELE72</f>
        <v>0</v>
      </c>
      <c r="EKT62" s="763">
        <f>'Detailed Budget'!ELF72</f>
        <v>0</v>
      </c>
      <c r="EKU62" s="763">
        <f>'Detailed Budget'!ELG72</f>
        <v>0</v>
      </c>
      <c r="EKV62" s="763">
        <f>'Detailed Budget'!ELH72</f>
        <v>0</v>
      </c>
      <c r="EKW62" s="763">
        <f>'Detailed Budget'!ELI72</f>
        <v>0</v>
      </c>
      <c r="EKX62" s="763">
        <f>'Detailed Budget'!ELJ72</f>
        <v>0</v>
      </c>
      <c r="EKY62" s="763">
        <f>'Detailed Budget'!ELK72</f>
        <v>0</v>
      </c>
      <c r="EKZ62" s="763">
        <f>'Detailed Budget'!ELL72</f>
        <v>0</v>
      </c>
      <c r="ELA62" s="763">
        <f>'Detailed Budget'!ELM72</f>
        <v>0</v>
      </c>
      <c r="ELB62" s="763">
        <f>'Detailed Budget'!ELN72</f>
        <v>0</v>
      </c>
      <c r="ELC62" s="763">
        <f>'Detailed Budget'!ELO72</f>
        <v>0</v>
      </c>
      <c r="ELD62" s="763">
        <f>'Detailed Budget'!ELP72</f>
        <v>0</v>
      </c>
      <c r="ELE62" s="763">
        <f>'Detailed Budget'!ELQ72</f>
        <v>0</v>
      </c>
      <c r="ELF62" s="763">
        <f>'Detailed Budget'!ELR72</f>
        <v>0</v>
      </c>
      <c r="ELG62" s="763">
        <f>'Detailed Budget'!ELS72</f>
        <v>0</v>
      </c>
      <c r="ELH62" s="763">
        <f>'Detailed Budget'!ELT72</f>
        <v>0</v>
      </c>
      <c r="ELI62" s="763">
        <f>'Detailed Budget'!ELU72</f>
        <v>0</v>
      </c>
      <c r="ELJ62" s="763">
        <f>'Detailed Budget'!ELV72</f>
        <v>0</v>
      </c>
      <c r="ELK62" s="763">
        <f>'Detailed Budget'!ELW72</f>
        <v>0</v>
      </c>
      <c r="ELL62" s="763">
        <f>'Detailed Budget'!ELX72</f>
        <v>0</v>
      </c>
      <c r="ELM62" s="763">
        <f>'Detailed Budget'!ELY72</f>
        <v>0</v>
      </c>
      <c r="ELN62" s="763">
        <f>'Detailed Budget'!ELZ72</f>
        <v>0</v>
      </c>
      <c r="ELO62" s="763">
        <f>'Detailed Budget'!EMA72</f>
        <v>0</v>
      </c>
      <c r="ELP62" s="763">
        <f>'Detailed Budget'!EMB72</f>
        <v>0</v>
      </c>
      <c r="ELQ62" s="763">
        <f>'Detailed Budget'!EMC72</f>
        <v>0</v>
      </c>
      <c r="ELR62" s="763">
        <f>'Detailed Budget'!EMD72</f>
        <v>0</v>
      </c>
      <c r="ELS62" s="763">
        <f>'Detailed Budget'!EME72</f>
        <v>0</v>
      </c>
      <c r="ELT62" s="763">
        <f>'Detailed Budget'!EMF72</f>
        <v>0</v>
      </c>
      <c r="ELU62" s="763">
        <f>'Detailed Budget'!EMG72</f>
        <v>0</v>
      </c>
      <c r="ELV62" s="763">
        <f>'Detailed Budget'!EMH72</f>
        <v>0</v>
      </c>
      <c r="ELW62" s="763">
        <f>'Detailed Budget'!EMI72</f>
        <v>0</v>
      </c>
      <c r="ELX62" s="763">
        <f>'Detailed Budget'!EMJ72</f>
        <v>0</v>
      </c>
      <c r="ELY62" s="763">
        <f>'Detailed Budget'!EMK72</f>
        <v>0</v>
      </c>
      <c r="ELZ62" s="763">
        <f>'Detailed Budget'!EML72</f>
        <v>0</v>
      </c>
      <c r="EMA62" s="763">
        <f>'Detailed Budget'!EMM72</f>
        <v>0</v>
      </c>
      <c r="EMB62" s="763">
        <f>'Detailed Budget'!EMN72</f>
        <v>0</v>
      </c>
      <c r="EMC62" s="763">
        <f>'Detailed Budget'!EMO72</f>
        <v>0</v>
      </c>
      <c r="EMD62" s="763">
        <f>'Detailed Budget'!EMP72</f>
        <v>0</v>
      </c>
      <c r="EME62" s="763">
        <f>'Detailed Budget'!EMQ72</f>
        <v>0</v>
      </c>
      <c r="EMF62" s="763">
        <f>'Detailed Budget'!EMR72</f>
        <v>0</v>
      </c>
      <c r="EMG62" s="763">
        <f>'Detailed Budget'!EMS72</f>
        <v>0</v>
      </c>
      <c r="EMH62" s="763">
        <f>'Detailed Budget'!EMT72</f>
        <v>0</v>
      </c>
      <c r="EMI62" s="763">
        <f>'Detailed Budget'!EMU72</f>
        <v>0</v>
      </c>
      <c r="EMJ62" s="763">
        <f>'Detailed Budget'!EMV72</f>
        <v>0</v>
      </c>
      <c r="EMK62" s="763">
        <f>'Detailed Budget'!EMW72</f>
        <v>0</v>
      </c>
      <c r="EML62" s="763">
        <f>'Detailed Budget'!EMX72</f>
        <v>0</v>
      </c>
      <c r="EMM62" s="763">
        <f>'Detailed Budget'!EMY72</f>
        <v>0</v>
      </c>
      <c r="EMN62" s="763">
        <f>'Detailed Budget'!EMZ72</f>
        <v>0</v>
      </c>
      <c r="EMO62" s="763">
        <f>'Detailed Budget'!ENA72</f>
        <v>0</v>
      </c>
      <c r="EMP62" s="763">
        <f>'Detailed Budget'!ENB72</f>
        <v>0</v>
      </c>
      <c r="EMQ62" s="763">
        <f>'Detailed Budget'!ENC72</f>
        <v>0</v>
      </c>
      <c r="EMR62" s="763">
        <f>'Detailed Budget'!END72</f>
        <v>0</v>
      </c>
      <c r="EMS62" s="763">
        <f>'Detailed Budget'!ENE72</f>
        <v>0</v>
      </c>
      <c r="EMT62" s="763">
        <f>'Detailed Budget'!ENF72</f>
        <v>0</v>
      </c>
      <c r="EMU62" s="763">
        <f>'Detailed Budget'!ENG72</f>
        <v>0</v>
      </c>
      <c r="EMV62" s="763">
        <f>'Detailed Budget'!ENH72</f>
        <v>0</v>
      </c>
      <c r="EMW62" s="763">
        <f>'Detailed Budget'!ENI72</f>
        <v>0</v>
      </c>
      <c r="EMX62" s="763">
        <f>'Detailed Budget'!ENJ72</f>
        <v>0</v>
      </c>
      <c r="EMY62" s="763">
        <f>'Detailed Budget'!ENK72</f>
        <v>0</v>
      </c>
      <c r="EMZ62" s="763">
        <f>'Detailed Budget'!ENL72</f>
        <v>0</v>
      </c>
      <c r="ENA62" s="763">
        <f>'Detailed Budget'!ENM72</f>
        <v>0</v>
      </c>
      <c r="ENB62" s="763">
        <f>'Detailed Budget'!ENN72</f>
        <v>0</v>
      </c>
      <c r="ENC62" s="763">
        <f>'Detailed Budget'!ENO72</f>
        <v>0</v>
      </c>
      <c r="END62" s="763">
        <f>'Detailed Budget'!ENP72</f>
        <v>0</v>
      </c>
      <c r="ENE62" s="763">
        <f>'Detailed Budget'!ENQ72</f>
        <v>0</v>
      </c>
      <c r="ENF62" s="763">
        <f>'Detailed Budget'!ENR72</f>
        <v>0</v>
      </c>
      <c r="ENG62" s="763">
        <f>'Detailed Budget'!ENS72</f>
        <v>0</v>
      </c>
      <c r="ENH62" s="763">
        <f>'Detailed Budget'!ENT72</f>
        <v>0</v>
      </c>
      <c r="ENI62" s="763">
        <f>'Detailed Budget'!ENU72</f>
        <v>0</v>
      </c>
      <c r="ENJ62" s="763">
        <f>'Detailed Budget'!ENV72</f>
        <v>0</v>
      </c>
      <c r="ENK62" s="763">
        <f>'Detailed Budget'!ENW72</f>
        <v>0</v>
      </c>
      <c r="ENL62" s="763">
        <f>'Detailed Budget'!ENX72</f>
        <v>0</v>
      </c>
      <c r="ENM62" s="763">
        <f>'Detailed Budget'!ENY72</f>
        <v>0</v>
      </c>
      <c r="ENN62" s="763">
        <f>'Detailed Budget'!ENZ72</f>
        <v>0</v>
      </c>
      <c r="ENO62" s="763">
        <f>'Detailed Budget'!EOA72</f>
        <v>0</v>
      </c>
      <c r="ENP62" s="763">
        <f>'Detailed Budget'!EOB72</f>
        <v>0</v>
      </c>
      <c r="ENQ62" s="763">
        <f>'Detailed Budget'!EOC72</f>
        <v>0</v>
      </c>
      <c r="ENR62" s="763">
        <f>'Detailed Budget'!EOD72</f>
        <v>0</v>
      </c>
      <c r="ENS62" s="763">
        <f>'Detailed Budget'!EOE72</f>
        <v>0</v>
      </c>
      <c r="ENT62" s="763">
        <f>'Detailed Budget'!EOF72</f>
        <v>0</v>
      </c>
      <c r="ENU62" s="763">
        <f>'Detailed Budget'!EOG72</f>
        <v>0</v>
      </c>
      <c r="ENV62" s="763">
        <f>'Detailed Budget'!EOH72</f>
        <v>0</v>
      </c>
      <c r="ENW62" s="763">
        <f>'Detailed Budget'!EOI72</f>
        <v>0</v>
      </c>
      <c r="ENX62" s="763">
        <f>'Detailed Budget'!EOJ72</f>
        <v>0</v>
      </c>
      <c r="ENY62" s="763">
        <f>'Detailed Budget'!EOK72</f>
        <v>0</v>
      </c>
      <c r="ENZ62" s="763">
        <f>'Detailed Budget'!EOL72</f>
        <v>0</v>
      </c>
      <c r="EOA62" s="763">
        <f>'Detailed Budget'!EOM72</f>
        <v>0</v>
      </c>
      <c r="EOB62" s="763">
        <f>'Detailed Budget'!EON72</f>
        <v>0</v>
      </c>
      <c r="EOC62" s="763">
        <f>'Detailed Budget'!EOO72</f>
        <v>0</v>
      </c>
      <c r="EOD62" s="763">
        <f>'Detailed Budget'!EOP72</f>
        <v>0</v>
      </c>
      <c r="EOE62" s="763">
        <f>'Detailed Budget'!EOQ72</f>
        <v>0</v>
      </c>
      <c r="EOF62" s="763">
        <f>'Detailed Budget'!EOR72</f>
        <v>0</v>
      </c>
      <c r="EOG62" s="763">
        <f>'Detailed Budget'!EOS72</f>
        <v>0</v>
      </c>
      <c r="EOH62" s="763">
        <f>'Detailed Budget'!EOT72</f>
        <v>0</v>
      </c>
      <c r="EOI62" s="763">
        <f>'Detailed Budget'!EOU72</f>
        <v>0</v>
      </c>
      <c r="EOJ62" s="763">
        <f>'Detailed Budget'!EOV72</f>
        <v>0</v>
      </c>
      <c r="EOK62" s="763">
        <f>'Detailed Budget'!EOW72</f>
        <v>0</v>
      </c>
      <c r="EOL62" s="763">
        <f>'Detailed Budget'!EOX72</f>
        <v>0</v>
      </c>
      <c r="EOM62" s="763">
        <f>'Detailed Budget'!EOY72</f>
        <v>0</v>
      </c>
      <c r="EON62" s="763">
        <f>'Detailed Budget'!EOZ72</f>
        <v>0</v>
      </c>
      <c r="EOO62" s="763">
        <f>'Detailed Budget'!EPA72</f>
        <v>0</v>
      </c>
      <c r="EOP62" s="763">
        <f>'Detailed Budget'!EPB72</f>
        <v>0</v>
      </c>
      <c r="EOQ62" s="763">
        <f>'Detailed Budget'!EPC72</f>
        <v>0</v>
      </c>
      <c r="EOR62" s="763">
        <f>'Detailed Budget'!EPD72</f>
        <v>0</v>
      </c>
      <c r="EOS62" s="763">
        <f>'Detailed Budget'!EPE72</f>
        <v>0</v>
      </c>
      <c r="EOT62" s="763">
        <f>'Detailed Budget'!EPF72</f>
        <v>0</v>
      </c>
      <c r="EOU62" s="763">
        <f>'Detailed Budget'!EPG72</f>
        <v>0</v>
      </c>
      <c r="EOV62" s="763">
        <f>'Detailed Budget'!EPH72</f>
        <v>0</v>
      </c>
      <c r="EOW62" s="763">
        <f>'Detailed Budget'!EPI72</f>
        <v>0</v>
      </c>
      <c r="EOX62" s="763">
        <f>'Detailed Budget'!EPJ72</f>
        <v>0</v>
      </c>
      <c r="EOY62" s="763">
        <f>'Detailed Budget'!EPK72</f>
        <v>0</v>
      </c>
      <c r="EOZ62" s="763">
        <f>'Detailed Budget'!EPL72</f>
        <v>0</v>
      </c>
      <c r="EPA62" s="763">
        <f>'Detailed Budget'!EPM72</f>
        <v>0</v>
      </c>
      <c r="EPB62" s="763">
        <f>'Detailed Budget'!EPN72</f>
        <v>0</v>
      </c>
      <c r="EPC62" s="763">
        <f>'Detailed Budget'!EPO72</f>
        <v>0</v>
      </c>
      <c r="EPD62" s="763">
        <f>'Detailed Budget'!EPP72</f>
        <v>0</v>
      </c>
      <c r="EPE62" s="763">
        <f>'Detailed Budget'!EPQ72</f>
        <v>0</v>
      </c>
      <c r="EPF62" s="763">
        <f>'Detailed Budget'!EPR72</f>
        <v>0</v>
      </c>
      <c r="EPG62" s="763">
        <f>'Detailed Budget'!EPS72</f>
        <v>0</v>
      </c>
      <c r="EPH62" s="763">
        <f>'Detailed Budget'!EPT72</f>
        <v>0</v>
      </c>
      <c r="EPI62" s="763">
        <f>'Detailed Budget'!EPU72</f>
        <v>0</v>
      </c>
      <c r="EPJ62" s="763">
        <f>'Detailed Budget'!EPV72</f>
        <v>0</v>
      </c>
      <c r="EPK62" s="763">
        <f>'Detailed Budget'!EPW72</f>
        <v>0</v>
      </c>
      <c r="EPL62" s="763">
        <f>'Detailed Budget'!EPX72</f>
        <v>0</v>
      </c>
      <c r="EPM62" s="763">
        <f>'Detailed Budget'!EPY72</f>
        <v>0</v>
      </c>
      <c r="EPN62" s="763">
        <f>'Detailed Budget'!EPZ72</f>
        <v>0</v>
      </c>
      <c r="EPO62" s="763">
        <f>'Detailed Budget'!EQA72</f>
        <v>0</v>
      </c>
      <c r="EPP62" s="763">
        <f>'Detailed Budget'!EQB72</f>
        <v>0</v>
      </c>
      <c r="EPQ62" s="763">
        <f>'Detailed Budget'!EQC72</f>
        <v>0</v>
      </c>
      <c r="EPR62" s="763">
        <f>'Detailed Budget'!EQD72</f>
        <v>0</v>
      </c>
      <c r="EPS62" s="763">
        <f>'Detailed Budget'!EQE72</f>
        <v>0</v>
      </c>
      <c r="EPT62" s="763">
        <f>'Detailed Budget'!EQF72</f>
        <v>0</v>
      </c>
      <c r="EPU62" s="763">
        <f>'Detailed Budget'!EQG72</f>
        <v>0</v>
      </c>
      <c r="EPV62" s="763">
        <f>'Detailed Budget'!EQH72</f>
        <v>0</v>
      </c>
      <c r="EPW62" s="763">
        <f>'Detailed Budget'!EQI72</f>
        <v>0</v>
      </c>
      <c r="EPX62" s="763">
        <f>'Detailed Budget'!EQJ72</f>
        <v>0</v>
      </c>
      <c r="EPY62" s="763">
        <f>'Detailed Budget'!EQK72</f>
        <v>0</v>
      </c>
      <c r="EPZ62" s="763">
        <f>'Detailed Budget'!EQL72</f>
        <v>0</v>
      </c>
      <c r="EQA62" s="763">
        <f>'Detailed Budget'!EQM72</f>
        <v>0</v>
      </c>
      <c r="EQB62" s="763">
        <f>'Detailed Budget'!EQN72</f>
        <v>0</v>
      </c>
      <c r="EQC62" s="763">
        <f>'Detailed Budget'!EQO72</f>
        <v>0</v>
      </c>
      <c r="EQD62" s="763">
        <f>'Detailed Budget'!EQP72</f>
        <v>0</v>
      </c>
      <c r="EQE62" s="763">
        <f>'Detailed Budget'!EQQ72</f>
        <v>0</v>
      </c>
      <c r="EQF62" s="763">
        <f>'Detailed Budget'!EQR72</f>
        <v>0</v>
      </c>
      <c r="EQG62" s="763">
        <f>'Detailed Budget'!EQS72</f>
        <v>0</v>
      </c>
      <c r="EQH62" s="763">
        <f>'Detailed Budget'!EQT72</f>
        <v>0</v>
      </c>
      <c r="EQI62" s="763">
        <f>'Detailed Budget'!EQU72</f>
        <v>0</v>
      </c>
      <c r="EQJ62" s="763">
        <f>'Detailed Budget'!EQV72</f>
        <v>0</v>
      </c>
      <c r="EQK62" s="763">
        <f>'Detailed Budget'!EQW72</f>
        <v>0</v>
      </c>
      <c r="EQL62" s="763">
        <f>'Detailed Budget'!EQX72</f>
        <v>0</v>
      </c>
      <c r="EQM62" s="763">
        <f>'Detailed Budget'!EQY72</f>
        <v>0</v>
      </c>
      <c r="EQN62" s="763">
        <f>'Detailed Budget'!EQZ72</f>
        <v>0</v>
      </c>
      <c r="EQO62" s="763">
        <f>'Detailed Budget'!ERA72</f>
        <v>0</v>
      </c>
      <c r="EQP62" s="763">
        <f>'Detailed Budget'!ERB72</f>
        <v>0</v>
      </c>
      <c r="EQQ62" s="763">
        <f>'Detailed Budget'!ERC72</f>
        <v>0</v>
      </c>
      <c r="EQR62" s="763">
        <f>'Detailed Budget'!ERD72</f>
        <v>0</v>
      </c>
      <c r="EQS62" s="763">
        <f>'Detailed Budget'!ERE72</f>
        <v>0</v>
      </c>
      <c r="EQT62" s="763">
        <f>'Detailed Budget'!ERF72</f>
        <v>0</v>
      </c>
      <c r="EQU62" s="763">
        <f>'Detailed Budget'!ERG72</f>
        <v>0</v>
      </c>
      <c r="EQV62" s="763">
        <f>'Detailed Budget'!ERH72</f>
        <v>0</v>
      </c>
      <c r="EQW62" s="763">
        <f>'Detailed Budget'!ERI72</f>
        <v>0</v>
      </c>
      <c r="EQX62" s="763">
        <f>'Detailed Budget'!ERJ72</f>
        <v>0</v>
      </c>
      <c r="EQY62" s="763">
        <f>'Detailed Budget'!ERK72</f>
        <v>0</v>
      </c>
      <c r="EQZ62" s="763">
        <f>'Detailed Budget'!ERL72</f>
        <v>0</v>
      </c>
      <c r="ERA62" s="763">
        <f>'Detailed Budget'!ERM72</f>
        <v>0</v>
      </c>
      <c r="ERB62" s="763">
        <f>'Detailed Budget'!ERN72</f>
        <v>0</v>
      </c>
      <c r="ERC62" s="763">
        <f>'Detailed Budget'!ERO72</f>
        <v>0</v>
      </c>
      <c r="ERD62" s="763">
        <f>'Detailed Budget'!ERP72</f>
        <v>0</v>
      </c>
      <c r="ERE62" s="763">
        <f>'Detailed Budget'!ERQ72</f>
        <v>0</v>
      </c>
      <c r="ERF62" s="763">
        <f>'Detailed Budget'!ERR72</f>
        <v>0</v>
      </c>
      <c r="ERG62" s="763">
        <f>'Detailed Budget'!ERS72</f>
        <v>0</v>
      </c>
      <c r="ERH62" s="763">
        <f>'Detailed Budget'!ERT72</f>
        <v>0</v>
      </c>
      <c r="ERI62" s="763">
        <f>'Detailed Budget'!ERU72</f>
        <v>0</v>
      </c>
      <c r="ERJ62" s="763">
        <f>'Detailed Budget'!ERV72</f>
        <v>0</v>
      </c>
      <c r="ERK62" s="763">
        <f>'Detailed Budget'!ERW72</f>
        <v>0</v>
      </c>
      <c r="ERL62" s="763">
        <f>'Detailed Budget'!ERX72</f>
        <v>0</v>
      </c>
      <c r="ERM62" s="763">
        <f>'Detailed Budget'!ERY72</f>
        <v>0</v>
      </c>
      <c r="ERN62" s="763">
        <f>'Detailed Budget'!ERZ72</f>
        <v>0</v>
      </c>
      <c r="ERO62" s="763">
        <f>'Detailed Budget'!ESA72</f>
        <v>0</v>
      </c>
      <c r="ERP62" s="763">
        <f>'Detailed Budget'!ESB72</f>
        <v>0</v>
      </c>
      <c r="ERQ62" s="763">
        <f>'Detailed Budget'!ESC72</f>
        <v>0</v>
      </c>
      <c r="ERR62" s="763">
        <f>'Detailed Budget'!ESD72</f>
        <v>0</v>
      </c>
      <c r="ERS62" s="763">
        <f>'Detailed Budget'!ESE72</f>
        <v>0</v>
      </c>
      <c r="ERT62" s="763">
        <f>'Detailed Budget'!ESF72</f>
        <v>0</v>
      </c>
      <c r="ERU62" s="763">
        <f>'Detailed Budget'!ESG72</f>
        <v>0</v>
      </c>
      <c r="ERV62" s="763">
        <f>'Detailed Budget'!ESH72</f>
        <v>0</v>
      </c>
      <c r="ERW62" s="763">
        <f>'Detailed Budget'!ESI72</f>
        <v>0</v>
      </c>
      <c r="ERX62" s="763">
        <f>'Detailed Budget'!ESJ72</f>
        <v>0</v>
      </c>
      <c r="ERY62" s="763">
        <f>'Detailed Budget'!ESK72</f>
        <v>0</v>
      </c>
      <c r="ERZ62" s="763">
        <f>'Detailed Budget'!ESL72</f>
        <v>0</v>
      </c>
      <c r="ESA62" s="763">
        <f>'Detailed Budget'!ESM72</f>
        <v>0</v>
      </c>
      <c r="ESB62" s="763">
        <f>'Detailed Budget'!ESN72</f>
        <v>0</v>
      </c>
      <c r="ESC62" s="763">
        <f>'Detailed Budget'!ESO72</f>
        <v>0</v>
      </c>
      <c r="ESD62" s="763">
        <f>'Detailed Budget'!ESP72</f>
        <v>0</v>
      </c>
      <c r="ESE62" s="763">
        <f>'Detailed Budget'!ESQ72</f>
        <v>0</v>
      </c>
      <c r="ESF62" s="763">
        <f>'Detailed Budget'!ESR72</f>
        <v>0</v>
      </c>
      <c r="ESG62" s="763">
        <f>'Detailed Budget'!ESS72</f>
        <v>0</v>
      </c>
      <c r="ESH62" s="763">
        <f>'Detailed Budget'!EST72</f>
        <v>0</v>
      </c>
      <c r="ESI62" s="763">
        <f>'Detailed Budget'!ESU72</f>
        <v>0</v>
      </c>
      <c r="ESJ62" s="763">
        <f>'Detailed Budget'!ESV72</f>
        <v>0</v>
      </c>
      <c r="ESK62" s="763">
        <f>'Detailed Budget'!ESW72</f>
        <v>0</v>
      </c>
      <c r="ESL62" s="763">
        <f>'Detailed Budget'!ESX72</f>
        <v>0</v>
      </c>
      <c r="ESM62" s="763">
        <f>'Detailed Budget'!ESY72</f>
        <v>0</v>
      </c>
      <c r="ESN62" s="763">
        <f>'Detailed Budget'!ESZ72</f>
        <v>0</v>
      </c>
      <c r="ESO62" s="763">
        <f>'Detailed Budget'!ETA72</f>
        <v>0</v>
      </c>
      <c r="ESP62" s="763">
        <f>'Detailed Budget'!ETB72</f>
        <v>0</v>
      </c>
      <c r="ESQ62" s="763">
        <f>'Detailed Budget'!ETC72</f>
        <v>0</v>
      </c>
      <c r="ESR62" s="763">
        <f>'Detailed Budget'!ETD72</f>
        <v>0</v>
      </c>
      <c r="ESS62" s="763">
        <f>'Detailed Budget'!ETE72</f>
        <v>0</v>
      </c>
      <c r="EST62" s="763">
        <f>'Detailed Budget'!ETF72</f>
        <v>0</v>
      </c>
      <c r="ESU62" s="763">
        <f>'Detailed Budget'!ETG72</f>
        <v>0</v>
      </c>
      <c r="ESV62" s="763">
        <f>'Detailed Budget'!ETH72</f>
        <v>0</v>
      </c>
      <c r="ESW62" s="763">
        <f>'Detailed Budget'!ETI72</f>
        <v>0</v>
      </c>
      <c r="ESX62" s="763">
        <f>'Detailed Budget'!ETJ72</f>
        <v>0</v>
      </c>
      <c r="ESY62" s="763">
        <f>'Detailed Budget'!ETK72</f>
        <v>0</v>
      </c>
      <c r="ESZ62" s="763">
        <f>'Detailed Budget'!ETL72</f>
        <v>0</v>
      </c>
      <c r="ETA62" s="763">
        <f>'Detailed Budget'!ETM72</f>
        <v>0</v>
      </c>
      <c r="ETB62" s="763">
        <f>'Detailed Budget'!ETN72</f>
        <v>0</v>
      </c>
      <c r="ETC62" s="763">
        <f>'Detailed Budget'!ETO72</f>
        <v>0</v>
      </c>
      <c r="ETD62" s="763">
        <f>'Detailed Budget'!ETP72</f>
        <v>0</v>
      </c>
      <c r="ETE62" s="763">
        <f>'Detailed Budget'!ETQ72</f>
        <v>0</v>
      </c>
      <c r="ETF62" s="763">
        <f>'Detailed Budget'!ETR72</f>
        <v>0</v>
      </c>
      <c r="ETG62" s="763">
        <f>'Detailed Budget'!ETS72</f>
        <v>0</v>
      </c>
      <c r="ETH62" s="763">
        <f>'Detailed Budget'!ETT72</f>
        <v>0</v>
      </c>
      <c r="ETI62" s="763">
        <f>'Detailed Budget'!ETU72</f>
        <v>0</v>
      </c>
      <c r="ETJ62" s="763">
        <f>'Detailed Budget'!ETV72</f>
        <v>0</v>
      </c>
      <c r="ETK62" s="763">
        <f>'Detailed Budget'!ETW72</f>
        <v>0</v>
      </c>
      <c r="ETL62" s="763">
        <f>'Detailed Budget'!ETX72</f>
        <v>0</v>
      </c>
      <c r="ETM62" s="763">
        <f>'Detailed Budget'!ETY72</f>
        <v>0</v>
      </c>
      <c r="ETN62" s="763">
        <f>'Detailed Budget'!ETZ72</f>
        <v>0</v>
      </c>
      <c r="ETO62" s="763">
        <f>'Detailed Budget'!EUA72</f>
        <v>0</v>
      </c>
      <c r="ETP62" s="763">
        <f>'Detailed Budget'!EUB72</f>
        <v>0</v>
      </c>
      <c r="ETQ62" s="763">
        <f>'Detailed Budget'!EUC72</f>
        <v>0</v>
      </c>
      <c r="ETR62" s="763">
        <f>'Detailed Budget'!EUD72</f>
        <v>0</v>
      </c>
      <c r="ETS62" s="763">
        <f>'Detailed Budget'!EUE72</f>
        <v>0</v>
      </c>
      <c r="ETT62" s="763">
        <f>'Detailed Budget'!EUF72</f>
        <v>0</v>
      </c>
      <c r="ETU62" s="763">
        <f>'Detailed Budget'!EUG72</f>
        <v>0</v>
      </c>
      <c r="ETV62" s="763">
        <f>'Detailed Budget'!EUH72</f>
        <v>0</v>
      </c>
      <c r="ETW62" s="763">
        <f>'Detailed Budget'!EUI72</f>
        <v>0</v>
      </c>
      <c r="ETX62" s="763">
        <f>'Detailed Budget'!EUJ72</f>
        <v>0</v>
      </c>
      <c r="ETY62" s="763">
        <f>'Detailed Budget'!EUK72</f>
        <v>0</v>
      </c>
      <c r="ETZ62" s="763">
        <f>'Detailed Budget'!EUL72</f>
        <v>0</v>
      </c>
      <c r="EUA62" s="763">
        <f>'Detailed Budget'!EUM72</f>
        <v>0</v>
      </c>
      <c r="EUB62" s="763">
        <f>'Detailed Budget'!EUN72</f>
        <v>0</v>
      </c>
      <c r="EUC62" s="763">
        <f>'Detailed Budget'!EUO72</f>
        <v>0</v>
      </c>
      <c r="EUD62" s="763">
        <f>'Detailed Budget'!EUP72</f>
        <v>0</v>
      </c>
      <c r="EUE62" s="763">
        <f>'Detailed Budget'!EUQ72</f>
        <v>0</v>
      </c>
      <c r="EUF62" s="763">
        <f>'Detailed Budget'!EUR72</f>
        <v>0</v>
      </c>
      <c r="EUG62" s="763">
        <f>'Detailed Budget'!EUS72</f>
        <v>0</v>
      </c>
      <c r="EUH62" s="763">
        <f>'Detailed Budget'!EUT72</f>
        <v>0</v>
      </c>
      <c r="EUI62" s="763">
        <f>'Detailed Budget'!EUU72</f>
        <v>0</v>
      </c>
      <c r="EUJ62" s="763">
        <f>'Detailed Budget'!EUV72</f>
        <v>0</v>
      </c>
      <c r="EUK62" s="763">
        <f>'Detailed Budget'!EUW72</f>
        <v>0</v>
      </c>
      <c r="EUL62" s="763">
        <f>'Detailed Budget'!EUX72</f>
        <v>0</v>
      </c>
      <c r="EUM62" s="763">
        <f>'Detailed Budget'!EUY72</f>
        <v>0</v>
      </c>
      <c r="EUN62" s="763">
        <f>'Detailed Budget'!EUZ72</f>
        <v>0</v>
      </c>
      <c r="EUO62" s="763">
        <f>'Detailed Budget'!EVA72</f>
        <v>0</v>
      </c>
      <c r="EUP62" s="763">
        <f>'Detailed Budget'!EVB72</f>
        <v>0</v>
      </c>
      <c r="EUQ62" s="763">
        <f>'Detailed Budget'!EVC72</f>
        <v>0</v>
      </c>
      <c r="EUR62" s="763">
        <f>'Detailed Budget'!EVD72</f>
        <v>0</v>
      </c>
      <c r="EUS62" s="763">
        <f>'Detailed Budget'!EVE72</f>
        <v>0</v>
      </c>
      <c r="EUT62" s="763">
        <f>'Detailed Budget'!EVF72</f>
        <v>0</v>
      </c>
      <c r="EUU62" s="763">
        <f>'Detailed Budget'!EVG72</f>
        <v>0</v>
      </c>
      <c r="EUV62" s="763">
        <f>'Detailed Budget'!EVH72</f>
        <v>0</v>
      </c>
      <c r="EUW62" s="763">
        <f>'Detailed Budget'!EVI72</f>
        <v>0</v>
      </c>
      <c r="EUX62" s="763">
        <f>'Detailed Budget'!EVJ72</f>
        <v>0</v>
      </c>
      <c r="EUY62" s="763">
        <f>'Detailed Budget'!EVK72</f>
        <v>0</v>
      </c>
      <c r="EUZ62" s="763">
        <f>'Detailed Budget'!EVL72</f>
        <v>0</v>
      </c>
      <c r="EVA62" s="763">
        <f>'Detailed Budget'!EVM72</f>
        <v>0</v>
      </c>
      <c r="EVB62" s="763">
        <f>'Detailed Budget'!EVN72</f>
        <v>0</v>
      </c>
      <c r="EVC62" s="763">
        <f>'Detailed Budget'!EVO72</f>
        <v>0</v>
      </c>
      <c r="EVD62" s="763">
        <f>'Detailed Budget'!EVP72</f>
        <v>0</v>
      </c>
      <c r="EVE62" s="763">
        <f>'Detailed Budget'!EVQ72</f>
        <v>0</v>
      </c>
      <c r="EVF62" s="763">
        <f>'Detailed Budget'!EVR72</f>
        <v>0</v>
      </c>
      <c r="EVG62" s="763">
        <f>'Detailed Budget'!EVS72</f>
        <v>0</v>
      </c>
      <c r="EVH62" s="763">
        <f>'Detailed Budget'!EVT72</f>
        <v>0</v>
      </c>
      <c r="EVI62" s="763">
        <f>'Detailed Budget'!EVU72</f>
        <v>0</v>
      </c>
      <c r="EVJ62" s="763">
        <f>'Detailed Budget'!EVV72</f>
        <v>0</v>
      </c>
      <c r="EVK62" s="763">
        <f>'Detailed Budget'!EVW72</f>
        <v>0</v>
      </c>
      <c r="EVL62" s="763">
        <f>'Detailed Budget'!EVX72</f>
        <v>0</v>
      </c>
      <c r="EVM62" s="763">
        <f>'Detailed Budget'!EVY72</f>
        <v>0</v>
      </c>
      <c r="EVN62" s="763">
        <f>'Detailed Budget'!EVZ72</f>
        <v>0</v>
      </c>
      <c r="EVO62" s="763">
        <f>'Detailed Budget'!EWA72</f>
        <v>0</v>
      </c>
      <c r="EVP62" s="763">
        <f>'Detailed Budget'!EWB72</f>
        <v>0</v>
      </c>
      <c r="EVQ62" s="763">
        <f>'Detailed Budget'!EWC72</f>
        <v>0</v>
      </c>
      <c r="EVR62" s="763">
        <f>'Detailed Budget'!EWD72</f>
        <v>0</v>
      </c>
      <c r="EVS62" s="763">
        <f>'Detailed Budget'!EWE72</f>
        <v>0</v>
      </c>
      <c r="EVT62" s="763">
        <f>'Detailed Budget'!EWF72</f>
        <v>0</v>
      </c>
      <c r="EVU62" s="763">
        <f>'Detailed Budget'!EWG72</f>
        <v>0</v>
      </c>
      <c r="EVV62" s="763">
        <f>'Detailed Budget'!EWH72</f>
        <v>0</v>
      </c>
      <c r="EVW62" s="763">
        <f>'Detailed Budget'!EWI72</f>
        <v>0</v>
      </c>
      <c r="EVX62" s="763">
        <f>'Detailed Budget'!EWJ72</f>
        <v>0</v>
      </c>
      <c r="EVY62" s="763">
        <f>'Detailed Budget'!EWK72</f>
        <v>0</v>
      </c>
      <c r="EVZ62" s="763">
        <f>'Detailed Budget'!EWL72</f>
        <v>0</v>
      </c>
      <c r="EWA62" s="763">
        <f>'Detailed Budget'!EWM72</f>
        <v>0</v>
      </c>
      <c r="EWB62" s="763">
        <f>'Detailed Budget'!EWN72</f>
        <v>0</v>
      </c>
      <c r="EWC62" s="763">
        <f>'Detailed Budget'!EWO72</f>
        <v>0</v>
      </c>
      <c r="EWD62" s="763">
        <f>'Detailed Budget'!EWP72</f>
        <v>0</v>
      </c>
      <c r="EWE62" s="763">
        <f>'Detailed Budget'!EWQ72</f>
        <v>0</v>
      </c>
      <c r="EWF62" s="763">
        <f>'Detailed Budget'!EWR72</f>
        <v>0</v>
      </c>
      <c r="EWG62" s="763">
        <f>'Detailed Budget'!EWS72</f>
        <v>0</v>
      </c>
      <c r="EWH62" s="763">
        <f>'Detailed Budget'!EWT72</f>
        <v>0</v>
      </c>
      <c r="EWI62" s="763">
        <f>'Detailed Budget'!EWU72</f>
        <v>0</v>
      </c>
      <c r="EWJ62" s="763">
        <f>'Detailed Budget'!EWV72</f>
        <v>0</v>
      </c>
      <c r="EWK62" s="763">
        <f>'Detailed Budget'!EWW72</f>
        <v>0</v>
      </c>
      <c r="EWL62" s="763">
        <f>'Detailed Budget'!EWX72</f>
        <v>0</v>
      </c>
      <c r="EWM62" s="763">
        <f>'Detailed Budget'!EWY72</f>
        <v>0</v>
      </c>
      <c r="EWN62" s="763">
        <f>'Detailed Budget'!EWZ72</f>
        <v>0</v>
      </c>
      <c r="EWO62" s="763">
        <f>'Detailed Budget'!EXA72</f>
        <v>0</v>
      </c>
      <c r="EWP62" s="763">
        <f>'Detailed Budget'!EXB72</f>
        <v>0</v>
      </c>
      <c r="EWQ62" s="763">
        <f>'Detailed Budget'!EXC72</f>
        <v>0</v>
      </c>
      <c r="EWR62" s="763">
        <f>'Detailed Budget'!EXD72</f>
        <v>0</v>
      </c>
      <c r="EWS62" s="763">
        <f>'Detailed Budget'!EXE72</f>
        <v>0</v>
      </c>
      <c r="EWT62" s="763">
        <f>'Detailed Budget'!EXF72</f>
        <v>0</v>
      </c>
      <c r="EWU62" s="763">
        <f>'Detailed Budget'!EXG72</f>
        <v>0</v>
      </c>
      <c r="EWV62" s="763">
        <f>'Detailed Budget'!EXH72</f>
        <v>0</v>
      </c>
      <c r="EWW62" s="763">
        <f>'Detailed Budget'!EXI72</f>
        <v>0</v>
      </c>
      <c r="EWX62" s="763">
        <f>'Detailed Budget'!EXJ72</f>
        <v>0</v>
      </c>
      <c r="EWY62" s="763">
        <f>'Detailed Budget'!EXK72</f>
        <v>0</v>
      </c>
      <c r="EWZ62" s="763">
        <f>'Detailed Budget'!EXL72</f>
        <v>0</v>
      </c>
      <c r="EXA62" s="763">
        <f>'Detailed Budget'!EXM72</f>
        <v>0</v>
      </c>
      <c r="EXB62" s="763">
        <f>'Detailed Budget'!EXN72</f>
        <v>0</v>
      </c>
      <c r="EXC62" s="763">
        <f>'Detailed Budget'!EXO72</f>
        <v>0</v>
      </c>
      <c r="EXD62" s="763">
        <f>'Detailed Budget'!EXP72</f>
        <v>0</v>
      </c>
      <c r="EXE62" s="763">
        <f>'Detailed Budget'!EXQ72</f>
        <v>0</v>
      </c>
      <c r="EXF62" s="763">
        <f>'Detailed Budget'!EXR72</f>
        <v>0</v>
      </c>
      <c r="EXG62" s="763">
        <f>'Detailed Budget'!EXS72</f>
        <v>0</v>
      </c>
      <c r="EXH62" s="763">
        <f>'Detailed Budget'!EXT72</f>
        <v>0</v>
      </c>
      <c r="EXI62" s="763">
        <f>'Detailed Budget'!EXU72</f>
        <v>0</v>
      </c>
      <c r="EXJ62" s="763">
        <f>'Detailed Budget'!EXV72</f>
        <v>0</v>
      </c>
      <c r="EXK62" s="763">
        <f>'Detailed Budget'!EXW72</f>
        <v>0</v>
      </c>
      <c r="EXL62" s="763">
        <f>'Detailed Budget'!EXX72</f>
        <v>0</v>
      </c>
      <c r="EXM62" s="763">
        <f>'Detailed Budget'!EXY72</f>
        <v>0</v>
      </c>
      <c r="EXN62" s="763">
        <f>'Detailed Budget'!EXZ72</f>
        <v>0</v>
      </c>
      <c r="EXO62" s="763">
        <f>'Detailed Budget'!EYA72</f>
        <v>0</v>
      </c>
      <c r="EXP62" s="763">
        <f>'Detailed Budget'!EYB72</f>
        <v>0</v>
      </c>
      <c r="EXQ62" s="763">
        <f>'Detailed Budget'!EYC72</f>
        <v>0</v>
      </c>
      <c r="EXR62" s="763">
        <f>'Detailed Budget'!EYD72</f>
        <v>0</v>
      </c>
      <c r="EXS62" s="763">
        <f>'Detailed Budget'!EYE72</f>
        <v>0</v>
      </c>
      <c r="EXT62" s="763">
        <f>'Detailed Budget'!EYF72</f>
        <v>0</v>
      </c>
      <c r="EXU62" s="763">
        <f>'Detailed Budget'!EYG72</f>
        <v>0</v>
      </c>
      <c r="EXV62" s="763">
        <f>'Detailed Budget'!EYH72</f>
        <v>0</v>
      </c>
      <c r="EXW62" s="763">
        <f>'Detailed Budget'!EYI72</f>
        <v>0</v>
      </c>
      <c r="EXX62" s="763">
        <f>'Detailed Budget'!EYJ72</f>
        <v>0</v>
      </c>
      <c r="EXY62" s="763">
        <f>'Detailed Budget'!EYK72</f>
        <v>0</v>
      </c>
      <c r="EXZ62" s="763">
        <f>'Detailed Budget'!EYL72</f>
        <v>0</v>
      </c>
      <c r="EYA62" s="763">
        <f>'Detailed Budget'!EYM72</f>
        <v>0</v>
      </c>
      <c r="EYB62" s="763">
        <f>'Detailed Budget'!EYN72</f>
        <v>0</v>
      </c>
      <c r="EYC62" s="763">
        <f>'Detailed Budget'!EYO72</f>
        <v>0</v>
      </c>
      <c r="EYD62" s="763">
        <f>'Detailed Budget'!EYP72</f>
        <v>0</v>
      </c>
      <c r="EYE62" s="763">
        <f>'Detailed Budget'!EYQ72</f>
        <v>0</v>
      </c>
      <c r="EYF62" s="763">
        <f>'Detailed Budget'!EYR72</f>
        <v>0</v>
      </c>
      <c r="EYG62" s="763">
        <f>'Detailed Budget'!EYS72</f>
        <v>0</v>
      </c>
      <c r="EYH62" s="763">
        <f>'Detailed Budget'!EYT72</f>
        <v>0</v>
      </c>
      <c r="EYI62" s="763">
        <f>'Detailed Budget'!EYU72</f>
        <v>0</v>
      </c>
      <c r="EYJ62" s="763">
        <f>'Detailed Budget'!EYV72</f>
        <v>0</v>
      </c>
      <c r="EYK62" s="763">
        <f>'Detailed Budget'!EYW72</f>
        <v>0</v>
      </c>
      <c r="EYL62" s="763">
        <f>'Detailed Budget'!EYX72</f>
        <v>0</v>
      </c>
      <c r="EYM62" s="763">
        <f>'Detailed Budget'!EYY72</f>
        <v>0</v>
      </c>
      <c r="EYN62" s="763">
        <f>'Detailed Budget'!EYZ72</f>
        <v>0</v>
      </c>
      <c r="EYO62" s="763">
        <f>'Detailed Budget'!EZA72</f>
        <v>0</v>
      </c>
      <c r="EYP62" s="763">
        <f>'Detailed Budget'!EZB72</f>
        <v>0</v>
      </c>
      <c r="EYQ62" s="763">
        <f>'Detailed Budget'!EZC72</f>
        <v>0</v>
      </c>
      <c r="EYR62" s="763">
        <f>'Detailed Budget'!EZD72</f>
        <v>0</v>
      </c>
      <c r="EYS62" s="763">
        <f>'Detailed Budget'!EZE72</f>
        <v>0</v>
      </c>
      <c r="EYT62" s="763">
        <f>'Detailed Budget'!EZF72</f>
        <v>0</v>
      </c>
      <c r="EYU62" s="763">
        <f>'Detailed Budget'!EZG72</f>
        <v>0</v>
      </c>
      <c r="EYV62" s="763">
        <f>'Detailed Budget'!EZH72</f>
        <v>0</v>
      </c>
      <c r="EYW62" s="763">
        <f>'Detailed Budget'!EZI72</f>
        <v>0</v>
      </c>
      <c r="EYX62" s="763">
        <f>'Detailed Budget'!EZJ72</f>
        <v>0</v>
      </c>
      <c r="EYY62" s="763">
        <f>'Detailed Budget'!EZK72</f>
        <v>0</v>
      </c>
      <c r="EYZ62" s="763">
        <f>'Detailed Budget'!EZL72</f>
        <v>0</v>
      </c>
      <c r="EZA62" s="763">
        <f>'Detailed Budget'!EZM72</f>
        <v>0</v>
      </c>
      <c r="EZB62" s="763">
        <f>'Detailed Budget'!EZN72</f>
        <v>0</v>
      </c>
      <c r="EZC62" s="763">
        <f>'Detailed Budget'!EZO72</f>
        <v>0</v>
      </c>
      <c r="EZD62" s="763">
        <f>'Detailed Budget'!EZP72</f>
        <v>0</v>
      </c>
      <c r="EZE62" s="763">
        <f>'Detailed Budget'!EZQ72</f>
        <v>0</v>
      </c>
      <c r="EZF62" s="763">
        <f>'Detailed Budget'!EZR72</f>
        <v>0</v>
      </c>
      <c r="EZG62" s="763">
        <f>'Detailed Budget'!EZS72</f>
        <v>0</v>
      </c>
      <c r="EZH62" s="763">
        <f>'Detailed Budget'!EZT72</f>
        <v>0</v>
      </c>
      <c r="EZI62" s="763">
        <f>'Detailed Budget'!EZU72</f>
        <v>0</v>
      </c>
      <c r="EZJ62" s="763">
        <f>'Detailed Budget'!EZV72</f>
        <v>0</v>
      </c>
      <c r="EZK62" s="763">
        <f>'Detailed Budget'!EZW72</f>
        <v>0</v>
      </c>
      <c r="EZL62" s="763">
        <f>'Detailed Budget'!EZX72</f>
        <v>0</v>
      </c>
      <c r="EZM62" s="763">
        <f>'Detailed Budget'!EZY72</f>
        <v>0</v>
      </c>
      <c r="EZN62" s="763">
        <f>'Detailed Budget'!EZZ72</f>
        <v>0</v>
      </c>
      <c r="EZO62" s="763">
        <f>'Detailed Budget'!FAA72</f>
        <v>0</v>
      </c>
      <c r="EZP62" s="763">
        <f>'Detailed Budget'!FAB72</f>
        <v>0</v>
      </c>
      <c r="EZQ62" s="763">
        <f>'Detailed Budget'!FAC72</f>
        <v>0</v>
      </c>
      <c r="EZR62" s="763">
        <f>'Detailed Budget'!FAD72</f>
        <v>0</v>
      </c>
      <c r="EZS62" s="763">
        <f>'Detailed Budget'!FAE72</f>
        <v>0</v>
      </c>
      <c r="EZT62" s="763">
        <f>'Detailed Budget'!FAF72</f>
        <v>0</v>
      </c>
      <c r="EZU62" s="763">
        <f>'Detailed Budget'!FAG72</f>
        <v>0</v>
      </c>
      <c r="EZV62" s="763">
        <f>'Detailed Budget'!FAH72</f>
        <v>0</v>
      </c>
      <c r="EZW62" s="763">
        <f>'Detailed Budget'!FAI72</f>
        <v>0</v>
      </c>
      <c r="EZX62" s="763">
        <f>'Detailed Budget'!FAJ72</f>
        <v>0</v>
      </c>
      <c r="EZY62" s="763">
        <f>'Detailed Budget'!FAK72</f>
        <v>0</v>
      </c>
      <c r="EZZ62" s="763">
        <f>'Detailed Budget'!FAL72</f>
        <v>0</v>
      </c>
      <c r="FAA62" s="763">
        <f>'Detailed Budget'!FAM72</f>
        <v>0</v>
      </c>
      <c r="FAB62" s="763">
        <f>'Detailed Budget'!FAN72</f>
        <v>0</v>
      </c>
      <c r="FAC62" s="763">
        <f>'Detailed Budget'!FAO72</f>
        <v>0</v>
      </c>
      <c r="FAD62" s="763">
        <f>'Detailed Budget'!FAP72</f>
        <v>0</v>
      </c>
      <c r="FAE62" s="763">
        <f>'Detailed Budget'!FAQ72</f>
        <v>0</v>
      </c>
      <c r="FAF62" s="763">
        <f>'Detailed Budget'!FAR72</f>
        <v>0</v>
      </c>
      <c r="FAG62" s="763">
        <f>'Detailed Budget'!FAS72</f>
        <v>0</v>
      </c>
      <c r="FAH62" s="763">
        <f>'Detailed Budget'!FAT72</f>
        <v>0</v>
      </c>
      <c r="FAI62" s="763">
        <f>'Detailed Budget'!FAU72</f>
        <v>0</v>
      </c>
      <c r="FAJ62" s="763">
        <f>'Detailed Budget'!FAV72</f>
        <v>0</v>
      </c>
      <c r="FAK62" s="763">
        <f>'Detailed Budget'!FAW72</f>
        <v>0</v>
      </c>
      <c r="FAL62" s="763">
        <f>'Detailed Budget'!FAX72</f>
        <v>0</v>
      </c>
      <c r="FAM62" s="763">
        <f>'Detailed Budget'!FAY72</f>
        <v>0</v>
      </c>
      <c r="FAN62" s="763">
        <f>'Detailed Budget'!FAZ72</f>
        <v>0</v>
      </c>
      <c r="FAO62" s="763">
        <f>'Detailed Budget'!FBA72</f>
        <v>0</v>
      </c>
      <c r="FAP62" s="763">
        <f>'Detailed Budget'!FBB72</f>
        <v>0</v>
      </c>
      <c r="FAQ62" s="763">
        <f>'Detailed Budget'!FBC72</f>
        <v>0</v>
      </c>
      <c r="FAR62" s="763">
        <f>'Detailed Budget'!FBD72</f>
        <v>0</v>
      </c>
      <c r="FAS62" s="763">
        <f>'Detailed Budget'!FBE72</f>
        <v>0</v>
      </c>
      <c r="FAT62" s="763">
        <f>'Detailed Budget'!FBF72</f>
        <v>0</v>
      </c>
      <c r="FAU62" s="763">
        <f>'Detailed Budget'!FBG72</f>
        <v>0</v>
      </c>
      <c r="FAV62" s="763">
        <f>'Detailed Budget'!FBH72</f>
        <v>0</v>
      </c>
      <c r="FAW62" s="763">
        <f>'Detailed Budget'!FBI72</f>
        <v>0</v>
      </c>
      <c r="FAX62" s="763">
        <f>'Detailed Budget'!FBJ72</f>
        <v>0</v>
      </c>
      <c r="FAY62" s="763">
        <f>'Detailed Budget'!FBK72</f>
        <v>0</v>
      </c>
      <c r="FAZ62" s="763">
        <f>'Detailed Budget'!FBL72</f>
        <v>0</v>
      </c>
      <c r="FBA62" s="763">
        <f>'Detailed Budget'!FBM72</f>
        <v>0</v>
      </c>
      <c r="FBB62" s="763">
        <f>'Detailed Budget'!FBN72</f>
        <v>0</v>
      </c>
      <c r="FBC62" s="763">
        <f>'Detailed Budget'!FBO72</f>
        <v>0</v>
      </c>
      <c r="FBD62" s="763">
        <f>'Detailed Budget'!FBP72</f>
        <v>0</v>
      </c>
      <c r="FBE62" s="763">
        <f>'Detailed Budget'!FBQ72</f>
        <v>0</v>
      </c>
      <c r="FBF62" s="763">
        <f>'Detailed Budget'!FBR72</f>
        <v>0</v>
      </c>
      <c r="FBG62" s="763">
        <f>'Detailed Budget'!FBS72</f>
        <v>0</v>
      </c>
      <c r="FBH62" s="763">
        <f>'Detailed Budget'!FBT72</f>
        <v>0</v>
      </c>
      <c r="FBI62" s="763">
        <f>'Detailed Budget'!FBU72</f>
        <v>0</v>
      </c>
      <c r="FBJ62" s="763">
        <f>'Detailed Budget'!FBV72</f>
        <v>0</v>
      </c>
      <c r="FBK62" s="763">
        <f>'Detailed Budget'!FBW72</f>
        <v>0</v>
      </c>
      <c r="FBL62" s="763">
        <f>'Detailed Budget'!FBX72</f>
        <v>0</v>
      </c>
      <c r="FBM62" s="763">
        <f>'Detailed Budget'!FBY72</f>
        <v>0</v>
      </c>
      <c r="FBN62" s="763">
        <f>'Detailed Budget'!FBZ72</f>
        <v>0</v>
      </c>
      <c r="FBO62" s="763">
        <f>'Detailed Budget'!FCA72</f>
        <v>0</v>
      </c>
      <c r="FBP62" s="763">
        <f>'Detailed Budget'!FCB72</f>
        <v>0</v>
      </c>
      <c r="FBQ62" s="763">
        <f>'Detailed Budget'!FCC72</f>
        <v>0</v>
      </c>
      <c r="FBR62" s="763">
        <f>'Detailed Budget'!FCD72</f>
        <v>0</v>
      </c>
      <c r="FBS62" s="763">
        <f>'Detailed Budget'!FCE72</f>
        <v>0</v>
      </c>
      <c r="FBT62" s="763">
        <f>'Detailed Budget'!FCF72</f>
        <v>0</v>
      </c>
      <c r="FBU62" s="763">
        <f>'Detailed Budget'!FCG72</f>
        <v>0</v>
      </c>
      <c r="FBV62" s="763">
        <f>'Detailed Budget'!FCH72</f>
        <v>0</v>
      </c>
      <c r="FBW62" s="763">
        <f>'Detailed Budget'!FCI72</f>
        <v>0</v>
      </c>
      <c r="FBX62" s="763">
        <f>'Detailed Budget'!FCJ72</f>
        <v>0</v>
      </c>
      <c r="FBY62" s="763">
        <f>'Detailed Budget'!FCK72</f>
        <v>0</v>
      </c>
      <c r="FBZ62" s="763">
        <f>'Detailed Budget'!FCL72</f>
        <v>0</v>
      </c>
      <c r="FCA62" s="763">
        <f>'Detailed Budget'!FCM72</f>
        <v>0</v>
      </c>
      <c r="FCB62" s="763">
        <f>'Detailed Budget'!FCN72</f>
        <v>0</v>
      </c>
      <c r="FCC62" s="763">
        <f>'Detailed Budget'!FCO72</f>
        <v>0</v>
      </c>
      <c r="FCD62" s="763">
        <f>'Detailed Budget'!FCP72</f>
        <v>0</v>
      </c>
      <c r="FCE62" s="763">
        <f>'Detailed Budget'!FCQ72</f>
        <v>0</v>
      </c>
      <c r="FCF62" s="763">
        <f>'Detailed Budget'!FCR72</f>
        <v>0</v>
      </c>
      <c r="FCG62" s="763">
        <f>'Detailed Budget'!FCS72</f>
        <v>0</v>
      </c>
      <c r="FCH62" s="763">
        <f>'Detailed Budget'!FCT72</f>
        <v>0</v>
      </c>
      <c r="FCI62" s="763">
        <f>'Detailed Budget'!FCU72</f>
        <v>0</v>
      </c>
      <c r="FCJ62" s="763">
        <f>'Detailed Budget'!FCV72</f>
        <v>0</v>
      </c>
      <c r="FCK62" s="763">
        <f>'Detailed Budget'!FCW72</f>
        <v>0</v>
      </c>
      <c r="FCL62" s="763">
        <f>'Detailed Budget'!FCX72</f>
        <v>0</v>
      </c>
      <c r="FCM62" s="763">
        <f>'Detailed Budget'!FCY72</f>
        <v>0</v>
      </c>
      <c r="FCN62" s="763">
        <f>'Detailed Budget'!FCZ72</f>
        <v>0</v>
      </c>
      <c r="FCO62" s="763">
        <f>'Detailed Budget'!FDA72</f>
        <v>0</v>
      </c>
      <c r="FCP62" s="763">
        <f>'Detailed Budget'!FDB72</f>
        <v>0</v>
      </c>
      <c r="FCQ62" s="763">
        <f>'Detailed Budget'!FDC72</f>
        <v>0</v>
      </c>
      <c r="FCR62" s="763">
        <f>'Detailed Budget'!FDD72</f>
        <v>0</v>
      </c>
      <c r="FCS62" s="763">
        <f>'Detailed Budget'!FDE72</f>
        <v>0</v>
      </c>
      <c r="FCT62" s="763">
        <f>'Detailed Budget'!FDF72</f>
        <v>0</v>
      </c>
      <c r="FCU62" s="763">
        <f>'Detailed Budget'!FDG72</f>
        <v>0</v>
      </c>
      <c r="FCV62" s="763">
        <f>'Detailed Budget'!FDH72</f>
        <v>0</v>
      </c>
      <c r="FCW62" s="763">
        <f>'Detailed Budget'!FDI72</f>
        <v>0</v>
      </c>
      <c r="FCX62" s="763">
        <f>'Detailed Budget'!FDJ72</f>
        <v>0</v>
      </c>
      <c r="FCY62" s="763">
        <f>'Detailed Budget'!FDK72</f>
        <v>0</v>
      </c>
      <c r="FCZ62" s="763">
        <f>'Detailed Budget'!FDL72</f>
        <v>0</v>
      </c>
      <c r="FDA62" s="763">
        <f>'Detailed Budget'!FDM72</f>
        <v>0</v>
      </c>
      <c r="FDB62" s="763">
        <f>'Detailed Budget'!FDN72</f>
        <v>0</v>
      </c>
      <c r="FDC62" s="763">
        <f>'Detailed Budget'!FDO72</f>
        <v>0</v>
      </c>
      <c r="FDD62" s="763">
        <f>'Detailed Budget'!FDP72</f>
        <v>0</v>
      </c>
      <c r="FDE62" s="763">
        <f>'Detailed Budget'!FDQ72</f>
        <v>0</v>
      </c>
      <c r="FDF62" s="763">
        <f>'Detailed Budget'!FDR72</f>
        <v>0</v>
      </c>
      <c r="FDG62" s="763">
        <f>'Detailed Budget'!FDS72</f>
        <v>0</v>
      </c>
      <c r="FDH62" s="763">
        <f>'Detailed Budget'!FDT72</f>
        <v>0</v>
      </c>
      <c r="FDI62" s="763">
        <f>'Detailed Budget'!FDU72</f>
        <v>0</v>
      </c>
      <c r="FDJ62" s="763">
        <f>'Detailed Budget'!FDV72</f>
        <v>0</v>
      </c>
      <c r="FDK62" s="763">
        <f>'Detailed Budget'!FDW72</f>
        <v>0</v>
      </c>
      <c r="FDL62" s="763">
        <f>'Detailed Budget'!FDX72</f>
        <v>0</v>
      </c>
      <c r="FDM62" s="763">
        <f>'Detailed Budget'!FDY72</f>
        <v>0</v>
      </c>
      <c r="FDN62" s="763">
        <f>'Detailed Budget'!FDZ72</f>
        <v>0</v>
      </c>
      <c r="FDO62" s="763">
        <f>'Detailed Budget'!FEA72</f>
        <v>0</v>
      </c>
      <c r="FDP62" s="763">
        <f>'Detailed Budget'!FEB72</f>
        <v>0</v>
      </c>
      <c r="FDQ62" s="763">
        <f>'Detailed Budget'!FEC72</f>
        <v>0</v>
      </c>
      <c r="FDR62" s="763">
        <f>'Detailed Budget'!FED72</f>
        <v>0</v>
      </c>
      <c r="FDS62" s="763">
        <f>'Detailed Budget'!FEE72</f>
        <v>0</v>
      </c>
      <c r="FDT62" s="763">
        <f>'Detailed Budget'!FEF72</f>
        <v>0</v>
      </c>
      <c r="FDU62" s="763">
        <f>'Detailed Budget'!FEG72</f>
        <v>0</v>
      </c>
      <c r="FDV62" s="763">
        <f>'Detailed Budget'!FEH72</f>
        <v>0</v>
      </c>
      <c r="FDW62" s="763">
        <f>'Detailed Budget'!FEI72</f>
        <v>0</v>
      </c>
      <c r="FDX62" s="763">
        <f>'Detailed Budget'!FEJ72</f>
        <v>0</v>
      </c>
      <c r="FDY62" s="763">
        <f>'Detailed Budget'!FEK72</f>
        <v>0</v>
      </c>
      <c r="FDZ62" s="763">
        <f>'Detailed Budget'!FEL72</f>
        <v>0</v>
      </c>
      <c r="FEA62" s="763">
        <f>'Detailed Budget'!FEM72</f>
        <v>0</v>
      </c>
      <c r="FEB62" s="763">
        <f>'Detailed Budget'!FEN72</f>
        <v>0</v>
      </c>
      <c r="FEC62" s="763">
        <f>'Detailed Budget'!FEO72</f>
        <v>0</v>
      </c>
      <c r="FED62" s="763">
        <f>'Detailed Budget'!FEP72</f>
        <v>0</v>
      </c>
      <c r="FEE62" s="763">
        <f>'Detailed Budget'!FEQ72</f>
        <v>0</v>
      </c>
      <c r="FEF62" s="763">
        <f>'Detailed Budget'!FER72</f>
        <v>0</v>
      </c>
      <c r="FEG62" s="763">
        <f>'Detailed Budget'!FES72</f>
        <v>0</v>
      </c>
      <c r="FEH62" s="763">
        <f>'Detailed Budget'!FET72</f>
        <v>0</v>
      </c>
      <c r="FEI62" s="763">
        <f>'Detailed Budget'!FEU72</f>
        <v>0</v>
      </c>
      <c r="FEJ62" s="763">
        <f>'Detailed Budget'!FEV72</f>
        <v>0</v>
      </c>
      <c r="FEK62" s="763">
        <f>'Detailed Budget'!FEW72</f>
        <v>0</v>
      </c>
      <c r="FEL62" s="763">
        <f>'Detailed Budget'!FEX72</f>
        <v>0</v>
      </c>
      <c r="FEM62" s="763">
        <f>'Detailed Budget'!FEY72</f>
        <v>0</v>
      </c>
      <c r="FEN62" s="763">
        <f>'Detailed Budget'!FEZ72</f>
        <v>0</v>
      </c>
      <c r="FEO62" s="763">
        <f>'Detailed Budget'!FFA72</f>
        <v>0</v>
      </c>
      <c r="FEP62" s="763">
        <f>'Detailed Budget'!FFB72</f>
        <v>0</v>
      </c>
      <c r="FEQ62" s="763">
        <f>'Detailed Budget'!FFC72</f>
        <v>0</v>
      </c>
      <c r="FER62" s="763">
        <f>'Detailed Budget'!FFD72</f>
        <v>0</v>
      </c>
      <c r="FES62" s="763">
        <f>'Detailed Budget'!FFE72</f>
        <v>0</v>
      </c>
      <c r="FET62" s="763">
        <f>'Detailed Budget'!FFF72</f>
        <v>0</v>
      </c>
      <c r="FEU62" s="763">
        <f>'Detailed Budget'!FFG72</f>
        <v>0</v>
      </c>
      <c r="FEV62" s="763">
        <f>'Detailed Budget'!FFH72</f>
        <v>0</v>
      </c>
      <c r="FEW62" s="763">
        <f>'Detailed Budget'!FFI72</f>
        <v>0</v>
      </c>
      <c r="FEX62" s="763">
        <f>'Detailed Budget'!FFJ72</f>
        <v>0</v>
      </c>
      <c r="FEY62" s="763">
        <f>'Detailed Budget'!FFK72</f>
        <v>0</v>
      </c>
      <c r="FEZ62" s="763">
        <f>'Detailed Budget'!FFL72</f>
        <v>0</v>
      </c>
      <c r="FFA62" s="763">
        <f>'Detailed Budget'!FFM72</f>
        <v>0</v>
      </c>
      <c r="FFB62" s="763">
        <f>'Detailed Budget'!FFN72</f>
        <v>0</v>
      </c>
      <c r="FFC62" s="763">
        <f>'Detailed Budget'!FFO72</f>
        <v>0</v>
      </c>
      <c r="FFD62" s="763">
        <f>'Detailed Budget'!FFP72</f>
        <v>0</v>
      </c>
      <c r="FFE62" s="763">
        <f>'Detailed Budget'!FFQ72</f>
        <v>0</v>
      </c>
      <c r="FFF62" s="763">
        <f>'Detailed Budget'!FFR72</f>
        <v>0</v>
      </c>
      <c r="FFG62" s="763">
        <f>'Detailed Budget'!FFS72</f>
        <v>0</v>
      </c>
      <c r="FFH62" s="763">
        <f>'Detailed Budget'!FFT72</f>
        <v>0</v>
      </c>
      <c r="FFI62" s="763">
        <f>'Detailed Budget'!FFU72</f>
        <v>0</v>
      </c>
      <c r="FFJ62" s="763">
        <f>'Detailed Budget'!FFV72</f>
        <v>0</v>
      </c>
      <c r="FFK62" s="763">
        <f>'Detailed Budget'!FFW72</f>
        <v>0</v>
      </c>
      <c r="FFL62" s="763">
        <f>'Detailed Budget'!FFX72</f>
        <v>0</v>
      </c>
      <c r="FFM62" s="763">
        <f>'Detailed Budget'!FFY72</f>
        <v>0</v>
      </c>
      <c r="FFN62" s="763">
        <f>'Detailed Budget'!FFZ72</f>
        <v>0</v>
      </c>
      <c r="FFO62" s="763">
        <f>'Detailed Budget'!FGA72</f>
        <v>0</v>
      </c>
      <c r="FFP62" s="763">
        <f>'Detailed Budget'!FGB72</f>
        <v>0</v>
      </c>
      <c r="FFQ62" s="763">
        <f>'Detailed Budget'!FGC72</f>
        <v>0</v>
      </c>
      <c r="FFR62" s="763">
        <f>'Detailed Budget'!FGD72</f>
        <v>0</v>
      </c>
      <c r="FFS62" s="763">
        <f>'Detailed Budget'!FGE72</f>
        <v>0</v>
      </c>
      <c r="FFT62" s="763">
        <f>'Detailed Budget'!FGF72</f>
        <v>0</v>
      </c>
      <c r="FFU62" s="763">
        <f>'Detailed Budget'!FGG72</f>
        <v>0</v>
      </c>
      <c r="FFV62" s="763">
        <f>'Detailed Budget'!FGH72</f>
        <v>0</v>
      </c>
      <c r="FFW62" s="763">
        <f>'Detailed Budget'!FGI72</f>
        <v>0</v>
      </c>
      <c r="FFX62" s="763">
        <f>'Detailed Budget'!FGJ72</f>
        <v>0</v>
      </c>
      <c r="FFY62" s="763">
        <f>'Detailed Budget'!FGK72</f>
        <v>0</v>
      </c>
      <c r="FFZ62" s="763">
        <f>'Detailed Budget'!FGL72</f>
        <v>0</v>
      </c>
      <c r="FGA62" s="763">
        <f>'Detailed Budget'!FGM72</f>
        <v>0</v>
      </c>
      <c r="FGB62" s="763">
        <f>'Detailed Budget'!FGN72</f>
        <v>0</v>
      </c>
      <c r="FGC62" s="763">
        <f>'Detailed Budget'!FGO72</f>
        <v>0</v>
      </c>
      <c r="FGD62" s="763">
        <f>'Detailed Budget'!FGP72</f>
        <v>0</v>
      </c>
      <c r="FGE62" s="763">
        <f>'Detailed Budget'!FGQ72</f>
        <v>0</v>
      </c>
      <c r="FGF62" s="763">
        <f>'Detailed Budget'!FGR72</f>
        <v>0</v>
      </c>
      <c r="FGG62" s="763">
        <f>'Detailed Budget'!FGS72</f>
        <v>0</v>
      </c>
      <c r="FGH62" s="763">
        <f>'Detailed Budget'!FGT72</f>
        <v>0</v>
      </c>
      <c r="FGI62" s="763">
        <f>'Detailed Budget'!FGU72</f>
        <v>0</v>
      </c>
      <c r="FGJ62" s="763">
        <f>'Detailed Budget'!FGV72</f>
        <v>0</v>
      </c>
      <c r="FGK62" s="763">
        <f>'Detailed Budget'!FGW72</f>
        <v>0</v>
      </c>
      <c r="FGL62" s="763">
        <f>'Detailed Budget'!FGX72</f>
        <v>0</v>
      </c>
      <c r="FGM62" s="763">
        <f>'Detailed Budget'!FGY72</f>
        <v>0</v>
      </c>
      <c r="FGN62" s="763">
        <f>'Detailed Budget'!FGZ72</f>
        <v>0</v>
      </c>
      <c r="FGO62" s="763">
        <f>'Detailed Budget'!FHA72</f>
        <v>0</v>
      </c>
      <c r="FGP62" s="763">
        <f>'Detailed Budget'!FHB72</f>
        <v>0</v>
      </c>
      <c r="FGQ62" s="763">
        <f>'Detailed Budget'!FHC72</f>
        <v>0</v>
      </c>
      <c r="FGR62" s="763">
        <f>'Detailed Budget'!FHD72</f>
        <v>0</v>
      </c>
      <c r="FGS62" s="763">
        <f>'Detailed Budget'!FHE72</f>
        <v>0</v>
      </c>
      <c r="FGT62" s="763">
        <f>'Detailed Budget'!FHF72</f>
        <v>0</v>
      </c>
      <c r="FGU62" s="763">
        <f>'Detailed Budget'!FHG72</f>
        <v>0</v>
      </c>
      <c r="FGV62" s="763">
        <f>'Detailed Budget'!FHH72</f>
        <v>0</v>
      </c>
      <c r="FGW62" s="763">
        <f>'Detailed Budget'!FHI72</f>
        <v>0</v>
      </c>
      <c r="FGX62" s="763">
        <f>'Detailed Budget'!FHJ72</f>
        <v>0</v>
      </c>
      <c r="FGY62" s="763">
        <f>'Detailed Budget'!FHK72</f>
        <v>0</v>
      </c>
      <c r="FGZ62" s="763">
        <f>'Detailed Budget'!FHL72</f>
        <v>0</v>
      </c>
      <c r="FHA62" s="763">
        <f>'Detailed Budget'!FHM72</f>
        <v>0</v>
      </c>
      <c r="FHB62" s="763">
        <f>'Detailed Budget'!FHN72</f>
        <v>0</v>
      </c>
      <c r="FHC62" s="763">
        <f>'Detailed Budget'!FHO72</f>
        <v>0</v>
      </c>
      <c r="FHD62" s="763">
        <f>'Detailed Budget'!FHP72</f>
        <v>0</v>
      </c>
      <c r="FHE62" s="763">
        <f>'Detailed Budget'!FHQ72</f>
        <v>0</v>
      </c>
      <c r="FHF62" s="763">
        <f>'Detailed Budget'!FHR72</f>
        <v>0</v>
      </c>
      <c r="FHG62" s="763">
        <f>'Detailed Budget'!FHS72</f>
        <v>0</v>
      </c>
      <c r="FHH62" s="763">
        <f>'Detailed Budget'!FHT72</f>
        <v>0</v>
      </c>
      <c r="FHI62" s="763">
        <f>'Detailed Budget'!FHU72</f>
        <v>0</v>
      </c>
      <c r="FHJ62" s="763">
        <f>'Detailed Budget'!FHV72</f>
        <v>0</v>
      </c>
      <c r="FHK62" s="763">
        <f>'Detailed Budget'!FHW72</f>
        <v>0</v>
      </c>
      <c r="FHL62" s="763">
        <f>'Detailed Budget'!FHX72</f>
        <v>0</v>
      </c>
      <c r="FHM62" s="763">
        <f>'Detailed Budget'!FHY72</f>
        <v>0</v>
      </c>
      <c r="FHN62" s="763">
        <f>'Detailed Budget'!FHZ72</f>
        <v>0</v>
      </c>
      <c r="FHO62" s="763">
        <f>'Detailed Budget'!FIA72</f>
        <v>0</v>
      </c>
      <c r="FHP62" s="763">
        <f>'Detailed Budget'!FIB72</f>
        <v>0</v>
      </c>
      <c r="FHQ62" s="763">
        <f>'Detailed Budget'!FIC72</f>
        <v>0</v>
      </c>
      <c r="FHR62" s="763">
        <f>'Detailed Budget'!FID72</f>
        <v>0</v>
      </c>
      <c r="FHS62" s="763">
        <f>'Detailed Budget'!FIE72</f>
        <v>0</v>
      </c>
      <c r="FHT62" s="763">
        <f>'Detailed Budget'!FIF72</f>
        <v>0</v>
      </c>
      <c r="FHU62" s="763">
        <f>'Detailed Budget'!FIG72</f>
        <v>0</v>
      </c>
      <c r="FHV62" s="763">
        <f>'Detailed Budget'!FIH72</f>
        <v>0</v>
      </c>
      <c r="FHW62" s="763">
        <f>'Detailed Budget'!FII72</f>
        <v>0</v>
      </c>
      <c r="FHX62" s="763">
        <f>'Detailed Budget'!FIJ72</f>
        <v>0</v>
      </c>
      <c r="FHY62" s="763">
        <f>'Detailed Budget'!FIK72</f>
        <v>0</v>
      </c>
      <c r="FHZ62" s="763">
        <f>'Detailed Budget'!FIL72</f>
        <v>0</v>
      </c>
      <c r="FIA62" s="763">
        <f>'Detailed Budget'!FIM72</f>
        <v>0</v>
      </c>
      <c r="FIB62" s="763">
        <f>'Detailed Budget'!FIN72</f>
        <v>0</v>
      </c>
      <c r="FIC62" s="763">
        <f>'Detailed Budget'!FIO72</f>
        <v>0</v>
      </c>
      <c r="FID62" s="763">
        <f>'Detailed Budget'!FIP72</f>
        <v>0</v>
      </c>
      <c r="FIE62" s="763">
        <f>'Detailed Budget'!FIQ72</f>
        <v>0</v>
      </c>
      <c r="FIF62" s="763">
        <f>'Detailed Budget'!FIR72</f>
        <v>0</v>
      </c>
      <c r="FIG62" s="763">
        <f>'Detailed Budget'!FIS72</f>
        <v>0</v>
      </c>
      <c r="FIH62" s="763">
        <f>'Detailed Budget'!FIT72</f>
        <v>0</v>
      </c>
      <c r="FII62" s="763">
        <f>'Detailed Budget'!FIU72</f>
        <v>0</v>
      </c>
      <c r="FIJ62" s="763">
        <f>'Detailed Budget'!FIV72</f>
        <v>0</v>
      </c>
      <c r="FIK62" s="763">
        <f>'Detailed Budget'!FIW72</f>
        <v>0</v>
      </c>
      <c r="FIL62" s="763">
        <f>'Detailed Budget'!FIX72</f>
        <v>0</v>
      </c>
      <c r="FIM62" s="763">
        <f>'Detailed Budget'!FIY72</f>
        <v>0</v>
      </c>
      <c r="FIN62" s="763">
        <f>'Detailed Budget'!FIZ72</f>
        <v>0</v>
      </c>
      <c r="FIO62" s="763">
        <f>'Detailed Budget'!FJA72</f>
        <v>0</v>
      </c>
      <c r="FIP62" s="763">
        <f>'Detailed Budget'!FJB72</f>
        <v>0</v>
      </c>
      <c r="FIQ62" s="763">
        <f>'Detailed Budget'!FJC72</f>
        <v>0</v>
      </c>
      <c r="FIR62" s="763">
        <f>'Detailed Budget'!FJD72</f>
        <v>0</v>
      </c>
      <c r="FIS62" s="763">
        <f>'Detailed Budget'!FJE72</f>
        <v>0</v>
      </c>
      <c r="FIT62" s="763">
        <f>'Detailed Budget'!FJF72</f>
        <v>0</v>
      </c>
      <c r="FIU62" s="763">
        <f>'Detailed Budget'!FJG72</f>
        <v>0</v>
      </c>
      <c r="FIV62" s="763">
        <f>'Detailed Budget'!FJH72</f>
        <v>0</v>
      </c>
      <c r="FIW62" s="763">
        <f>'Detailed Budget'!FJI72</f>
        <v>0</v>
      </c>
      <c r="FIX62" s="763">
        <f>'Detailed Budget'!FJJ72</f>
        <v>0</v>
      </c>
      <c r="FIY62" s="763">
        <f>'Detailed Budget'!FJK72</f>
        <v>0</v>
      </c>
      <c r="FIZ62" s="763">
        <f>'Detailed Budget'!FJL72</f>
        <v>0</v>
      </c>
      <c r="FJA62" s="763">
        <f>'Detailed Budget'!FJM72</f>
        <v>0</v>
      </c>
      <c r="FJB62" s="763">
        <f>'Detailed Budget'!FJN72</f>
        <v>0</v>
      </c>
      <c r="FJC62" s="763">
        <f>'Detailed Budget'!FJO72</f>
        <v>0</v>
      </c>
      <c r="FJD62" s="763">
        <f>'Detailed Budget'!FJP72</f>
        <v>0</v>
      </c>
      <c r="FJE62" s="763">
        <f>'Detailed Budget'!FJQ72</f>
        <v>0</v>
      </c>
      <c r="FJF62" s="763">
        <f>'Detailed Budget'!FJR72</f>
        <v>0</v>
      </c>
      <c r="FJG62" s="763">
        <f>'Detailed Budget'!FJS72</f>
        <v>0</v>
      </c>
      <c r="FJH62" s="763">
        <f>'Detailed Budget'!FJT72</f>
        <v>0</v>
      </c>
      <c r="FJI62" s="763">
        <f>'Detailed Budget'!FJU72</f>
        <v>0</v>
      </c>
      <c r="FJJ62" s="763">
        <f>'Detailed Budget'!FJV72</f>
        <v>0</v>
      </c>
      <c r="FJK62" s="763">
        <f>'Detailed Budget'!FJW72</f>
        <v>0</v>
      </c>
      <c r="FJL62" s="763">
        <f>'Detailed Budget'!FJX72</f>
        <v>0</v>
      </c>
      <c r="FJM62" s="763">
        <f>'Detailed Budget'!FJY72</f>
        <v>0</v>
      </c>
      <c r="FJN62" s="763">
        <f>'Detailed Budget'!FJZ72</f>
        <v>0</v>
      </c>
      <c r="FJO62" s="763">
        <f>'Detailed Budget'!FKA72</f>
        <v>0</v>
      </c>
      <c r="FJP62" s="763">
        <f>'Detailed Budget'!FKB72</f>
        <v>0</v>
      </c>
      <c r="FJQ62" s="763">
        <f>'Detailed Budget'!FKC72</f>
        <v>0</v>
      </c>
      <c r="FJR62" s="763">
        <f>'Detailed Budget'!FKD72</f>
        <v>0</v>
      </c>
      <c r="FJS62" s="763">
        <f>'Detailed Budget'!FKE72</f>
        <v>0</v>
      </c>
      <c r="FJT62" s="763">
        <f>'Detailed Budget'!FKF72</f>
        <v>0</v>
      </c>
      <c r="FJU62" s="763">
        <f>'Detailed Budget'!FKG72</f>
        <v>0</v>
      </c>
      <c r="FJV62" s="763">
        <f>'Detailed Budget'!FKH72</f>
        <v>0</v>
      </c>
      <c r="FJW62" s="763">
        <f>'Detailed Budget'!FKI72</f>
        <v>0</v>
      </c>
      <c r="FJX62" s="763">
        <f>'Detailed Budget'!FKJ72</f>
        <v>0</v>
      </c>
      <c r="FJY62" s="763">
        <f>'Detailed Budget'!FKK72</f>
        <v>0</v>
      </c>
      <c r="FJZ62" s="763">
        <f>'Detailed Budget'!FKL72</f>
        <v>0</v>
      </c>
      <c r="FKA62" s="763">
        <f>'Detailed Budget'!FKM72</f>
        <v>0</v>
      </c>
      <c r="FKB62" s="763">
        <f>'Detailed Budget'!FKN72</f>
        <v>0</v>
      </c>
      <c r="FKC62" s="763">
        <f>'Detailed Budget'!FKO72</f>
        <v>0</v>
      </c>
      <c r="FKD62" s="763">
        <f>'Detailed Budget'!FKP72</f>
        <v>0</v>
      </c>
      <c r="FKE62" s="763">
        <f>'Detailed Budget'!FKQ72</f>
        <v>0</v>
      </c>
      <c r="FKF62" s="763">
        <f>'Detailed Budget'!FKR72</f>
        <v>0</v>
      </c>
      <c r="FKG62" s="763">
        <f>'Detailed Budget'!FKS72</f>
        <v>0</v>
      </c>
      <c r="FKH62" s="763">
        <f>'Detailed Budget'!FKT72</f>
        <v>0</v>
      </c>
      <c r="FKI62" s="763">
        <f>'Detailed Budget'!FKU72</f>
        <v>0</v>
      </c>
      <c r="FKJ62" s="763">
        <f>'Detailed Budget'!FKV72</f>
        <v>0</v>
      </c>
      <c r="FKK62" s="763">
        <f>'Detailed Budget'!FKW72</f>
        <v>0</v>
      </c>
      <c r="FKL62" s="763">
        <f>'Detailed Budget'!FKX72</f>
        <v>0</v>
      </c>
      <c r="FKM62" s="763">
        <f>'Detailed Budget'!FKY72</f>
        <v>0</v>
      </c>
      <c r="FKN62" s="763">
        <f>'Detailed Budget'!FKZ72</f>
        <v>0</v>
      </c>
      <c r="FKO62" s="763">
        <f>'Detailed Budget'!FLA72</f>
        <v>0</v>
      </c>
      <c r="FKP62" s="763">
        <f>'Detailed Budget'!FLB72</f>
        <v>0</v>
      </c>
      <c r="FKQ62" s="763">
        <f>'Detailed Budget'!FLC72</f>
        <v>0</v>
      </c>
      <c r="FKR62" s="763">
        <f>'Detailed Budget'!FLD72</f>
        <v>0</v>
      </c>
      <c r="FKS62" s="763">
        <f>'Detailed Budget'!FLE72</f>
        <v>0</v>
      </c>
      <c r="FKT62" s="763">
        <f>'Detailed Budget'!FLF72</f>
        <v>0</v>
      </c>
      <c r="FKU62" s="763">
        <f>'Detailed Budget'!FLG72</f>
        <v>0</v>
      </c>
      <c r="FKV62" s="763">
        <f>'Detailed Budget'!FLH72</f>
        <v>0</v>
      </c>
      <c r="FKW62" s="763">
        <f>'Detailed Budget'!FLI72</f>
        <v>0</v>
      </c>
      <c r="FKX62" s="763">
        <f>'Detailed Budget'!FLJ72</f>
        <v>0</v>
      </c>
      <c r="FKY62" s="763">
        <f>'Detailed Budget'!FLK72</f>
        <v>0</v>
      </c>
      <c r="FKZ62" s="763">
        <f>'Detailed Budget'!FLL72</f>
        <v>0</v>
      </c>
      <c r="FLA62" s="763">
        <f>'Detailed Budget'!FLM72</f>
        <v>0</v>
      </c>
      <c r="FLB62" s="763">
        <f>'Detailed Budget'!FLN72</f>
        <v>0</v>
      </c>
      <c r="FLC62" s="763">
        <f>'Detailed Budget'!FLO72</f>
        <v>0</v>
      </c>
      <c r="FLD62" s="763">
        <f>'Detailed Budget'!FLP72</f>
        <v>0</v>
      </c>
      <c r="FLE62" s="763">
        <f>'Detailed Budget'!FLQ72</f>
        <v>0</v>
      </c>
      <c r="FLF62" s="763">
        <f>'Detailed Budget'!FLR72</f>
        <v>0</v>
      </c>
      <c r="FLG62" s="763">
        <f>'Detailed Budget'!FLS72</f>
        <v>0</v>
      </c>
      <c r="FLH62" s="763">
        <f>'Detailed Budget'!FLT72</f>
        <v>0</v>
      </c>
      <c r="FLI62" s="763">
        <f>'Detailed Budget'!FLU72</f>
        <v>0</v>
      </c>
      <c r="FLJ62" s="763">
        <f>'Detailed Budget'!FLV72</f>
        <v>0</v>
      </c>
      <c r="FLK62" s="763">
        <f>'Detailed Budget'!FLW72</f>
        <v>0</v>
      </c>
      <c r="FLL62" s="763">
        <f>'Detailed Budget'!FLX72</f>
        <v>0</v>
      </c>
      <c r="FLM62" s="763">
        <f>'Detailed Budget'!FLY72</f>
        <v>0</v>
      </c>
      <c r="FLN62" s="763">
        <f>'Detailed Budget'!FLZ72</f>
        <v>0</v>
      </c>
      <c r="FLO62" s="763">
        <f>'Detailed Budget'!FMA72</f>
        <v>0</v>
      </c>
      <c r="FLP62" s="763">
        <f>'Detailed Budget'!FMB72</f>
        <v>0</v>
      </c>
      <c r="FLQ62" s="763">
        <f>'Detailed Budget'!FMC72</f>
        <v>0</v>
      </c>
      <c r="FLR62" s="763">
        <f>'Detailed Budget'!FMD72</f>
        <v>0</v>
      </c>
      <c r="FLS62" s="763">
        <f>'Detailed Budget'!FME72</f>
        <v>0</v>
      </c>
      <c r="FLT62" s="763">
        <f>'Detailed Budget'!FMF72</f>
        <v>0</v>
      </c>
      <c r="FLU62" s="763">
        <f>'Detailed Budget'!FMG72</f>
        <v>0</v>
      </c>
      <c r="FLV62" s="763">
        <f>'Detailed Budget'!FMH72</f>
        <v>0</v>
      </c>
      <c r="FLW62" s="763">
        <f>'Detailed Budget'!FMI72</f>
        <v>0</v>
      </c>
      <c r="FLX62" s="763">
        <f>'Detailed Budget'!FMJ72</f>
        <v>0</v>
      </c>
      <c r="FLY62" s="763">
        <f>'Detailed Budget'!FMK72</f>
        <v>0</v>
      </c>
      <c r="FLZ62" s="763">
        <f>'Detailed Budget'!FML72</f>
        <v>0</v>
      </c>
      <c r="FMA62" s="763">
        <f>'Detailed Budget'!FMM72</f>
        <v>0</v>
      </c>
      <c r="FMB62" s="763">
        <f>'Detailed Budget'!FMN72</f>
        <v>0</v>
      </c>
      <c r="FMC62" s="763">
        <f>'Detailed Budget'!FMO72</f>
        <v>0</v>
      </c>
      <c r="FMD62" s="763">
        <f>'Detailed Budget'!FMP72</f>
        <v>0</v>
      </c>
      <c r="FME62" s="763">
        <f>'Detailed Budget'!FMQ72</f>
        <v>0</v>
      </c>
      <c r="FMF62" s="763">
        <f>'Detailed Budget'!FMR72</f>
        <v>0</v>
      </c>
      <c r="FMG62" s="763">
        <f>'Detailed Budget'!FMS72</f>
        <v>0</v>
      </c>
      <c r="FMH62" s="763">
        <f>'Detailed Budget'!FMT72</f>
        <v>0</v>
      </c>
      <c r="FMI62" s="763">
        <f>'Detailed Budget'!FMU72</f>
        <v>0</v>
      </c>
      <c r="FMJ62" s="763">
        <f>'Detailed Budget'!FMV72</f>
        <v>0</v>
      </c>
      <c r="FMK62" s="763">
        <f>'Detailed Budget'!FMW72</f>
        <v>0</v>
      </c>
      <c r="FML62" s="763">
        <f>'Detailed Budget'!FMX72</f>
        <v>0</v>
      </c>
      <c r="FMM62" s="763">
        <f>'Detailed Budget'!FMY72</f>
        <v>0</v>
      </c>
      <c r="FMN62" s="763">
        <f>'Detailed Budget'!FMZ72</f>
        <v>0</v>
      </c>
      <c r="FMO62" s="763">
        <f>'Detailed Budget'!FNA72</f>
        <v>0</v>
      </c>
      <c r="FMP62" s="763">
        <f>'Detailed Budget'!FNB72</f>
        <v>0</v>
      </c>
      <c r="FMQ62" s="763">
        <f>'Detailed Budget'!FNC72</f>
        <v>0</v>
      </c>
      <c r="FMR62" s="763">
        <f>'Detailed Budget'!FND72</f>
        <v>0</v>
      </c>
      <c r="FMS62" s="763">
        <f>'Detailed Budget'!FNE72</f>
        <v>0</v>
      </c>
      <c r="FMT62" s="763">
        <f>'Detailed Budget'!FNF72</f>
        <v>0</v>
      </c>
      <c r="FMU62" s="763">
        <f>'Detailed Budget'!FNG72</f>
        <v>0</v>
      </c>
      <c r="FMV62" s="763">
        <f>'Detailed Budget'!FNH72</f>
        <v>0</v>
      </c>
      <c r="FMW62" s="763">
        <f>'Detailed Budget'!FNI72</f>
        <v>0</v>
      </c>
      <c r="FMX62" s="763">
        <f>'Detailed Budget'!FNJ72</f>
        <v>0</v>
      </c>
      <c r="FMY62" s="763">
        <f>'Detailed Budget'!FNK72</f>
        <v>0</v>
      </c>
      <c r="FMZ62" s="763">
        <f>'Detailed Budget'!FNL72</f>
        <v>0</v>
      </c>
      <c r="FNA62" s="763">
        <f>'Detailed Budget'!FNM72</f>
        <v>0</v>
      </c>
      <c r="FNB62" s="763">
        <f>'Detailed Budget'!FNN72</f>
        <v>0</v>
      </c>
      <c r="FNC62" s="763">
        <f>'Detailed Budget'!FNO72</f>
        <v>0</v>
      </c>
      <c r="FND62" s="763">
        <f>'Detailed Budget'!FNP72</f>
        <v>0</v>
      </c>
      <c r="FNE62" s="763">
        <f>'Detailed Budget'!FNQ72</f>
        <v>0</v>
      </c>
      <c r="FNF62" s="763">
        <f>'Detailed Budget'!FNR72</f>
        <v>0</v>
      </c>
      <c r="FNG62" s="763">
        <f>'Detailed Budget'!FNS72</f>
        <v>0</v>
      </c>
      <c r="FNH62" s="763">
        <f>'Detailed Budget'!FNT72</f>
        <v>0</v>
      </c>
      <c r="FNI62" s="763">
        <f>'Detailed Budget'!FNU72</f>
        <v>0</v>
      </c>
      <c r="FNJ62" s="763">
        <f>'Detailed Budget'!FNV72</f>
        <v>0</v>
      </c>
      <c r="FNK62" s="763">
        <f>'Detailed Budget'!FNW72</f>
        <v>0</v>
      </c>
      <c r="FNL62" s="763">
        <f>'Detailed Budget'!FNX72</f>
        <v>0</v>
      </c>
      <c r="FNM62" s="763">
        <f>'Detailed Budget'!FNY72</f>
        <v>0</v>
      </c>
      <c r="FNN62" s="763">
        <f>'Detailed Budget'!FNZ72</f>
        <v>0</v>
      </c>
      <c r="FNO62" s="763">
        <f>'Detailed Budget'!FOA72</f>
        <v>0</v>
      </c>
      <c r="FNP62" s="763">
        <f>'Detailed Budget'!FOB72</f>
        <v>0</v>
      </c>
      <c r="FNQ62" s="763">
        <f>'Detailed Budget'!FOC72</f>
        <v>0</v>
      </c>
      <c r="FNR62" s="763">
        <f>'Detailed Budget'!FOD72</f>
        <v>0</v>
      </c>
      <c r="FNS62" s="763">
        <f>'Detailed Budget'!FOE72</f>
        <v>0</v>
      </c>
      <c r="FNT62" s="763">
        <f>'Detailed Budget'!FOF72</f>
        <v>0</v>
      </c>
      <c r="FNU62" s="763">
        <f>'Detailed Budget'!FOG72</f>
        <v>0</v>
      </c>
      <c r="FNV62" s="763">
        <f>'Detailed Budget'!FOH72</f>
        <v>0</v>
      </c>
      <c r="FNW62" s="763">
        <f>'Detailed Budget'!FOI72</f>
        <v>0</v>
      </c>
      <c r="FNX62" s="763">
        <f>'Detailed Budget'!FOJ72</f>
        <v>0</v>
      </c>
      <c r="FNY62" s="763">
        <f>'Detailed Budget'!FOK72</f>
        <v>0</v>
      </c>
      <c r="FNZ62" s="763">
        <f>'Detailed Budget'!FOL72</f>
        <v>0</v>
      </c>
      <c r="FOA62" s="763">
        <f>'Detailed Budget'!FOM72</f>
        <v>0</v>
      </c>
      <c r="FOB62" s="763">
        <f>'Detailed Budget'!FON72</f>
        <v>0</v>
      </c>
      <c r="FOC62" s="763">
        <f>'Detailed Budget'!FOO72</f>
        <v>0</v>
      </c>
      <c r="FOD62" s="763">
        <f>'Detailed Budget'!FOP72</f>
        <v>0</v>
      </c>
      <c r="FOE62" s="763">
        <f>'Detailed Budget'!FOQ72</f>
        <v>0</v>
      </c>
      <c r="FOF62" s="763">
        <f>'Detailed Budget'!FOR72</f>
        <v>0</v>
      </c>
      <c r="FOG62" s="763">
        <f>'Detailed Budget'!FOS72</f>
        <v>0</v>
      </c>
      <c r="FOH62" s="763">
        <f>'Detailed Budget'!FOT72</f>
        <v>0</v>
      </c>
      <c r="FOI62" s="763">
        <f>'Detailed Budget'!FOU72</f>
        <v>0</v>
      </c>
      <c r="FOJ62" s="763">
        <f>'Detailed Budget'!FOV72</f>
        <v>0</v>
      </c>
      <c r="FOK62" s="763">
        <f>'Detailed Budget'!FOW72</f>
        <v>0</v>
      </c>
      <c r="FOL62" s="763">
        <f>'Detailed Budget'!FOX72</f>
        <v>0</v>
      </c>
      <c r="FOM62" s="763">
        <f>'Detailed Budget'!FOY72</f>
        <v>0</v>
      </c>
      <c r="FON62" s="763">
        <f>'Detailed Budget'!FOZ72</f>
        <v>0</v>
      </c>
      <c r="FOO62" s="763">
        <f>'Detailed Budget'!FPA72</f>
        <v>0</v>
      </c>
      <c r="FOP62" s="763">
        <f>'Detailed Budget'!FPB72</f>
        <v>0</v>
      </c>
      <c r="FOQ62" s="763">
        <f>'Detailed Budget'!FPC72</f>
        <v>0</v>
      </c>
      <c r="FOR62" s="763">
        <f>'Detailed Budget'!FPD72</f>
        <v>0</v>
      </c>
      <c r="FOS62" s="763">
        <f>'Detailed Budget'!FPE72</f>
        <v>0</v>
      </c>
      <c r="FOT62" s="763">
        <f>'Detailed Budget'!FPF72</f>
        <v>0</v>
      </c>
      <c r="FOU62" s="763">
        <f>'Detailed Budget'!FPG72</f>
        <v>0</v>
      </c>
      <c r="FOV62" s="763">
        <f>'Detailed Budget'!FPH72</f>
        <v>0</v>
      </c>
      <c r="FOW62" s="763">
        <f>'Detailed Budget'!FPI72</f>
        <v>0</v>
      </c>
      <c r="FOX62" s="763">
        <f>'Detailed Budget'!FPJ72</f>
        <v>0</v>
      </c>
      <c r="FOY62" s="763">
        <f>'Detailed Budget'!FPK72</f>
        <v>0</v>
      </c>
      <c r="FOZ62" s="763">
        <f>'Detailed Budget'!FPL72</f>
        <v>0</v>
      </c>
      <c r="FPA62" s="763">
        <f>'Detailed Budget'!FPM72</f>
        <v>0</v>
      </c>
      <c r="FPB62" s="763">
        <f>'Detailed Budget'!FPN72</f>
        <v>0</v>
      </c>
      <c r="FPC62" s="763">
        <f>'Detailed Budget'!FPO72</f>
        <v>0</v>
      </c>
      <c r="FPD62" s="763">
        <f>'Detailed Budget'!FPP72</f>
        <v>0</v>
      </c>
      <c r="FPE62" s="763">
        <f>'Detailed Budget'!FPQ72</f>
        <v>0</v>
      </c>
      <c r="FPF62" s="763">
        <f>'Detailed Budget'!FPR72</f>
        <v>0</v>
      </c>
      <c r="FPG62" s="763">
        <f>'Detailed Budget'!FPS72</f>
        <v>0</v>
      </c>
      <c r="FPH62" s="763">
        <f>'Detailed Budget'!FPT72</f>
        <v>0</v>
      </c>
      <c r="FPI62" s="763">
        <f>'Detailed Budget'!FPU72</f>
        <v>0</v>
      </c>
      <c r="FPJ62" s="763">
        <f>'Detailed Budget'!FPV72</f>
        <v>0</v>
      </c>
      <c r="FPK62" s="763">
        <f>'Detailed Budget'!FPW72</f>
        <v>0</v>
      </c>
      <c r="FPL62" s="763">
        <f>'Detailed Budget'!FPX72</f>
        <v>0</v>
      </c>
      <c r="FPM62" s="763">
        <f>'Detailed Budget'!FPY72</f>
        <v>0</v>
      </c>
      <c r="FPN62" s="763">
        <f>'Detailed Budget'!FPZ72</f>
        <v>0</v>
      </c>
      <c r="FPO62" s="763">
        <f>'Detailed Budget'!FQA72</f>
        <v>0</v>
      </c>
      <c r="FPP62" s="763">
        <f>'Detailed Budget'!FQB72</f>
        <v>0</v>
      </c>
      <c r="FPQ62" s="763">
        <f>'Detailed Budget'!FQC72</f>
        <v>0</v>
      </c>
      <c r="FPR62" s="763">
        <f>'Detailed Budget'!FQD72</f>
        <v>0</v>
      </c>
      <c r="FPS62" s="763">
        <f>'Detailed Budget'!FQE72</f>
        <v>0</v>
      </c>
      <c r="FPT62" s="763">
        <f>'Detailed Budget'!FQF72</f>
        <v>0</v>
      </c>
      <c r="FPU62" s="763">
        <f>'Detailed Budget'!FQG72</f>
        <v>0</v>
      </c>
      <c r="FPV62" s="763">
        <f>'Detailed Budget'!FQH72</f>
        <v>0</v>
      </c>
      <c r="FPW62" s="763">
        <f>'Detailed Budget'!FQI72</f>
        <v>0</v>
      </c>
      <c r="FPX62" s="763">
        <f>'Detailed Budget'!FQJ72</f>
        <v>0</v>
      </c>
      <c r="FPY62" s="763">
        <f>'Detailed Budget'!FQK72</f>
        <v>0</v>
      </c>
      <c r="FPZ62" s="763">
        <f>'Detailed Budget'!FQL72</f>
        <v>0</v>
      </c>
      <c r="FQA62" s="763">
        <f>'Detailed Budget'!FQM72</f>
        <v>0</v>
      </c>
      <c r="FQB62" s="763">
        <f>'Detailed Budget'!FQN72</f>
        <v>0</v>
      </c>
      <c r="FQC62" s="763">
        <f>'Detailed Budget'!FQO72</f>
        <v>0</v>
      </c>
      <c r="FQD62" s="763">
        <f>'Detailed Budget'!FQP72</f>
        <v>0</v>
      </c>
      <c r="FQE62" s="763">
        <f>'Detailed Budget'!FQQ72</f>
        <v>0</v>
      </c>
      <c r="FQF62" s="763">
        <f>'Detailed Budget'!FQR72</f>
        <v>0</v>
      </c>
      <c r="FQG62" s="763">
        <f>'Detailed Budget'!FQS72</f>
        <v>0</v>
      </c>
      <c r="FQH62" s="763">
        <f>'Detailed Budget'!FQT72</f>
        <v>0</v>
      </c>
      <c r="FQI62" s="763">
        <f>'Detailed Budget'!FQU72</f>
        <v>0</v>
      </c>
      <c r="FQJ62" s="763">
        <f>'Detailed Budget'!FQV72</f>
        <v>0</v>
      </c>
      <c r="FQK62" s="763">
        <f>'Detailed Budget'!FQW72</f>
        <v>0</v>
      </c>
      <c r="FQL62" s="763">
        <f>'Detailed Budget'!FQX72</f>
        <v>0</v>
      </c>
      <c r="FQM62" s="763">
        <f>'Detailed Budget'!FQY72</f>
        <v>0</v>
      </c>
      <c r="FQN62" s="763">
        <f>'Detailed Budget'!FQZ72</f>
        <v>0</v>
      </c>
      <c r="FQO62" s="763">
        <f>'Detailed Budget'!FRA72</f>
        <v>0</v>
      </c>
      <c r="FQP62" s="763">
        <f>'Detailed Budget'!FRB72</f>
        <v>0</v>
      </c>
      <c r="FQQ62" s="763">
        <f>'Detailed Budget'!FRC72</f>
        <v>0</v>
      </c>
      <c r="FQR62" s="763">
        <f>'Detailed Budget'!FRD72</f>
        <v>0</v>
      </c>
      <c r="FQS62" s="763">
        <f>'Detailed Budget'!FRE72</f>
        <v>0</v>
      </c>
      <c r="FQT62" s="763">
        <f>'Detailed Budget'!FRF72</f>
        <v>0</v>
      </c>
      <c r="FQU62" s="763">
        <f>'Detailed Budget'!FRG72</f>
        <v>0</v>
      </c>
      <c r="FQV62" s="763">
        <f>'Detailed Budget'!FRH72</f>
        <v>0</v>
      </c>
      <c r="FQW62" s="763">
        <f>'Detailed Budget'!FRI72</f>
        <v>0</v>
      </c>
      <c r="FQX62" s="763">
        <f>'Detailed Budget'!FRJ72</f>
        <v>0</v>
      </c>
      <c r="FQY62" s="763">
        <f>'Detailed Budget'!FRK72</f>
        <v>0</v>
      </c>
      <c r="FQZ62" s="763">
        <f>'Detailed Budget'!FRL72</f>
        <v>0</v>
      </c>
      <c r="FRA62" s="763">
        <f>'Detailed Budget'!FRM72</f>
        <v>0</v>
      </c>
      <c r="FRB62" s="763">
        <f>'Detailed Budget'!FRN72</f>
        <v>0</v>
      </c>
      <c r="FRC62" s="763">
        <f>'Detailed Budget'!FRO72</f>
        <v>0</v>
      </c>
      <c r="FRD62" s="763">
        <f>'Detailed Budget'!FRP72</f>
        <v>0</v>
      </c>
      <c r="FRE62" s="763">
        <f>'Detailed Budget'!FRQ72</f>
        <v>0</v>
      </c>
      <c r="FRF62" s="763">
        <f>'Detailed Budget'!FRR72</f>
        <v>0</v>
      </c>
      <c r="FRG62" s="763">
        <f>'Detailed Budget'!FRS72</f>
        <v>0</v>
      </c>
      <c r="FRH62" s="763">
        <f>'Detailed Budget'!FRT72</f>
        <v>0</v>
      </c>
      <c r="FRI62" s="763">
        <f>'Detailed Budget'!FRU72</f>
        <v>0</v>
      </c>
      <c r="FRJ62" s="763">
        <f>'Detailed Budget'!FRV72</f>
        <v>0</v>
      </c>
      <c r="FRK62" s="763">
        <f>'Detailed Budget'!FRW72</f>
        <v>0</v>
      </c>
      <c r="FRL62" s="763">
        <f>'Detailed Budget'!FRX72</f>
        <v>0</v>
      </c>
      <c r="FRM62" s="763">
        <f>'Detailed Budget'!FRY72</f>
        <v>0</v>
      </c>
      <c r="FRN62" s="763">
        <f>'Detailed Budget'!FRZ72</f>
        <v>0</v>
      </c>
      <c r="FRO62" s="763">
        <f>'Detailed Budget'!FSA72</f>
        <v>0</v>
      </c>
      <c r="FRP62" s="763">
        <f>'Detailed Budget'!FSB72</f>
        <v>0</v>
      </c>
      <c r="FRQ62" s="763">
        <f>'Detailed Budget'!FSC72</f>
        <v>0</v>
      </c>
      <c r="FRR62" s="763">
        <f>'Detailed Budget'!FSD72</f>
        <v>0</v>
      </c>
      <c r="FRS62" s="763">
        <f>'Detailed Budget'!FSE72</f>
        <v>0</v>
      </c>
      <c r="FRT62" s="763">
        <f>'Detailed Budget'!FSF72</f>
        <v>0</v>
      </c>
      <c r="FRU62" s="763">
        <f>'Detailed Budget'!FSG72</f>
        <v>0</v>
      </c>
      <c r="FRV62" s="763">
        <f>'Detailed Budget'!FSH72</f>
        <v>0</v>
      </c>
      <c r="FRW62" s="763">
        <f>'Detailed Budget'!FSI72</f>
        <v>0</v>
      </c>
      <c r="FRX62" s="763">
        <f>'Detailed Budget'!FSJ72</f>
        <v>0</v>
      </c>
      <c r="FRY62" s="763">
        <f>'Detailed Budget'!FSK72</f>
        <v>0</v>
      </c>
      <c r="FRZ62" s="763">
        <f>'Detailed Budget'!FSL72</f>
        <v>0</v>
      </c>
      <c r="FSA62" s="763">
        <f>'Detailed Budget'!FSM72</f>
        <v>0</v>
      </c>
      <c r="FSB62" s="763">
        <f>'Detailed Budget'!FSN72</f>
        <v>0</v>
      </c>
      <c r="FSC62" s="763">
        <f>'Detailed Budget'!FSO72</f>
        <v>0</v>
      </c>
      <c r="FSD62" s="763">
        <f>'Detailed Budget'!FSP72</f>
        <v>0</v>
      </c>
      <c r="FSE62" s="763">
        <f>'Detailed Budget'!FSQ72</f>
        <v>0</v>
      </c>
      <c r="FSF62" s="763">
        <f>'Detailed Budget'!FSR72</f>
        <v>0</v>
      </c>
      <c r="FSG62" s="763">
        <f>'Detailed Budget'!FSS72</f>
        <v>0</v>
      </c>
      <c r="FSH62" s="763">
        <f>'Detailed Budget'!FST72</f>
        <v>0</v>
      </c>
      <c r="FSI62" s="763">
        <f>'Detailed Budget'!FSU72</f>
        <v>0</v>
      </c>
      <c r="FSJ62" s="763">
        <f>'Detailed Budget'!FSV72</f>
        <v>0</v>
      </c>
      <c r="FSK62" s="763">
        <f>'Detailed Budget'!FSW72</f>
        <v>0</v>
      </c>
      <c r="FSL62" s="763">
        <f>'Detailed Budget'!FSX72</f>
        <v>0</v>
      </c>
      <c r="FSM62" s="763">
        <f>'Detailed Budget'!FSY72</f>
        <v>0</v>
      </c>
      <c r="FSN62" s="763">
        <f>'Detailed Budget'!FSZ72</f>
        <v>0</v>
      </c>
      <c r="FSO62" s="763">
        <f>'Detailed Budget'!FTA72</f>
        <v>0</v>
      </c>
      <c r="FSP62" s="763">
        <f>'Detailed Budget'!FTB72</f>
        <v>0</v>
      </c>
      <c r="FSQ62" s="763">
        <f>'Detailed Budget'!FTC72</f>
        <v>0</v>
      </c>
      <c r="FSR62" s="763">
        <f>'Detailed Budget'!FTD72</f>
        <v>0</v>
      </c>
      <c r="FSS62" s="763">
        <f>'Detailed Budget'!FTE72</f>
        <v>0</v>
      </c>
      <c r="FST62" s="763">
        <f>'Detailed Budget'!FTF72</f>
        <v>0</v>
      </c>
      <c r="FSU62" s="763">
        <f>'Detailed Budget'!FTG72</f>
        <v>0</v>
      </c>
      <c r="FSV62" s="763">
        <f>'Detailed Budget'!FTH72</f>
        <v>0</v>
      </c>
      <c r="FSW62" s="763">
        <f>'Detailed Budget'!FTI72</f>
        <v>0</v>
      </c>
      <c r="FSX62" s="763">
        <f>'Detailed Budget'!FTJ72</f>
        <v>0</v>
      </c>
      <c r="FSY62" s="763">
        <f>'Detailed Budget'!FTK72</f>
        <v>0</v>
      </c>
      <c r="FSZ62" s="763">
        <f>'Detailed Budget'!FTL72</f>
        <v>0</v>
      </c>
      <c r="FTA62" s="763">
        <f>'Detailed Budget'!FTM72</f>
        <v>0</v>
      </c>
      <c r="FTB62" s="763">
        <f>'Detailed Budget'!FTN72</f>
        <v>0</v>
      </c>
      <c r="FTC62" s="763">
        <f>'Detailed Budget'!FTO72</f>
        <v>0</v>
      </c>
      <c r="FTD62" s="763">
        <f>'Detailed Budget'!FTP72</f>
        <v>0</v>
      </c>
      <c r="FTE62" s="763">
        <f>'Detailed Budget'!FTQ72</f>
        <v>0</v>
      </c>
      <c r="FTF62" s="763">
        <f>'Detailed Budget'!FTR72</f>
        <v>0</v>
      </c>
      <c r="FTG62" s="763">
        <f>'Detailed Budget'!FTS72</f>
        <v>0</v>
      </c>
      <c r="FTH62" s="763">
        <f>'Detailed Budget'!FTT72</f>
        <v>0</v>
      </c>
      <c r="FTI62" s="763">
        <f>'Detailed Budget'!FTU72</f>
        <v>0</v>
      </c>
      <c r="FTJ62" s="763">
        <f>'Detailed Budget'!FTV72</f>
        <v>0</v>
      </c>
      <c r="FTK62" s="763">
        <f>'Detailed Budget'!FTW72</f>
        <v>0</v>
      </c>
      <c r="FTL62" s="763">
        <f>'Detailed Budget'!FTX72</f>
        <v>0</v>
      </c>
      <c r="FTM62" s="763">
        <f>'Detailed Budget'!FTY72</f>
        <v>0</v>
      </c>
      <c r="FTN62" s="763">
        <f>'Detailed Budget'!FTZ72</f>
        <v>0</v>
      </c>
      <c r="FTO62" s="763">
        <f>'Detailed Budget'!FUA72</f>
        <v>0</v>
      </c>
      <c r="FTP62" s="763">
        <f>'Detailed Budget'!FUB72</f>
        <v>0</v>
      </c>
      <c r="FTQ62" s="763">
        <f>'Detailed Budget'!FUC72</f>
        <v>0</v>
      </c>
      <c r="FTR62" s="763">
        <f>'Detailed Budget'!FUD72</f>
        <v>0</v>
      </c>
      <c r="FTS62" s="763">
        <f>'Detailed Budget'!FUE72</f>
        <v>0</v>
      </c>
      <c r="FTT62" s="763">
        <f>'Detailed Budget'!FUF72</f>
        <v>0</v>
      </c>
      <c r="FTU62" s="763">
        <f>'Detailed Budget'!FUG72</f>
        <v>0</v>
      </c>
      <c r="FTV62" s="763">
        <f>'Detailed Budget'!FUH72</f>
        <v>0</v>
      </c>
      <c r="FTW62" s="763">
        <f>'Detailed Budget'!FUI72</f>
        <v>0</v>
      </c>
      <c r="FTX62" s="763">
        <f>'Detailed Budget'!FUJ72</f>
        <v>0</v>
      </c>
      <c r="FTY62" s="763">
        <f>'Detailed Budget'!FUK72</f>
        <v>0</v>
      </c>
      <c r="FTZ62" s="763">
        <f>'Detailed Budget'!FUL72</f>
        <v>0</v>
      </c>
      <c r="FUA62" s="763">
        <f>'Detailed Budget'!FUM72</f>
        <v>0</v>
      </c>
      <c r="FUB62" s="763">
        <f>'Detailed Budget'!FUN72</f>
        <v>0</v>
      </c>
      <c r="FUC62" s="763">
        <f>'Detailed Budget'!FUO72</f>
        <v>0</v>
      </c>
      <c r="FUD62" s="763">
        <f>'Detailed Budget'!FUP72</f>
        <v>0</v>
      </c>
      <c r="FUE62" s="763">
        <f>'Detailed Budget'!FUQ72</f>
        <v>0</v>
      </c>
      <c r="FUF62" s="763">
        <f>'Detailed Budget'!FUR72</f>
        <v>0</v>
      </c>
      <c r="FUG62" s="763">
        <f>'Detailed Budget'!FUS72</f>
        <v>0</v>
      </c>
      <c r="FUH62" s="763">
        <f>'Detailed Budget'!FUT72</f>
        <v>0</v>
      </c>
      <c r="FUI62" s="763">
        <f>'Detailed Budget'!FUU72</f>
        <v>0</v>
      </c>
      <c r="FUJ62" s="763">
        <f>'Detailed Budget'!FUV72</f>
        <v>0</v>
      </c>
      <c r="FUK62" s="763">
        <f>'Detailed Budget'!FUW72</f>
        <v>0</v>
      </c>
      <c r="FUL62" s="763">
        <f>'Detailed Budget'!FUX72</f>
        <v>0</v>
      </c>
      <c r="FUM62" s="763">
        <f>'Detailed Budget'!FUY72</f>
        <v>0</v>
      </c>
      <c r="FUN62" s="763">
        <f>'Detailed Budget'!FUZ72</f>
        <v>0</v>
      </c>
      <c r="FUO62" s="763">
        <f>'Detailed Budget'!FVA72</f>
        <v>0</v>
      </c>
      <c r="FUP62" s="763">
        <f>'Detailed Budget'!FVB72</f>
        <v>0</v>
      </c>
      <c r="FUQ62" s="763">
        <f>'Detailed Budget'!FVC72</f>
        <v>0</v>
      </c>
      <c r="FUR62" s="763">
        <f>'Detailed Budget'!FVD72</f>
        <v>0</v>
      </c>
      <c r="FUS62" s="763">
        <f>'Detailed Budget'!FVE72</f>
        <v>0</v>
      </c>
      <c r="FUT62" s="763">
        <f>'Detailed Budget'!FVF72</f>
        <v>0</v>
      </c>
      <c r="FUU62" s="763">
        <f>'Detailed Budget'!FVG72</f>
        <v>0</v>
      </c>
      <c r="FUV62" s="763">
        <f>'Detailed Budget'!FVH72</f>
        <v>0</v>
      </c>
      <c r="FUW62" s="763">
        <f>'Detailed Budget'!FVI72</f>
        <v>0</v>
      </c>
      <c r="FUX62" s="763">
        <f>'Detailed Budget'!FVJ72</f>
        <v>0</v>
      </c>
      <c r="FUY62" s="763">
        <f>'Detailed Budget'!FVK72</f>
        <v>0</v>
      </c>
      <c r="FUZ62" s="763">
        <f>'Detailed Budget'!FVL72</f>
        <v>0</v>
      </c>
      <c r="FVA62" s="763">
        <f>'Detailed Budget'!FVM72</f>
        <v>0</v>
      </c>
      <c r="FVB62" s="763">
        <f>'Detailed Budget'!FVN72</f>
        <v>0</v>
      </c>
      <c r="FVC62" s="763">
        <f>'Detailed Budget'!FVO72</f>
        <v>0</v>
      </c>
      <c r="FVD62" s="763">
        <f>'Detailed Budget'!FVP72</f>
        <v>0</v>
      </c>
      <c r="FVE62" s="763">
        <f>'Detailed Budget'!FVQ72</f>
        <v>0</v>
      </c>
      <c r="FVF62" s="763">
        <f>'Detailed Budget'!FVR72</f>
        <v>0</v>
      </c>
      <c r="FVG62" s="763">
        <f>'Detailed Budget'!FVS72</f>
        <v>0</v>
      </c>
      <c r="FVH62" s="763">
        <f>'Detailed Budget'!FVT72</f>
        <v>0</v>
      </c>
      <c r="FVI62" s="763">
        <f>'Detailed Budget'!FVU72</f>
        <v>0</v>
      </c>
      <c r="FVJ62" s="763">
        <f>'Detailed Budget'!FVV72</f>
        <v>0</v>
      </c>
      <c r="FVK62" s="763">
        <f>'Detailed Budget'!FVW72</f>
        <v>0</v>
      </c>
      <c r="FVL62" s="763">
        <f>'Detailed Budget'!FVX72</f>
        <v>0</v>
      </c>
      <c r="FVM62" s="763">
        <f>'Detailed Budget'!FVY72</f>
        <v>0</v>
      </c>
      <c r="FVN62" s="763">
        <f>'Detailed Budget'!FVZ72</f>
        <v>0</v>
      </c>
      <c r="FVO62" s="763">
        <f>'Detailed Budget'!FWA72</f>
        <v>0</v>
      </c>
      <c r="FVP62" s="763">
        <f>'Detailed Budget'!FWB72</f>
        <v>0</v>
      </c>
      <c r="FVQ62" s="763">
        <f>'Detailed Budget'!FWC72</f>
        <v>0</v>
      </c>
      <c r="FVR62" s="763">
        <f>'Detailed Budget'!FWD72</f>
        <v>0</v>
      </c>
      <c r="FVS62" s="763">
        <f>'Detailed Budget'!FWE72</f>
        <v>0</v>
      </c>
      <c r="FVT62" s="763">
        <f>'Detailed Budget'!FWF72</f>
        <v>0</v>
      </c>
      <c r="FVU62" s="763">
        <f>'Detailed Budget'!FWG72</f>
        <v>0</v>
      </c>
      <c r="FVV62" s="763">
        <f>'Detailed Budget'!FWH72</f>
        <v>0</v>
      </c>
      <c r="FVW62" s="763">
        <f>'Detailed Budget'!FWI72</f>
        <v>0</v>
      </c>
      <c r="FVX62" s="763">
        <f>'Detailed Budget'!FWJ72</f>
        <v>0</v>
      </c>
      <c r="FVY62" s="763">
        <f>'Detailed Budget'!FWK72</f>
        <v>0</v>
      </c>
      <c r="FVZ62" s="763">
        <f>'Detailed Budget'!FWL72</f>
        <v>0</v>
      </c>
      <c r="FWA62" s="763">
        <f>'Detailed Budget'!FWM72</f>
        <v>0</v>
      </c>
      <c r="FWB62" s="763">
        <f>'Detailed Budget'!FWN72</f>
        <v>0</v>
      </c>
      <c r="FWC62" s="763">
        <f>'Detailed Budget'!FWO72</f>
        <v>0</v>
      </c>
      <c r="FWD62" s="763">
        <f>'Detailed Budget'!FWP72</f>
        <v>0</v>
      </c>
      <c r="FWE62" s="763">
        <f>'Detailed Budget'!FWQ72</f>
        <v>0</v>
      </c>
      <c r="FWF62" s="763">
        <f>'Detailed Budget'!FWR72</f>
        <v>0</v>
      </c>
      <c r="FWG62" s="763">
        <f>'Detailed Budget'!FWS72</f>
        <v>0</v>
      </c>
      <c r="FWH62" s="763">
        <f>'Detailed Budget'!FWT72</f>
        <v>0</v>
      </c>
      <c r="FWI62" s="763">
        <f>'Detailed Budget'!FWU72</f>
        <v>0</v>
      </c>
      <c r="FWJ62" s="763">
        <f>'Detailed Budget'!FWV72</f>
        <v>0</v>
      </c>
      <c r="FWK62" s="763">
        <f>'Detailed Budget'!FWW72</f>
        <v>0</v>
      </c>
      <c r="FWL62" s="763">
        <f>'Detailed Budget'!FWX72</f>
        <v>0</v>
      </c>
      <c r="FWM62" s="763">
        <f>'Detailed Budget'!FWY72</f>
        <v>0</v>
      </c>
      <c r="FWN62" s="763">
        <f>'Detailed Budget'!FWZ72</f>
        <v>0</v>
      </c>
      <c r="FWO62" s="763">
        <f>'Detailed Budget'!FXA72</f>
        <v>0</v>
      </c>
      <c r="FWP62" s="763">
        <f>'Detailed Budget'!FXB72</f>
        <v>0</v>
      </c>
      <c r="FWQ62" s="763">
        <f>'Detailed Budget'!FXC72</f>
        <v>0</v>
      </c>
      <c r="FWR62" s="763">
        <f>'Detailed Budget'!FXD72</f>
        <v>0</v>
      </c>
      <c r="FWS62" s="763">
        <f>'Detailed Budget'!FXE72</f>
        <v>0</v>
      </c>
      <c r="FWT62" s="763">
        <f>'Detailed Budget'!FXF72</f>
        <v>0</v>
      </c>
      <c r="FWU62" s="763">
        <f>'Detailed Budget'!FXG72</f>
        <v>0</v>
      </c>
      <c r="FWV62" s="763">
        <f>'Detailed Budget'!FXH72</f>
        <v>0</v>
      </c>
      <c r="FWW62" s="763">
        <f>'Detailed Budget'!FXI72</f>
        <v>0</v>
      </c>
      <c r="FWX62" s="763">
        <f>'Detailed Budget'!FXJ72</f>
        <v>0</v>
      </c>
      <c r="FWY62" s="763">
        <f>'Detailed Budget'!FXK72</f>
        <v>0</v>
      </c>
      <c r="FWZ62" s="763">
        <f>'Detailed Budget'!FXL72</f>
        <v>0</v>
      </c>
      <c r="FXA62" s="763">
        <f>'Detailed Budget'!FXM72</f>
        <v>0</v>
      </c>
      <c r="FXB62" s="763">
        <f>'Detailed Budget'!FXN72</f>
        <v>0</v>
      </c>
      <c r="FXC62" s="763">
        <f>'Detailed Budget'!FXO72</f>
        <v>0</v>
      </c>
      <c r="FXD62" s="763">
        <f>'Detailed Budget'!FXP72</f>
        <v>0</v>
      </c>
      <c r="FXE62" s="763">
        <f>'Detailed Budget'!FXQ72</f>
        <v>0</v>
      </c>
      <c r="FXF62" s="763">
        <f>'Detailed Budget'!FXR72</f>
        <v>0</v>
      </c>
      <c r="FXG62" s="763">
        <f>'Detailed Budget'!FXS72</f>
        <v>0</v>
      </c>
      <c r="FXH62" s="763">
        <f>'Detailed Budget'!FXT72</f>
        <v>0</v>
      </c>
      <c r="FXI62" s="763">
        <f>'Detailed Budget'!FXU72</f>
        <v>0</v>
      </c>
      <c r="FXJ62" s="763">
        <f>'Detailed Budget'!FXV72</f>
        <v>0</v>
      </c>
      <c r="FXK62" s="763">
        <f>'Detailed Budget'!FXW72</f>
        <v>0</v>
      </c>
      <c r="FXL62" s="763">
        <f>'Detailed Budget'!FXX72</f>
        <v>0</v>
      </c>
      <c r="FXM62" s="763">
        <f>'Detailed Budget'!FXY72</f>
        <v>0</v>
      </c>
      <c r="FXN62" s="763">
        <f>'Detailed Budget'!FXZ72</f>
        <v>0</v>
      </c>
      <c r="FXO62" s="763">
        <f>'Detailed Budget'!FYA72</f>
        <v>0</v>
      </c>
      <c r="FXP62" s="763">
        <f>'Detailed Budget'!FYB72</f>
        <v>0</v>
      </c>
      <c r="FXQ62" s="763">
        <f>'Detailed Budget'!FYC72</f>
        <v>0</v>
      </c>
      <c r="FXR62" s="763">
        <f>'Detailed Budget'!FYD72</f>
        <v>0</v>
      </c>
      <c r="FXS62" s="763">
        <f>'Detailed Budget'!FYE72</f>
        <v>0</v>
      </c>
      <c r="FXT62" s="763">
        <f>'Detailed Budget'!FYF72</f>
        <v>0</v>
      </c>
      <c r="FXU62" s="763">
        <f>'Detailed Budget'!FYG72</f>
        <v>0</v>
      </c>
      <c r="FXV62" s="763">
        <f>'Detailed Budget'!FYH72</f>
        <v>0</v>
      </c>
      <c r="FXW62" s="763">
        <f>'Detailed Budget'!FYI72</f>
        <v>0</v>
      </c>
      <c r="FXX62" s="763">
        <f>'Detailed Budget'!FYJ72</f>
        <v>0</v>
      </c>
      <c r="FXY62" s="763">
        <f>'Detailed Budget'!FYK72</f>
        <v>0</v>
      </c>
      <c r="FXZ62" s="763">
        <f>'Detailed Budget'!FYL72</f>
        <v>0</v>
      </c>
      <c r="FYA62" s="763">
        <f>'Detailed Budget'!FYM72</f>
        <v>0</v>
      </c>
      <c r="FYB62" s="763">
        <f>'Detailed Budget'!FYN72</f>
        <v>0</v>
      </c>
      <c r="FYC62" s="763">
        <f>'Detailed Budget'!FYO72</f>
        <v>0</v>
      </c>
      <c r="FYD62" s="763">
        <f>'Detailed Budget'!FYP72</f>
        <v>0</v>
      </c>
      <c r="FYE62" s="763">
        <f>'Detailed Budget'!FYQ72</f>
        <v>0</v>
      </c>
      <c r="FYF62" s="763">
        <f>'Detailed Budget'!FYR72</f>
        <v>0</v>
      </c>
      <c r="FYG62" s="763">
        <f>'Detailed Budget'!FYS72</f>
        <v>0</v>
      </c>
      <c r="FYH62" s="763">
        <f>'Detailed Budget'!FYT72</f>
        <v>0</v>
      </c>
      <c r="FYI62" s="763">
        <f>'Detailed Budget'!FYU72</f>
        <v>0</v>
      </c>
      <c r="FYJ62" s="763">
        <f>'Detailed Budget'!FYV72</f>
        <v>0</v>
      </c>
      <c r="FYK62" s="763">
        <f>'Detailed Budget'!FYW72</f>
        <v>0</v>
      </c>
      <c r="FYL62" s="763">
        <f>'Detailed Budget'!FYX72</f>
        <v>0</v>
      </c>
      <c r="FYM62" s="763">
        <f>'Detailed Budget'!FYY72</f>
        <v>0</v>
      </c>
      <c r="FYN62" s="763">
        <f>'Detailed Budget'!FYZ72</f>
        <v>0</v>
      </c>
      <c r="FYO62" s="763">
        <f>'Detailed Budget'!FZA72</f>
        <v>0</v>
      </c>
      <c r="FYP62" s="763">
        <f>'Detailed Budget'!FZB72</f>
        <v>0</v>
      </c>
      <c r="FYQ62" s="763">
        <f>'Detailed Budget'!FZC72</f>
        <v>0</v>
      </c>
      <c r="FYR62" s="763">
        <f>'Detailed Budget'!FZD72</f>
        <v>0</v>
      </c>
      <c r="FYS62" s="763">
        <f>'Detailed Budget'!FZE72</f>
        <v>0</v>
      </c>
      <c r="FYT62" s="763">
        <f>'Detailed Budget'!FZF72</f>
        <v>0</v>
      </c>
      <c r="FYU62" s="763">
        <f>'Detailed Budget'!FZG72</f>
        <v>0</v>
      </c>
      <c r="FYV62" s="763">
        <f>'Detailed Budget'!FZH72</f>
        <v>0</v>
      </c>
      <c r="FYW62" s="763">
        <f>'Detailed Budget'!FZI72</f>
        <v>0</v>
      </c>
      <c r="FYX62" s="763">
        <f>'Detailed Budget'!FZJ72</f>
        <v>0</v>
      </c>
      <c r="FYY62" s="763">
        <f>'Detailed Budget'!FZK72</f>
        <v>0</v>
      </c>
      <c r="FYZ62" s="763">
        <f>'Detailed Budget'!FZL72</f>
        <v>0</v>
      </c>
      <c r="FZA62" s="763">
        <f>'Detailed Budget'!FZM72</f>
        <v>0</v>
      </c>
      <c r="FZB62" s="763">
        <f>'Detailed Budget'!FZN72</f>
        <v>0</v>
      </c>
      <c r="FZC62" s="763">
        <f>'Detailed Budget'!FZO72</f>
        <v>0</v>
      </c>
      <c r="FZD62" s="763">
        <f>'Detailed Budget'!FZP72</f>
        <v>0</v>
      </c>
      <c r="FZE62" s="763">
        <f>'Detailed Budget'!FZQ72</f>
        <v>0</v>
      </c>
      <c r="FZF62" s="763">
        <f>'Detailed Budget'!FZR72</f>
        <v>0</v>
      </c>
      <c r="FZG62" s="763">
        <f>'Detailed Budget'!FZS72</f>
        <v>0</v>
      </c>
      <c r="FZH62" s="763">
        <f>'Detailed Budget'!FZT72</f>
        <v>0</v>
      </c>
      <c r="FZI62" s="763">
        <f>'Detailed Budget'!FZU72</f>
        <v>0</v>
      </c>
      <c r="FZJ62" s="763">
        <f>'Detailed Budget'!FZV72</f>
        <v>0</v>
      </c>
      <c r="FZK62" s="763">
        <f>'Detailed Budget'!FZW72</f>
        <v>0</v>
      </c>
      <c r="FZL62" s="763">
        <f>'Detailed Budget'!FZX72</f>
        <v>0</v>
      </c>
      <c r="FZM62" s="763">
        <f>'Detailed Budget'!FZY72</f>
        <v>0</v>
      </c>
      <c r="FZN62" s="763">
        <f>'Detailed Budget'!FZZ72</f>
        <v>0</v>
      </c>
      <c r="FZO62" s="763">
        <f>'Detailed Budget'!GAA72</f>
        <v>0</v>
      </c>
      <c r="FZP62" s="763">
        <f>'Detailed Budget'!GAB72</f>
        <v>0</v>
      </c>
      <c r="FZQ62" s="763">
        <f>'Detailed Budget'!GAC72</f>
        <v>0</v>
      </c>
      <c r="FZR62" s="763">
        <f>'Detailed Budget'!GAD72</f>
        <v>0</v>
      </c>
      <c r="FZS62" s="763">
        <f>'Detailed Budget'!GAE72</f>
        <v>0</v>
      </c>
      <c r="FZT62" s="763">
        <f>'Detailed Budget'!GAF72</f>
        <v>0</v>
      </c>
      <c r="FZU62" s="763">
        <f>'Detailed Budget'!GAG72</f>
        <v>0</v>
      </c>
      <c r="FZV62" s="763">
        <f>'Detailed Budget'!GAH72</f>
        <v>0</v>
      </c>
      <c r="FZW62" s="763">
        <f>'Detailed Budget'!GAI72</f>
        <v>0</v>
      </c>
      <c r="FZX62" s="763">
        <f>'Detailed Budget'!GAJ72</f>
        <v>0</v>
      </c>
      <c r="FZY62" s="763">
        <f>'Detailed Budget'!GAK72</f>
        <v>0</v>
      </c>
      <c r="FZZ62" s="763">
        <f>'Detailed Budget'!GAL72</f>
        <v>0</v>
      </c>
      <c r="GAA62" s="763">
        <f>'Detailed Budget'!GAM72</f>
        <v>0</v>
      </c>
      <c r="GAB62" s="763">
        <f>'Detailed Budget'!GAN72</f>
        <v>0</v>
      </c>
      <c r="GAC62" s="763">
        <f>'Detailed Budget'!GAO72</f>
        <v>0</v>
      </c>
      <c r="GAD62" s="763">
        <f>'Detailed Budget'!GAP72</f>
        <v>0</v>
      </c>
      <c r="GAE62" s="763">
        <f>'Detailed Budget'!GAQ72</f>
        <v>0</v>
      </c>
      <c r="GAF62" s="763">
        <f>'Detailed Budget'!GAR72</f>
        <v>0</v>
      </c>
      <c r="GAG62" s="763">
        <f>'Detailed Budget'!GAS72</f>
        <v>0</v>
      </c>
      <c r="GAH62" s="763">
        <f>'Detailed Budget'!GAT72</f>
        <v>0</v>
      </c>
      <c r="GAI62" s="763">
        <f>'Detailed Budget'!GAU72</f>
        <v>0</v>
      </c>
      <c r="GAJ62" s="763">
        <f>'Detailed Budget'!GAV72</f>
        <v>0</v>
      </c>
      <c r="GAK62" s="763">
        <f>'Detailed Budget'!GAW72</f>
        <v>0</v>
      </c>
      <c r="GAL62" s="763">
        <f>'Detailed Budget'!GAX72</f>
        <v>0</v>
      </c>
      <c r="GAM62" s="763">
        <f>'Detailed Budget'!GAY72</f>
        <v>0</v>
      </c>
      <c r="GAN62" s="763">
        <f>'Detailed Budget'!GAZ72</f>
        <v>0</v>
      </c>
      <c r="GAO62" s="763">
        <f>'Detailed Budget'!GBA72</f>
        <v>0</v>
      </c>
      <c r="GAP62" s="763">
        <f>'Detailed Budget'!GBB72</f>
        <v>0</v>
      </c>
      <c r="GAQ62" s="763">
        <f>'Detailed Budget'!GBC72</f>
        <v>0</v>
      </c>
      <c r="GAR62" s="763">
        <f>'Detailed Budget'!GBD72</f>
        <v>0</v>
      </c>
      <c r="GAS62" s="763">
        <f>'Detailed Budget'!GBE72</f>
        <v>0</v>
      </c>
      <c r="GAT62" s="763">
        <f>'Detailed Budget'!GBF72</f>
        <v>0</v>
      </c>
      <c r="GAU62" s="763">
        <f>'Detailed Budget'!GBG72</f>
        <v>0</v>
      </c>
      <c r="GAV62" s="763">
        <f>'Detailed Budget'!GBH72</f>
        <v>0</v>
      </c>
      <c r="GAW62" s="763">
        <f>'Detailed Budget'!GBI72</f>
        <v>0</v>
      </c>
      <c r="GAX62" s="763">
        <f>'Detailed Budget'!GBJ72</f>
        <v>0</v>
      </c>
      <c r="GAY62" s="763">
        <f>'Detailed Budget'!GBK72</f>
        <v>0</v>
      </c>
      <c r="GAZ62" s="763">
        <f>'Detailed Budget'!GBL72</f>
        <v>0</v>
      </c>
      <c r="GBA62" s="763">
        <f>'Detailed Budget'!GBM72</f>
        <v>0</v>
      </c>
      <c r="GBB62" s="763">
        <f>'Detailed Budget'!GBN72</f>
        <v>0</v>
      </c>
      <c r="GBC62" s="763">
        <f>'Detailed Budget'!GBO72</f>
        <v>0</v>
      </c>
      <c r="GBD62" s="763">
        <f>'Detailed Budget'!GBP72</f>
        <v>0</v>
      </c>
      <c r="GBE62" s="763">
        <f>'Detailed Budget'!GBQ72</f>
        <v>0</v>
      </c>
      <c r="GBF62" s="763">
        <f>'Detailed Budget'!GBR72</f>
        <v>0</v>
      </c>
      <c r="GBG62" s="763">
        <f>'Detailed Budget'!GBS72</f>
        <v>0</v>
      </c>
      <c r="GBH62" s="763">
        <f>'Detailed Budget'!GBT72</f>
        <v>0</v>
      </c>
      <c r="GBI62" s="763">
        <f>'Detailed Budget'!GBU72</f>
        <v>0</v>
      </c>
      <c r="GBJ62" s="763">
        <f>'Detailed Budget'!GBV72</f>
        <v>0</v>
      </c>
      <c r="GBK62" s="763">
        <f>'Detailed Budget'!GBW72</f>
        <v>0</v>
      </c>
      <c r="GBL62" s="763">
        <f>'Detailed Budget'!GBX72</f>
        <v>0</v>
      </c>
      <c r="GBM62" s="763">
        <f>'Detailed Budget'!GBY72</f>
        <v>0</v>
      </c>
      <c r="GBN62" s="763">
        <f>'Detailed Budget'!GBZ72</f>
        <v>0</v>
      </c>
      <c r="GBO62" s="763">
        <f>'Detailed Budget'!GCA72</f>
        <v>0</v>
      </c>
      <c r="GBP62" s="763">
        <f>'Detailed Budget'!GCB72</f>
        <v>0</v>
      </c>
      <c r="GBQ62" s="763">
        <f>'Detailed Budget'!GCC72</f>
        <v>0</v>
      </c>
      <c r="GBR62" s="763">
        <f>'Detailed Budget'!GCD72</f>
        <v>0</v>
      </c>
      <c r="GBS62" s="763">
        <f>'Detailed Budget'!GCE72</f>
        <v>0</v>
      </c>
      <c r="GBT62" s="763">
        <f>'Detailed Budget'!GCF72</f>
        <v>0</v>
      </c>
      <c r="GBU62" s="763">
        <f>'Detailed Budget'!GCG72</f>
        <v>0</v>
      </c>
      <c r="GBV62" s="763">
        <f>'Detailed Budget'!GCH72</f>
        <v>0</v>
      </c>
      <c r="GBW62" s="763">
        <f>'Detailed Budget'!GCI72</f>
        <v>0</v>
      </c>
      <c r="GBX62" s="763">
        <f>'Detailed Budget'!GCJ72</f>
        <v>0</v>
      </c>
      <c r="GBY62" s="763">
        <f>'Detailed Budget'!GCK72</f>
        <v>0</v>
      </c>
      <c r="GBZ62" s="763">
        <f>'Detailed Budget'!GCL72</f>
        <v>0</v>
      </c>
      <c r="GCA62" s="763">
        <f>'Detailed Budget'!GCM72</f>
        <v>0</v>
      </c>
      <c r="GCB62" s="763">
        <f>'Detailed Budget'!GCN72</f>
        <v>0</v>
      </c>
      <c r="GCC62" s="763">
        <f>'Detailed Budget'!GCO72</f>
        <v>0</v>
      </c>
      <c r="GCD62" s="763">
        <f>'Detailed Budget'!GCP72</f>
        <v>0</v>
      </c>
      <c r="GCE62" s="763">
        <f>'Detailed Budget'!GCQ72</f>
        <v>0</v>
      </c>
      <c r="GCF62" s="763">
        <f>'Detailed Budget'!GCR72</f>
        <v>0</v>
      </c>
      <c r="GCG62" s="763">
        <f>'Detailed Budget'!GCS72</f>
        <v>0</v>
      </c>
      <c r="GCH62" s="763">
        <f>'Detailed Budget'!GCT72</f>
        <v>0</v>
      </c>
      <c r="GCI62" s="763">
        <f>'Detailed Budget'!GCU72</f>
        <v>0</v>
      </c>
      <c r="GCJ62" s="763">
        <f>'Detailed Budget'!GCV72</f>
        <v>0</v>
      </c>
      <c r="GCK62" s="763">
        <f>'Detailed Budget'!GCW72</f>
        <v>0</v>
      </c>
      <c r="GCL62" s="763">
        <f>'Detailed Budget'!GCX72</f>
        <v>0</v>
      </c>
      <c r="GCM62" s="763">
        <f>'Detailed Budget'!GCY72</f>
        <v>0</v>
      </c>
      <c r="GCN62" s="763">
        <f>'Detailed Budget'!GCZ72</f>
        <v>0</v>
      </c>
      <c r="GCO62" s="763">
        <f>'Detailed Budget'!GDA72</f>
        <v>0</v>
      </c>
      <c r="GCP62" s="763">
        <f>'Detailed Budget'!GDB72</f>
        <v>0</v>
      </c>
      <c r="GCQ62" s="763">
        <f>'Detailed Budget'!GDC72</f>
        <v>0</v>
      </c>
      <c r="GCR62" s="763">
        <f>'Detailed Budget'!GDD72</f>
        <v>0</v>
      </c>
      <c r="GCS62" s="763">
        <f>'Detailed Budget'!GDE72</f>
        <v>0</v>
      </c>
      <c r="GCT62" s="763">
        <f>'Detailed Budget'!GDF72</f>
        <v>0</v>
      </c>
      <c r="GCU62" s="763">
        <f>'Detailed Budget'!GDG72</f>
        <v>0</v>
      </c>
      <c r="GCV62" s="763">
        <f>'Detailed Budget'!GDH72</f>
        <v>0</v>
      </c>
      <c r="GCW62" s="763">
        <f>'Detailed Budget'!GDI72</f>
        <v>0</v>
      </c>
      <c r="GCX62" s="763">
        <f>'Detailed Budget'!GDJ72</f>
        <v>0</v>
      </c>
      <c r="GCY62" s="763">
        <f>'Detailed Budget'!GDK72</f>
        <v>0</v>
      </c>
      <c r="GCZ62" s="763">
        <f>'Detailed Budget'!GDL72</f>
        <v>0</v>
      </c>
      <c r="GDA62" s="763">
        <f>'Detailed Budget'!GDM72</f>
        <v>0</v>
      </c>
      <c r="GDB62" s="763">
        <f>'Detailed Budget'!GDN72</f>
        <v>0</v>
      </c>
      <c r="GDC62" s="763">
        <f>'Detailed Budget'!GDO72</f>
        <v>0</v>
      </c>
      <c r="GDD62" s="763">
        <f>'Detailed Budget'!GDP72</f>
        <v>0</v>
      </c>
      <c r="GDE62" s="763">
        <f>'Detailed Budget'!GDQ72</f>
        <v>0</v>
      </c>
      <c r="GDF62" s="763">
        <f>'Detailed Budget'!GDR72</f>
        <v>0</v>
      </c>
      <c r="GDG62" s="763">
        <f>'Detailed Budget'!GDS72</f>
        <v>0</v>
      </c>
      <c r="GDH62" s="763">
        <f>'Detailed Budget'!GDT72</f>
        <v>0</v>
      </c>
      <c r="GDI62" s="763">
        <f>'Detailed Budget'!GDU72</f>
        <v>0</v>
      </c>
      <c r="GDJ62" s="763">
        <f>'Detailed Budget'!GDV72</f>
        <v>0</v>
      </c>
      <c r="GDK62" s="763">
        <f>'Detailed Budget'!GDW72</f>
        <v>0</v>
      </c>
      <c r="GDL62" s="763">
        <f>'Detailed Budget'!GDX72</f>
        <v>0</v>
      </c>
      <c r="GDM62" s="763">
        <f>'Detailed Budget'!GDY72</f>
        <v>0</v>
      </c>
      <c r="GDN62" s="763">
        <f>'Detailed Budget'!GDZ72</f>
        <v>0</v>
      </c>
      <c r="GDO62" s="763">
        <f>'Detailed Budget'!GEA72</f>
        <v>0</v>
      </c>
      <c r="GDP62" s="763">
        <f>'Detailed Budget'!GEB72</f>
        <v>0</v>
      </c>
      <c r="GDQ62" s="763">
        <f>'Detailed Budget'!GEC72</f>
        <v>0</v>
      </c>
      <c r="GDR62" s="763">
        <f>'Detailed Budget'!GED72</f>
        <v>0</v>
      </c>
      <c r="GDS62" s="763">
        <f>'Detailed Budget'!GEE72</f>
        <v>0</v>
      </c>
      <c r="GDT62" s="763">
        <f>'Detailed Budget'!GEF72</f>
        <v>0</v>
      </c>
      <c r="GDU62" s="763">
        <f>'Detailed Budget'!GEG72</f>
        <v>0</v>
      </c>
      <c r="GDV62" s="763">
        <f>'Detailed Budget'!GEH72</f>
        <v>0</v>
      </c>
      <c r="GDW62" s="763">
        <f>'Detailed Budget'!GEI72</f>
        <v>0</v>
      </c>
      <c r="GDX62" s="763">
        <f>'Detailed Budget'!GEJ72</f>
        <v>0</v>
      </c>
      <c r="GDY62" s="763">
        <f>'Detailed Budget'!GEK72</f>
        <v>0</v>
      </c>
      <c r="GDZ62" s="763">
        <f>'Detailed Budget'!GEL72</f>
        <v>0</v>
      </c>
      <c r="GEA62" s="763">
        <f>'Detailed Budget'!GEM72</f>
        <v>0</v>
      </c>
      <c r="GEB62" s="763">
        <f>'Detailed Budget'!GEN72</f>
        <v>0</v>
      </c>
      <c r="GEC62" s="763">
        <f>'Detailed Budget'!GEO72</f>
        <v>0</v>
      </c>
      <c r="GED62" s="763">
        <f>'Detailed Budget'!GEP72</f>
        <v>0</v>
      </c>
      <c r="GEE62" s="763">
        <f>'Detailed Budget'!GEQ72</f>
        <v>0</v>
      </c>
      <c r="GEF62" s="763">
        <f>'Detailed Budget'!GER72</f>
        <v>0</v>
      </c>
      <c r="GEG62" s="763">
        <f>'Detailed Budget'!GES72</f>
        <v>0</v>
      </c>
      <c r="GEH62" s="763">
        <f>'Detailed Budget'!GET72</f>
        <v>0</v>
      </c>
      <c r="GEI62" s="763">
        <f>'Detailed Budget'!GEU72</f>
        <v>0</v>
      </c>
      <c r="GEJ62" s="763">
        <f>'Detailed Budget'!GEV72</f>
        <v>0</v>
      </c>
      <c r="GEK62" s="763">
        <f>'Detailed Budget'!GEW72</f>
        <v>0</v>
      </c>
      <c r="GEL62" s="763">
        <f>'Detailed Budget'!GEX72</f>
        <v>0</v>
      </c>
      <c r="GEM62" s="763">
        <f>'Detailed Budget'!GEY72</f>
        <v>0</v>
      </c>
      <c r="GEN62" s="763">
        <f>'Detailed Budget'!GEZ72</f>
        <v>0</v>
      </c>
      <c r="GEO62" s="763">
        <f>'Detailed Budget'!GFA72</f>
        <v>0</v>
      </c>
      <c r="GEP62" s="763">
        <f>'Detailed Budget'!GFB72</f>
        <v>0</v>
      </c>
      <c r="GEQ62" s="763">
        <f>'Detailed Budget'!GFC72</f>
        <v>0</v>
      </c>
      <c r="GER62" s="763">
        <f>'Detailed Budget'!GFD72</f>
        <v>0</v>
      </c>
      <c r="GES62" s="763">
        <f>'Detailed Budget'!GFE72</f>
        <v>0</v>
      </c>
      <c r="GET62" s="763">
        <f>'Detailed Budget'!GFF72</f>
        <v>0</v>
      </c>
      <c r="GEU62" s="763">
        <f>'Detailed Budget'!GFG72</f>
        <v>0</v>
      </c>
      <c r="GEV62" s="763">
        <f>'Detailed Budget'!GFH72</f>
        <v>0</v>
      </c>
      <c r="GEW62" s="763">
        <f>'Detailed Budget'!GFI72</f>
        <v>0</v>
      </c>
      <c r="GEX62" s="763">
        <f>'Detailed Budget'!GFJ72</f>
        <v>0</v>
      </c>
      <c r="GEY62" s="763">
        <f>'Detailed Budget'!GFK72</f>
        <v>0</v>
      </c>
      <c r="GEZ62" s="763">
        <f>'Detailed Budget'!GFL72</f>
        <v>0</v>
      </c>
      <c r="GFA62" s="763">
        <f>'Detailed Budget'!GFM72</f>
        <v>0</v>
      </c>
      <c r="GFB62" s="763">
        <f>'Detailed Budget'!GFN72</f>
        <v>0</v>
      </c>
      <c r="GFC62" s="763">
        <f>'Detailed Budget'!GFO72</f>
        <v>0</v>
      </c>
      <c r="GFD62" s="763">
        <f>'Detailed Budget'!GFP72</f>
        <v>0</v>
      </c>
      <c r="GFE62" s="763">
        <f>'Detailed Budget'!GFQ72</f>
        <v>0</v>
      </c>
      <c r="GFF62" s="763">
        <f>'Detailed Budget'!GFR72</f>
        <v>0</v>
      </c>
      <c r="GFG62" s="763">
        <f>'Detailed Budget'!GFS72</f>
        <v>0</v>
      </c>
      <c r="GFH62" s="763">
        <f>'Detailed Budget'!GFT72</f>
        <v>0</v>
      </c>
      <c r="GFI62" s="763">
        <f>'Detailed Budget'!GFU72</f>
        <v>0</v>
      </c>
      <c r="GFJ62" s="763">
        <f>'Detailed Budget'!GFV72</f>
        <v>0</v>
      </c>
      <c r="GFK62" s="763">
        <f>'Detailed Budget'!GFW72</f>
        <v>0</v>
      </c>
      <c r="GFL62" s="763">
        <f>'Detailed Budget'!GFX72</f>
        <v>0</v>
      </c>
      <c r="GFM62" s="763">
        <f>'Detailed Budget'!GFY72</f>
        <v>0</v>
      </c>
      <c r="GFN62" s="763">
        <f>'Detailed Budget'!GFZ72</f>
        <v>0</v>
      </c>
      <c r="GFO62" s="763">
        <f>'Detailed Budget'!GGA72</f>
        <v>0</v>
      </c>
      <c r="GFP62" s="763">
        <f>'Detailed Budget'!GGB72</f>
        <v>0</v>
      </c>
      <c r="GFQ62" s="763">
        <f>'Detailed Budget'!GGC72</f>
        <v>0</v>
      </c>
      <c r="GFR62" s="763">
        <f>'Detailed Budget'!GGD72</f>
        <v>0</v>
      </c>
      <c r="GFS62" s="763">
        <f>'Detailed Budget'!GGE72</f>
        <v>0</v>
      </c>
      <c r="GFT62" s="763">
        <f>'Detailed Budget'!GGF72</f>
        <v>0</v>
      </c>
      <c r="GFU62" s="763">
        <f>'Detailed Budget'!GGG72</f>
        <v>0</v>
      </c>
      <c r="GFV62" s="763">
        <f>'Detailed Budget'!GGH72</f>
        <v>0</v>
      </c>
      <c r="GFW62" s="763">
        <f>'Detailed Budget'!GGI72</f>
        <v>0</v>
      </c>
      <c r="GFX62" s="763">
        <f>'Detailed Budget'!GGJ72</f>
        <v>0</v>
      </c>
      <c r="GFY62" s="763">
        <f>'Detailed Budget'!GGK72</f>
        <v>0</v>
      </c>
      <c r="GFZ62" s="763">
        <f>'Detailed Budget'!GGL72</f>
        <v>0</v>
      </c>
      <c r="GGA62" s="763">
        <f>'Detailed Budget'!GGM72</f>
        <v>0</v>
      </c>
      <c r="GGB62" s="763">
        <f>'Detailed Budget'!GGN72</f>
        <v>0</v>
      </c>
      <c r="GGC62" s="763">
        <f>'Detailed Budget'!GGO72</f>
        <v>0</v>
      </c>
      <c r="GGD62" s="763">
        <f>'Detailed Budget'!GGP72</f>
        <v>0</v>
      </c>
      <c r="GGE62" s="763">
        <f>'Detailed Budget'!GGQ72</f>
        <v>0</v>
      </c>
      <c r="GGF62" s="763">
        <f>'Detailed Budget'!GGR72</f>
        <v>0</v>
      </c>
      <c r="GGG62" s="763">
        <f>'Detailed Budget'!GGS72</f>
        <v>0</v>
      </c>
      <c r="GGH62" s="763">
        <f>'Detailed Budget'!GGT72</f>
        <v>0</v>
      </c>
      <c r="GGI62" s="763">
        <f>'Detailed Budget'!GGU72</f>
        <v>0</v>
      </c>
      <c r="GGJ62" s="763">
        <f>'Detailed Budget'!GGV72</f>
        <v>0</v>
      </c>
      <c r="GGK62" s="763">
        <f>'Detailed Budget'!GGW72</f>
        <v>0</v>
      </c>
      <c r="GGL62" s="763">
        <f>'Detailed Budget'!GGX72</f>
        <v>0</v>
      </c>
      <c r="GGM62" s="763">
        <f>'Detailed Budget'!GGY72</f>
        <v>0</v>
      </c>
      <c r="GGN62" s="763">
        <f>'Detailed Budget'!GGZ72</f>
        <v>0</v>
      </c>
      <c r="GGO62" s="763">
        <f>'Detailed Budget'!GHA72</f>
        <v>0</v>
      </c>
      <c r="GGP62" s="763">
        <f>'Detailed Budget'!GHB72</f>
        <v>0</v>
      </c>
      <c r="GGQ62" s="763">
        <f>'Detailed Budget'!GHC72</f>
        <v>0</v>
      </c>
      <c r="GGR62" s="763">
        <f>'Detailed Budget'!GHD72</f>
        <v>0</v>
      </c>
      <c r="GGS62" s="763">
        <f>'Detailed Budget'!GHE72</f>
        <v>0</v>
      </c>
      <c r="GGT62" s="763">
        <f>'Detailed Budget'!GHF72</f>
        <v>0</v>
      </c>
      <c r="GGU62" s="763">
        <f>'Detailed Budget'!GHG72</f>
        <v>0</v>
      </c>
      <c r="GGV62" s="763">
        <f>'Detailed Budget'!GHH72</f>
        <v>0</v>
      </c>
      <c r="GGW62" s="763">
        <f>'Detailed Budget'!GHI72</f>
        <v>0</v>
      </c>
      <c r="GGX62" s="763">
        <f>'Detailed Budget'!GHJ72</f>
        <v>0</v>
      </c>
      <c r="GGY62" s="763">
        <f>'Detailed Budget'!GHK72</f>
        <v>0</v>
      </c>
      <c r="GGZ62" s="763">
        <f>'Detailed Budget'!GHL72</f>
        <v>0</v>
      </c>
      <c r="GHA62" s="763">
        <f>'Detailed Budget'!GHM72</f>
        <v>0</v>
      </c>
      <c r="GHB62" s="763">
        <f>'Detailed Budget'!GHN72</f>
        <v>0</v>
      </c>
      <c r="GHC62" s="763">
        <f>'Detailed Budget'!GHO72</f>
        <v>0</v>
      </c>
      <c r="GHD62" s="763">
        <f>'Detailed Budget'!GHP72</f>
        <v>0</v>
      </c>
      <c r="GHE62" s="763">
        <f>'Detailed Budget'!GHQ72</f>
        <v>0</v>
      </c>
      <c r="GHF62" s="763">
        <f>'Detailed Budget'!GHR72</f>
        <v>0</v>
      </c>
      <c r="GHG62" s="763">
        <f>'Detailed Budget'!GHS72</f>
        <v>0</v>
      </c>
      <c r="GHH62" s="763">
        <f>'Detailed Budget'!GHT72</f>
        <v>0</v>
      </c>
      <c r="GHI62" s="763">
        <f>'Detailed Budget'!GHU72</f>
        <v>0</v>
      </c>
      <c r="GHJ62" s="763">
        <f>'Detailed Budget'!GHV72</f>
        <v>0</v>
      </c>
      <c r="GHK62" s="763">
        <f>'Detailed Budget'!GHW72</f>
        <v>0</v>
      </c>
      <c r="GHL62" s="763">
        <f>'Detailed Budget'!GHX72</f>
        <v>0</v>
      </c>
      <c r="GHM62" s="763">
        <f>'Detailed Budget'!GHY72</f>
        <v>0</v>
      </c>
      <c r="GHN62" s="763">
        <f>'Detailed Budget'!GHZ72</f>
        <v>0</v>
      </c>
      <c r="GHO62" s="763">
        <f>'Detailed Budget'!GIA72</f>
        <v>0</v>
      </c>
      <c r="GHP62" s="763">
        <f>'Detailed Budget'!GIB72</f>
        <v>0</v>
      </c>
      <c r="GHQ62" s="763">
        <f>'Detailed Budget'!GIC72</f>
        <v>0</v>
      </c>
      <c r="GHR62" s="763">
        <f>'Detailed Budget'!GID72</f>
        <v>0</v>
      </c>
      <c r="GHS62" s="763">
        <f>'Detailed Budget'!GIE72</f>
        <v>0</v>
      </c>
      <c r="GHT62" s="763">
        <f>'Detailed Budget'!GIF72</f>
        <v>0</v>
      </c>
      <c r="GHU62" s="763">
        <f>'Detailed Budget'!GIG72</f>
        <v>0</v>
      </c>
      <c r="GHV62" s="763">
        <f>'Detailed Budget'!GIH72</f>
        <v>0</v>
      </c>
      <c r="GHW62" s="763">
        <f>'Detailed Budget'!GII72</f>
        <v>0</v>
      </c>
      <c r="GHX62" s="763">
        <f>'Detailed Budget'!GIJ72</f>
        <v>0</v>
      </c>
      <c r="GHY62" s="763">
        <f>'Detailed Budget'!GIK72</f>
        <v>0</v>
      </c>
      <c r="GHZ62" s="763">
        <f>'Detailed Budget'!GIL72</f>
        <v>0</v>
      </c>
      <c r="GIA62" s="763">
        <f>'Detailed Budget'!GIM72</f>
        <v>0</v>
      </c>
      <c r="GIB62" s="763">
        <f>'Detailed Budget'!GIN72</f>
        <v>0</v>
      </c>
      <c r="GIC62" s="763">
        <f>'Detailed Budget'!GIO72</f>
        <v>0</v>
      </c>
      <c r="GID62" s="763">
        <f>'Detailed Budget'!GIP72</f>
        <v>0</v>
      </c>
      <c r="GIE62" s="763">
        <f>'Detailed Budget'!GIQ72</f>
        <v>0</v>
      </c>
      <c r="GIF62" s="763">
        <f>'Detailed Budget'!GIR72</f>
        <v>0</v>
      </c>
      <c r="GIG62" s="763">
        <f>'Detailed Budget'!GIS72</f>
        <v>0</v>
      </c>
      <c r="GIH62" s="763">
        <f>'Detailed Budget'!GIT72</f>
        <v>0</v>
      </c>
      <c r="GII62" s="763">
        <f>'Detailed Budget'!GIU72</f>
        <v>0</v>
      </c>
      <c r="GIJ62" s="763">
        <f>'Detailed Budget'!GIV72</f>
        <v>0</v>
      </c>
      <c r="GIK62" s="763">
        <f>'Detailed Budget'!GIW72</f>
        <v>0</v>
      </c>
      <c r="GIL62" s="763">
        <f>'Detailed Budget'!GIX72</f>
        <v>0</v>
      </c>
      <c r="GIM62" s="763">
        <f>'Detailed Budget'!GIY72</f>
        <v>0</v>
      </c>
      <c r="GIN62" s="763">
        <f>'Detailed Budget'!GIZ72</f>
        <v>0</v>
      </c>
      <c r="GIO62" s="763">
        <f>'Detailed Budget'!GJA72</f>
        <v>0</v>
      </c>
      <c r="GIP62" s="763">
        <f>'Detailed Budget'!GJB72</f>
        <v>0</v>
      </c>
      <c r="GIQ62" s="763">
        <f>'Detailed Budget'!GJC72</f>
        <v>0</v>
      </c>
      <c r="GIR62" s="763">
        <f>'Detailed Budget'!GJD72</f>
        <v>0</v>
      </c>
      <c r="GIS62" s="763">
        <f>'Detailed Budget'!GJE72</f>
        <v>0</v>
      </c>
      <c r="GIT62" s="763">
        <f>'Detailed Budget'!GJF72</f>
        <v>0</v>
      </c>
      <c r="GIU62" s="763">
        <f>'Detailed Budget'!GJG72</f>
        <v>0</v>
      </c>
      <c r="GIV62" s="763">
        <f>'Detailed Budget'!GJH72</f>
        <v>0</v>
      </c>
      <c r="GIW62" s="763">
        <f>'Detailed Budget'!GJI72</f>
        <v>0</v>
      </c>
      <c r="GIX62" s="763">
        <f>'Detailed Budget'!GJJ72</f>
        <v>0</v>
      </c>
      <c r="GIY62" s="763">
        <f>'Detailed Budget'!GJK72</f>
        <v>0</v>
      </c>
      <c r="GIZ62" s="763">
        <f>'Detailed Budget'!GJL72</f>
        <v>0</v>
      </c>
      <c r="GJA62" s="763">
        <f>'Detailed Budget'!GJM72</f>
        <v>0</v>
      </c>
      <c r="GJB62" s="763">
        <f>'Detailed Budget'!GJN72</f>
        <v>0</v>
      </c>
      <c r="GJC62" s="763">
        <f>'Detailed Budget'!GJO72</f>
        <v>0</v>
      </c>
      <c r="GJD62" s="763">
        <f>'Detailed Budget'!GJP72</f>
        <v>0</v>
      </c>
      <c r="GJE62" s="763">
        <f>'Detailed Budget'!GJQ72</f>
        <v>0</v>
      </c>
      <c r="GJF62" s="763">
        <f>'Detailed Budget'!GJR72</f>
        <v>0</v>
      </c>
      <c r="GJG62" s="763">
        <f>'Detailed Budget'!GJS72</f>
        <v>0</v>
      </c>
      <c r="GJH62" s="763">
        <f>'Detailed Budget'!GJT72</f>
        <v>0</v>
      </c>
      <c r="GJI62" s="763">
        <f>'Detailed Budget'!GJU72</f>
        <v>0</v>
      </c>
      <c r="GJJ62" s="763">
        <f>'Detailed Budget'!GJV72</f>
        <v>0</v>
      </c>
      <c r="GJK62" s="763">
        <f>'Detailed Budget'!GJW72</f>
        <v>0</v>
      </c>
      <c r="GJL62" s="763">
        <f>'Detailed Budget'!GJX72</f>
        <v>0</v>
      </c>
      <c r="GJM62" s="763">
        <f>'Detailed Budget'!GJY72</f>
        <v>0</v>
      </c>
      <c r="GJN62" s="763">
        <f>'Detailed Budget'!GJZ72</f>
        <v>0</v>
      </c>
      <c r="GJO62" s="763">
        <f>'Detailed Budget'!GKA72</f>
        <v>0</v>
      </c>
      <c r="GJP62" s="763">
        <f>'Detailed Budget'!GKB72</f>
        <v>0</v>
      </c>
      <c r="GJQ62" s="763">
        <f>'Detailed Budget'!GKC72</f>
        <v>0</v>
      </c>
      <c r="GJR62" s="763">
        <f>'Detailed Budget'!GKD72</f>
        <v>0</v>
      </c>
      <c r="GJS62" s="763">
        <f>'Detailed Budget'!GKE72</f>
        <v>0</v>
      </c>
      <c r="GJT62" s="763">
        <f>'Detailed Budget'!GKF72</f>
        <v>0</v>
      </c>
      <c r="GJU62" s="763">
        <f>'Detailed Budget'!GKG72</f>
        <v>0</v>
      </c>
      <c r="GJV62" s="763">
        <f>'Detailed Budget'!GKH72</f>
        <v>0</v>
      </c>
      <c r="GJW62" s="763">
        <f>'Detailed Budget'!GKI72</f>
        <v>0</v>
      </c>
      <c r="GJX62" s="763">
        <f>'Detailed Budget'!GKJ72</f>
        <v>0</v>
      </c>
      <c r="GJY62" s="763">
        <f>'Detailed Budget'!GKK72</f>
        <v>0</v>
      </c>
      <c r="GJZ62" s="763">
        <f>'Detailed Budget'!GKL72</f>
        <v>0</v>
      </c>
      <c r="GKA62" s="763">
        <f>'Detailed Budget'!GKM72</f>
        <v>0</v>
      </c>
      <c r="GKB62" s="763">
        <f>'Detailed Budget'!GKN72</f>
        <v>0</v>
      </c>
      <c r="GKC62" s="763">
        <f>'Detailed Budget'!GKO72</f>
        <v>0</v>
      </c>
      <c r="GKD62" s="763">
        <f>'Detailed Budget'!GKP72</f>
        <v>0</v>
      </c>
      <c r="GKE62" s="763">
        <f>'Detailed Budget'!GKQ72</f>
        <v>0</v>
      </c>
      <c r="GKF62" s="763">
        <f>'Detailed Budget'!GKR72</f>
        <v>0</v>
      </c>
      <c r="GKG62" s="763">
        <f>'Detailed Budget'!GKS72</f>
        <v>0</v>
      </c>
      <c r="GKH62" s="763">
        <f>'Detailed Budget'!GKT72</f>
        <v>0</v>
      </c>
      <c r="GKI62" s="763">
        <f>'Detailed Budget'!GKU72</f>
        <v>0</v>
      </c>
      <c r="GKJ62" s="763">
        <f>'Detailed Budget'!GKV72</f>
        <v>0</v>
      </c>
      <c r="GKK62" s="763">
        <f>'Detailed Budget'!GKW72</f>
        <v>0</v>
      </c>
      <c r="GKL62" s="763">
        <f>'Detailed Budget'!GKX72</f>
        <v>0</v>
      </c>
      <c r="GKM62" s="763">
        <f>'Detailed Budget'!GKY72</f>
        <v>0</v>
      </c>
      <c r="GKN62" s="763">
        <f>'Detailed Budget'!GKZ72</f>
        <v>0</v>
      </c>
      <c r="GKO62" s="763">
        <f>'Detailed Budget'!GLA72</f>
        <v>0</v>
      </c>
      <c r="GKP62" s="763">
        <f>'Detailed Budget'!GLB72</f>
        <v>0</v>
      </c>
      <c r="GKQ62" s="763">
        <f>'Detailed Budget'!GLC72</f>
        <v>0</v>
      </c>
      <c r="GKR62" s="763">
        <f>'Detailed Budget'!GLD72</f>
        <v>0</v>
      </c>
      <c r="GKS62" s="763">
        <f>'Detailed Budget'!GLE72</f>
        <v>0</v>
      </c>
      <c r="GKT62" s="763">
        <f>'Detailed Budget'!GLF72</f>
        <v>0</v>
      </c>
      <c r="GKU62" s="763">
        <f>'Detailed Budget'!GLG72</f>
        <v>0</v>
      </c>
      <c r="GKV62" s="763">
        <f>'Detailed Budget'!GLH72</f>
        <v>0</v>
      </c>
      <c r="GKW62" s="763">
        <f>'Detailed Budget'!GLI72</f>
        <v>0</v>
      </c>
      <c r="GKX62" s="763">
        <f>'Detailed Budget'!GLJ72</f>
        <v>0</v>
      </c>
      <c r="GKY62" s="763">
        <f>'Detailed Budget'!GLK72</f>
        <v>0</v>
      </c>
      <c r="GKZ62" s="763">
        <f>'Detailed Budget'!GLL72</f>
        <v>0</v>
      </c>
      <c r="GLA62" s="763">
        <f>'Detailed Budget'!GLM72</f>
        <v>0</v>
      </c>
      <c r="GLB62" s="763">
        <f>'Detailed Budget'!GLN72</f>
        <v>0</v>
      </c>
      <c r="GLC62" s="763">
        <f>'Detailed Budget'!GLO72</f>
        <v>0</v>
      </c>
      <c r="GLD62" s="763">
        <f>'Detailed Budget'!GLP72</f>
        <v>0</v>
      </c>
      <c r="GLE62" s="763">
        <f>'Detailed Budget'!GLQ72</f>
        <v>0</v>
      </c>
      <c r="GLF62" s="763">
        <f>'Detailed Budget'!GLR72</f>
        <v>0</v>
      </c>
      <c r="GLG62" s="763">
        <f>'Detailed Budget'!GLS72</f>
        <v>0</v>
      </c>
      <c r="GLH62" s="763">
        <f>'Detailed Budget'!GLT72</f>
        <v>0</v>
      </c>
      <c r="GLI62" s="763">
        <f>'Detailed Budget'!GLU72</f>
        <v>0</v>
      </c>
      <c r="GLJ62" s="763">
        <f>'Detailed Budget'!GLV72</f>
        <v>0</v>
      </c>
      <c r="GLK62" s="763">
        <f>'Detailed Budget'!GLW72</f>
        <v>0</v>
      </c>
      <c r="GLL62" s="763">
        <f>'Detailed Budget'!GLX72</f>
        <v>0</v>
      </c>
      <c r="GLM62" s="763">
        <f>'Detailed Budget'!GLY72</f>
        <v>0</v>
      </c>
      <c r="GLN62" s="763">
        <f>'Detailed Budget'!GLZ72</f>
        <v>0</v>
      </c>
      <c r="GLO62" s="763">
        <f>'Detailed Budget'!GMA72</f>
        <v>0</v>
      </c>
      <c r="GLP62" s="763">
        <f>'Detailed Budget'!GMB72</f>
        <v>0</v>
      </c>
      <c r="GLQ62" s="763">
        <f>'Detailed Budget'!GMC72</f>
        <v>0</v>
      </c>
      <c r="GLR62" s="763">
        <f>'Detailed Budget'!GMD72</f>
        <v>0</v>
      </c>
      <c r="GLS62" s="763">
        <f>'Detailed Budget'!GME72</f>
        <v>0</v>
      </c>
      <c r="GLT62" s="763">
        <f>'Detailed Budget'!GMF72</f>
        <v>0</v>
      </c>
      <c r="GLU62" s="763">
        <f>'Detailed Budget'!GMG72</f>
        <v>0</v>
      </c>
      <c r="GLV62" s="763">
        <f>'Detailed Budget'!GMH72</f>
        <v>0</v>
      </c>
      <c r="GLW62" s="763">
        <f>'Detailed Budget'!GMI72</f>
        <v>0</v>
      </c>
      <c r="GLX62" s="763">
        <f>'Detailed Budget'!GMJ72</f>
        <v>0</v>
      </c>
      <c r="GLY62" s="763">
        <f>'Detailed Budget'!GMK72</f>
        <v>0</v>
      </c>
      <c r="GLZ62" s="763">
        <f>'Detailed Budget'!GML72</f>
        <v>0</v>
      </c>
      <c r="GMA62" s="763">
        <f>'Detailed Budget'!GMM72</f>
        <v>0</v>
      </c>
      <c r="GMB62" s="763">
        <f>'Detailed Budget'!GMN72</f>
        <v>0</v>
      </c>
      <c r="GMC62" s="763">
        <f>'Detailed Budget'!GMO72</f>
        <v>0</v>
      </c>
      <c r="GMD62" s="763">
        <f>'Detailed Budget'!GMP72</f>
        <v>0</v>
      </c>
      <c r="GME62" s="763">
        <f>'Detailed Budget'!GMQ72</f>
        <v>0</v>
      </c>
      <c r="GMF62" s="763">
        <f>'Detailed Budget'!GMR72</f>
        <v>0</v>
      </c>
      <c r="GMG62" s="763">
        <f>'Detailed Budget'!GMS72</f>
        <v>0</v>
      </c>
      <c r="GMH62" s="763">
        <f>'Detailed Budget'!GMT72</f>
        <v>0</v>
      </c>
      <c r="GMI62" s="763">
        <f>'Detailed Budget'!GMU72</f>
        <v>0</v>
      </c>
      <c r="GMJ62" s="763">
        <f>'Detailed Budget'!GMV72</f>
        <v>0</v>
      </c>
      <c r="GMK62" s="763">
        <f>'Detailed Budget'!GMW72</f>
        <v>0</v>
      </c>
      <c r="GML62" s="763">
        <f>'Detailed Budget'!GMX72</f>
        <v>0</v>
      </c>
      <c r="GMM62" s="763">
        <f>'Detailed Budget'!GMY72</f>
        <v>0</v>
      </c>
      <c r="GMN62" s="763">
        <f>'Detailed Budget'!GMZ72</f>
        <v>0</v>
      </c>
      <c r="GMO62" s="763">
        <f>'Detailed Budget'!GNA72</f>
        <v>0</v>
      </c>
      <c r="GMP62" s="763">
        <f>'Detailed Budget'!GNB72</f>
        <v>0</v>
      </c>
      <c r="GMQ62" s="763">
        <f>'Detailed Budget'!GNC72</f>
        <v>0</v>
      </c>
      <c r="GMR62" s="763">
        <f>'Detailed Budget'!GND72</f>
        <v>0</v>
      </c>
      <c r="GMS62" s="763">
        <f>'Detailed Budget'!GNE72</f>
        <v>0</v>
      </c>
      <c r="GMT62" s="763">
        <f>'Detailed Budget'!GNF72</f>
        <v>0</v>
      </c>
      <c r="GMU62" s="763">
        <f>'Detailed Budget'!GNG72</f>
        <v>0</v>
      </c>
      <c r="GMV62" s="763">
        <f>'Detailed Budget'!GNH72</f>
        <v>0</v>
      </c>
      <c r="GMW62" s="763">
        <f>'Detailed Budget'!GNI72</f>
        <v>0</v>
      </c>
      <c r="GMX62" s="763">
        <f>'Detailed Budget'!GNJ72</f>
        <v>0</v>
      </c>
      <c r="GMY62" s="763">
        <f>'Detailed Budget'!GNK72</f>
        <v>0</v>
      </c>
      <c r="GMZ62" s="763">
        <f>'Detailed Budget'!GNL72</f>
        <v>0</v>
      </c>
      <c r="GNA62" s="763">
        <f>'Detailed Budget'!GNM72</f>
        <v>0</v>
      </c>
      <c r="GNB62" s="763">
        <f>'Detailed Budget'!GNN72</f>
        <v>0</v>
      </c>
      <c r="GNC62" s="763">
        <f>'Detailed Budget'!GNO72</f>
        <v>0</v>
      </c>
      <c r="GND62" s="763">
        <f>'Detailed Budget'!GNP72</f>
        <v>0</v>
      </c>
      <c r="GNE62" s="763">
        <f>'Detailed Budget'!GNQ72</f>
        <v>0</v>
      </c>
      <c r="GNF62" s="763">
        <f>'Detailed Budget'!GNR72</f>
        <v>0</v>
      </c>
      <c r="GNG62" s="763">
        <f>'Detailed Budget'!GNS72</f>
        <v>0</v>
      </c>
      <c r="GNH62" s="763">
        <f>'Detailed Budget'!GNT72</f>
        <v>0</v>
      </c>
      <c r="GNI62" s="763">
        <f>'Detailed Budget'!GNU72</f>
        <v>0</v>
      </c>
      <c r="GNJ62" s="763">
        <f>'Detailed Budget'!GNV72</f>
        <v>0</v>
      </c>
      <c r="GNK62" s="763">
        <f>'Detailed Budget'!GNW72</f>
        <v>0</v>
      </c>
      <c r="GNL62" s="763">
        <f>'Detailed Budget'!GNX72</f>
        <v>0</v>
      </c>
      <c r="GNM62" s="763">
        <f>'Detailed Budget'!GNY72</f>
        <v>0</v>
      </c>
      <c r="GNN62" s="763">
        <f>'Detailed Budget'!GNZ72</f>
        <v>0</v>
      </c>
      <c r="GNO62" s="763">
        <f>'Detailed Budget'!GOA72</f>
        <v>0</v>
      </c>
      <c r="GNP62" s="763">
        <f>'Detailed Budget'!GOB72</f>
        <v>0</v>
      </c>
      <c r="GNQ62" s="763">
        <f>'Detailed Budget'!GOC72</f>
        <v>0</v>
      </c>
      <c r="GNR62" s="763">
        <f>'Detailed Budget'!GOD72</f>
        <v>0</v>
      </c>
      <c r="GNS62" s="763">
        <f>'Detailed Budget'!GOE72</f>
        <v>0</v>
      </c>
      <c r="GNT62" s="763">
        <f>'Detailed Budget'!GOF72</f>
        <v>0</v>
      </c>
      <c r="GNU62" s="763">
        <f>'Detailed Budget'!GOG72</f>
        <v>0</v>
      </c>
      <c r="GNV62" s="763">
        <f>'Detailed Budget'!GOH72</f>
        <v>0</v>
      </c>
      <c r="GNW62" s="763">
        <f>'Detailed Budget'!GOI72</f>
        <v>0</v>
      </c>
      <c r="GNX62" s="763">
        <f>'Detailed Budget'!GOJ72</f>
        <v>0</v>
      </c>
      <c r="GNY62" s="763">
        <f>'Detailed Budget'!GOK72</f>
        <v>0</v>
      </c>
      <c r="GNZ62" s="763">
        <f>'Detailed Budget'!GOL72</f>
        <v>0</v>
      </c>
      <c r="GOA62" s="763">
        <f>'Detailed Budget'!GOM72</f>
        <v>0</v>
      </c>
      <c r="GOB62" s="763">
        <f>'Detailed Budget'!GON72</f>
        <v>0</v>
      </c>
      <c r="GOC62" s="763">
        <f>'Detailed Budget'!GOO72</f>
        <v>0</v>
      </c>
      <c r="GOD62" s="763">
        <f>'Detailed Budget'!GOP72</f>
        <v>0</v>
      </c>
      <c r="GOE62" s="763">
        <f>'Detailed Budget'!GOQ72</f>
        <v>0</v>
      </c>
      <c r="GOF62" s="763">
        <f>'Detailed Budget'!GOR72</f>
        <v>0</v>
      </c>
      <c r="GOG62" s="763">
        <f>'Detailed Budget'!GOS72</f>
        <v>0</v>
      </c>
      <c r="GOH62" s="763">
        <f>'Detailed Budget'!GOT72</f>
        <v>0</v>
      </c>
      <c r="GOI62" s="763">
        <f>'Detailed Budget'!GOU72</f>
        <v>0</v>
      </c>
      <c r="GOJ62" s="763">
        <f>'Detailed Budget'!GOV72</f>
        <v>0</v>
      </c>
      <c r="GOK62" s="763">
        <f>'Detailed Budget'!GOW72</f>
        <v>0</v>
      </c>
      <c r="GOL62" s="763">
        <f>'Detailed Budget'!GOX72</f>
        <v>0</v>
      </c>
      <c r="GOM62" s="763">
        <f>'Detailed Budget'!GOY72</f>
        <v>0</v>
      </c>
      <c r="GON62" s="763">
        <f>'Detailed Budget'!GOZ72</f>
        <v>0</v>
      </c>
      <c r="GOO62" s="763">
        <f>'Detailed Budget'!GPA72</f>
        <v>0</v>
      </c>
      <c r="GOP62" s="763">
        <f>'Detailed Budget'!GPB72</f>
        <v>0</v>
      </c>
      <c r="GOQ62" s="763">
        <f>'Detailed Budget'!GPC72</f>
        <v>0</v>
      </c>
      <c r="GOR62" s="763">
        <f>'Detailed Budget'!GPD72</f>
        <v>0</v>
      </c>
      <c r="GOS62" s="763">
        <f>'Detailed Budget'!GPE72</f>
        <v>0</v>
      </c>
      <c r="GOT62" s="763">
        <f>'Detailed Budget'!GPF72</f>
        <v>0</v>
      </c>
      <c r="GOU62" s="763">
        <f>'Detailed Budget'!GPG72</f>
        <v>0</v>
      </c>
      <c r="GOV62" s="763">
        <f>'Detailed Budget'!GPH72</f>
        <v>0</v>
      </c>
      <c r="GOW62" s="763">
        <f>'Detailed Budget'!GPI72</f>
        <v>0</v>
      </c>
      <c r="GOX62" s="763">
        <f>'Detailed Budget'!GPJ72</f>
        <v>0</v>
      </c>
      <c r="GOY62" s="763">
        <f>'Detailed Budget'!GPK72</f>
        <v>0</v>
      </c>
      <c r="GOZ62" s="763">
        <f>'Detailed Budget'!GPL72</f>
        <v>0</v>
      </c>
      <c r="GPA62" s="763">
        <f>'Detailed Budget'!GPM72</f>
        <v>0</v>
      </c>
      <c r="GPB62" s="763">
        <f>'Detailed Budget'!GPN72</f>
        <v>0</v>
      </c>
      <c r="GPC62" s="763">
        <f>'Detailed Budget'!GPO72</f>
        <v>0</v>
      </c>
      <c r="GPD62" s="763">
        <f>'Detailed Budget'!GPP72</f>
        <v>0</v>
      </c>
      <c r="GPE62" s="763">
        <f>'Detailed Budget'!GPQ72</f>
        <v>0</v>
      </c>
      <c r="GPF62" s="763">
        <f>'Detailed Budget'!GPR72</f>
        <v>0</v>
      </c>
      <c r="GPG62" s="763">
        <f>'Detailed Budget'!GPS72</f>
        <v>0</v>
      </c>
      <c r="GPH62" s="763">
        <f>'Detailed Budget'!GPT72</f>
        <v>0</v>
      </c>
      <c r="GPI62" s="763">
        <f>'Detailed Budget'!GPU72</f>
        <v>0</v>
      </c>
      <c r="GPJ62" s="763">
        <f>'Detailed Budget'!GPV72</f>
        <v>0</v>
      </c>
      <c r="GPK62" s="763">
        <f>'Detailed Budget'!GPW72</f>
        <v>0</v>
      </c>
      <c r="GPL62" s="763">
        <f>'Detailed Budget'!GPX72</f>
        <v>0</v>
      </c>
      <c r="GPM62" s="763">
        <f>'Detailed Budget'!GPY72</f>
        <v>0</v>
      </c>
      <c r="GPN62" s="763">
        <f>'Detailed Budget'!GPZ72</f>
        <v>0</v>
      </c>
      <c r="GPO62" s="763">
        <f>'Detailed Budget'!GQA72</f>
        <v>0</v>
      </c>
      <c r="GPP62" s="763">
        <f>'Detailed Budget'!GQB72</f>
        <v>0</v>
      </c>
      <c r="GPQ62" s="763">
        <f>'Detailed Budget'!GQC72</f>
        <v>0</v>
      </c>
      <c r="GPR62" s="763">
        <f>'Detailed Budget'!GQD72</f>
        <v>0</v>
      </c>
      <c r="GPS62" s="763">
        <f>'Detailed Budget'!GQE72</f>
        <v>0</v>
      </c>
      <c r="GPT62" s="763">
        <f>'Detailed Budget'!GQF72</f>
        <v>0</v>
      </c>
      <c r="GPU62" s="763">
        <f>'Detailed Budget'!GQG72</f>
        <v>0</v>
      </c>
      <c r="GPV62" s="763">
        <f>'Detailed Budget'!GQH72</f>
        <v>0</v>
      </c>
      <c r="GPW62" s="763">
        <f>'Detailed Budget'!GQI72</f>
        <v>0</v>
      </c>
      <c r="GPX62" s="763">
        <f>'Detailed Budget'!GQJ72</f>
        <v>0</v>
      </c>
      <c r="GPY62" s="763">
        <f>'Detailed Budget'!GQK72</f>
        <v>0</v>
      </c>
      <c r="GPZ62" s="763">
        <f>'Detailed Budget'!GQL72</f>
        <v>0</v>
      </c>
      <c r="GQA62" s="763">
        <f>'Detailed Budget'!GQM72</f>
        <v>0</v>
      </c>
      <c r="GQB62" s="763">
        <f>'Detailed Budget'!GQN72</f>
        <v>0</v>
      </c>
      <c r="GQC62" s="763">
        <f>'Detailed Budget'!GQO72</f>
        <v>0</v>
      </c>
      <c r="GQD62" s="763">
        <f>'Detailed Budget'!GQP72</f>
        <v>0</v>
      </c>
      <c r="GQE62" s="763">
        <f>'Detailed Budget'!GQQ72</f>
        <v>0</v>
      </c>
      <c r="GQF62" s="763">
        <f>'Detailed Budget'!GQR72</f>
        <v>0</v>
      </c>
      <c r="GQG62" s="763">
        <f>'Detailed Budget'!GQS72</f>
        <v>0</v>
      </c>
      <c r="GQH62" s="763">
        <f>'Detailed Budget'!GQT72</f>
        <v>0</v>
      </c>
      <c r="GQI62" s="763">
        <f>'Detailed Budget'!GQU72</f>
        <v>0</v>
      </c>
      <c r="GQJ62" s="763">
        <f>'Detailed Budget'!GQV72</f>
        <v>0</v>
      </c>
      <c r="GQK62" s="763">
        <f>'Detailed Budget'!GQW72</f>
        <v>0</v>
      </c>
      <c r="GQL62" s="763">
        <f>'Detailed Budget'!GQX72</f>
        <v>0</v>
      </c>
      <c r="GQM62" s="763">
        <f>'Detailed Budget'!GQY72</f>
        <v>0</v>
      </c>
      <c r="GQN62" s="763">
        <f>'Detailed Budget'!GQZ72</f>
        <v>0</v>
      </c>
      <c r="GQO62" s="763">
        <f>'Detailed Budget'!GRA72</f>
        <v>0</v>
      </c>
      <c r="GQP62" s="763">
        <f>'Detailed Budget'!GRB72</f>
        <v>0</v>
      </c>
      <c r="GQQ62" s="763">
        <f>'Detailed Budget'!GRC72</f>
        <v>0</v>
      </c>
      <c r="GQR62" s="763">
        <f>'Detailed Budget'!GRD72</f>
        <v>0</v>
      </c>
      <c r="GQS62" s="763">
        <f>'Detailed Budget'!GRE72</f>
        <v>0</v>
      </c>
      <c r="GQT62" s="763">
        <f>'Detailed Budget'!GRF72</f>
        <v>0</v>
      </c>
      <c r="GQU62" s="763">
        <f>'Detailed Budget'!GRG72</f>
        <v>0</v>
      </c>
      <c r="GQV62" s="763">
        <f>'Detailed Budget'!GRH72</f>
        <v>0</v>
      </c>
      <c r="GQW62" s="763">
        <f>'Detailed Budget'!GRI72</f>
        <v>0</v>
      </c>
      <c r="GQX62" s="763">
        <f>'Detailed Budget'!GRJ72</f>
        <v>0</v>
      </c>
      <c r="GQY62" s="763">
        <f>'Detailed Budget'!GRK72</f>
        <v>0</v>
      </c>
      <c r="GQZ62" s="763">
        <f>'Detailed Budget'!GRL72</f>
        <v>0</v>
      </c>
      <c r="GRA62" s="763">
        <f>'Detailed Budget'!GRM72</f>
        <v>0</v>
      </c>
      <c r="GRB62" s="763">
        <f>'Detailed Budget'!GRN72</f>
        <v>0</v>
      </c>
      <c r="GRC62" s="763">
        <f>'Detailed Budget'!GRO72</f>
        <v>0</v>
      </c>
      <c r="GRD62" s="763">
        <f>'Detailed Budget'!GRP72</f>
        <v>0</v>
      </c>
      <c r="GRE62" s="763">
        <f>'Detailed Budget'!GRQ72</f>
        <v>0</v>
      </c>
      <c r="GRF62" s="763">
        <f>'Detailed Budget'!GRR72</f>
        <v>0</v>
      </c>
      <c r="GRG62" s="763">
        <f>'Detailed Budget'!GRS72</f>
        <v>0</v>
      </c>
      <c r="GRH62" s="763">
        <f>'Detailed Budget'!GRT72</f>
        <v>0</v>
      </c>
      <c r="GRI62" s="763">
        <f>'Detailed Budget'!GRU72</f>
        <v>0</v>
      </c>
      <c r="GRJ62" s="763">
        <f>'Detailed Budget'!GRV72</f>
        <v>0</v>
      </c>
      <c r="GRK62" s="763">
        <f>'Detailed Budget'!GRW72</f>
        <v>0</v>
      </c>
      <c r="GRL62" s="763">
        <f>'Detailed Budget'!GRX72</f>
        <v>0</v>
      </c>
      <c r="GRM62" s="763">
        <f>'Detailed Budget'!GRY72</f>
        <v>0</v>
      </c>
      <c r="GRN62" s="763">
        <f>'Detailed Budget'!GRZ72</f>
        <v>0</v>
      </c>
      <c r="GRO62" s="763">
        <f>'Detailed Budget'!GSA72</f>
        <v>0</v>
      </c>
      <c r="GRP62" s="763">
        <f>'Detailed Budget'!GSB72</f>
        <v>0</v>
      </c>
      <c r="GRQ62" s="763">
        <f>'Detailed Budget'!GSC72</f>
        <v>0</v>
      </c>
      <c r="GRR62" s="763">
        <f>'Detailed Budget'!GSD72</f>
        <v>0</v>
      </c>
      <c r="GRS62" s="763">
        <f>'Detailed Budget'!GSE72</f>
        <v>0</v>
      </c>
      <c r="GRT62" s="763">
        <f>'Detailed Budget'!GSF72</f>
        <v>0</v>
      </c>
      <c r="GRU62" s="763">
        <f>'Detailed Budget'!GSG72</f>
        <v>0</v>
      </c>
      <c r="GRV62" s="763">
        <f>'Detailed Budget'!GSH72</f>
        <v>0</v>
      </c>
      <c r="GRW62" s="763">
        <f>'Detailed Budget'!GSI72</f>
        <v>0</v>
      </c>
      <c r="GRX62" s="763">
        <f>'Detailed Budget'!GSJ72</f>
        <v>0</v>
      </c>
      <c r="GRY62" s="763">
        <f>'Detailed Budget'!GSK72</f>
        <v>0</v>
      </c>
      <c r="GRZ62" s="763">
        <f>'Detailed Budget'!GSL72</f>
        <v>0</v>
      </c>
      <c r="GSA62" s="763">
        <f>'Detailed Budget'!GSM72</f>
        <v>0</v>
      </c>
      <c r="GSB62" s="763">
        <f>'Detailed Budget'!GSN72</f>
        <v>0</v>
      </c>
      <c r="GSC62" s="763">
        <f>'Detailed Budget'!GSO72</f>
        <v>0</v>
      </c>
      <c r="GSD62" s="763">
        <f>'Detailed Budget'!GSP72</f>
        <v>0</v>
      </c>
      <c r="GSE62" s="763">
        <f>'Detailed Budget'!GSQ72</f>
        <v>0</v>
      </c>
      <c r="GSF62" s="763">
        <f>'Detailed Budget'!GSR72</f>
        <v>0</v>
      </c>
      <c r="GSG62" s="763">
        <f>'Detailed Budget'!GSS72</f>
        <v>0</v>
      </c>
      <c r="GSH62" s="763">
        <f>'Detailed Budget'!GST72</f>
        <v>0</v>
      </c>
      <c r="GSI62" s="763">
        <f>'Detailed Budget'!GSU72</f>
        <v>0</v>
      </c>
      <c r="GSJ62" s="763">
        <f>'Detailed Budget'!GSV72</f>
        <v>0</v>
      </c>
      <c r="GSK62" s="763">
        <f>'Detailed Budget'!GSW72</f>
        <v>0</v>
      </c>
      <c r="GSL62" s="763">
        <f>'Detailed Budget'!GSX72</f>
        <v>0</v>
      </c>
      <c r="GSM62" s="763">
        <f>'Detailed Budget'!GSY72</f>
        <v>0</v>
      </c>
      <c r="GSN62" s="763">
        <f>'Detailed Budget'!GSZ72</f>
        <v>0</v>
      </c>
      <c r="GSO62" s="763">
        <f>'Detailed Budget'!GTA72</f>
        <v>0</v>
      </c>
      <c r="GSP62" s="763">
        <f>'Detailed Budget'!GTB72</f>
        <v>0</v>
      </c>
      <c r="GSQ62" s="763">
        <f>'Detailed Budget'!GTC72</f>
        <v>0</v>
      </c>
      <c r="GSR62" s="763">
        <f>'Detailed Budget'!GTD72</f>
        <v>0</v>
      </c>
      <c r="GSS62" s="763">
        <f>'Detailed Budget'!GTE72</f>
        <v>0</v>
      </c>
      <c r="GST62" s="763">
        <f>'Detailed Budget'!GTF72</f>
        <v>0</v>
      </c>
      <c r="GSU62" s="763">
        <f>'Detailed Budget'!GTG72</f>
        <v>0</v>
      </c>
      <c r="GSV62" s="763">
        <f>'Detailed Budget'!GTH72</f>
        <v>0</v>
      </c>
      <c r="GSW62" s="763">
        <f>'Detailed Budget'!GTI72</f>
        <v>0</v>
      </c>
      <c r="GSX62" s="763">
        <f>'Detailed Budget'!GTJ72</f>
        <v>0</v>
      </c>
      <c r="GSY62" s="763">
        <f>'Detailed Budget'!GTK72</f>
        <v>0</v>
      </c>
      <c r="GSZ62" s="763">
        <f>'Detailed Budget'!GTL72</f>
        <v>0</v>
      </c>
      <c r="GTA62" s="763">
        <f>'Detailed Budget'!GTM72</f>
        <v>0</v>
      </c>
      <c r="GTB62" s="763">
        <f>'Detailed Budget'!GTN72</f>
        <v>0</v>
      </c>
      <c r="GTC62" s="763">
        <f>'Detailed Budget'!GTO72</f>
        <v>0</v>
      </c>
      <c r="GTD62" s="763">
        <f>'Detailed Budget'!GTP72</f>
        <v>0</v>
      </c>
      <c r="GTE62" s="763">
        <f>'Detailed Budget'!GTQ72</f>
        <v>0</v>
      </c>
      <c r="GTF62" s="763">
        <f>'Detailed Budget'!GTR72</f>
        <v>0</v>
      </c>
      <c r="GTG62" s="763">
        <f>'Detailed Budget'!GTS72</f>
        <v>0</v>
      </c>
      <c r="GTH62" s="763">
        <f>'Detailed Budget'!GTT72</f>
        <v>0</v>
      </c>
      <c r="GTI62" s="763">
        <f>'Detailed Budget'!GTU72</f>
        <v>0</v>
      </c>
      <c r="GTJ62" s="763">
        <f>'Detailed Budget'!GTV72</f>
        <v>0</v>
      </c>
      <c r="GTK62" s="763">
        <f>'Detailed Budget'!GTW72</f>
        <v>0</v>
      </c>
      <c r="GTL62" s="763">
        <f>'Detailed Budget'!GTX72</f>
        <v>0</v>
      </c>
      <c r="GTM62" s="763">
        <f>'Detailed Budget'!GTY72</f>
        <v>0</v>
      </c>
      <c r="GTN62" s="763">
        <f>'Detailed Budget'!GTZ72</f>
        <v>0</v>
      </c>
      <c r="GTO62" s="763">
        <f>'Detailed Budget'!GUA72</f>
        <v>0</v>
      </c>
      <c r="GTP62" s="763">
        <f>'Detailed Budget'!GUB72</f>
        <v>0</v>
      </c>
      <c r="GTQ62" s="763">
        <f>'Detailed Budget'!GUC72</f>
        <v>0</v>
      </c>
      <c r="GTR62" s="763">
        <f>'Detailed Budget'!GUD72</f>
        <v>0</v>
      </c>
      <c r="GTS62" s="763">
        <f>'Detailed Budget'!GUE72</f>
        <v>0</v>
      </c>
      <c r="GTT62" s="763">
        <f>'Detailed Budget'!GUF72</f>
        <v>0</v>
      </c>
      <c r="GTU62" s="763">
        <f>'Detailed Budget'!GUG72</f>
        <v>0</v>
      </c>
      <c r="GTV62" s="763">
        <f>'Detailed Budget'!GUH72</f>
        <v>0</v>
      </c>
      <c r="GTW62" s="763">
        <f>'Detailed Budget'!GUI72</f>
        <v>0</v>
      </c>
      <c r="GTX62" s="763">
        <f>'Detailed Budget'!GUJ72</f>
        <v>0</v>
      </c>
      <c r="GTY62" s="763">
        <f>'Detailed Budget'!GUK72</f>
        <v>0</v>
      </c>
      <c r="GTZ62" s="763">
        <f>'Detailed Budget'!GUL72</f>
        <v>0</v>
      </c>
      <c r="GUA62" s="763">
        <f>'Detailed Budget'!GUM72</f>
        <v>0</v>
      </c>
      <c r="GUB62" s="763">
        <f>'Detailed Budget'!GUN72</f>
        <v>0</v>
      </c>
      <c r="GUC62" s="763">
        <f>'Detailed Budget'!GUO72</f>
        <v>0</v>
      </c>
      <c r="GUD62" s="763">
        <f>'Detailed Budget'!GUP72</f>
        <v>0</v>
      </c>
      <c r="GUE62" s="763">
        <f>'Detailed Budget'!GUQ72</f>
        <v>0</v>
      </c>
      <c r="GUF62" s="763">
        <f>'Detailed Budget'!GUR72</f>
        <v>0</v>
      </c>
      <c r="GUG62" s="763">
        <f>'Detailed Budget'!GUS72</f>
        <v>0</v>
      </c>
      <c r="GUH62" s="763">
        <f>'Detailed Budget'!GUT72</f>
        <v>0</v>
      </c>
      <c r="GUI62" s="763">
        <f>'Detailed Budget'!GUU72</f>
        <v>0</v>
      </c>
      <c r="GUJ62" s="763">
        <f>'Detailed Budget'!GUV72</f>
        <v>0</v>
      </c>
      <c r="GUK62" s="763">
        <f>'Detailed Budget'!GUW72</f>
        <v>0</v>
      </c>
      <c r="GUL62" s="763">
        <f>'Detailed Budget'!GUX72</f>
        <v>0</v>
      </c>
      <c r="GUM62" s="763">
        <f>'Detailed Budget'!GUY72</f>
        <v>0</v>
      </c>
      <c r="GUN62" s="763">
        <f>'Detailed Budget'!GUZ72</f>
        <v>0</v>
      </c>
      <c r="GUO62" s="763">
        <f>'Detailed Budget'!GVA72</f>
        <v>0</v>
      </c>
      <c r="GUP62" s="763">
        <f>'Detailed Budget'!GVB72</f>
        <v>0</v>
      </c>
      <c r="GUQ62" s="763">
        <f>'Detailed Budget'!GVC72</f>
        <v>0</v>
      </c>
      <c r="GUR62" s="763">
        <f>'Detailed Budget'!GVD72</f>
        <v>0</v>
      </c>
      <c r="GUS62" s="763">
        <f>'Detailed Budget'!GVE72</f>
        <v>0</v>
      </c>
      <c r="GUT62" s="763">
        <f>'Detailed Budget'!GVF72</f>
        <v>0</v>
      </c>
      <c r="GUU62" s="763">
        <f>'Detailed Budget'!GVG72</f>
        <v>0</v>
      </c>
      <c r="GUV62" s="763">
        <f>'Detailed Budget'!GVH72</f>
        <v>0</v>
      </c>
      <c r="GUW62" s="763">
        <f>'Detailed Budget'!GVI72</f>
        <v>0</v>
      </c>
      <c r="GUX62" s="763">
        <f>'Detailed Budget'!GVJ72</f>
        <v>0</v>
      </c>
      <c r="GUY62" s="763">
        <f>'Detailed Budget'!GVK72</f>
        <v>0</v>
      </c>
      <c r="GUZ62" s="763">
        <f>'Detailed Budget'!GVL72</f>
        <v>0</v>
      </c>
      <c r="GVA62" s="763">
        <f>'Detailed Budget'!GVM72</f>
        <v>0</v>
      </c>
      <c r="GVB62" s="763">
        <f>'Detailed Budget'!GVN72</f>
        <v>0</v>
      </c>
      <c r="GVC62" s="763">
        <f>'Detailed Budget'!GVO72</f>
        <v>0</v>
      </c>
      <c r="GVD62" s="763">
        <f>'Detailed Budget'!GVP72</f>
        <v>0</v>
      </c>
      <c r="GVE62" s="763">
        <f>'Detailed Budget'!GVQ72</f>
        <v>0</v>
      </c>
      <c r="GVF62" s="763">
        <f>'Detailed Budget'!GVR72</f>
        <v>0</v>
      </c>
      <c r="GVG62" s="763">
        <f>'Detailed Budget'!GVS72</f>
        <v>0</v>
      </c>
      <c r="GVH62" s="763">
        <f>'Detailed Budget'!GVT72</f>
        <v>0</v>
      </c>
      <c r="GVI62" s="763">
        <f>'Detailed Budget'!GVU72</f>
        <v>0</v>
      </c>
      <c r="GVJ62" s="763">
        <f>'Detailed Budget'!GVV72</f>
        <v>0</v>
      </c>
      <c r="GVK62" s="763">
        <f>'Detailed Budget'!GVW72</f>
        <v>0</v>
      </c>
      <c r="GVL62" s="763">
        <f>'Detailed Budget'!GVX72</f>
        <v>0</v>
      </c>
      <c r="GVM62" s="763">
        <f>'Detailed Budget'!GVY72</f>
        <v>0</v>
      </c>
      <c r="GVN62" s="763">
        <f>'Detailed Budget'!GVZ72</f>
        <v>0</v>
      </c>
      <c r="GVO62" s="763">
        <f>'Detailed Budget'!GWA72</f>
        <v>0</v>
      </c>
      <c r="GVP62" s="763">
        <f>'Detailed Budget'!GWB72</f>
        <v>0</v>
      </c>
      <c r="GVQ62" s="763">
        <f>'Detailed Budget'!GWC72</f>
        <v>0</v>
      </c>
      <c r="GVR62" s="763">
        <f>'Detailed Budget'!GWD72</f>
        <v>0</v>
      </c>
      <c r="GVS62" s="763">
        <f>'Detailed Budget'!GWE72</f>
        <v>0</v>
      </c>
      <c r="GVT62" s="763">
        <f>'Detailed Budget'!GWF72</f>
        <v>0</v>
      </c>
      <c r="GVU62" s="763">
        <f>'Detailed Budget'!GWG72</f>
        <v>0</v>
      </c>
      <c r="GVV62" s="763">
        <f>'Detailed Budget'!GWH72</f>
        <v>0</v>
      </c>
      <c r="GVW62" s="763">
        <f>'Detailed Budget'!GWI72</f>
        <v>0</v>
      </c>
      <c r="GVX62" s="763">
        <f>'Detailed Budget'!GWJ72</f>
        <v>0</v>
      </c>
      <c r="GVY62" s="763">
        <f>'Detailed Budget'!GWK72</f>
        <v>0</v>
      </c>
      <c r="GVZ62" s="763">
        <f>'Detailed Budget'!GWL72</f>
        <v>0</v>
      </c>
      <c r="GWA62" s="763">
        <f>'Detailed Budget'!GWM72</f>
        <v>0</v>
      </c>
      <c r="GWB62" s="763">
        <f>'Detailed Budget'!GWN72</f>
        <v>0</v>
      </c>
      <c r="GWC62" s="763">
        <f>'Detailed Budget'!GWO72</f>
        <v>0</v>
      </c>
      <c r="GWD62" s="763">
        <f>'Detailed Budget'!GWP72</f>
        <v>0</v>
      </c>
      <c r="GWE62" s="763">
        <f>'Detailed Budget'!GWQ72</f>
        <v>0</v>
      </c>
      <c r="GWF62" s="763">
        <f>'Detailed Budget'!GWR72</f>
        <v>0</v>
      </c>
      <c r="GWG62" s="763">
        <f>'Detailed Budget'!GWS72</f>
        <v>0</v>
      </c>
      <c r="GWH62" s="763">
        <f>'Detailed Budget'!GWT72</f>
        <v>0</v>
      </c>
      <c r="GWI62" s="763">
        <f>'Detailed Budget'!GWU72</f>
        <v>0</v>
      </c>
      <c r="GWJ62" s="763">
        <f>'Detailed Budget'!GWV72</f>
        <v>0</v>
      </c>
      <c r="GWK62" s="763">
        <f>'Detailed Budget'!GWW72</f>
        <v>0</v>
      </c>
      <c r="GWL62" s="763">
        <f>'Detailed Budget'!GWX72</f>
        <v>0</v>
      </c>
      <c r="GWM62" s="763">
        <f>'Detailed Budget'!GWY72</f>
        <v>0</v>
      </c>
      <c r="GWN62" s="763">
        <f>'Detailed Budget'!GWZ72</f>
        <v>0</v>
      </c>
      <c r="GWO62" s="763">
        <f>'Detailed Budget'!GXA72</f>
        <v>0</v>
      </c>
      <c r="GWP62" s="763">
        <f>'Detailed Budget'!GXB72</f>
        <v>0</v>
      </c>
      <c r="GWQ62" s="763">
        <f>'Detailed Budget'!GXC72</f>
        <v>0</v>
      </c>
      <c r="GWR62" s="763">
        <f>'Detailed Budget'!GXD72</f>
        <v>0</v>
      </c>
      <c r="GWS62" s="763">
        <f>'Detailed Budget'!GXE72</f>
        <v>0</v>
      </c>
      <c r="GWT62" s="763">
        <f>'Detailed Budget'!GXF72</f>
        <v>0</v>
      </c>
      <c r="GWU62" s="763">
        <f>'Detailed Budget'!GXG72</f>
        <v>0</v>
      </c>
      <c r="GWV62" s="763">
        <f>'Detailed Budget'!GXH72</f>
        <v>0</v>
      </c>
      <c r="GWW62" s="763">
        <f>'Detailed Budget'!GXI72</f>
        <v>0</v>
      </c>
      <c r="GWX62" s="763">
        <f>'Detailed Budget'!GXJ72</f>
        <v>0</v>
      </c>
      <c r="GWY62" s="763">
        <f>'Detailed Budget'!GXK72</f>
        <v>0</v>
      </c>
      <c r="GWZ62" s="763">
        <f>'Detailed Budget'!GXL72</f>
        <v>0</v>
      </c>
      <c r="GXA62" s="763">
        <f>'Detailed Budget'!GXM72</f>
        <v>0</v>
      </c>
      <c r="GXB62" s="763">
        <f>'Detailed Budget'!GXN72</f>
        <v>0</v>
      </c>
      <c r="GXC62" s="763">
        <f>'Detailed Budget'!GXO72</f>
        <v>0</v>
      </c>
      <c r="GXD62" s="763">
        <f>'Detailed Budget'!GXP72</f>
        <v>0</v>
      </c>
      <c r="GXE62" s="763">
        <f>'Detailed Budget'!GXQ72</f>
        <v>0</v>
      </c>
      <c r="GXF62" s="763">
        <f>'Detailed Budget'!GXR72</f>
        <v>0</v>
      </c>
      <c r="GXG62" s="763">
        <f>'Detailed Budget'!GXS72</f>
        <v>0</v>
      </c>
      <c r="GXH62" s="763">
        <f>'Detailed Budget'!GXT72</f>
        <v>0</v>
      </c>
      <c r="GXI62" s="763">
        <f>'Detailed Budget'!GXU72</f>
        <v>0</v>
      </c>
      <c r="GXJ62" s="763">
        <f>'Detailed Budget'!GXV72</f>
        <v>0</v>
      </c>
      <c r="GXK62" s="763">
        <f>'Detailed Budget'!GXW72</f>
        <v>0</v>
      </c>
      <c r="GXL62" s="763">
        <f>'Detailed Budget'!GXX72</f>
        <v>0</v>
      </c>
      <c r="GXM62" s="763">
        <f>'Detailed Budget'!GXY72</f>
        <v>0</v>
      </c>
      <c r="GXN62" s="763">
        <f>'Detailed Budget'!GXZ72</f>
        <v>0</v>
      </c>
      <c r="GXO62" s="763">
        <f>'Detailed Budget'!GYA72</f>
        <v>0</v>
      </c>
      <c r="GXP62" s="763">
        <f>'Detailed Budget'!GYB72</f>
        <v>0</v>
      </c>
      <c r="GXQ62" s="763">
        <f>'Detailed Budget'!GYC72</f>
        <v>0</v>
      </c>
      <c r="GXR62" s="763">
        <f>'Detailed Budget'!GYD72</f>
        <v>0</v>
      </c>
      <c r="GXS62" s="763">
        <f>'Detailed Budget'!GYE72</f>
        <v>0</v>
      </c>
      <c r="GXT62" s="763">
        <f>'Detailed Budget'!GYF72</f>
        <v>0</v>
      </c>
      <c r="GXU62" s="763">
        <f>'Detailed Budget'!GYG72</f>
        <v>0</v>
      </c>
      <c r="GXV62" s="763">
        <f>'Detailed Budget'!GYH72</f>
        <v>0</v>
      </c>
      <c r="GXW62" s="763">
        <f>'Detailed Budget'!GYI72</f>
        <v>0</v>
      </c>
      <c r="GXX62" s="763">
        <f>'Detailed Budget'!GYJ72</f>
        <v>0</v>
      </c>
      <c r="GXY62" s="763">
        <f>'Detailed Budget'!GYK72</f>
        <v>0</v>
      </c>
      <c r="GXZ62" s="763">
        <f>'Detailed Budget'!GYL72</f>
        <v>0</v>
      </c>
      <c r="GYA62" s="763">
        <f>'Detailed Budget'!GYM72</f>
        <v>0</v>
      </c>
      <c r="GYB62" s="763">
        <f>'Detailed Budget'!GYN72</f>
        <v>0</v>
      </c>
      <c r="GYC62" s="763">
        <f>'Detailed Budget'!GYO72</f>
        <v>0</v>
      </c>
      <c r="GYD62" s="763">
        <f>'Detailed Budget'!GYP72</f>
        <v>0</v>
      </c>
      <c r="GYE62" s="763">
        <f>'Detailed Budget'!GYQ72</f>
        <v>0</v>
      </c>
      <c r="GYF62" s="763">
        <f>'Detailed Budget'!GYR72</f>
        <v>0</v>
      </c>
      <c r="GYG62" s="763">
        <f>'Detailed Budget'!GYS72</f>
        <v>0</v>
      </c>
      <c r="GYH62" s="763">
        <f>'Detailed Budget'!GYT72</f>
        <v>0</v>
      </c>
      <c r="GYI62" s="763">
        <f>'Detailed Budget'!GYU72</f>
        <v>0</v>
      </c>
      <c r="GYJ62" s="763">
        <f>'Detailed Budget'!GYV72</f>
        <v>0</v>
      </c>
      <c r="GYK62" s="763">
        <f>'Detailed Budget'!GYW72</f>
        <v>0</v>
      </c>
      <c r="GYL62" s="763">
        <f>'Detailed Budget'!GYX72</f>
        <v>0</v>
      </c>
      <c r="GYM62" s="763">
        <f>'Detailed Budget'!GYY72</f>
        <v>0</v>
      </c>
      <c r="GYN62" s="763">
        <f>'Detailed Budget'!GYZ72</f>
        <v>0</v>
      </c>
      <c r="GYO62" s="763">
        <f>'Detailed Budget'!GZA72</f>
        <v>0</v>
      </c>
      <c r="GYP62" s="763">
        <f>'Detailed Budget'!GZB72</f>
        <v>0</v>
      </c>
      <c r="GYQ62" s="763">
        <f>'Detailed Budget'!GZC72</f>
        <v>0</v>
      </c>
      <c r="GYR62" s="763">
        <f>'Detailed Budget'!GZD72</f>
        <v>0</v>
      </c>
      <c r="GYS62" s="763">
        <f>'Detailed Budget'!GZE72</f>
        <v>0</v>
      </c>
      <c r="GYT62" s="763">
        <f>'Detailed Budget'!GZF72</f>
        <v>0</v>
      </c>
      <c r="GYU62" s="763">
        <f>'Detailed Budget'!GZG72</f>
        <v>0</v>
      </c>
      <c r="GYV62" s="763">
        <f>'Detailed Budget'!GZH72</f>
        <v>0</v>
      </c>
      <c r="GYW62" s="763">
        <f>'Detailed Budget'!GZI72</f>
        <v>0</v>
      </c>
      <c r="GYX62" s="763">
        <f>'Detailed Budget'!GZJ72</f>
        <v>0</v>
      </c>
      <c r="GYY62" s="763">
        <f>'Detailed Budget'!GZK72</f>
        <v>0</v>
      </c>
      <c r="GYZ62" s="763">
        <f>'Detailed Budget'!GZL72</f>
        <v>0</v>
      </c>
      <c r="GZA62" s="763">
        <f>'Detailed Budget'!GZM72</f>
        <v>0</v>
      </c>
      <c r="GZB62" s="763">
        <f>'Detailed Budget'!GZN72</f>
        <v>0</v>
      </c>
      <c r="GZC62" s="763">
        <f>'Detailed Budget'!GZO72</f>
        <v>0</v>
      </c>
      <c r="GZD62" s="763">
        <f>'Detailed Budget'!GZP72</f>
        <v>0</v>
      </c>
      <c r="GZE62" s="763">
        <f>'Detailed Budget'!GZQ72</f>
        <v>0</v>
      </c>
      <c r="GZF62" s="763">
        <f>'Detailed Budget'!GZR72</f>
        <v>0</v>
      </c>
      <c r="GZG62" s="763">
        <f>'Detailed Budget'!GZS72</f>
        <v>0</v>
      </c>
      <c r="GZH62" s="763">
        <f>'Detailed Budget'!GZT72</f>
        <v>0</v>
      </c>
      <c r="GZI62" s="763">
        <f>'Detailed Budget'!GZU72</f>
        <v>0</v>
      </c>
      <c r="GZJ62" s="763">
        <f>'Detailed Budget'!GZV72</f>
        <v>0</v>
      </c>
      <c r="GZK62" s="763">
        <f>'Detailed Budget'!GZW72</f>
        <v>0</v>
      </c>
      <c r="GZL62" s="763">
        <f>'Detailed Budget'!GZX72</f>
        <v>0</v>
      </c>
      <c r="GZM62" s="763">
        <f>'Detailed Budget'!GZY72</f>
        <v>0</v>
      </c>
      <c r="GZN62" s="763">
        <f>'Detailed Budget'!GZZ72</f>
        <v>0</v>
      </c>
      <c r="GZO62" s="763">
        <f>'Detailed Budget'!HAA72</f>
        <v>0</v>
      </c>
      <c r="GZP62" s="763">
        <f>'Detailed Budget'!HAB72</f>
        <v>0</v>
      </c>
      <c r="GZQ62" s="763">
        <f>'Detailed Budget'!HAC72</f>
        <v>0</v>
      </c>
      <c r="GZR62" s="763">
        <f>'Detailed Budget'!HAD72</f>
        <v>0</v>
      </c>
      <c r="GZS62" s="763">
        <f>'Detailed Budget'!HAE72</f>
        <v>0</v>
      </c>
      <c r="GZT62" s="763">
        <f>'Detailed Budget'!HAF72</f>
        <v>0</v>
      </c>
      <c r="GZU62" s="763">
        <f>'Detailed Budget'!HAG72</f>
        <v>0</v>
      </c>
      <c r="GZV62" s="763">
        <f>'Detailed Budget'!HAH72</f>
        <v>0</v>
      </c>
      <c r="GZW62" s="763">
        <f>'Detailed Budget'!HAI72</f>
        <v>0</v>
      </c>
      <c r="GZX62" s="763">
        <f>'Detailed Budget'!HAJ72</f>
        <v>0</v>
      </c>
      <c r="GZY62" s="763">
        <f>'Detailed Budget'!HAK72</f>
        <v>0</v>
      </c>
      <c r="GZZ62" s="763">
        <f>'Detailed Budget'!HAL72</f>
        <v>0</v>
      </c>
      <c r="HAA62" s="763">
        <f>'Detailed Budget'!HAM72</f>
        <v>0</v>
      </c>
      <c r="HAB62" s="763">
        <f>'Detailed Budget'!HAN72</f>
        <v>0</v>
      </c>
      <c r="HAC62" s="763">
        <f>'Detailed Budget'!HAO72</f>
        <v>0</v>
      </c>
      <c r="HAD62" s="763">
        <f>'Detailed Budget'!HAP72</f>
        <v>0</v>
      </c>
      <c r="HAE62" s="763">
        <f>'Detailed Budget'!HAQ72</f>
        <v>0</v>
      </c>
      <c r="HAF62" s="763">
        <f>'Detailed Budget'!HAR72</f>
        <v>0</v>
      </c>
      <c r="HAG62" s="763">
        <f>'Detailed Budget'!HAS72</f>
        <v>0</v>
      </c>
      <c r="HAH62" s="763">
        <f>'Detailed Budget'!HAT72</f>
        <v>0</v>
      </c>
      <c r="HAI62" s="763">
        <f>'Detailed Budget'!HAU72</f>
        <v>0</v>
      </c>
      <c r="HAJ62" s="763">
        <f>'Detailed Budget'!HAV72</f>
        <v>0</v>
      </c>
      <c r="HAK62" s="763">
        <f>'Detailed Budget'!HAW72</f>
        <v>0</v>
      </c>
      <c r="HAL62" s="763">
        <f>'Detailed Budget'!HAX72</f>
        <v>0</v>
      </c>
      <c r="HAM62" s="763">
        <f>'Detailed Budget'!HAY72</f>
        <v>0</v>
      </c>
      <c r="HAN62" s="763">
        <f>'Detailed Budget'!HAZ72</f>
        <v>0</v>
      </c>
      <c r="HAO62" s="763">
        <f>'Detailed Budget'!HBA72</f>
        <v>0</v>
      </c>
      <c r="HAP62" s="763">
        <f>'Detailed Budget'!HBB72</f>
        <v>0</v>
      </c>
      <c r="HAQ62" s="763">
        <f>'Detailed Budget'!HBC72</f>
        <v>0</v>
      </c>
      <c r="HAR62" s="763">
        <f>'Detailed Budget'!HBD72</f>
        <v>0</v>
      </c>
      <c r="HAS62" s="763">
        <f>'Detailed Budget'!HBE72</f>
        <v>0</v>
      </c>
      <c r="HAT62" s="763">
        <f>'Detailed Budget'!HBF72</f>
        <v>0</v>
      </c>
      <c r="HAU62" s="763">
        <f>'Detailed Budget'!HBG72</f>
        <v>0</v>
      </c>
      <c r="HAV62" s="763">
        <f>'Detailed Budget'!HBH72</f>
        <v>0</v>
      </c>
      <c r="HAW62" s="763">
        <f>'Detailed Budget'!HBI72</f>
        <v>0</v>
      </c>
      <c r="HAX62" s="763">
        <f>'Detailed Budget'!HBJ72</f>
        <v>0</v>
      </c>
      <c r="HAY62" s="763">
        <f>'Detailed Budget'!HBK72</f>
        <v>0</v>
      </c>
      <c r="HAZ62" s="763">
        <f>'Detailed Budget'!HBL72</f>
        <v>0</v>
      </c>
      <c r="HBA62" s="763">
        <f>'Detailed Budget'!HBM72</f>
        <v>0</v>
      </c>
      <c r="HBB62" s="763">
        <f>'Detailed Budget'!HBN72</f>
        <v>0</v>
      </c>
      <c r="HBC62" s="763">
        <f>'Detailed Budget'!HBO72</f>
        <v>0</v>
      </c>
      <c r="HBD62" s="763">
        <f>'Detailed Budget'!HBP72</f>
        <v>0</v>
      </c>
      <c r="HBE62" s="763">
        <f>'Detailed Budget'!HBQ72</f>
        <v>0</v>
      </c>
      <c r="HBF62" s="763">
        <f>'Detailed Budget'!HBR72</f>
        <v>0</v>
      </c>
      <c r="HBG62" s="763">
        <f>'Detailed Budget'!HBS72</f>
        <v>0</v>
      </c>
      <c r="HBH62" s="763">
        <f>'Detailed Budget'!HBT72</f>
        <v>0</v>
      </c>
      <c r="HBI62" s="763">
        <f>'Detailed Budget'!HBU72</f>
        <v>0</v>
      </c>
      <c r="HBJ62" s="763">
        <f>'Detailed Budget'!HBV72</f>
        <v>0</v>
      </c>
      <c r="HBK62" s="763">
        <f>'Detailed Budget'!HBW72</f>
        <v>0</v>
      </c>
      <c r="HBL62" s="763">
        <f>'Detailed Budget'!HBX72</f>
        <v>0</v>
      </c>
      <c r="HBM62" s="763">
        <f>'Detailed Budget'!HBY72</f>
        <v>0</v>
      </c>
      <c r="HBN62" s="763">
        <f>'Detailed Budget'!HBZ72</f>
        <v>0</v>
      </c>
      <c r="HBO62" s="763">
        <f>'Detailed Budget'!HCA72</f>
        <v>0</v>
      </c>
      <c r="HBP62" s="763">
        <f>'Detailed Budget'!HCB72</f>
        <v>0</v>
      </c>
      <c r="HBQ62" s="763">
        <f>'Detailed Budget'!HCC72</f>
        <v>0</v>
      </c>
      <c r="HBR62" s="763">
        <f>'Detailed Budget'!HCD72</f>
        <v>0</v>
      </c>
      <c r="HBS62" s="763">
        <f>'Detailed Budget'!HCE72</f>
        <v>0</v>
      </c>
      <c r="HBT62" s="763">
        <f>'Detailed Budget'!HCF72</f>
        <v>0</v>
      </c>
      <c r="HBU62" s="763">
        <f>'Detailed Budget'!HCG72</f>
        <v>0</v>
      </c>
      <c r="HBV62" s="763">
        <f>'Detailed Budget'!HCH72</f>
        <v>0</v>
      </c>
      <c r="HBW62" s="763">
        <f>'Detailed Budget'!HCI72</f>
        <v>0</v>
      </c>
      <c r="HBX62" s="763">
        <f>'Detailed Budget'!HCJ72</f>
        <v>0</v>
      </c>
      <c r="HBY62" s="763">
        <f>'Detailed Budget'!HCK72</f>
        <v>0</v>
      </c>
      <c r="HBZ62" s="763">
        <f>'Detailed Budget'!HCL72</f>
        <v>0</v>
      </c>
      <c r="HCA62" s="763">
        <f>'Detailed Budget'!HCM72</f>
        <v>0</v>
      </c>
      <c r="HCB62" s="763">
        <f>'Detailed Budget'!HCN72</f>
        <v>0</v>
      </c>
      <c r="HCC62" s="763">
        <f>'Detailed Budget'!HCO72</f>
        <v>0</v>
      </c>
      <c r="HCD62" s="763">
        <f>'Detailed Budget'!HCP72</f>
        <v>0</v>
      </c>
      <c r="HCE62" s="763">
        <f>'Detailed Budget'!HCQ72</f>
        <v>0</v>
      </c>
      <c r="HCF62" s="763">
        <f>'Detailed Budget'!HCR72</f>
        <v>0</v>
      </c>
      <c r="HCG62" s="763">
        <f>'Detailed Budget'!HCS72</f>
        <v>0</v>
      </c>
      <c r="HCH62" s="763">
        <f>'Detailed Budget'!HCT72</f>
        <v>0</v>
      </c>
      <c r="HCI62" s="763">
        <f>'Detailed Budget'!HCU72</f>
        <v>0</v>
      </c>
      <c r="HCJ62" s="763">
        <f>'Detailed Budget'!HCV72</f>
        <v>0</v>
      </c>
      <c r="HCK62" s="763">
        <f>'Detailed Budget'!HCW72</f>
        <v>0</v>
      </c>
      <c r="HCL62" s="763">
        <f>'Detailed Budget'!HCX72</f>
        <v>0</v>
      </c>
      <c r="HCM62" s="763">
        <f>'Detailed Budget'!HCY72</f>
        <v>0</v>
      </c>
      <c r="HCN62" s="763">
        <f>'Detailed Budget'!HCZ72</f>
        <v>0</v>
      </c>
      <c r="HCO62" s="763">
        <f>'Detailed Budget'!HDA72</f>
        <v>0</v>
      </c>
      <c r="HCP62" s="763">
        <f>'Detailed Budget'!HDB72</f>
        <v>0</v>
      </c>
      <c r="HCQ62" s="763">
        <f>'Detailed Budget'!HDC72</f>
        <v>0</v>
      </c>
      <c r="HCR62" s="763">
        <f>'Detailed Budget'!HDD72</f>
        <v>0</v>
      </c>
      <c r="HCS62" s="763">
        <f>'Detailed Budget'!HDE72</f>
        <v>0</v>
      </c>
      <c r="HCT62" s="763">
        <f>'Detailed Budget'!HDF72</f>
        <v>0</v>
      </c>
      <c r="HCU62" s="763">
        <f>'Detailed Budget'!HDG72</f>
        <v>0</v>
      </c>
      <c r="HCV62" s="763">
        <f>'Detailed Budget'!HDH72</f>
        <v>0</v>
      </c>
      <c r="HCW62" s="763">
        <f>'Detailed Budget'!HDI72</f>
        <v>0</v>
      </c>
      <c r="HCX62" s="763">
        <f>'Detailed Budget'!HDJ72</f>
        <v>0</v>
      </c>
      <c r="HCY62" s="763">
        <f>'Detailed Budget'!HDK72</f>
        <v>0</v>
      </c>
      <c r="HCZ62" s="763">
        <f>'Detailed Budget'!HDL72</f>
        <v>0</v>
      </c>
      <c r="HDA62" s="763">
        <f>'Detailed Budget'!HDM72</f>
        <v>0</v>
      </c>
      <c r="HDB62" s="763">
        <f>'Detailed Budget'!HDN72</f>
        <v>0</v>
      </c>
      <c r="HDC62" s="763">
        <f>'Detailed Budget'!HDO72</f>
        <v>0</v>
      </c>
      <c r="HDD62" s="763">
        <f>'Detailed Budget'!HDP72</f>
        <v>0</v>
      </c>
      <c r="HDE62" s="763">
        <f>'Detailed Budget'!HDQ72</f>
        <v>0</v>
      </c>
      <c r="HDF62" s="763">
        <f>'Detailed Budget'!HDR72</f>
        <v>0</v>
      </c>
      <c r="HDG62" s="763">
        <f>'Detailed Budget'!HDS72</f>
        <v>0</v>
      </c>
      <c r="HDH62" s="763">
        <f>'Detailed Budget'!HDT72</f>
        <v>0</v>
      </c>
      <c r="HDI62" s="763">
        <f>'Detailed Budget'!HDU72</f>
        <v>0</v>
      </c>
      <c r="HDJ62" s="763">
        <f>'Detailed Budget'!HDV72</f>
        <v>0</v>
      </c>
      <c r="HDK62" s="763">
        <f>'Detailed Budget'!HDW72</f>
        <v>0</v>
      </c>
      <c r="HDL62" s="763">
        <f>'Detailed Budget'!HDX72</f>
        <v>0</v>
      </c>
      <c r="HDM62" s="763">
        <f>'Detailed Budget'!HDY72</f>
        <v>0</v>
      </c>
      <c r="HDN62" s="763">
        <f>'Detailed Budget'!HDZ72</f>
        <v>0</v>
      </c>
      <c r="HDO62" s="763">
        <f>'Detailed Budget'!HEA72</f>
        <v>0</v>
      </c>
      <c r="HDP62" s="763">
        <f>'Detailed Budget'!HEB72</f>
        <v>0</v>
      </c>
      <c r="HDQ62" s="763">
        <f>'Detailed Budget'!HEC72</f>
        <v>0</v>
      </c>
      <c r="HDR62" s="763">
        <f>'Detailed Budget'!HED72</f>
        <v>0</v>
      </c>
      <c r="HDS62" s="763">
        <f>'Detailed Budget'!HEE72</f>
        <v>0</v>
      </c>
      <c r="HDT62" s="763">
        <f>'Detailed Budget'!HEF72</f>
        <v>0</v>
      </c>
      <c r="HDU62" s="763">
        <f>'Detailed Budget'!HEG72</f>
        <v>0</v>
      </c>
      <c r="HDV62" s="763">
        <f>'Detailed Budget'!HEH72</f>
        <v>0</v>
      </c>
      <c r="HDW62" s="763">
        <f>'Detailed Budget'!HEI72</f>
        <v>0</v>
      </c>
      <c r="HDX62" s="763">
        <f>'Detailed Budget'!HEJ72</f>
        <v>0</v>
      </c>
      <c r="HDY62" s="763">
        <f>'Detailed Budget'!HEK72</f>
        <v>0</v>
      </c>
      <c r="HDZ62" s="763">
        <f>'Detailed Budget'!HEL72</f>
        <v>0</v>
      </c>
      <c r="HEA62" s="763">
        <f>'Detailed Budget'!HEM72</f>
        <v>0</v>
      </c>
      <c r="HEB62" s="763">
        <f>'Detailed Budget'!HEN72</f>
        <v>0</v>
      </c>
      <c r="HEC62" s="763">
        <f>'Detailed Budget'!HEO72</f>
        <v>0</v>
      </c>
      <c r="HED62" s="763">
        <f>'Detailed Budget'!HEP72</f>
        <v>0</v>
      </c>
      <c r="HEE62" s="763">
        <f>'Detailed Budget'!HEQ72</f>
        <v>0</v>
      </c>
      <c r="HEF62" s="763">
        <f>'Detailed Budget'!HER72</f>
        <v>0</v>
      </c>
      <c r="HEG62" s="763">
        <f>'Detailed Budget'!HES72</f>
        <v>0</v>
      </c>
      <c r="HEH62" s="763">
        <f>'Detailed Budget'!HET72</f>
        <v>0</v>
      </c>
      <c r="HEI62" s="763">
        <f>'Detailed Budget'!HEU72</f>
        <v>0</v>
      </c>
      <c r="HEJ62" s="763">
        <f>'Detailed Budget'!HEV72</f>
        <v>0</v>
      </c>
      <c r="HEK62" s="763">
        <f>'Detailed Budget'!HEW72</f>
        <v>0</v>
      </c>
      <c r="HEL62" s="763">
        <f>'Detailed Budget'!HEX72</f>
        <v>0</v>
      </c>
      <c r="HEM62" s="763">
        <f>'Detailed Budget'!HEY72</f>
        <v>0</v>
      </c>
      <c r="HEN62" s="763">
        <f>'Detailed Budget'!HEZ72</f>
        <v>0</v>
      </c>
      <c r="HEO62" s="763">
        <f>'Detailed Budget'!HFA72</f>
        <v>0</v>
      </c>
      <c r="HEP62" s="763">
        <f>'Detailed Budget'!HFB72</f>
        <v>0</v>
      </c>
      <c r="HEQ62" s="763">
        <f>'Detailed Budget'!HFC72</f>
        <v>0</v>
      </c>
      <c r="HER62" s="763">
        <f>'Detailed Budget'!HFD72</f>
        <v>0</v>
      </c>
      <c r="HES62" s="763">
        <f>'Detailed Budget'!HFE72</f>
        <v>0</v>
      </c>
      <c r="HET62" s="763">
        <f>'Detailed Budget'!HFF72</f>
        <v>0</v>
      </c>
      <c r="HEU62" s="763">
        <f>'Detailed Budget'!HFG72</f>
        <v>0</v>
      </c>
      <c r="HEV62" s="763">
        <f>'Detailed Budget'!HFH72</f>
        <v>0</v>
      </c>
      <c r="HEW62" s="763">
        <f>'Detailed Budget'!HFI72</f>
        <v>0</v>
      </c>
      <c r="HEX62" s="763">
        <f>'Detailed Budget'!HFJ72</f>
        <v>0</v>
      </c>
      <c r="HEY62" s="763">
        <f>'Detailed Budget'!HFK72</f>
        <v>0</v>
      </c>
      <c r="HEZ62" s="763">
        <f>'Detailed Budget'!HFL72</f>
        <v>0</v>
      </c>
      <c r="HFA62" s="763">
        <f>'Detailed Budget'!HFM72</f>
        <v>0</v>
      </c>
      <c r="HFB62" s="763">
        <f>'Detailed Budget'!HFN72</f>
        <v>0</v>
      </c>
      <c r="HFC62" s="763">
        <f>'Detailed Budget'!HFO72</f>
        <v>0</v>
      </c>
      <c r="HFD62" s="763">
        <f>'Detailed Budget'!HFP72</f>
        <v>0</v>
      </c>
      <c r="HFE62" s="763">
        <f>'Detailed Budget'!HFQ72</f>
        <v>0</v>
      </c>
      <c r="HFF62" s="763">
        <f>'Detailed Budget'!HFR72</f>
        <v>0</v>
      </c>
      <c r="HFG62" s="763">
        <f>'Detailed Budget'!HFS72</f>
        <v>0</v>
      </c>
      <c r="HFH62" s="763">
        <f>'Detailed Budget'!HFT72</f>
        <v>0</v>
      </c>
      <c r="HFI62" s="763">
        <f>'Detailed Budget'!HFU72</f>
        <v>0</v>
      </c>
      <c r="HFJ62" s="763">
        <f>'Detailed Budget'!HFV72</f>
        <v>0</v>
      </c>
      <c r="HFK62" s="763">
        <f>'Detailed Budget'!HFW72</f>
        <v>0</v>
      </c>
      <c r="HFL62" s="763">
        <f>'Detailed Budget'!HFX72</f>
        <v>0</v>
      </c>
      <c r="HFM62" s="763">
        <f>'Detailed Budget'!HFY72</f>
        <v>0</v>
      </c>
      <c r="HFN62" s="763">
        <f>'Detailed Budget'!HFZ72</f>
        <v>0</v>
      </c>
      <c r="HFO62" s="763">
        <f>'Detailed Budget'!HGA72</f>
        <v>0</v>
      </c>
      <c r="HFP62" s="763">
        <f>'Detailed Budget'!HGB72</f>
        <v>0</v>
      </c>
      <c r="HFQ62" s="763">
        <f>'Detailed Budget'!HGC72</f>
        <v>0</v>
      </c>
      <c r="HFR62" s="763">
        <f>'Detailed Budget'!HGD72</f>
        <v>0</v>
      </c>
      <c r="HFS62" s="763">
        <f>'Detailed Budget'!HGE72</f>
        <v>0</v>
      </c>
      <c r="HFT62" s="763">
        <f>'Detailed Budget'!HGF72</f>
        <v>0</v>
      </c>
      <c r="HFU62" s="763">
        <f>'Detailed Budget'!HGG72</f>
        <v>0</v>
      </c>
      <c r="HFV62" s="763">
        <f>'Detailed Budget'!HGH72</f>
        <v>0</v>
      </c>
      <c r="HFW62" s="763">
        <f>'Detailed Budget'!HGI72</f>
        <v>0</v>
      </c>
      <c r="HFX62" s="763">
        <f>'Detailed Budget'!HGJ72</f>
        <v>0</v>
      </c>
      <c r="HFY62" s="763">
        <f>'Detailed Budget'!HGK72</f>
        <v>0</v>
      </c>
      <c r="HFZ62" s="763">
        <f>'Detailed Budget'!HGL72</f>
        <v>0</v>
      </c>
      <c r="HGA62" s="763">
        <f>'Detailed Budget'!HGM72</f>
        <v>0</v>
      </c>
      <c r="HGB62" s="763">
        <f>'Detailed Budget'!HGN72</f>
        <v>0</v>
      </c>
      <c r="HGC62" s="763">
        <f>'Detailed Budget'!HGO72</f>
        <v>0</v>
      </c>
      <c r="HGD62" s="763">
        <f>'Detailed Budget'!HGP72</f>
        <v>0</v>
      </c>
      <c r="HGE62" s="763">
        <f>'Detailed Budget'!HGQ72</f>
        <v>0</v>
      </c>
      <c r="HGF62" s="763">
        <f>'Detailed Budget'!HGR72</f>
        <v>0</v>
      </c>
      <c r="HGG62" s="763">
        <f>'Detailed Budget'!HGS72</f>
        <v>0</v>
      </c>
      <c r="HGH62" s="763">
        <f>'Detailed Budget'!HGT72</f>
        <v>0</v>
      </c>
      <c r="HGI62" s="763">
        <f>'Detailed Budget'!HGU72</f>
        <v>0</v>
      </c>
      <c r="HGJ62" s="763">
        <f>'Detailed Budget'!HGV72</f>
        <v>0</v>
      </c>
      <c r="HGK62" s="763">
        <f>'Detailed Budget'!HGW72</f>
        <v>0</v>
      </c>
      <c r="HGL62" s="763">
        <f>'Detailed Budget'!HGX72</f>
        <v>0</v>
      </c>
      <c r="HGM62" s="763">
        <f>'Detailed Budget'!HGY72</f>
        <v>0</v>
      </c>
      <c r="HGN62" s="763">
        <f>'Detailed Budget'!HGZ72</f>
        <v>0</v>
      </c>
      <c r="HGO62" s="763">
        <f>'Detailed Budget'!HHA72</f>
        <v>0</v>
      </c>
      <c r="HGP62" s="763">
        <f>'Detailed Budget'!HHB72</f>
        <v>0</v>
      </c>
      <c r="HGQ62" s="763">
        <f>'Detailed Budget'!HHC72</f>
        <v>0</v>
      </c>
      <c r="HGR62" s="763">
        <f>'Detailed Budget'!HHD72</f>
        <v>0</v>
      </c>
      <c r="HGS62" s="763">
        <f>'Detailed Budget'!HHE72</f>
        <v>0</v>
      </c>
      <c r="HGT62" s="763">
        <f>'Detailed Budget'!HHF72</f>
        <v>0</v>
      </c>
      <c r="HGU62" s="763">
        <f>'Detailed Budget'!HHG72</f>
        <v>0</v>
      </c>
      <c r="HGV62" s="763">
        <f>'Detailed Budget'!HHH72</f>
        <v>0</v>
      </c>
      <c r="HGW62" s="763">
        <f>'Detailed Budget'!HHI72</f>
        <v>0</v>
      </c>
      <c r="HGX62" s="763">
        <f>'Detailed Budget'!HHJ72</f>
        <v>0</v>
      </c>
      <c r="HGY62" s="763">
        <f>'Detailed Budget'!HHK72</f>
        <v>0</v>
      </c>
      <c r="HGZ62" s="763">
        <f>'Detailed Budget'!HHL72</f>
        <v>0</v>
      </c>
      <c r="HHA62" s="763">
        <f>'Detailed Budget'!HHM72</f>
        <v>0</v>
      </c>
      <c r="HHB62" s="763">
        <f>'Detailed Budget'!HHN72</f>
        <v>0</v>
      </c>
      <c r="HHC62" s="763">
        <f>'Detailed Budget'!HHO72</f>
        <v>0</v>
      </c>
      <c r="HHD62" s="763">
        <f>'Detailed Budget'!HHP72</f>
        <v>0</v>
      </c>
      <c r="HHE62" s="763">
        <f>'Detailed Budget'!HHQ72</f>
        <v>0</v>
      </c>
      <c r="HHF62" s="763">
        <f>'Detailed Budget'!HHR72</f>
        <v>0</v>
      </c>
      <c r="HHG62" s="763">
        <f>'Detailed Budget'!HHS72</f>
        <v>0</v>
      </c>
      <c r="HHH62" s="763">
        <f>'Detailed Budget'!HHT72</f>
        <v>0</v>
      </c>
      <c r="HHI62" s="763">
        <f>'Detailed Budget'!HHU72</f>
        <v>0</v>
      </c>
      <c r="HHJ62" s="763">
        <f>'Detailed Budget'!HHV72</f>
        <v>0</v>
      </c>
      <c r="HHK62" s="763">
        <f>'Detailed Budget'!HHW72</f>
        <v>0</v>
      </c>
      <c r="HHL62" s="763">
        <f>'Detailed Budget'!HHX72</f>
        <v>0</v>
      </c>
      <c r="HHM62" s="763">
        <f>'Detailed Budget'!HHY72</f>
        <v>0</v>
      </c>
      <c r="HHN62" s="763">
        <f>'Detailed Budget'!HHZ72</f>
        <v>0</v>
      </c>
      <c r="HHO62" s="763">
        <f>'Detailed Budget'!HIA72</f>
        <v>0</v>
      </c>
      <c r="HHP62" s="763">
        <f>'Detailed Budget'!HIB72</f>
        <v>0</v>
      </c>
      <c r="HHQ62" s="763">
        <f>'Detailed Budget'!HIC72</f>
        <v>0</v>
      </c>
      <c r="HHR62" s="763">
        <f>'Detailed Budget'!HID72</f>
        <v>0</v>
      </c>
      <c r="HHS62" s="763">
        <f>'Detailed Budget'!HIE72</f>
        <v>0</v>
      </c>
      <c r="HHT62" s="763">
        <f>'Detailed Budget'!HIF72</f>
        <v>0</v>
      </c>
      <c r="HHU62" s="763">
        <f>'Detailed Budget'!HIG72</f>
        <v>0</v>
      </c>
      <c r="HHV62" s="763">
        <f>'Detailed Budget'!HIH72</f>
        <v>0</v>
      </c>
      <c r="HHW62" s="763">
        <f>'Detailed Budget'!HII72</f>
        <v>0</v>
      </c>
      <c r="HHX62" s="763">
        <f>'Detailed Budget'!HIJ72</f>
        <v>0</v>
      </c>
      <c r="HHY62" s="763">
        <f>'Detailed Budget'!HIK72</f>
        <v>0</v>
      </c>
      <c r="HHZ62" s="763">
        <f>'Detailed Budget'!HIL72</f>
        <v>0</v>
      </c>
      <c r="HIA62" s="763">
        <f>'Detailed Budget'!HIM72</f>
        <v>0</v>
      </c>
      <c r="HIB62" s="763">
        <f>'Detailed Budget'!HIN72</f>
        <v>0</v>
      </c>
      <c r="HIC62" s="763">
        <f>'Detailed Budget'!HIO72</f>
        <v>0</v>
      </c>
      <c r="HID62" s="763">
        <f>'Detailed Budget'!HIP72</f>
        <v>0</v>
      </c>
      <c r="HIE62" s="763">
        <f>'Detailed Budget'!HIQ72</f>
        <v>0</v>
      </c>
      <c r="HIF62" s="763">
        <f>'Detailed Budget'!HIR72</f>
        <v>0</v>
      </c>
      <c r="HIG62" s="763">
        <f>'Detailed Budget'!HIS72</f>
        <v>0</v>
      </c>
      <c r="HIH62" s="763">
        <f>'Detailed Budget'!HIT72</f>
        <v>0</v>
      </c>
      <c r="HII62" s="763">
        <f>'Detailed Budget'!HIU72</f>
        <v>0</v>
      </c>
      <c r="HIJ62" s="763">
        <f>'Detailed Budget'!HIV72</f>
        <v>0</v>
      </c>
      <c r="HIK62" s="763">
        <f>'Detailed Budget'!HIW72</f>
        <v>0</v>
      </c>
      <c r="HIL62" s="763">
        <f>'Detailed Budget'!HIX72</f>
        <v>0</v>
      </c>
      <c r="HIM62" s="763">
        <f>'Detailed Budget'!HIY72</f>
        <v>0</v>
      </c>
      <c r="HIN62" s="763">
        <f>'Detailed Budget'!HIZ72</f>
        <v>0</v>
      </c>
      <c r="HIO62" s="763">
        <f>'Detailed Budget'!HJA72</f>
        <v>0</v>
      </c>
      <c r="HIP62" s="763">
        <f>'Detailed Budget'!HJB72</f>
        <v>0</v>
      </c>
      <c r="HIQ62" s="763">
        <f>'Detailed Budget'!HJC72</f>
        <v>0</v>
      </c>
      <c r="HIR62" s="763">
        <f>'Detailed Budget'!HJD72</f>
        <v>0</v>
      </c>
      <c r="HIS62" s="763">
        <f>'Detailed Budget'!HJE72</f>
        <v>0</v>
      </c>
      <c r="HIT62" s="763">
        <f>'Detailed Budget'!HJF72</f>
        <v>0</v>
      </c>
      <c r="HIU62" s="763">
        <f>'Detailed Budget'!HJG72</f>
        <v>0</v>
      </c>
      <c r="HIV62" s="763">
        <f>'Detailed Budget'!HJH72</f>
        <v>0</v>
      </c>
      <c r="HIW62" s="763">
        <f>'Detailed Budget'!HJI72</f>
        <v>0</v>
      </c>
      <c r="HIX62" s="763">
        <f>'Detailed Budget'!HJJ72</f>
        <v>0</v>
      </c>
      <c r="HIY62" s="763">
        <f>'Detailed Budget'!HJK72</f>
        <v>0</v>
      </c>
      <c r="HIZ62" s="763">
        <f>'Detailed Budget'!HJL72</f>
        <v>0</v>
      </c>
      <c r="HJA62" s="763">
        <f>'Detailed Budget'!HJM72</f>
        <v>0</v>
      </c>
      <c r="HJB62" s="763">
        <f>'Detailed Budget'!HJN72</f>
        <v>0</v>
      </c>
      <c r="HJC62" s="763">
        <f>'Detailed Budget'!HJO72</f>
        <v>0</v>
      </c>
      <c r="HJD62" s="763">
        <f>'Detailed Budget'!HJP72</f>
        <v>0</v>
      </c>
      <c r="HJE62" s="763">
        <f>'Detailed Budget'!HJQ72</f>
        <v>0</v>
      </c>
      <c r="HJF62" s="763">
        <f>'Detailed Budget'!HJR72</f>
        <v>0</v>
      </c>
      <c r="HJG62" s="763">
        <f>'Detailed Budget'!HJS72</f>
        <v>0</v>
      </c>
      <c r="HJH62" s="763">
        <f>'Detailed Budget'!HJT72</f>
        <v>0</v>
      </c>
      <c r="HJI62" s="763">
        <f>'Detailed Budget'!HJU72</f>
        <v>0</v>
      </c>
      <c r="HJJ62" s="763">
        <f>'Detailed Budget'!HJV72</f>
        <v>0</v>
      </c>
      <c r="HJK62" s="763">
        <f>'Detailed Budget'!HJW72</f>
        <v>0</v>
      </c>
      <c r="HJL62" s="763">
        <f>'Detailed Budget'!HJX72</f>
        <v>0</v>
      </c>
      <c r="HJM62" s="763">
        <f>'Detailed Budget'!HJY72</f>
        <v>0</v>
      </c>
      <c r="HJN62" s="763">
        <f>'Detailed Budget'!HJZ72</f>
        <v>0</v>
      </c>
      <c r="HJO62" s="763">
        <f>'Detailed Budget'!HKA72</f>
        <v>0</v>
      </c>
      <c r="HJP62" s="763">
        <f>'Detailed Budget'!HKB72</f>
        <v>0</v>
      </c>
      <c r="HJQ62" s="763">
        <f>'Detailed Budget'!HKC72</f>
        <v>0</v>
      </c>
      <c r="HJR62" s="763">
        <f>'Detailed Budget'!HKD72</f>
        <v>0</v>
      </c>
      <c r="HJS62" s="763">
        <f>'Detailed Budget'!HKE72</f>
        <v>0</v>
      </c>
      <c r="HJT62" s="763">
        <f>'Detailed Budget'!HKF72</f>
        <v>0</v>
      </c>
      <c r="HJU62" s="763">
        <f>'Detailed Budget'!HKG72</f>
        <v>0</v>
      </c>
      <c r="HJV62" s="763">
        <f>'Detailed Budget'!HKH72</f>
        <v>0</v>
      </c>
      <c r="HJW62" s="763">
        <f>'Detailed Budget'!HKI72</f>
        <v>0</v>
      </c>
      <c r="HJX62" s="763">
        <f>'Detailed Budget'!HKJ72</f>
        <v>0</v>
      </c>
      <c r="HJY62" s="763">
        <f>'Detailed Budget'!HKK72</f>
        <v>0</v>
      </c>
      <c r="HJZ62" s="763">
        <f>'Detailed Budget'!HKL72</f>
        <v>0</v>
      </c>
      <c r="HKA62" s="763">
        <f>'Detailed Budget'!HKM72</f>
        <v>0</v>
      </c>
      <c r="HKB62" s="763">
        <f>'Detailed Budget'!HKN72</f>
        <v>0</v>
      </c>
      <c r="HKC62" s="763">
        <f>'Detailed Budget'!HKO72</f>
        <v>0</v>
      </c>
      <c r="HKD62" s="763">
        <f>'Detailed Budget'!HKP72</f>
        <v>0</v>
      </c>
      <c r="HKE62" s="763">
        <f>'Detailed Budget'!HKQ72</f>
        <v>0</v>
      </c>
      <c r="HKF62" s="763">
        <f>'Detailed Budget'!HKR72</f>
        <v>0</v>
      </c>
      <c r="HKG62" s="763">
        <f>'Detailed Budget'!HKS72</f>
        <v>0</v>
      </c>
      <c r="HKH62" s="763">
        <f>'Detailed Budget'!HKT72</f>
        <v>0</v>
      </c>
      <c r="HKI62" s="763">
        <f>'Detailed Budget'!HKU72</f>
        <v>0</v>
      </c>
      <c r="HKJ62" s="763">
        <f>'Detailed Budget'!HKV72</f>
        <v>0</v>
      </c>
      <c r="HKK62" s="763">
        <f>'Detailed Budget'!HKW72</f>
        <v>0</v>
      </c>
      <c r="HKL62" s="763">
        <f>'Detailed Budget'!HKX72</f>
        <v>0</v>
      </c>
      <c r="HKM62" s="763">
        <f>'Detailed Budget'!HKY72</f>
        <v>0</v>
      </c>
      <c r="HKN62" s="763">
        <f>'Detailed Budget'!HKZ72</f>
        <v>0</v>
      </c>
      <c r="HKO62" s="763">
        <f>'Detailed Budget'!HLA72</f>
        <v>0</v>
      </c>
      <c r="HKP62" s="763">
        <f>'Detailed Budget'!HLB72</f>
        <v>0</v>
      </c>
      <c r="HKQ62" s="763">
        <f>'Detailed Budget'!HLC72</f>
        <v>0</v>
      </c>
      <c r="HKR62" s="763">
        <f>'Detailed Budget'!HLD72</f>
        <v>0</v>
      </c>
      <c r="HKS62" s="763">
        <f>'Detailed Budget'!HLE72</f>
        <v>0</v>
      </c>
      <c r="HKT62" s="763">
        <f>'Detailed Budget'!HLF72</f>
        <v>0</v>
      </c>
      <c r="HKU62" s="763">
        <f>'Detailed Budget'!HLG72</f>
        <v>0</v>
      </c>
      <c r="HKV62" s="763">
        <f>'Detailed Budget'!HLH72</f>
        <v>0</v>
      </c>
      <c r="HKW62" s="763">
        <f>'Detailed Budget'!HLI72</f>
        <v>0</v>
      </c>
      <c r="HKX62" s="763">
        <f>'Detailed Budget'!HLJ72</f>
        <v>0</v>
      </c>
      <c r="HKY62" s="763">
        <f>'Detailed Budget'!HLK72</f>
        <v>0</v>
      </c>
      <c r="HKZ62" s="763">
        <f>'Detailed Budget'!HLL72</f>
        <v>0</v>
      </c>
      <c r="HLA62" s="763">
        <f>'Detailed Budget'!HLM72</f>
        <v>0</v>
      </c>
      <c r="HLB62" s="763">
        <f>'Detailed Budget'!HLN72</f>
        <v>0</v>
      </c>
      <c r="HLC62" s="763">
        <f>'Detailed Budget'!HLO72</f>
        <v>0</v>
      </c>
      <c r="HLD62" s="763">
        <f>'Detailed Budget'!HLP72</f>
        <v>0</v>
      </c>
      <c r="HLE62" s="763">
        <f>'Detailed Budget'!HLQ72</f>
        <v>0</v>
      </c>
      <c r="HLF62" s="763">
        <f>'Detailed Budget'!HLR72</f>
        <v>0</v>
      </c>
      <c r="HLG62" s="763">
        <f>'Detailed Budget'!HLS72</f>
        <v>0</v>
      </c>
      <c r="HLH62" s="763">
        <f>'Detailed Budget'!HLT72</f>
        <v>0</v>
      </c>
      <c r="HLI62" s="763">
        <f>'Detailed Budget'!HLU72</f>
        <v>0</v>
      </c>
      <c r="HLJ62" s="763">
        <f>'Detailed Budget'!HLV72</f>
        <v>0</v>
      </c>
      <c r="HLK62" s="763">
        <f>'Detailed Budget'!HLW72</f>
        <v>0</v>
      </c>
      <c r="HLL62" s="763">
        <f>'Detailed Budget'!HLX72</f>
        <v>0</v>
      </c>
      <c r="HLM62" s="763">
        <f>'Detailed Budget'!HLY72</f>
        <v>0</v>
      </c>
      <c r="HLN62" s="763">
        <f>'Detailed Budget'!HLZ72</f>
        <v>0</v>
      </c>
      <c r="HLO62" s="763">
        <f>'Detailed Budget'!HMA72</f>
        <v>0</v>
      </c>
      <c r="HLP62" s="763">
        <f>'Detailed Budget'!HMB72</f>
        <v>0</v>
      </c>
      <c r="HLQ62" s="763">
        <f>'Detailed Budget'!HMC72</f>
        <v>0</v>
      </c>
      <c r="HLR62" s="763">
        <f>'Detailed Budget'!HMD72</f>
        <v>0</v>
      </c>
      <c r="HLS62" s="763">
        <f>'Detailed Budget'!HME72</f>
        <v>0</v>
      </c>
      <c r="HLT62" s="763">
        <f>'Detailed Budget'!HMF72</f>
        <v>0</v>
      </c>
      <c r="HLU62" s="763">
        <f>'Detailed Budget'!HMG72</f>
        <v>0</v>
      </c>
      <c r="HLV62" s="763">
        <f>'Detailed Budget'!HMH72</f>
        <v>0</v>
      </c>
      <c r="HLW62" s="763">
        <f>'Detailed Budget'!HMI72</f>
        <v>0</v>
      </c>
      <c r="HLX62" s="763">
        <f>'Detailed Budget'!HMJ72</f>
        <v>0</v>
      </c>
      <c r="HLY62" s="763">
        <f>'Detailed Budget'!HMK72</f>
        <v>0</v>
      </c>
      <c r="HLZ62" s="763">
        <f>'Detailed Budget'!HML72</f>
        <v>0</v>
      </c>
      <c r="HMA62" s="763">
        <f>'Detailed Budget'!HMM72</f>
        <v>0</v>
      </c>
      <c r="HMB62" s="763">
        <f>'Detailed Budget'!HMN72</f>
        <v>0</v>
      </c>
      <c r="HMC62" s="763">
        <f>'Detailed Budget'!HMO72</f>
        <v>0</v>
      </c>
      <c r="HMD62" s="763">
        <f>'Detailed Budget'!HMP72</f>
        <v>0</v>
      </c>
      <c r="HME62" s="763">
        <f>'Detailed Budget'!HMQ72</f>
        <v>0</v>
      </c>
      <c r="HMF62" s="763">
        <f>'Detailed Budget'!HMR72</f>
        <v>0</v>
      </c>
      <c r="HMG62" s="763">
        <f>'Detailed Budget'!HMS72</f>
        <v>0</v>
      </c>
      <c r="HMH62" s="763">
        <f>'Detailed Budget'!HMT72</f>
        <v>0</v>
      </c>
      <c r="HMI62" s="763">
        <f>'Detailed Budget'!HMU72</f>
        <v>0</v>
      </c>
      <c r="HMJ62" s="763">
        <f>'Detailed Budget'!HMV72</f>
        <v>0</v>
      </c>
      <c r="HMK62" s="763">
        <f>'Detailed Budget'!HMW72</f>
        <v>0</v>
      </c>
      <c r="HML62" s="763">
        <f>'Detailed Budget'!HMX72</f>
        <v>0</v>
      </c>
      <c r="HMM62" s="763">
        <f>'Detailed Budget'!HMY72</f>
        <v>0</v>
      </c>
      <c r="HMN62" s="763">
        <f>'Detailed Budget'!HMZ72</f>
        <v>0</v>
      </c>
      <c r="HMO62" s="763">
        <f>'Detailed Budget'!HNA72</f>
        <v>0</v>
      </c>
      <c r="HMP62" s="763">
        <f>'Detailed Budget'!HNB72</f>
        <v>0</v>
      </c>
      <c r="HMQ62" s="763">
        <f>'Detailed Budget'!HNC72</f>
        <v>0</v>
      </c>
      <c r="HMR62" s="763">
        <f>'Detailed Budget'!HND72</f>
        <v>0</v>
      </c>
      <c r="HMS62" s="763">
        <f>'Detailed Budget'!HNE72</f>
        <v>0</v>
      </c>
      <c r="HMT62" s="763">
        <f>'Detailed Budget'!HNF72</f>
        <v>0</v>
      </c>
      <c r="HMU62" s="763">
        <f>'Detailed Budget'!HNG72</f>
        <v>0</v>
      </c>
      <c r="HMV62" s="763">
        <f>'Detailed Budget'!HNH72</f>
        <v>0</v>
      </c>
      <c r="HMW62" s="763">
        <f>'Detailed Budget'!HNI72</f>
        <v>0</v>
      </c>
      <c r="HMX62" s="763">
        <f>'Detailed Budget'!HNJ72</f>
        <v>0</v>
      </c>
      <c r="HMY62" s="763">
        <f>'Detailed Budget'!HNK72</f>
        <v>0</v>
      </c>
      <c r="HMZ62" s="763">
        <f>'Detailed Budget'!HNL72</f>
        <v>0</v>
      </c>
      <c r="HNA62" s="763">
        <f>'Detailed Budget'!HNM72</f>
        <v>0</v>
      </c>
      <c r="HNB62" s="763">
        <f>'Detailed Budget'!HNN72</f>
        <v>0</v>
      </c>
      <c r="HNC62" s="763">
        <f>'Detailed Budget'!HNO72</f>
        <v>0</v>
      </c>
      <c r="HND62" s="763">
        <f>'Detailed Budget'!HNP72</f>
        <v>0</v>
      </c>
      <c r="HNE62" s="763">
        <f>'Detailed Budget'!HNQ72</f>
        <v>0</v>
      </c>
      <c r="HNF62" s="763">
        <f>'Detailed Budget'!HNR72</f>
        <v>0</v>
      </c>
      <c r="HNG62" s="763">
        <f>'Detailed Budget'!HNS72</f>
        <v>0</v>
      </c>
      <c r="HNH62" s="763">
        <f>'Detailed Budget'!HNT72</f>
        <v>0</v>
      </c>
      <c r="HNI62" s="763">
        <f>'Detailed Budget'!HNU72</f>
        <v>0</v>
      </c>
      <c r="HNJ62" s="763">
        <f>'Detailed Budget'!HNV72</f>
        <v>0</v>
      </c>
      <c r="HNK62" s="763">
        <f>'Detailed Budget'!HNW72</f>
        <v>0</v>
      </c>
      <c r="HNL62" s="763">
        <f>'Detailed Budget'!HNX72</f>
        <v>0</v>
      </c>
      <c r="HNM62" s="763">
        <f>'Detailed Budget'!HNY72</f>
        <v>0</v>
      </c>
      <c r="HNN62" s="763">
        <f>'Detailed Budget'!HNZ72</f>
        <v>0</v>
      </c>
      <c r="HNO62" s="763">
        <f>'Detailed Budget'!HOA72</f>
        <v>0</v>
      </c>
      <c r="HNP62" s="763">
        <f>'Detailed Budget'!HOB72</f>
        <v>0</v>
      </c>
      <c r="HNQ62" s="763">
        <f>'Detailed Budget'!HOC72</f>
        <v>0</v>
      </c>
      <c r="HNR62" s="763">
        <f>'Detailed Budget'!HOD72</f>
        <v>0</v>
      </c>
      <c r="HNS62" s="763">
        <f>'Detailed Budget'!HOE72</f>
        <v>0</v>
      </c>
      <c r="HNT62" s="763">
        <f>'Detailed Budget'!HOF72</f>
        <v>0</v>
      </c>
      <c r="HNU62" s="763">
        <f>'Detailed Budget'!HOG72</f>
        <v>0</v>
      </c>
      <c r="HNV62" s="763">
        <f>'Detailed Budget'!HOH72</f>
        <v>0</v>
      </c>
      <c r="HNW62" s="763">
        <f>'Detailed Budget'!HOI72</f>
        <v>0</v>
      </c>
      <c r="HNX62" s="763">
        <f>'Detailed Budget'!HOJ72</f>
        <v>0</v>
      </c>
      <c r="HNY62" s="763">
        <f>'Detailed Budget'!HOK72</f>
        <v>0</v>
      </c>
      <c r="HNZ62" s="763">
        <f>'Detailed Budget'!HOL72</f>
        <v>0</v>
      </c>
      <c r="HOA62" s="763">
        <f>'Detailed Budget'!HOM72</f>
        <v>0</v>
      </c>
      <c r="HOB62" s="763">
        <f>'Detailed Budget'!HON72</f>
        <v>0</v>
      </c>
      <c r="HOC62" s="763">
        <f>'Detailed Budget'!HOO72</f>
        <v>0</v>
      </c>
      <c r="HOD62" s="763">
        <f>'Detailed Budget'!HOP72</f>
        <v>0</v>
      </c>
      <c r="HOE62" s="763">
        <f>'Detailed Budget'!HOQ72</f>
        <v>0</v>
      </c>
      <c r="HOF62" s="763">
        <f>'Detailed Budget'!HOR72</f>
        <v>0</v>
      </c>
      <c r="HOG62" s="763">
        <f>'Detailed Budget'!HOS72</f>
        <v>0</v>
      </c>
      <c r="HOH62" s="763">
        <f>'Detailed Budget'!HOT72</f>
        <v>0</v>
      </c>
      <c r="HOI62" s="763">
        <f>'Detailed Budget'!HOU72</f>
        <v>0</v>
      </c>
      <c r="HOJ62" s="763">
        <f>'Detailed Budget'!HOV72</f>
        <v>0</v>
      </c>
      <c r="HOK62" s="763">
        <f>'Detailed Budget'!HOW72</f>
        <v>0</v>
      </c>
      <c r="HOL62" s="763">
        <f>'Detailed Budget'!HOX72</f>
        <v>0</v>
      </c>
      <c r="HOM62" s="763">
        <f>'Detailed Budget'!HOY72</f>
        <v>0</v>
      </c>
      <c r="HON62" s="763">
        <f>'Detailed Budget'!HOZ72</f>
        <v>0</v>
      </c>
      <c r="HOO62" s="763">
        <f>'Detailed Budget'!HPA72</f>
        <v>0</v>
      </c>
      <c r="HOP62" s="763">
        <f>'Detailed Budget'!HPB72</f>
        <v>0</v>
      </c>
      <c r="HOQ62" s="763">
        <f>'Detailed Budget'!HPC72</f>
        <v>0</v>
      </c>
      <c r="HOR62" s="763">
        <f>'Detailed Budget'!HPD72</f>
        <v>0</v>
      </c>
      <c r="HOS62" s="763">
        <f>'Detailed Budget'!HPE72</f>
        <v>0</v>
      </c>
      <c r="HOT62" s="763">
        <f>'Detailed Budget'!HPF72</f>
        <v>0</v>
      </c>
      <c r="HOU62" s="763">
        <f>'Detailed Budget'!HPG72</f>
        <v>0</v>
      </c>
      <c r="HOV62" s="763">
        <f>'Detailed Budget'!HPH72</f>
        <v>0</v>
      </c>
      <c r="HOW62" s="763">
        <f>'Detailed Budget'!HPI72</f>
        <v>0</v>
      </c>
      <c r="HOX62" s="763">
        <f>'Detailed Budget'!HPJ72</f>
        <v>0</v>
      </c>
      <c r="HOY62" s="763">
        <f>'Detailed Budget'!HPK72</f>
        <v>0</v>
      </c>
      <c r="HOZ62" s="763">
        <f>'Detailed Budget'!HPL72</f>
        <v>0</v>
      </c>
      <c r="HPA62" s="763">
        <f>'Detailed Budget'!HPM72</f>
        <v>0</v>
      </c>
      <c r="HPB62" s="763">
        <f>'Detailed Budget'!HPN72</f>
        <v>0</v>
      </c>
      <c r="HPC62" s="763">
        <f>'Detailed Budget'!HPO72</f>
        <v>0</v>
      </c>
      <c r="HPD62" s="763">
        <f>'Detailed Budget'!HPP72</f>
        <v>0</v>
      </c>
      <c r="HPE62" s="763">
        <f>'Detailed Budget'!HPQ72</f>
        <v>0</v>
      </c>
      <c r="HPF62" s="763">
        <f>'Detailed Budget'!HPR72</f>
        <v>0</v>
      </c>
      <c r="HPG62" s="763">
        <f>'Detailed Budget'!HPS72</f>
        <v>0</v>
      </c>
      <c r="HPH62" s="763">
        <f>'Detailed Budget'!HPT72</f>
        <v>0</v>
      </c>
      <c r="HPI62" s="763">
        <f>'Detailed Budget'!HPU72</f>
        <v>0</v>
      </c>
      <c r="HPJ62" s="763">
        <f>'Detailed Budget'!HPV72</f>
        <v>0</v>
      </c>
      <c r="HPK62" s="763">
        <f>'Detailed Budget'!HPW72</f>
        <v>0</v>
      </c>
      <c r="HPL62" s="763">
        <f>'Detailed Budget'!HPX72</f>
        <v>0</v>
      </c>
      <c r="HPM62" s="763">
        <f>'Detailed Budget'!HPY72</f>
        <v>0</v>
      </c>
      <c r="HPN62" s="763">
        <f>'Detailed Budget'!HPZ72</f>
        <v>0</v>
      </c>
      <c r="HPO62" s="763">
        <f>'Detailed Budget'!HQA72</f>
        <v>0</v>
      </c>
      <c r="HPP62" s="763">
        <f>'Detailed Budget'!HQB72</f>
        <v>0</v>
      </c>
      <c r="HPQ62" s="763">
        <f>'Detailed Budget'!HQC72</f>
        <v>0</v>
      </c>
      <c r="HPR62" s="763">
        <f>'Detailed Budget'!HQD72</f>
        <v>0</v>
      </c>
      <c r="HPS62" s="763">
        <f>'Detailed Budget'!HQE72</f>
        <v>0</v>
      </c>
      <c r="HPT62" s="763">
        <f>'Detailed Budget'!HQF72</f>
        <v>0</v>
      </c>
      <c r="HPU62" s="763">
        <f>'Detailed Budget'!HQG72</f>
        <v>0</v>
      </c>
      <c r="HPV62" s="763">
        <f>'Detailed Budget'!HQH72</f>
        <v>0</v>
      </c>
      <c r="HPW62" s="763">
        <f>'Detailed Budget'!HQI72</f>
        <v>0</v>
      </c>
      <c r="HPX62" s="763">
        <f>'Detailed Budget'!HQJ72</f>
        <v>0</v>
      </c>
      <c r="HPY62" s="763">
        <f>'Detailed Budget'!HQK72</f>
        <v>0</v>
      </c>
      <c r="HPZ62" s="763">
        <f>'Detailed Budget'!HQL72</f>
        <v>0</v>
      </c>
      <c r="HQA62" s="763">
        <f>'Detailed Budget'!HQM72</f>
        <v>0</v>
      </c>
      <c r="HQB62" s="763">
        <f>'Detailed Budget'!HQN72</f>
        <v>0</v>
      </c>
      <c r="HQC62" s="763">
        <f>'Detailed Budget'!HQO72</f>
        <v>0</v>
      </c>
      <c r="HQD62" s="763">
        <f>'Detailed Budget'!HQP72</f>
        <v>0</v>
      </c>
      <c r="HQE62" s="763">
        <f>'Detailed Budget'!HQQ72</f>
        <v>0</v>
      </c>
      <c r="HQF62" s="763">
        <f>'Detailed Budget'!HQR72</f>
        <v>0</v>
      </c>
      <c r="HQG62" s="763">
        <f>'Detailed Budget'!HQS72</f>
        <v>0</v>
      </c>
      <c r="HQH62" s="763">
        <f>'Detailed Budget'!HQT72</f>
        <v>0</v>
      </c>
      <c r="HQI62" s="763">
        <f>'Detailed Budget'!HQU72</f>
        <v>0</v>
      </c>
      <c r="HQJ62" s="763">
        <f>'Detailed Budget'!HQV72</f>
        <v>0</v>
      </c>
      <c r="HQK62" s="763">
        <f>'Detailed Budget'!HQW72</f>
        <v>0</v>
      </c>
      <c r="HQL62" s="763">
        <f>'Detailed Budget'!HQX72</f>
        <v>0</v>
      </c>
      <c r="HQM62" s="763">
        <f>'Detailed Budget'!HQY72</f>
        <v>0</v>
      </c>
      <c r="HQN62" s="763">
        <f>'Detailed Budget'!HQZ72</f>
        <v>0</v>
      </c>
      <c r="HQO62" s="763">
        <f>'Detailed Budget'!HRA72</f>
        <v>0</v>
      </c>
      <c r="HQP62" s="763">
        <f>'Detailed Budget'!HRB72</f>
        <v>0</v>
      </c>
      <c r="HQQ62" s="763">
        <f>'Detailed Budget'!HRC72</f>
        <v>0</v>
      </c>
      <c r="HQR62" s="763">
        <f>'Detailed Budget'!HRD72</f>
        <v>0</v>
      </c>
      <c r="HQS62" s="763">
        <f>'Detailed Budget'!HRE72</f>
        <v>0</v>
      </c>
      <c r="HQT62" s="763">
        <f>'Detailed Budget'!HRF72</f>
        <v>0</v>
      </c>
      <c r="HQU62" s="763">
        <f>'Detailed Budget'!HRG72</f>
        <v>0</v>
      </c>
      <c r="HQV62" s="763">
        <f>'Detailed Budget'!HRH72</f>
        <v>0</v>
      </c>
      <c r="HQW62" s="763">
        <f>'Detailed Budget'!HRI72</f>
        <v>0</v>
      </c>
      <c r="HQX62" s="763">
        <f>'Detailed Budget'!HRJ72</f>
        <v>0</v>
      </c>
      <c r="HQY62" s="763">
        <f>'Detailed Budget'!HRK72</f>
        <v>0</v>
      </c>
      <c r="HQZ62" s="763">
        <f>'Detailed Budget'!HRL72</f>
        <v>0</v>
      </c>
      <c r="HRA62" s="763">
        <f>'Detailed Budget'!HRM72</f>
        <v>0</v>
      </c>
      <c r="HRB62" s="763">
        <f>'Detailed Budget'!HRN72</f>
        <v>0</v>
      </c>
      <c r="HRC62" s="763">
        <f>'Detailed Budget'!HRO72</f>
        <v>0</v>
      </c>
      <c r="HRD62" s="763">
        <f>'Detailed Budget'!HRP72</f>
        <v>0</v>
      </c>
      <c r="HRE62" s="763">
        <f>'Detailed Budget'!HRQ72</f>
        <v>0</v>
      </c>
      <c r="HRF62" s="763">
        <f>'Detailed Budget'!HRR72</f>
        <v>0</v>
      </c>
      <c r="HRG62" s="763">
        <f>'Detailed Budget'!HRS72</f>
        <v>0</v>
      </c>
      <c r="HRH62" s="763">
        <f>'Detailed Budget'!HRT72</f>
        <v>0</v>
      </c>
      <c r="HRI62" s="763">
        <f>'Detailed Budget'!HRU72</f>
        <v>0</v>
      </c>
      <c r="HRJ62" s="763">
        <f>'Detailed Budget'!HRV72</f>
        <v>0</v>
      </c>
      <c r="HRK62" s="763">
        <f>'Detailed Budget'!HRW72</f>
        <v>0</v>
      </c>
      <c r="HRL62" s="763">
        <f>'Detailed Budget'!HRX72</f>
        <v>0</v>
      </c>
      <c r="HRM62" s="763">
        <f>'Detailed Budget'!HRY72</f>
        <v>0</v>
      </c>
      <c r="HRN62" s="763">
        <f>'Detailed Budget'!HRZ72</f>
        <v>0</v>
      </c>
      <c r="HRO62" s="763">
        <f>'Detailed Budget'!HSA72</f>
        <v>0</v>
      </c>
      <c r="HRP62" s="763">
        <f>'Detailed Budget'!HSB72</f>
        <v>0</v>
      </c>
      <c r="HRQ62" s="763">
        <f>'Detailed Budget'!HSC72</f>
        <v>0</v>
      </c>
      <c r="HRR62" s="763">
        <f>'Detailed Budget'!HSD72</f>
        <v>0</v>
      </c>
      <c r="HRS62" s="763">
        <f>'Detailed Budget'!HSE72</f>
        <v>0</v>
      </c>
      <c r="HRT62" s="763">
        <f>'Detailed Budget'!HSF72</f>
        <v>0</v>
      </c>
      <c r="HRU62" s="763">
        <f>'Detailed Budget'!HSG72</f>
        <v>0</v>
      </c>
      <c r="HRV62" s="763">
        <f>'Detailed Budget'!HSH72</f>
        <v>0</v>
      </c>
      <c r="HRW62" s="763">
        <f>'Detailed Budget'!HSI72</f>
        <v>0</v>
      </c>
      <c r="HRX62" s="763">
        <f>'Detailed Budget'!HSJ72</f>
        <v>0</v>
      </c>
      <c r="HRY62" s="763">
        <f>'Detailed Budget'!HSK72</f>
        <v>0</v>
      </c>
      <c r="HRZ62" s="763">
        <f>'Detailed Budget'!HSL72</f>
        <v>0</v>
      </c>
      <c r="HSA62" s="763">
        <f>'Detailed Budget'!HSM72</f>
        <v>0</v>
      </c>
      <c r="HSB62" s="763">
        <f>'Detailed Budget'!HSN72</f>
        <v>0</v>
      </c>
      <c r="HSC62" s="763">
        <f>'Detailed Budget'!HSO72</f>
        <v>0</v>
      </c>
      <c r="HSD62" s="763">
        <f>'Detailed Budget'!HSP72</f>
        <v>0</v>
      </c>
      <c r="HSE62" s="763">
        <f>'Detailed Budget'!HSQ72</f>
        <v>0</v>
      </c>
      <c r="HSF62" s="763">
        <f>'Detailed Budget'!HSR72</f>
        <v>0</v>
      </c>
      <c r="HSG62" s="763">
        <f>'Detailed Budget'!HSS72</f>
        <v>0</v>
      </c>
      <c r="HSH62" s="763">
        <f>'Detailed Budget'!HST72</f>
        <v>0</v>
      </c>
      <c r="HSI62" s="763">
        <f>'Detailed Budget'!HSU72</f>
        <v>0</v>
      </c>
      <c r="HSJ62" s="763">
        <f>'Detailed Budget'!HSV72</f>
        <v>0</v>
      </c>
      <c r="HSK62" s="763">
        <f>'Detailed Budget'!HSW72</f>
        <v>0</v>
      </c>
      <c r="HSL62" s="763">
        <f>'Detailed Budget'!HSX72</f>
        <v>0</v>
      </c>
      <c r="HSM62" s="763">
        <f>'Detailed Budget'!HSY72</f>
        <v>0</v>
      </c>
      <c r="HSN62" s="763">
        <f>'Detailed Budget'!HSZ72</f>
        <v>0</v>
      </c>
      <c r="HSO62" s="763">
        <f>'Detailed Budget'!HTA72</f>
        <v>0</v>
      </c>
      <c r="HSP62" s="763">
        <f>'Detailed Budget'!HTB72</f>
        <v>0</v>
      </c>
      <c r="HSQ62" s="763">
        <f>'Detailed Budget'!HTC72</f>
        <v>0</v>
      </c>
      <c r="HSR62" s="763">
        <f>'Detailed Budget'!HTD72</f>
        <v>0</v>
      </c>
      <c r="HSS62" s="763">
        <f>'Detailed Budget'!HTE72</f>
        <v>0</v>
      </c>
      <c r="HST62" s="763">
        <f>'Detailed Budget'!HTF72</f>
        <v>0</v>
      </c>
      <c r="HSU62" s="763">
        <f>'Detailed Budget'!HTG72</f>
        <v>0</v>
      </c>
      <c r="HSV62" s="763">
        <f>'Detailed Budget'!HTH72</f>
        <v>0</v>
      </c>
      <c r="HSW62" s="763">
        <f>'Detailed Budget'!HTI72</f>
        <v>0</v>
      </c>
      <c r="HSX62" s="763">
        <f>'Detailed Budget'!HTJ72</f>
        <v>0</v>
      </c>
      <c r="HSY62" s="763">
        <f>'Detailed Budget'!HTK72</f>
        <v>0</v>
      </c>
      <c r="HSZ62" s="763">
        <f>'Detailed Budget'!HTL72</f>
        <v>0</v>
      </c>
      <c r="HTA62" s="763">
        <f>'Detailed Budget'!HTM72</f>
        <v>0</v>
      </c>
      <c r="HTB62" s="763">
        <f>'Detailed Budget'!HTN72</f>
        <v>0</v>
      </c>
      <c r="HTC62" s="763">
        <f>'Detailed Budget'!HTO72</f>
        <v>0</v>
      </c>
      <c r="HTD62" s="763">
        <f>'Detailed Budget'!HTP72</f>
        <v>0</v>
      </c>
      <c r="HTE62" s="763">
        <f>'Detailed Budget'!HTQ72</f>
        <v>0</v>
      </c>
      <c r="HTF62" s="763">
        <f>'Detailed Budget'!HTR72</f>
        <v>0</v>
      </c>
      <c r="HTG62" s="763">
        <f>'Detailed Budget'!HTS72</f>
        <v>0</v>
      </c>
      <c r="HTH62" s="763">
        <f>'Detailed Budget'!HTT72</f>
        <v>0</v>
      </c>
      <c r="HTI62" s="763">
        <f>'Detailed Budget'!HTU72</f>
        <v>0</v>
      </c>
      <c r="HTJ62" s="763">
        <f>'Detailed Budget'!HTV72</f>
        <v>0</v>
      </c>
      <c r="HTK62" s="763">
        <f>'Detailed Budget'!HTW72</f>
        <v>0</v>
      </c>
      <c r="HTL62" s="763">
        <f>'Detailed Budget'!HTX72</f>
        <v>0</v>
      </c>
      <c r="HTM62" s="763">
        <f>'Detailed Budget'!HTY72</f>
        <v>0</v>
      </c>
      <c r="HTN62" s="763">
        <f>'Detailed Budget'!HTZ72</f>
        <v>0</v>
      </c>
      <c r="HTO62" s="763">
        <f>'Detailed Budget'!HUA72</f>
        <v>0</v>
      </c>
      <c r="HTP62" s="763">
        <f>'Detailed Budget'!HUB72</f>
        <v>0</v>
      </c>
      <c r="HTQ62" s="763">
        <f>'Detailed Budget'!HUC72</f>
        <v>0</v>
      </c>
      <c r="HTR62" s="763">
        <f>'Detailed Budget'!HUD72</f>
        <v>0</v>
      </c>
      <c r="HTS62" s="763">
        <f>'Detailed Budget'!HUE72</f>
        <v>0</v>
      </c>
      <c r="HTT62" s="763">
        <f>'Detailed Budget'!HUF72</f>
        <v>0</v>
      </c>
      <c r="HTU62" s="763">
        <f>'Detailed Budget'!HUG72</f>
        <v>0</v>
      </c>
      <c r="HTV62" s="763">
        <f>'Detailed Budget'!HUH72</f>
        <v>0</v>
      </c>
      <c r="HTW62" s="763">
        <f>'Detailed Budget'!HUI72</f>
        <v>0</v>
      </c>
      <c r="HTX62" s="763">
        <f>'Detailed Budget'!HUJ72</f>
        <v>0</v>
      </c>
      <c r="HTY62" s="763">
        <f>'Detailed Budget'!HUK72</f>
        <v>0</v>
      </c>
      <c r="HTZ62" s="763">
        <f>'Detailed Budget'!HUL72</f>
        <v>0</v>
      </c>
      <c r="HUA62" s="763">
        <f>'Detailed Budget'!HUM72</f>
        <v>0</v>
      </c>
      <c r="HUB62" s="763">
        <f>'Detailed Budget'!HUN72</f>
        <v>0</v>
      </c>
      <c r="HUC62" s="763">
        <f>'Detailed Budget'!HUO72</f>
        <v>0</v>
      </c>
      <c r="HUD62" s="763">
        <f>'Detailed Budget'!HUP72</f>
        <v>0</v>
      </c>
      <c r="HUE62" s="763">
        <f>'Detailed Budget'!HUQ72</f>
        <v>0</v>
      </c>
      <c r="HUF62" s="763">
        <f>'Detailed Budget'!HUR72</f>
        <v>0</v>
      </c>
      <c r="HUG62" s="763">
        <f>'Detailed Budget'!HUS72</f>
        <v>0</v>
      </c>
      <c r="HUH62" s="763">
        <f>'Detailed Budget'!HUT72</f>
        <v>0</v>
      </c>
      <c r="HUI62" s="763">
        <f>'Detailed Budget'!HUU72</f>
        <v>0</v>
      </c>
      <c r="HUJ62" s="763">
        <f>'Detailed Budget'!HUV72</f>
        <v>0</v>
      </c>
      <c r="HUK62" s="763">
        <f>'Detailed Budget'!HUW72</f>
        <v>0</v>
      </c>
      <c r="HUL62" s="763">
        <f>'Detailed Budget'!HUX72</f>
        <v>0</v>
      </c>
      <c r="HUM62" s="763">
        <f>'Detailed Budget'!HUY72</f>
        <v>0</v>
      </c>
      <c r="HUN62" s="763">
        <f>'Detailed Budget'!HUZ72</f>
        <v>0</v>
      </c>
      <c r="HUO62" s="763">
        <f>'Detailed Budget'!HVA72</f>
        <v>0</v>
      </c>
      <c r="HUP62" s="763">
        <f>'Detailed Budget'!HVB72</f>
        <v>0</v>
      </c>
      <c r="HUQ62" s="763">
        <f>'Detailed Budget'!HVC72</f>
        <v>0</v>
      </c>
      <c r="HUR62" s="763">
        <f>'Detailed Budget'!HVD72</f>
        <v>0</v>
      </c>
      <c r="HUS62" s="763">
        <f>'Detailed Budget'!HVE72</f>
        <v>0</v>
      </c>
      <c r="HUT62" s="763">
        <f>'Detailed Budget'!HVF72</f>
        <v>0</v>
      </c>
      <c r="HUU62" s="763">
        <f>'Detailed Budget'!HVG72</f>
        <v>0</v>
      </c>
      <c r="HUV62" s="763">
        <f>'Detailed Budget'!HVH72</f>
        <v>0</v>
      </c>
      <c r="HUW62" s="763">
        <f>'Detailed Budget'!HVI72</f>
        <v>0</v>
      </c>
      <c r="HUX62" s="763">
        <f>'Detailed Budget'!HVJ72</f>
        <v>0</v>
      </c>
      <c r="HUY62" s="763">
        <f>'Detailed Budget'!HVK72</f>
        <v>0</v>
      </c>
      <c r="HUZ62" s="763">
        <f>'Detailed Budget'!HVL72</f>
        <v>0</v>
      </c>
      <c r="HVA62" s="763">
        <f>'Detailed Budget'!HVM72</f>
        <v>0</v>
      </c>
      <c r="HVB62" s="763">
        <f>'Detailed Budget'!HVN72</f>
        <v>0</v>
      </c>
      <c r="HVC62" s="763">
        <f>'Detailed Budget'!HVO72</f>
        <v>0</v>
      </c>
      <c r="HVD62" s="763">
        <f>'Detailed Budget'!HVP72</f>
        <v>0</v>
      </c>
      <c r="HVE62" s="763">
        <f>'Detailed Budget'!HVQ72</f>
        <v>0</v>
      </c>
      <c r="HVF62" s="763">
        <f>'Detailed Budget'!HVR72</f>
        <v>0</v>
      </c>
      <c r="HVG62" s="763">
        <f>'Detailed Budget'!HVS72</f>
        <v>0</v>
      </c>
      <c r="HVH62" s="763">
        <f>'Detailed Budget'!HVT72</f>
        <v>0</v>
      </c>
      <c r="HVI62" s="763">
        <f>'Detailed Budget'!HVU72</f>
        <v>0</v>
      </c>
      <c r="HVJ62" s="763">
        <f>'Detailed Budget'!HVV72</f>
        <v>0</v>
      </c>
      <c r="HVK62" s="763">
        <f>'Detailed Budget'!HVW72</f>
        <v>0</v>
      </c>
      <c r="HVL62" s="763">
        <f>'Detailed Budget'!HVX72</f>
        <v>0</v>
      </c>
      <c r="HVM62" s="763">
        <f>'Detailed Budget'!HVY72</f>
        <v>0</v>
      </c>
      <c r="HVN62" s="763">
        <f>'Detailed Budget'!HVZ72</f>
        <v>0</v>
      </c>
      <c r="HVO62" s="763">
        <f>'Detailed Budget'!HWA72</f>
        <v>0</v>
      </c>
      <c r="HVP62" s="763">
        <f>'Detailed Budget'!HWB72</f>
        <v>0</v>
      </c>
      <c r="HVQ62" s="763">
        <f>'Detailed Budget'!HWC72</f>
        <v>0</v>
      </c>
      <c r="HVR62" s="763">
        <f>'Detailed Budget'!HWD72</f>
        <v>0</v>
      </c>
      <c r="HVS62" s="763">
        <f>'Detailed Budget'!HWE72</f>
        <v>0</v>
      </c>
      <c r="HVT62" s="763">
        <f>'Detailed Budget'!HWF72</f>
        <v>0</v>
      </c>
      <c r="HVU62" s="763">
        <f>'Detailed Budget'!HWG72</f>
        <v>0</v>
      </c>
      <c r="HVV62" s="763">
        <f>'Detailed Budget'!HWH72</f>
        <v>0</v>
      </c>
      <c r="HVW62" s="763">
        <f>'Detailed Budget'!HWI72</f>
        <v>0</v>
      </c>
      <c r="HVX62" s="763">
        <f>'Detailed Budget'!HWJ72</f>
        <v>0</v>
      </c>
      <c r="HVY62" s="763">
        <f>'Detailed Budget'!HWK72</f>
        <v>0</v>
      </c>
      <c r="HVZ62" s="763">
        <f>'Detailed Budget'!HWL72</f>
        <v>0</v>
      </c>
      <c r="HWA62" s="763">
        <f>'Detailed Budget'!HWM72</f>
        <v>0</v>
      </c>
      <c r="HWB62" s="763">
        <f>'Detailed Budget'!HWN72</f>
        <v>0</v>
      </c>
      <c r="HWC62" s="763">
        <f>'Detailed Budget'!HWO72</f>
        <v>0</v>
      </c>
      <c r="HWD62" s="763">
        <f>'Detailed Budget'!HWP72</f>
        <v>0</v>
      </c>
      <c r="HWE62" s="763">
        <f>'Detailed Budget'!HWQ72</f>
        <v>0</v>
      </c>
      <c r="HWF62" s="763">
        <f>'Detailed Budget'!HWR72</f>
        <v>0</v>
      </c>
      <c r="HWG62" s="763">
        <f>'Detailed Budget'!HWS72</f>
        <v>0</v>
      </c>
      <c r="HWH62" s="763">
        <f>'Detailed Budget'!HWT72</f>
        <v>0</v>
      </c>
      <c r="HWI62" s="763">
        <f>'Detailed Budget'!HWU72</f>
        <v>0</v>
      </c>
      <c r="HWJ62" s="763">
        <f>'Detailed Budget'!HWV72</f>
        <v>0</v>
      </c>
      <c r="HWK62" s="763">
        <f>'Detailed Budget'!HWW72</f>
        <v>0</v>
      </c>
      <c r="HWL62" s="763">
        <f>'Detailed Budget'!HWX72</f>
        <v>0</v>
      </c>
      <c r="HWM62" s="763">
        <f>'Detailed Budget'!HWY72</f>
        <v>0</v>
      </c>
      <c r="HWN62" s="763">
        <f>'Detailed Budget'!HWZ72</f>
        <v>0</v>
      </c>
      <c r="HWO62" s="763">
        <f>'Detailed Budget'!HXA72</f>
        <v>0</v>
      </c>
      <c r="HWP62" s="763">
        <f>'Detailed Budget'!HXB72</f>
        <v>0</v>
      </c>
      <c r="HWQ62" s="763">
        <f>'Detailed Budget'!HXC72</f>
        <v>0</v>
      </c>
      <c r="HWR62" s="763">
        <f>'Detailed Budget'!HXD72</f>
        <v>0</v>
      </c>
      <c r="HWS62" s="763">
        <f>'Detailed Budget'!HXE72</f>
        <v>0</v>
      </c>
      <c r="HWT62" s="763">
        <f>'Detailed Budget'!HXF72</f>
        <v>0</v>
      </c>
      <c r="HWU62" s="763">
        <f>'Detailed Budget'!HXG72</f>
        <v>0</v>
      </c>
      <c r="HWV62" s="763">
        <f>'Detailed Budget'!HXH72</f>
        <v>0</v>
      </c>
      <c r="HWW62" s="763">
        <f>'Detailed Budget'!HXI72</f>
        <v>0</v>
      </c>
      <c r="HWX62" s="763">
        <f>'Detailed Budget'!HXJ72</f>
        <v>0</v>
      </c>
      <c r="HWY62" s="763">
        <f>'Detailed Budget'!HXK72</f>
        <v>0</v>
      </c>
      <c r="HWZ62" s="763">
        <f>'Detailed Budget'!HXL72</f>
        <v>0</v>
      </c>
      <c r="HXA62" s="763">
        <f>'Detailed Budget'!HXM72</f>
        <v>0</v>
      </c>
      <c r="HXB62" s="763">
        <f>'Detailed Budget'!HXN72</f>
        <v>0</v>
      </c>
      <c r="HXC62" s="763">
        <f>'Detailed Budget'!HXO72</f>
        <v>0</v>
      </c>
      <c r="HXD62" s="763">
        <f>'Detailed Budget'!HXP72</f>
        <v>0</v>
      </c>
      <c r="HXE62" s="763">
        <f>'Detailed Budget'!HXQ72</f>
        <v>0</v>
      </c>
      <c r="HXF62" s="763">
        <f>'Detailed Budget'!HXR72</f>
        <v>0</v>
      </c>
      <c r="HXG62" s="763">
        <f>'Detailed Budget'!HXS72</f>
        <v>0</v>
      </c>
      <c r="HXH62" s="763">
        <f>'Detailed Budget'!HXT72</f>
        <v>0</v>
      </c>
      <c r="HXI62" s="763">
        <f>'Detailed Budget'!HXU72</f>
        <v>0</v>
      </c>
      <c r="HXJ62" s="763">
        <f>'Detailed Budget'!HXV72</f>
        <v>0</v>
      </c>
      <c r="HXK62" s="763">
        <f>'Detailed Budget'!HXW72</f>
        <v>0</v>
      </c>
      <c r="HXL62" s="763">
        <f>'Detailed Budget'!HXX72</f>
        <v>0</v>
      </c>
      <c r="HXM62" s="763">
        <f>'Detailed Budget'!HXY72</f>
        <v>0</v>
      </c>
      <c r="HXN62" s="763">
        <f>'Detailed Budget'!HXZ72</f>
        <v>0</v>
      </c>
      <c r="HXO62" s="763">
        <f>'Detailed Budget'!HYA72</f>
        <v>0</v>
      </c>
      <c r="HXP62" s="763">
        <f>'Detailed Budget'!HYB72</f>
        <v>0</v>
      </c>
      <c r="HXQ62" s="763">
        <f>'Detailed Budget'!HYC72</f>
        <v>0</v>
      </c>
      <c r="HXR62" s="763">
        <f>'Detailed Budget'!HYD72</f>
        <v>0</v>
      </c>
      <c r="HXS62" s="763">
        <f>'Detailed Budget'!HYE72</f>
        <v>0</v>
      </c>
      <c r="HXT62" s="763">
        <f>'Detailed Budget'!HYF72</f>
        <v>0</v>
      </c>
      <c r="HXU62" s="763">
        <f>'Detailed Budget'!HYG72</f>
        <v>0</v>
      </c>
      <c r="HXV62" s="763">
        <f>'Detailed Budget'!HYH72</f>
        <v>0</v>
      </c>
      <c r="HXW62" s="763">
        <f>'Detailed Budget'!HYI72</f>
        <v>0</v>
      </c>
      <c r="HXX62" s="763">
        <f>'Detailed Budget'!HYJ72</f>
        <v>0</v>
      </c>
      <c r="HXY62" s="763">
        <f>'Detailed Budget'!HYK72</f>
        <v>0</v>
      </c>
      <c r="HXZ62" s="763">
        <f>'Detailed Budget'!HYL72</f>
        <v>0</v>
      </c>
      <c r="HYA62" s="763">
        <f>'Detailed Budget'!HYM72</f>
        <v>0</v>
      </c>
      <c r="HYB62" s="763">
        <f>'Detailed Budget'!HYN72</f>
        <v>0</v>
      </c>
      <c r="HYC62" s="763">
        <f>'Detailed Budget'!HYO72</f>
        <v>0</v>
      </c>
      <c r="HYD62" s="763">
        <f>'Detailed Budget'!HYP72</f>
        <v>0</v>
      </c>
      <c r="HYE62" s="763">
        <f>'Detailed Budget'!HYQ72</f>
        <v>0</v>
      </c>
      <c r="HYF62" s="763">
        <f>'Detailed Budget'!HYR72</f>
        <v>0</v>
      </c>
      <c r="HYG62" s="763">
        <f>'Detailed Budget'!HYS72</f>
        <v>0</v>
      </c>
      <c r="HYH62" s="763">
        <f>'Detailed Budget'!HYT72</f>
        <v>0</v>
      </c>
      <c r="HYI62" s="763">
        <f>'Detailed Budget'!HYU72</f>
        <v>0</v>
      </c>
      <c r="HYJ62" s="763">
        <f>'Detailed Budget'!HYV72</f>
        <v>0</v>
      </c>
      <c r="HYK62" s="763">
        <f>'Detailed Budget'!HYW72</f>
        <v>0</v>
      </c>
      <c r="HYL62" s="763">
        <f>'Detailed Budget'!HYX72</f>
        <v>0</v>
      </c>
      <c r="HYM62" s="763">
        <f>'Detailed Budget'!HYY72</f>
        <v>0</v>
      </c>
      <c r="HYN62" s="763">
        <f>'Detailed Budget'!HYZ72</f>
        <v>0</v>
      </c>
      <c r="HYO62" s="763">
        <f>'Detailed Budget'!HZA72</f>
        <v>0</v>
      </c>
      <c r="HYP62" s="763">
        <f>'Detailed Budget'!HZB72</f>
        <v>0</v>
      </c>
      <c r="HYQ62" s="763">
        <f>'Detailed Budget'!HZC72</f>
        <v>0</v>
      </c>
      <c r="HYR62" s="763">
        <f>'Detailed Budget'!HZD72</f>
        <v>0</v>
      </c>
      <c r="HYS62" s="763">
        <f>'Detailed Budget'!HZE72</f>
        <v>0</v>
      </c>
      <c r="HYT62" s="763">
        <f>'Detailed Budget'!HZF72</f>
        <v>0</v>
      </c>
      <c r="HYU62" s="763">
        <f>'Detailed Budget'!HZG72</f>
        <v>0</v>
      </c>
      <c r="HYV62" s="763">
        <f>'Detailed Budget'!HZH72</f>
        <v>0</v>
      </c>
      <c r="HYW62" s="763">
        <f>'Detailed Budget'!HZI72</f>
        <v>0</v>
      </c>
      <c r="HYX62" s="763">
        <f>'Detailed Budget'!HZJ72</f>
        <v>0</v>
      </c>
      <c r="HYY62" s="763">
        <f>'Detailed Budget'!HZK72</f>
        <v>0</v>
      </c>
      <c r="HYZ62" s="763">
        <f>'Detailed Budget'!HZL72</f>
        <v>0</v>
      </c>
      <c r="HZA62" s="763">
        <f>'Detailed Budget'!HZM72</f>
        <v>0</v>
      </c>
      <c r="HZB62" s="763">
        <f>'Detailed Budget'!HZN72</f>
        <v>0</v>
      </c>
      <c r="HZC62" s="763">
        <f>'Detailed Budget'!HZO72</f>
        <v>0</v>
      </c>
      <c r="HZD62" s="763">
        <f>'Detailed Budget'!HZP72</f>
        <v>0</v>
      </c>
      <c r="HZE62" s="763">
        <f>'Detailed Budget'!HZQ72</f>
        <v>0</v>
      </c>
      <c r="HZF62" s="763">
        <f>'Detailed Budget'!HZR72</f>
        <v>0</v>
      </c>
      <c r="HZG62" s="763">
        <f>'Detailed Budget'!HZS72</f>
        <v>0</v>
      </c>
      <c r="HZH62" s="763">
        <f>'Detailed Budget'!HZT72</f>
        <v>0</v>
      </c>
      <c r="HZI62" s="763">
        <f>'Detailed Budget'!HZU72</f>
        <v>0</v>
      </c>
      <c r="HZJ62" s="763">
        <f>'Detailed Budget'!HZV72</f>
        <v>0</v>
      </c>
      <c r="HZK62" s="763">
        <f>'Detailed Budget'!HZW72</f>
        <v>0</v>
      </c>
      <c r="HZL62" s="763">
        <f>'Detailed Budget'!HZX72</f>
        <v>0</v>
      </c>
      <c r="HZM62" s="763">
        <f>'Detailed Budget'!HZY72</f>
        <v>0</v>
      </c>
      <c r="HZN62" s="763">
        <f>'Detailed Budget'!HZZ72</f>
        <v>0</v>
      </c>
      <c r="HZO62" s="763">
        <f>'Detailed Budget'!IAA72</f>
        <v>0</v>
      </c>
      <c r="HZP62" s="763">
        <f>'Detailed Budget'!IAB72</f>
        <v>0</v>
      </c>
      <c r="HZQ62" s="763">
        <f>'Detailed Budget'!IAC72</f>
        <v>0</v>
      </c>
      <c r="HZR62" s="763">
        <f>'Detailed Budget'!IAD72</f>
        <v>0</v>
      </c>
      <c r="HZS62" s="763">
        <f>'Detailed Budget'!IAE72</f>
        <v>0</v>
      </c>
      <c r="HZT62" s="763">
        <f>'Detailed Budget'!IAF72</f>
        <v>0</v>
      </c>
      <c r="HZU62" s="763">
        <f>'Detailed Budget'!IAG72</f>
        <v>0</v>
      </c>
      <c r="HZV62" s="763">
        <f>'Detailed Budget'!IAH72</f>
        <v>0</v>
      </c>
      <c r="HZW62" s="763">
        <f>'Detailed Budget'!IAI72</f>
        <v>0</v>
      </c>
      <c r="HZX62" s="763">
        <f>'Detailed Budget'!IAJ72</f>
        <v>0</v>
      </c>
      <c r="HZY62" s="763">
        <f>'Detailed Budget'!IAK72</f>
        <v>0</v>
      </c>
      <c r="HZZ62" s="763">
        <f>'Detailed Budget'!IAL72</f>
        <v>0</v>
      </c>
      <c r="IAA62" s="763">
        <f>'Detailed Budget'!IAM72</f>
        <v>0</v>
      </c>
      <c r="IAB62" s="763">
        <f>'Detailed Budget'!IAN72</f>
        <v>0</v>
      </c>
      <c r="IAC62" s="763">
        <f>'Detailed Budget'!IAO72</f>
        <v>0</v>
      </c>
      <c r="IAD62" s="763">
        <f>'Detailed Budget'!IAP72</f>
        <v>0</v>
      </c>
      <c r="IAE62" s="763">
        <f>'Detailed Budget'!IAQ72</f>
        <v>0</v>
      </c>
      <c r="IAF62" s="763">
        <f>'Detailed Budget'!IAR72</f>
        <v>0</v>
      </c>
      <c r="IAG62" s="763">
        <f>'Detailed Budget'!IAS72</f>
        <v>0</v>
      </c>
      <c r="IAH62" s="763">
        <f>'Detailed Budget'!IAT72</f>
        <v>0</v>
      </c>
      <c r="IAI62" s="763">
        <f>'Detailed Budget'!IAU72</f>
        <v>0</v>
      </c>
      <c r="IAJ62" s="763">
        <f>'Detailed Budget'!IAV72</f>
        <v>0</v>
      </c>
      <c r="IAK62" s="763">
        <f>'Detailed Budget'!IAW72</f>
        <v>0</v>
      </c>
      <c r="IAL62" s="763">
        <f>'Detailed Budget'!IAX72</f>
        <v>0</v>
      </c>
      <c r="IAM62" s="763">
        <f>'Detailed Budget'!IAY72</f>
        <v>0</v>
      </c>
      <c r="IAN62" s="763">
        <f>'Detailed Budget'!IAZ72</f>
        <v>0</v>
      </c>
      <c r="IAO62" s="763">
        <f>'Detailed Budget'!IBA72</f>
        <v>0</v>
      </c>
      <c r="IAP62" s="763">
        <f>'Detailed Budget'!IBB72</f>
        <v>0</v>
      </c>
      <c r="IAQ62" s="763">
        <f>'Detailed Budget'!IBC72</f>
        <v>0</v>
      </c>
      <c r="IAR62" s="763">
        <f>'Detailed Budget'!IBD72</f>
        <v>0</v>
      </c>
      <c r="IAS62" s="763">
        <f>'Detailed Budget'!IBE72</f>
        <v>0</v>
      </c>
      <c r="IAT62" s="763">
        <f>'Detailed Budget'!IBF72</f>
        <v>0</v>
      </c>
      <c r="IAU62" s="763">
        <f>'Detailed Budget'!IBG72</f>
        <v>0</v>
      </c>
      <c r="IAV62" s="763">
        <f>'Detailed Budget'!IBH72</f>
        <v>0</v>
      </c>
      <c r="IAW62" s="763">
        <f>'Detailed Budget'!IBI72</f>
        <v>0</v>
      </c>
      <c r="IAX62" s="763">
        <f>'Detailed Budget'!IBJ72</f>
        <v>0</v>
      </c>
      <c r="IAY62" s="763">
        <f>'Detailed Budget'!IBK72</f>
        <v>0</v>
      </c>
      <c r="IAZ62" s="763">
        <f>'Detailed Budget'!IBL72</f>
        <v>0</v>
      </c>
      <c r="IBA62" s="763">
        <f>'Detailed Budget'!IBM72</f>
        <v>0</v>
      </c>
      <c r="IBB62" s="763">
        <f>'Detailed Budget'!IBN72</f>
        <v>0</v>
      </c>
      <c r="IBC62" s="763">
        <f>'Detailed Budget'!IBO72</f>
        <v>0</v>
      </c>
      <c r="IBD62" s="763">
        <f>'Detailed Budget'!IBP72</f>
        <v>0</v>
      </c>
      <c r="IBE62" s="763">
        <f>'Detailed Budget'!IBQ72</f>
        <v>0</v>
      </c>
      <c r="IBF62" s="763">
        <f>'Detailed Budget'!IBR72</f>
        <v>0</v>
      </c>
      <c r="IBG62" s="763">
        <f>'Detailed Budget'!IBS72</f>
        <v>0</v>
      </c>
      <c r="IBH62" s="763">
        <f>'Detailed Budget'!IBT72</f>
        <v>0</v>
      </c>
      <c r="IBI62" s="763">
        <f>'Detailed Budget'!IBU72</f>
        <v>0</v>
      </c>
      <c r="IBJ62" s="763">
        <f>'Detailed Budget'!IBV72</f>
        <v>0</v>
      </c>
      <c r="IBK62" s="763">
        <f>'Detailed Budget'!IBW72</f>
        <v>0</v>
      </c>
      <c r="IBL62" s="763">
        <f>'Detailed Budget'!IBX72</f>
        <v>0</v>
      </c>
      <c r="IBM62" s="763">
        <f>'Detailed Budget'!IBY72</f>
        <v>0</v>
      </c>
      <c r="IBN62" s="763">
        <f>'Detailed Budget'!IBZ72</f>
        <v>0</v>
      </c>
      <c r="IBO62" s="763">
        <f>'Detailed Budget'!ICA72</f>
        <v>0</v>
      </c>
      <c r="IBP62" s="763">
        <f>'Detailed Budget'!ICB72</f>
        <v>0</v>
      </c>
      <c r="IBQ62" s="763">
        <f>'Detailed Budget'!ICC72</f>
        <v>0</v>
      </c>
      <c r="IBR62" s="763">
        <f>'Detailed Budget'!ICD72</f>
        <v>0</v>
      </c>
      <c r="IBS62" s="763">
        <f>'Detailed Budget'!ICE72</f>
        <v>0</v>
      </c>
      <c r="IBT62" s="763">
        <f>'Detailed Budget'!ICF72</f>
        <v>0</v>
      </c>
      <c r="IBU62" s="763">
        <f>'Detailed Budget'!ICG72</f>
        <v>0</v>
      </c>
      <c r="IBV62" s="763">
        <f>'Detailed Budget'!ICH72</f>
        <v>0</v>
      </c>
      <c r="IBW62" s="763">
        <f>'Detailed Budget'!ICI72</f>
        <v>0</v>
      </c>
      <c r="IBX62" s="763">
        <f>'Detailed Budget'!ICJ72</f>
        <v>0</v>
      </c>
      <c r="IBY62" s="763">
        <f>'Detailed Budget'!ICK72</f>
        <v>0</v>
      </c>
      <c r="IBZ62" s="763">
        <f>'Detailed Budget'!ICL72</f>
        <v>0</v>
      </c>
      <c r="ICA62" s="763">
        <f>'Detailed Budget'!ICM72</f>
        <v>0</v>
      </c>
      <c r="ICB62" s="763">
        <f>'Detailed Budget'!ICN72</f>
        <v>0</v>
      </c>
      <c r="ICC62" s="763">
        <f>'Detailed Budget'!ICO72</f>
        <v>0</v>
      </c>
      <c r="ICD62" s="763">
        <f>'Detailed Budget'!ICP72</f>
        <v>0</v>
      </c>
      <c r="ICE62" s="763">
        <f>'Detailed Budget'!ICQ72</f>
        <v>0</v>
      </c>
      <c r="ICF62" s="763">
        <f>'Detailed Budget'!ICR72</f>
        <v>0</v>
      </c>
      <c r="ICG62" s="763">
        <f>'Detailed Budget'!ICS72</f>
        <v>0</v>
      </c>
      <c r="ICH62" s="763">
        <f>'Detailed Budget'!ICT72</f>
        <v>0</v>
      </c>
      <c r="ICI62" s="763">
        <f>'Detailed Budget'!ICU72</f>
        <v>0</v>
      </c>
      <c r="ICJ62" s="763">
        <f>'Detailed Budget'!ICV72</f>
        <v>0</v>
      </c>
      <c r="ICK62" s="763">
        <f>'Detailed Budget'!ICW72</f>
        <v>0</v>
      </c>
      <c r="ICL62" s="763">
        <f>'Detailed Budget'!ICX72</f>
        <v>0</v>
      </c>
      <c r="ICM62" s="763">
        <f>'Detailed Budget'!ICY72</f>
        <v>0</v>
      </c>
      <c r="ICN62" s="763">
        <f>'Detailed Budget'!ICZ72</f>
        <v>0</v>
      </c>
      <c r="ICO62" s="763">
        <f>'Detailed Budget'!IDA72</f>
        <v>0</v>
      </c>
      <c r="ICP62" s="763">
        <f>'Detailed Budget'!IDB72</f>
        <v>0</v>
      </c>
      <c r="ICQ62" s="763">
        <f>'Detailed Budget'!IDC72</f>
        <v>0</v>
      </c>
      <c r="ICR62" s="763">
        <f>'Detailed Budget'!IDD72</f>
        <v>0</v>
      </c>
      <c r="ICS62" s="763">
        <f>'Detailed Budget'!IDE72</f>
        <v>0</v>
      </c>
      <c r="ICT62" s="763">
        <f>'Detailed Budget'!IDF72</f>
        <v>0</v>
      </c>
      <c r="ICU62" s="763">
        <f>'Detailed Budget'!IDG72</f>
        <v>0</v>
      </c>
      <c r="ICV62" s="763">
        <f>'Detailed Budget'!IDH72</f>
        <v>0</v>
      </c>
      <c r="ICW62" s="763">
        <f>'Detailed Budget'!IDI72</f>
        <v>0</v>
      </c>
      <c r="ICX62" s="763">
        <f>'Detailed Budget'!IDJ72</f>
        <v>0</v>
      </c>
      <c r="ICY62" s="763">
        <f>'Detailed Budget'!IDK72</f>
        <v>0</v>
      </c>
      <c r="ICZ62" s="763">
        <f>'Detailed Budget'!IDL72</f>
        <v>0</v>
      </c>
      <c r="IDA62" s="763">
        <f>'Detailed Budget'!IDM72</f>
        <v>0</v>
      </c>
      <c r="IDB62" s="763">
        <f>'Detailed Budget'!IDN72</f>
        <v>0</v>
      </c>
      <c r="IDC62" s="763">
        <f>'Detailed Budget'!IDO72</f>
        <v>0</v>
      </c>
      <c r="IDD62" s="763">
        <f>'Detailed Budget'!IDP72</f>
        <v>0</v>
      </c>
      <c r="IDE62" s="763">
        <f>'Detailed Budget'!IDQ72</f>
        <v>0</v>
      </c>
      <c r="IDF62" s="763">
        <f>'Detailed Budget'!IDR72</f>
        <v>0</v>
      </c>
      <c r="IDG62" s="763">
        <f>'Detailed Budget'!IDS72</f>
        <v>0</v>
      </c>
      <c r="IDH62" s="763">
        <f>'Detailed Budget'!IDT72</f>
        <v>0</v>
      </c>
      <c r="IDI62" s="763">
        <f>'Detailed Budget'!IDU72</f>
        <v>0</v>
      </c>
      <c r="IDJ62" s="763">
        <f>'Detailed Budget'!IDV72</f>
        <v>0</v>
      </c>
      <c r="IDK62" s="763">
        <f>'Detailed Budget'!IDW72</f>
        <v>0</v>
      </c>
      <c r="IDL62" s="763">
        <f>'Detailed Budget'!IDX72</f>
        <v>0</v>
      </c>
      <c r="IDM62" s="763">
        <f>'Detailed Budget'!IDY72</f>
        <v>0</v>
      </c>
      <c r="IDN62" s="763">
        <f>'Detailed Budget'!IDZ72</f>
        <v>0</v>
      </c>
      <c r="IDO62" s="763">
        <f>'Detailed Budget'!IEA72</f>
        <v>0</v>
      </c>
      <c r="IDP62" s="763">
        <f>'Detailed Budget'!IEB72</f>
        <v>0</v>
      </c>
      <c r="IDQ62" s="763">
        <f>'Detailed Budget'!IEC72</f>
        <v>0</v>
      </c>
      <c r="IDR62" s="763">
        <f>'Detailed Budget'!IED72</f>
        <v>0</v>
      </c>
      <c r="IDS62" s="763">
        <f>'Detailed Budget'!IEE72</f>
        <v>0</v>
      </c>
      <c r="IDT62" s="763">
        <f>'Detailed Budget'!IEF72</f>
        <v>0</v>
      </c>
      <c r="IDU62" s="763">
        <f>'Detailed Budget'!IEG72</f>
        <v>0</v>
      </c>
      <c r="IDV62" s="763">
        <f>'Detailed Budget'!IEH72</f>
        <v>0</v>
      </c>
      <c r="IDW62" s="763">
        <f>'Detailed Budget'!IEI72</f>
        <v>0</v>
      </c>
      <c r="IDX62" s="763">
        <f>'Detailed Budget'!IEJ72</f>
        <v>0</v>
      </c>
      <c r="IDY62" s="763">
        <f>'Detailed Budget'!IEK72</f>
        <v>0</v>
      </c>
      <c r="IDZ62" s="763">
        <f>'Detailed Budget'!IEL72</f>
        <v>0</v>
      </c>
      <c r="IEA62" s="763">
        <f>'Detailed Budget'!IEM72</f>
        <v>0</v>
      </c>
      <c r="IEB62" s="763">
        <f>'Detailed Budget'!IEN72</f>
        <v>0</v>
      </c>
      <c r="IEC62" s="763">
        <f>'Detailed Budget'!IEO72</f>
        <v>0</v>
      </c>
      <c r="IED62" s="763">
        <f>'Detailed Budget'!IEP72</f>
        <v>0</v>
      </c>
      <c r="IEE62" s="763">
        <f>'Detailed Budget'!IEQ72</f>
        <v>0</v>
      </c>
      <c r="IEF62" s="763">
        <f>'Detailed Budget'!IER72</f>
        <v>0</v>
      </c>
      <c r="IEG62" s="763">
        <f>'Detailed Budget'!IES72</f>
        <v>0</v>
      </c>
      <c r="IEH62" s="763">
        <f>'Detailed Budget'!IET72</f>
        <v>0</v>
      </c>
      <c r="IEI62" s="763">
        <f>'Detailed Budget'!IEU72</f>
        <v>0</v>
      </c>
      <c r="IEJ62" s="763">
        <f>'Detailed Budget'!IEV72</f>
        <v>0</v>
      </c>
      <c r="IEK62" s="763">
        <f>'Detailed Budget'!IEW72</f>
        <v>0</v>
      </c>
      <c r="IEL62" s="763">
        <f>'Detailed Budget'!IEX72</f>
        <v>0</v>
      </c>
      <c r="IEM62" s="763">
        <f>'Detailed Budget'!IEY72</f>
        <v>0</v>
      </c>
      <c r="IEN62" s="763">
        <f>'Detailed Budget'!IEZ72</f>
        <v>0</v>
      </c>
      <c r="IEO62" s="763">
        <f>'Detailed Budget'!IFA72</f>
        <v>0</v>
      </c>
      <c r="IEP62" s="763">
        <f>'Detailed Budget'!IFB72</f>
        <v>0</v>
      </c>
      <c r="IEQ62" s="763">
        <f>'Detailed Budget'!IFC72</f>
        <v>0</v>
      </c>
      <c r="IER62" s="763">
        <f>'Detailed Budget'!IFD72</f>
        <v>0</v>
      </c>
      <c r="IES62" s="763">
        <f>'Detailed Budget'!IFE72</f>
        <v>0</v>
      </c>
      <c r="IET62" s="763">
        <f>'Detailed Budget'!IFF72</f>
        <v>0</v>
      </c>
      <c r="IEU62" s="763">
        <f>'Detailed Budget'!IFG72</f>
        <v>0</v>
      </c>
      <c r="IEV62" s="763">
        <f>'Detailed Budget'!IFH72</f>
        <v>0</v>
      </c>
      <c r="IEW62" s="763">
        <f>'Detailed Budget'!IFI72</f>
        <v>0</v>
      </c>
      <c r="IEX62" s="763">
        <f>'Detailed Budget'!IFJ72</f>
        <v>0</v>
      </c>
      <c r="IEY62" s="763">
        <f>'Detailed Budget'!IFK72</f>
        <v>0</v>
      </c>
      <c r="IEZ62" s="763">
        <f>'Detailed Budget'!IFL72</f>
        <v>0</v>
      </c>
      <c r="IFA62" s="763">
        <f>'Detailed Budget'!IFM72</f>
        <v>0</v>
      </c>
      <c r="IFB62" s="763">
        <f>'Detailed Budget'!IFN72</f>
        <v>0</v>
      </c>
      <c r="IFC62" s="763">
        <f>'Detailed Budget'!IFO72</f>
        <v>0</v>
      </c>
      <c r="IFD62" s="763">
        <f>'Detailed Budget'!IFP72</f>
        <v>0</v>
      </c>
      <c r="IFE62" s="763">
        <f>'Detailed Budget'!IFQ72</f>
        <v>0</v>
      </c>
      <c r="IFF62" s="763">
        <f>'Detailed Budget'!IFR72</f>
        <v>0</v>
      </c>
      <c r="IFG62" s="763">
        <f>'Detailed Budget'!IFS72</f>
        <v>0</v>
      </c>
      <c r="IFH62" s="763">
        <f>'Detailed Budget'!IFT72</f>
        <v>0</v>
      </c>
      <c r="IFI62" s="763">
        <f>'Detailed Budget'!IFU72</f>
        <v>0</v>
      </c>
      <c r="IFJ62" s="763">
        <f>'Detailed Budget'!IFV72</f>
        <v>0</v>
      </c>
      <c r="IFK62" s="763">
        <f>'Detailed Budget'!IFW72</f>
        <v>0</v>
      </c>
      <c r="IFL62" s="763">
        <f>'Detailed Budget'!IFX72</f>
        <v>0</v>
      </c>
      <c r="IFM62" s="763">
        <f>'Detailed Budget'!IFY72</f>
        <v>0</v>
      </c>
      <c r="IFN62" s="763">
        <f>'Detailed Budget'!IFZ72</f>
        <v>0</v>
      </c>
      <c r="IFO62" s="763">
        <f>'Detailed Budget'!IGA72</f>
        <v>0</v>
      </c>
      <c r="IFP62" s="763">
        <f>'Detailed Budget'!IGB72</f>
        <v>0</v>
      </c>
      <c r="IFQ62" s="763">
        <f>'Detailed Budget'!IGC72</f>
        <v>0</v>
      </c>
      <c r="IFR62" s="763">
        <f>'Detailed Budget'!IGD72</f>
        <v>0</v>
      </c>
      <c r="IFS62" s="763">
        <f>'Detailed Budget'!IGE72</f>
        <v>0</v>
      </c>
      <c r="IFT62" s="763">
        <f>'Detailed Budget'!IGF72</f>
        <v>0</v>
      </c>
      <c r="IFU62" s="763">
        <f>'Detailed Budget'!IGG72</f>
        <v>0</v>
      </c>
      <c r="IFV62" s="763">
        <f>'Detailed Budget'!IGH72</f>
        <v>0</v>
      </c>
      <c r="IFW62" s="763">
        <f>'Detailed Budget'!IGI72</f>
        <v>0</v>
      </c>
      <c r="IFX62" s="763">
        <f>'Detailed Budget'!IGJ72</f>
        <v>0</v>
      </c>
      <c r="IFY62" s="763">
        <f>'Detailed Budget'!IGK72</f>
        <v>0</v>
      </c>
      <c r="IFZ62" s="763">
        <f>'Detailed Budget'!IGL72</f>
        <v>0</v>
      </c>
      <c r="IGA62" s="763">
        <f>'Detailed Budget'!IGM72</f>
        <v>0</v>
      </c>
      <c r="IGB62" s="763">
        <f>'Detailed Budget'!IGN72</f>
        <v>0</v>
      </c>
      <c r="IGC62" s="763">
        <f>'Detailed Budget'!IGO72</f>
        <v>0</v>
      </c>
      <c r="IGD62" s="763">
        <f>'Detailed Budget'!IGP72</f>
        <v>0</v>
      </c>
      <c r="IGE62" s="763">
        <f>'Detailed Budget'!IGQ72</f>
        <v>0</v>
      </c>
      <c r="IGF62" s="763">
        <f>'Detailed Budget'!IGR72</f>
        <v>0</v>
      </c>
      <c r="IGG62" s="763">
        <f>'Detailed Budget'!IGS72</f>
        <v>0</v>
      </c>
      <c r="IGH62" s="763">
        <f>'Detailed Budget'!IGT72</f>
        <v>0</v>
      </c>
      <c r="IGI62" s="763">
        <f>'Detailed Budget'!IGU72</f>
        <v>0</v>
      </c>
      <c r="IGJ62" s="763">
        <f>'Detailed Budget'!IGV72</f>
        <v>0</v>
      </c>
      <c r="IGK62" s="763">
        <f>'Detailed Budget'!IGW72</f>
        <v>0</v>
      </c>
      <c r="IGL62" s="763">
        <f>'Detailed Budget'!IGX72</f>
        <v>0</v>
      </c>
      <c r="IGM62" s="763">
        <f>'Detailed Budget'!IGY72</f>
        <v>0</v>
      </c>
      <c r="IGN62" s="763">
        <f>'Detailed Budget'!IGZ72</f>
        <v>0</v>
      </c>
      <c r="IGO62" s="763">
        <f>'Detailed Budget'!IHA72</f>
        <v>0</v>
      </c>
      <c r="IGP62" s="763">
        <f>'Detailed Budget'!IHB72</f>
        <v>0</v>
      </c>
      <c r="IGQ62" s="763">
        <f>'Detailed Budget'!IHC72</f>
        <v>0</v>
      </c>
      <c r="IGR62" s="763">
        <f>'Detailed Budget'!IHD72</f>
        <v>0</v>
      </c>
      <c r="IGS62" s="763">
        <f>'Detailed Budget'!IHE72</f>
        <v>0</v>
      </c>
      <c r="IGT62" s="763">
        <f>'Detailed Budget'!IHF72</f>
        <v>0</v>
      </c>
      <c r="IGU62" s="763">
        <f>'Detailed Budget'!IHG72</f>
        <v>0</v>
      </c>
      <c r="IGV62" s="763">
        <f>'Detailed Budget'!IHH72</f>
        <v>0</v>
      </c>
      <c r="IGW62" s="763">
        <f>'Detailed Budget'!IHI72</f>
        <v>0</v>
      </c>
      <c r="IGX62" s="763">
        <f>'Detailed Budget'!IHJ72</f>
        <v>0</v>
      </c>
      <c r="IGY62" s="763">
        <f>'Detailed Budget'!IHK72</f>
        <v>0</v>
      </c>
      <c r="IGZ62" s="763">
        <f>'Detailed Budget'!IHL72</f>
        <v>0</v>
      </c>
      <c r="IHA62" s="763">
        <f>'Detailed Budget'!IHM72</f>
        <v>0</v>
      </c>
      <c r="IHB62" s="763">
        <f>'Detailed Budget'!IHN72</f>
        <v>0</v>
      </c>
      <c r="IHC62" s="763">
        <f>'Detailed Budget'!IHO72</f>
        <v>0</v>
      </c>
      <c r="IHD62" s="763">
        <f>'Detailed Budget'!IHP72</f>
        <v>0</v>
      </c>
      <c r="IHE62" s="763">
        <f>'Detailed Budget'!IHQ72</f>
        <v>0</v>
      </c>
      <c r="IHF62" s="763">
        <f>'Detailed Budget'!IHR72</f>
        <v>0</v>
      </c>
      <c r="IHG62" s="763">
        <f>'Detailed Budget'!IHS72</f>
        <v>0</v>
      </c>
      <c r="IHH62" s="763">
        <f>'Detailed Budget'!IHT72</f>
        <v>0</v>
      </c>
      <c r="IHI62" s="763">
        <f>'Detailed Budget'!IHU72</f>
        <v>0</v>
      </c>
      <c r="IHJ62" s="763">
        <f>'Detailed Budget'!IHV72</f>
        <v>0</v>
      </c>
      <c r="IHK62" s="763">
        <f>'Detailed Budget'!IHW72</f>
        <v>0</v>
      </c>
      <c r="IHL62" s="763">
        <f>'Detailed Budget'!IHX72</f>
        <v>0</v>
      </c>
      <c r="IHM62" s="763">
        <f>'Detailed Budget'!IHY72</f>
        <v>0</v>
      </c>
      <c r="IHN62" s="763">
        <f>'Detailed Budget'!IHZ72</f>
        <v>0</v>
      </c>
      <c r="IHO62" s="763">
        <f>'Detailed Budget'!IIA72</f>
        <v>0</v>
      </c>
      <c r="IHP62" s="763">
        <f>'Detailed Budget'!IIB72</f>
        <v>0</v>
      </c>
      <c r="IHQ62" s="763">
        <f>'Detailed Budget'!IIC72</f>
        <v>0</v>
      </c>
      <c r="IHR62" s="763">
        <f>'Detailed Budget'!IID72</f>
        <v>0</v>
      </c>
      <c r="IHS62" s="763">
        <f>'Detailed Budget'!IIE72</f>
        <v>0</v>
      </c>
      <c r="IHT62" s="763">
        <f>'Detailed Budget'!IIF72</f>
        <v>0</v>
      </c>
      <c r="IHU62" s="763">
        <f>'Detailed Budget'!IIG72</f>
        <v>0</v>
      </c>
      <c r="IHV62" s="763">
        <f>'Detailed Budget'!IIH72</f>
        <v>0</v>
      </c>
      <c r="IHW62" s="763">
        <f>'Detailed Budget'!III72</f>
        <v>0</v>
      </c>
      <c r="IHX62" s="763">
        <f>'Detailed Budget'!IIJ72</f>
        <v>0</v>
      </c>
      <c r="IHY62" s="763">
        <f>'Detailed Budget'!IIK72</f>
        <v>0</v>
      </c>
      <c r="IHZ62" s="763">
        <f>'Detailed Budget'!IIL72</f>
        <v>0</v>
      </c>
      <c r="IIA62" s="763">
        <f>'Detailed Budget'!IIM72</f>
        <v>0</v>
      </c>
      <c r="IIB62" s="763">
        <f>'Detailed Budget'!IIN72</f>
        <v>0</v>
      </c>
      <c r="IIC62" s="763">
        <f>'Detailed Budget'!IIO72</f>
        <v>0</v>
      </c>
      <c r="IID62" s="763">
        <f>'Detailed Budget'!IIP72</f>
        <v>0</v>
      </c>
      <c r="IIE62" s="763">
        <f>'Detailed Budget'!IIQ72</f>
        <v>0</v>
      </c>
      <c r="IIF62" s="763">
        <f>'Detailed Budget'!IIR72</f>
        <v>0</v>
      </c>
      <c r="IIG62" s="763">
        <f>'Detailed Budget'!IIS72</f>
        <v>0</v>
      </c>
      <c r="IIH62" s="763">
        <f>'Detailed Budget'!IIT72</f>
        <v>0</v>
      </c>
      <c r="III62" s="763">
        <f>'Detailed Budget'!IIU72</f>
        <v>0</v>
      </c>
      <c r="IIJ62" s="763">
        <f>'Detailed Budget'!IIV72</f>
        <v>0</v>
      </c>
      <c r="IIK62" s="763">
        <f>'Detailed Budget'!IIW72</f>
        <v>0</v>
      </c>
      <c r="IIL62" s="763">
        <f>'Detailed Budget'!IIX72</f>
        <v>0</v>
      </c>
      <c r="IIM62" s="763">
        <f>'Detailed Budget'!IIY72</f>
        <v>0</v>
      </c>
      <c r="IIN62" s="763">
        <f>'Detailed Budget'!IIZ72</f>
        <v>0</v>
      </c>
      <c r="IIO62" s="763">
        <f>'Detailed Budget'!IJA72</f>
        <v>0</v>
      </c>
      <c r="IIP62" s="763">
        <f>'Detailed Budget'!IJB72</f>
        <v>0</v>
      </c>
      <c r="IIQ62" s="763">
        <f>'Detailed Budget'!IJC72</f>
        <v>0</v>
      </c>
      <c r="IIR62" s="763">
        <f>'Detailed Budget'!IJD72</f>
        <v>0</v>
      </c>
      <c r="IIS62" s="763">
        <f>'Detailed Budget'!IJE72</f>
        <v>0</v>
      </c>
      <c r="IIT62" s="763">
        <f>'Detailed Budget'!IJF72</f>
        <v>0</v>
      </c>
      <c r="IIU62" s="763">
        <f>'Detailed Budget'!IJG72</f>
        <v>0</v>
      </c>
      <c r="IIV62" s="763">
        <f>'Detailed Budget'!IJH72</f>
        <v>0</v>
      </c>
      <c r="IIW62" s="763">
        <f>'Detailed Budget'!IJI72</f>
        <v>0</v>
      </c>
      <c r="IIX62" s="763">
        <f>'Detailed Budget'!IJJ72</f>
        <v>0</v>
      </c>
      <c r="IIY62" s="763">
        <f>'Detailed Budget'!IJK72</f>
        <v>0</v>
      </c>
      <c r="IIZ62" s="763">
        <f>'Detailed Budget'!IJL72</f>
        <v>0</v>
      </c>
      <c r="IJA62" s="763">
        <f>'Detailed Budget'!IJM72</f>
        <v>0</v>
      </c>
      <c r="IJB62" s="763">
        <f>'Detailed Budget'!IJN72</f>
        <v>0</v>
      </c>
      <c r="IJC62" s="763">
        <f>'Detailed Budget'!IJO72</f>
        <v>0</v>
      </c>
      <c r="IJD62" s="763">
        <f>'Detailed Budget'!IJP72</f>
        <v>0</v>
      </c>
      <c r="IJE62" s="763">
        <f>'Detailed Budget'!IJQ72</f>
        <v>0</v>
      </c>
      <c r="IJF62" s="763">
        <f>'Detailed Budget'!IJR72</f>
        <v>0</v>
      </c>
      <c r="IJG62" s="763">
        <f>'Detailed Budget'!IJS72</f>
        <v>0</v>
      </c>
      <c r="IJH62" s="763">
        <f>'Detailed Budget'!IJT72</f>
        <v>0</v>
      </c>
      <c r="IJI62" s="763">
        <f>'Detailed Budget'!IJU72</f>
        <v>0</v>
      </c>
      <c r="IJJ62" s="763">
        <f>'Detailed Budget'!IJV72</f>
        <v>0</v>
      </c>
      <c r="IJK62" s="763">
        <f>'Detailed Budget'!IJW72</f>
        <v>0</v>
      </c>
      <c r="IJL62" s="763">
        <f>'Detailed Budget'!IJX72</f>
        <v>0</v>
      </c>
      <c r="IJM62" s="763">
        <f>'Detailed Budget'!IJY72</f>
        <v>0</v>
      </c>
      <c r="IJN62" s="763">
        <f>'Detailed Budget'!IJZ72</f>
        <v>0</v>
      </c>
      <c r="IJO62" s="763">
        <f>'Detailed Budget'!IKA72</f>
        <v>0</v>
      </c>
      <c r="IJP62" s="763">
        <f>'Detailed Budget'!IKB72</f>
        <v>0</v>
      </c>
      <c r="IJQ62" s="763">
        <f>'Detailed Budget'!IKC72</f>
        <v>0</v>
      </c>
      <c r="IJR62" s="763">
        <f>'Detailed Budget'!IKD72</f>
        <v>0</v>
      </c>
      <c r="IJS62" s="763">
        <f>'Detailed Budget'!IKE72</f>
        <v>0</v>
      </c>
      <c r="IJT62" s="763">
        <f>'Detailed Budget'!IKF72</f>
        <v>0</v>
      </c>
      <c r="IJU62" s="763">
        <f>'Detailed Budget'!IKG72</f>
        <v>0</v>
      </c>
      <c r="IJV62" s="763">
        <f>'Detailed Budget'!IKH72</f>
        <v>0</v>
      </c>
      <c r="IJW62" s="763">
        <f>'Detailed Budget'!IKI72</f>
        <v>0</v>
      </c>
      <c r="IJX62" s="763">
        <f>'Detailed Budget'!IKJ72</f>
        <v>0</v>
      </c>
      <c r="IJY62" s="763">
        <f>'Detailed Budget'!IKK72</f>
        <v>0</v>
      </c>
      <c r="IJZ62" s="763">
        <f>'Detailed Budget'!IKL72</f>
        <v>0</v>
      </c>
      <c r="IKA62" s="763">
        <f>'Detailed Budget'!IKM72</f>
        <v>0</v>
      </c>
      <c r="IKB62" s="763">
        <f>'Detailed Budget'!IKN72</f>
        <v>0</v>
      </c>
      <c r="IKC62" s="763">
        <f>'Detailed Budget'!IKO72</f>
        <v>0</v>
      </c>
      <c r="IKD62" s="763">
        <f>'Detailed Budget'!IKP72</f>
        <v>0</v>
      </c>
      <c r="IKE62" s="763">
        <f>'Detailed Budget'!IKQ72</f>
        <v>0</v>
      </c>
      <c r="IKF62" s="763">
        <f>'Detailed Budget'!IKR72</f>
        <v>0</v>
      </c>
      <c r="IKG62" s="763">
        <f>'Detailed Budget'!IKS72</f>
        <v>0</v>
      </c>
      <c r="IKH62" s="763">
        <f>'Detailed Budget'!IKT72</f>
        <v>0</v>
      </c>
      <c r="IKI62" s="763">
        <f>'Detailed Budget'!IKU72</f>
        <v>0</v>
      </c>
      <c r="IKJ62" s="763">
        <f>'Detailed Budget'!IKV72</f>
        <v>0</v>
      </c>
      <c r="IKK62" s="763">
        <f>'Detailed Budget'!IKW72</f>
        <v>0</v>
      </c>
      <c r="IKL62" s="763">
        <f>'Detailed Budget'!IKX72</f>
        <v>0</v>
      </c>
      <c r="IKM62" s="763">
        <f>'Detailed Budget'!IKY72</f>
        <v>0</v>
      </c>
      <c r="IKN62" s="763">
        <f>'Detailed Budget'!IKZ72</f>
        <v>0</v>
      </c>
      <c r="IKO62" s="763">
        <f>'Detailed Budget'!ILA72</f>
        <v>0</v>
      </c>
      <c r="IKP62" s="763">
        <f>'Detailed Budget'!ILB72</f>
        <v>0</v>
      </c>
      <c r="IKQ62" s="763">
        <f>'Detailed Budget'!ILC72</f>
        <v>0</v>
      </c>
      <c r="IKR62" s="763">
        <f>'Detailed Budget'!ILD72</f>
        <v>0</v>
      </c>
      <c r="IKS62" s="763">
        <f>'Detailed Budget'!ILE72</f>
        <v>0</v>
      </c>
      <c r="IKT62" s="763">
        <f>'Detailed Budget'!ILF72</f>
        <v>0</v>
      </c>
      <c r="IKU62" s="763">
        <f>'Detailed Budget'!ILG72</f>
        <v>0</v>
      </c>
      <c r="IKV62" s="763">
        <f>'Detailed Budget'!ILH72</f>
        <v>0</v>
      </c>
      <c r="IKW62" s="763">
        <f>'Detailed Budget'!ILI72</f>
        <v>0</v>
      </c>
      <c r="IKX62" s="763">
        <f>'Detailed Budget'!ILJ72</f>
        <v>0</v>
      </c>
      <c r="IKY62" s="763">
        <f>'Detailed Budget'!ILK72</f>
        <v>0</v>
      </c>
      <c r="IKZ62" s="763">
        <f>'Detailed Budget'!ILL72</f>
        <v>0</v>
      </c>
      <c r="ILA62" s="763">
        <f>'Detailed Budget'!ILM72</f>
        <v>0</v>
      </c>
      <c r="ILB62" s="763">
        <f>'Detailed Budget'!ILN72</f>
        <v>0</v>
      </c>
      <c r="ILC62" s="763">
        <f>'Detailed Budget'!ILO72</f>
        <v>0</v>
      </c>
      <c r="ILD62" s="763">
        <f>'Detailed Budget'!ILP72</f>
        <v>0</v>
      </c>
      <c r="ILE62" s="763">
        <f>'Detailed Budget'!ILQ72</f>
        <v>0</v>
      </c>
      <c r="ILF62" s="763">
        <f>'Detailed Budget'!ILR72</f>
        <v>0</v>
      </c>
      <c r="ILG62" s="763">
        <f>'Detailed Budget'!ILS72</f>
        <v>0</v>
      </c>
      <c r="ILH62" s="763">
        <f>'Detailed Budget'!ILT72</f>
        <v>0</v>
      </c>
      <c r="ILI62" s="763">
        <f>'Detailed Budget'!ILU72</f>
        <v>0</v>
      </c>
      <c r="ILJ62" s="763">
        <f>'Detailed Budget'!ILV72</f>
        <v>0</v>
      </c>
      <c r="ILK62" s="763">
        <f>'Detailed Budget'!ILW72</f>
        <v>0</v>
      </c>
      <c r="ILL62" s="763">
        <f>'Detailed Budget'!ILX72</f>
        <v>0</v>
      </c>
      <c r="ILM62" s="763">
        <f>'Detailed Budget'!ILY72</f>
        <v>0</v>
      </c>
      <c r="ILN62" s="763">
        <f>'Detailed Budget'!ILZ72</f>
        <v>0</v>
      </c>
      <c r="ILO62" s="763">
        <f>'Detailed Budget'!IMA72</f>
        <v>0</v>
      </c>
      <c r="ILP62" s="763">
        <f>'Detailed Budget'!IMB72</f>
        <v>0</v>
      </c>
      <c r="ILQ62" s="763">
        <f>'Detailed Budget'!IMC72</f>
        <v>0</v>
      </c>
      <c r="ILR62" s="763">
        <f>'Detailed Budget'!IMD72</f>
        <v>0</v>
      </c>
      <c r="ILS62" s="763">
        <f>'Detailed Budget'!IME72</f>
        <v>0</v>
      </c>
      <c r="ILT62" s="763">
        <f>'Detailed Budget'!IMF72</f>
        <v>0</v>
      </c>
      <c r="ILU62" s="763">
        <f>'Detailed Budget'!IMG72</f>
        <v>0</v>
      </c>
      <c r="ILV62" s="763">
        <f>'Detailed Budget'!IMH72</f>
        <v>0</v>
      </c>
      <c r="ILW62" s="763">
        <f>'Detailed Budget'!IMI72</f>
        <v>0</v>
      </c>
      <c r="ILX62" s="763">
        <f>'Detailed Budget'!IMJ72</f>
        <v>0</v>
      </c>
      <c r="ILY62" s="763">
        <f>'Detailed Budget'!IMK72</f>
        <v>0</v>
      </c>
      <c r="ILZ62" s="763">
        <f>'Detailed Budget'!IML72</f>
        <v>0</v>
      </c>
      <c r="IMA62" s="763">
        <f>'Detailed Budget'!IMM72</f>
        <v>0</v>
      </c>
      <c r="IMB62" s="763">
        <f>'Detailed Budget'!IMN72</f>
        <v>0</v>
      </c>
      <c r="IMC62" s="763">
        <f>'Detailed Budget'!IMO72</f>
        <v>0</v>
      </c>
      <c r="IMD62" s="763">
        <f>'Detailed Budget'!IMP72</f>
        <v>0</v>
      </c>
      <c r="IME62" s="763">
        <f>'Detailed Budget'!IMQ72</f>
        <v>0</v>
      </c>
      <c r="IMF62" s="763">
        <f>'Detailed Budget'!IMR72</f>
        <v>0</v>
      </c>
      <c r="IMG62" s="763">
        <f>'Detailed Budget'!IMS72</f>
        <v>0</v>
      </c>
      <c r="IMH62" s="763">
        <f>'Detailed Budget'!IMT72</f>
        <v>0</v>
      </c>
      <c r="IMI62" s="763">
        <f>'Detailed Budget'!IMU72</f>
        <v>0</v>
      </c>
      <c r="IMJ62" s="763">
        <f>'Detailed Budget'!IMV72</f>
        <v>0</v>
      </c>
      <c r="IMK62" s="763">
        <f>'Detailed Budget'!IMW72</f>
        <v>0</v>
      </c>
      <c r="IML62" s="763">
        <f>'Detailed Budget'!IMX72</f>
        <v>0</v>
      </c>
      <c r="IMM62" s="763">
        <f>'Detailed Budget'!IMY72</f>
        <v>0</v>
      </c>
      <c r="IMN62" s="763">
        <f>'Detailed Budget'!IMZ72</f>
        <v>0</v>
      </c>
      <c r="IMO62" s="763">
        <f>'Detailed Budget'!INA72</f>
        <v>0</v>
      </c>
      <c r="IMP62" s="763">
        <f>'Detailed Budget'!INB72</f>
        <v>0</v>
      </c>
      <c r="IMQ62" s="763">
        <f>'Detailed Budget'!INC72</f>
        <v>0</v>
      </c>
      <c r="IMR62" s="763">
        <f>'Detailed Budget'!IND72</f>
        <v>0</v>
      </c>
      <c r="IMS62" s="763">
        <f>'Detailed Budget'!INE72</f>
        <v>0</v>
      </c>
      <c r="IMT62" s="763">
        <f>'Detailed Budget'!INF72</f>
        <v>0</v>
      </c>
      <c r="IMU62" s="763">
        <f>'Detailed Budget'!ING72</f>
        <v>0</v>
      </c>
      <c r="IMV62" s="763">
        <f>'Detailed Budget'!INH72</f>
        <v>0</v>
      </c>
      <c r="IMW62" s="763">
        <f>'Detailed Budget'!INI72</f>
        <v>0</v>
      </c>
      <c r="IMX62" s="763">
        <f>'Detailed Budget'!INJ72</f>
        <v>0</v>
      </c>
      <c r="IMY62" s="763">
        <f>'Detailed Budget'!INK72</f>
        <v>0</v>
      </c>
      <c r="IMZ62" s="763">
        <f>'Detailed Budget'!INL72</f>
        <v>0</v>
      </c>
      <c r="INA62" s="763">
        <f>'Detailed Budget'!INM72</f>
        <v>0</v>
      </c>
      <c r="INB62" s="763">
        <f>'Detailed Budget'!INN72</f>
        <v>0</v>
      </c>
      <c r="INC62" s="763">
        <f>'Detailed Budget'!INO72</f>
        <v>0</v>
      </c>
      <c r="IND62" s="763">
        <f>'Detailed Budget'!INP72</f>
        <v>0</v>
      </c>
      <c r="INE62" s="763">
        <f>'Detailed Budget'!INQ72</f>
        <v>0</v>
      </c>
      <c r="INF62" s="763">
        <f>'Detailed Budget'!INR72</f>
        <v>0</v>
      </c>
      <c r="ING62" s="763">
        <f>'Detailed Budget'!INS72</f>
        <v>0</v>
      </c>
      <c r="INH62" s="763">
        <f>'Detailed Budget'!INT72</f>
        <v>0</v>
      </c>
      <c r="INI62" s="763">
        <f>'Detailed Budget'!INU72</f>
        <v>0</v>
      </c>
      <c r="INJ62" s="763">
        <f>'Detailed Budget'!INV72</f>
        <v>0</v>
      </c>
      <c r="INK62" s="763">
        <f>'Detailed Budget'!INW72</f>
        <v>0</v>
      </c>
      <c r="INL62" s="763">
        <f>'Detailed Budget'!INX72</f>
        <v>0</v>
      </c>
      <c r="INM62" s="763">
        <f>'Detailed Budget'!INY72</f>
        <v>0</v>
      </c>
      <c r="INN62" s="763">
        <f>'Detailed Budget'!INZ72</f>
        <v>0</v>
      </c>
      <c r="INO62" s="763">
        <f>'Detailed Budget'!IOA72</f>
        <v>0</v>
      </c>
      <c r="INP62" s="763">
        <f>'Detailed Budget'!IOB72</f>
        <v>0</v>
      </c>
      <c r="INQ62" s="763">
        <f>'Detailed Budget'!IOC72</f>
        <v>0</v>
      </c>
      <c r="INR62" s="763">
        <f>'Detailed Budget'!IOD72</f>
        <v>0</v>
      </c>
      <c r="INS62" s="763">
        <f>'Detailed Budget'!IOE72</f>
        <v>0</v>
      </c>
      <c r="INT62" s="763">
        <f>'Detailed Budget'!IOF72</f>
        <v>0</v>
      </c>
      <c r="INU62" s="763">
        <f>'Detailed Budget'!IOG72</f>
        <v>0</v>
      </c>
      <c r="INV62" s="763">
        <f>'Detailed Budget'!IOH72</f>
        <v>0</v>
      </c>
      <c r="INW62" s="763">
        <f>'Detailed Budget'!IOI72</f>
        <v>0</v>
      </c>
      <c r="INX62" s="763">
        <f>'Detailed Budget'!IOJ72</f>
        <v>0</v>
      </c>
      <c r="INY62" s="763">
        <f>'Detailed Budget'!IOK72</f>
        <v>0</v>
      </c>
      <c r="INZ62" s="763">
        <f>'Detailed Budget'!IOL72</f>
        <v>0</v>
      </c>
      <c r="IOA62" s="763">
        <f>'Detailed Budget'!IOM72</f>
        <v>0</v>
      </c>
      <c r="IOB62" s="763">
        <f>'Detailed Budget'!ION72</f>
        <v>0</v>
      </c>
      <c r="IOC62" s="763">
        <f>'Detailed Budget'!IOO72</f>
        <v>0</v>
      </c>
      <c r="IOD62" s="763">
        <f>'Detailed Budget'!IOP72</f>
        <v>0</v>
      </c>
      <c r="IOE62" s="763">
        <f>'Detailed Budget'!IOQ72</f>
        <v>0</v>
      </c>
      <c r="IOF62" s="763">
        <f>'Detailed Budget'!IOR72</f>
        <v>0</v>
      </c>
      <c r="IOG62" s="763">
        <f>'Detailed Budget'!IOS72</f>
        <v>0</v>
      </c>
      <c r="IOH62" s="763">
        <f>'Detailed Budget'!IOT72</f>
        <v>0</v>
      </c>
      <c r="IOI62" s="763">
        <f>'Detailed Budget'!IOU72</f>
        <v>0</v>
      </c>
      <c r="IOJ62" s="763">
        <f>'Detailed Budget'!IOV72</f>
        <v>0</v>
      </c>
      <c r="IOK62" s="763">
        <f>'Detailed Budget'!IOW72</f>
        <v>0</v>
      </c>
      <c r="IOL62" s="763">
        <f>'Detailed Budget'!IOX72</f>
        <v>0</v>
      </c>
      <c r="IOM62" s="763">
        <f>'Detailed Budget'!IOY72</f>
        <v>0</v>
      </c>
      <c r="ION62" s="763">
        <f>'Detailed Budget'!IOZ72</f>
        <v>0</v>
      </c>
      <c r="IOO62" s="763">
        <f>'Detailed Budget'!IPA72</f>
        <v>0</v>
      </c>
      <c r="IOP62" s="763">
        <f>'Detailed Budget'!IPB72</f>
        <v>0</v>
      </c>
      <c r="IOQ62" s="763">
        <f>'Detailed Budget'!IPC72</f>
        <v>0</v>
      </c>
      <c r="IOR62" s="763">
        <f>'Detailed Budget'!IPD72</f>
        <v>0</v>
      </c>
      <c r="IOS62" s="763">
        <f>'Detailed Budget'!IPE72</f>
        <v>0</v>
      </c>
      <c r="IOT62" s="763">
        <f>'Detailed Budget'!IPF72</f>
        <v>0</v>
      </c>
      <c r="IOU62" s="763">
        <f>'Detailed Budget'!IPG72</f>
        <v>0</v>
      </c>
      <c r="IOV62" s="763">
        <f>'Detailed Budget'!IPH72</f>
        <v>0</v>
      </c>
      <c r="IOW62" s="763">
        <f>'Detailed Budget'!IPI72</f>
        <v>0</v>
      </c>
      <c r="IOX62" s="763">
        <f>'Detailed Budget'!IPJ72</f>
        <v>0</v>
      </c>
      <c r="IOY62" s="763">
        <f>'Detailed Budget'!IPK72</f>
        <v>0</v>
      </c>
      <c r="IOZ62" s="763">
        <f>'Detailed Budget'!IPL72</f>
        <v>0</v>
      </c>
      <c r="IPA62" s="763">
        <f>'Detailed Budget'!IPM72</f>
        <v>0</v>
      </c>
      <c r="IPB62" s="763">
        <f>'Detailed Budget'!IPN72</f>
        <v>0</v>
      </c>
      <c r="IPC62" s="763">
        <f>'Detailed Budget'!IPO72</f>
        <v>0</v>
      </c>
      <c r="IPD62" s="763">
        <f>'Detailed Budget'!IPP72</f>
        <v>0</v>
      </c>
      <c r="IPE62" s="763">
        <f>'Detailed Budget'!IPQ72</f>
        <v>0</v>
      </c>
      <c r="IPF62" s="763">
        <f>'Detailed Budget'!IPR72</f>
        <v>0</v>
      </c>
      <c r="IPG62" s="763">
        <f>'Detailed Budget'!IPS72</f>
        <v>0</v>
      </c>
      <c r="IPH62" s="763">
        <f>'Detailed Budget'!IPT72</f>
        <v>0</v>
      </c>
      <c r="IPI62" s="763">
        <f>'Detailed Budget'!IPU72</f>
        <v>0</v>
      </c>
      <c r="IPJ62" s="763">
        <f>'Detailed Budget'!IPV72</f>
        <v>0</v>
      </c>
      <c r="IPK62" s="763">
        <f>'Detailed Budget'!IPW72</f>
        <v>0</v>
      </c>
      <c r="IPL62" s="763">
        <f>'Detailed Budget'!IPX72</f>
        <v>0</v>
      </c>
      <c r="IPM62" s="763">
        <f>'Detailed Budget'!IPY72</f>
        <v>0</v>
      </c>
      <c r="IPN62" s="763">
        <f>'Detailed Budget'!IPZ72</f>
        <v>0</v>
      </c>
      <c r="IPO62" s="763">
        <f>'Detailed Budget'!IQA72</f>
        <v>0</v>
      </c>
      <c r="IPP62" s="763">
        <f>'Detailed Budget'!IQB72</f>
        <v>0</v>
      </c>
      <c r="IPQ62" s="763">
        <f>'Detailed Budget'!IQC72</f>
        <v>0</v>
      </c>
      <c r="IPR62" s="763">
        <f>'Detailed Budget'!IQD72</f>
        <v>0</v>
      </c>
      <c r="IPS62" s="763">
        <f>'Detailed Budget'!IQE72</f>
        <v>0</v>
      </c>
      <c r="IPT62" s="763">
        <f>'Detailed Budget'!IQF72</f>
        <v>0</v>
      </c>
      <c r="IPU62" s="763">
        <f>'Detailed Budget'!IQG72</f>
        <v>0</v>
      </c>
      <c r="IPV62" s="763">
        <f>'Detailed Budget'!IQH72</f>
        <v>0</v>
      </c>
      <c r="IPW62" s="763">
        <f>'Detailed Budget'!IQI72</f>
        <v>0</v>
      </c>
      <c r="IPX62" s="763">
        <f>'Detailed Budget'!IQJ72</f>
        <v>0</v>
      </c>
      <c r="IPY62" s="763">
        <f>'Detailed Budget'!IQK72</f>
        <v>0</v>
      </c>
      <c r="IPZ62" s="763">
        <f>'Detailed Budget'!IQL72</f>
        <v>0</v>
      </c>
      <c r="IQA62" s="763">
        <f>'Detailed Budget'!IQM72</f>
        <v>0</v>
      </c>
      <c r="IQB62" s="763">
        <f>'Detailed Budget'!IQN72</f>
        <v>0</v>
      </c>
      <c r="IQC62" s="763">
        <f>'Detailed Budget'!IQO72</f>
        <v>0</v>
      </c>
      <c r="IQD62" s="763">
        <f>'Detailed Budget'!IQP72</f>
        <v>0</v>
      </c>
      <c r="IQE62" s="763">
        <f>'Detailed Budget'!IQQ72</f>
        <v>0</v>
      </c>
      <c r="IQF62" s="763">
        <f>'Detailed Budget'!IQR72</f>
        <v>0</v>
      </c>
      <c r="IQG62" s="763">
        <f>'Detailed Budget'!IQS72</f>
        <v>0</v>
      </c>
      <c r="IQH62" s="763">
        <f>'Detailed Budget'!IQT72</f>
        <v>0</v>
      </c>
      <c r="IQI62" s="763">
        <f>'Detailed Budget'!IQU72</f>
        <v>0</v>
      </c>
      <c r="IQJ62" s="763">
        <f>'Detailed Budget'!IQV72</f>
        <v>0</v>
      </c>
      <c r="IQK62" s="763">
        <f>'Detailed Budget'!IQW72</f>
        <v>0</v>
      </c>
      <c r="IQL62" s="763">
        <f>'Detailed Budget'!IQX72</f>
        <v>0</v>
      </c>
      <c r="IQM62" s="763">
        <f>'Detailed Budget'!IQY72</f>
        <v>0</v>
      </c>
      <c r="IQN62" s="763">
        <f>'Detailed Budget'!IQZ72</f>
        <v>0</v>
      </c>
      <c r="IQO62" s="763">
        <f>'Detailed Budget'!IRA72</f>
        <v>0</v>
      </c>
      <c r="IQP62" s="763">
        <f>'Detailed Budget'!IRB72</f>
        <v>0</v>
      </c>
      <c r="IQQ62" s="763">
        <f>'Detailed Budget'!IRC72</f>
        <v>0</v>
      </c>
      <c r="IQR62" s="763">
        <f>'Detailed Budget'!IRD72</f>
        <v>0</v>
      </c>
      <c r="IQS62" s="763">
        <f>'Detailed Budget'!IRE72</f>
        <v>0</v>
      </c>
      <c r="IQT62" s="763">
        <f>'Detailed Budget'!IRF72</f>
        <v>0</v>
      </c>
      <c r="IQU62" s="763">
        <f>'Detailed Budget'!IRG72</f>
        <v>0</v>
      </c>
      <c r="IQV62" s="763">
        <f>'Detailed Budget'!IRH72</f>
        <v>0</v>
      </c>
      <c r="IQW62" s="763">
        <f>'Detailed Budget'!IRI72</f>
        <v>0</v>
      </c>
      <c r="IQX62" s="763">
        <f>'Detailed Budget'!IRJ72</f>
        <v>0</v>
      </c>
      <c r="IQY62" s="763">
        <f>'Detailed Budget'!IRK72</f>
        <v>0</v>
      </c>
      <c r="IQZ62" s="763">
        <f>'Detailed Budget'!IRL72</f>
        <v>0</v>
      </c>
      <c r="IRA62" s="763">
        <f>'Detailed Budget'!IRM72</f>
        <v>0</v>
      </c>
      <c r="IRB62" s="763">
        <f>'Detailed Budget'!IRN72</f>
        <v>0</v>
      </c>
      <c r="IRC62" s="763">
        <f>'Detailed Budget'!IRO72</f>
        <v>0</v>
      </c>
      <c r="IRD62" s="763">
        <f>'Detailed Budget'!IRP72</f>
        <v>0</v>
      </c>
      <c r="IRE62" s="763">
        <f>'Detailed Budget'!IRQ72</f>
        <v>0</v>
      </c>
      <c r="IRF62" s="763">
        <f>'Detailed Budget'!IRR72</f>
        <v>0</v>
      </c>
      <c r="IRG62" s="763">
        <f>'Detailed Budget'!IRS72</f>
        <v>0</v>
      </c>
      <c r="IRH62" s="763">
        <f>'Detailed Budget'!IRT72</f>
        <v>0</v>
      </c>
      <c r="IRI62" s="763">
        <f>'Detailed Budget'!IRU72</f>
        <v>0</v>
      </c>
      <c r="IRJ62" s="763">
        <f>'Detailed Budget'!IRV72</f>
        <v>0</v>
      </c>
      <c r="IRK62" s="763">
        <f>'Detailed Budget'!IRW72</f>
        <v>0</v>
      </c>
      <c r="IRL62" s="763">
        <f>'Detailed Budget'!IRX72</f>
        <v>0</v>
      </c>
      <c r="IRM62" s="763">
        <f>'Detailed Budget'!IRY72</f>
        <v>0</v>
      </c>
      <c r="IRN62" s="763">
        <f>'Detailed Budget'!IRZ72</f>
        <v>0</v>
      </c>
      <c r="IRO62" s="763">
        <f>'Detailed Budget'!ISA72</f>
        <v>0</v>
      </c>
      <c r="IRP62" s="763">
        <f>'Detailed Budget'!ISB72</f>
        <v>0</v>
      </c>
      <c r="IRQ62" s="763">
        <f>'Detailed Budget'!ISC72</f>
        <v>0</v>
      </c>
      <c r="IRR62" s="763">
        <f>'Detailed Budget'!ISD72</f>
        <v>0</v>
      </c>
      <c r="IRS62" s="763">
        <f>'Detailed Budget'!ISE72</f>
        <v>0</v>
      </c>
      <c r="IRT62" s="763">
        <f>'Detailed Budget'!ISF72</f>
        <v>0</v>
      </c>
      <c r="IRU62" s="763">
        <f>'Detailed Budget'!ISG72</f>
        <v>0</v>
      </c>
      <c r="IRV62" s="763">
        <f>'Detailed Budget'!ISH72</f>
        <v>0</v>
      </c>
      <c r="IRW62" s="763">
        <f>'Detailed Budget'!ISI72</f>
        <v>0</v>
      </c>
      <c r="IRX62" s="763">
        <f>'Detailed Budget'!ISJ72</f>
        <v>0</v>
      </c>
      <c r="IRY62" s="763">
        <f>'Detailed Budget'!ISK72</f>
        <v>0</v>
      </c>
      <c r="IRZ62" s="763">
        <f>'Detailed Budget'!ISL72</f>
        <v>0</v>
      </c>
      <c r="ISA62" s="763">
        <f>'Detailed Budget'!ISM72</f>
        <v>0</v>
      </c>
      <c r="ISB62" s="763">
        <f>'Detailed Budget'!ISN72</f>
        <v>0</v>
      </c>
      <c r="ISC62" s="763">
        <f>'Detailed Budget'!ISO72</f>
        <v>0</v>
      </c>
      <c r="ISD62" s="763">
        <f>'Detailed Budget'!ISP72</f>
        <v>0</v>
      </c>
      <c r="ISE62" s="763">
        <f>'Detailed Budget'!ISQ72</f>
        <v>0</v>
      </c>
      <c r="ISF62" s="763">
        <f>'Detailed Budget'!ISR72</f>
        <v>0</v>
      </c>
      <c r="ISG62" s="763">
        <f>'Detailed Budget'!ISS72</f>
        <v>0</v>
      </c>
      <c r="ISH62" s="763">
        <f>'Detailed Budget'!IST72</f>
        <v>0</v>
      </c>
      <c r="ISI62" s="763">
        <f>'Detailed Budget'!ISU72</f>
        <v>0</v>
      </c>
      <c r="ISJ62" s="763">
        <f>'Detailed Budget'!ISV72</f>
        <v>0</v>
      </c>
      <c r="ISK62" s="763">
        <f>'Detailed Budget'!ISW72</f>
        <v>0</v>
      </c>
      <c r="ISL62" s="763">
        <f>'Detailed Budget'!ISX72</f>
        <v>0</v>
      </c>
      <c r="ISM62" s="763">
        <f>'Detailed Budget'!ISY72</f>
        <v>0</v>
      </c>
      <c r="ISN62" s="763">
        <f>'Detailed Budget'!ISZ72</f>
        <v>0</v>
      </c>
      <c r="ISO62" s="763">
        <f>'Detailed Budget'!ITA72</f>
        <v>0</v>
      </c>
      <c r="ISP62" s="763">
        <f>'Detailed Budget'!ITB72</f>
        <v>0</v>
      </c>
      <c r="ISQ62" s="763">
        <f>'Detailed Budget'!ITC72</f>
        <v>0</v>
      </c>
      <c r="ISR62" s="763">
        <f>'Detailed Budget'!ITD72</f>
        <v>0</v>
      </c>
      <c r="ISS62" s="763">
        <f>'Detailed Budget'!ITE72</f>
        <v>0</v>
      </c>
      <c r="IST62" s="763">
        <f>'Detailed Budget'!ITF72</f>
        <v>0</v>
      </c>
      <c r="ISU62" s="763">
        <f>'Detailed Budget'!ITG72</f>
        <v>0</v>
      </c>
      <c r="ISV62" s="763">
        <f>'Detailed Budget'!ITH72</f>
        <v>0</v>
      </c>
      <c r="ISW62" s="763">
        <f>'Detailed Budget'!ITI72</f>
        <v>0</v>
      </c>
      <c r="ISX62" s="763">
        <f>'Detailed Budget'!ITJ72</f>
        <v>0</v>
      </c>
      <c r="ISY62" s="763">
        <f>'Detailed Budget'!ITK72</f>
        <v>0</v>
      </c>
      <c r="ISZ62" s="763">
        <f>'Detailed Budget'!ITL72</f>
        <v>0</v>
      </c>
      <c r="ITA62" s="763">
        <f>'Detailed Budget'!ITM72</f>
        <v>0</v>
      </c>
      <c r="ITB62" s="763">
        <f>'Detailed Budget'!ITN72</f>
        <v>0</v>
      </c>
      <c r="ITC62" s="763">
        <f>'Detailed Budget'!ITO72</f>
        <v>0</v>
      </c>
      <c r="ITD62" s="763">
        <f>'Detailed Budget'!ITP72</f>
        <v>0</v>
      </c>
      <c r="ITE62" s="763">
        <f>'Detailed Budget'!ITQ72</f>
        <v>0</v>
      </c>
      <c r="ITF62" s="763">
        <f>'Detailed Budget'!ITR72</f>
        <v>0</v>
      </c>
      <c r="ITG62" s="763">
        <f>'Detailed Budget'!ITS72</f>
        <v>0</v>
      </c>
      <c r="ITH62" s="763">
        <f>'Detailed Budget'!ITT72</f>
        <v>0</v>
      </c>
      <c r="ITI62" s="763">
        <f>'Detailed Budget'!ITU72</f>
        <v>0</v>
      </c>
      <c r="ITJ62" s="763">
        <f>'Detailed Budget'!ITV72</f>
        <v>0</v>
      </c>
      <c r="ITK62" s="763">
        <f>'Detailed Budget'!ITW72</f>
        <v>0</v>
      </c>
      <c r="ITL62" s="763">
        <f>'Detailed Budget'!ITX72</f>
        <v>0</v>
      </c>
      <c r="ITM62" s="763">
        <f>'Detailed Budget'!ITY72</f>
        <v>0</v>
      </c>
      <c r="ITN62" s="763">
        <f>'Detailed Budget'!ITZ72</f>
        <v>0</v>
      </c>
      <c r="ITO62" s="763">
        <f>'Detailed Budget'!IUA72</f>
        <v>0</v>
      </c>
      <c r="ITP62" s="763">
        <f>'Detailed Budget'!IUB72</f>
        <v>0</v>
      </c>
      <c r="ITQ62" s="763">
        <f>'Detailed Budget'!IUC72</f>
        <v>0</v>
      </c>
      <c r="ITR62" s="763">
        <f>'Detailed Budget'!IUD72</f>
        <v>0</v>
      </c>
      <c r="ITS62" s="763">
        <f>'Detailed Budget'!IUE72</f>
        <v>0</v>
      </c>
      <c r="ITT62" s="763">
        <f>'Detailed Budget'!IUF72</f>
        <v>0</v>
      </c>
      <c r="ITU62" s="763">
        <f>'Detailed Budget'!IUG72</f>
        <v>0</v>
      </c>
      <c r="ITV62" s="763">
        <f>'Detailed Budget'!IUH72</f>
        <v>0</v>
      </c>
      <c r="ITW62" s="763">
        <f>'Detailed Budget'!IUI72</f>
        <v>0</v>
      </c>
      <c r="ITX62" s="763">
        <f>'Detailed Budget'!IUJ72</f>
        <v>0</v>
      </c>
      <c r="ITY62" s="763">
        <f>'Detailed Budget'!IUK72</f>
        <v>0</v>
      </c>
      <c r="ITZ62" s="763">
        <f>'Detailed Budget'!IUL72</f>
        <v>0</v>
      </c>
      <c r="IUA62" s="763">
        <f>'Detailed Budget'!IUM72</f>
        <v>0</v>
      </c>
      <c r="IUB62" s="763">
        <f>'Detailed Budget'!IUN72</f>
        <v>0</v>
      </c>
      <c r="IUC62" s="763">
        <f>'Detailed Budget'!IUO72</f>
        <v>0</v>
      </c>
      <c r="IUD62" s="763">
        <f>'Detailed Budget'!IUP72</f>
        <v>0</v>
      </c>
      <c r="IUE62" s="763">
        <f>'Detailed Budget'!IUQ72</f>
        <v>0</v>
      </c>
      <c r="IUF62" s="763">
        <f>'Detailed Budget'!IUR72</f>
        <v>0</v>
      </c>
      <c r="IUG62" s="763">
        <f>'Detailed Budget'!IUS72</f>
        <v>0</v>
      </c>
      <c r="IUH62" s="763">
        <f>'Detailed Budget'!IUT72</f>
        <v>0</v>
      </c>
      <c r="IUI62" s="763">
        <f>'Detailed Budget'!IUU72</f>
        <v>0</v>
      </c>
      <c r="IUJ62" s="763">
        <f>'Detailed Budget'!IUV72</f>
        <v>0</v>
      </c>
      <c r="IUK62" s="763">
        <f>'Detailed Budget'!IUW72</f>
        <v>0</v>
      </c>
      <c r="IUL62" s="763">
        <f>'Detailed Budget'!IUX72</f>
        <v>0</v>
      </c>
      <c r="IUM62" s="763">
        <f>'Detailed Budget'!IUY72</f>
        <v>0</v>
      </c>
      <c r="IUN62" s="763">
        <f>'Detailed Budget'!IUZ72</f>
        <v>0</v>
      </c>
      <c r="IUO62" s="763">
        <f>'Detailed Budget'!IVA72</f>
        <v>0</v>
      </c>
      <c r="IUP62" s="763">
        <f>'Detailed Budget'!IVB72</f>
        <v>0</v>
      </c>
      <c r="IUQ62" s="763">
        <f>'Detailed Budget'!IVC72</f>
        <v>0</v>
      </c>
      <c r="IUR62" s="763">
        <f>'Detailed Budget'!IVD72</f>
        <v>0</v>
      </c>
      <c r="IUS62" s="763">
        <f>'Detailed Budget'!IVE72</f>
        <v>0</v>
      </c>
      <c r="IUT62" s="763">
        <f>'Detailed Budget'!IVF72</f>
        <v>0</v>
      </c>
      <c r="IUU62" s="763">
        <f>'Detailed Budget'!IVG72</f>
        <v>0</v>
      </c>
      <c r="IUV62" s="763">
        <f>'Detailed Budget'!IVH72</f>
        <v>0</v>
      </c>
      <c r="IUW62" s="763">
        <f>'Detailed Budget'!IVI72</f>
        <v>0</v>
      </c>
      <c r="IUX62" s="763">
        <f>'Detailed Budget'!IVJ72</f>
        <v>0</v>
      </c>
      <c r="IUY62" s="763">
        <f>'Detailed Budget'!IVK72</f>
        <v>0</v>
      </c>
      <c r="IUZ62" s="763">
        <f>'Detailed Budget'!IVL72</f>
        <v>0</v>
      </c>
      <c r="IVA62" s="763">
        <f>'Detailed Budget'!IVM72</f>
        <v>0</v>
      </c>
      <c r="IVB62" s="763">
        <f>'Detailed Budget'!IVN72</f>
        <v>0</v>
      </c>
      <c r="IVC62" s="763">
        <f>'Detailed Budget'!IVO72</f>
        <v>0</v>
      </c>
      <c r="IVD62" s="763">
        <f>'Detailed Budget'!IVP72</f>
        <v>0</v>
      </c>
      <c r="IVE62" s="763">
        <f>'Detailed Budget'!IVQ72</f>
        <v>0</v>
      </c>
      <c r="IVF62" s="763">
        <f>'Detailed Budget'!IVR72</f>
        <v>0</v>
      </c>
      <c r="IVG62" s="763">
        <f>'Detailed Budget'!IVS72</f>
        <v>0</v>
      </c>
      <c r="IVH62" s="763">
        <f>'Detailed Budget'!IVT72</f>
        <v>0</v>
      </c>
      <c r="IVI62" s="763">
        <f>'Detailed Budget'!IVU72</f>
        <v>0</v>
      </c>
      <c r="IVJ62" s="763">
        <f>'Detailed Budget'!IVV72</f>
        <v>0</v>
      </c>
      <c r="IVK62" s="763">
        <f>'Detailed Budget'!IVW72</f>
        <v>0</v>
      </c>
      <c r="IVL62" s="763">
        <f>'Detailed Budget'!IVX72</f>
        <v>0</v>
      </c>
      <c r="IVM62" s="763">
        <f>'Detailed Budget'!IVY72</f>
        <v>0</v>
      </c>
      <c r="IVN62" s="763">
        <f>'Detailed Budget'!IVZ72</f>
        <v>0</v>
      </c>
      <c r="IVO62" s="763">
        <f>'Detailed Budget'!IWA72</f>
        <v>0</v>
      </c>
      <c r="IVP62" s="763">
        <f>'Detailed Budget'!IWB72</f>
        <v>0</v>
      </c>
      <c r="IVQ62" s="763">
        <f>'Detailed Budget'!IWC72</f>
        <v>0</v>
      </c>
      <c r="IVR62" s="763">
        <f>'Detailed Budget'!IWD72</f>
        <v>0</v>
      </c>
      <c r="IVS62" s="763">
        <f>'Detailed Budget'!IWE72</f>
        <v>0</v>
      </c>
      <c r="IVT62" s="763">
        <f>'Detailed Budget'!IWF72</f>
        <v>0</v>
      </c>
      <c r="IVU62" s="763">
        <f>'Detailed Budget'!IWG72</f>
        <v>0</v>
      </c>
      <c r="IVV62" s="763">
        <f>'Detailed Budget'!IWH72</f>
        <v>0</v>
      </c>
      <c r="IVW62" s="763">
        <f>'Detailed Budget'!IWI72</f>
        <v>0</v>
      </c>
      <c r="IVX62" s="763">
        <f>'Detailed Budget'!IWJ72</f>
        <v>0</v>
      </c>
      <c r="IVY62" s="763">
        <f>'Detailed Budget'!IWK72</f>
        <v>0</v>
      </c>
      <c r="IVZ62" s="763">
        <f>'Detailed Budget'!IWL72</f>
        <v>0</v>
      </c>
      <c r="IWA62" s="763">
        <f>'Detailed Budget'!IWM72</f>
        <v>0</v>
      </c>
      <c r="IWB62" s="763">
        <f>'Detailed Budget'!IWN72</f>
        <v>0</v>
      </c>
      <c r="IWC62" s="763">
        <f>'Detailed Budget'!IWO72</f>
        <v>0</v>
      </c>
      <c r="IWD62" s="763">
        <f>'Detailed Budget'!IWP72</f>
        <v>0</v>
      </c>
      <c r="IWE62" s="763">
        <f>'Detailed Budget'!IWQ72</f>
        <v>0</v>
      </c>
      <c r="IWF62" s="763">
        <f>'Detailed Budget'!IWR72</f>
        <v>0</v>
      </c>
      <c r="IWG62" s="763">
        <f>'Detailed Budget'!IWS72</f>
        <v>0</v>
      </c>
      <c r="IWH62" s="763">
        <f>'Detailed Budget'!IWT72</f>
        <v>0</v>
      </c>
      <c r="IWI62" s="763">
        <f>'Detailed Budget'!IWU72</f>
        <v>0</v>
      </c>
      <c r="IWJ62" s="763">
        <f>'Detailed Budget'!IWV72</f>
        <v>0</v>
      </c>
      <c r="IWK62" s="763">
        <f>'Detailed Budget'!IWW72</f>
        <v>0</v>
      </c>
      <c r="IWL62" s="763">
        <f>'Detailed Budget'!IWX72</f>
        <v>0</v>
      </c>
      <c r="IWM62" s="763">
        <f>'Detailed Budget'!IWY72</f>
        <v>0</v>
      </c>
      <c r="IWN62" s="763">
        <f>'Detailed Budget'!IWZ72</f>
        <v>0</v>
      </c>
      <c r="IWO62" s="763">
        <f>'Detailed Budget'!IXA72</f>
        <v>0</v>
      </c>
      <c r="IWP62" s="763">
        <f>'Detailed Budget'!IXB72</f>
        <v>0</v>
      </c>
      <c r="IWQ62" s="763">
        <f>'Detailed Budget'!IXC72</f>
        <v>0</v>
      </c>
      <c r="IWR62" s="763">
        <f>'Detailed Budget'!IXD72</f>
        <v>0</v>
      </c>
      <c r="IWS62" s="763">
        <f>'Detailed Budget'!IXE72</f>
        <v>0</v>
      </c>
      <c r="IWT62" s="763">
        <f>'Detailed Budget'!IXF72</f>
        <v>0</v>
      </c>
      <c r="IWU62" s="763">
        <f>'Detailed Budget'!IXG72</f>
        <v>0</v>
      </c>
      <c r="IWV62" s="763">
        <f>'Detailed Budget'!IXH72</f>
        <v>0</v>
      </c>
      <c r="IWW62" s="763">
        <f>'Detailed Budget'!IXI72</f>
        <v>0</v>
      </c>
      <c r="IWX62" s="763">
        <f>'Detailed Budget'!IXJ72</f>
        <v>0</v>
      </c>
      <c r="IWY62" s="763">
        <f>'Detailed Budget'!IXK72</f>
        <v>0</v>
      </c>
      <c r="IWZ62" s="763">
        <f>'Detailed Budget'!IXL72</f>
        <v>0</v>
      </c>
      <c r="IXA62" s="763">
        <f>'Detailed Budget'!IXM72</f>
        <v>0</v>
      </c>
      <c r="IXB62" s="763">
        <f>'Detailed Budget'!IXN72</f>
        <v>0</v>
      </c>
      <c r="IXC62" s="763">
        <f>'Detailed Budget'!IXO72</f>
        <v>0</v>
      </c>
      <c r="IXD62" s="763">
        <f>'Detailed Budget'!IXP72</f>
        <v>0</v>
      </c>
      <c r="IXE62" s="763">
        <f>'Detailed Budget'!IXQ72</f>
        <v>0</v>
      </c>
      <c r="IXF62" s="763">
        <f>'Detailed Budget'!IXR72</f>
        <v>0</v>
      </c>
      <c r="IXG62" s="763">
        <f>'Detailed Budget'!IXS72</f>
        <v>0</v>
      </c>
      <c r="IXH62" s="763">
        <f>'Detailed Budget'!IXT72</f>
        <v>0</v>
      </c>
      <c r="IXI62" s="763">
        <f>'Detailed Budget'!IXU72</f>
        <v>0</v>
      </c>
      <c r="IXJ62" s="763">
        <f>'Detailed Budget'!IXV72</f>
        <v>0</v>
      </c>
      <c r="IXK62" s="763">
        <f>'Detailed Budget'!IXW72</f>
        <v>0</v>
      </c>
      <c r="IXL62" s="763">
        <f>'Detailed Budget'!IXX72</f>
        <v>0</v>
      </c>
      <c r="IXM62" s="763">
        <f>'Detailed Budget'!IXY72</f>
        <v>0</v>
      </c>
      <c r="IXN62" s="763">
        <f>'Detailed Budget'!IXZ72</f>
        <v>0</v>
      </c>
      <c r="IXO62" s="763">
        <f>'Detailed Budget'!IYA72</f>
        <v>0</v>
      </c>
      <c r="IXP62" s="763">
        <f>'Detailed Budget'!IYB72</f>
        <v>0</v>
      </c>
      <c r="IXQ62" s="763">
        <f>'Detailed Budget'!IYC72</f>
        <v>0</v>
      </c>
      <c r="IXR62" s="763">
        <f>'Detailed Budget'!IYD72</f>
        <v>0</v>
      </c>
      <c r="IXS62" s="763">
        <f>'Detailed Budget'!IYE72</f>
        <v>0</v>
      </c>
      <c r="IXT62" s="763">
        <f>'Detailed Budget'!IYF72</f>
        <v>0</v>
      </c>
      <c r="IXU62" s="763">
        <f>'Detailed Budget'!IYG72</f>
        <v>0</v>
      </c>
      <c r="IXV62" s="763">
        <f>'Detailed Budget'!IYH72</f>
        <v>0</v>
      </c>
      <c r="IXW62" s="763">
        <f>'Detailed Budget'!IYI72</f>
        <v>0</v>
      </c>
      <c r="IXX62" s="763">
        <f>'Detailed Budget'!IYJ72</f>
        <v>0</v>
      </c>
      <c r="IXY62" s="763">
        <f>'Detailed Budget'!IYK72</f>
        <v>0</v>
      </c>
      <c r="IXZ62" s="763">
        <f>'Detailed Budget'!IYL72</f>
        <v>0</v>
      </c>
      <c r="IYA62" s="763">
        <f>'Detailed Budget'!IYM72</f>
        <v>0</v>
      </c>
      <c r="IYB62" s="763">
        <f>'Detailed Budget'!IYN72</f>
        <v>0</v>
      </c>
      <c r="IYC62" s="763">
        <f>'Detailed Budget'!IYO72</f>
        <v>0</v>
      </c>
      <c r="IYD62" s="763">
        <f>'Detailed Budget'!IYP72</f>
        <v>0</v>
      </c>
      <c r="IYE62" s="763">
        <f>'Detailed Budget'!IYQ72</f>
        <v>0</v>
      </c>
      <c r="IYF62" s="763">
        <f>'Detailed Budget'!IYR72</f>
        <v>0</v>
      </c>
      <c r="IYG62" s="763">
        <f>'Detailed Budget'!IYS72</f>
        <v>0</v>
      </c>
      <c r="IYH62" s="763">
        <f>'Detailed Budget'!IYT72</f>
        <v>0</v>
      </c>
      <c r="IYI62" s="763">
        <f>'Detailed Budget'!IYU72</f>
        <v>0</v>
      </c>
      <c r="IYJ62" s="763">
        <f>'Detailed Budget'!IYV72</f>
        <v>0</v>
      </c>
      <c r="IYK62" s="763">
        <f>'Detailed Budget'!IYW72</f>
        <v>0</v>
      </c>
      <c r="IYL62" s="763">
        <f>'Detailed Budget'!IYX72</f>
        <v>0</v>
      </c>
      <c r="IYM62" s="763">
        <f>'Detailed Budget'!IYY72</f>
        <v>0</v>
      </c>
      <c r="IYN62" s="763">
        <f>'Detailed Budget'!IYZ72</f>
        <v>0</v>
      </c>
      <c r="IYO62" s="763">
        <f>'Detailed Budget'!IZA72</f>
        <v>0</v>
      </c>
      <c r="IYP62" s="763">
        <f>'Detailed Budget'!IZB72</f>
        <v>0</v>
      </c>
      <c r="IYQ62" s="763">
        <f>'Detailed Budget'!IZC72</f>
        <v>0</v>
      </c>
      <c r="IYR62" s="763">
        <f>'Detailed Budget'!IZD72</f>
        <v>0</v>
      </c>
      <c r="IYS62" s="763">
        <f>'Detailed Budget'!IZE72</f>
        <v>0</v>
      </c>
      <c r="IYT62" s="763">
        <f>'Detailed Budget'!IZF72</f>
        <v>0</v>
      </c>
      <c r="IYU62" s="763">
        <f>'Detailed Budget'!IZG72</f>
        <v>0</v>
      </c>
      <c r="IYV62" s="763">
        <f>'Detailed Budget'!IZH72</f>
        <v>0</v>
      </c>
      <c r="IYW62" s="763">
        <f>'Detailed Budget'!IZI72</f>
        <v>0</v>
      </c>
      <c r="IYX62" s="763">
        <f>'Detailed Budget'!IZJ72</f>
        <v>0</v>
      </c>
      <c r="IYY62" s="763">
        <f>'Detailed Budget'!IZK72</f>
        <v>0</v>
      </c>
      <c r="IYZ62" s="763">
        <f>'Detailed Budget'!IZL72</f>
        <v>0</v>
      </c>
      <c r="IZA62" s="763">
        <f>'Detailed Budget'!IZM72</f>
        <v>0</v>
      </c>
      <c r="IZB62" s="763">
        <f>'Detailed Budget'!IZN72</f>
        <v>0</v>
      </c>
      <c r="IZC62" s="763">
        <f>'Detailed Budget'!IZO72</f>
        <v>0</v>
      </c>
      <c r="IZD62" s="763">
        <f>'Detailed Budget'!IZP72</f>
        <v>0</v>
      </c>
      <c r="IZE62" s="763">
        <f>'Detailed Budget'!IZQ72</f>
        <v>0</v>
      </c>
      <c r="IZF62" s="763">
        <f>'Detailed Budget'!IZR72</f>
        <v>0</v>
      </c>
      <c r="IZG62" s="763">
        <f>'Detailed Budget'!IZS72</f>
        <v>0</v>
      </c>
      <c r="IZH62" s="763">
        <f>'Detailed Budget'!IZT72</f>
        <v>0</v>
      </c>
      <c r="IZI62" s="763">
        <f>'Detailed Budget'!IZU72</f>
        <v>0</v>
      </c>
      <c r="IZJ62" s="763">
        <f>'Detailed Budget'!IZV72</f>
        <v>0</v>
      </c>
      <c r="IZK62" s="763">
        <f>'Detailed Budget'!IZW72</f>
        <v>0</v>
      </c>
      <c r="IZL62" s="763">
        <f>'Detailed Budget'!IZX72</f>
        <v>0</v>
      </c>
      <c r="IZM62" s="763">
        <f>'Detailed Budget'!IZY72</f>
        <v>0</v>
      </c>
      <c r="IZN62" s="763">
        <f>'Detailed Budget'!IZZ72</f>
        <v>0</v>
      </c>
      <c r="IZO62" s="763">
        <f>'Detailed Budget'!JAA72</f>
        <v>0</v>
      </c>
      <c r="IZP62" s="763">
        <f>'Detailed Budget'!JAB72</f>
        <v>0</v>
      </c>
      <c r="IZQ62" s="763">
        <f>'Detailed Budget'!JAC72</f>
        <v>0</v>
      </c>
      <c r="IZR62" s="763">
        <f>'Detailed Budget'!JAD72</f>
        <v>0</v>
      </c>
      <c r="IZS62" s="763">
        <f>'Detailed Budget'!JAE72</f>
        <v>0</v>
      </c>
      <c r="IZT62" s="763">
        <f>'Detailed Budget'!JAF72</f>
        <v>0</v>
      </c>
      <c r="IZU62" s="763">
        <f>'Detailed Budget'!JAG72</f>
        <v>0</v>
      </c>
      <c r="IZV62" s="763">
        <f>'Detailed Budget'!JAH72</f>
        <v>0</v>
      </c>
      <c r="IZW62" s="763">
        <f>'Detailed Budget'!JAI72</f>
        <v>0</v>
      </c>
      <c r="IZX62" s="763">
        <f>'Detailed Budget'!JAJ72</f>
        <v>0</v>
      </c>
      <c r="IZY62" s="763">
        <f>'Detailed Budget'!JAK72</f>
        <v>0</v>
      </c>
      <c r="IZZ62" s="763">
        <f>'Detailed Budget'!JAL72</f>
        <v>0</v>
      </c>
      <c r="JAA62" s="763">
        <f>'Detailed Budget'!JAM72</f>
        <v>0</v>
      </c>
      <c r="JAB62" s="763">
        <f>'Detailed Budget'!JAN72</f>
        <v>0</v>
      </c>
      <c r="JAC62" s="763">
        <f>'Detailed Budget'!JAO72</f>
        <v>0</v>
      </c>
      <c r="JAD62" s="763">
        <f>'Detailed Budget'!JAP72</f>
        <v>0</v>
      </c>
      <c r="JAE62" s="763">
        <f>'Detailed Budget'!JAQ72</f>
        <v>0</v>
      </c>
      <c r="JAF62" s="763">
        <f>'Detailed Budget'!JAR72</f>
        <v>0</v>
      </c>
      <c r="JAG62" s="763">
        <f>'Detailed Budget'!JAS72</f>
        <v>0</v>
      </c>
      <c r="JAH62" s="763">
        <f>'Detailed Budget'!JAT72</f>
        <v>0</v>
      </c>
      <c r="JAI62" s="763">
        <f>'Detailed Budget'!JAU72</f>
        <v>0</v>
      </c>
      <c r="JAJ62" s="763">
        <f>'Detailed Budget'!JAV72</f>
        <v>0</v>
      </c>
      <c r="JAK62" s="763">
        <f>'Detailed Budget'!JAW72</f>
        <v>0</v>
      </c>
      <c r="JAL62" s="763">
        <f>'Detailed Budget'!JAX72</f>
        <v>0</v>
      </c>
      <c r="JAM62" s="763">
        <f>'Detailed Budget'!JAY72</f>
        <v>0</v>
      </c>
      <c r="JAN62" s="763">
        <f>'Detailed Budget'!JAZ72</f>
        <v>0</v>
      </c>
      <c r="JAO62" s="763">
        <f>'Detailed Budget'!JBA72</f>
        <v>0</v>
      </c>
      <c r="JAP62" s="763">
        <f>'Detailed Budget'!JBB72</f>
        <v>0</v>
      </c>
      <c r="JAQ62" s="763">
        <f>'Detailed Budget'!JBC72</f>
        <v>0</v>
      </c>
      <c r="JAR62" s="763">
        <f>'Detailed Budget'!JBD72</f>
        <v>0</v>
      </c>
      <c r="JAS62" s="763">
        <f>'Detailed Budget'!JBE72</f>
        <v>0</v>
      </c>
      <c r="JAT62" s="763">
        <f>'Detailed Budget'!JBF72</f>
        <v>0</v>
      </c>
      <c r="JAU62" s="763">
        <f>'Detailed Budget'!JBG72</f>
        <v>0</v>
      </c>
      <c r="JAV62" s="763">
        <f>'Detailed Budget'!JBH72</f>
        <v>0</v>
      </c>
      <c r="JAW62" s="763">
        <f>'Detailed Budget'!JBI72</f>
        <v>0</v>
      </c>
      <c r="JAX62" s="763">
        <f>'Detailed Budget'!JBJ72</f>
        <v>0</v>
      </c>
      <c r="JAY62" s="763">
        <f>'Detailed Budget'!JBK72</f>
        <v>0</v>
      </c>
      <c r="JAZ62" s="763">
        <f>'Detailed Budget'!JBL72</f>
        <v>0</v>
      </c>
      <c r="JBA62" s="763">
        <f>'Detailed Budget'!JBM72</f>
        <v>0</v>
      </c>
      <c r="JBB62" s="763">
        <f>'Detailed Budget'!JBN72</f>
        <v>0</v>
      </c>
      <c r="JBC62" s="763">
        <f>'Detailed Budget'!JBO72</f>
        <v>0</v>
      </c>
      <c r="JBD62" s="763">
        <f>'Detailed Budget'!JBP72</f>
        <v>0</v>
      </c>
      <c r="JBE62" s="763">
        <f>'Detailed Budget'!JBQ72</f>
        <v>0</v>
      </c>
      <c r="JBF62" s="763">
        <f>'Detailed Budget'!JBR72</f>
        <v>0</v>
      </c>
      <c r="JBG62" s="763">
        <f>'Detailed Budget'!JBS72</f>
        <v>0</v>
      </c>
      <c r="JBH62" s="763">
        <f>'Detailed Budget'!JBT72</f>
        <v>0</v>
      </c>
      <c r="JBI62" s="763">
        <f>'Detailed Budget'!JBU72</f>
        <v>0</v>
      </c>
      <c r="JBJ62" s="763">
        <f>'Detailed Budget'!JBV72</f>
        <v>0</v>
      </c>
      <c r="JBK62" s="763">
        <f>'Detailed Budget'!JBW72</f>
        <v>0</v>
      </c>
      <c r="JBL62" s="763">
        <f>'Detailed Budget'!JBX72</f>
        <v>0</v>
      </c>
      <c r="JBM62" s="763">
        <f>'Detailed Budget'!JBY72</f>
        <v>0</v>
      </c>
      <c r="JBN62" s="763">
        <f>'Detailed Budget'!JBZ72</f>
        <v>0</v>
      </c>
      <c r="JBO62" s="763">
        <f>'Detailed Budget'!JCA72</f>
        <v>0</v>
      </c>
      <c r="JBP62" s="763">
        <f>'Detailed Budget'!JCB72</f>
        <v>0</v>
      </c>
      <c r="JBQ62" s="763">
        <f>'Detailed Budget'!JCC72</f>
        <v>0</v>
      </c>
      <c r="JBR62" s="763">
        <f>'Detailed Budget'!JCD72</f>
        <v>0</v>
      </c>
      <c r="JBS62" s="763">
        <f>'Detailed Budget'!JCE72</f>
        <v>0</v>
      </c>
      <c r="JBT62" s="763">
        <f>'Detailed Budget'!JCF72</f>
        <v>0</v>
      </c>
      <c r="JBU62" s="763">
        <f>'Detailed Budget'!JCG72</f>
        <v>0</v>
      </c>
      <c r="JBV62" s="763">
        <f>'Detailed Budget'!JCH72</f>
        <v>0</v>
      </c>
      <c r="JBW62" s="763">
        <f>'Detailed Budget'!JCI72</f>
        <v>0</v>
      </c>
      <c r="JBX62" s="763">
        <f>'Detailed Budget'!JCJ72</f>
        <v>0</v>
      </c>
      <c r="JBY62" s="763">
        <f>'Detailed Budget'!JCK72</f>
        <v>0</v>
      </c>
      <c r="JBZ62" s="763">
        <f>'Detailed Budget'!JCL72</f>
        <v>0</v>
      </c>
      <c r="JCA62" s="763">
        <f>'Detailed Budget'!JCM72</f>
        <v>0</v>
      </c>
      <c r="JCB62" s="763">
        <f>'Detailed Budget'!JCN72</f>
        <v>0</v>
      </c>
      <c r="JCC62" s="763">
        <f>'Detailed Budget'!JCO72</f>
        <v>0</v>
      </c>
      <c r="JCD62" s="763">
        <f>'Detailed Budget'!JCP72</f>
        <v>0</v>
      </c>
      <c r="JCE62" s="763">
        <f>'Detailed Budget'!JCQ72</f>
        <v>0</v>
      </c>
      <c r="JCF62" s="763">
        <f>'Detailed Budget'!JCR72</f>
        <v>0</v>
      </c>
      <c r="JCG62" s="763">
        <f>'Detailed Budget'!JCS72</f>
        <v>0</v>
      </c>
      <c r="JCH62" s="763">
        <f>'Detailed Budget'!JCT72</f>
        <v>0</v>
      </c>
      <c r="JCI62" s="763">
        <f>'Detailed Budget'!JCU72</f>
        <v>0</v>
      </c>
      <c r="JCJ62" s="763">
        <f>'Detailed Budget'!JCV72</f>
        <v>0</v>
      </c>
      <c r="JCK62" s="763">
        <f>'Detailed Budget'!JCW72</f>
        <v>0</v>
      </c>
      <c r="JCL62" s="763">
        <f>'Detailed Budget'!JCX72</f>
        <v>0</v>
      </c>
      <c r="JCM62" s="763">
        <f>'Detailed Budget'!JCY72</f>
        <v>0</v>
      </c>
      <c r="JCN62" s="763">
        <f>'Detailed Budget'!JCZ72</f>
        <v>0</v>
      </c>
      <c r="JCO62" s="763">
        <f>'Detailed Budget'!JDA72</f>
        <v>0</v>
      </c>
      <c r="JCP62" s="763">
        <f>'Detailed Budget'!JDB72</f>
        <v>0</v>
      </c>
      <c r="JCQ62" s="763">
        <f>'Detailed Budget'!JDC72</f>
        <v>0</v>
      </c>
      <c r="JCR62" s="763">
        <f>'Detailed Budget'!JDD72</f>
        <v>0</v>
      </c>
      <c r="JCS62" s="763">
        <f>'Detailed Budget'!JDE72</f>
        <v>0</v>
      </c>
      <c r="JCT62" s="763">
        <f>'Detailed Budget'!JDF72</f>
        <v>0</v>
      </c>
      <c r="JCU62" s="763">
        <f>'Detailed Budget'!JDG72</f>
        <v>0</v>
      </c>
      <c r="JCV62" s="763">
        <f>'Detailed Budget'!JDH72</f>
        <v>0</v>
      </c>
      <c r="JCW62" s="763">
        <f>'Detailed Budget'!JDI72</f>
        <v>0</v>
      </c>
      <c r="JCX62" s="763">
        <f>'Detailed Budget'!JDJ72</f>
        <v>0</v>
      </c>
      <c r="JCY62" s="763">
        <f>'Detailed Budget'!JDK72</f>
        <v>0</v>
      </c>
      <c r="JCZ62" s="763">
        <f>'Detailed Budget'!JDL72</f>
        <v>0</v>
      </c>
      <c r="JDA62" s="763">
        <f>'Detailed Budget'!JDM72</f>
        <v>0</v>
      </c>
      <c r="JDB62" s="763">
        <f>'Detailed Budget'!JDN72</f>
        <v>0</v>
      </c>
      <c r="JDC62" s="763">
        <f>'Detailed Budget'!JDO72</f>
        <v>0</v>
      </c>
      <c r="JDD62" s="763">
        <f>'Detailed Budget'!JDP72</f>
        <v>0</v>
      </c>
      <c r="JDE62" s="763">
        <f>'Detailed Budget'!JDQ72</f>
        <v>0</v>
      </c>
      <c r="JDF62" s="763">
        <f>'Detailed Budget'!JDR72</f>
        <v>0</v>
      </c>
      <c r="JDG62" s="763">
        <f>'Detailed Budget'!JDS72</f>
        <v>0</v>
      </c>
      <c r="JDH62" s="763">
        <f>'Detailed Budget'!JDT72</f>
        <v>0</v>
      </c>
      <c r="JDI62" s="763">
        <f>'Detailed Budget'!JDU72</f>
        <v>0</v>
      </c>
      <c r="JDJ62" s="763">
        <f>'Detailed Budget'!JDV72</f>
        <v>0</v>
      </c>
      <c r="JDK62" s="763">
        <f>'Detailed Budget'!JDW72</f>
        <v>0</v>
      </c>
      <c r="JDL62" s="763">
        <f>'Detailed Budget'!JDX72</f>
        <v>0</v>
      </c>
      <c r="JDM62" s="763">
        <f>'Detailed Budget'!JDY72</f>
        <v>0</v>
      </c>
      <c r="JDN62" s="763">
        <f>'Detailed Budget'!JDZ72</f>
        <v>0</v>
      </c>
      <c r="JDO62" s="763">
        <f>'Detailed Budget'!JEA72</f>
        <v>0</v>
      </c>
      <c r="JDP62" s="763">
        <f>'Detailed Budget'!JEB72</f>
        <v>0</v>
      </c>
      <c r="JDQ62" s="763">
        <f>'Detailed Budget'!JEC72</f>
        <v>0</v>
      </c>
      <c r="JDR62" s="763">
        <f>'Detailed Budget'!JED72</f>
        <v>0</v>
      </c>
      <c r="JDS62" s="763">
        <f>'Detailed Budget'!JEE72</f>
        <v>0</v>
      </c>
      <c r="JDT62" s="763">
        <f>'Detailed Budget'!JEF72</f>
        <v>0</v>
      </c>
      <c r="JDU62" s="763">
        <f>'Detailed Budget'!JEG72</f>
        <v>0</v>
      </c>
      <c r="JDV62" s="763">
        <f>'Detailed Budget'!JEH72</f>
        <v>0</v>
      </c>
      <c r="JDW62" s="763">
        <f>'Detailed Budget'!JEI72</f>
        <v>0</v>
      </c>
      <c r="JDX62" s="763">
        <f>'Detailed Budget'!JEJ72</f>
        <v>0</v>
      </c>
      <c r="JDY62" s="763">
        <f>'Detailed Budget'!JEK72</f>
        <v>0</v>
      </c>
      <c r="JDZ62" s="763">
        <f>'Detailed Budget'!JEL72</f>
        <v>0</v>
      </c>
      <c r="JEA62" s="763">
        <f>'Detailed Budget'!JEM72</f>
        <v>0</v>
      </c>
      <c r="JEB62" s="763">
        <f>'Detailed Budget'!JEN72</f>
        <v>0</v>
      </c>
      <c r="JEC62" s="763">
        <f>'Detailed Budget'!JEO72</f>
        <v>0</v>
      </c>
      <c r="JED62" s="763">
        <f>'Detailed Budget'!JEP72</f>
        <v>0</v>
      </c>
      <c r="JEE62" s="763">
        <f>'Detailed Budget'!JEQ72</f>
        <v>0</v>
      </c>
      <c r="JEF62" s="763">
        <f>'Detailed Budget'!JER72</f>
        <v>0</v>
      </c>
      <c r="JEG62" s="763">
        <f>'Detailed Budget'!JES72</f>
        <v>0</v>
      </c>
      <c r="JEH62" s="763">
        <f>'Detailed Budget'!JET72</f>
        <v>0</v>
      </c>
      <c r="JEI62" s="763">
        <f>'Detailed Budget'!JEU72</f>
        <v>0</v>
      </c>
      <c r="JEJ62" s="763">
        <f>'Detailed Budget'!JEV72</f>
        <v>0</v>
      </c>
      <c r="JEK62" s="763">
        <f>'Detailed Budget'!JEW72</f>
        <v>0</v>
      </c>
      <c r="JEL62" s="763">
        <f>'Detailed Budget'!JEX72</f>
        <v>0</v>
      </c>
      <c r="JEM62" s="763">
        <f>'Detailed Budget'!JEY72</f>
        <v>0</v>
      </c>
      <c r="JEN62" s="763">
        <f>'Detailed Budget'!JEZ72</f>
        <v>0</v>
      </c>
      <c r="JEO62" s="763">
        <f>'Detailed Budget'!JFA72</f>
        <v>0</v>
      </c>
      <c r="JEP62" s="763">
        <f>'Detailed Budget'!JFB72</f>
        <v>0</v>
      </c>
      <c r="JEQ62" s="763">
        <f>'Detailed Budget'!JFC72</f>
        <v>0</v>
      </c>
      <c r="JER62" s="763">
        <f>'Detailed Budget'!JFD72</f>
        <v>0</v>
      </c>
      <c r="JES62" s="763">
        <f>'Detailed Budget'!JFE72</f>
        <v>0</v>
      </c>
      <c r="JET62" s="763">
        <f>'Detailed Budget'!JFF72</f>
        <v>0</v>
      </c>
      <c r="JEU62" s="763">
        <f>'Detailed Budget'!JFG72</f>
        <v>0</v>
      </c>
      <c r="JEV62" s="763">
        <f>'Detailed Budget'!JFH72</f>
        <v>0</v>
      </c>
      <c r="JEW62" s="763">
        <f>'Detailed Budget'!JFI72</f>
        <v>0</v>
      </c>
      <c r="JEX62" s="763">
        <f>'Detailed Budget'!JFJ72</f>
        <v>0</v>
      </c>
      <c r="JEY62" s="763">
        <f>'Detailed Budget'!JFK72</f>
        <v>0</v>
      </c>
      <c r="JEZ62" s="763">
        <f>'Detailed Budget'!JFL72</f>
        <v>0</v>
      </c>
      <c r="JFA62" s="763">
        <f>'Detailed Budget'!JFM72</f>
        <v>0</v>
      </c>
      <c r="JFB62" s="763">
        <f>'Detailed Budget'!JFN72</f>
        <v>0</v>
      </c>
      <c r="JFC62" s="763">
        <f>'Detailed Budget'!JFO72</f>
        <v>0</v>
      </c>
      <c r="JFD62" s="763">
        <f>'Detailed Budget'!JFP72</f>
        <v>0</v>
      </c>
      <c r="JFE62" s="763">
        <f>'Detailed Budget'!JFQ72</f>
        <v>0</v>
      </c>
      <c r="JFF62" s="763">
        <f>'Detailed Budget'!JFR72</f>
        <v>0</v>
      </c>
      <c r="JFG62" s="763">
        <f>'Detailed Budget'!JFS72</f>
        <v>0</v>
      </c>
      <c r="JFH62" s="763">
        <f>'Detailed Budget'!JFT72</f>
        <v>0</v>
      </c>
      <c r="JFI62" s="763">
        <f>'Detailed Budget'!JFU72</f>
        <v>0</v>
      </c>
      <c r="JFJ62" s="763">
        <f>'Detailed Budget'!JFV72</f>
        <v>0</v>
      </c>
      <c r="JFK62" s="763">
        <f>'Detailed Budget'!JFW72</f>
        <v>0</v>
      </c>
      <c r="JFL62" s="763">
        <f>'Detailed Budget'!JFX72</f>
        <v>0</v>
      </c>
      <c r="JFM62" s="763">
        <f>'Detailed Budget'!JFY72</f>
        <v>0</v>
      </c>
      <c r="JFN62" s="763">
        <f>'Detailed Budget'!JFZ72</f>
        <v>0</v>
      </c>
      <c r="JFO62" s="763">
        <f>'Detailed Budget'!JGA72</f>
        <v>0</v>
      </c>
      <c r="JFP62" s="763">
        <f>'Detailed Budget'!JGB72</f>
        <v>0</v>
      </c>
      <c r="JFQ62" s="763">
        <f>'Detailed Budget'!JGC72</f>
        <v>0</v>
      </c>
      <c r="JFR62" s="763">
        <f>'Detailed Budget'!JGD72</f>
        <v>0</v>
      </c>
      <c r="JFS62" s="763">
        <f>'Detailed Budget'!JGE72</f>
        <v>0</v>
      </c>
      <c r="JFT62" s="763">
        <f>'Detailed Budget'!JGF72</f>
        <v>0</v>
      </c>
      <c r="JFU62" s="763">
        <f>'Detailed Budget'!JGG72</f>
        <v>0</v>
      </c>
      <c r="JFV62" s="763">
        <f>'Detailed Budget'!JGH72</f>
        <v>0</v>
      </c>
      <c r="JFW62" s="763">
        <f>'Detailed Budget'!JGI72</f>
        <v>0</v>
      </c>
      <c r="JFX62" s="763">
        <f>'Detailed Budget'!JGJ72</f>
        <v>0</v>
      </c>
      <c r="JFY62" s="763">
        <f>'Detailed Budget'!JGK72</f>
        <v>0</v>
      </c>
      <c r="JFZ62" s="763">
        <f>'Detailed Budget'!JGL72</f>
        <v>0</v>
      </c>
      <c r="JGA62" s="763">
        <f>'Detailed Budget'!JGM72</f>
        <v>0</v>
      </c>
      <c r="JGB62" s="763">
        <f>'Detailed Budget'!JGN72</f>
        <v>0</v>
      </c>
      <c r="JGC62" s="763">
        <f>'Detailed Budget'!JGO72</f>
        <v>0</v>
      </c>
      <c r="JGD62" s="763">
        <f>'Detailed Budget'!JGP72</f>
        <v>0</v>
      </c>
      <c r="JGE62" s="763">
        <f>'Detailed Budget'!JGQ72</f>
        <v>0</v>
      </c>
      <c r="JGF62" s="763">
        <f>'Detailed Budget'!JGR72</f>
        <v>0</v>
      </c>
      <c r="JGG62" s="763">
        <f>'Detailed Budget'!JGS72</f>
        <v>0</v>
      </c>
      <c r="JGH62" s="763">
        <f>'Detailed Budget'!JGT72</f>
        <v>0</v>
      </c>
      <c r="JGI62" s="763">
        <f>'Detailed Budget'!JGU72</f>
        <v>0</v>
      </c>
      <c r="JGJ62" s="763">
        <f>'Detailed Budget'!JGV72</f>
        <v>0</v>
      </c>
      <c r="JGK62" s="763">
        <f>'Detailed Budget'!JGW72</f>
        <v>0</v>
      </c>
      <c r="JGL62" s="763">
        <f>'Detailed Budget'!JGX72</f>
        <v>0</v>
      </c>
      <c r="JGM62" s="763">
        <f>'Detailed Budget'!JGY72</f>
        <v>0</v>
      </c>
      <c r="JGN62" s="763">
        <f>'Detailed Budget'!JGZ72</f>
        <v>0</v>
      </c>
      <c r="JGO62" s="763">
        <f>'Detailed Budget'!JHA72</f>
        <v>0</v>
      </c>
      <c r="JGP62" s="763">
        <f>'Detailed Budget'!JHB72</f>
        <v>0</v>
      </c>
      <c r="JGQ62" s="763">
        <f>'Detailed Budget'!JHC72</f>
        <v>0</v>
      </c>
      <c r="JGR62" s="763">
        <f>'Detailed Budget'!JHD72</f>
        <v>0</v>
      </c>
      <c r="JGS62" s="763">
        <f>'Detailed Budget'!JHE72</f>
        <v>0</v>
      </c>
      <c r="JGT62" s="763">
        <f>'Detailed Budget'!JHF72</f>
        <v>0</v>
      </c>
      <c r="JGU62" s="763">
        <f>'Detailed Budget'!JHG72</f>
        <v>0</v>
      </c>
      <c r="JGV62" s="763">
        <f>'Detailed Budget'!JHH72</f>
        <v>0</v>
      </c>
      <c r="JGW62" s="763">
        <f>'Detailed Budget'!JHI72</f>
        <v>0</v>
      </c>
      <c r="JGX62" s="763">
        <f>'Detailed Budget'!JHJ72</f>
        <v>0</v>
      </c>
      <c r="JGY62" s="763">
        <f>'Detailed Budget'!JHK72</f>
        <v>0</v>
      </c>
      <c r="JGZ62" s="763">
        <f>'Detailed Budget'!JHL72</f>
        <v>0</v>
      </c>
      <c r="JHA62" s="763">
        <f>'Detailed Budget'!JHM72</f>
        <v>0</v>
      </c>
      <c r="JHB62" s="763">
        <f>'Detailed Budget'!JHN72</f>
        <v>0</v>
      </c>
      <c r="JHC62" s="763">
        <f>'Detailed Budget'!JHO72</f>
        <v>0</v>
      </c>
      <c r="JHD62" s="763">
        <f>'Detailed Budget'!JHP72</f>
        <v>0</v>
      </c>
      <c r="JHE62" s="763">
        <f>'Detailed Budget'!JHQ72</f>
        <v>0</v>
      </c>
      <c r="JHF62" s="763">
        <f>'Detailed Budget'!JHR72</f>
        <v>0</v>
      </c>
      <c r="JHG62" s="763">
        <f>'Detailed Budget'!JHS72</f>
        <v>0</v>
      </c>
      <c r="JHH62" s="763">
        <f>'Detailed Budget'!JHT72</f>
        <v>0</v>
      </c>
      <c r="JHI62" s="763">
        <f>'Detailed Budget'!JHU72</f>
        <v>0</v>
      </c>
      <c r="JHJ62" s="763">
        <f>'Detailed Budget'!JHV72</f>
        <v>0</v>
      </c>
      <c r="JHK62" s="763">
        <f>'Detailed Budget'!JHW72</f>
        <v>0</v>
      </c>
      <c r="JHL62" s="763">
        <f>'Detailed Budget'!JHX72</f>
        <v>0</v>
      </c>
      <c r="JHM62" s="763">
        <f>'Detailed Budget'!JHY72</f>
        <v>0</v>
      </c>
      <c r="JHN62" s="763">
        <f>'Detailed Budget'!JHZ72</f>
        <v>0</v>
      </c>
      <c r="JHO62" s="763">
        <f>'Detailed Budget'!JIA72</f>
        <v>0</v>
      </c>
      <c r="JHP62" s="763">
        <f>'Detailed Budget'!JIB72</f>
        <v>0</v>
      </c>
      <c r="JHQ62" s="763">
        <f>'Detailed Budget'!JIC72</f>
        <v>0</v>
      </c>
      <c r="JHR62" s="763">
        <f>'Detailed Budget'!JID72</f>
        <v>0</v>
      </c>
      <c r="JHS62" s="763">
        <f>'Detailed Budget'!JIE72</f>
        <v>0</v>
      </c>
      <c r="JHT62" s="763">
        <f>'Detailed Budget'!JIF72</f>
        <v>0</v>
      </c>
      <c r="JHU62" s="763">
        <f>'Detailed Budget'!JIG72</f>
        <v>0</v>
      </c>
      <c r="JHV62" s="763">
        <f>'Detailed Budget'!JIH72</f>
        <v>0</v>
      </c>
      <c r="JHW62" s="763">
        <f>'Detailed Budget'!JII72</f>
        <v>0</v>
      </c>
      <c r="JHX62" s="763">
        <f>'Detailed Budget'!JIJ72</f>
        <v>0</v>
      </c>
      <c r="JHY62" s="763">
        <f>'Detailed Budget'!JIK72</f>
        <v>0</v>
      </c>
      <c r="JHZ62" s="763">
        <f>'Detailed Budget'!JIL72</f>
        <v>0</v>
      </c>
      <c r="JIA62" s="763">
        <f>'Detailed Budget'!JIM72</f>
        <v>0</v>
      </c>
      <c r="JIB62" s="763">
        <f>'Detailed Budget'!JIN72</f>
        <v>0</v>
      </c>
      <c r="JIC62" s="763">
        <f>'Detailed Budget'!JIO72</f>
        <v>0</v>
      </c>
      <c r="JID62" s="763">
        <f>'Detailed Budget'!JIP72</f>
        <v>0</v>
      </c>
      <c r="JIE62" s="763">
        <f>'Detailed Budget'!JIQ72</f>
        <v>0</v>
      </c>
      <c r="JIF62" s="763">
        <f>'Detailed Budget'!JIR72</f>
        <v>0</v>
      </c>
      <c r="JIG62" s="763">
        <f>'Detailed Budget'!JIS72</f>
        <v>0</v>
      </c>
      <c r="JIH62" s="763">
        <f>'Detailed Budget'!JIT72</f>
        <v>0</v>
      </c>
      <c r="JII62" s="763">
        <f>'Detailed Budget'!JIU72</f>
        <v>0</v>
      </c>
      <c r="JIJ62" s="763">
        <f>'Detailed Budget'!JIV72</f>
        <v>0</v>
      </c>
      <c r="JIK62" s="763">
        <f>'Detailed Budget'!JIW72</f>
        <v>0</v>
      </c>
      <c r="JIL62" s="763">
        <f>'Detailed Budget'!JIX72</f>
        <v>0</v>
      </c>
      <c r="JIM62" s="763">
        <f>'Detailed Budget'!JIY72</f>
        <v>0</v>
      </c>
      <c r="JIN62" s="763">
        <f>'Detailed Budget'!JIZ72</f>
        <v>0</v>
      </c>
      <c r="JIO62" s="763">
        <f>'Detailed Budget'!JJA72</f>
        <v>0</v>
      </c>
      <c r="JIP62" s="763">
        <f>'Detailed Budget'!JJB72</f>
        <v>0</v>
      </c>
      <c r="JIQ62" s="763">
        <f>'Detailed Budget'!JJC72</f>
        <v>0</v>
      </c>
      <c r="JIR62" s="763">
        <f>'Detailed Budget'!JJD72</f>
        <v>0</v>
      </c>
      <c r="JIS62" s="763">
        <f>'Detailed Budget'!JJE72</f>
        <v>0</v>
      </c>
      <c r="JIT62" s="763">
        <f>'Detailed Budget'!JJF72</f>
        <v>0</v>
      </c>
      <c r="JIU62" s="763">
        <f>'Detailed Budget'!JJG72</f>
        <v>0</v>
      </c>
      <c r="JIV62" s="763">
        <f>'Detailed Budget'!JJH72</f>
        <v>0</v>
      </c>
      <c r="JIW62" s="763">
        <f>'Detailed Budget'!JJI72</f>
        <v>0</v>
      </c>
      <c r="JIX62" s="763">
        <f>'Detailed Budget'!JJJ72</f>
        <v>0</v>
      </c>
      <c r="JIY62" s="763">
        <f>'Detailed Budget'!JJK72</f>
        <v>0</v>
      </c>
      <c r="JIZ62" s="763">
        <f>'Detailed Budget'!JJL72</f>
        <v>0</v>
      </c>
      <c r="JJA62" s="763">
        <f>'Detailed Budget'!JJM72</f>
        <v>0</v>
      </c>
      <c r="JJB62" s="763">
        <f>'Detailed Budget'!JJN72</f>
        <v>0</v>
      </c>
      <c r="JJC62" s="763">
        <f>'Detailed Budget'!JJO72</f>
        <v>0</v>
      </c>
      <c r="JJD62" s="763">
        <f>'Detailed Budget'!JJP72</f>
        <v>0</v>
      </c>
      <c r="JJE62" s="763">
        <f>'Detailed Budget'!JJQ72</f>
        <v>0</v>
      </c>
      <c r="JJF62" s="763">
        <f>'Detailed Budget'!JJR72</f>
        <v>0</v>
      </c>
      <c r="JJG62" s="763">
        <f>'Detailed Budget'!JJS72</f>
        <v>0</v>
      </c>
      <c r="JJH62" s="763">
        <f>'Detailed Budget'!JJT72</f>
        <v>0</v>
      </c>
      <c r="JJI62" s="763">
        <f>'Detailed Budget'!JJU72</f>
        <v>0</v>
      </c>
      <c r="JJJ62" s="763">
        <f>'Detailed Budget'!JJV72</f>
        <v>0</v>
      </c>
      <c r="JJK62" s="763">
        <f>'Detailed Budget'!JJW72</f>
        <v>0</v>
      </c>
      <c r="JJL62" s="763">
        <f>'Detailed Budget'!JJX72</f>
        <v>0</v>
      </c>
      <c r="JJM62" s="763">
        <f>'Detailed Budget'!JJY72</f>
        <v>0</v>
      </c>
      <c r="JJN62" s="763">
        <f>'Detailed Budget'!JJZ72</f>
        <v>0</v>
      </c>
      <c r="JJO62" s="763">
        <f>'Detailed Budget'!JKA72</f>
        <v>0</v>
      </c>
      <c r="JJP62" s="763">
        <f>'Detailed Budget'!JKB72</f>
        <v>0</v>
      </c>
      <c r="JJQ62" s="763">
        <f>'Detailed Budget'!JKC72</f>
        <v>0</v>
      </c>
      <c r="JJR62" s="763">
        <f>'Detailed Budget'!JKD72</f>
        <v>0</v>
      </c>
      <c r="JJS62" s="763">
        <f>'Detailed Budget'!JKE72</f>
        <v>0</v>
      </c>
      <c r="JJT62" s="763">
        <f>'Detailed Budget'!JKF72</f>
        <v>0</v>
      </c>
      <c r="JJU62" s="763">
        <f>'Detailed Budget'!JKG72</f>
        <v>0</v>
      </c>
      <c r="JJV62" s="763">
        <f>'Detailed Budget'!JKH72</f>
        <v>0</v>
      </c>
      <c r="JJW62" s="763">
        <f>'Detailed Budget'!JKI72</f>
        <v>0</v>
      </c>
      <c r="JJX62" s="763">
        <f>'Detailed Budget'!JKJ72</f>
        <v>0</v>
      </c>
      <c r="JJY62" s="763">
        <f>'Detailed Budget'!JKK72</f>
        <v>0</v>
      </c>
      <c r="JJZ62" s="763">
        <f>'Detailed Budget'!JKL72</f>
        <v>0</v>
      </c>
      <c r="JKA62" s="763">
        <f>'Detailed Budget'!JKM72</f>
        <v>0</v>
      </c>
      <c r="JKB62" s="763">
        <f>'Detailed Budget'!JKN72</f>
        <v>0</v>
      </c>
      <c r="JKC62" s="763">
        <f>'Detailed Budget'!JKO72</f>
        <v>0</v>
      </c>
      <c r="JKD62" s="763">
        <f>'Detailed Budget'!JKP72</f>
        <v>0</v>
      </c>
      <c r="JKE62" s="763">
        <f>'Detailed Budget'!JKQ72</f>
        <v>0</v>
      </c>
      <c r="JKF62" s="763">
        <f>'Detailed Budget'!JKR72</f>
        <v>0</v>
      </c>
      <c r="JKG62" s="763">
        <f>'Detailed Budget'!JKS72</f>
        <v>0</v>
      </c>
      <c r="JKH62" s="763">
        <f>'Detailed Budget'!JKT72</f>
        <v>0</v>
      </c>
      <c r="JKI62" s="763">
        <f>'Detailed Budget'!JKU72</f>
        <v>0</v>
      </c>
      <c r="JKJ62" s="763">
        <f>'Detailed Budget'!JKV72</f>
        <v>0</v>
      </c>
      <c r="JKK62" s="763">
        <f>'Detailed Budget'!JKW72</f>
        <v>0</v>
      </c>
      <c r="JKL62" s="763">
        <f>'Detailed Budget'!JKX72</f>
        <v>0</v>
      </c>
      <c r="JKM62" s="763">
        <f>'Detailed Budget'!JKY72</f>
        <v>0</v>
      </c>
      <c r="JKN62" s="763">
        <f>'Detailed Budget'!JKZ72</f>
        <v>0</v>
      </c>
      <c r="JKO62" s="763">
        <f>'Detailed Budget'!JLA72</f>
        <v>0</v>
      </c>
      <c r="JKP62" s="763">
        <f>'Detailed Budget'!JLB72</f>
        <v>0</v>
      </c>
      <c r="JKQ62" s="763">
        <f>'Detailed Budget'!JLC72</f>
        <v>0</v>
      </c>
      <c r="JKR62" s="763">
        <f>'Detailed Budget'!JLD72</f>
        <v>0</v>
      </c>
      <c r="JKS62" s="763">
        <f>'Detailed Budget'!JLE72</f>
        <v>0</v>
      </c>
      <c r="JKT62" s="763">
        <f>'Detailed Budget'!JLF72</f>
        <v>0</v>
      </c>
      <c r="JKU62" s="763">
        <f>'Detailed Budget'!JLG72</f>
        <v>0</v>
      </c>
      <c r="JKV62" s="763">
        <f>'Detailed Budget'!JLH72</f>
        <v>0</v>
      </c>
      <c r="JKW62" s="763">
        <f>'Detailed Budget'!JLI72</f>
        <v>0</v>
      </c>
      <c r="JKX62" s="763">
        <f>'Detailed Budget'!JLJ72</f>
        <v>0</v>
      </c>
      <c r="JKY62" s="763">
        <f>'Detailed Budget'!JLK72</f>
        <v>0</v>
      </c>
      <c r="JKZ62" s="763">
        <f>'Detailed Budget'!JLL72</f>
        <v>0</v>
      </c>
      <c r="JLA62" s="763">
        <f>'Detailed Budget'!JLM72</f>
        <v>0</v>
      </c>
      <c r="JLB62" s="763">
        <f>'Detailed Budget'!JLN72</f>
        <v>0</v>
      </c>
      <c r="JLC62" s="763">
        <f>'Detailed Budget'!JLO72</f>
        <v>0</v>
      </c>
      <c r="JLD62" s="763">
        <f>'Detailed Budget'!JLP72</f>
        <v>0</v>
      </c>
      <c r="JLE62" s="763">
        <f>'Detailed Budget'!JLQ72</f>
        <v>0</v>
      </c>
      <c r="JLF62" s="763">
        <f>'Detailed Budget'!JLR72</f>
        <v>0</v>
      </c>
      <c r="JLG62" s="763">
        <f>'Detailed Budget'!JLS72</f>
        <v>0</v>
      </c>
      <c r="JLH62" s="763">
        <f>'Detailed Budget'!JLT72</f>
        <v>0</v>
      </c>
      <c r="JLI62" s="763">
        <f>'Detailed Budget'!JLU72</f>
        <v>0</v>
      </c>
      <c r="JLJ62" s="763">
        <f>'Detailed Budget'!JLV72</f>
        <v>0</v>
      </c>
      <c r="JLK62" s="763">
        <f>'Detailed Budget'!JLW72</f>
        <v>0</v>
      </c>
      <c r="JLL62" s="763">
        <f>'Detailed Budget'!JLX72</f>
        <v>0</v>
      </c>
      <c r="JLM62" s="763">
        <f>'Detailed Budget'!JLY72</f>
        <v>0</v>
      </c>
      <c r="JLN62" s="763">
        <f>'Detailed Budget'!JLZ72</f>
        <v>0</v>
      </c>
      <c r="JLO62" s="763">
        <f>'Detailed Budget'!JMA72</f>
        <v>0</v>
      </c>
      <c r="JLP62" s="763">
        <f>'Detailed Budget'!JMB72</f>
        <v>0</v>
      </c>
      <c r="JLQ62" s="763">
        <f>'Detailed Budget'!JMC72</f>
        <v>0</v>
      </c>
      <c r="JLR62" s="763">
        <f>'Detailed Budget'!JMD72</f>
        <v>0</v>
      </c>
      <c r="JLS62" s="763">
        <f>'Detailed Budget'!JME72</f>
        <v>0</v>
      </c>
      <c r="JLT62" s="763">
        <f>'Detailed Budget'!JMF72</f>
        <v>0</v>
      </c>
      <c r="JLU62" s="763">
        <f>'Detailed Budget'!JMG72</f>
        <v>0</v>
      </c>
      <c r="JLV62" s="763">
        <f>'Detailed Budget'!JMH72</f>
        <v>0</v>
      </c>
      <c r="JLW62" s="763">
        <f>'Detailed Budget'!JMI72</f>
        <v>0</v>
      </c>
      <c r="JLX62" s="763">
        <f>'Detailed Budget'!JMJ72</f>
        <v>0</v>
      </c>
      <c r="JLY62" s="763">
        <f>'Detailed Budget'!JMK72</f>
        <v>0</v>
      </c>
      <c r="JLZ62" s="763">
        <f>'Detailed Budget'!JML72</f>
        <v>0</v>
      </c>
      <c r="JMA62" s="763">
        <f>'Detailed Budget'!JMM72</f>
        <v>0</v>
      </c>
      <c r="JMB62" s="763">
        <f>'Detailed Budget'!JMN72</f>
        <v>0</v>
      </c>
      <c r="JMC62" s="763">
        <f>'Detailed Budget'!JMO72</f>
        <v>0</v>
      </c>
      <c r="JMD62" s="763">
        <f>'Detailed Budget'!JMP72</f>
        <v>0</v>
      </c>
      <c r="JME62" s="763">
        <f>'Detailed Budget'!JMQ72</f>
        <v>0</v>
      </c>
      <c r="JMF62" s="763">
        <f>'Detailed Budget'!JMR72</f>
        <v>0</v>
      </c>
      <c r="JMG62" s="763">
        <f>'Detailed Budget'!JMS72</f>
        <v>0</v>
      </c>
      <c r="JMH62" s="763">
        <f>'Detailed Budget'!JMT72</f>
        <v>0</v>
      </c>
      <c r="JMI62" s="763">
        <f>'Detailed Budget'!JMU72</f>
        <v>0</v>
      </c>
      <c r="JMJ62" s="763">
        <f>'Detailed Budget'!JMV72</f>
        <v>0</v>
      </c>
      <c r="JMK62" s="763">
        <f>'Detailed Budget'!JMW72</f>
        <v>0</v>
      </c>
      <c r="JML62" s="763">
        <f>'Detailed Budget'!JMX72</f>
        <v>0</v>
      </c>
      <c r="JMM62" s="763">
        <f>'Detailed Budget'!JMY72</f>
        <v>0</v>
      </c>
      <c r="JMN62" s="763">
        <f>'Detailed Budget'!JMZ72</f>
        <v>0</v>
      </c>
      <c r="JMO62" s="763">
        <f>'Detailed Budget'!JNA72</f>
        <v>0</v>
      </c>
      <c r="JMP62" s="763">
        <f>'Detailed Budget'!JNB72</f>
        <v>0</v>
      </c>
      <c r="JMQ62" s="763">
        <f>'Detailed Budget'!JNC72</f>
        <v>0</v>
      </c>
      <c r="JMR62" s="763">
        <f>'Detailed Budget'!JND72</f>
        <v>0</v>
      </c>
      <c r="JMS62" s="763">
        <f>'Detailed Budget'!JNE72</f>
        <v>0</v>
      </c>
      <c r="JMT62" s="763">
        <f>'Detailed Budget'!JNF72</f>
        <v>0</v>
      </c>
      <c r="JMU62" s="763">
        <f>'Detailed Budget'!JNG72</f>
        <v>0</v>
      </c>
      <c r="JMV62" s="763">
        <f>'Detailed Budget'!JNH72</f>
        <v>0</v>
      </c>
      <c r="JMW62" s="763">
        <f>'Detailed Budget'!JNI72</f>
        <v>0</v>
      </c>
      <c r="JMX62" s="763">
        <f>'Detailed Budget'!JNJ72</f>
        <v>0</v>
      </c>
      <c r="JMY62" s="763">
        <f>'Detailed Budget'!JNK72</f>
        <v>0</v>
      </c>
      <c r="JMZ62" s="763">
        <f>'Detailed Budget'!JNL72</f>
        <v>0</v>
      </c>
      <c r="JNA62" s="763">
        <f>'Detailed Budget'!JNM72</f>
        <v>0</v>
      </c>
      <c r="JNB62" s="763">
        <f>'Detailed Budget'!JNN72</f>
        <v>0</v>
      </c>
      <c r="JNC62" s="763">
        <f>'Detailed Budget'!JNO72</f>
        <v>0</v>
      </c>
      <c r="JND62" s="763">
        <f>'Detailed Budget'!JNP72</f>
        <v>0</v>
      </c>
      <c r="JNE62" s="763">
        <f>'Detailed Budget'!JNQ72</f>
        <v>0</v>
      </c>
      <c r="JNF62" s="763">
        <f>'Detailed Budget'!JNR72</f>
        <v>0</v>
      </c>
      <c r="JNG62" s="763">
        <f>'Detailed Budget'!JNS72</f>
        <v>0</v>
      </c>
      <c r="JNH62" s="763">
        <f>'Detailed Budget'!JNT72</f>
        <v>0</v>
      </c>
      <c r="JNI62" s="763">
        <f>'Detailed Budget'!JNU72</f>
        <v>0</v>
      </c>
      <c r="JNJ62" s="763">
        <f>'Detailed Budget'!JNV72</f>
        <v>0</v>
      </c>
      <c r="JNK62" s="763">
        <f>'Detailed Budget'!JNW72</f>
        <v>0</v>
      </c>
      <c r="JNL62" s="763">
        <f>'Detailed Budget'!JNX72</f>
        <v>0</v>
      </c>
      <c r="JNM62" s="763">
        <f>'Detailed Budget'!JNY72</f>
        <v>0</v>
      </c>
      <c r="JNN62" s="763">
        <f>'Detailed Budget'!JNZ72</f>
        <v>0</v>
      </c>
      <c r="JNO62" s="763">
        <f>'Detailed Budget'!JOA72</f>
        <v>0</v>
      </c>
      <c r="JNP62" s="763">
        <f>'Detailed Budget'!JOB72</f>
        <v>0</v>
      </c>
      <c r="JNQ62" s="763">
        <f>'Detailed Budget'!JOC72</f>
        <v>0</v>
      </c>
      <c r="JNR62" s="763">
        <f>'Detailed Budget'!JOD72</f>
        <v>0</v>
      </c>
      <c r="JNS62" s="763">
        <f>'Detailed Budget'!JOE72</f>
        <v>0</v>
      </c>
      <c r="JNT62" s="763">
        <f>'Detailed Budget'!JOF72</f>
        <v>0</v>
      </c>
      <c r="JNU62" s="763">
        <f>'Detailed Budget'!JOG72</f>
        <v>0</v>
      </c>
      <c r="JNV62" s="763">
        <f>'Detailed Budget'!JOH72</f>
        <v>0</v>
      </c>
      <c r="JNW62" s="763">
        <f>'Detailed Budget'!JOI72</f>
        <v>0</v>
      </c>
      <c r="JNX62" s="763">
        <f>'Detailed Budget'!JOJ72</f>
        <v>0</v>
      </c>
      <c r="JNY62" s="763">
        <f>'Detailed Budget'!JOK72</f>
        <v>0</v>
      </c>
      <c r="JNZ62" s="763">
        <f>'Detailed Budget'!JOL72</f>
        <v>0</v>
      </c>
      <c r="JOA62" s="763">
        <f>'Detailed Budget'!JOM72</f>
        <v>0</v>
      </c>
      <c r="JOB62" s="763">
        <f>'Detailed Budget'!JON72</f>
        <v>0</v>
      </c>
      <c r="JOC62" s="763">
        <f>'Detailed Budget'!JOO72</f>
        <v>0</v>
      </c>
      <c r="JOD62" s="763">
        <f>'Detailed Budget'!JOP72</f>
        <v>0</v>
      </c>
      <c r="JOE62" s="763">
        <f>'Detailed Budget'!JOQ72</f>
        <v>0</v>
      </c>
      <c r="JOF62" s="763">
        <f>'Detailed Budget'!JOR72</f>
        <v>0</v>
      </c>
      <c r="JOG62" s="763">
        <f>'Detailed Budget'!JOS72</f>
        <v>0</v>
      </c>
      <c r="JOH62" s="763">
        <f>'Detailed Budget'!JOT72</f>
        <v>0</v>
      </c>
      <c r="JOI62" s="763">
        <f>'Detailed Budget'!JOU72</f>
        <v>0</v>
      </c>
      <c r="JOJ62" s="763">
        <f>'Detailed Budget'!JOV72</f>
        <v>0</v>
      </c>
      <c r="JOK62" s="763">
        <f>'Detailed Budget'!JOW72</f>
        <v>0</v>
      </c>
      <c r="JOL62" s="763">
        <f>'Detailed Budget'!JOX72</f>
        <v>0</v>
      </c>
      <c r="JOM62" s="763">
        <f>'Detailed Budget'!JOY72</f>
        <v>0</v>
      </c>
      <c r="JON62" s="763">
        <f>'Detailed Budget'!JOZ72</f>
        <v>0</v>
      </c>
      <c r="JOO62" s="763">
        <f>'Detailed Budget'!JPA72</f>
        <v>0</v>
      </c>
      <c r="JOP62" s="763">
        <f>'Detailed Budget'!JPB72</f>
        <v>0</v>
      </c>
      <c r="JOQ62" s="763">
        <f>'Detailed Budget'!JPC72</f>
        <v>0</v>
      </c>
      <c r="JOR62" s="763">
        <f>'Detailed Budget'!JPD72</f>
        <v>0</v>
      </c>
      <c r="JOS62" s="763">
        <f>'Detailed Budget'!JPE72</f>
        <v>0</v>
      </c>
      <c r="JOT62" s="763">
        <f>'Detailed Budget'!JPF72</f>
        <v>0</v>
      </c>
      <c r="JOU62" s="763">
        <f>'Detailed Budget'!JPG72</f>
        <v>0</v>
      </c>
      <c r="JOV62" s="763">
        <f>'Detailed Budget'!JPH72</f>
        <v>0</v>
      </c>
      <c r="JOW62" s="763">
        <f>'Detailed Budget'!JPI72</f>
        <v>0</v>
      </c>
      <c r="JOX62" s="763">
        <f>'Detailed Budget'!JPJ72</f>
        <v>0</v>
      </c>
      <c r="JOY62" s="763">
        <f>'Detailed Budget'!JPK72</f>
        <v>0</v>
      </c>
      <c r="JOZ62" s="763">
        <f>'Detailed Budget'!JPL72</f>
        <v>0</v>
      </c>
      <c r="JPA62" s="763">
        <f>'Detailed Budget'!JPM72</f>
        <v>0</v>
      </c>
      <c r="JPB62" s="763">
        <f>'Detailed Budget'!JPN72</f>
        <v>0</v>
      </c>
      <c r="JPC62" s="763">
        <f>'Detailed Budget'!JPO72</f>
        <v>0</v>
      </c>
      <c r="JPD62" s="763">
        <f>'Detailed Budget'!JPP72</f>
        <v>0</v>
      </c>
      <c r="JPE62" s="763">
        <f>'Detailed Budget'!JPQ72</f>
        <v>0</v>
      </c>
      <c r="JPF62" s="763">
        <f>'Detailed Budget'!JPR72</f>
        <v>0</v>
      </c>
      <c r="JPG62" s="763">
        <f>'Detailed Budget'!JPS72</f>
        <v>0</v>
      </c>
      <c r="JPH62" s="763">
        <f>'Detailed Budget'!JPT72</f>
        <v>0</v>
      </c>
      <c r="JPI62" s="763">
        <f>'Detailed Budget'!JPU72</f>
        <v>0</v>
      </c>
      <c r="JPJ62" s="763">
        <f>'Detailed Budget'!JPV72</f>
        <v>0</v>
      </c>
      <c r="JPK62" s="763">
        <f>'Detailed Budget'!JPW72</f>
        <v>0</v>
      </c>
      <c r="JPL62" s="763">
        <f>'Detailed Budget'!JPX72</f>
        <v>0</v>
      </c>
      <c r="JPM62" s="763">
        <f>'Detailed Budget'!JPY72</f>
        <v>0</v>
      </c>
      <c r="JPN62" s="763">
        <f>'Detailed Budget'!JPZ72</f>
        <v>0</v>
      </c>
      <c r="JPO62" s="763">
        <f>'Detailed Budget'!JQA72</f>
        <v>0</v>
      </c>
      <c r="JPP62" s="763">
        <f>'Detailed Budget'!JQB72</f>
        <v>0</v>
      </c>
      <c r="JPQ62" s="763">
        <f>'Detailed Budget'!JQC72</f>
        <v>0</v>
      </c>
      <c r="JPR62" s="763">
        <f>'Detailed Budget'!JQD72</f>
        <v>0</v>
      </c>
      <c r="JPS62" s="763">
        <f>'Detailed Budget'!JQE72</f>
        <v>0</v>
      </c>
      <c r="JPT62" s="763">
        <f>'Detailed Budget'!JQF72</f>
        <v>0</v>
      </c>
      <c r="JPU62" s="763">
        <f>'Detailed Budget'!JQG72</f>
        <v>0</v>
      </c>
      <c r="JPV62" s="763">
        <f>'Detailed Budget'!JQH72</f>
        <v>0</v>
      </c>
      <c r="JPW62" s="763">
        <f>'Detailed Budget'!JQI72</f>
        <v>0</v>
      </c>
      <c r="JPX62" s="763">
        <f>'Detailed Budget'!JQJ72</f>
        <v>0</v>
      </c>
      <c r="JPY62" s="763">
        <f>'Detailed Budget'!JQK72</f>
        <v>0</v>
      </c>
      <c r="JPZ62" s="763">
        <f>'Detailed Budget'!JQL72</f>
        <v>0</v>
      </c>
      <c r="JQA62" s="763">
        <f>'Detailed Budget'!JQM72</f>
        <v>0</v>
      </c>
      <c r="JQB62" s="763">
        <f>'Detailed Budget'!JQN72</f>
        <v>0</v>
      </c>
      <c r="JQC62" s="763">
        <f>'Detailed Budget'!JQO72</f>
        <v>0</v>
      </c>
      <c r="JQD62" s="763">
        <f>'Detailed Budget'!JQP72</f>
        <v>0</v>
      </c>
      <c r="JQE62" s="763">
        <f>'Detailed Budget'!JQQ72</f>
        <v>0</v>
      </c>
      <c r="JQF62" s="763">
        <f>'Detailed Budget'!JQR72</f>
        <v>0</v>
      </c>
      <c r="JQG62" s="763">
        <f>'Detailed Budget'!JQS72</f>
        <v>0</v>
      </c>
      <c r="JQH62" s="763">
        <f>'Detailed Budget'!JQT72</f>
        <v>0</v>
      </c>
      <c r="JQI62" s="763">
        <f>'Detailed Budget'!JQU72</f>
        <v>0</v>
      </c>
      <c r="JQJ62" s="763">
        <f>'Detailed Budget'!JQV72</f>
        <v>0</v>
      </c>
      <c r="JQK62" s="763">
        <f>'Detailed Budget'!JQW72</f>
        <v>0</v>
      </c>
      <c r="JQL62" s="763">
        <f>'Detailed Budget'!JQX72</f>
        <v>0</v>
      </c>
      <c r="JQM62" s="763">
        <f>'Detailed Budget'!JQY72</f>
        <v>0</v>
      </c>
      <c r="JQN62" s="763">
        <f>'Detailed Budget'!JQZ72</f>
        <v>0</v>
      </c>
      <c r="JQO62" s="763">
        <f>'Detailed Budget'!JRA72</f>
        <v>0</v>
      </c>
      <c r="JQP62" s="763">
        <f>'Detailed Budget'!JRB72</f>
        <v>0</v>
      </c>
      <c r="JQQ62" s="763">
        <f>'Detailed Budget'!JRC72</f>
        <v>0</v>
      </c>
      <c r="JQR62" s="763">
        <f>'Detailed Budget'!JRD72</f>
        <v>0</v>
      </c>
      <c r="JQS62" s="763">
        <f>'Detailed Budget'!JRE72</f>
        <v>0</v>
      </c>
      <c r="JQT62" s="763">
        <f>'Detailed Budget'!JRF72</f>
        <v>0</v>
      </c>
      <c r="JQU62" s="763">
        <f>'Detailed Budget'!JRG72</f>
        <v>0</v>
      </c>
      <c r="JQV62" s="763">
        <f>'Detailed Budget'!JRH72</f>
        <v>0</v>
      </c>
      <c r="JQW62" s="763">
        <f>'Detailed Budget'!JRI72</f>
        <v>0</v>
      </c>
      <c r="JQX62" s="763">
        <f>'Detailed Budget'!JRJ72</f>
        <v>0</v>
      </c>
      <c r="JQY62" s="763">
        <f>'Detailed Budget'!JRK72</f>
        <v>0</v>
      </c>
      <c r="JQZ62" s="763">
        <f>'Detailed Budget'!JRL72</f>
        <v>0</v>
      </c>
      <c r="JRA62" s="763">
        <f>'Detailed Budget'!JRM72</f>
        <v>0</v>
      </c>
      <c r="JRB62" s="763">
        <f>'Detailed Budget'!JRN72</f>
        <v>0</v>
      </c>
      <c r="JRC62" s="763">
        <f>'Detailed Budget'!JRO72</f>
        <v>0</v>
      </c>
      <c r="JRD62" s="763">
        <f>'Detailed Budget'!JRP72</f>
        <v>0</v>
      </c>
      <c r="JRE62" s="763">
        <f>'Detailed Budget'!JRQ72</f>
        <v>0</v>
      </c>
      <c r="JRF62" s="763">
        <f>'Detailed Budget'!JRR72</f>
        <v>0</v>
      </c>
      <c r="JRG62" s="763">
        <f>'Detailed Budget'!JRS72</f>
        <v>0</v>
      </c>
      <c r="JRH62" s="763">
        <f>'Detailed Budget'!JRT72</f>
        <v>0</v>
      </c>
      <c r="JRI62" s="763">
        <f>'Detailed Budget'!JRU72</f>
        <v>0</v>
      </c>
      <c r="JRJ62" s="763">
        <f>'Detailed Budget'!JRV72</f>
        <v>0</v>
      </c>
      <c r="JRK62" s="763">
        <f>'Detailed Budget'!JRW72</f>
        <v>0</v>
      </c>
      <c r="JRL62" s="763">
        <f>'Detailed Budget'!JRX72</f>
        <v>0</v>
      </c>
      <c r="JRM62" s="763">
        <f>'Detailed Budget'!JRY72</f>
        <v>0</v>
      </c>
      <c r="JRN62" s="763">
        <f>'Detailed Budget'!JRZ72</f>
        <v>0</v>
      </c>
      <c r="JRO62" s="763">
        <f>'Detailed Budget'!JSA72</f>
        <v>0</v>
      </c>
      <c r="JRP62" s="763">
        <f>'Detailed Budget'!JSB72</f>
        <v>0</v>
      </c>
      <c r="JRQ62" s="763">
        <f>'Detailed Budget'!JSC72</f>
        <v>0</v>
      </c>
      <c r="JRR62" s="763">
        <f>'Detailed Budget'!JSD72</f>
        <v>0</v>
      </c>
      <c r="JRS62" s="763">
        <f>'Detailed Budget'!JSE72</f>
        <v>0</v>
      </c>
      <c r="JRT62" s="763">
        <f>'Detailed Budget'!JSF72</f>
        <v>0</v>
      </c>
      <c r="JRU62" s="763">
        <f>'Detailed Budget'!JSG72</f>
        <v>0</v>
      </c>
      <c r="JRV62" s="763">
        <f>'Detailed Budget'!JSH72</f>
        <v>0</v>
      </c>
      <c r="JRW62" s="763">
        <f>'Detailed Budget'!JSI72</f>
        <v>0</v>
      </c>
      <c r="JRX62" s="763">
        <f>'Detailed Budget'!JSJ72</f>
        <v>0</v>
      </c>
      <c r="JRY62" s="763">
        <f>'Detailed Budget'!JSK72</f>
        <v>0</v>
      </c>
      <c r="JRZ62" s="763">
        <f>'Detailed Budget'!JSL72</f>
        <v>0</v>
      </c>
      <c r="JSA62" s="763">
        <f>'Detailed Budget'!JSM72</f>
        <v>0</v>
      </c>
      <c r="JSB62" s="763">
        <f>'Detailed Budget'!JSN72</f>
        <v>0</v>
      </c>
      <c r="JSC62" s="763">
        <f>'Detailed Budget'!JSO72</f>
        <v>0</v>
      </c>
      <c r="JSD62" s="763">
        <f>'Detailed Budget'!JSP72</f>
        <v>0</v>
      </c>
      <c r="JSE62" s="763">
        <f>'Detailed Budget'!JSQ72</f>
        <v>0</v>
      </c>
      <c r="JSF62" s="763">
        <f>'Detailed Budget'!JSR72</f>
        <v>0</v>
      </c>
      <c r="JSG62" s="763">
        <f>'Detailed Budget'!JSS72</f>
        <v>0</v>
      </c>
      <c r="JSH62" s="763">
        <f>'Detailed Budget'!JST72</f>
        <v>0</v>
      </c>
      <c r="JSI62" s="763">
        <f>'Detailed Budget'!JSU72</f>
        <v>0</v>
      </c>
      <c r="JSJ62" s="763">
        <f>'Detailed Budget'!JSV72</f>
        <v>0</v>
      </c>
      <c r="JSK62" s="763">
        <f>'Detailed Budget'!JSW72</f>
        <v>0</v>
      </c>
      <c r="JSL62" s="763">
        <f>'Detailed Budget'!JSX72</f>
        <v>0</v>
      </c>
      <c r="JSM62" s="763">
        <f>'Detailed Budget'!JSY72</f>
        <v>0</v>
      </c>
      <c r="JSN62" s="763">
        <f>'Detailed Budget'!JSZ72</f>
        <v>0</v>
      </c>
      <c r="JSO62" s="763">
        <f>'Detailed Budget'!JTA72</f>
        <v>0</v>
      </c>
      <c r="JSP62" s="763">
        <f>'Detailed Budget'!JTB72</f>
        <v>0</v>
      </c>
      <c r="JSQ62" s="763">
        <f>'Detailed Budget'!JTC72</f>
        <v>0</v>
      </c>
      <c r="JSR62" s="763">
        <f>'Detailed Budget'!JTD72</f>
        <v>0</v>
      </c>
      <c r="JSS62" s="763">
        <f>'Detailed Budget'!JTE72</f>
        <v>0</v>
      </c>
      <c r="JST62" s="763">
        <f>'Detailed Budget'!JTF72</f>
        <v>0</v>
      </c>
      <c r="JSU62" s="763">
        <f>'Detailed Budget'!JTG72</f>
        <v>0</v>
      </c>
      <c r="JSV62" s="763">
        <f>'Detailed Budget'!JTH72</f>
        <v>0</v>
      </c>
      <c r="JSW62" s="763">
        <f>'Detailed Budget'!JTI72</f>
        <v>0</v>
      </c>
      <c r="JSX62" s="763">
        <f>'Detailed Budget'!JTJ72</f>
        <v>0</v>
      </c>
      <c r="JSY62" s="763">
        <f>'Detailed Budget'!JTK72</f>
        <v>0</v>
      </c>
      <c r="JSZ62" s="763">
        <f>'Detailed Budget'!JTL72</f>
        <v>0</v>
      </c>
      <c r="JTA62" s="763">
        <f>'Detailed Budget'!JTM72</f>
        <v>0</v>
      </c>
      <c r="JTB62" s="763">
        <f>'Detailed Budget'!JTN72</f>
        <v>0</v>
      </c>
      <c r="JTC62" s="763">
        <f>'Detailed Budget'!JTO72</f>
        <v>0</v>
      </c>
      <c r="JTD62" s="763">
        <f>'Detailed Budget'!JTP72</f>
        <v>0</v>
      </c>
      <c r="JTE62" s="763">
        <f>'Detailed Budget'!JTQ72</f>
        <v>0</v>
      </c>
      <c r="JTF62" s="763">
        <f>'Detailed Budget'!JTR72</f>
        <v>0</v>
      </c>
      <c r="JTG62" s="763">
        <f>'Detailed Budget'!JTS72</f>
        <v>0</v>
      </c>
      <c r="JTH62" s="763">
        <f>'Detailed Budget'!JTT72</f>
        <v>0</v>
      </c>
      <c r="JTI62" s="763">
        <f>'Detailed Budget'!JTU72</f>
        <v>0</v>
      </c>
      <c r="JTJ62" s="763">
        <f>'Detailed Budget'!JTV72</f>
        <v>0</v>
      </c>
      <c r="JTK62" s="763">
        <f>'Detailed Budget'!JTW72</f>
        <v>0</v>
      </c>
      <c r="JTL62" s="763">
        <f>'Detailed Budget'!JTX72</f>
        <v>0</v>
      </c>
      <c r="JTM62" s="763">
        <f>'Detailed Budget'!JTY72</f>
        <v>0</v>
      </c>
      <c r="JTN62" s="763">
        <f>'Detailed Budget'!JTZ72</f>
        <v>0</v>
      </c>
      <c r="JTO62" s="763">
        <f>'Detailed Budget'!JUA72</f>
        <v>0</v>
      </c>
      <c r="JTP62" s="763">
        <f>'Detailed Budget'!JUB72</f>
        <v>0</v>
      </c>
      <c r="JTQ62" s="763">
        <f>'Detailed Budget'!JUC72</f>
        <v>0</v>
      </c>
      <c r="JTR62" s="763">
        <f>'Detailed Budget'!JUD72</f>
        <v>0</v>
      </c>
      <c r="JTS62" s="763">
        <f>'Detailed Budget'!JUE72</f>
        <v>0</v>
      </c>
      <c r="JTT62" s="763">
        <f>'Detailed Budget'!JUF72</f>
        <v>0</v>
      </c>
      <c r="JTU62" s="763">
        <f>'Detailed Budget'!JUG72</f>
        <v>0</v>
      </c>
      <c r="JTV62" s="763">
        <f>'Detailed Budget'!JUH72</f>
        <v>0</v>
      </c>
      <c r="JTW62" s="763">
        <f>'Detailed Budget'!JUI72</f>
        <v>0</v>
      </c>
      <c r="JTX62" s="763">
        <f>'Detailed Budget'!JUJ72</f>
        <v>0</v>
      </c>
      <c r="JTY62" s="763">
        <f>'Detailed Budget'!JUK72</f>
        <v>0</v>
      </c>
      <c r="JTZ62" s="763">
        <f>'Detailed Budget'!JUL72</f>
        <v>0</v>
      </c>
      <c r="JUA62" s="763">
        <f>'Detailed Budget'!JUM72</f>
        <v>0</v>
      </c>
      <c r="JUB62" s="763">
        <f>'Detailed Budget'!JUN72</f>
        <v>0</v>
      </c>
      <c r="JUC62" s="763">
        <f>'Detailed Budget'!JUO72</f>
        <v>0</v>
      </c>
      <c r="JUD62" s="763">
        <f>'Detailed Budget'!JUP72</f>
        <v>0</v>
      </c>
      <c r="JUE62" s="763">
        <f>'Detailed Budget'!JUQ72</f>
        <v>0</v>
      </c>
      <c r="JUF62" s="763">
        <f>'Detailed Budget'!JUR72</f>
        <v>0</v>
      </c>
      <c r="JUG62" s="763">
        <f>'Detailed Budget'!JUS72</f>
        <v>0</v>
      </c>
      <c r="JUH62" s="763">
        <f>'Detailed Budget'!JUT72</f>
        <v>0</v>
      </c>
      <c r="JUI62" s="763">
        <f>'Detailed Budget'!JUU72</f>
        <v>0</v>
      </c>
      <c r="JUJ62" s="763">
        <f>'Detailed Budget'!JUV72</f>
        <v>0</v>
      </c>
      <c r="JUK62" s="763">
        <f>'Detailed Budget'!JUW72</f>
        <v>0</v>
      </c>
      <c r="JUL62" s="763">
        <f>'Detailed Budget'!JUX72</f>
        <v>0</v>
      </c>
      <c r="JUM62" s="763">
        <f>'Detailed Budget'!JUY72</f>
        <v>0</v>
      </c>
      <c r="JUN62" s="763">
        <f>'Detailed Budget'!JUZ72</f>
        <v>0</v>
      </c>
      <c r="JUO62" s="763">
        <f>'Detailed Budget'!JVA72</f>
        <v>0</v>
      </c>
      <c r="JUP62" s="763">
        <f>'Detailed Budget'!JVB72</f>
        <v>0</v>
      </c>
      <c r="JUQ62" s="763">
        <f>'Detailed Budget'!JVC72</f>
        <v>0</v>
      </c>
      <c r="JUR62" s="763">
        <f>'Detailed Budget'!JVD72</f>
        <v>0</v>
      </c>
      <c r="JUS62" s="763">
        <f>'Detailed Budget'!JVE72</f>
        <v>0</v>
      </c>
      <c r="JUT62" s="763">
        <f>'Detailed Budget'!JVF72</f>
        <v>0</v>
      </c>
      <c r="JUU62" s="763">
        <f>'Detailed Budget'!JVG72</f>
        <v>0</v>
      </c>
      <c r="JUV62" s="763">
        <f>'Detailed Budget'!JVH72</f>
        <v>0</v>
      </c>
      <c r="JUW62" s="763">
        <f>'Detailed Budget'!JVI72</f>
        <v>0</v>
      </c>
      <c r="JUX62" s="763">
        <f>'Detailed Budget'!JVJ72</f>
        <v>0</v>
      </c>
      <c r="JUY62" s="763">
        <f>'Detailed Budget'!JVK72</f>
        <v>0</v>
      </c>
      <c r="JUZ62" s="763">
        <f>'Detailed Budget'!JVL72</f>
        <v>0</v>
      </c>
      <c r="JVA62" s="763">
        <f>'Detailed Budget'!JVM72</f>
        <v>0</v>
      </c>
      <c r="JVB62" s="763">
        <f>'Detailed Budget'!JVN72</f>
        <v>0</v>
      </c>
      <c r="JVC62" s="763">
        <f>'Detailed Budget'!JVO72</f>
        <v>0</v>
      </c>
      <c r="JVD62" s="763">
        <f>'Detailed Budget'!JVP72</f>
        <v>0</v>
      </c>
      <c r="JVE62" s="763">
        <f>'Detailed Budget'!JVQ72</f>
        <v>0</v>
      </c>
      <c r="JVF62" s="763">
        <f>'Detailed Budget'!JVR72</f>
        <v>0</v>
      </c>
      <c r="JVG62" s="763">
        <f>'Detailed Budget'!JVS72</f>
        <v>0</v>
      </c>
      <c r="JVH62" s="763">
        <f>'Detailed Budget'!JVT72</f>
        <v>0</v>
      </c>
      <c r="JVI62" s="763">
        <f>'Detailed Budget'!JVU72</f>
        <v>0</v>
      </c>
      <c r="JVJ62" s="763">
        <f>'Detailed Budget'!JVV72</f>
        <v>0</v>
      </c>
      <c r="JVK62" s="763">
        <f>'Detailed Budget'!JVW72</f>
        <v>0</v>
      </c>
      <c r="JVL62" s="763">
        <f>'Detailed Budget'!JVX72</f>
        <v>0</v>
      </c>
      <c r="JVM62" s="763">
        <f>'Detailed Budget'!JVY72</f>
        <v>0</v>
      </c>
      <c r="JVN62" s="763">
        <f>'Detailed Budget'!JVZ72</f>
        <v>0</v>
      </c>
      <c r="JVO62" s="763">
        <f>'Detailed Budget'!JWA72</f>
        <v>0</v>
      </c>
      <c r="JVP62" s="763">
        <f>'Detailed Budget'!JWB72</f>
        <v>0</v>
      </c>
      <c r="JVQ62" s="763">
        <f>'Detailed Budget'!JWC72</f>
        <v>0</v>
      </c>
      <c r="JVR62" s="763">
        <f>'Detailed Budget'!JWD72</f>
        <v>0</v>
      </c>
      <c r="JVS62" s="763">
        <f>'Detailed Budget'!JWE72</f>
        <v>0</v>
      </c>
      <c r="JVT62" s="763">
        <f>'Detailed Budget'!JWF72</f>
        <v>0</v>
      </c>
      <c r="JVU62" s="763">
        <f>'Detailed Budget'!JWG72</f>
        <v>0</v>
      </c>
      <c r="JVV62" s="763">
        <f>'Detailed Budget'!JWH72</f>
        <v>0</v>
      </c>
      <c r="JVW62" s="763">
        <f>'Detailed Budget'!JWI72</f>
        <v>0</v>
      </c>
      <c r="JVX62" s="763">
        <f>'Detailed Budget'!JWJ72</f>
        <v>0</v>
      </c>
      <c r="JVY62" s="763">
        <f>'Detailed Budget'!JWK72</f>
        <v>0</v>
      </c>
      <c r="JVZ62" s="763">
        <f>'Detailed Budget'!JWL72</f>
        <v>0</v>
      </c>
      <c r="JWA62" s="763">
        <f>'Detailed Budget'!JWM72</f>
        <v>0</v>
      </c>
      <c r="JWB62" s="763">
        <f>'Detailed Budget'!JWN72</f>
        <v>0</v>
      </c>
      <c r="JWC62" s="763">
        <f>'Detailed Budget'!JWO72</f>
        <v>0</v>
      </c>
      <c r="JWD62" s="763">
        <f>'Detailed Budget'!JWP72</f>
        <v>0</v>
      </c>
      <c r="JWE62" s="763">
        <f>'Detailed Budget'!JWQ72</f>
        <v>0</v>
      </c>
      <c r="JWF62" s="763">
        <f>'Detailed Budget'!JWR72</f>
        <v>0</v>
      </c>
      <c r="JWG62" s="763">
        <f>'Detailed Budget'!JWS72</f>
        <v>0</v>
      </c>
      <c r="JWH62" s="763">
        <f>'Detailed Budget'!JWT72</f>
        <v>0</v>
      </c>
      <c r="JWI62" s="763">
        <f>'Detailed Budget'!JWU72</f>
        <v>0</v>
      </c>
      <c r="JWJ62" s="763">
        <f>'Detailed Budget'!JWV72</f>
        <v>0</v>
      </c>
      <c r="JWK62" s="763">
        <f>'Detailed Budget'!JWW72</f>
        <v>0</v>
      </c>
      <c r="JWL62" s="763">
        <f>'Detailed Budget'!JWX72</f>
        <v>0</v>
      </c>
      <c r="JWM62" s="763">
        <f>'Detailed Budget'!JWY72</f>
        <v>0</v>
      </c>
      <c r="JWN62" s="763">
        <f>'Detailed Budget'!JWZ72</f>
        <v>0</v>
      </c>
      <c r="JWO62" s="763">
        <f>'Detailed Budget'!JXA72</f>
        <v>0</v>
      </c>
      <c r="JWP62" s="763">
        <f>'Detailed Budget'!JXB72</f>
        <v>0</v>
      </c>
      <c r="JWQ62" s="763">
        <f>'Detailed Budget'!JXC72</f>
        <v>0</v>
      </c>
      <c r="JWR62" s="763">
        <f>'Detailed Budget'!JXD72</f>
        <v>0</v>
      </c>
      <c r="JWS62" s="763">
        <f>'Detailed Budget'!JXE72</f>
        <v>0</v>
      </c>
      <c r="JWT62" s="763">
        <f>'Detailed Budget'!JXF72</f>
        <v>0</v>
      </c>
      <c r="JWU62" s="763">
        <f>'Detailed Budget'!JXG72</f>
        <v>0</v>
      </c>
      <c r="JWV62" s="763">
        <f>'Detailed Budget'!JXH72</f>
        <v>0</v>
      </c>
      <c r="JWW62" s="763">
        <f>'Detailed Budget'!JXI72</f>
        <v>0</v>
      </c>
      <c r="JWX62" s="763">
        <f>'Detailed Budget'!JXJ72</f>
        <v>0</v>
      </c>
      <c r="JWY62" s="763">
        <f>'Detailed Budget'!JXK72</f>
        <v>0</v>
      </c>
      <c r="JWZ62" s="763">
        <f>'Detailed Budget'!JXL72</f>
        <v>0</v>
      </c>
      <c r="JXA62" s="763">
        <f>'Detailed Budget'!JXM72</f>
        <v>0</v>
      </c>
      <c r="JXB62" s="763">
        <f>'Detailed Budget'!JXN72</f>
        <v>0</v>
      </c>
      <c r="JXC62" s="763">
        <f>'Detailed Budget'!JXO72</f>
        <v>0</v>
      </c>
      <c r="JXD62" s="763">
        <f>'Detailed Budget'!JXP72</f>
        <v>0</v>
      </c>
      <c r="JXE62" s="763">
        <f>'Detailed Budget'!JXQ72</f>
        <v>0</v>
      </c>
      <c r="JXF62" s="763">
        <f>'Detailed Budget'!JXR72</f>
        <v>0</v>
      </c>
      <c r="JXG62" s="763">
        <f>'Detailed Budget'!JXS72</f>
        <v>0</v>
      </c>
      <c r="JXH62" s="763">
        <f>'Detailed Budget'!JXT72</f>
        <v>0</v>
      </c>
      <c r="JXI62" s="763">
        <f>'Detailed Budget'!JXU72</f>
        <v>0</v>
      </c>
      <c r="JXJ62" s="763">
        <f>'Detailed Budget'!JXV72</f>
        <v>0</v>
      </c>
      <c r="JXK62" s="763">
        <f>'Detailed Budget'!JXW72</f>
        <v>0</v>
      </c>
      <c r="JXL62" s="763">
        <f>'Detailed Budget'!JXX72</f>
        <v>0</v>
      </c>
      <c r="JXM62" s="763">
        <f>'Detailed Budget'!JXY72</f>
        <v>0</v>
      </c>
      <c r="JXN62" s="763">
        <f>'Detailed Budget'!JXZ72</f>
        <v>0</v>
      </c>
      <c r="JXO62" s="763">
        <f>'Detailed Budget'!JYA72</f>
        <v>0</v>
      </c>
      <c r="JXP62" s="763">
        <f>'Detailed Budget'!JYB72</f>
        <v>0</v>
      </c>
      <c r="JXQ62" s="763">
        <f>'Detailed Budget'!JYC72</f>
        <v>0</v>
      </c>
      <c r="JXR62" s="763">
        <f>'Detailed Budget'!JYD72</f>
        <v>0</v>
      </c>
      <c r="JXS62" s="763">
        <f>'Detailed Budget'!JYE72</f>
        <v>0</v>
      </c>
      <c r="JXT62" s="763">
        <f>'Detailed Budget'!JYF72</f>
        <v>0</v>
      </c>
      <c r="JXU62" s="763">
        <f>'Detailed Budget'!JYG72</f>
        <v>0</v>
      </c>
      <c r="JXV62" s="763">
        <f>'Detailed Budget'!JYH72</f>
        <v>0</v>
      </c>
      <c r="JXW62" s="763">
        <f>'Detailed Budget'!JYI72</f>
        <v>0</v>
      </c>
      <c r="JXX62" s="763">
        <f>'Detailed Budget'!JYJ72</f>
        <v>0</v>
      </c>
      <c r="JXY62" s="763">
        <f>'Detailed Budget'!JYK72</f>
        <v>0</v>
      </c>
      <c r="JXZ62" s="763">
        <f>'Detailed Budget'!JYL72</f>
        <v>0</v>
      </c>
      <c r="JYA62" s="763">
        <f>'Detailed Budget'!JYM72</f>
        <v>0</v>
      </c>
      <c r="JYB62" s="763">
        <f>'Detailed Budget'!JYN72</f>
        <v>0</v>
      </c>
      <c r="JYC62" s="763">
        <f>'Detailed Budget'!JYO72</f>
        <v>0</v>
      </c>
      <c r="JYD62" s="763">
        <f>'Detailed Budget'!JYP72</f>
        <v>0</v>
      </c>
      <c r="JYE62" s="763">
        <f>'Detailed Budget'!JYQ72</f>
        <v>0</v>
      </c>
      <c r="JYF62" s="763">
        <f>'Detailed Budget'!JYR72</f>
        <v>0</v>
      </c>
      <c r="JYG62" s="763">
        <f>'Detailed Budget'!JYS72</f>
        <v>0</v>
      </c>
      <c r="JYH62" s="763">
        <f>'Detailed Budget'!JYT72</f>
        <v>0</v>
      </c>
      <c r="JYI62" s="763">
        <f>'Detailed Budget'!JYU72</f>
        <v>0</v>
      </c>
      <c r="JYJ62" s="763">
        <f>'Detailed Budget'!JYV72</f>
        <v>0</v>
      </c>
      <c r="JYK62" s="763">
        <f>'Detailed Budget'!JYW72</f>
        <v>0</v>
      </c>
      <c r="JYL62" s="763">
        <f>'Detailed Budget'!JYX72</f>
        <v>0</v>
      </c>
      <c r="JYM62" s="763">
        <f>'Detailed Budget'!JYY72</f>
        <v>0</v>
      </c>
      <c r="JYN62" s="763">
        <f>'Detailed Budget'!JYZ72</f>
        <v>0</v>
      </c>
      <c r="JYO62" s="763">
        <f>'Detailed Budget'!JZA72</f>
        <v>0</v>
      </c>
      <c r="JYP62" s="763">
        <f>'Detailed Budget'!JZB72</f>
        <v>0</v>
      </c>
      <c r="JYQ62" s="763">
        <f>'Detailed Budget'!JZC72</f>
        <v>0</v>
      </c>
      <c r="JYR62" s="763">
        <f>'Detailed Budget'!JZD72</f>
        <v>0</v>
      </c>
      <c r="JYS62" s="763">
        <f>'Detailed Budget'!JZE72</f>
        <v>0</v>
      </c>
      <c r="JYT62" s="763">
        <f>'Detailed Budget'!JZF72</f>
        <v>0</v>
      </c>
      <c r="JYU62" s="763">
        <f>'Detailed Budget'!JZG72</f>
        <v>0</v>
      </c>
      <c r="JYV62" s="763">
        <f>'Detailed Budget'!JZH72</f>
        <v>0</v>
      </c>
      <c r="JYW62" s="763">
        <f>'Detailed Budget'!JZI72</f>
        <v>0</v>
      </c>
      <c r="JYX62" s="763">
        <f>'Detailed Budget'!JZJ72</f>
        <v>0</v>
      </c>
      <c r="JYY62" s="763">
        <f>'Detailed Budget'!JZK72</f>
        <v>0</v>
      </c>
      <c r="JYZ62" s="763">
        <f>'Detailed Budget'!JZL72</f>
        <v>0</v>
      </c>
      <c r="JZA62" s="763">
        <f>'Detailed Budget'!JZM72</f>
        <v>0</v>
      </c>
      <c r="JZB62" s="763">
        <f>'Detailed Budget'!JZN72</f>
        <v>0</v>
      </c>
      <c r="JZC62" s="763">
        <f>'Detailed Budget'!JZO72</f>
        <v>0</v>
      </c>
      <c r="JZD62" s="763">
        <f>'Detailed Budget'!JZP72</f>
        <v>0</v>
      </c>
      <c r="JZE62" s="763">
        <f>'Detailed Budget'!JZQ72</f>
        <v>0</v>
      </c>
      <c r="JZF62" s="763">
        <f>'Detailed Budget'!JZR72</f>
        <v>0</v>
      </c>
      <c r="JZG62" s="763">
        <f>'Detailed Budget'!JZS72</f>
        <v>0</v>
      </c>
      <c r="JZH62" s="763">
        <f>'Detailed Budget'!JZT72</f>
        <v>0</v>
      </c>
      <c r="JZI62" s="763">
        <f>'Detailed Budget'!JZU72</f>
        <v>0</v>
      </c>
      <c r="JZJ62" s="763">
        <f>'Detailed Budget'!JZV72</f>
        <v>0</v>
      </c>
      <c r="JZK62" s="763">
        <f>'Detailed Budget'!JZW72</f>
        <v>0</v>
      </c>
      <c r="JZL62" s="763">
        <f>'Detailed Budget'!JZX72</f>
        <v>0</v>
      </c>
      <c r="JZM62" s="763">
        <f>'Detailed Budget'!JZY72</f>
        <v>0</v>
      </c>
      <c r="JZN62" s="763">
        <f>'Detailed Budget'!JZZ72</f>
        <v>0</v>
      </c>
      <c r="JZO62" s="763">
        <f>'Detailed Budget'!KAA72</f>
        <v>0</v>
      </c>
      <c r="JZP62" s="763">
        <f>'Detailed Budget'!KAB72</f>
        <v>0</v>
      </c>
      <c r="JZQ62" s="763">
        <f>'Detailed Budget'!KAC72</f>
        <v>0</v>
      </c>
      <c r="JZR62" s="763">
        <f>'Detailed Budget'!KAD72</f>
        <v>0</v>
      </c>
      <c r="JZS62" s="763">
        <f>'Detailed Budget'!KAE72</f>
        <v>0</v>
      </c>
      <c r="JZT62" s="763">
        <f>'Detailed Budget'!KAF72</f>
        <v>0</v>
      </c>
      <c r="JZU62" s="763">
        <f>'Detailed Budget'!KAG72</f>
        <v>0</v>
      </c>
      <c r="JZV62" s="763">
        <f>'Detailed Budget'!KAH72</f>
        <v>0</v>
      </c>
      <c r="JZW62" s="763">
        <f>'Detailed Budget'!KAI72</f>
        <v>0</v>
      </c>
      <c r="JZX62" s="763">
        <f>'Detailed Budget'!KAJ72</f>
        <v>0</v>
      </c>
      <c r="JZY62" s="763">
        <f>'Detailed Budget'!KAK72</f>
        <v>0</v>
      </c>
      <c r="JZZ62" s="763">
        <f>'Detailed Budget'!KAL72</f>
        <v>0</v>
      </c>
      <c r="KAA62" s="763">
        <f>'Detailed Budget'!KAM72</f>
        <v>0</v>
      </c>
      <c r="KAB62" s="763">
        <f>'Detailed Budget'!KAN72</f>
        <v>0</v>
      </c>
      <c r="KAC62" s="763">
        <f>'Detailed Budget'!KAO72</f>
        <v>0</v>
      </c>
      <c r="KAD62" s="763">
        <f>'Detailed Budget'!KAP72</f>
        <v>0</v>
      </c>
      <c r="KAE62" s="763">
        <f>'Detailed Budget'!KAQ72</f>
        <v>0</v>
      </c>
      <c r="KAF62" s="763">
        <f>'Detailed Budget'!KAR72</f>
        <v>0</v>
      </c>
      <c r="KAG62" s="763">
        <f>'Detailed Budget'!KAS72</f>
        <v>0</v>
      </c>
      <c r="KAH62" s="763">
        <f>'Detailed Budget'!KAT72</f>
        <v>0</v>
      </c>
      <c r="KAI62" s="763">
        <f>'Detailed Budget'!KAU72</f>
        <v>0</v>
      </c>
      <c r="KAJ62" s="763">
        <f>'Detailed Budget'!KAV72</f>
        <v>0</v>
      </c>
      <c r="KAK62" s="763">
        <f>'Detailed Budget'!KAW72</f>
        <v>0</v>
      </c>
      <c r="KAL62" s="763">
        <f>'Detailed Budget'!KAX72</f>
        <v>0</v>
      </c>
      <c r="KAM62" s="763">
        <f>'Detailed Budget'!KAY72</f>
        <v>0</v>
      </c>
      <c r="KAN62" s="763">
        <f>'Detailed Budget'!KAZ72</f>
        <v>0</v>
      </c>
      <c r="KAO62" s="763">
        <f>'Detailed Budget'!KBA72</f>
        <v>0</v>
      </c>
      <c r="KAP62" s="763">
        <f>'Detailed Budget'!KBB72</f>
        <v>0</v>
      </c>
      <c r="KAQ62" s="763">
        <f>'Detailed Budget'!KBC72</f>
        <v>0</v>
      </c>
      <c r="KAR62" s="763">
        <f>'Detailed Budget'!KBD72</f>
        <v>0</v>
      </c>
      <c r="KAS62" s="763">
        <f>'Detailed Budget'!KBE72</f>
        <v>0</v>
      </c>
      <c r="KAT62" s="763">
        <f>'Detailed Budget'!KBF72</f>
        <v>0</v>
      </c>
      <c r="KAU62" s="763">
        <f>'Detailed Budget'!KBG72</f>
        <v>0</v>
      </c>
      <c r="KAV62" s="763">
        <f>'Detailed Budget'!KBH72</f>
        <v>0</v>
      </c>
      <c r="KAW62" s="763">
        <f>'Detailed Budget'!KBI72</f>
        <v>0</v>
      </c>
      <c r="KAX62" s="763">
        <f>'Detailed Budget'!KBJ72</f>
        <v>0</v>
      </c>
      <c r="KAY62" s="763">
        <f>'Detailed Budget'!KBK72</f>
        <v>0</v>
      </c>
      <c r="KAZ62" s="763">
        <f>'Detailed Budget'!KBL72</f>
        <v>0</v>
      </c>
      <c r="KBA62" s="763">
        <f>'Detailed Budget'!KBM72</f>
        <v>0</v>
      </c>
      <c r="KBB62" s="763">
        <f>'Detailed Budget'!KBN72</f>
        <v>0</v>
      </c>
      <c r="KBC62" s="763">
        <f>'Detailed Budget'!KBO72</f>
        <v>0</v>
      </c>
      <c r="KBD62" s="763">
        <f>'Detailed Budget'!KBP72</f>
        <v>0</v>
      </c>
      <c r="KBE62" s="763">
        <f>'Detailed Budget'!KBQ72</f>
        <v>0</v>
      </c>
      <c r="KBF62" s="763">
        <f>'Detailed Budget'!KBR72</f>
        <v>0</v>
      </c>
      <c r="KBG62" s="763">
        <f>'Detailed Budget'!KBS72</f>
        <v>0</v>
      </c>
      <c r="KBH62" s="763">
        <f>'Detailed Budget'!KBT72</f>
        <v>0</v>
      </c>
      <c r="KBI62" s="763">
        <f>'Detailed Budget'!KBU72</f>
        <v>0</v>
      </c>
      <c r="KBJ62" s="763">
        <f>'Detailed Budget'!KBV72</f>
        <v>0</v>
      </c>
      <c r="KBK62" s="763">
        <f>'Detailed Budget'!KBW72</f>
        <v>0</v>
      </c>
      <c r="KBL62" s="763">
        <f>'Detailed Budget'!KBX72</f>
        <v>0</v>
      </c>
      <c r="KBM62" s="763">
        <f>'Detailed Budget'!KBY72</f>
        <v>0</v>
      </c>
      <c r="KBN62" s="763">
        <f>'Detailed Budget'!KBZ72</f>
        <v>0</v>
      </c>
      <c r="KBO62" s="763">
        <f>'Detailed Budget'!KCA72</f>
        <v>0</v>
      </c>
      <c r="KBP62" s="763">
        <f>'Detailed Budget'!KCB72</f>
        <v>0</v>
      </c>
      <c r="KBQ62" s="763">
        <f>'Detailed Budget'!KCC72</f>
        <v>0</v>
      </c>
      <c r="KBR62" s="763">
        <f>'Detailed Budget'!KCD72</f>
        <v>0</v>
      </c>
      <c r="KBS62" s="763">
        <f>'Detailed Budget'!KCE72</f>
        <v>0</v>
      </c>
      <c r="KBT62" s="763">
        <f>'Detailed Budget'!KCF72</f>
        <v>0</v>
      </c>
      <c r="KBU62" s="763">
        <f>'Detailed Budget'!KCG72</f>
        <v>0</v>
      </c>
      <c r="KBV62" s="763">
        <f>'Detailed Budget'!KCH72</f>
        <v>0</v>
      </c>
      <c r="KBW62" s="763">
        <f>'Detailed Budget'!KCI72</f>
        <v>0</v>
      </c>
      <c r="KBX62" s="763">
        <f>'Detailed Budget'!KCJ72</f>
        <v>0</v>
      </c>
      <c r="KBY62" s="763">
        <f>'Detailed Budget'!KCK72</f>
        <v>0</v>
      </c>
      <c r="KBZ62" s="763">
        <f>'Detailed Budget'!KCL72</f>
        <v>0</v>
      </c>
      <c r="KCA62" s="763">
        <f>'Detailed Budget'!KCM72</f>
        <v>0</v>
      </c>
      <c r="KCB62" s="763">
        <f>'Detailed Budget'!KCN72</f>
        <v>0</v>
      </c>
      <c r="KCC62" s="763">
        <f>'Detailed Budget'!KCO72</f>
        <v>0</v>
      </c>
      <c r="KCD62" s="763">
        <f>'Detailed Budget'!KCP72</f>
        <v>0</v>
      </c>
      <c r="KCE62" s="763">
        <f>'Detailed Budget'!KCQ72</f>
        <v>0</v>
      </c>
      <c r="KCF62" s="763">
        <f>'Detailed Budget'!KCR72</f>
        <v>0</v>
      </c>
      <c r="KCG62" s="763">
        <f>'Detailed Budget'!KCS72</f>
        <v>0</v>
      </c>
      <c r="KCH62" s="763">
        <f>'Detailed Budget'!KCT72</f>
        <v>0</v>
      </c>
      <c r="KCI62" s="763">
        <f>'Detailed Budget'!KCU72</f>
        <v>0</v>
      </c>
      <c r="KCJ62" s="763">
        <f>'Detailed Budget'!KCV72</f>
        <v>0</v>
      </c>
      <c r="KCK62" s="763">
        <f>'Detailed Budget'!KCW72</f>
        <v>0</v>
      </c>
      <c r="KCL62" s="763">
        <f>'Detailed Budget'!KCX72</f>
        <v>0</v>
      </c>
      <c r="KCM62" s="763">
        <f>'Detailed Budget'!KCY72</f>
        <v>0</v>
      </c>
      <c r="KCN62" s="763">
        <f>'Detailed Budget'!KCZ72</f>
        <v>0</v>
      </c>
      <c r="KCO62" s="763">
        <f>'Detailed Budget'!KDA72</f>
        <v>0</v>
      </c>
      <c r="KCP62" s="763">
        <f>'Detailed Budget'!KDB72</f>
        <v>0</v>
      </c>
      <c r="KCQ62" s="763">
        <f>'Detailed Budget'!KDC72</f>
        <v>0</v>
      </c>
      <c r="KCR62" s="763">
        <f>'Detailed Budget'!KDD72</f>
        <v>0</v>
      </c>
      <c r="KCS62" s="763">
        <f>'Detailed Budget'!KDE72</f>
        <v>0</v>
      </c>
      <c r="KCT62" s="763">
        <f>'Detailed Budget'!KDF72</f>
        <v>0</v>
      </c>
      <c r="KCU62" s="763">
        <f>'Detailed Budget'!KDG72</f>
        <v>0</v>
      </c>
      <c r="KCV62" s="763">
        <f>'Detailed Budget'!KDH72</f>
        <v>0</v>
      </c>
      <c r="KCW62" s="763">
        <f>'Detailed Budget'!KDI72</f>
        <v>0</v>
      </c>
      <c r="KCX62" s="763">
        <f>'Detailed Budget'!KDJ72</f>
        <v>0</v>
      </c>
      <c r="KCY62" s="763">
        <f>'Detailed Budget'!KDK72</f>
        <v>0</v>
      </c>
      <c r="KCZ62" s="763">
        <f>'Detailed Budget'!KDL72</f>
        <v>0</v>
      </c>
      <c r="KDA62" s="763">
        <f>'Detailed Budget'!KDM72</f>
        <v>0</v>
      </c>
      <c r="KDB62" s="763">
        <f>'Detailed Budget'!KDN72</f>
        <v>0</v>
      </c>
      <c r="KDC62" s="763">
        <f>'Detailed Budget'!KDO72</f>
        <v>0</v>
      </c>
      <c r="KDD62" s="763">
        <f>'Detailed Budget'!KDP72</f>
        <v>0</v>
      </c>
      <c r="KDE62" s="763">
        <f>'Detailed Budget'!KDQ72</f>
        <v>0</v>
      </c>
      <c r="KDF62" s="763">
        <f>'Detailed Budget'!KDR72</f>
        <v>0</v>
      </c>
      <c r="KDG62" s="763">
        <f>'Detailed Budget'!KDS72</f>
        <v>0</v>
      </c>
      <c r="KDH62" s="763">
        <f>'Detailed Budget'!KDT72</f>
        <v>0</v>
      </c>
      <c r="KDI62" s="763">
        <f>'Detailed Budget'!KDU72</f>
        <v>0</v>
      </c>
      <c r="KDJ62" s="763">
        <f>'Detailed Budget'!KDV72</f>
        <v>0</v>
      </c>
      <c r="KDK62" s="763">
        <f>'Detailed Budget'!KDW72</f>
        <v>0</v>
      </c>
      <c r="KDL62" s="763">
        <f>'Detailed Budget'!KDX72</f>
        <v>0</v>
      </c>
      <c r="KDM62" s="763">
        <f>'Detailed Budget'!KDY72</f>
        <v>0</v>
      </c>
      <c r="KDN62" s="763">
        <f>'Detailed Budget'!KDZ72</f>
        <v>0</v>
      </c>
      <c r="KDO62" s="763">
        <f>'Detailed Budget'!KEA72</f>
        <v>0</v>
      </c>
      <c r="KDP62" s="763">
        <f>'Detailed Budget'!KEB72</f>
        <v>0</v>
      </c>
      <c r="KDQ62" s="763">
        <f>'Detailed Budget'!KEC72</f>
        <v>0</v>
      </c>
      <c r="KDR62" s="763">
        <f>'Detailed Budget'!KED72</f>
        <v>0</v>
      </c>
      <c r="KDS62" s="763">
        <f>'Detailed Budget'!KEE72</f>
        <v>0</v>
      </c>
      <c r="KDT62" s="763">
        <f>'Detailed Budget'!KEF72</f>
        <v>0</v>
      </c>
      <c r="KDU62" s="763">
        <f>'Detailed Budget'!KEG72</f>
        <v>0</v>
      </c>
      <c r="KDV62" s="763">
        <f>'Detailed Budget'!KEH72</f>
        <v>0</v>
      </c>
      <c r="KDW62" s="763">
        <f>'Detailed Budget'!KEI72</f>
        <v>0</v>
      </c>
      <c r="KDX62" s="763">
        <f>'Detailed Budget'!KEJ72</f>
        <v>0</v>
      </c>
      <c r="KDY62" s="763">
        <f>'Detailed Budget'!KEK72</f>
        <v>0</v>
      </c>
      <c r="KDZ62" s="763">
        <f>'Detailed Budget'!KEL72</f>
        <v>0</v>
      </c>
      <c r="KEA62" s="763">
        <f>'Detailed Budget'!KEM72</f>
        <v>0</v>
      </c>
      <c r="KEB62" s="763">
        <f>'Detailed Budget'!KEN72</f>
        <v>0</v>
      </c>
      <c r="KEC62" s="763">
        <f>'Detailed Budget'!KEO72</f>
        <v>0</v>
      </c>
      <c r="KED62" s="763">
        <f>'Detailed Budget'!KEP72</f>
        <v>0</v>
      </c>
      <c r="KEE62" s="763">
        <f>'Detailed Budget'!KEQ72</f>
        <v>0</v>
      </c>
      <c r="KEF62" s="763">
        <f>'Detailed Budget'!KER72</f>
        <v>0</v>
      </c>
      <c r="KEG62" s="763">
        <f>'Detailed Budget'!KES72</f>
        <v>0</v>
      </c>
      <c r="KEH62" s="763">
        <f>'Detailed Budget'!KET72</f>
        <v>0</v>
      </c>
      <c r="KEI62" s="763">
        <f>'Detailed Budget'!KEU72</f>
        <v>0</v>
      </c>
      <c r="KEJ62" s="763">
        <f>'Detailed Budget'!KEV72</f>
        <v>0</v>
      </c>
      <c r="KEK62" s="763">
        <f>'Detailed Budget'!KEW72</f>
        <v>0</v>
      </c>
      <c r="KEL62" s="763">
        <f>'Detailed Budget'!KEX72</f>
        <v>0</v>
      </c>
      <c r="KEM62" s="763">
        <f>'Detailed Budget'!KEY72</f>
        <v>0</v>
      </c>
      <c r="KEN62" s="763">
        <f>'Detailed Budget'!KEZ72</f>
        <v>0</v>
      </c>
      <c r="KEO62" s="763">
        <f>'Detailed Budget'!KFA72</f>
        <v>0</v>
      </c>
      <c r="KEP62" s="763">
        <f>'Detailed Budget'!KFB72</f>
        <v>0</v>
      </c>
      <c r="KEQ62" s="763">
        <f>'Detailed Budget'!KFC72</f>
        <v>0</v>
      </c>
      <c r="KER62" s="763">
        <f>'Detailed Budget'!KFD72</f>
        <v>0</v>
      </c>
      <c r="KES62" s="763">
        <f>'Detailed Budget'!KFE72</f>
        <v>0</v>
      </c>
      <c r="KET62" s="763">
        <f>'Detailed Budget'!KFF72</f>
        <v>0</v>
      </c>
      <c r="KEU62" s="763">
        <f>'Detailed Budget'!KFG72</f>
        <v>0</v>
      </c>
      <c r="KEV62" s="763">
        <f>'Detailed Budget'!KFH72</f>
        <v>0</v>
      </c>
      <c r="KEW62" s="763">
        <f>'Detailed Budget'!KFI72</f>
        <v>0</v>
      </c>
      <c r="KEX62" s="763">
        <f>'Detailed Budget'!KFJ72</f>
        <v>0</v>
      </c>
      <c r="KEY62" s="763">
        <f>'Detailed Budget'!KFK72</f>
        <v>0</v>
      </c>
      <c r="KEZ62" s="763">
        <f>'Detailed Budget'!KFL72</f>
        <v>0</v>
      </c>
      <c r="KFA62" s="763">
        <f>'Detailed Budget'!KFM72</f>
        <v>0</v>
      </c>
      <c r="KFB62" s="763">
        <f>'Detailed Budget'!KFN72</f>
        <v>0</v>
      </c>
      <c r="KFC62" s="763">
        <f>'Detailed Budget'!KFO72</f>
        <v>0</v>
      </c>
      <c r="KFD62" s="763">
        <f>'Detailed Budget'!KFP72</f>
        <v>0</v>
      </c>
      <c r="KFE62" s="763">
        <f>'Detailed Budget'!KFQ72</f>
        <v>0</v>
      </c>
      <c r="KFF62" s="763">
        <f>'Detailed Budget'!KFR72</f>
        <v>0</v>
      </c>
      <c r="KFG62" s="763">
        <f>'Detailed Budget'!KFS72</f>
        <v>0</v>
      </c>
      <c r="KFH62" s="763">
        <f>'Detailed Budget'!KFT72</f>
        <v>0</v>
      </c>
      <c r="KFI62" s="763">
        <f>'Detailed Budget'!KFU72</f>
        <v>0</v>
      </c>
      <c r="KFJ62" s="763">
        <f>'Detailed Budget'!KFV72</f>
        <v>0</v>
      </c>
      <c r="KFK62" s="763">
        <f>'Detailed Budget'!KFW72</f>
        <v>0</v>
      </c>
      <c r="KFL62" s="763">
        <f>'Detailed Budget'!KFX72</f>
        <v>0</v>
      </c>
      <c r="KFM62" s="763">
        <f>'Detailed Budget'!KFY72</f>
        <v>0</v>
      </c>
      <c r="KFN62" s="763">
        <f>'Detailed Budget'!KFZ72</f>
        <v>0</v>
      </c>
      <c r="KFO62" s="763">
        <f>'Detailed Budget'!KGA72</f>
        <v>0</v>
      </c>
      <c r="KFP62" s="763">
        <f>'Detailed Budget'!KGB72</f>
        <v>0</v>
      </c>
      <c r="KFQ62" s="763">
        <f>'Detailed Budget'!KGC72</f>
        <v>0</v>
      </c>
      <c r="KFR62" s="763">
        <f>'Detailed Budget'!KGD72</f>
        <v>0</v>
      </c>
      <c r="KFS62" s="763">
        <f>'Detailed Budget'!KGE72</f>
        <v>0</v>
      </c>
      <c r="KFT62" s="763">
        <f>'Detailed Budget'!KGF72</f>
        <v>0</v>
      </c>
      <c r="KFU62" s="763">
        <f>'Detailed Budget'!KGG72</f>
        <v>0</v>
      </c>
      <c r="KFV62" s="763">
        <f>'Detailed Budget'!KGH72</f>
        <v>0</v>
      </c>
      <c r="KFW62" s="763">
        <f>'Detailed Budget'!KGI72</f>
        <v>0</v>
      </c>
      <c r="KFX62" s="763">
        <f>'Detailed Budget'!KGJ72</f>
        <v>0</v>
      </c>
      <c r="KFY62" s="763">
        <f>'Detailed Budget'!KGK72</f>
        <v>0</v>
      </c>
      <c r="KFZ62" s="763">
        <f>'Detailed Budget'!KGL72</f>
        <v>0</v>
      </c>
      <c r="KGA62" s="763">
        <f>'Detailed Budget'!KGM72</f>
        <v>0</v>
      </c>
      <c r="KGB62" s="763">
        <f>'Detailed Budget'!KGN72</f>
        <v>0</v>
      </c>
      <c r="KGC62" s="763">
        <f>'Detailed Budget'!KGO72</f>
        <v>0</v>
      </c>
      <c r="KGD62" s="763">
        <f>'Detailed Budget'!KGP72</f>
        <v>0</v>
      </c>
      <c r="KGE62" s="763">
        <f>'Detailed Budget'!KGQ72</f>
        <v>0</v>
      </c>
      <c r="KGF62" s="763">
        <f>'Detailed Budget'!KGR72</f>
        <v>0</v>
      </c>
      <c r="KGG62" s="763">
        <f>'Detailed Budget'!KGS72</f>
        <v>0</v>
      </c>
      <c r="KGH62" s="763">
        <f>'Detailed Budget'!KGT72</f>
        <v>0</v>
      </c>
      <c r="KGI62" s="763">
        <f>'Detailed Budget'!KGU72</f>
        <v>0</v>
      </c>
      <c r="KGJ62" s="763">
        <f>'Detailed Budget'!KGV72</f>
        <v>0</v>
      </c>
      <c r="KGK62" s="763">
        <f>'Detailed Budget'!KGW72</f>
        <v>0</v>
      </c>
      <c r="KGL62" s="763">
        <f>'Detailed Budget'!KGX72</f>
        <v>0</v>
      </c>
      <c r="KGM62" s="763">
        <f>'Detailed Budget'!KGY72</f>
        <v>0</v>
      </c>
      <c r="KGN62" s="763">
        <f>'Detailed Budget'!KGZ72</f>
        <v>0</v>
      </c>
      <c r="KGO62" s="763">
        <f>'Detailed Budget'!KHA72</f>
        <v>0</v>
      </c>
      <c r="KGP62" s="763">
        <f>'Detailed Budget'!KHB72</f>
        <v>0</v>
      </c>
      <c r="KGQ62" s="763">
        <f>'Detailed Budget'!KHC72</f>
        <v>0</v>
      </c>
      <c r="KGR62" s="763">
        <f>'Detailed Budget'!KHD72</f>
        <v>0</v>
      </c>
      <c r="KGS62" s="763">
        <f>'Detailed Budget'!KHE72</f>
        <v>0</v>
      </c>
      <c r="KGT62" s="763">
        <f>'Detailed Budget'!KHF72</f>
        <v>0</v>
      </c>
      <c r="KGU62" s="763">
        <f>'Detailed Budget'!KHG72</f>
        <v>0</v>
      </c>
      <c r="KGV62" s="763">
        <f>'Detailed Budget'!KHH72</f>
        <v>0</v>
      </c>
      <c r="KGW62" s="763">
        <f>'Detailed Budget'!KHI72</f>
        <v>0</v>
      </c>
      <c r="KGX62" s="763">
        <f>'Detailed Budget'!KHJ72</f>
        <v>0</v>
      </c>
      <c r="KGY62" s="763">
        <f>'Detailed Budget'!KHK72</f>
        <v>0</v>
      </c>
      <c r="KGZ62" s="763">
        <f>'Detailed Budget'!KHL72</f>
        <v>0</v>
      </c>
      <c r="KHA62" s="763">
        <f>'Detailed Budget'!KHM72</f>
        <v>0</v>
      </c>
      <c r="KHB62" s="763">
        <f>'Detailed Budget'!KHN72</f>
        <v>0</v>
      </c>
      <c r="KHC62" s="763">
        <f>'Detailed Budget'!KHO72</f>
        <v>0</v>
      </c>
      <c r="KHD62" s="763">
        <f>'Detailed Budget'!KHP72</f>
        <v>0</v>
      </c>
      <c r="KHE62" s="763">
        <f>'Detailed Budget'!KHQ72</f>
        <v>0</v>
      </c>
      <c r="KHF62" s="763">
        <f>'Detailed Budget'!KHR72</f>
        <v>0</v>
      </c>
      <c r="KHG62" s="763">
        <f>'Detailed Budget'!KHS72</f>
        <v>0</v>
      </c>
      <c r="KHH62" s="763">
        <f>'Detailed Budget'!KHT72</f>
        <v>0</v>
      </c>
      <c r="KHI62" s="763">
        <f>'Detailed Budget'!KHU72</f>
        <v>0</v>
      </c>
      <c r="KHJ62" s="763">
        <f>'Detailed Budget'!KHV72</f>
        <v>0</v>
      </c>
      <c r="KHK62" s="763">
        <f>'Detailed Budget'!KHW72</f>
        <v>0</v>
      </c>
      <c r="KHL62" s="763">
        <f>'Detailed Budget'!KHX72</f>
        <v>0</v>
      </c>
      <c r="KHM62" s="763">
        <f>'Detailed Budget'!KHY72</f>
        <v>0</v>
      </c>
      <c r="KHN62" s="763">
        <f>'Detailed Budget'!KHZ72</f>
        <v>0</v>
      </c>
      <c r="KHO62" s="763">
        <f>'Detailed Budget'!KIA72</f>
        <v>0</v>
      </c>
      <c r="KHP62" s="763">
        <f>'Detailed Budget'!KIB72</f>
        <v>0</v>
      </c>
      <c r="KHQ62" s="763">
        <f>'Detailed Budget'!KIC72</f>
        <v>0</v>
      </c>
      <c r="KHR62" s="763">
        <f>'Detailed Budget'!KID72</f>
        <v>0</v>
      </c>
      <c r="KHS62" s="763">
        <f>'Detailed Budget'!KIE72</f>
        <v>0</v>
      </c>
      <c r="KHT62" s="763">
        <f>'Detailed Budget'!KIF72</f>
        <v>0</v>
      </c>
      <c r="KHU62" s="763">
        <f>'Detailed Budget'!KIG72</f>
        <v>0</v>
      </c>
      <c r="KHV62" s="763">
        <f>'Detailed Budget'!KIH72</f>
        <v>0</v>
      </c>
      <c r="KHW62" s="763">
        <f>'Detailed Budget'!KII72</f>
        <v>0</v>
      </c>
      <c r="KHX62" s="763">
        <f>'Detailed Budget'!KIJ72</f>
        <v>0</v>
      </c>
      <c r="KHY62" s="763">
        <f>'Detailed Budget'!KIK72</f>
        <v>0</v>
      </c>
      <c r="KHZ62" s="763">
        <f>'Detailed Budget'!KIL72</f>
        <v>0</v>
      </c>
      <c r="KIA62" s="763">
        <f>'Detailed Budget'!KIM72</f>
        <v>0</v>
      </c>
      <c r="KIB62" s="763">
        <f>'Detailed Budget'!KIN72</f>
        <v>0</v>
      </c>
      <c r="KIC62" s="763">
        <f>'Detailed Budget'!KIO72</f>
        <v>0</v>
      </c>
      <c r="KID62" s="763">
        <f>'Detailed Budget'!KIP72</f>
        <v>0</v>
      </c>
      <c r="KIE62" s="763">
        <f>'Detailed Budget'!KIQ72</f>
        <v>0</v>
      </c>
      <c r="KIF62" s="763">
        <f>'Detailed Budget'!KIR72</f>
        <v>0</v>
      </c>
      <c r="KIG62" s="763">
        <f>'Detailed Budget'!KIS72</f>
        <v>0</v>
      </c>
      <c r="KIH62" s="763">
        <f>'Detailed Budget'!KIT72</f>
        <v>0</v>
      </c>
      <c r="KII62" s="763">
        <f>'Detailed Budget'!KIU72</f>
        <v>0</v>
      </c>
      <c r="KIJ62" s="763">
        <f>'Detailed Budget'!KIV72</f>
        <v>0</v>
      </c>
      <c r="KIK62" s="763">
        <f>'Detailed Budget'!KIW72</f>
        <v>0</v>
      </c>
      <c r="KIL62" s="763">
        <f>'Detailed Budget'!KIX72</f>
        <v>0</v>
      </c>
      <c r="KIM62" s="763">
        <f>'Detailed Budget'!KIY72</f>
        <v>0</v>
      </c>
      <c r="KIN62" s="763">
        <f>'Detailed Budget'!KIZ72</f>
        <v>0</v>
      </c>
      <c r="KIO62" s="763">
        <f>'Detailed Budget'!KJA72</f>
        <v>0</v>
      </c>
      <c r="KIP62" s="763">
        <f>'Detailed Budget'!KJB72</f>
        <v>0</v>
      </c>
      <c r="KIQ62" s="763">
        <f>'Detailed Budget'!KJC72</f>
        <v>0</v>
      </c>
      <c r="KIR62" s="763">
        <f>'Detailed Budget'!KJD72</f>
        <v>0</v>
      </c>
      <c r="KIS62" s="763">
        <f>'Detailed Budget'!KJE72</f>
        <v>0</v>
      </c>
      <c r="KIT62" s="763">
        <f>'Detailed Budget'!KJF72</f>
        <v>0</v>
      </c>
      <c r="KIU62" s="763">
        <f>'Detailed Budget'!KJG72</f>
        <v>0</v>
      </c>
      <c r="KIV62" s="763">
        <f>'Detailed Budget'!KJH72</f>
        <v>0</v>
      </c>
      <c r="KIW62" s="763">
        <f>'Detailed Budget'!KJI72</f>
        <v>0</v>
      </c>
      <c r="KIX62" s="763">
        <f>'Detailed Budget'!KJJ72</f>
        <v>0</v>
      </c>
      <c r="KIY62" s="763">
        <f>'Detailed Budget'!KJK72</f>
        <v>0</v>
      </c>
      <c r="KIZ62" s="763">
        <f>'Detailed Budget'!KJL72</f>
        <v>0</v>
      </c>
      <c r="KJA62" s="763">
        <f>'Detailed Budget'!KJM72</f>
        <v>0</v>
      </c>
      <c r="KJB62" s="763">
        <f>'Detailed Budget'!KJN72</f>
        <v>0</v>
      </c>
      <c r="KJC62" s="763">
        <f>'Detailed Budget'!KJO72</f>
        <v>0</v>
      </c>
      <c r="KJD62" s="763">
        <f>'Detailed Budget'!KJP72</f>
        <v>0</v>
      </c>
      <c r="KJE62" s="763">
        <f>'Detailed Budget'!KJQ72</f>
        <v>0</v>
      </c>
      <c r="KJF62" s="763">
        <f>'Detailed Budget'!KJR72</f>
        <v>0</v>
      </c>
      <c r="KJG62" s="763">
        <f>'Detailed Budget'!KJS72</f>
        <v>0</v>
      </c>
      <c r="KJH62" s="763">
        <f>'Detailed Budget'!KJT72</f>
        <v>0</v>
      </c>
      <c r="KJI62" s="763">
        <f>'Detailed Budget'!KJU72</f>
        <v>0</v>
      </c>
      <c r="KJJ62" s="763">
        <f>'Detailed Budget'!KJV72</f>
        <v>0</v>
      </c>
      <c r="KJK62" s="763">
        <f>'Detailed Budget'!KJW72</f>
        <v>0</v>
      </c>
      <c r="KJL62" s="763">
        <f>'Detailed Budget'!KJX72</f>
        <v>0</v>
      </c>
      <c r="KJM62" s="763">
        <f>'Detailed Budget'!KJY72</f>
        <v>0</v>
      </c>
      <c r="KJN62" s="763">
        <f>'Detailed Budget'!KJZ72</f>
        <v>0</v>
      </c>
      <c r="KJO62" s="763">
        <f>'Detailed Budget'!KKA72</f>
        <v>0</v>
      </c>
      <c r="KJP62" s="763">
        <f>'Detailed Budget'!KKB72</f>
        <v>0</v>
      </c>
      <c r="KJQ62" s="763">
        <f>'Detailed Budget'!KKC72</f>
        <v>0</v>
      </c>
      <c r="KJR62" s="763">
        <f>'Detailed Budget'!KKD72</f>
        <v>0</v>
      </c>
      <c r="KJS62" s="763">
        <f>'Detailed Budget'!KKE72</f>
        <v>0</v>
      </c>
      <c r="KJT62" s="763">
        <f>'Detailed Budget'!KKF72</f>
        <v>0</v>
      </c>
      <c r="KJU62" s="763">
        <f>'Detailed Budget'!KKG72</f>
        <v>0</v>
      </c>
      <c r="KJV62" s="763">
        <f>'Detailed Budget'!KKH72</f>
        <v>0</v>
      </c>
      <c r="KJW62" s="763">
        <f>'Detailed Budget'!KKI72</f>
        <v>0</v>
      </c>
      <c r="KJX62" s="763">
        <f>'Detailed Budget'!KKJ72</f>
        <v>0</v>
      </c>
      <c r="KJY62" s="763">
        <f>'Detailed Budget'!KKK72</f>
        <v>0</v>
      </c>
      <c r="KJZ62" s="763">
        <f>'Detailed Budget'!KKL72</f>
        <v>0</v>
      </c>
      <c r="KKA62" s="763">
        <f>'Detailed Budget'!KKM72</f>
        <v>0</v>
      </c>
      <c r="KKB62" s="763">
        <f>'Detailed Budget'!KKN72</f>
        <v>0</v>
      </c>
      <c r="KKC62" s="763">
        <f>'Detailed Budget'!KKO72</f>
        <v>0</v>
      </c>
      <c r="KKD62" s="763">
        <f>'Detailed Budget'!KKP72</f>
        <v>0</v>
      </c>
      <c r="KKE62" s="763">
        <f>'Detailed Budget'!KKQ72</f>
        <v>0</v>
      </c>
      <c r="KKF62" s="763">
        <f>'Detailed Budget'!KKR72</f>
        <v>0</v>
      </c>
      <c r="KKG62" s="763">
        <f>'Detailed Budget'!KKS72</f>
        <v>0</v>
      </c>
      <c r="KKH62" s="763">
        <f>'Detailed Budget'!KKT72</f>
        <v>0</v>
      </c>
      <c r="KKI62" s="763">
        <f>'Detailed Budget'!KKU72</f>
        <v>0</v>
      </c>
      <c r="KKJ62" s="763">
        <f>'Detailed Budget'!KKV72</f>
        <v>0</v>
      </c>
      <c r="KKK62" s="763">
        <f>'Detailed Budget'!KKW72</f>
        <v>0</v>
      </c>
      <c r="KKL62" s="763">
        <f>'Detailed Budget'!KKX72</f>
        <v>0</v>
      </c>
      <c r="KKM62" s="763">
        <f>'Detailed Budget'!KKY72</f>
        <v>0</v>
      </c>
      <c r="KKN62" s="763">
        <f>'Detailed Budget'!KKZ72</f>
        <v>0</v>
      </c>
      <c r="KKO62" s="763">
        <f>'Detailed Budget'!KLA72</f>
        <v>0</v>
      </c>
      <c r="KKP62" s="763">
        <f>'Detailed Budget'!KLB72</f>
        <v>0</v>
      </c>
      <c r="KKQ62" s="763">
        <f>'Detailed Budget'!KLC72</f>
        <v>0</v>
      </c>
      <c r="KKR62" s="763">
        <f>'Detailed Budget'!KLD72</f>
        <v>0</v>
      </c>
      <c r="KKS62" s="763">
        <f>'Detailed Budget'!KLE72</f>
        <v>0</v>
      </c>
      <c r="KKT62" s="763">
        <f>'Detailed Budget'!KLF72</f>
        <v>0</v>
      </c>
      <c r="KKU62" s="763">
        <f>'Detailed Budget'!KLG72</f>
        <v>0</v>
      </c>
      <c r="KKV62" s="763">
        <f>'Detailed Budget'!KLH72</f>
        <v>0</v>
      </c>
      <c r="KKW62" s="763">
        <f>'Detailed Budget'!KLI72</f>
        <v>0</v>
      </c>
      <c r="KKX62" s="763">
        <f>'Detailed Budget'!KLJ72</f>
        <v>0</v>
      </c>
      <c r="KKY62" s="763">
        <f>'Detailed Budget'!KLK72</f>
        <v>0</v>
      </c>
      <c r="KKZ62" s="763">
        <f>'Detailed Budget'!KLL72</f>
        <v>0</v>
      </c>
      <c r="KLA62" s="763">
        <f>'Detailed Budget'!KLM72</f>
        <v>0</v>
      </c>
      <c r="KLB62" s="763">
        <f>'Detailed Budget'!KLN72</f>
        <v>0</v>
      </c>
      <c r="KLC62" s="763">
        <f>'Detailed Budget'!KLO72</f>
        <v>0</v>
      </c>
      <c r="KLD62" s="763">
        <f>'Detailed Budget'!KLP72</f>
        <v>0</v>
      </c>
      <c r="KLE62" s="763">
        <f>'Detailed Budget'!KLQ72</f>
        <v>0</v>
      </c>
      <c r="KLF62" s="763">
        <f>'Detailed Budget'!KLR72</f>
        <v>0</v>
      </c>
      <c r="KLG62" s="763">
        <f>'Detailed Budget'!KLS72</f>
        <v>0</v>
      </c>
      <c r="KLH62" s="763">
        <f>'Detailed Budget'!KLT72</f>
        <v>0</v>
      </c>
      <c r="KLI62" s="763">
        <f>'Detailed Budget'!KLU72</f>
        <v>0</v>
      </c>
      <c r="KLJ62" s="763">
        <f>'Detailed Budget'!KLV72</f>
        <v>0</v>
      </c>
      <c r="KLK62" s="763">
        <f>'Detailed Budget'!KLW72</f>
        <v>0</v>
      </c>
      <c r="KLL62" s="763">
        <f>'Detailed Budget'!KLX72</f>
        <v>0</v>
      </c>
      <c r="KLM62" s="763">
        <f>'Detailed Budget'!KLY72</f>
        <v>0</v>
      </c>
      <c r="KLN62" s="763">
        <f>'Detailed Budget'!KLZ72</f>
        <v>0</v>
      </c>
      <c r="KLO62" s="763">
        <f>'Detailed Budget'!KMA72</f>
        <v>0</v>
      </c>
      <c r="KLP62" s="763">
        <f>'Detailed Budget'!KMB72</f>
        <v>0</v>
      </c>
      <c r="KLQ62" s="763">
        <f>'Detailed Budget'!KMC72</f>
        <v>0</v>
      </c>
      <c r="KLR62" s="763">
        <f>'Detailed Budget'!KMD72</f>
        <v>0</v>
      </c>
      <c r="KLS62" s="763">
        <f>'Detailed Budget'!KME72</f>
        <v>0</v>
      </c>
      <c r="KLT62" s="763">
        <f>'Detailed Budget'!KMF72</f>
        <v>0</v>
      </c>
      <c r="KLU62" s="763">
        <f>'Detailed Budget'!KMG72</f>
        <v>0</v>
      </c>
      <c r="KLV62" s="763">
        <f>'Detailed Budget'!KMH72</f>
        <v>0</v>
      </c>
      <c r="KLW62" s="763">
        <f>'Detailed Budget'!KMI72</f>
        <v>0</v>
      </c>
      <c r="KLX62" s="763">
        <f>'Detailed Budget'!KMJ72</f>
        <v>0</v>
      </c>
      <c r="KLY62" s="763">
        <f>'Detailed Budget'!KMK72</f>
        <v>0</v>
      </c>
      <c r="KLZ62" s="763">
        <f>'Detailed Budget'!KML72</f>
        <v>0</v>
      </c>
      <c r="KMA62" s="763">
        <f>'Detailed Budget'!KMM72</f>
        <v>0</v>
      </c>
      <c r="KMB62" s="763">
        <f>'Detailed Budget'!KMN72</f>
        <v>0</v>
      </c>
      <c r="KMC62" s="763">
        <f>'Detailed Budget'!KMO72</f>
        <v>0</v>
      </c>
      <c r="KMD62" s="763">
        <f>'Detailed Budget'!KMP72</f>
        <v>0</v>
      </c>
      <c r="KME62" s="763">
        <f>'Detailed Budget'!KMQ72</f>
        <v>0</v>
      </c>
      <c r="KMF62" s="763">
        <f>'Detailed Budget'!KMR72</f>
        <v>0</v>
      </c>
      <c r="KMG62" s="763">
        <f>'Detailed Budget'!KMS72</f>
        <v>0</v>
      </c>
      <c r="KMH62" s="763">
        <f>'Detailed Budget'!KMT72</f>
        <v>0</v>
      </c>
      <c r="KMI62" s="763">
        <f>'Detailed Budget'!KMU72</f>
        <v>0</v>
      </c>
      <c r="KMJ62" s="763">
        <f>'Detailed Budget'!KMV72</f>
        <v>0</v>
      </c>
      <c r="KMK62" s="763">
        <f>'Detailed Budget'!KMW72</f>
        <v>0</v>
      </c>
      <c r="KML62" s="763">
        <f>'Detailed Budget'!KMX72</f>
        <v>0</v>
      </c>
      <c r="KMM62" s="763">
        <f>'Detailed Budget'!KMY72</f>
        <v>0</v>
      </c>
      <c r="KMN62" s="763">
        <f>'Detailed Budget'!KMZ72</f>
        <v>0</v>
      </c>
      <c r="KMO62" s="763">
        <f>'Detailed Budget'!KNA72</f>
        <v>0</v>
      </c>
      <c r="KMP62" s="763">
        <f>'Detailed Budget'!KNB72</f>
        <v>0</v>
      </c>
      <c r="KMQ62" s="763">
        <f>'Detailed Budget'!KNC72</f>
        <v>0</v>
      </c>
      <c r="KMR62" s="763">
        <f>'Detailed Budget'!KND72</f>
        <v>0</v>
      </c>
      <c r="KMS62" s="763">
        <f>'Detailed Budget'!KNE72</f>
        <v>0</v>
      </c>
      <c r="KMT62" s="763">
        <f>'Detailed Budget'!KNF72</f>
        <v>0</v>
      </c>
      <c r="KMU62" s="763">
        <f>'Detailed Budget'!KNG72</f>
        <v>0</v>
      </c>
      <c r="KMV62" s="763">
        <f>'Detailed Budget'!KNH72</f>
        <v>0</v>
      </c>
      <c r="KMW62" s="763">
        <f>'Detailed Budget'!KNI72</f>
        <v>0</v>
      </c>
      <c r="KMX62" s="763">
        <f>'Detailed Budget'!KNJ72</f>
        <v>0</v>
      </c>
      <c r="KMY62" s="763">
        <f>'Detailed Budget'!KNK72</f>
        <v>0</v>
      </c>
      <c r="KMZ62" s="763">
        <f>'Detailed Budget'!KNL72</f>
        <v>0</v>
      </c>
      <c r="KNA62" s="763">
        <f>'Detailed Budget'!KNM72</f>
        <v>0</v>
      </c>
      <c r="KNB62" s="763">
        <f>'Detailed Budget'!KNN72</f>
        <v>0</v>
      </c>
      <c r="KNC62" s="763">
        <f>'Detailed Budget'!KNO72</f>
        <v>0</v>
      </c>
      <c r="KND62" s="763">
        <f>'Detailed Budget'!KNP72</f>
        <v>0</v>
      </c>
      <c r="KNE62" s="763">
        <f>'Detailed Budget'!KNQ72</f>
        <v>0</v>
      </c>
      <c r="KNF62" s="763">
        <f>'Detailed Budget'!KNR72</f>
        <v>0</v>
      </c>
      <c r="KNG62" s="763">
        <f>'Detailed Budget'!KNS72</f>
        <v>0</v>
      </c>
      <c r="KNH62" s="763">
        <f>'Detailed Budget'!KNT72</f>
        <v>0</v>
      </c>
      <c r="KNI62" s="763">
        <f>'Detailed Budget'!KNU72</f>
        <v>0</v>
      </c>
      <c r="KNJ62" s="763">
        <f>'Detailed Budget'!KNV72</f>
        <v>0</v>
      </c>
      <c r="KNK62" s="763">
        <f>'Detailed Budget'!KNW72</f>
        <v>0</v>
      </c>
      <c r="KNL62" s="763">
        <f>'Detailed Budget'!KNX72</f>
        <v>0</v>
      </c>
      <c r="KNM62" s="763">
        <f>'Detailed Budget'!KNY72</f>
        <v>0</v>
      </c>
      <c r="KNN62" s="763">
        <f>'Detailed Budget'!KNZ72</f>
        <v>0</v>
      </c>
      <c r="KNO62" s="763">
        <f>'Detailed Budget'!KOA72</f>
        <v>0</v>
      </c>
      <c r="KNP62" s="763">
        <f>'Detailed Budget'!KOB72</f>
        <v>0</v>
      </c>
      <c r="KNQ62" s="763">
        <f>'Detailed Budget'!KOC72</f>
        <v>0</v>
      </c>
      <c r="KNR62" s="763">
        <f>'Detailed Budget'!KOD72</f>
        <v>0</v>
      </c>
      <c r="KNS62" s="763">
        <f>'Detailed Budget'!KOE72</f>
        <v>0</v>
      </c>
      <c r="KNT62" s="763">
        <f>'Detailed Budget'!KOF72</f>
        <v>0</v>
      </c>
      <c r="KNU62" s="763">
        <f>'Detailed Budget'!KOG72</f>
        <v>0</v>
      </c>
      <c r="KNV62" s="763">
        <f>'Detailed Budget'!KOH72</f>
        <v>0</v>
      </c>
      <c r="KNW62" s="763">
        <f>'Detailed Budget'!KOI72</f>
        <v>0</v>
      </c>
      <c r="KNX62" s="763">
        <f>'Detailed Budget'!KOJ72</f>
        <v>0</v>
      </c>
      <c r="KNY62" s="763">
        <f>'Detailed Budget'!KOK72</f>
        <v>0</v>
      </c>
      <c r="KNZ62" s="763">
        <f>'Detailed Budget'!KOL72</f>
        <v>0</v>
      </c>
      <c r="KOA62" s="763">
        <f>'Detailed Budget'!KOM72</f>
        <v>0</v>
      </c>
      <c r="KOB62" s="763">
        <f>'Detailed Budget'!KON72</f>
        <v>0</v>
      </c>
      <c r="KOC62" s="763">
        <f>'Detailed Budget'!KOO72</f>
        <v>0</v>
      </c>
      <c r="KOD62" s="763">
        <f>'Detailed Budget'!KOP72</f>
        <v>0</v>
      </c>
      <c r="KOE62" s="763">
        <f>'Detailed Budget'!KOQ72</f>
        <v>0</v>
      </c>
      <c r="KOF62" s="763">
        <f>'Detailed Budget'!KOR72</f>
        <v>0</v>
      </c>
      <c r="KOG62" s="763">
        <f>'Detailed Budget'!KOS72</f>
        <v>0</v>
      </c>
      <c r="KOH62" s="763">
        <f>'Detailed Budget'!KOT72</f>
        <v>0</v>
      </c>
      <c r="KOI62" s="763">
        <f>'Detailed Budget'!KOU72</f>
        <v>0</v>
      </c>
      <c r="KOJ62" s="763">
        <f>'Detailed Budget'!KOV72</f>
        <v>0</v>
      </c>
      <c r="KOK62" s="763">
        <f>'Detailed Budget'!KOW72</f>
        <v>0</v>
      </c>
      <c r="KOL62" s="763">
        <f>'Detailed Budget'!KOX72</f>
        <v>0</v>
      </c>
      <c r="KOM62" s="763">
        <f>'Detailed Budget'!KOY72</f>
        <v>0</v>
      </c>
      <c r="KON62" s="763">
        <f>'Detailed Budget'!KOZ72</f>
        <v>0</v>
      </c>
      <c r="KOO62" s="763">
        <f>'Detailed Budget'!KPA72</f>
        <v>0</v>
      </c>
      <c r="KOP62" s="763">
        <f>'Detailed Budget'!KPB72</f>
        <v>0</v>
      </c>
      <c r="KOQ62" s="763">
        <f>'Detailed Budget'!KPC72</f>
        <v>0</v>
      </c>
      <c r="KOR62" s="763">
        <f>'Detailed Budget'!KPD72</f>
        <v>0</v>
      </c>
      <c r="KOS62" s="763">
        <f>'Detailed Budget'!KPE72</f>
        <v>0</v>
      </c>
      <c r="KOT62" s="763">
        <f>'Detailed Budget'!KPF72</f>
        <v>0</v>
      </c>
      <c r="KOU62" s="763">
        <f>'Detailed Budget'!KPG72</f>
        <v>0</v>
      </c>
      <c r="KOV62" s="763">
        <f>'Detailed Budget'!KPH72</f>
        <v>0</v>
      </c>
      <c r="KOW62" s="763">
        <f>'Detailed Budget'!KPI72</f>
        <v>0</v>
      </c>
      <c r="KOX62" s="763">
        <f>'Detailed Budget'!KPJ72</f>
        <v>0</v>
      </c>
      <c r="KOY62" s="763">
        <f>'Detailed Budget'!KPK72</f>
        <v>0</v>
      </c>
      <c r="KOZ62" s="763">
        <f>'Detailed Budget'!KPL72</f>
        <v>0</v>
      </c>
      <c r="KPA62" s="763">
        <f>'Detailed Budget'!KPM72</f>
        <v>0</v>
      </c>
      <c r="KPB62" s="763">
        <f>'Detailed Budget'!KPN72</f>
        <v>0</v>
      </c>
      <c r="KPC62" s="763">
        <f>'Detailed Budget'!KPO72</f>
        <v>0</v>
      </c>
      <c r="KPD62" s="763">
        <f>'Detailed Budget'!KPP72</f>
        <v>0</v>
      </c>
      <c r="KPE62" s="763">
        <f>'Detailed Budget'!KPQ72</f>
        <v>0</v>
      </c>
      <c r="KPF62" s="763">
        <f>'Detailed Budget'!KPR72</f>
        <v>0</v>
      </c>
      <c r="KPG62" s="763">
        <f>'Detailed Budget'!KPS72</f>
        <v>0</v>
      </c>
      <c r="KPH62" s="763">
        <f>'Detailed Budget'!KPT72</f>
        <v>0</v>
      </c>
      <c r="KPI62" s="763">
        <f>'Detailed Budget'!KPU72</f>
        <v>0</v>
      </c>
      <c r="KPJ62" s="763">
        <f>'Detailed Budget'!KPV72</f>
        <v>0</v>
      </c>
      <c r="KPK62" s="763">
        <f>'Detailed Budget'!KPW72</f>
        <v>0</v>
      </c>
      <c r="KPL62" s="763">
        <f>'Detailed Budget'!KPX72</f>
        <v>0</v>
      </c>
      <c r="KPM62" s="763">
        <f>'Detailed Budget'!KPY72</f>
        <v>0</v>
      </c>
      <c r="KPN62" s="763">
        <f>'Detailed Budget'!KPZ72</f>
        <v>0</v>
      </c>
      <c r="KPO62" s="763">
        <f>'Detailed Budget'!KQA72</f>
        <v>0</v>
      </c>
      <c r="KPP62" s="763">
        <f>'Detailed Budget'!KQB72</f>
        <v>0</v>
      </c>
      <c r="KPQ62" s="763">
        <f>'Detailed Budget'!KQC72</f>
        <v>0</v>
      </c>
      <c r="KPR62" s="763">
        <f>'Detailed Budget'!KQD72</f>
        <v>0</v>
      </c>
      <c r="KPS62" s="763">
        <f>'Detailed Budget'!KQE72</f>
        <v>0</v>
      </c>
      <c r="KPT62" s="763">
        <f>'Detailed Budget'!KQF72</f>
        <v>0</v>
      </c>
      <c r="KPU62" s="763">
        <f>'Detailed Budget'!KQG72</f>
        <v>0</v>
      </c>
      <c r="KPV62" s="763">
        <f>'Detailed Budget'!KQH72</f>
        <v>0</v>
      </c>
      <c r="KPW62" s="763">
        <f>'Detailed Budget'!KQI72</f>
        <v>0</v>
      </c>
      <c r="KPX62" s="763">
        <f>'Detailed Budget'!KQJ72</f>
        <v>0</v>
      </c>
      <c r="KPY62" s="763">
        <f>'Detailed Budget'!KQK72</f>
        <v>0</v>
      </c>
      <c r="KPZ62" s="763">
        <f>'Detailed Budget'!KQL72</f>
        <v>0</v>
      </c>
      <c r="KQA62" s="763">
        <f>'Detailed Budget'!KQM72</f>
        <v>0</v>
      </c>
      <c r="KQB62" s="763">
        <f>'Detailed Budget'!KQN72</f>
        <v>0</v>
      </c>
      <c r="KQC62" s="763">
        <f>'Detailed Budget'!KQO72</f>
        <v>0</v>
      </c>
      <c r="KQD62" s="763">
        <f>'Detailed Budget'!KQP72</f>
        <v>0</v>
      </c>
      <c r="KQE62" s="763">
        <f>'Detailed Budget'!KQQ72</f>
        <v>0</v>
      </c>
      <c r="KQF62" s="763">
        <f>'Detailed Budget'!KQR72</f>
        <v>0</v>
      </c>
      <c r="KQG62" s="763">
        <f>'Detailed Budget'!KQS72</f>
        <v>0</v>
      </c>
      <c r="KQH62" s="763">
        <f>'Detailed Budget'!KQT72</f>
        <v>0</v>
      </c>
      <c r="KQI62" s="763">
        <f>'Detailed Budget'!KQU72</f>
        <v>0</v>
      </c>
      <c r="KQJ62" s="763">
        <f>'Detailed Budget'!KQV72</f>
        <v>0</v>
      </c>
      <c r="KQK62" s="763">
        <f>'Detailed Budget'!KQW72</f>
        <v>0</v>
      </c>
      <c r="KQL62" s="763">
        <f>'Detailed Budget'!KQX72</f>
        <v>0</v>
      </c>
      <c r="KQM62" s="763">
        <f>'Detailed Budget'!KQY72</f>
        <v>0</v>
      </c>
      <c r="KQN62" s="763">
        <f>'Detailed Budget'!KQZ72</f>
        <v>0</v>
      </c>
      <c r="KQO62" s="763">
        <f>'Detailed Budget'!KRA72</f>
        <v>0</v>
      </c>
      <c r="KQP62" s="763">
        <f>'Detailed Budget'!KRB72</f>
        <v>0</v>
      </c>
      <c r="KQQ62" s="763">
        <f>'Detailed Budget'!KRC72</f>
        <v>0</v>
      </c>
      <c r="KQR62" s="763">
        <f>'Detailed Budget'!KRD72</f>
        <v>0</v>
      </c>
      <c r="KQS62" s="763">
        <f>'Detailed Budget'!KRE72</f>
        <v>0</v>
      </c>
      <c r="KQT62" s="763">
        <f>'Detailed Budget'!KRF72</f>
        <v>0</v>
      </c>
      <c r="KQU62" s="763">
        <f>'Detailed Budget'!KRG72</f>
        <v>0</v>
      </c>
      <c r="KQV62" s="763">
        <f>'Detailed Budget'!KRH72</f>
        <v>0</v>
      </c>
      <c r="KQW62" s="763">
        <f>'Detailed Budget'!KRI72</f>
        <v>0</v>
      </c>
      <c r="KQX62" s="763">
        <f>'Detailed Budget'!KRJ72</f>
        <v>0</v>
      </c>
      <c r="KQY62" s="763">
        <f>'Detailed Budget'!KRK72</f>
        <v>0</v>
      </c>
      <c r="KQZ62" s="763">
        <f>'Detailed Budget'!KRL72</f>
        <v>0</v>
      </c>
      <c r="KRA62" s="763">
        <f>'Detailed Budget'!KRM72</f>
        <v>0</v>
      </c>
      <c r="KRB62" s="763">
        <f>'Detailed Budget'!KRN72</f>
        <v>0</v>
      </c>
      <c r="KRC62" s="763">
        <f>'Detailed Budget'!KRO72</f>
        <v>0</v>
      </c>
      <c r="KRD62" s="763">
        <f>'Detailed Budget'!KRP72</f>
        <v>0</v>
      </c>
      <c r="KRE62" s="763">
        <f>'Detailed Budget'!KRQ72</f>
        <v>0</v>
      </c>
      <c r="KRF62" s="763">
        <f>'Detailed Budget'!KRR72</f>
        <v>0</v>
      </c>
      <c r="KRG62" s="763">
        <f>'Detailed Budget'!KRS72</f>
        <v>0</v>
      </c>
      <c r="KRH62" s="763">
        <f>'Detailed Budget'!KRT72</f>
        <v>0</v>
      </c>
      <c r="KRI62" s="763">
        <f>'Detailed Budget'!KRU72</f>
        <v>0</v>
      </c>
      <c r="KRJ62" s="763">
        <f>'Detailed Budget'!KRV72</f>
        <v>0</v>
      </c>
      <c r="KRK62" s="763">
        <f>'Detailed Budget'!KRW72</f>
        <v>0</v>
      </c>
      <c r="KRL62" s="763">
        <f>'Detailed Budget'!KRX72</f>
        <v>0</v>
      </c>
      <c r="KRM62" s="763">
        <f>'Detailed Budget'!KRY72</f>
        <v>0</v>
      </c>
      <c r="KRN62" s="763">
        <f>'Detailed Budget'!KRZ72</f>
        <v>0</v>
      </c>
      <c r="KRO62" s="763">
        <f>'Detailed Budget'!KSA72</f>
        <v>0</v>
      </c>
      <c r="KRP62" s="763">
        <f>'Detailed Budget'!KSB72</f>
        <v>0</v>
      </c>
      <c r="KRQ62" s="763">
        <f>'Detailed Budget'!KSC72</f>
        <v>0</v>
      </c>
      <c r="KRR62" s="763">
        <f>'Detailed Budget'!KSD72</f>
        <v>0</v>
      </c>
      <c r="KRS62" s="763">
        <f>'Detailed Budget'!KSE72</f>
        <v>0</v>
      </c>
      <c r="KRT62" s="763">
        <f>'Detailed Budget'!KSF72</f>
        <v>0</v>
      </c>
      <c r="KRU62" s="763">
        <f>'Detailed Budget'!KSG72</f>
        <v>0</v>
      </c>
      <c r="KRV62" s="763">
        <f>'Detailed Budget'!KSH72</f>
        <v>0</v>
      </c>
      <c r="KRW62" s="763">
        <f>'Detailed Budget'!KSI72</f>
        <v>0</v>
      </c>
      <c r="KRX62" s="763">
        <f>'Detailed Budget'!KSJ72</f>
        <v>0</v>
      </c>
      <c r="KRY62" s="763">
        <f>'Detailed Budget'!KSK72</f>
        <v>0</v>
      </c>
      <c r="KRZ62" s="763">
        <f>'Detailed Budget'!KSL72</f>
        <v>0</v>
      </c>
      <c r="KSA62" s="763">
        <f>'Detailed Budget'!KSM72</f>
        <v>0</v>
      </c>
      <c r="KSB62" s="763">
        <f>'Detailed Budget'!KSN72</f>
        <v>0</v>
      </c>
      <c r="KSC62" s="763">
        <f>'Detailed Budget'!KSO72</f>
        <v>0</v>
      </c>
      <c r="KSD62" s="763">
        <f>'Detailed Budget'!KSP72</f>
        <v>0</v>
      </c>
      <c r="KSE62" s="763">
        <f>'Detailed Budget'!KSQ72</f>
        <v>0</v>
      </c>
      <c r="KSF62" s="763">
        <f>'Detailed Budget'!KSR72</f>
        <v>0</v>
      </c>
      <c r="KSG62" s="763">
        <f>'Detailed Budget'!KSS72</f>
        <v>0</v>
      </c>
      <c r="KSH62" s="763">
        <f>'Detailed Budget'!KST72</f>
        <v>0</v>
      </c>
      <c r="KSI62" s="763">
        <f>'Detailed Budget'!KSU72</f>
        <v>0</v>
      </c>
      <c r="KSJ62" s="763">
        <f>'Detailed Budget'!KSV72</f>
        <v>0</v>
      </c>
      <c r="KSK62" s="763">
        <f>'Detailed Budget'!KSW72</f>
        <v>0</v>
      </c>
      <c r="KSL62" s="763">
        <f>'Detailed Budget'!KSX72</f>
        <v>0</v>
      </c>
      <c r="KSM62" s="763">
        <f>'Detailed Budget'!KSY72</f>
        <v>0</v>
      </c>
      <c r="KSN62" s="763">
        <f>'Detailed Budget'!KSZ72</f>
        <v>0</v>
      </c>
      <c r="KSO62" s="763">
        <f>'Detailed Budget'!KTA72</f>
        <v>0</v>
      </c>
      <c r="KSP62" s="763">
        <f>'Detailed Budget'!KTB72</f>
        <v>0</v>
      </c>
      <c r="KSQ62" s="763">
        <f>'Detailed Budget'!KTC72</f>
        <v>0</v>
      </c>
      <c r="KSR62" s="763">
        <f>'Detailed Budget'!KTD72</f>
        <v>0</v>
      </c>
      <c r="KSS62" s="763">
        <f>'Detailed Budget'!KTE72</f>
        <v>0</v>
      </c>
      <c r="KST62" s="763">
        <f>'Detailed Budget'!KTF72</f>
        <v>0</v>
      </c>
      <c r="KSU62" s="763">
        <f>'Detailed Budget'!KTG72</f>
        <v>0</v>
      </c>
      <c r="KSV62" s="763">
        <f>'Detailed Budget'!KTH72</f>
        <v>0</v>
      </c>
      <c r="KSW62" s="763">
        <f>'Detailed Budget'!KTI72</f>
        <v>0</v>
      </c>
      <c r="KSX62" s="763">
        <f>'Detailed Budget'!KTJ72</f>
        <v>0</v>
      </c>
      <c r="KSY62" s="763">
        <f>'Detailed Budget'!KTK72</f>
        <v>0</v>
      </c>
      <c r="KSZ62" s="763">
        <f>'Detailed Budget'!KTL72</f>
        <v>0</v>
      </c>
      <c r="KTA62" s="763">
        <f>'Detailed Budget'!KTM72</f>
        <v>0</v>
      </c>
      <c r="KTB62" s="763">
        <f>'Detailed Budget'!KTN72</f>
        <v>0</v>
      </c>
      <c r="KTC62" s="763">
        <f>'Detailed Budget'!KTO72</f>
        <v>0</v>
      </c>
      <c r="KTD62" s="763">
        <f>'Detailed Budget'!KTP72</f>
        <v>0</v>
      </c>
      <c r="KTE62" s="763">
        <f>'Detailed Budget'!KTQ72</f>
        <v>0</v>
      </c>
      <c r="KTF62" s="763">
        <f>'Detailed Budget'!KTR72</f>
        <v>0</v>
      </c>
      <c r="KTG62" s="763">
        <f>'Detailed Budget'!KTS72</f>
        <v>0</v>
      </c>
      <c r="KTH62" s="763">
        <f>'Detailed Budget'!KTT72</f>
        <v>0</v>
      </c>
      <c r="KTI62" s="763">
        <f>'Detailed Budget'!KTU72</f>
        <v>0</v>
      </c>
      <c r="KTJ62" s="763">
        <f>'Detailed Budget'!KTV72</f>
        <v>0</v>
      </c>
      <c r="KTK62" s="763">
        <f>'Detailed Budget'!KTW72</f>
        <v>0</v>
      </c>
      <c r="KTL62" s="763">
        <f>'Detailed Budget'!KTX72</f>
        <v>0</v>
      </c>
      <c r="KTM62" s="763">
        <f>'Detailed Budget'!KTY72</f>
        <v>0</v>
      </c>
      <c r="KTN62" s="763">
        <f>'Detailed Budget'!KTZ72</f>
        <v>0</v>
      </c>
      <c r="KTO62" s="763">
        <f>'Detailed Budget'!KUA72</f>
        <v>0</v>
      </c>
      <c r="KTP62" s="763">
        <f>'Detailed Budget'!KUB72</f>
        <v>0</v>
      </c>
      <c r="KTQ62" s="763">
        <f>'Detailed Budget'!KUC72</f>
        <v>0</v>
      </c>
      <c r="KTR62" s="763">
        <f>'Detailed Budget'!KUD72</f>
        <v>0</v>
      </c>
      <c r="KTS62" s="763">
        <f>'Detailed Budget'!KUE72</f>
        <v>0</v>
      </c>
      <c r="KTT62" s="763">
        <f>'Detailed Budget'!KUF72</f>
        <v>0</v>
      </c>
      <c r="KTU62" s="763">
        <f>'Detailed Budget'!KUG72</f>
        <v>0</v>
      </c>
      <c r="KTV62" s="763">
        <f>'Detailed Budget'!KUH72</f>
        <v>0</v>
      </c>
      <c r="KTW62" s="763">
        <f>'Detailed Budget'!KUI72</f>
        <v>0</v>
      </c>
      <c r="KTX62" s="763">
        <f>'Detailed Budget'!KUJ72</f>
        <v>0</v>
      </c>
      <c r="KTY62" s="763">
        <f>'Detailed Budget'!KUK72</f>
        <v>0</v>
      </c>
      <c r="KTZ62" s="763">
        <f>'Detailed Budget'!KUL72</f>
        <v>0</v>
      </c>
      <c r="KUA62" s="763">
        <f>'Detailed Budget'!KUM72</f>
        <v>0</v>
      </c>
      <c r="KUB62" s="763">
        <f>'Detailed Budget'!KUN72</f>
        <v>0</v>
      </c>
      <c r="KUC62" s="763">
        <f>'Detailed Budget'!KUO72</f>
        <v>0</v>
      </c>
      <c r="KUD62" s="763">
        <f>'Detailed Budget'!KUP72</f>
        <v>0</v>
      </c>
      <c r="KUE62" s="763">
        <f>'Detailed Budget'!KUQ72</f>
        <v>0</v>
      </c>
      <c r="KUF62" s="763">
        <f>'Detailed Budget'!KUR72</f>
        <v>0</v>
      </c>
      <c r="KUG62" s="763">
        <f>'Detailed Budget'!KUS72</f>
        <v>0</v>
      </c>
      <c r="KUH62" s="763">
        <f>'Detailed Budget'!KUT72</f>
        <v>0</v>
      </c>
      <c r="KUI62" s="763">
        <f>'Detailed Budget'!KUU72</f>
        <v>0</v>
      </c>
      <c r="KUJ62" s="763">
        <f>'Detailed Budget'!KUV72</f>
        <v>0</v>
      </c>
      <c r="KUK62" s="763">
        <f>'Detailed Budget'!KUW72</f>
        <v>0</v>
      </c>
      <c r="KUL62" s="763">
        <f>'Detailed Budget'!KUX72</f>
        <v>0</v>
      </c>
      <c r="KUM62" s="763">
        <f>'Detailed Budget'!KUY72</f>
        <v>0</v>
      </c>
      <c r="KUN62" s="763">
        <f>'Detailed Budget'!KUZ72</f>
        <v>0</v>
      </c>
      <c r="KUO62" s="763">
        <f>'Detailed Budget'!KVA72</f>
        <v>0</v>
      </c>
      <c r="KUP62" s="763">
        <f>'Detailed Budget'!KVB72</f>
        <v>0</v>
      </c>
      <c r="KUQ62" s="763">
        <f>'Detailed Budget'!KVC72</f>
        <v>0</v>
      </c>
      <c r="KUR62" s="763">
        <f>'Detailed Budget'!KVD72</f>
        <v>0</v>
      </c>
      <c r="KUS62" s="763">
        <f>'Detailed Budget'!KVE72</f>
        <v>0</v>
      </c>
      <c r="KUT62" s="763">
        <f>'Detailed Budget'!KVF72</f>
        <v>0</v>
      </c>
      <c r="KUU62" s="763">
        <f>'Detailed Budget'!KVG72</f>
        <v>0</v>
      </c>
      <c r="KUV62" s="763">
        <f>'Detailed Budget'!KVH72</f>
        <v>0</v>
      </c>
      <c r="KUW62" s="763">
        <f>'Detailed Budget'!KVI72</f>
        <v>0</v>
      </c>
      <c r="KUX62" s="763">
        <f>'Detailed Budget'!KVJ72</f>
        <v>0</v>
      </c>
      <c r="KUY62" s="763">
        <f>'Detailed Budget'!KVK72</f>
        <v>0</v>
      </c>
      <c r="KUZ62" s="763">
        <f>'Detailed Budget'!KVL72</f>
        <v>0</v>
      </c>
      <c r="KVA62" s="763">
        <f>'Detailed Budget'!KVM72</f>
        <v>0</v>
      </c>
      <c r="KVB62" s="763">
        <f>'Detailed Budget'!KVN72</f>
        <v>0</v>
      </c>
      <c r="KVC62" s="763">
        <f>'Detailed Budget'!KVO72</f>
        <v>0</v>
      </c>
      <c r="KVD62" s="763">
        <f>'Detailed Budget'!KVP72</f>
        <v>0</v>
      </c>
      <c r="KVE62" s="763">
        <f>'Detailed Budget'!KVQ72</f>
        <v>0</v>
      </c>
      <c r="KVF62" s="763">
        <f>'Detailed Budget'!KVR72</f>
        <v>0</v>
      </c>
      <c r="KVG62" s="763">
        <f>'Detailed Budget'!KVS72</f>
        <v>0</v>
      </c>
      <c r="KVH62" s="763">
        <f>'Detailed Budget'!KVT72</f>
        <v>0</v>
      </c>
      <c r="KVI62" s="763">
        <f>'Detailed Budget'!KVU72</f>
        <v>0</v>
      </c>
      <c r="KVJ62" s="763">
        <f>'Detailed Budget'!KVV72</f>
        <v>0</v>
      </c>
      <c r="KVK62" s="763">
        <f>'Detailed Budget'!KVW72</f>
        <v>0</v>
      </c>
      <c r="KVL62" s="763">
        <f>'Detailed Budget'!KVX72</f>
        <v>0</v>
      </c>
      <c r="KVM62" s="763">
        <f>'Detailed Budget'!KVY72</f>
        <v>0</v>
      </c>
      <c r="KVN62" s="763">
        <f>'Detailed Budget'!KVZ72</f>
        <v>0</v>
      </c>
      <c r="KVO62" s="763">
        <f>'Detailed Budget'!KWA72</f>
        <v>0</v>
      </c>
      <c r="KVP62" s="763">
        <f>'Detailed Budget'!KWB72</f>
        <v>0</v>
      </c>
      <c r="KVQ62" s="763">
        <f>'Detailed Budget'!KWC72</f>
        <v>0</v>
      </c>
      <c r="KVR62" s="763">
        <f>'Detailed Budget'!KWD72</f>
        <v>0</v>
      </c>
      <c r="KVS62" s="763">
        <f>'Detailed Budget'!KWE72</f>
        <v>0</v>
      </c>
      <c r="KVT62" s="763">
        <f>'Detailed Budget'!KWF72</f>
        <v>0</v>
      </c>
      <c r="KVU62" s="763">
        <f>'Detailed Budget'!KWG72</f>
        <v>0</v>
      </c>
      <c r="KVV62" s="763">
        <f>'Detailed Budget'!KWH72</f>
        <v>0</v>
      </c>
      <c r="KVW62" s="763">
        <f>'Detailed Budget'!KWI72</f>
        <v>0</v>
      </c>
      <c r="KVX62" s="763">
        <f>'Detailed Budget'!KWJ72</f>
        <v>0</v>
      </c>
      <c r="KVY62" s="763">
        <f>'Detailed Budget'!KWK72</f>
        <v>0</v>
      </c>
      <c r="KVZ62" s="763">
        <f>'Detailed Budget'!KWL72</f>
        <v>0</v>
      </c>
      <c r="KWA62" s="763">
        <f>'Detailed Budget'!KWM72</f>
        <v>0</v>
      </c>
      <c r="KWB62" s="763">
        <f>'Detailed Budget'!KWN72</f>
        <v>0</v>
      </c>
      <c r="KWC62" s="763">
        <f>'Detailed Budget'!KWO72</f>
        <v>0</v>
      </c>
      <c r="KWD62" s="763">
        <f>'Detailed Budget'!KWP72</f>
        <v>0</v>
      </c>
      <c r="KWE62" s="763">
        <f>'Detailed Budget'!KWQ72</f>
        <v>0</v>
      </c>
      <c r="KWF62" s="763">
        <f>'Detailed Budget'!KWR72</f>
        <v>0</v>
      </c>
      <c r="KWG62" s="763">
        <f>'Detailed Budget'!KWS72</f>
        <v>0</v>
      </c>
      <c r="KWH62" s="763">
        <f>'Detailed Budget'!KWT72</f>
        <v>0</v>
      </c>
      <c r="KWI62" s="763">
        <f>'Detailed Budget'!KWU72</f>
        <v>0</v>
      </c>
      <c r="KWJ62" s="763">
        <f>'Detailed Budget'!KWV72</f>
        <v>0</v>
      </c>
      <c r="KWK62" s="763">
        <f>'Detailed Budget'!KWW72</f>
        <v>0</v>
      </c>
      <c r="KWL62" s="763">
        <f>'Detailed Budget'!KWX72</f>
        <v>0</v>
      </c>
      <c r="KWM62" s="763">
        <f>'Detailed Budget'!KWY72</f>
        <v>0</v>
      </c>
      <c r="KWN62" s="763">
        <f>'Detailed Budget'!KWZ72</f>
        <v>0</v>
      </c>
      <c r="KWO62" s="763">
        <f>'Detailed Budget'!KXA72</f>
        <v>0</v>
      </c>
      <c r="KWP62" s="763">
        <f>'Detailed Budget'!KXB72</f>
        <v>0</v>
      </c>
      <c r="KWQ62" s="763">
        <f>'Detailed Budget'!KXC72</f>
        <v>0</v>
      </c>
      <c r="KWR62" s="763">
        <f>'Detailed Budget'!KXD72</f>
        <v>0</v>
      </c>
      <c r="KWS62" s="763">
        <f>'Detailed Budget'!KXE72</f>
        <v>0</v>
      </c>
      <c r="KWT62" s="763">
        <f>'Detailed Budget'!KXF72</f>
        <v>0</v>
      </c>
      <c r="KWU62" s="763">
        <f>'Detailed Budget'!KXG72</f>
        <v>0</v>
      </c>
      <c r="KWV62" s="763">
        <f>'Detailed Budget'!KXH72</f>
        <v>0</v>
      </c>
      <c r="KWW62" s="763">
        <f>'Detailed Budget'!KXI72</f>
        <v>0</v>
      </c>
      <c r="KWX62" s="763">
        <f>'Detailed Budget'!KXJ72</f>
        <v>0</v>
      </c>
      <c r="KWY62" s="763">
        <f>'Detailed Budget'!KXK72</f>
        <v>0</v>
      </c>
      <c r="KWZ62" s="763">
        <f>'Detailed Budget'!KXL72</f>
        <v>0</v>
      </c>
      <c r="KXA62" s="763">
        <f>'Detailed Budget'!KXM72</f>
        <v>0</v>
      </c>
      <c r="KXB62" s="763">
        <f>'Detailed Budget'!KXN72</f>
        <v>0</v>
      </c>
      <c r="KXC62" s="763">
        <f>'Detailed Budget'!KXO72</f>
        <v>0</v>
      </c>
      <c r="KXD62" s="763">
        <f>'Detailed Budget'!KXP72</f>
        <v>0</v>
      </c>
      <c r="KXE62" s="763">
        <f>'Detailed Budget'!KXQ72</f>
        <v>0</v>
      </c>
      <c r="KXF62" s="763">
        <f>'Detailed Budget'!KXR72</f>
        <v>0</v>
      </c>
      <c r="KXG62" s="763">
        <f>'Detailed Budget'!KXS72</f>
        <v>0</v>
      </c>
      <c r="KXH62" s="763">
        <f>'Detailed Budget'!KXT72</f>
        <v>0</v>
      </c>
      <c r="KXI62" s="763">
        <f>'Detailed Budget'!KXU72</f>
        <v>0</v>
      </c>
      <c r="KXJ62" s="763">
        <f>'Detailed Budget'!KXV72</f>
        <v>0</v>
      </c>
      <c r="KXK62" s="763">
        <f>'Detailed Budget'!KXW72</f>
        <v>0</v>
      </c>
      <c r="KXL62" s="763">
        <f>'Detailed Budget'!KXX72</f>
        <v>0</v>
      </c>
      <c r="KXM62" s="763">
        <f>'Detailed Budget'!KXY72</f>
        <v>0</v>
      </c>
      <c r="KXN62" s="763">
        <f>'Detailed Budget'!KXZ72</f>
        <v>0</v>
      </c>
      <c r="KXO62" s="763">
        <f>'Detailed Budget'!KYA72</f>
        <v>0</v>
      </c>
      <c r="KXP62" s="763">
        <f>'Detailed Budget'!KYB72</f>
        <v>0</v>
      </c>
      <c r="KXQ62" s="763">
        <f>'Detailed Budget'!KYC72</f>
        <v>0</v>
      </c>
      <c r="KXR62" s="763">
        <f>'Detailed Budget'!KYD72</f>
        <v>0</v>
      </c>
      <c r="KXS62" s="763">
        <f>'Detailed Budget'!KYE72</f>
        <v>0</v>
      </c>
      <c r="KXT62" s="763">
        <f>'Detailed Budget'!KYF72</f>
        <v>0</v>
      </c>
      <c r="KXU62" s="763">
        <f>'Detailed Budget'!KYG72</f>
        <v>0</v>
      </c>
      <c r="KXV62" s="763">
        <f>'Detailed Budget'!KYH72</f>
        <v>0</v>
      </c>
      <c r="KXW62" s="763">
        <f>'Detailed Budget'!KYI72</f>
        <v>0</v>
      </c>
      <c r="KXX62" s="763">
        <f>'Detailed Budget'!KYJ72</f>
        <v>0</v>
      </c>
      <c r="KXY62" s="763">
        <f>'Detailed Budget'!KYK72</f>
        <v>0</v>
      </c>
      <c r="KXZ62" s="763">
        <f>'Detailed Budget'!KYL72</f>
        <v>0</v>
      </c>
      <c r="KYA62" s="763">
        <f>'Detailed Budget'!KYM72</f>
        <v>0</v>
      </c>
      <c r="KYB62" s="763">
        <f>'Detailed Budget'!KYN72</f>
        <v>0</v>
      </c>
      <c r="KYC62" s="763">
        <f>'Detailed Budget'!KYO72</f>
        <v>0</v>
      </c>
      <c r="KYD62" s="763">
        <f>'Detailed Budget'!KYP72</f>
        <v>0</v>
      </c>
      <c r="KYE62" s="763">
        <f>'Detailed Budget'!KYQ72</f>
        <v>0</v>
      </c>
      <c r="KYF62" s="763">
        <f>'Detailed Budget'!KYR72</f>
        <v>0</v>
      </c>
      <c r="KYG62" s="763">
        <f>'Detailed Budget'!KYS72</f>
        <v>0</v>
      </c>
      <c r="KYH62" s="763">
        <f>'Detailed Budget'!KYT72</f>
        <v>0</v>
      </c>
      <c r="KYI62" s="763">
        <f>'Detailed Budget'!KYU72</f>
        <v>0</v>
      </c>
      <c r="KYJ62" s="763">
        <f>'Detailed Budget'!KYV72</f>
        <v>0</v>
      </c>
      <c r="KYK62" s="763">
        <f>'Detailed Budget'!KYW72</f>
        <v>0</v>
      </c>
      <c r="KYL62" s="763">
        <f>'Detailed Budget'!KYX72</f>
        <v>0</v>
      </c>
      <c r="KYM62" s="763">
        <f>'Detailed Budget'!KYY72</f>
        <v>0</v>
      </c>
      <c r="KYN62" s="763">
        <f>'Detailed Budget'!KYZ72</f>
        <v>0</v>
      </c>
      <c r="KYO62" s="763">
        <f>'Detailed Budget'!KZA72</f>
        <v>0</v>
      </c>
      <c r="KYP62" s="763">
        <f>'Detailed Budget'!KZB72</f>
        <v>0</v>
      </c>
      <c r="KYQ62" s="763">
        <f>'Detailed Budget'!KZC72</f>
        <v>0</v>
      </c>
      <c r="KYR62" s="763">
        <f>'Detailed Budget'!KZD72</f>
        <v>0</v>
      </c>
      <c r="KYS62" s="763">
        <f>'Detailed Budget'!KZE72</f>
        <v>0</v>
      </c>
      <c r="KYT62" s="763">
        <f>'Detailed Budget'!KZF72</f>
        <v>0</v>
      </c>
      <c r="KYU62" s="763">
        <f>'Detailed Budget'!KZG72</f>
        <v>0</v>
      </c>
      <c r="KYV62" s="763">
        <f>'Detailed Budget'!KZH72</f>
        <v>0</v>
      </c>
      <c r="KYW62" s="763">
        <f>'Detailed Budget'!KZI72</f>
        <v>0</v>
      </c>
      <c r="KYX62" s="763">
        <f>'Detailed Budget'!KZJ72</f>
        <v>0</v>
      </c>
      <c r="KYY62" s="763">
        <f>'Detailed Budget'!KZK72</f>
        <v>0</v>
      </c>
      <c r="KYZ62" s="763">
        <f>'Detailed Budget'!KZL72</f>
        <v>0</v>
      </c>
      <c r="KZA62" s="763">
        <f>'Detailed Budget'!KZM72</f>
        <v>0</v>
      </c>
      <c r="KZB62" s="763">
        <f>'Detailed Budget'!KZN72</f>
        <v>0</v>
      </c>
      <c r="KZC62" s="763">
        <f>'Detailed Budget'!KZO72</f>
        <v>0</v>
      </c>
      <c r="KZD62" s="763">
        <f>'Detailed Budget'!KZP72</f>
        <v>0</v>
      </c>
      <c r="KZE62" s="763">
        <f>'Detailed Budget'!KZQ72</f>
        <v>0</v>
      </c>
      <c r="KZF62" s="763">
        <f>'Detailed Budget'!KZR72</f>
        <v>0</v>
      </c>
      <c r="KZG62" s="763">
        <f>'Detailed Budget'!KZS72</f>
        <v>0</v>
      </c>
      <c r="KZH62" s="763">
        <f>'Detailed Budget'!KZT72</f>
        <v>0</v>
      </c>
      <c r="KZI62" s="763">
        <f>'Detailed Budget'!KZU72</f>
        <v>0</v>
      </c>
      <c r="KZJ62" s="763">
        <f>'Detailed Budget'!KZV72</f>
        <v>0</v>
      </c>
      <c r="KZK62" s="763">
        <f>'Detailed Budget'!KZW72</f>
        <v>0</v>
      </c>
      <c r="KZL62" s="763">
        <f>'Detailed Budget'!KZX72</f>
        <v>0</v>
      </c>
      <c r="KZM62" s="763">
        <f>'Detailed Budget'!KZY72</f>
        <v>0</v>
      </c>
      <c r="KZN62" s="763">
        <f>'Detailed Budget'!KZZ72</f>
        <v>0</v>
      </c>
      <c r="KZO62" s="763">
        <f>'Detailed Budget'!LAA72</f>
        <v>0</v>
      </c>
      <c r="KZP62" s="763">
        <f>'Detailed Budget'!LAB72</f>
        <v>0</v>
      </c>
      <c r="KZQ62" s="763">
        <f>'Detailed Budget'!LAC72</f>
        <v>0</v>
      </c>
      <c r="KZR62" s="763">
        <f>'Detailed Budget'!LAD72</f>
        <v>0</v>
      </c>
      <c r="KZS62" s="763">
        <f>'Detailed Budget'!LAE72</f>
        <v>0</v>
      </c>
      <c r="KZT62" s="763">
        <f>'Detailed Budget'!LAF72</f>
        <v>0</v>
      </c>
      <c r="KZU62" s="763">
        <f>'Detailed Budget'!LAG72</f>
        <v>0</v>
      </c>
      <c r="KZV62" s="763">
        <f>'Detailed Budget'!LAH72</f>
        <v>0</v>
      </c>
      <c r="KZW62" s="763">
        <f>'Detailed Budget'!LAI72</f>
        <v>0</v>
      </c>
      <c r="KZX62" s="763">
        <f>'Detailed Budget'!LAJ72</f>
        <v>0</v>
      </c>
      <c r="KZY62" s="763">
        <f>'Detailed Budget'!LAK72</f>
        <v>0</v>
      </c>
      <c r="KZZ62" s="763">
        <f>'Detailed Budget'!LAL72</f>
        <v>0</v>
      </c>
      <c r="LAA62" s="763">
        <f>'Detailed Budget'!LAM72</f>
        <v>0</v>
      </c>
      <c r="LAB62" s="763">
        <f>'Detailed Budget'!LAN72</f>
        <v>0</v>
      </c>
      <c r="LAC62" s="763">
        <f>'Detailed Budget'!LAO72</f>
        <v>0</v>
      </c>
      <c r="LAD62" s="763">
        <f>'Detailed Budget'!LAP72</f>
        <v>0</v>
      </c>
      <c r="LAE62" s="763">
        <f>'Detailed Budget'!LAQ72</f>
        <v>0</v>
      </c>
      <c r="LAF62" s="763">
        <f>'Detailed Budget'!LAR72</f>
        <v>0</v>
      </c>
      <c r="LAG62" s="763">
        <f>'Detailed Budget'!LAS72</f>
        <v>0</v>
      </c>
      <c r="LAH62" s="763">
        <f>'Detailed Budget'!LAT72</f>
        <v>0</v>
      </c>
      <c r="LAI62" s="763">
        <f>'Detailed Budget'!LAU72</f>
        <v>0</v>
      </c>
      <c r="LAJ62" s="763">
        <f>'Detailed Budget'!LAV72</f>
        <v>0</v>
      </c>
      <c r="LAK62" s="763">
        <f>'Detailed Budget'!LAW72</f>
        <v>0</v>
      </c>
      <c r="LAL62" s="763">
        <f>'Detailed Budget'!LAX72</f>
        <v>0</v>
      </c>
      <c r="LAM62" s="763">
        <f>'Detailed Budget'!LAY72</f>
        <v>0</v>
      </c>
      <c r="LAN62" s="763">
        <f>'Detailed Budget'!LAZ72</f>
        <v>0</v>
      </c>
      <c r="LAO62" s="763">
        <f>'Detailed Budget'!LBA72</f>
        <v>0</v>
      </c>
      <c r="LAP62" s="763">
        <f>'Detailed Budget'!LBB72</f>
        <v>0</v>
      </c>
      <c r="LAQ62" s="763">
        <f>'Detailed Budget'!LBC72</f>
        <v>0</v>
      </c>
      <c r="LAR62" s="763">
        <f>'Detailed Budget'!LBD72</f>
        <v>0</v>
      </c>
      <c r="LAS62" s="763">
        <f>'Detailed Budget'!LBE72</f>
        <v>0</v>
      </c>
      <c r="LAT62" s="763">
        <f>'Detailed Budget'!LBF72</f>
        <v>0</v>
      </c>
      <c r="LAU62" s="763">
        <f>'Detailed Budget'!LBG72</f>
        <v>0</v>
      </c>
      <c r="LAV62" s="763">
        <f>'Detailed Budget'!LBH72</f>
        <v>0</v>
      </c>
      <c r="LAW62" s="763">
        <f>'Detailed Budget'!LBI72</f>
        <v>0</v>
      </c>
      <c r="LAX62" s="763">
        <f>'Detailed Budget'!LBJ72</f>
        <v>0</v>
      </c>
      <c r="LAY62" s="763">
        <f>'Detailed Budget'!LBK72</f>
        <v>0</v>
      </c>
      <c r="LAZ62" s="763">
        <f>'Detailed Budget'!LBL72</f>
        <v>0</v>
      </c>
      <c r="LBA62" s="763">
        <f>'Detailed Budget'!LBM72</f>
        <v>0</v>
      </c>
      <c r="LBB62" s="763">
        <f>'Detailed Budget'!LBN72</f>
        <v>0</v>
      </c>
      <c r="LBC62" s="763">
        <f>'Detailed Budget'!LBO72</f>
        <v>0</v>
      </c>
      <c r="LBD62" s="763">
        <f>'Detailed Budget'!LBP72</f>
        <v>0</v>
      </c>
      <c r="LBE62" s="763">
        <f>'Detailed Budget'!LBQ72</f>
        <v>0</v>
      </c>
      <c r="LBF62" s="763">
        <f>'Detailed Budget'!LBR72</f>
        <v>0</v>
      </c>
      <c r="LBG62" s="763">
        <f>'Detailed Budget'!LBS72</f>
        <v>0</v>
      </c>
      <c r="LBH62" s="763">
        <f>'Detailed Budget'!LBT72</f>
        <v>0</v>
      </c>
      <c r="LBI62" s="763">
        <f>'Detailed Budget'!LBU72</f>
        <v>0</v>
      </c>
      <c r="LBJ62" s="763">
        <f>'Detailed Budget'!LBV72</f>
        <v>0</v>
      </c>
      <c r="LBK62" s="763">
        <f>'Detailed Budget'!LBW72</f>
        <v>0</v>
      </c>
      <c r="LBL62" s="763">
        <f>'Detailed Budget'!LBX72</f>
        <v>0</v>
      </c>
      <c r="LBM62" s="763">
        <f>'Detailed Budget'!LBY72</f>
        <v>0</v>
      </c>
      <c r="LBN62" s="763">
        <f>'Detailed Budget'!LBZ72</f>
        <v>0</v>
      </c>
      <c r="LBO62" s="763">
        <f>'Detailed Budget'!LCA72</f>
        <v>0</v>
      </c>
      <c r="LBP62" s="763">
        <f>'Detailed Budget'!LCB72</f>
        <v>0</v>
      </c>
      <c r="LBQ62" s="763">
        <f>'Detailed Budget'!LCC72</f>
        <v>0</v>
      </c>
      <c r="LBR62" s="763">
        <f>'Detailed Budget'!LCD72</f>
        <v>0</v>
      </c>
      <c r="LBS62" s="763">
        <f>'Detailed Budget'!LCE72</f>
        <v>0</v>
      </c>
      <c r="LBT62" s="763">
        <f>'Detailed Budget'!LCF72</f>
        <v>0</v>
      </c>
      <c r="LBU62" s="763">
        <f>'Detailed Budget'!LCG72</f>
        <v>0</v>
      </c>
      <c r="LBV62" s="763">
        <f>'Detailed Budget'!LCH72</f>
        <v>0</v>
      </c>
      <c r="LBW62" s="763">
        <f>'Detailed Budget'!LCI72</f>
        <v>0</v>
      </c>
      <c r="LBX62" s="763">
        <f>'Detailed Budget'!LCJ72</f>
        <v>0</v>
      </c>
      <c r="LBY62" s="763">
        <f>'Detailed Budget'!LCK72</f>
        <v>0</v>
      </c>
      <c r="LBZ62" s="763">
        <f>'Detailed Budget'!LCL72</f>
        <v>0</v>
      </c>
      <c r="LCA62" s="763">
        <f>'Detailed Budget'!LCM72</f>
        <v>0</v>
      </c>
      <c r="LCB62" s="763">
        <f>'Detailed Budget'!LCN72</f>
        <v>0</v>
      </c>
      <c r="LCC62" s="763">
        <f>'Detailed Budget'!LCO72</f>
        <v>0</v>
      </c>
      <c r="LCD62" s="763">
        <f>'Detailed Budget'!LCP72</f>
        <v>0</v>
      </c>
      <c r="LCE62" s="763">
        <f>'Detailed Budget'!LCQ72</f>
        <v>0</v>
      </c>
      <c r="LCF62" s="763">
        <f>'Detailed Budget'!LCR72</f>
        <v>0</v>
      </c>
      <c r="LCG62" s="763">
        <f>'Detailed Budget'!LCS72</f>
        <v>0</v>
      </c>
      <c r="LCH62" s="763">
        <f>'Detailed Budget'!LCT72</f>
        <v>0</v>
      </c>
      <c r="LCI62" s="763">
        <f>'Detailed Budget'!LCU72</f>
        <v>0</v>
      </c>
      <c r="LCJ62" s="763">
        <f>'Detailed Budget'!LCV72</f>
        <v>0</v>
      </c>
      <c r="LCK62" s="763">
        <f>'Detailed Budget'!LCW72</f>
        <v>0</v>
      </c>
      <c r="LCL62" s="763">
        <f>'Detailed Budget'!LCX72</f>
        <v>0</v>
      </c>
      <c r="LCM62" s="763">
        <f>'Detailed Budget'!LCY72</f>
        <v>0</v>
      </c>
      <c r="LCN62" s="763">
        <f>'Detailed Budget'!LCZ72</f>
        <v>0</v>
      </c>
      <c r="LCO62" s="763">
        <f>'Detailed Budget'!LDA72</f>
        <v>0</v>
      </c>
      <c r="LCP62" s="763">
        <f>'Detailed Budget'!LDB72</f>
        <v>0</v>
      </c>
      <c r="LCQ62" s="763">
        <f>'Detailed Budget'!LDC72</f>
        <v>0</v>
      </c>
      <c r="LCR62" s="763">
        <f>'Detailed Budget'!LDD72</f>
        <v>0</v>
      </c>
      <c r="LCS62" s="763">
        <f>'Detailed Budget'!LDE72</f>
        <v>0</v>
      </c>
      <c r="LCT62" s="763">
        <f>'Detailed Budget'!LDF72</f>
        <v>0</v>
      </c>
      <c r="LCU62" s="763">
        <f>'Detailed Budget'!LDG72</f>
        <v>0</v>
      </c>
      <c r="LCV62" s="763">
        <f>'Detailed Budget'!LDH72</f>
        <v>0</v>
      </c>
      <c r="LCW62" s="763">
        <f>'Detailed Budget'!LDI72</f>
        <v>0</v>
      </c>
      <c r="LCX62" s="763">
        <f>'Detailed Budget'!LDJ72</f>
        <v>0</v>
      </c>
      <c r="LCY62" s="763">
        <f>'Detailed Budget'!LDK72</f>
        <v>0</v>
      </c>
      <c r="LCZ62" s="763">
        <f>'Detailed Budget'!LDL72</f>
        <v>0</v>
      </c>
      <c r="LDA62" s="763">
        <f>'Detailed Budget'!LDM72</f>
        <v>0</v>
      </c>
      <c r="LDB62" s="763">
        <f>'Detailed Budget'!LDN72</f>
        <v>0</v>
      </c>
      <c r="LDC62" s="763">
        <f>'Detailed Budget'!LDO72</f>
        <v>0</v>
      </c>
      <c r="LDD62" s="763">
        <f>'Detailed Budget'!LDP72</f>
        <v>0</v>
      </c>
      <c r="LDE62" s="763">
        <f>'Detailed Budget'!LDQ72</f>
        <v>0</v>
      </c>
      <c r="LDF62" s="763">
        <f>'Detailed Budget'!LDR72</f>
        <v>0</v>
      </c>
      <c r="LDG62" s="763">
        <f>'Detailed Budget'!LDS72</f>
        <v>0</v>
      </c>
      <c r="LDH62" s="763">
        <f>'Detailed Budget'!LDT72</f>
        <v>0</v>
      </c>
      <c r="LDI62" s="763">
        <f>'Detailed Budget'!LDU72</f>
        <v>0</v>
      </c>
      <c r="LDJ62" s="763">
        <f>'Detailed Budget'!LDV72</f>
        <v>0</v>
      </c>
      <c r="LDK62" s="763">
        <f>'Detailed Budget'!LDW72</f>
        <v>0</v>
      </c>
      <c r="LDL62" s="763">
        <f>'Detailed Budget'!LDX72</f>
        <v>0</v>
      </c>
      <c r="LDM62" s="763">
        <f>'Detailed Budget'!LDY72</f>
        <v>0</v>
      </c>
      <c r="LDN62" s="763">
        <f>'Detailed Budget'!LDZ72</f>
        <v>0</v>
      </c>
      <c r="LDO62" s="763">
        <f>'Detailed Budget'!LEA72</f>
        <v>0</v>
      </c>
      <c r="LDP62" s="763">
        <f>'Detailed Budget'!LEB72</f>
        <v>0</v>
      </c>
      <c r="LDQ62" s="763">
        <f>'Detailed Budget'!LEC72</f>
        <v>0</v>
      </c>
      <c r="LDR62" s="763">
        <f>'Detailed Budget'!LED72</f>
        <v>0</v>
      </c>
      <c r="LDS62" s="763">
        <f>'Detailed Budget'!LEE72</f>
        <v>0</v>
      </c>
      <c r="LDT62" s="763">
        <f>'Detailed Budget'!LEF72</f>
        <v>0</v>
      </c>
      <c r="LDU62" s="763">
        <f>'Detailed Budget'!LEG72</f>
        <v>0</v>
      </c>
      <c r="LDV62" s="763">
        <f>'Detailed Budget'!LEH72</f>
        <v>0</v>
      </c>
      <c r="LDW62" s="763">
        <f>'Detailed Budget'!LEI72</f>
        <v>0</v>
      </c>
      <c r="LDX62" s="763">
        <f>'Detailed Budget'!LEJ72</f>
        <v>0</v>
      </c>
      <c r="LDY62" s="763">
        <f>'Detailed Budget'!LEK72</f>
        <v>0</v>
      </c>
      <c r="LDZ62" s="763">
        <f>'Detailed Budget'!LEL72</f>
        <v>0</v>
      </c>
      <c r="LEA62" s="763">
        <f>'Detailed Budget'!LEM72</f>
        <v>0</v>
      </c>
      <c r="LEB62" s="763">
        <f>'Detailed Budget'!LEN72</f>
        <v>0</v>
      </c>
      <c r="LEC62" s="763">
        <f>'Detailed Budget'!LEO72</f>
        <v>0</v>
      </c>
      <c r="LED62" s="763">
        <f>'Detailed Budget'!LEP72</f>
        <v>0</v>
      </c>
      <c r="LEE62" s="763">
        <f>'Detailed Budget'!LEQ72</f>
        <v>0</v>
      </c>
      <c r="LEF62" s="763">
        <f>'Detailed Budget'!LER72</f>
        <v>0</v>
      </c>
      <c r="LEG62" s="763">
        <f>'Detailed Budget'!LES72</f>
        <v>0</v>
      </c>
      <c r="LEH62" s="763">
        <f>'Detailed Budget'!LET72</f>
        <v>0</v>
      </c>
      <c r="LEI62" s="763">
        <f>'Detailed Budget'!LEU72</f>
        <v>0</v>
      </c>
      <c r="LEJ62" s="763">
        <f>'Detailed Budget'!LEV72</f>
        <v>0</v>
      </c>
      <c r="LEK62" s="763">
        <f>'Detailed Budget'!LEW72</f>
        <v>0</v>
      </c>
      <c r="LEL62" s="763">
        <f>'Detailed Budget'!LEX72</f>
        <v>0</v>
      </c>
      <c r="LEM62" s="763">
        <f>'Detailed Budget'!LEY72</f>
        <v>0</v>
      </c>
      <c r="LEN62" s="763">
        <f>'Detailed Budget'!LEZ72</f>
        <v>0</v>
      </c>
      <c r="LEO62" s="763">
        <f>'Detailed Budget'!LFA72</f>
        <v>0</v>
      </c>
      <c r="LEP62" s="763">
        <f>'Detailed Budget'!LFB72</f>
        <v>0</v>
      </c>
      <c r="LEQ62" s="763">
        <f>'Detailed Budget'!LFC72</f>
        <v>0</v>
      </c>
      <c r="LER62" s="763">
        <f>'Detailed Budget'!LFD72</f>
        <v>0</v>
      </c>
      <c r="LES62" s="763">
        <f>'Detailed Budget'!LFE72</f>
        <v>0</v>
      </c>
      <c r="LET62" s="763">
        <f>'Detailed Budget'!LFF72</f>
        <v>0</v>
      </c>
      <c r="LEU62" s="763">
        <f>'Detailed Budget'!LFG72</f>
        <v>0</v>
      </c>
      <c r="LEV62" s="763">
        <f>'Detailed Budget'!LFH72</f>
        <v>0</v>
      </c>
      <c r="LEW62" s="763">
        <f>'Detailed Budget'!LFI72</f>
        <v>0</v>
      </c>
      <c r="LEX62" s="763">
        <f>'Detailed Budget'!LFJ72</f>
        <v>0</v>
      </c>
      <c r="LEY62" s="763">
        <f>'Detailed Budget'!LFK72</f>
        <v>0</v>
      </c>
      <c r="LEZ62" s="763">
        <f>'Detailed Budget'!LFL72</f>
        <v>0</v>
      </c>
      <c r="LFA62" s="763">
        <f>'Detailed Budget'!LFM72</f>
        <v>0</v>
      </c>
      <c r="LFB62" s="763">
        <f>'Detailed Budget'!LFN72</f>
        <v>0</v>
      </c>
      <c r="LFC62" s="763">
        <f>'Detailed Budget'!LFO72</f>
        <v>0</v>
      </c>
      <c r="LFD62" s="763">
        <f>'Detailed Budget'!LFP72</f>
        <v>0</v>
      </c>
      <c r="LFE62" s="763">
        <f>'Detailed Budget'!LFQ72</f>
        <v>0</v>
      </c>
      <c r="LFF62" s="763">
        <f>'Detailed Budget'!LFR72</f>
        <v>0</v>
      </c>
      <c r="LFG62" s="763">
        <f>'Detailed Budget'!LFS72</f>
        <v>0</v>
      </c>
      <c r="LFH62" s="763">
        <f>'Detailed Budget'!LFT72</f>
        <v>0</v>
      </c>
      <c r="LFI62" s="763">
        <f>'Detailed Budget'!LFU72</f>
        <v>0</v>
      </c>
      <c r="LFJ62" s="763">
        <f>'Detailed Budget'!LFV72</f>
        <v>0</v>
      </c>
      <c r="LFK62" s="763">
        <f>'Detailed Budget'!LFW72</f>
        <v>0</v>
      </c>
      <c r="LFL62" s="763">
        <f>'Detailed Budget'!LFX72</f>
        <v>0</v>
      </c>
      <c r="LFM62" s="763">
        <f>'Detailed Budget'!LFY72</f>
        <v>0</v>
      </c>
      <c r="LFN62" s="763">
        <f>'Detailed Budget'!LFZ72</f>
        <v>0</v>
      </c>
      <c r="LFO62" s="763">
        <f>'Detailed Budget'!LGA72</f>
        <v>0</v>
      </c>
      <c r="LFP62" s="763">
        <f>'Detailed Budget'!LGB72</f>
        <v>0</v>
      </c>
      <c r="LFQ62" s="763">
        <f>'Detailed Budget'!LGC72</f>
        <v>0</v>
      </c>
      <c r="LFR62" s="763">
        <f>'Detailed Budget'!LGD72</f>
        <v>0</v>
      </c>
      <c r="LFS62" s="763">
        <f>'Detailed Budget'!LGE72</f>
        <v>0</v>
      </c>
      <c r="LFT62" s="763">
        <f>'Detailed Budget'!LGF72</f>
        <v>0</v>
      </c>
      <c r="LFU62" s="763">
        <f>'Detailed Budget'!LGG72</f>
        <v>0</v>
      </c>
      <c r="LFV62" s="763">
        <f>'Detailed Budget'!LGH72</f>
        <v>0</v>
      </c>
      <c r="LFW62" s="763">
        <f>'Detailed Budget'!LGI72</f>
        <v>0</v>
      </c>
      <c r="LFX62" s="763">
        <f>'Detailed Budget'!LGJ72</f>
        <v>0</v>
      </c>
      <c r="LFY62" s="763">
        <f>'Detailed Budget'!LGK72</f>
        <v>0</v>
      </c>
      <c r="LFZ62" s="763">
        <f>'Detailed Budget'!LGL72</f>
        <v>0</v>
      </c>
      <c r="LGA62" s="763">
        <f>'Detailed Budget'!LGM72</f>
        <v>0</v>
      </c>
      <c r="LGB62" s="763">
        <f>'Detailed Budget'!LGN72</f>
        <v>0</v>
      </c>
      <c r="LGC62" s="763">
        <f>'Detailed Budget'!LGO72</f>
        <v>0</v>
      </c>
      <c r="LGD62" s="763">
        <f>'Detailed Budget'!LGP72</f>
        <v>0</v>
      </c>
      <c r="LGE62" s="763">
        <f>'Detailed Budget'!LGQ72</f>
        <v>0</v>
      </c>
      <c r="LGF62" s="763">
        <f>'Detailed Budget'!LGR72</f>
        <v>0</v>
      </c>
      <c r="LGG62" s="763">
        <f>'Detailed Budget'!LGS72</f>
        <v>0</v>
      </c>
      <c r="LGH62" s="763">
        <f>'Detailed Budget'!LGT72</f>
        <v>0</v>
      </c>
      <c r="LGI62" s="763">
        <f>'Detailed Budget'!LGU72</f>
        <v>0</v>
      </c>
      <c r="LGJ62" s="763">
        <f>'Detailed Budget'!LGV72</f>
        <v>0</v>
      </c>
      <c r="LGK62" s="763">
        <f>'Detailed Budget'!LGW72</f>
        <v>0</v>
      </c>
      <c r="LGL62" s="763">
        <f>'Detailed Budget'!LGX72</f>
        <v>0</v>
      </c>
      <c r="LGM62" s="763">
        <f>'Detailed Budget'!LGY72</f>
        <v>0</v>
      </c>
      <c r="LGN62" s="763">
        <f>'Detailed Budget'!LGZ72</f>
        <v>0</v>
      </c>
      <c r="LGO62" s="763">
        <f>'Detailed Budget'!LHA72</f>
        <v>0</v>
      </c>
      <c r="LGP62" s="763">
        <f>'Detailed Budget'!LHB72</f>
        <v>0</v>
      </c>
      <c r="LGQ62" s="763">
        <f>'Detailed Budget'!LHC72</f>
        <v>0</v>
      </c>
      <c r="LGR62" s="763">
        <f>'Detailed Budget'!LHD72</f>
        <v>0</v>
      </c>
      <c r="LGS62" s="763">
        <f>'Detailed Budget'!LHE72</f>
        <v>0</v>
      </c>
      <c r="LGT62" s="763">
        <f>'Detailed Budget'!LHF72</f>
        <v>0</v>
      </c>
      <c r="LGU62" s="763">
        <f>'Detailed Budget'!LHG72</f>
        <v>0</v>
      </c>
      <c r="LGV62" s="763">
        <f>'Detailed Budget'!LHH72</f>
        <v>0</v>
      </c>
      <c r="LGW62" s="763">
        <f>'Detailed Budget'!LHI72</f>
        <v>0</v>
      </c>
      <c r="LGX62" s="763">
        <f>'Detailed Budget'!LHJ72</f>
        <v>0</v>
      </c>
      <c r="LGY62" s="763">
        <f>'Detailed Budget'!LHK72</f>
        <v>0</v>
      </c>
      <c r="LGZ62" s="763">
        <f>'Detailed Budget'!LHL72</f>
        <v>0</v>
      </c>
      <c r="LHA62" s="763">
        <f>'Detailed Budget'!LHM72</f>
        <v>0</v>
      </c>
      <c r="LHB62" s="763">
        <f>'Detailed Budget'!LHN72</f>
        <v>0</v>
      </c>
      <c r="LHC62" s="763">
        <f>'Detailed Budget'!LHO72</f>
        <v>0</v>
      </c>
      <c r="LHD62" s="763">
        <f>'Detailed Budget'!LHP72</f>
        <v>0</v>
      </c>
      <c r="LHE62" s="763">
        <f>'Detailed Budget'!LHQ72</f>
        <v>0</v>
      </c>
      <c r="LHF62" s="763">
        <f>'Detailed Budget'!LHR72</f>
        <v>0</v>
      </c>
      <c r="LHG62" s="763">
        <f>'Detailed Budget'!LHS72</f>
        <v>0</v>
      </c>
      <c r="LHH62" s="763">
        <f>'Detailed Budget'!LHT72</f>
        <v>0</v>
      </c>
      <c r="LHI62" s="763">
        <f>'Detailed Budget'!LHU72</f>
        <v>0</v>
      </c>
      <c r="LHJ62" s="763">
        <f>'Detailed Budget'!LHV72</f>
        <v>0</v>
      </c>
      <c r="LHK62" s="763">
        <f>'Detailed Budget'!LHW72</f>
        <v>0</v>
      </c>
      <c r="LHL62" s="763">
        <f>'Detailed Budget'!LHX72</f>
        <v>0</v>
      </c>
      <c r="LHM62" s="763">
        <f>'Detailed Budget'!LHY72</f>
        <v>0</v>
      </c>
      <c r="LHN62" s="763">
        <f>'Detailed Budget'!LHZ72</f>
        <v>0</v>
      </c>
      <c r="LHO62" s="763">
        <f>'Detailed Budget'!LIA72</f>
        <v>0</v>
      </c>
      <c r="LHP62" s="763">
        <f>'Detailed Budget'!LIB72</f>
        <v>0</v>
      </c>
      <c r="LHQ62" s="763">
        <f>'Detailed Budget'!LIC72</f>
        <v>0</v>
      </c>
      <c r="LHR62" s="763">
        <f>'Detailed Budget'!LID72</f>
        <v>0</v>
      </c>
      <c r="LHS62" s="763">
        <f>'Detailed Budget'!LIE72</f>
        <v>0</v>
      </c>
      <c r="LHT62" s="763">
        <f>'Detailed Budget'!LIF72</f>
        <v>0</v>
      </c>
      <c r="LHU62" s="763">
        <f>'Detailed Budget'!LIG72</f>
        <v>0</v>
      </c>
      <c r="LHV62" s="763">
        <f>'Detailed Budget'!LIH72</f>
        <v>0</v>
      </c>
      <c r="LHW62" s="763">
        <f>'Detailed Budget'!LII72</f>
        <v>0</v>
      </c>
      <c r="LHX62" s="763">
        <f>'Detailed Budget'!LIJ72</f>
        <v>0</v>
      </c>
      <c r="LHY62" s="763">
        <f>'Detailed Budget'!LIK72</f>
        <v>0</v>
      </c>
      <c r="LHZ62" s="763">
        <f>'Detailed Budget'!LIL72</f>
        <v>0</v>
      </c>
      <c r="LIA62" s="763">
        <f>'Detailed Budget'!LIM72</f>
        <v>0</v>
      </c>
      <c r="LIB62" s="763">
        <f>'Detailed Budget'!LIN72</f>
        <v>0</v>
      </c>
      <c r="LIC62" s="763">
        <f>'Detailed Budget'!LIO72</f>
        <v>0</v>
      </c>
      <c r="LID62" s="763">
        <f>'Detailed Budget'!LIP72</f>
        <v>0</v>
      </c>
      <c r="LIE62" s="763">
        <f>'Detailed Budget'!LIQ72</f>
        <v>0</v>
      </c>
      <c r="LIF62" s="763">
        <f>'Detailed Budget'!LIR72</f>
        <v>0</v>
      </c>
      <c r="LIG62" s="763">
        <f>'Detailed Budget'!LIS72</f>
        <v>0</v>
      </c>
      <c r="LIH62" s="763">
        <f>'Detailed Budget'!LIT72</f>
        <v>0</v>
      </c>
      <c r="LII62" s="763">
        <f>'Detailed Budget'!LIU72</f>
        <v>0</v>
      </c>
      <c r="LIJ62" s="763">
        <f>'Detailed Budget'!LIV72</f>
        <v>0</v>
      </c>
      <c r="LIK62" s="763">
        <f>'Detailed Budget'!LIW72</f>
        <v>0</v>
      </c>
      <c r="LIL62" s="763">
        <f>'Detailed Budget'!LIX72</f>
        <v>0</v>
      </c>
      <c r="LIM62" s="763">
        <f>'Detailed Budget'!LIY72</f>
        <v>0</v>
      </c>
      <c r="LIN62" s="763">
        <f>'Detailed Budget'!LIZ72</f>
        <v>0</v>
      </c>
      <c r="LIO62" s="763">
        <f>'Detailed Budget'!LJA72</f>
        <v>0</v>
      </c>
      <c r="LIP62" s="763">
        <f>'Detailed Budget'!LJB72</f>
        <v>0</v>
      </c>
      <c r="LIQ62" s="763">
        <f>'Detailed Budget'!LJC72</f>
        <v>0</v>
      </c>
      <c r="LIR62" s="763">
        <f>'Detailed Budget'!LJD72</f>
        <v>0</v>
      </c>
      <c r="LIS62" s="763">
        <f>'Detailed Budget'!LJE72</f>
        <v>0</v>
      </c>
      <c r="LIT62" s="763">
        <f>'Detailed Budget'!LJF72</f>
        <v>0</v>
      </c>
      <c r="LIU62" s="763">
        <f>'Detailed Budget'!LJG72</f>
        <v>0</v>
      </c>
      <c r="LIV62" s="763">
        <f>'Detailed Budget'!LJH72</f>
        <v>0</v>
      </c>
      <c r="LIW62" s="763">
        <f>'Detailed Budget'!LJI72</f>
        <v>0</v>
      </c>
      <c r="LIX62" s="763">
        <f>'Detailed Budget'!LJJ72</f>
        <v>0</v>
      </c>
      <c r="LIY62" s="763">
        <f>'Detailed Budget'!LJK72</f>
        <v>0</v>
      </c>
      <c r="LIZ62" s="763">
        <f>'Detailed Budget'!LJL72</f>
        <v>0</v>
      </c>
      <c r="LJA62" s="763">
        <f>'Detailed Budget'!LJM72</f>
        <v>0</v>
      </c>
      <c r="LJB62" s="763">
        <f>'Detailed Budget'!LJN72</f>
        <v>0</v>
      </c>
      <c r="LJC62" s="763">
        <f>'Detailed Budget'!LJO72</f>
        <v>0</v>
      </c>
      <c r="LJD62" s="763">
        <f>'Detailed Budget'!LJP72</f>
        <v>0</v>
      </c>
      <c r="LJE62" s="763">
        <f>'Detailed Budget'!LJQ72</f>
        <v>0</v>
      </c>
      <c r="LJF62" s="763">
        <f>'Detailed Budget'!LJR72</f>
        <v>0</v>
      </c>
      <c r="LJG62" s="763">
        <f>'Detailed Budget'!LJS72</f>
        <v>0</v>
      </c>
      <c r="LJH62" s="763">
        <f>'Detailed Budget'!LJT72</f>
        <v>0</v>
      </c>
      <c r="LJI62" s="763">
        <f>'Detailed Budget'!LJU72</f>
        <v>0</v>
      </c>
      <c r="LJJ62" s="763">
        <f>'Detailed Budget'!LJV72</f>
        <v>0</v>
      </c>
      <c r="LJK62" s="763">
        <f>'Detailed Budget'!LJW72</f>
        <v>0</v>
      </c>
      <c r="LJL62" s="763">
        <f>'Detailed Budget'!LJX72</f>
        <v>0</v>
      </c>
      <c r="LJM62" s="763">
        <f>'Detailed Budget'!LJY72</f>
        <v>0</v>
      </c>
      <c r="LJN62" s="763">
        <f>'Detailed Budget'!LJZ72</f>
        <v>0</v>
      </c>
      <c r="LJO62" s="763">
        <f>'Detailed Budget'!LKA72</f>
        <v>0</v>
      </c>
      <c r="LJP62" s="763">
        <f>'Detailed Budget'!LKB72</f>
        <v>0</v>
      </c>
      <c r="LJQ62" s="763">
        <f>'Detailed Budget'!LKC72</f>
        <v>0</v>
      </c>
      <c r="LJR62" s="763">
        <f>'Detailed Budget'!LKD72</f>
        <v>0</v>
      </c>
      <c r="LJS62" s="763">
        <f>'Detailed Budget'!LKE72</f>
        <v>0</v>
      </c>
      <c r="LJT62" s="763">
        <f>'Detailed Budget'!LKF72</f>
        <v>0</v>
      </c>
      <c r="LJU62" s="763">
        <f>'Detailed Budget'!LKG72</f>
        <v>0</v>
      </c>
      <c r="LJV62" s="763">
        <f>'Detailed Budget'!LKH72</f>
        <v>0</v>
      </c>
      <c r="LJW62" s="763">
        <f>'Detailed Budget'!LKI72</f>
        <v>0</v>
      </c>
      <c r="LJX62" s="763">
        <f>'Detailed Budget'!LKJ72</f>
        <v>0</v>
      </c>
      <c r="LJY62" s="763">
        <f>'Detailed Budget'!LKK72</f>
        <v>0</v>
      </c>
      <c r="LJZ62" s="763">
        <f>'Detailed Budget'!LKL72</f>
        <v>0</v>
      </c>
      <c r="LKA62" s="763">
        <f>'Detailed Budget'!LKM72</f>
        <v>0</v>
      </c>
      <c r="LKB62" s="763">
        <f>'Detailed Budget'!LKN72</f>
        <v>0</v>
      </c>
      <c r="LKC62" s="763">
        <f>'Detailed Budget'!LKO72</f>
        <v>0</v>
      </c>
      <c r="LKD62" s="763">
        <f>'Detailed Budget'!LKP72</f>
        <v>0</v>
      </c>
      <c r="LKE62" s="763">
        <f>'Detailed Budget'!LKQ72</f>
        <v>0</v>
      </c>
      <c r="LKF62" s="763">
        <f>'Detailed Budget'!LKR72</f>
        <v>0</v>
      </c>
      <c r="LKG62" s="763">
        <f>'Detailed Budget'!LKS72</f>
        <v>0</v>
      </c>
      <c r="LKH62" s="763">
        <f>'Detailed Budget'!LKT72</f>
        <v>0</v>
      </c>
      <c r="LKI62" s="763">
        <f>'Detailed Budget'!LKU72</f>
        <v>0</v>
      </c>
      <c r="LKJ62" s="763">
        <f>'Detailed Budget'!LKV72</f>
        <v>0</v>
      </c>
      <c r="LKK62" s="763">
        <f>'Detailed Budget'!LKW72</f>
        <v>0</v>
      </c>
      <c r="LKL62" s="763">
        <f>'Detailed Budget'!LKX72</f>
        <v>0</v>
      </c>
      <c r="LKM62" s="763">
        <f>'Detailed Budget'!LKY72</f>
        <v>0</v>
      </c>
      <c r="LKN62" s="763">
        <f>'Detailed Budget'!LKZ72</f>
        <v>0</v>
      </c>
      <c r="LKO62" s="763">
        <f>'Detailed Budget'!LLA72</f>
        <v>0</v>
      </c>
      <c r="LKP62" s="763">
        <f>'Detailed Budget'!LLB72</f>
        <v>0</v>
      </c>
      <c r="LKQ62" s="763">
        <f>'Detailed Budget'!LLC72</f>
        <v>0</v>
      </c>
      <c r="LKR62" s="763">
        <f>'Detailed Budget'!LLD72</f>
        <v>0</v>
      </c>
      <c r="LKS62" s="763">
        <f>'Detailed Budget'!LLE72</f>
        <v>0</v>
      </c>
      <c r="LKT62" s="763">
        <f>'Detailed Budget'!LLF72</f>
        <v>0</v>
      </c>
      <c r="LKU62" s="763">
        <f>'Detailed Budget'!LLG72</f>
        <v>0</v>
      </c>
      <c r="LKV62" s="763">
        <f>'Detailed Budget'!LLH72</f>
        <v>0</v>
      </c>
      <c r="LKW62" s="763">
        <f>'Detailed Budget'!LLI72</f>
        <v>0</v>
      </c>
      <c r="LKX62" s="763">
        <f>'Detailed Budget'!LLJ72</f>
        <v>0</v>
      </c>
      <c r="LKY62" s="763">
        <f>'Detailed Budget'!LLK72</f>
        <v>0</v>
      </c>
      <c r="LKZ62" s="763">
        <f>'Detailed Budget'!LLL72</f>
        <v>0</v>
      </c>
      <c r="LLA62" s="763">
        <f>'Detailed Budget'!LLM72</f>
        <v>0</v>
      </c>
      <c r="LLB62" s="763">
        <f>'Detailed Budget'!LLN72</f>
        <v>0</v>
      </c>
      <c r="LLC62" s="763">
        <f>'Detailed Budget'!LLO72</f>
        <v>0</v>
      </c>
      <c r="LLD62" s="763">
        <f>'Detailed Budget'!LLP72</f>
        <v>0</v>
      </c>
      <c r="LLE62" s="763">
        <f>'Detailed Budget'!LLQ72</f>
        <v>0</v>
      </c>
      <c r="LLF62" s="763">
        <f>'Detailed Budget'!LLR72</f>
        <v>0</v>
      </c>
      <c r="LLG62" s="763">
        <f>'Detailed Budget'!LLS72</f>
        <v>0</v>
      </c>
      <c r="LLH62" s="763">
        <f>'Detailed Budget'!LLT72</f>
        <v>0</v>
      </c>
      <c r="LLI62" s="763">
        <f>'Detailed Budget'!LLU72</f>
        <v>0</v>
      </c>
      <c r="LLJ62" s="763">
        <f>'Detailed Budget'!LLV72</f>
        <v>0</v>
      </c>
      <c r="LLK62" s="763">
        <f>'Detailed Budget'!LLW72</f>
        <v>0</v>
      </c>
      <c r="LLL62" s="763">
        <f>'Detailed Budget'!LLX72</f>
        <v>0</v>
      </c>
      <c r="LLM62" s="763">
        <f>'Detailed Budget'!LLY72</f>
        <v>0</v>
      </c>
      <c r="LLN62" s="763">
        <f>'Detailed Budget'!LLZ72</f>
        <v>0</v>
      </c>
      <c r="LLO62" s="763">
        <f>'Detailed Budget'!LMA72</f>
        <v>0</v>
      </c>
      <c r="LLP62" s="763">
        <f>'Detailed Budget'!LMB72</f>
        <v>0</v>
      </c>
      <c r="LLQ62" s="763">
        <f>'Detailed Budget'!LMC72</f>
        <v>0</v>
      </c>
      <c r="LLR62" s="763">
        <f>'Detailed Budget'!LMD72</f>
        <v>0</v>
      </c>
      <c r="LLS62" s="763">
        <f>'Detailed Budget'!LME72</f>
        <v>0</v>
      </c>
      <c r="LLT62" s="763">
        <f>'Detailed Budget'!LMF72</f>
        <v>0</v>
      </c>
      <c r="LLU62" s="763">
        <f>'Detailed Budget'!LMG72</f>
        <v>0</v>
      </c>
      <c r="LLV62" s="763">
        <f>'Detailed Budget'!LMH72</f>
        <v>0</v>
      </c>
      <c r="LLW62" s="763">
        <f>'Detailed Budget'!LMI72</f>
        <v>0</v>
      </c>
      <c r="LLX62" s="763">
        <f>'Detailed Budget'!LMJ72</f>
        <v>0</v>
      </c>
      <c r="LLY62" s="763">
        <f>'Detailed Budget'!LMK72</f>
        <v>0</v>
      </c>
      <c r="LLZ62" s="763">
        <f>'Detailed Budget'!LML72</f>
        <v>0</v>
      </c>
      <c r="LMA62" s="763">
        <f>'Detailed Budget'!LMM72</f>
        <v>0</v>
      </c>
      <c r="LMB62" s="763">
        <f>'Detailed Budget'!LMN72</f>
        <v>0</v>
      </c>
      <c r="LMC62" s="763">
        <f>'Detailed Budget'!LMO72</f>
        <v>0</v>
      </c>
      <c r="LMD62" s="763">
        <f>'Detailed Budget'!LMP72</f>
        <v>0</v>
      </c>
      <c r="LME62" s="763">
        <f>'Detailed Budget'!LMQ72</f>
        <v>0</v>
      </c>
      <c r="LMF62" s="763">
        <f>'Detailed Budget'!LMR72</f>
        <v>0</v>
      </c>
      <c r="LMG62" s="763">
        <f>'Detailed Budget'!LMS72</f>
        <v>0</v>
      </c>
      <c r="LMH62" s="763">
        <f>'Detailed Budget'!LMT72</f>
        <v>0</v>
      </c>
      <c r="LMI62" s="763">
        <f>'Detailed Budget'!LMU72</f>
        <v>0</v>
      </c>
      <c r="LMJ62" s="763">
        <f>'Detailed Budget'!LMV72</f>
        <v>0</v>
      </c>
      <c r="LMK62" s="763">
        <f>'Detailed Budget'!LMW72</f>
        <v>0</v>
      </c>
      <c r="LML62" s="763">
        <f>'Detailed Budget'!LMX72</f>
        <v>0</v>
      </c>
      <c r="LMM62" s="763">
        <f>'Detailed Budget'!LMY72</f>
        <v>0</v>
      </c>
      <c r="LMN62" s="763">
        <f>'Detailed Budget'!LMZ72</f>
        <v>0</v>
      </c>
      <c r="LMO62" s="763">
        <f>'Detailed Budget'!LNA72</f>
        <v>0</v>
      </c>
      <c r="LMP62" s="763">
        <f>'Detailed Budget'!LNB72</f>
        <v>0</v>
      </c>
      <c r="LMQ62" s="763">
        <f>'Detailed Budget'!LNC72</f>
        <v>0</v>
      </c>
      <c r="LMR62" s="763">
        <f>'Detailed Budget'!LND72</f>
        <v>0</v>
      </c>
      <c r="LMS62" s="763">
        <f>'Detailed Budget'!LNE72</f>
        <v>0</v>
      </c>
      <c r="LMT62" s="763">
        <f>'Detailed Budget'!LNF72</f>
        <v>0</v>
      </c>
      <c r="LMU62" s="763">
        <f>'Detailed Budget'!LNG72</f>
        <v>0</v>
      </c>
      <c r="LMV62" s="763">
        <f>'Detailed Budget'!LNH72</f>
        <v>0</v>
      </c>
      <c r="LMW62" s="763">
        <f>'Detailed Budget'!LNI72</f>
        <v>0</v>
      </c>
      <c r="LMX62" s="763">
        <f>'Detailed Budget'!LNJ72</f>
        <v>0</v>
      </c>
      <c r="LMY62" s="763">
        <f>'Detailed Budget'!LNK72</f>
        <v>0</v>
      </c>
      <c r="LMZ62" s="763">
        <f>'Detailed Budget'!LNL72</f>
        <v>0</v>
      </c>
      <c r="LNA62" s="763">
        <f>'Detailed Budget'!LNM72</f>
        <v>0</v>
      </c>
      <c r="LNB62" s="763">
        <f>'Detailed Budget'!LNN72</f>
        <v>0</v>
      </c>
      <c r="LNC62" s="763">
        <f>'Detailed Budget'!LNO72</f>
        <v>0</v>
      </c>
      <c r="LND62" s="763">
        <f>'Detailed Budget'!LNP72</f>
        <v>0</v>
      </c>
      <c r="LNE62" s="763">
        <f>'Detailed Budget'!LNQ72</f>
        <v>0</v>
      </c>
      <c r="LNF62" s="763">
        <f>'Detailed Budget'!LNR72</f>
        <v>0</v>
      </c>
      <c r="LNG62" s="763">
        <f>'Detailed Budget'!LNS72</f>
        <v>0</v>
      </c>
      <c r="LNH62" s="763">
        <f>'Detailed Budget'!LNT72</f>
        <v>0</v>
      </c>
      <c r="LNI62" s="763">
        <f>'Detailed Budget'!LNU72</f>
        <v>0</v>
      </c>
      <c r="LNJ62" s="763">
        <f>'Detailed Budget'!LNV72</f>
        <v>0</v>
      </c>
      <c r="LNK62" s="763">
        <f>'Detailed Budget'!LNW72</f>
        <v>0</v>
      </c>
      <c r="LNL62" s="763">
        <f>'Detailed Budget'!LNX72</f>
        <v>0</v>
      </c>
      <c r="LNM62" s="763">
        <f>'Detailed Budget'!LNY72</f>
        <v>0</v>
      </c>
      <c r="LNN62" s="763">
        <f>'Detailed Budget'!LNZ72</f>
        <v>0</v>
      </c>
      <c r="LNO62" s="763">
        <f>'Detailed Budget'!LOA72</f>
        <v>0</v>
      </c>
      <c r="LNP62" s="763">
        <f>'Detailed Budget'!LOB72</f>
        <v>0</v>
      </c>
      <c r="LNQ62" s="763">
        <f>'Detailed Budget'!LOC72</f>
        <v>0</v>
      </c>
      <c r="LNR62" s="763">
        <f>'Detailed Budget'!LOD72</f>
        <v>0</v>
      </c>
      <c r="LNS62" s="763">
        <f>'Detailed Budget'!LOE72</f>
        <v>0</v>
      </c>
      <c r="LNT62" s="763">
        <f>'Detailed Budget'!LOF72</f>
        <v>0</v>
      </c>
      <c r="LNU62" s="763">
        <f>'Detailed Budget'!LOG72</f>
        <v>0</v>
      </c>
      <c r="LNV62" s="763">
        <f>'Detailed Budget'!LOH72</f>
        <v>0</v>
      </c>
      <c r="LNW62" s="763">
        <f>'Detailed Budget'!LOI72</f>
        <v>0</v>
      </c>
      <c r="LNX62" s="763">
        <f>'Detailed Budget'!LOJ72</f>
        <v>0</v>
      </c>
      <c r="LNY62" s="763">
        <f>'Detailed Budget'!LOK72</f>
        <v>0</v>
      </c>
      <c r="LNZ62" s="763">
        <f>'Detailed Budget'!LOL72</f>
        <v>0</v>
      </c>
      <c r="LOA62" s="763">
        <f>'Detailed Budget'!LOM72</f>
        <v>0</v>
      </c>
      <c r="LOB62" s="763">
        <f>'Detailed Budget'!LON72</f>
        <v>0</v>
      </c>
      <c r="LOC62" s="763">
        <f>'Detailed Budget'!LOO72</f>
        <v>0</v>
      </c>
      <c r="LOD62" s="763">
        <f>'Detailed Budget'!LOP72</f>
        <v>0</v>
      </c>
      <c r="LOE62" s="763">
        <f>'Detailed Budget'!LOQ72</f>
        <v>0</v>
      </c>
      <c r="LOF62" s="763">
        <f>'Detailed Budget'!LOR72</f>
        <v>0</v>
      </c>
      <c r="LOG62" s="763">
        <f>'Detailed Budget'!LOS72</f>
        <v>0</v>
      </c>
      <c r="LOH62" s="763">
        <f>'Detailed Budget'!LOT72</f>
        <v>0</v>
      </c>
      <c r="LOI62" s="763">
        <f>'Detailed Budget'!LOU72</f>
        <v>0</v>
      </c>
      <c r="LOJ62" s="763">
        <f>'Detailed Budget'!LOV72</f>
        <v>0</v>
      </c>
      <c r="LOK62" s="763">
        <f>'Detailed Budget'!LOW72</f>
        <v>0</v>
      </c>
      <c r="LOL62" s="763">
        <f>'Detailed Budget'!LOX72</f>
        <v>0</v>
      </c>
      <c r="LOM62" s="763">
        <f>'Detailed Budget'!LOY72</f>
        <v>0</v>
      </c>
      <c r="LON62" s="763">
        <f>'Detailed Budget'!LOZ72</f>
        <v>0</v>
      </c>
      <c r="LOO62" s="763">
        <f>'Detailed Budget'!LPA72</f>
        <v>0</v>
      </c>
      <c r="LOP62" s="763">
        <f>'Detailed Budget'!LPB72</f>
        <v>0</v>
      </c>
      <c r="LOQ62" s="763">
        <f>'Detailed Budget'!LPC72</f>
        <v>0</v>
      </c>
      <c r="LOR62" s="763">
        <f>'Detailed Budget'!LPD72</f>
        <v>0</v>
      </c>
      <c r="LOS62" s="763">
        <f>'Detailed Budget'!LPE72</f>
        <v>0</v>
      </c>
      <c r="LOT62" s="763">
        <f>'Detailed Budget'!LPF72</f>
        <v>0</v>
      </c>
      <c r="LOU62" s="763">
        <f>'Detailed Budget'!LPG72</f>
        <v>0</v>
      </c>
      <c r="LOV62" s="763">
        <f>'Detailed Budget'!LPH72</f>
        <v>0</v>
      </c>
      <c r="LOW62" s="763">
        <f>'Detailed Budget'!LPI72</f>
        <v>0</v>
      </c>
      <c r="LOX62" s="763">
        <f>'Detailed Budget'!LPJ72</f>
        <v>0</v>
      </c>
      <c r="LOY62" s="763">
        <f>'Detailed Budget'!LPK72</f>
        <v>0</v>
      </c>
      <c r="LOZ62" s="763">
        <f>'Detailed Budget'!LPL72</f>
        <v>0</v>
      </c>
      <c r="LPA62" s="763">
        <f>'Detailed Budget'!LPM72</f>
        <v>0</v>
      </c>
      <c r="LPB62" s="763">
        <f>'Detailed Budget'!LPN72</f>
        <v>0</v>
      </c>
      <c r="LPC62" s="763">
        <f>'Detailed Budget'!LPO72</f>
        <v>0</v>
      </c>
      <c r="LPD62" s="763">
        <f>'Detailed Budget'!LPP72</f>
        <v>0</v>
      </c>
      <c r="LPE62" s="763">
        <f>'Detailed Budget'!LPQ72</f>
        <v>0</v>
      </c>
      <c r="LPF62" s="763">
        <f>'Detailed Budget'!LPR72</f>
        <v>0</v>
      </c>
      <c r="LPG62" s="763">
        <f>'Detailed Budget'!LPS72</f>
        <v>0</v>
      </c>
      <c r="LPH62" s="763">
        <f>'Detailed Budget'!LPT72</f>
        <v>0</v>
      </c>
      <c r="LPI62" s="763">
        <f>'Detailed Budget'!LPU72</f>
        <v>0</v>
      </c>
      <c r="LPJ62" s="763">
        <f>'Detailed Budget'!LPV72</f>
        <v>0</v>
      </c>
      <c r="LPK62" s="763">
        <f>'Detailed Budget'!LPW72</f>
        <v>0</v>
      </c>
      <c r="LPL62" s="763">
        <f>'Detailed Budget'!LPX72</f>
        <v>0</v>
      </c>
      <c r="LPM62" s="763">
        <f>'Detailed Budget'!LPY72</f>
        <v>0</v>
      </c>
      <c r="LPN62" s="763">
        <f>'Detailed Budget'!LPZ72</f>
        <v>0</v>
      </c>
      <c r="LPO62" s="763">
        <f>'Detailed Budget'!LQA72</f>
        <v>0</v>
      </c>
      <c r="LPP62" s="763">
        <f>'Detailed Budget'!LQB72</f>
        <v>0</v>
      </c>
      <c r="LPQ62" s="763">
        <f>'Detailed Budget'!LQC72</f>
        <v>0</v>
      </c>
      <c r="LPR62" s="763">
        <f>'Detailed Budget'!LQD72</f>
        <v>0</v>
      </c>
      <c r="LPS62" s="763">
        <f>'Detailed Budget'!LQE72</f>
        <v>0</v>
      </c>
      <c r="LPT62" s="763">
        <f>'Detailed Budget'!LQF72</f>
        <v>0</v>
      </c>
      <c r="LPU62" s="763">
        <f>'Detailed Budget'!LQG72</f>
        <v>0</v>
      </c>
      <c r="LPV62" s="763">
        <f>'Detailed Budget'!LQH72</f>
        <v>0</v>
      </c>
      <c r="LPW62" s="763">
        <f>'Detailed Budget'!LQI72</f>
        <v>0</v>
      </c>
      <c r="LPX62" s="763">
        <f>'Detailed Budget'!LQJ72</f>
        <v>0</v>
      </c>
      <c r="LPY62" s="763">
        <f>'Detailed Budget'!LQK72</f>
        <v>0</v>
      </c>
      <c r="LPZ62" s="763">
        <f>'Detailed Budget'!LQL72</f>
        <v>0</v>
      </c>
      <c r="LQA62" s="763">
        <f>'Detailed Budget'!LQM72</f>
        <v>0</v>
      </c>
      <c r="LQB62" s="763">
        <f>'Detailed Budget'!LQN72</f>
        <v>0</v>
      </c>
      <c r="LQC62" s="763">
        <f>'Detailed Budget'!LQO72</f>
        <v>0</v>
      </c>
      <c r="LQD62" s="763">
        <f>'Detailed Budget'!LQP72</f>
        <v>0</v>
      </c>
      <c r="LQE62" s="763">
        <f>'Detailed Budget'!LQQ72</f>
        <v>0</v>
      </c>
      <c r="LQF62" s="763">
        <f>'Detailed Budget'!LQR72</f>
        <v>0</v>
      </c>
      <c r="LQG62" s="763">
        <f>'Detailed Budget'!LQS72</f>
        <v>0</v>
      </c>
      <c r="LQH62" s="763">
        <f>'Detailed Budget'!LQT72</f>
        <v>0</v>
      </c>
      <c r="LQI62" s="763">
        <f>'Detailed Budget'!LQU72</f>
        <v>0</v>
      </c>
      <c r="LQJ62" s="763">
        <f>'Detailed Budget'!LQV72</f>
        <v>0</v>
      </c>
      <c r="LQK62" s="763">
        <f>'Detailed Budget'!LQW72</f>
        <v>0</v>
      </c>
      <c r="LQL62" s="763">
        <f>'Detailed Budget'!LQX72</f>
        <v>0</v>
      </c>
      <c r="LQM62" s="763">
        <f>'Detailed Budget'!LQY72</f>
        <v>0</v>
      </c>
      <c r="LQN62" s="763">
        <f>'Detailed Budget'!LQZ72</f>
        <v>0</v>
      </c>
      <c r="LQO62" s="763">
        <f>'Detailed Budget'!LRA72</f>
        <v>0</v>
      </c>
      <c r="LQP62" s="763">
        <f>'Detailed Budget'!LRB72</f>
        <v>0</v>
      </c>
      <c r="LQQ62" s="763">
        <f>'Detailed Budget'!LRC72</f>
        <v>0</v>
      </c>
      <c r="LQR62" s="763">
        <f>'Detailed Budget'!LRD72</f>
        <v>0</v>
      </c>
      <c r="LQS62" s="763">
        <f>'Detailed Budget'!LRE72</f>
        <v>0</v>
      </c>
      <c r="LQT62" s="763">
        <f>'Detailed Budget'!LRF72</f>
        <v>0</v>
      </c>
      <c r="LQU62" s="763">
        <f>'Detailed Budget'!LRG72</f>
        <v>0</v>
      </c>
      <c r="LQV62" s="763">
        <f>'Detailed Budget'!LRH72</f>
        <v>0</v>
      </c>
      <c r="LQW62" s="763">
        <f>'Detailed Budget'!LRI72</f>
        <v>0</v>
      </c>
      <c r="LQX62" s="763">
        <f>'Detailed Budget'!LRJ72</f>
        <v>0</v>
      </c>
      <c r="LQY62" s="763">
        <f>'Detailed Budget'!LRK72</f>
        <v>0</v>
      </c>
      <c r="LQZ62" s="763">
        <f>'Detailed Budget'!LRL72</f>
        <v>0</v>
      </c>
      <c r="LRA62" s="763">
        <f>'Detailed Budget'!LRM72</f>
        <v>0</v>
      </c>
      <c r="LRB62" s="763">
        <f>'Detailed Budget'!LRN72</f>
        <v>0</v>
      </c>
      <c r="LRC62" s="763">
        <f>'Detailed Budget'!LRO72</f>
        <v>0</v>
      </c>
      <c r="LRD62" s="763">
        <f>'Detailed Budget'!LRP72</f>
        <v>0</v>
      </c>
      <c r="LRE62" s="763">
        <f>'Detailed Budget'!LRQ72</f>
        <v>0</v>
      </c>
      <c r="LRF62" s="763">
        <f>'Detailed Budget'!LRR72</f>
        <v>0</v>
      </c>
      <c r="LRG62" s="763">
        <f>'Detailed Budget'!LRS72</f>
        <v>0</v>
      </c>
      <c r="LRH62" s="763">
        <f>'Detailed Budget'!LRT72</f>
        <v>0</v>
      </c>
      <c r="LRI62" s="763">
        <f>'Detailed Budget'!LRU72</f>
        <v>0</v>
      </c>
      <c r="LRJ62" s="763">
        <f>'Detailed Budget'!LRV72</f>
        <v>0</v>
      </c>
      <c r="LRK62" s="763">
        <f>'Detailed Budget'!LRW72</f>
        <v>0</v>
      </c>
      <c r="LRL62" s="763">
        <f>'Detailed Budget'!LRX72</f>
        <v>0</v>
      </c>
      <c r="LRM62" s="763">
        <f>'Detailed Budget'!LRY72</f>
        <v>0</v>
      </c>
      <c r="LRN62" s="763">
        <f>'Detailed Budget'!LRZ72</f>
        <v>0</v>
      </c>
      <c r="LRO62" s="763">
        <f>'Detailed Budget'!LSA72</f>
        <v>0</v>
      </c>
      <c r="LRP62" s="763">
        <f>'Detailed Budget'!LSB72</f>
        <v>0</v>
      </c>
      <c r="LRQ62" s="763">
        <f>'Detailed Budget'!LSC72</f>
        <v>0</v>
      </c>
      <c r="LRR62" s="763">
        <f>'Detailed Budget'!LSD72</f>
        <v>0</v>
      </c>
      <c r="LRS62" s="763">
        <f>'Detailed Budget'!LSE72</f>
        <v>0</v>
      </c>
      <c r="LRT62" s="763">
        <f>'Detailed Budget'!LSF72</f>
        <v>0</v>
      </c>
      <c r="LRU62" s="763">
        <f>'Detailed Budget'!LSG72</f>
        <v>0</v>
      </c>
      <c r="LRV62" s="763">
        <f>'Detailed Budget'!LSH72</f>
        <v>0</v>
      </c>
      <c r="LRW62" s="763">
        <f>'Detailed Budget'!LSI72</f>
        <v>0</v>
      </c>
      <c r="LRX62" s="763">
        <f>'Detailed Budget'!LSJ72</f>
        <v>0</v>
      </c>
      <c r="LRY62" s="763">
        <f>'Detailed Budget'!LSK72</f>
        <v>0</v>
      </c>
      <c r="LRZ62" s="763">
        <f>'Detailed Budget'!LSL72</f>
        <v>0</v>
      </c>
      <c r="LSA62" s="763">
        <f>'Detailed Budget'!LSM72</f>
        <v>0</v>
      </c>
      <c r="LSB62" s="763">
        <f>'Detailed Budget'!LSN72</f>
        <v>0</v>
      </c>
      <c r="LSC62" s="763">
        <f>'Detailed Budget'!LSO72</f>
        <v>0</v>
      </c>
      <c r="LSD62" s="763">
        <f>'Detailed Budget'!LSP72</f>
        <v>0</v>
      </c>
      <c r="LSE62" s="763">
        <f>'Detailed Budget'!LSQ72</f>
        <v>0</v>
      </c>
      <c r="LSF62" s="763">
        <f>'Detailed Budget'!LSR72</f>
        <v>0</v>
      </c>
      <c r="LSG62" s="763">
        <f>'Detailed Budget'!LSS72</f>
        <v>0</v>
      </c>
      <c r="LSH62" s="763">
        <f>'Detailed Budget'!LST72</f>
        <v>0</v>
      </c>
      <c r="LSI62" s="763">
        <f>'Detailed Budget'!LSU72</f>
        <v>0</v>
      </c>
      <c r="LSJ62" s="763">
        <f>'Detailed Budget'!LSV72</f>
        <v>0</v>
      </c>
      <c r="LSK62" s="763">
        <f>'Detailed Budget'!LSW72</f>
        <v>0</v>
      </c>
      <c r="LSL62" s="763">
        <f>'Detailed Budget'!LSX72</f>
        <v>0</v>
      </c>
      <c r="LSM62" s="763">
        <f>'Detailed Budget'!LSY72</f>
        <v>0</v>
      </c>
      <c r="LSN62" s="763">
        <f>'Detailed Budget'!LSZ72</f>
        <v>0</v>
      </c>
      <c r="LSO62" s="763">
        <f>'Detailed Budget'!LTA72</f>
        <v>0</v>
      </c>
      <c r="LSP62" s="763">
        <f>'Detailed Budget'!LTB72</f>
        <v>0</v>
      </c>
      <c r="LSQ62" s="763">
        <f>'Detailed Budget'!LTC72</f>
        <v>0</v>
      </c>
      <c r="LSR62" s="763">
        <f>'Detailed Budget'!LTD72</f>
        <v>0</v>
      </c>
      <c r="LSS62" s="763">
        <f>'Detailed Budget'!LTE72</f>
        <v>0</v>
      </c>
      <c r="LST62" s="763">
        <f>'Detailed Budget'!LTF72</f>
        <v>0</v>
      </c>
      <c r="LSU62" s="763">
        <f>'Detailed Budget'!LTG72</f>
        <v>0</v>
      </c>
      <c r="LSV62" s="763">
        <f>'Detailed Budget'!LTH72</f>
        <v>0</v>
      </c>
      <c r="LSW62" s="763">
        <f>'Detailed Budget'!LTI72</f>
        <v>0</v>
      </c>
      <c r="LSX62" s="763">
        <f>'Detailed Budget'!LTJ72</f>
        <v>0</v>
      </c>
      <c r="LSY62" s="763">
        <f>'Detailed Budget'!LTK72</f>
        <v>0</v>
      </c>
      <c r="LSZ62" s="763">
        <f>'Detailed Budget'!LTL72</f>
        <v>0</v>
      </c>
      <c r="LTA62" s="763">
        <f>'Detailed Budget'!LTM72</f>
        <v>0</v>
      </c>
      <c r="LTB62" s="763">
        <f>'Detailed Budget'!LTN72</f>
        <v>0</v>
      </c>
      <c r="LTC62" s="763">
        <f>'Detailed Budget'!LTO72</f>
        <v>0</v>
      </c>
      <c r="LTD62" s="763">
        <f>'Detailed Budget'!LTP72</f>
        <v>0</v>
      </c>
      <c r="LTE62" s="763">
        <f>'Detailed Budget'!LTQ72</f>
        <v>0</v>
      </c>
      <c r="LTF62" s="763">
        <f>'Detailed Budget'!LTR72</f>
        <v>0</v>
      </c>
      <c r="LTG62" s="763">
        <f>'Detailed Budget'!LTS72</f>
        <v>0</v>
      </c>
      <c r="LTH62" s="763">
        <f>'Detailed Budget'!LTT72</f>
        <v>0</v>
      </c>
      <c r="LTI62" s="763">
        <f>'Detailed Budget'!LTU72</f>
        <v>0</v>
      </c>
      <c r="LTJ62" s="763">
        <f>'Detailed Budget'!LTV72</f>
        <v>0</v>
      </c>
      <c r="LTK62" s="763">
        <f>'Detailed Budget'!LTW72</f>
        <v>0</v>
      </c>
      <c r="LTL62" s="763">
        <f>'Detailed Budget'!LTX72</f>
        <v>0</v>
      </c>
      <c r="LTM62" s="763">
        <f>'Detailed Budget'!LTY72</f>
        <v>0</v>
      </c>
      <c r="LTN62" s="763">
        <f>'Detailed Budget'!LTZ72</f>
        <v>0</v>
      </c>
      <c r="LTO62" s="763">
        <f>'Detailed Budget'!LUA72</f>
        <v>0</v>
      </c>
      <c r="LTP62" s="763">
        <f>'Detailed Budget'!LUB72</f>
        <v>0</v>
      </c>
      <c r="LTQ62" s="763">
        <f>'Detailed Budget'!LUC72</f>
        <v>0</v>
      </c>
      <c r="LTR62" s="763">
        <f>'Detailed Budget'!LUD72</f>
        <v>0</v>
      </c>
      <c r="LTS62" s="763">
        <f>'Detailed Budget'!LUE72</f>
        <v>0</v>
      </c>
      <c r="LTT62" s="763">
        <f>'Detailed Budget'!LUF72</f>
        <v>0</v>
      </c>
      <c r="LTU62" s="763">
        <f>'Detailed Budget'!LUG72</f>
        <v>0</v>
      </c>
      <c r="LTV62" s="763">
        <f>'Detailed Budget'!LUH72</f>
        <v>0</v>
      </c>
      <c r="LTW62" s="763">
        <f>'Detailed Budget'!LUI72</f>
        <v>0</v>
      </c>
      <c r="LTX62" s="763">
        <f>'Detailed Budget'!LUJ72</f>
        <v>0</v>
      </c>
      <c r="LTY62" s="763">
        <f>'Detailed Budget'!LUK72</f>
        <v>0</v>
      </c>
      <c r="LTZ62" s="763">
        <f>'Detailed Budget'!LUL72</f>
        <v>0</v>
      </c>
      <c r="LUA62" s="763">
        <f>'Detailed Budget'!LUM72</f>
        <v>0</v>
      </c>
      <c r="LUB62" s="763">
        <f>'Detailed Budget'!LUN72</f>
        <v>0</v>
      </c>
      <c r="LUC62" s="763">
        <f>'Detailed Budget'!LUO72</f>
        <v>0</v>
      </c>
      <c r="LUD62" s="763">
        <f>'Detailed Budget'!LUP72</f>
        <v>0</v>
      </c>
      <c r="LUE62" s="763">
        <f>'Detailed Budget'!LUQ72</f>
        <v>0</v>
      </c>
      <c r="LUF62" s="763">
        <f>'Detailed Budget'!LUR72</f>
        <v>0</v>
      </c>
      <c r="LUG62" s="763">
        <f>'Detailed Budget'!LUS72</f>
        <v>0</v>
      </c>
      <c r="LUH62" s="763">
        <f>'Detailed Budget'!LUT72</f>
        <v>0</v>
      </c>
      <c r="LUI62" s="763">
        <f>'Detailed Budget'!LUU72</f>
        <v>0</v>
      </c>
      <c r="LUJ62" s="763">
        <f>'Detailed Budget'!LUV72</f>
        <v>0</v>
      </c>
      <c r="LUK62" s="763">
        <f>'Detailed Budget'!LUW72</f>
        <v>0</v>
      </c>
      <c r="LUL62" s="763">
        <f>'Detailed Budget'!LUX72</f>
        <v>0</v>
      </c>
      <c r="LUM62" s="763">
        <f>'Detailed Budget'!LUY72</f>
        <v>0</v>
      </c>
      <c r="LUN62" s="763">
        <f>'Detailed Budget'!LUZ72</f>
        <v>0</v>
      </c>
      <c r="LUO62" s="763">
        <f>'Detailed Budget'!LVA72</f>
        <v>0</v>
      </c>
      <c r="LUP62" s="763">
        <f>'Detailed Budget'!LVB72</f>
        <v>0</v>
      </c>
      <c r="LUQ62" s="763">
        <f>'Detailed Budget'!LVC72</f>
        <v>0</v>
      </c>
      <c r="LUR62" s="763">
        <f>'Detailed Budget'!LVD72</f>
        <v>0</v>
      </c>
      <c r="LUS62" s="763">
        <f>'Detailed Budget'!LVE72</f>
        <v>0</v>
      </c>
      <c r="LUT62" s="763">
        <f>'Detailed Budget'!LVF72</f>
        <v>0</v>
      </c>
      <c r="LUU62" s="763">
        <f>'Detailed Budget'!LVG72</f>
        <v>0</v>
      </c>
      <c r="LUV62" s="763">
        <f>'Detailed Budget'!LVH72</f>
        <v>0</v>
      </c>
      <c r="LUW62" s="763">
        <f>'Detailed Budget'!LVI72</f>
        <v>0</v>
      </c>
      <c r="LUX62" s="763">
        <f>'Detailed Budget'!LVJ72</f>
        <v>0</v>
      </c>
      <c r="LUY62" s="763">
        <f>'Detailed Budget'!LVK72</f>
        <v>0</v>
      </c>
      <c r="LUZ62" s="763">
        <f>'Detailed Budget'!LVL72</f>
        <v>0</v>
      </c>
      <c r="LVA62" s="763">
        <f>'Detailed Budget'!LVM72</f>
        <v>0</v>
      </c>
      <c r="LVB62" s="763">
        <f>'Detailed Budget'!LVN72</f>
        <v>0</v>
      </c>
      <c r="LVC62" s="763">
        <f>'Detailed Budget'!LVO72</f>
        <v>0</v>
      </c>
      <c r="LVD62" s="763">
        <f>'Detailed Budget'!LVP72</f>
        <v>0</v>
      </c>
      <c r="LVE62" s="763">
        <f>'Detailed Budget'!LVQ72</f>
        <v>0</v>
      </c>
      <c r="LVF62" s="763">
        <f>'Detailed Budget'!LVR72</f>
        <v>0</v>
      </c>
      <c r="LVG62" s="763">
        <f>'Detailed Budget'!LVS72</f>
        <v>0</v>
      </c>
      <c r="LVH62" s="763">
        <f>'Detailed Budget'!LVT72</f>
        <v>0</v>
      </c>
      <c r="LVI62" s="763">
        <f>'Detailed Budget'!LVU72</f>
        <v>0</v>
      </c>
      <c r="LVJ62" s="763">
        <f>'Detailed Budget'!LVV72</f>
        <v>0</v>
      </c>
      <c r="LVK62" s="763">
        <f>'Detailed Budget'!LVW72</f>
        <v>0</v>
      </c>
      <c r="LVL62" s="763">
        <f>'Detailed Budget'!LVX72</f>
        <v>0</v>
      </c>
      <c r="LVM62" s="763">
        <f>'Detailed Budget'!LVY72</f>
        <v>0</v>
      </c>
      <c r="LVN62" s="763">
        <f>'Detailed Budget'!LVZ72</f>
        <v>0</v>
      </c>
      <c r="LVO62" s="763">
        <f>'Detailed Budget'!LWA72</f>
        <v>0</v>
      </c>
      <c r="LVP62" s="763">
        <f>'Detailed Budget'!LWB72</f>
        <v>0</v>
      </c>
      <c r="LVQ62" s="763">
        <f>'Detailed Budget'!LWC72</f>
        <v>0</v>
      </c>
      <c r="LVR62" s="763">
        <f>'Detailed Budget'!LWD72</f>
        <v>0</v>
      </c>
      <c r="LVS62" s="763">
        <f>'Detailed Budget'!LWE72</f>
        <v>0</v>
      </c>
      <c r="LVT62" s="763">
        <f>'Detailed Budget'!LWF72</f>
        <v>0</v>
      </c>
      <c r="LVU62" s="763">
        <f>'Detailed Budget'!LWG72</f>
        <v>0</v>
      </c>
      <c r="LVV62" s="763">
        <f>'Detailed Budget'!LWH72</f>
        <v>0</v>
      </c>
      <c r="LVW62" s="763">
        <f>'Detailed Budget'!LWI72</f>
        <v>0</v>
      </c>
      <c r="LVX62" s="763">
        <f>'Detailed Budget'!LWJ72</f>
        <v>0</v>
      </c>
      <c r="LVY62" s="763">
        <f>'Detailed Budget'!LWK72</f>
        <v>0</v>
      </c>
      <c r="LVZ62" s="763">
        <f>'Detailed Budget'!LWL72</f>
        <v>0</v>
      </c>
      <c r="LWA62" s="763">
        <f>'Detailed Budget'!LWM72</f>
        <v>0</v>
      </c>
      <c r="LWB62" s="763">
        <f>'Detailed Budget'!LWN72</f>
        <v>0</v>
      </c>
      <c r="LWC62" s="763">
        <f>'Detailed Budget'!LWO72</f>
        <v>0</v>
      </c>
      <c r="LWD62" s="763">
        <f>'Detailed Budget'!LWP72</f>
        <v>0</v>
      </c>
      <c r="LWE62" s="763">
        <f>'Detailed Budget'!LWQ72</f>
        <v>0</v>
      </c>
      <c r="LWF62" s="763">
        <f>'Detailed Budget'!LWR72</f>
        <v>0</v>
      </c>
      <c r="LWG62" s="763">
        <f>'Detailed Budget'!LWS72</f>
        <v>0</v>
      </c>
      <c r="LWH62" s="763">
        <f>'Detailed Budget'!LWT72</f>
        <v>0</v>
      </c>
      <c r="LWI62" s="763">
        <f>'Detailed Budget'!LWU72</f>
        <v>0</v>
      </c>
      <c r="LWJ62" s="763">
        <f>'Detailed Budget'!LWV72</f>
        <v>0</v>
      </c>
      <c r="LWK62" s="763">
        <f>'Detailed Budget'!LWW72</f>
        <v>0</v>
      </c>
      <c r="LWL62" s="763">
        <f>'Detailed Budget'!LWX72</f>
        <v>0</v>
      </c>
      <c r="LWM62" s="763">
        <f>'Detailed Budget'!LWY72</f>
        <v>0</v>
      </c>
      <c r="LWN62" s="763">
        <f>'Detailed Budget'!LWZ72</f>
        <v>0</v>
      </c>
      <c r="LWO62" s="763">
        <f>'Detailed Budget'!LXA72</f>
        <v>0</v>
      </c>
      <c r="LWP62" s="763">
        <f>'Detailed Budget'!LXB72</f>
        <v>0</v>
      </c>
      <c r="LWQ62" s="763">
        <f>'Detailed Budget'!LXC72</f>
        <v>0</v>
      </c>
      <c r="LWR62" s="763">
        <f>'Detailed Budget'!LXD72</f>
        <v>0</v>
      </c>
      <c r="LWS62" s="763">
        <f>'Detailed Budget'!LXE72</f>
        <v>0</v>
      </c>
      <c r="LWT62" s="763">
        <f>'Detailed Budget'!LXF72</f>
        <v>0</v>
      </c>
      <c r="LWU62" s="763">
        <f>'Detailed Budget'!LXG72</f>
        <v>0</v>
      </c>
      <c r="LWV62" s="763">
        <f>'Detailed Budget'!LXH72</f>
        <v>0</v>
      </c>
      <c r="LWW62" s="763">
        <f>'Detailed Budget'!LXI72</f>
        <v>0</v>
      </c>
      <c r="LWX62" s="763">
        <f>'Detailed Budget'!LXJ72</f>
        <v>0</v>
      </c>
      <c r="LWY62" s="763">
        <f>'Detailed Budget'!LXK72</f>
        <v>0</v>
      </c>
      <c r="LWZ62" s="763">
        <f>'Detailed Budget'!LXL72</f>
        <v>0</v>
      </c>
      <c r="LXA62" s="763">
        <f>'Detailed Budget'!LXM72</f>
        <v>0</v>
      </c>
      <c r="LXB62" s="763">
        <f>'Detailed Budget'!LXN72</f>
        <v>0</v>
      </c>
      <c r="LXC62" s="763">
        <f>'Detailed Budget'!LXO72</f>
        <v>0</v>
      </c>
      <c r="LXD62" s="763">
        <f>'Detailed Budget'!LXP72</f>
        <v>0</v>
      </c>
      <c r="LXE62" s="763">
        <f>'Detailed Budget'!LXQ72</f>
        <v>0</v>
      </c>
      <c r="LXF62" s="763">
        <f>'Detailed Budget'!LXR72</f>
        <v>0</v>
      </c>
      <c r="LXG62" s="763">
        <f>'Detailed Budget'!LXS72</f>
        <v>0</v>
      </c>
      <c r="LXH62" s="763">
        <f>'Detailed Budget'!LXT72</f>
        <v>0</v>
      </c>
      <c r="LXI62" s="763">
        <f>'Detailed Budget'!LXU72</f>
        <v>0</v>
      </c>
      <c r="LXJ62" s="763">
        <f>'Detailed Budget'!LXV72</f>
        <v>0</v>
      </c>
      <c r="LXK62" s="763">
        <f>'Detailed Budget'!LXW72</f>
        <v>0</v>
      </c>
      <c r="LXL62" s="763">
        <f>'Detailed Budget'!LXX72</f>
        <v>0</v>
      </c>
      <c r="LXM62" s="763">
        <f>'Detailed Budget'!LXY72</f>
        <v>0</v>
      </c>
      <c r="LXN62" s="763">
        <f>'Detailed Budget'!LXZ72</f>
        <v>0</v>
      </c>
      <c r="LXO62" s="763">
        <f>'Detailed Budget'!LYA72</f>
        <v>0</v>
      </c>
      <c r="LXP62" s="763">
        <f>'Detailed Budget'!LYB72</f>
        <v>0</v>
      </c>
      <c r="LXQ62" s="763">
        <f>'Detailed Budget'!LYC72</f>
        <v>0</v>
      </c>
      <c r="LXR62" s="763">
        <f>'Detailed Budget'!LYD72</f>
        <v>0</v>
      </c>
      <c r="LXS62" s="763">
        <f>'Detailed Budget'!LYE72</f>
        <v>0</v>
      </c>
      <c r="LXT62" s="763">
        <f>'Detailed Budget'!LYF72</f>
        <v>0</v>
      </c>
      <c r="LXU62" s="763">
        <f>'Detailed Budget'!LYG72</f>
        <v>0</v>
      </c>
      <c r="LXV62" s="763">
        <f>'Detailed Budget'!LYH72</f>
        <v>0</v>
      </c>
      <c r="LXW62" s="763">
        <f>'Detailed Budget'!LYI72</f>
        <v>0</v>
      </c>
      <c r="LXX62" s="763">
        <f>'Detailed Budget'!LYJ72</f>
        <v>0</v>
      </c>
      <c r="LXY62" s="763">
        <f>'Detailed Budget'!LYK72</f>
        <v>0</v>
      </c>
      <c r="LXZ62" s="763">
        <f>'Detailed Budget'!LYL72</f>
        <v>0</v>
      </c>
      <c r="LYA62" s="763">
        <f>'Detailed Budget'!LYM72</f>
        <v>0</v>
      </c>
      <c r="LYB62" s="763">
        <f>'Detailed Budget'!LYN72</f>
        <v>0</v>
      </c>
      <c r="LYC62" s="763">
        <f>'Detailed Budget'!LYO72</f>
        <v>0</v>
      </c>
      <c r="LYD62" s="763">
        <f>'Detailed Budget'!LYP72</f>
        <v>0</v>
      </c>
      <c r="LYE62" s="763">
        <f>'Detailed Budget'!LYQ72</f>
        <v>0</v>
      </c>
      <c r="LYF62" s="763">
        <f>'Detailed Budget'!LYR72</f>
        <v>0</v>
      </c>
      <c r="LYG62" s="763">
        <f>'Detailed Budget'!LYS72</f>
        <v>0</v>
      </c>
      <c r="LYH62" s="763">
        <f>'Detailed Budget'!LYT72</f>
        <v>0</v>
      </c>
      <c r="LYI62" s="763">
        <f>'Detailed Budget'!LYU72</f>
        <v>0</v>
      </c>
      <c r="LYJ62" s="763">
        <f>'Detailed Budget'!LYV72</f>
        <v>0</v>
      </c>
      <c r="LYK62" s="763">
        <f>'Detailed Budget'!LYW72</f>
        <v>0</v>
      </c>
      <c r="LYL62" s="763">
        <f>'Detailed Budget'!LYX72</f>
        <v>0</v>
      </c>
      <c r="LYM62" s="763">
        <f>'Detailed Budget'!LYY72</f>
        <v>0</v>
      </c>
      <c r="LYN62" s="763">
        <f>'Detailed Budget'!LYZ72</f>
        <v>0</v>
      </c>
      <c r="LYO62" s="763">
        <f>'Detailed Budget'!LZA72</f>
        <v>0</v>
      </c>
      <c r="LYP62" s="763">
        <f>'Detailed Budget'!LZB72</f>
        <v>0</v>
      </c>
      <c r="LYQ62" s="763">
        <f>'Detailed Budget'!LZC72</f>
        <v>0</v>
      </c>
      <c r="LYR62" s="763">
        <f>'Detailed Budget'!LZD72</f>
        <v>0</v>
      </c>
      <c r="LYS62" s="763">
        <f>'Detailed Budget'!LZE72</f>
        <v>0</v>
      </c>
      <c r="LYT62" s="763">
        <f>'Detailed Budget'!LZF72</f>
        <v>0</v>
      </c>
      <c r="LYU62" s="763">
        <f>'Detailed Budget'!LZG72</f>
        <v>0</v>
      </c>
      <c r="LYV62" s="763">
        <f>'Detailed Budget'!LZH72</f>
        <v>0</v>
      </c>
      <c r="LYW62" s="763">
        <f>'Detailed Budget'!LZI72</f>
        <v>0</v>
      </c>
      <c r="LYX62" s="763">
        <f>'Detailed Budget'!LZJ72</f>
        <v>0</v>
      </c>
      <c r="LYY62" s="763">
        <f>'Detailed Budget'!LZK72</f>
        <v>0</v>
      </c>
      <c r="LYZ62" s="763">
        <f>'Detailed Budget'!LZL72</f>
        <v>0</v>
      </c>
      <c r="LZA62" s="763">
        <f>'Detailed Budget'!LZM72</f>
        <v>0</v>
      </c>
      <c r="LZB62" s="763">
        <f>'Detailed Budget'!LZN72</f>
        <v>0</v>
      </c>
      <c r="LZC62" s="763">
        <f>'Detailed Budget'!LZO72</f>
        <v>0</v>
      </c>
      <c r="LZD62" s="763">
        <f>'Detailed Budget'!LZP72</f>
        <v>0</v>
      </c>
      <c r="LZE62" s="763">
        <f>'Detailed Budget'!LZQ72</f>
        <v>0</v>
      </c>
      <c r="LZF62" s="763">
        <f>'Detailed Budget'!LZR72</f>
        <v>0</v>
      </c>
      <c r="LZG62" s="763">
        <f>'Detailed Budget'!LZS72</f>
        <v>0</v>
      </c>
      <c r="LZH62" s="763">
        <f>'Detailed Budget'!LZT72</f>
        <v>0</v>
      </c>
      <c r="LZI62" s="763">
        <f>'Detailed Budget'!LZU72</f>
        <v>0</v>
      </c>
      <c r="LZJ62" s="763">
        <f>'Detailed Budget'!LZV72</f>
        <v>0</v>
      </c>
      <c r="LZK62" s="763">
        <f>'Detailed Budget'!LZW72</f>
        <v>0</v>
      </c>
      <c r="LZL62" s="763">
        <f>'Detailed Budget'!LZX72</f>
        <v>0</v>
      </c>
      <c r="LZM62" s="763">
        <f>'Detailed Budget'!LZY72</f>
        <v>0</v>
      </c>
      <c r="LZN62" s="763">
        <f>'Detailed Budget'!LZZ72</f>
        <v>0</v>
      </c>
      <c r="LZO62" s="763">
        <f>'Detailed Budget'!MAA72</f>
        <v>0</v>
      </c>
      <c r="LZP62" s="763">
        <f>'Detailed Budget'!MAB72</f>
        <v>0</v>
      </c>
      <c r="LZQ62" s="763">
        <f>'Detailed Budget'!MAC72</f>
        <v>0</v>
      </c>
      <c r="LZR62" s="763">
        <f>'Detailed Budget'!MAD72</f>
        <v>0</v>
      </c>
      <c r="LZS62" s="763">
        <f>'Detailed Budget'!MAE72</f>
        <v>0</v>
      </c>
      <c r="LZT62" s="763">
        <f>'Detailed Budget'!MAF72</f>
        <v>0</v>
      </c>
      <c r="LZU62" s="763">
        <f>'Detailed Budget'!MAG72</f>
        <v>0</v>
      </c>
      <c r="LZV62" s="763">
        <f>'Detailed Budget'!MAH72</f>
        <v>0</v>
      </c>
      <c r="LZW62" s="763">
        <f>'Detailed Budget'!MAI72</f>
        <v>0</v>
      </c>
      <c r="LZX62" s="763">
        <f>'Detailed Budget'!MAJ72</f>
        <v>0</v>
      </c>
      <c r="LZY62" s="763">
        <f>'Detailed Budget'!MAK72</f>
        <v>0</v>
      </c>
      <c r="LZZ62" s="763">
        <f>'Detailed Budget'!MAL72</f>
        <v>0</v>
      </c>
      <c r="MAA62" s="763">
        <f>'Detailed Budget'!MAM72</f>
        <v>0</v>
      </c>
      <c r="MAB62" s="763">
        <f>'Detailed Budget'!MAN72</f>
        <v>0</v>
      </c>
      <c r="MAC62" s="763">
        <f>'Detailed Budget'!MAO72</f>
        <v>0</v>
      </c>
      <c r="MAD62" s="763">
        <f>'Detailed Budget'!MAP72</f>
        <v>0</v>
      </c>
      <c r="MAE62" s="763">
        <f>'Detailed Budget'!MAQ72</f>
        <v>0</v>
      </c>
      <c r="MAF62" s="763">
        <f>'Detailed Budget'!MAR72</f>
        <v>0</v>
      </c>
      <c r="MAG62" s="763">
        <f>'Detailed Budget'!MAS72</f>
        <v>0</v>
      </c>
      <c r="MAH62" s="763">
        <f>'Detailed Budget'!MAT72</f>
        <v>0</v>
      </c>
      <c r="MAI62" s="763">
        <f>'Detailed Budget'!MAU72</f>
        <v>0</v>
      </c>
      <c r="MAJ62" s="763">
        <f>'Detailed Budget'!MAV72</f>
        <v>0</v>
      </c>
      <c r="MAK62" s="763">
        <f>'Detailed Budget'!MAW72</f>
        <v>0</v>
      </c>
      <c r="MAL62" s="763">
        <f>'Detailed Budget'!MAX72</f>
        <v>0</v>
      </c>
      <c r="MAM62" s="763">
        <f>'Detailed Budget'!MAY72</f>
        <v>0</v>
      </c>
      <c r="MAN62" s="763">
        <f>'Detailed Budget'!MAZ72</f>
        <v>0</v>
      </c>
      <c r="MAO62" s="763">
        <f>'Detailed Budget'!MBA72</f>
        <v>0</v>
      </c>
      <c r="MAP62" s="763">
        <f>'Detailed Budget'!MBB72</f>
        <v>0</v>
      </c>
      <c r="MAQ62" s="763">
        <f>'Detailed Budget'!MBC72</f>
        <v>0</v>
      </c>
      <c r="MAR62" s="763">
        <f>'Detailed Budget'!MBD72</f>
        <v>0</v>
      </c>
      <c r="MAS62" s="763">
        <f>'Detailed Budget'!MBE72</f>
        <v>0</v>
      </c>
      <c r="MAT62" s="763">
        <f>'Detailed Budget'!MBF72</f>
        <v>0</v>
      </c>
      <c r="MAU62" s="763">
        <f>'Detailed Budget'!MBG72</f>
        <v>0</v>
      </c>
      <c r="MAV62" s="763">
        <f>'Detailed Budget'!MBH72</f>
        <v>0</v>
      </c>
      <c r="MAW62" s="763">
        <f>'Detailed Budget'!MBI72</f>
        <v>0</v>
      </c>
      <c r="MAX62" s="763">
        <f>'Detailed Budget'!MBJ72</f>
        <v>0</v>
      </c>
      <c r="MAY62" s="763">
        <f>'Detailed Budget'!MBK72</f>
        <v>0</v>
      </c>
      <c r="MAZ62" s="763">
        <f>'Detailed Budget'!MBL72</f>
        <v>0</v>
      </c>
      <c r="MBA62" s="763">
        <f>'Detailed Budget'!MBM72</f>
        <v>0</v>
      </c>
      <c r="MBB62" s="763">
        <f>'Detailed Budget'!MBN72</f>
        <v>0</v>
      </c>
      <c r="MBC62" s="763">
        <f>'Detailed Budget'!MBO72</f>
        <v>0</v>
      </c>
      <c r="MBD62" s="763">
        <f>'Detailed Budget'!MBP72</f>
        <v>0</v>
      </c>
      <c r="MBE62" s="763">
        <f>'Detailed Budget'!MBQ72</f>
        <v>0</v>
      </c>
      <c r="MBF62" s="763">
        <f>'Detailed Budget'!MBR72</f>
        <v>0</v>
      </c>
      <c r="MBG62" s="763">
        <f>'Detailed Budget'!MBS72</f>
        <v>0</v>
      </c>
      <c r="MBH62" s="763">
        <f>'Detailed Budget'!MBT72</f>
        <v>0</v>
      </c>
      <c r="MBI62" s="763">
        <f>'Detailed Budget'!MBU72</f>
        <v>0</v>
      </c>
      <c r="MBJ62" s="763">
        <f>'Detailed Budget'!MBV72</f>
        <v>0</v>
      </c>
      <c r="MBK62" s="763">
        <f>'Detailed Budget'!MBW72</f>
        <v>0</v>
      </c>
      <c r="MBL62" s="763">
        <f>'Detailed Budget'!MBX72</f>
        <v>0</v>
      </c>
      <c r="MBM62" s="763">
        <f>'Detailed Budget'!MBY72</f>
        <v>0</v>
      </c>
      <c r="MBN62" s="763">
        <f>'Detailed Budget'!MBZ72</f>
        <v>0</v>
      </c>
      <c r="MBO62" s="763">
        <f>'Detailed Budget'!MCA72</f>
        <v>0</v>
      </c>
      <c r="MBP62" s="763">
        <f>'Detailed Budget'!MCB72</f>
        <v>0</v>
      </c>
      <c r="MBQ62" s="763">
        <f>'Detailed Budget'!MCC72</f>
        <v>0</v>
      </c>
      <c r="MBR62" s="763">
        <f>'Detailed Budget'!MCD72</f>
        <v>0</v>
      </c>
      <c r="MBS62" s="763">
        <f>'Detailed Budget'!MCE72</f>
        <v>0</v>
      </c>
      <c r="MBT62" s="763">
        <f>'Detailed Budget'!MCF72</f>
        <v>0</v>
      </c>
      <c r="MBU62" s="763">
        <f>'Detailed Budget'!MCG72</f>
        <v>0</v>
      </c>
      <c r="MBV62" s="763">
        <f>'Detailed Budget'!MCH72</f>
        <v>0</v>
      </c>
      <c r="MBW62" s="763">
        <f>'Detailed Budget'!MCI72</f>
        <v>0</v>
      </c>
      <c r="MBX62" s="763">
        <f>'Detailed Budget'!MCJ72</f>
        <v>0</v>
      </c>
      <c r="MBY62" s="763">
        <f>'Detailed Budget'!MCK72</f>
        <v>0</v>
      </c>
      <c r="MBZ62" s="763">
        <f>'Detailed Budget'!MCL72</f>
        <v>0</v>
      </c>
      <c r="MCA62" s="763">
        <f>'Detailed Budget'!MCM72</f>
        <v>0</v>
      </c>
      <c r="MCB62" s="763">
        <f>'Detailed Budget'!MCN72</f>
        <v>0</v>
      </c>
      <c r="MCC62" s="763">
        <f>'Detailed Budget'!MCO72</f>
        <v>0</v>
      </c>
      <c r="MCD62" s="763">
        <f>'Detailed Budget'!MCP72</f>
        <v>0</v>
      </c>
      <c r="MCE62" s="763">
        <f>'Detailed Budget'!MCQ72</f>
        <v>0</v>
      </c>
      <c r="MCF62" s="763">
        <f>'Detailed Budget'!MCR72</f>
        <v>0</v>
      </c>
      <c r="MCG62" s="763">
        <f>'Detailed Budget'!MCS72</f>
        <v>0</v>
      </c>
      <c r="MCH62" s="763">
        <f>'Detailed Budget'!MCT72</f>
        <v>0</v>
      </c>
      <c r="MCI62" s="763">
        <f>'Detailed Budget'!MCU72</f>
        <v>0</v>
      </c>
      <c r="MCJ62" s="763">
        <f>'Detailed Budget'!MCV72</f>
        <v>0</v>
      </c>
      <c r="MCK62" s="763">
        <f>'Detailed Budget'!MCW72</f>
        <v>0</v>
      </c>
      <c r="MCL62" s="763">
        <f>'Detailed Budget'!MCX72</f>
        <v>0</v>
      </c>
      <c r="MCM62" s="763">
        <f>'Detailed Budget'!MCY72</f>
        <v>0</v>
      </c>
      <c r="MCN62" s="763">
        <f>'Detailed Budget'!MCZ72</f>
        <v>0</v>
      </c>
      <c r="MCO62" s="763">
        <f>'Detailed Budget'!MDA72</f>
        <v>0</v>
      </c>
      <c r="MCP62" s="763">
        <f>'Detailed Budget'!MDB72</f>
        <v>0</v>
      </c>
      <c r="MCQ62" s="763">
        <f>'Detailed Budget'!MDC72</f>
        <v>0</v>
      </c>
      <c r="MCR62" s="763">
        <f>'Detailed Budget'!MDD72</f>
        <v>0</v>
      </c>
      <c r="MCS62" s="763">
        <f>'Detailed Budget'!MDE72</f>
        <v>0</v>
      </c>
      <c r="MCT62" s="763">
        <f>'Detailed Budget'!MDF72</f>
        <v>0</v>
      </c>
      <c r="MCU62" s="763">
        <f>'Detailed Budget'!MDG72</f>
        <v>0</v>
      </c>
      <c r="MCV62" s="763">
        <f>'Detailed Budget'!MDH72</f>
        <v>0</v>
      </c>
      <c r="MCW62" s="763">
        <f>'Detailed Budget'!MDI72</f>
        <v>0</v>
      </c>
      <c r="MCX62" s="763">
        <f>'Detailed Budget'!MDJ72</f>
        <v>0</v>
      </c>
      <c r="MCY62" s="763">
        <f>'Detailed Budget'!MDK72</f>
        <v>0</v>
      </c>
      <c r="MCZ62" s="763">
        <f>'Detailed Budget'!MDL72</f>
        <v>0</v>
      </c>
      <c r="MDA62" s="763">
        <f>'Detailed Budget'!MDM72</f>
        <v>0</v>
      </c>
      <c r="MDB62" s="763">
        <f>'Detailed Budget'!MDN72</f>
        <v>0</v>
      </c>
      <c r="MDC62" s="763">
        <f>'Detailed Budget'!MDO72</f>
        <v>0</v>
      </c>
      <c r="MDD62" s="763">
        <f>'Detailed Budget'!MDP72</f>
        <v>0</v>
      </c>
      <c r="MDE62" s="763">
        <f>'Detailed Budget'!MDQ72</f>
        <v>0</v>
      </c>
      <c r="MDF62" s="763">
        <f>'Detailed Budget'!MDR72</f>
        <v>0</v>
      </c>
      <c r="MDG62" s="763">
        <f>'Detailed Budget'!MDS72</f>
        <v>0</v>
      </c>
      <c r="MDH62" s="763">
        <f>'Detailed Budget'!MDT72</f>
        <v>0</v>
      </c>
      <c r="MDI62" s="763">
        <f>'Detailed Budget'!MDU72</f>
        <v>0</v>
      </c>
      <c r="MDJ62" s="763">
        <f>'Detailed Budget'!MDV72</f>
        <v>0</v>
      </c>
      <c r="MDK62" s="763">
        <f>'Detailed Budget'!MDW72</f>
        <v>0</v>
      </c>
      <c r="MDL62" s="763">
        <f>'Detailed Budget'!MDX72</f>
        <v>0</v>
      </c>
      <c r="MDM62" s="763">
        <f>'Detailed Budget'!MDY72</f>
        <v>0</v>
      </c>
      <c r="MDN62" s="763">
        <f>'Detailed Budget'!MDZ72</f>
        <v>0</v>
      </c>
      <c r="MDO62" s="763">
        <f>'Detailed Budget'!MEA72</f>
        <v>0</v>
      </c>
      <c r="MDP62" s="763">
        <f>'Detailed Budget'!MEB72</f>
        <v>0</v>
      </c>
      <c r="MDQ62" s="763">
        <f>'Detailed Budget'!MEC72</f>
        <v>0</v>
      </c>
      <c r="MDR62" s="763">
        <f>'Detailed Budget'!MED72</f>
        <v>0</v>
      </c>
      <c r="MDS62" s="763">
        <f>'Detailed Budget'!MEE72</f>
        <v>0</v>
      </c>
      <c r="MDT62" s="763">
        <f>'Detailed Budget'!MEF72</f>
        <v>0</v>
      </c>
      <c r="MDU62" s="763">
        <f>'Detailed Budget'!MEG72</f>
        <v>0</v>
      </c>
      <c r="MDV62" s="763">
        <f>'Detailed Budget'!MEH72</f>
        <v>0</v>
      </c>
      <c r="MDW62" s="763">
        <f>'Detailed Budget'!MEI72</f>
        <v>0</v>
      </c>
      <c r="MDX62" s="763">
        <f>'Detailed Budget'!MEJ72</f>
        <v>0</v>
      </c>
      <c r="MDY62" s="763">
        <f>'Detailed Budget'!MEK72</f>
        <v>0</v>
      </c>
      <c r="MDZ62" s="763">
        <f>'Detailed Budget'!MEL72</f>
        <v>0</v>
      </c>
      <c r="MEA62" s="763">
        <f>'Detailed Budget'!MEM72</f>
        <v>0</v>
      </c>
      <c r="MEB62" s="763">
        <f>'Detailed Budget'!MEN72</f>
        <v>0</v>
      </c>
      <c r="MEC62" s="763">
        <f>'Detailed Budget'!MEO72</f>
        <v>0</v>
      </c>
      <c r="MED62" s="763">
        <f>'Detailed Budget'!MEP72</f>
        <v>0</v>
      </c>
      <c r="MEE62" s="763">
        <f>'Detailed Budget'!MEQ72</f>
        <v>0</v>
      </c>
      <c r="MEF62" s="763">
        <f>'Detailed Budget'!MER72</f>
        <v>0</v>
      </c>
      <c r="MEG62" s="763">
        <f>'Detailed Budget'!MES72</f>
        <v>0</v>
      </c>
      <c r="MEH62" s="763">
        <f>'Detailed Budget'!MET72</f>
        <v>0</v>
      </c>
      <c r="MEI62" s="763">
        <f>'Detailed Budget'!MEU72</f>
        <v>0</v>
      </c>
      <c r="MEJ62" s="763">
        <f>'Detailed Budget'!MEV72</f>
        <v>0</v>
      </c>
      <c r="MEK62" s="763">
        <f>'Detailed Budget'!MEW72</f>
        <v>0</v>
      </c>
      <c r="MEL62" s="763">
        <f>'Detailed Budget'!MEX72</f>
        <v>0</v>
      </c>
      <c r="MEM62" s="763">
        <f>'Detailed Budget'!MEY72</f>
        <v>0</v>
      </c>
      <c r="MEN62" s="763">
        <f>'Detailed Budget'!MEZ72</f>
        <v>0</v>
      </c>
      <c r="MEO62" s="763">
        <f>'Detailed Budget'!MFA72</f>
        <v>0</v>
      </c>
      <c r="MEP62" s="763">
        <f>'Detailed Budget'!MFB72</f>
        <v>0</v>
      </c>
      <c r="MEQ62" s="763">
        <f>'Detailed Budget'!MFC72</f>
        <v>0</v>
      </c>
      <c r="MER62" s="763">
        <f>'Detailed Budget'!MFD72</f>
        <v>0</v>
      </c>
      <c r="MES62" s="763">
        <f>'Detailed Budget'!MFE72</f>
        <v>0</v>
      </c>
      <c r="MET62" s="763">
        <f>'Detailed Budget'!MFF72</f>
        <v>0</v>
      </c>
      <c r="MEU62" s="763">
        <f>'Detailed Budget'!MFG72</f>
        <v>0</v>
      </c>
      <c r="MEV62" s="763">
        <f>'Detailed Budget'!MFH72</f>
        <v>0</v>
      </c>
      <c r="MEW62" s="763">
        <f>'Detailed Budget'!MFI72</f>
        <v>0</v>
      </c>
      <c r="MEX62" s="763">
        <f>'Detailed Budget'!MFJ72</f>
        <v>0</v>
      </c>
      <c r="MEY62" s="763">
        <f>'Detailed Budget'!MFK72</f>
        <v>0</v>
      </c>
      <c r="MEZ62" s="763">
        <f>'Detailed Budget'!MFL72</f>
        <v>0</v>
      </c>
      <c r="MFA62" s="763">
        <f>'Detailed Budget'!MFM72</f>
        <v>0</v>
      </c>
      <c r="MFB62" s="763">
        <f>'Detailed Budget'!MFN72</f>
        <v>0</v>
      </c>
      <c r="MFC62" s="763">
        <f>'Detailed Budget'!MFO72</f>
        <v>0</v>
      </c>
      <c r="MFD62" s="763">
        <f>'Detailed Budget'!MFP72</f>
        <v>0</v>
      </c>
      <c r="MFE62" s="763">
        <f>'Detailed Budget'!MFQ72</f>
        <v>0</v>
      </c>
      <c r="MFF62" s="763">
        <f>'Detailed Budget'!MFR72</f>
        <v>0</v>
      </c>
      <c r="MFG62" s="763">
        <f>'Detailed Budget'!MFS72</f>
        <v>0</v>
      </c>
      <c r="MFH62" s="763">
        <f>'Detailed Budget'!MFT72</f>
        <v>0</v>
      </c>
      <c r="MFI62" s="763">
        <f>'Detailed Budget'!MFU72</f>
        <v>0</v>
      </c>
      <c r="MFJ62" s="763">
        <f>'Detailed Budget'!MFV72</f>
        <v>0</v>
      </c>
      <c r="MFK62" s="763">
        <f>'Detailed Budget'!MFW72</f>
        <v>0</v>
      </c>
      <c r="MFL62" s="763">
        <f>'Detailed Budget'!MFX72</f>
        <v>0</v>
      </c>
      <c r="MFM62" s="763">
        <f>'Detailed Budget'!MFY72</f>
        <v>0</v>
      </c>
      <c r="MFN62" s="763">
        <f>'Detailed Budget'!MFZ72</f>
        <v>0</v>
      </c>
      <c r="MFO62" s="763">
        <f>'Detailed Budget'!MGA72</f>
        <v>0</v>
      </c>
      <c r="MFP62" s="763">
        <f>'Detailed Budget'!MGB72</f>
        <v>0</v>
      </c>
      <c r="MFQ62" s="763">
        <f>'Detailed Budget'!MGC72</f>
        <v>0</v>
      </c>
      <c r="MFR62" s="763">
        <f>'Detailed Budget'!MGD72</f>
        <v>0</v>
      </c>
      <c r="MFS62" s="763">
        <f>'Detailed Budget'!MGE72</f>
        <v>0</v>
      </c>
      <c r="MFT62" s="763">
        <f>'Detailed Budget'!MGF72</f>
        <v>0</v>
      </c>
      <c r="MFU62" s="763">
        <f>'Detailed Budget'!MGG72</f>
        <v>0</v>
      </c>
      <c r="MFV62" s="763">
        <f>'Detailed Budget'!MGH72</f>
        <v>0</v>
      </c>
      <c r="MFW62" s="763">
        <f>'Detailed Budget'!MGI72</f>
        <v>0</v>
      </c>
      <c r="MFX62" s="763">
        <f>'Detailed Budget'!MGJ72</f>
        <v>0</v>
      </c>
      <c r="MFY62" s="763">
        <f>'Detailed Budget'!MGK72</f>
        <v>0</v>
      </c>
      <c r="MFZ62" s="763">
        <f>'Detailed Budget'!MGL72</f>
        <v>0</v>
      </c>
      <c r="MGA62" s="763">
        <f>'Detailed Budget'!MGM72</f>
        <v>0</v>
      </c>
      <c r="MGB62" s="763">
        <f>'Detailed Budget'!MGN72</f>
        <v>0</v>
      </c>
      <c r="MGC62" s="763">
        <f>'Detailed Budget'!MGO72</f>
        <v>0</v>
      </c>
      <c r="MGD62" s="763">
        <f>'Detailed Budget'!MGP72</f>
        <v>0</v>
      </c>
      <c r="MGE62" s="763">
        <f>'Detailed Budget'!MGQ72</f>
        <v>0</v>
      </c>
      <c r="MGF62" s="763">
        <f>'Detailed Budget'!MGR72</f>
        <v>0</v>
      </c>
      <c r="MGG62" s="763">
        <f>'Detailed Budget'!MGS72</f>
        <v>0</v>
      </c>
      <c r="MGH62" s="763">
        <f>'Detailed Budget'!MGT72</f>
        <v>0</v>
      </c>
      <c r="MGI62" s="763">
        <f>'Detailed Budget'!MGU72</f>
        <v>0</v>
      </c>
      <c r="MGJ62" s="763">
        <f>'Detailed Budget'!MGV72</f>
        <v>0</v>
      </c>
      <c r="MGK62" s="763">
        <f>'Detailed Budget'!MGW72</f>
        <v>0</v>
      </c>
      <c r="MGL62" s="763">
        <f>'Detailed Budget'!MGX72</f>
        <v>0</v>
      </c>
      <c r="MGM62" s="763">
        <f>'Detailed Budget'!MGY72</f>
        <v>0</v>
      </c>
      <c r="MGN62" s="763">
        <f>'Detailed Budget'!MGZ72</f>
        <v>0</v>
      </c>
      <c r="MGO62" s="763">
        <f>'Detailed Budget'!MHA72</f>
        <v>0</v>
      </c>
      <c r="MGP62" s="763">
        <f>'Detailed Budget'!MHB72</f>
        <v>0</v>
      </c>
      <c r="MGQ62" s="763">
        <f>'Detailed Budget'!MHC72</f>
        <v>0</v>
      </c>
      <c r="MGR62" s="763">
        <f>'Detailed Budget'!MHD72</f>
        <v>0</v>
      </c>
      <c r="MGS62" s="763">
        <f>'Detailed Budget'!MHE72</f>
        <v>0</v>
      </c>
      <c r="MGT62" s="763">
        <f>'Detailed Budget'!MHF72</f>
        <v>0</v>
      </c>
      <c r="MGU62" s="763">
        <f>'Detailed Budget'!MHG72</f>
        <v>0</v>
      </c>
      <c r="MGV62" s="763">
        <f>'Detailed Budget'!MHH72</f>
        <v>0</v>
      </c>
      <c r="MGW62" s="763">
        <f>'Detailed Budget'!MHI72</f>
        <v>0</v>
      </c>
      <c r="MGX62" s="763">
        <f>'Detailed Budget'!MHJ72</f>
        <v>0</v>
      </c>
      <c r="MGY62" s="763">
        <f>'Detailed Budget'!MHK72</f>
        <v>0</v>
      </c>
      <c r="MGZ62" s="763">
        <f>'Detailed Budget'!MHL72</f>
        <v>0</v>
      </c>
      <c r="MHA62" s="763">
        <f>'Detailed Budget'!MHM72</f>
        <v>0</v>
      </c>
      <c r="MHB62" s="763">
        <f>'Detailed Budget'!MHN72</f>
        <v>0</v>
      </c>
      <c r="MHC62" s="763">
        <f>'Detailed Budget'!MHO72</f>
        <v>0</v>
      </c>
      <c r="MHD62" s="763">
        <f>'Detailed Budget'!MHP72</f>
        <v>0</v>
      </c>
      <c r="MHE62" s="763">
        <f>'Detailed Budget'!MHQ72</f>
        <v>0</v>
      </c>
      <c r="MHF62" s="763">
        <f>'Detailed Budget'!MHR72</f>
        <v>0</v>
      </c>
      <c r="MHG62" s="763">
        <f>'Detailed Budget'!MHS72</f>
        <v>0</v>
      </c>
      <c r="MHH62" s="763">
        <f>'Detailed Budget'!MHT72</f>
        <v>0</v>
      </c>
      <c r="MHI62" s="763">
        <f>'Detailed Budget'!MHU72</f>
        <v>0</v>
      </c>
      <c r="MHJ62" s="763">
        <f>'Detailed Budget'!MHV72</f>
        <v>0</v>
      </c>
      <c r="MHK62" s="763">
        <f>'Detailed Budget'!MHW72</f>
        <v>0</v>
      </c>
      <c r="MHL62" s="763">
        <f>'Detailed Budget'!MHX72</f>
        <v>0</v>
      </c>
      <c r="MHM62" s="763">
        <f>'Detailed Budget'!MHY72</f>
        <v>0</v>
      </c>
      <c r="MHN62" s="763">
        <f>'Detailed Budget'!MHZ72</f>
        <v>0</v>
      </c>
      <c r="MHO62" s="763">
        <f>'Detailed Budget'!MIA72</f>
        <v>0</v>
      </c>
      <c r="MHP62" s="763">
        <f>'Detailed Budget'!MIB72</f>
        <v>0</v>
      </c>
      <c r="MHQ62" s="763">
        <f>'Detailed Budget'!MIC72</f>
        <v>0</v>
      </c>
      <c r="MHR62" s="763">
        <f>'Detailed Budget'!MID72</f>
        <v>0</v>
      </c>
      <c r="MHS62" s="763">
        <f>'Detailed Budget'!MIE72</f>
        <v>0</v>
      </c>
      <c r="MHT62" s="763">
        <f>'Detailed Budget'!MIF72</f>
        <v>0</v>
      </c>
      <c r="MHU62" s="763">
        <f>'Detailed Budget'!MIG72</f>
        <v>0</v>
      </c>
      <c r="MHV62" s="763">
        <f>'Detailed Budget'!MIH72</f>
        <v>0</v>
      </c>
      <c r="MHW62" s="763">
        <f>'Detailed Budget'!MII72</f>
        <v>0</v>
      </c>
      <c r="MHX62" s="763">
        <f>'Detailed Budget'!MIJ72</f>
        <v>0</v>
      </c>
      <c r="MHY62" s="763">
        <f>'Detailed Budget'!MIK72</f>
        <v>0</v>
      </c>
      <c r="MHZ62" s="763">
        <f>'Detailed Budget'!MIL72</f>
        <v>0</v>
      </c>
      <c r="MIA62" s="763">
        <f>'Detailed Budget'!MIM72</f>
        <v>0</v>
      </c>
      <c r="MIB62" s="763">
        <f>'Detailed Budget'!MIN72</f>
        <v>0</v>
      </c>
      <c r="MIC62" s="763">
        <f>'Detailed Budget'!MIO72</f>
        <v>0</v>
      </c>
      <c r="MID62" s="763">
        <f>'Detailed Budget'!MIP72</f>
        <v>0</v>
      </c>
      <c r="MIE62" s="763">
        <f>'Detailed Budget'!MIQ72</f>
        <v>0</v>
      </c>
      <c r="MIF62" s="763">
        <f>'Detailed Budget'!MIR72</f>
        <v>0</v>
      </c>
      <c r="MIG62" s="763">
        <f>'Detailed Budget'!MIS72</f>
        <v>0</v>
      </c>
      <c r="MIH62" s="763">
        <f>'Detailed Budget'!MIT72</f>
        <v>0</v>
      </c>
      <c r="MII62" s="763">
        <f>'Detailed Budget'!MIU72</f>
        <v>0</v>
      </c>
      <c r="MIJ62" s="763">
        <f>'Detailed Budget'!MIV72</f>
        <v>0</v>
      </c>
      <c r="MIK62" s="763">
        <f>'Detailed Budget'!MIW72</f>
        <v>0</v>
      </c>
      <c r="MIL62" s="763">
        <f>'Detailed Budget'!MIX72</f>
        <v>0</v>
      </c>
      <c r="MIM62" s="763">
        <f>'Detailed Budget'!MIY72</f>
        <v>0</v>
      </c>
      <c r="MIN62" s="763">
        <f>'Detailed Budget'!MIZ72</f>
        <v>0</v>
      </c>
      <c r="MIO62" s="763">
        <f>'Detailed Budget'!MJA72</f>
        <v>0</v>
      </c>
      <c r="MIP62" s="763">
        <f>'Detailed Budget'!MJB72</f>
        <v>0</v>
      </c>
      <c r="MIQ62" s="763">
        <f>'Detailed Budget'!MJC72</f>
        <v>0</v>
      </c>
      <c r="MIR62" s="763">
        <f>'Detailed Budget'!MJD72</f>
        <v>0</v>
      </c>
      <c r="MIS62" s="763">
        <f>'Detailed Budget'!MJE72</f>
        <v>0</v>
      </c>
      <c r="MIT62" s="763">
        <f>'Detailed Budget'!MJF72</f>
        <v>0</v>
      </c>
      <c r="MIU62" s="763">
        <f>'Detailed Budget'!MJG72</f>
        <v>0</v>
      </c>
      <c r="MIV62" s="763">
        <f>'Detailed Budget'!MJH72</f>
        <v>0</v>
      </c>
      <c r="MIW62" s="763">
        <f>'Detailed Budget'!MJI72</f>
        <v>0</v>
      </c>
      <c r="MIX62" s="763">
        <f>'Detailed Budget'!MJJ72</f>
        <v>0</v>
      </c>
      <c r="MIY62" s="763">
        <f>'Detailed Budget'!MJK72</f>
        <v>0</v>
      </c>
      <c r="MIZ62" s="763">
        <f>'Detailed Budget'!MJL72</f>
        <v>0</v>
      </c>
      <c r="MJA62" s="763">
        <f>'Detailed Budget'!MJM72</f>
        <v>0</v>
      </c>
      <c r="MJB62" s="763">
        <f>'Detailed Budget'!MJN72</f>
        <v>0</v>
      </c>
      <c r="MJC62" s="763">
        <f>'Detailed Budget'!MJO72</f>
        <v>0</v>
      </c>
      <c r="MJD62" s="763">
        <f>'Detailed Budget'!MJP72</f>
        <v>0</v>
      </c>
      <c r="MJE62" s="763">
        <f>'Detailed Budget'!MJQ72</f>
        <v>0</v>
      </c>
      <c r="MJF62" s="763">
        <f>'Detailed Budget'!MJR72</f>
        <v>0</v>
      </c>
      <c r="MJG62" s="763">
        <f>'Detailed Budget'!MJS72</f>
        <v>0</v>
      </c>
      <c r="MJH62" s="763">
        <f>'Detailed Budget'!MJT72</f>
        <v>0</v>
      </c>
      <c r="MJI62" s="763">
        <f>'Detailed Budget'!MJU72</f>
        <v>0</v>
      </c>
      <c r="MJJ62" s="763">
        <f>'Detailed Budget'!MJV72</f>
        <v>0</v>
      </c>
      <c r="MJK62" s="763">
        <f>'Detailed Budget'!MJW72</f>
        <v>0</v>
      </c>
      <c r="MJL62" s="763">
        <f>'Detailed Budget'!MJX72</f>
        <v>0</v>
      </c>
      <c r="MJM62" s="763">
        <f>'Detailed Budget'!MJY72</f>
        <v>0</v>
      </c>
      <c r="MJN62" s="763">
        <f>'Detailed Budget'!MJZ72</f>
        <v>0</v>
      </c>
      <c r="MJO62" s="763">
        <f>'Detailed Budget'!MKA72</f>
        <v>0</v>
      </c>
      <c r="MJP62" s="763">
        <f>'Detailed Budget'!MKB72</f>
        <v>0</v>
      </c>
      <c r="MJQ62" s="763">
        <f>'Detailed Budget'!MKC72</f>
        <v>0</v>
      </c>
      <c r="MJR62" s="763">
        <f>'Detailed Budget'!MKD72</f>
        <v>0</v>
      </c>
      <c r="MJS62" s="763">
        <f>'Detailed Budget'!MKE72</f>
        <v>0</v>
      </c>
      <c r="MJT62" s="763">
        <f>'Detailed Budget'!MKF72</f>
        <v>0</v>
      </c>
      <c r="MJU62" s="763">
        <f>'Detailed Budget'!MKG72</f>
        <v>0</v>
      </c>
      <c r="MJV62" s="763">
        <f>'Detailed Budget'!MKH72</f>
        <v>0</v>
      </c>
      <c r="MJW62" s="763">
        <f>'Detailed Budget'!MKI72</f>
        <v>0</v>
      </c>
      <c r="MJX62" s="763">
        <f>'Detailed Budget'!MKJ72</f>
        <v>0</v>
      </c>
      <c r="MJY62" s="763">
        <f>'Detailed Budget'!MKK72</f>
        <v>0</v>
      </c>
      <c r="MJZ62" s="763">
        <f>'Detailed Budget'!MKL72</f>
        <v>0</v>
      </c>
      <c r="MKA62" s="763">
        <f>'Detailed Budget'!MKM72</f>
        <v>0</v>
      </c>
      <c r="MKB62" s="763">
        <f>'Detailed Budget'!MKN72</f>
        <v>0</v>
      </c>
      <c r="MKC62" s="763">
        <f>'Detailed Budget'!MKO72</f>
        <v>0</v>
      </c>
      <c r="MKD62" s="763">
        <f>'Detailed Budget'!MKP72</f>
        <v>0</v>
      </c>
      <c r="MKE62" s="763">
        <f>'Detailed Budget'!MKQ72</f>
        <v>0</v>
      </c>
      <c r="MKF62" s="763">
        <f>'Detailed Budget'!MKR72</f>
        <v>0</v>
      </c>
      <c r="MKG62" s="763">
        <f>'Detailed Budget'!MKS72</f>
        <v>0</v>
      </c>
      <c r="MKH62" s="763">
        <f>'Detailed Budget'!MKT72</f>
        <v>0</v>
      </c>
      <c r="MKI62" s="763">
        <f>'Detailed Budget'!MKU72</f>
        <v>0</v>
      </c>
      <c r="MKJ62" s="763">
        <f>'Detailed Budget'!MKV72</f>
        <v>0</v>
      </c>
      <c r="MKK62" s="763">
        <f>'Detailed Budget'!MKW72</f>
        <v>0</v>
      </c>
      <c r="MKL62" s="763">
        <f>'Detailed Budget'!MKX72</f>
        <v>0</v>
      </c>
      <c r="MKM62" s="763">
        <f>'Detailed Budget'!MKY72</f>
        <v>0</v>
      </c>
      <c r="MKN62" s="763">
        <f>'Detailed Budget'!MKZ72</f>
        <v>0</v>
      </c>
      <c r="MKO62" s="763">
        <f>'Detailed Budget'!MLA72</f>
        <v>0</v>
      </c>
      <c r="MKP62" s="763">
        <f>'Detailed Budget'!MLB72</f>
        <v>0</v>
      </c>
      <c r="MKQ62" s="763">
        <f>'Detailed Budget'!MLC72</f>
        <v>0</v>
      </c>
      <c r="MKR62" s="763">
        <f>'Detailed Budget'!MLD72</f>
        <v>0</v>
      </c>
      <c r="MKS62" s="763">
        <f>'Detailed Budget'!MLE72</f>
        <v>0</v>
      </c>
      <c r="MKT62" s="763">
        <f>'Detailed Budget'!MLF72</f>
        <v>0</v>
      </c>
      <c r="MKU62" s="763">
        <f>'Detailed Budget'!MLG72</f>
        <v>0</v>
      </c>
      <c r="MKV62" s="763">
        <f>'Detailed Budget'!MLH72</f>
        <v>0</v>
      </c>
      <c r="MKW62" s="763">
        <f>'Detailed Budget'!MLI72</f>
        <v>0</v>
      </c>
      <c r="MKX62" s="763">
        <f>'Detailed Budget'!MLJ72</f>
        <v>0</v>
      </c>
      <c r="MKY62" s="763">
        <f>'Detailed Budget'!MLK72</f>
        <v>0</v>
      </c>
      <c r="MKZ62" s="763">
        <f>'Detailed Budget'!MLL72</f>
        <v>0</v>
      </c>
      <c r="MLA62" s="763">
        <f>'Detailed Budget'!MLM72</f>
        <v>0</v>
      </c>
      <c r="MLB62" s="763">
        <f>'Detailed Budget'!MLN72</f>
        <v>0</v>
      </c>
      <c r="MLC62" s="763">
        <f>'Detailed Budget'!MLO72</f>
        <v>0</v>
      </c>
      <c r="MLD62" s="763">
        <f>'Detailed Budget'!MLP72</f>
        <v>0</v>
      </c>
      <c r="MLE62" s="763">
        <f>'Detailed Budget'!MLQ72</f>
        <v>0</v>
      </c>
      <c r="MLF62" s="763">
        <f>'Detailed Budget'!MLR72</f>
        <v>0</v>
      </c>
      <c r="MLG62" s="763">
        <f>'Detailed Budget'!MLS72</f>
        <v>0</v>
      </c>
      <c r="MLH62" s="763">
        <f>'Detailed Budget'!MLT72</f>
        <v>0</v>
      </c>
      <c r="MLI62" s="763">
        <f>'Detailed Budget'!MLU72</f>
        <v>0</v>
      </c>
      <c r="MLJ62" s="763">
        <f>'Detailed Budget'!MLV72</f>
        <v>0</v>
      </c>
      <c r="MLK62" s="763">
        <f>'Detailed Budget'!MLW72</f>
        <v>0</v>
      </c>
      <c r="MLL62" s="763">
        <f>'Detailed Budget'!MLX72</f>
        <v>0</v>
      </c>
      <c r="MLM62" s="763">
        <f>'Detailed Budget'!MLY72</f>
        <v>0</v>
      </c>
      <c r="MLN62" s="763">
        <f>'Detailed Budget'!MLZ72</f>
        <v>0</v>
      </c>
      <c r="MLO62" s="763">
        <f>'Detailed Budget'!MMA72</f>
        <v>0</v>
      </c>
      <c r="MLP62" s="763">
        <f>'Detailed Budget'!MMB72</f>
        <v>0</v>
      </c>
      <c r="MLQ62" s="763">
        <f>'Detailed Budget'!MMC72</f>
        <v>0</v>
      </c>
      <c r="MLR62" s="763">
        <f>'Detailed Budget'!MMD72</f>
        <v>0</v>
      </c>
      <c r="MLS62" s="763">
        <f>'Detailed Budget'!MME72</f>
        <v>0</v>
      </c>
      <c r="MLT62" s="763">
        <f>'Detailed Budget'!MMF72</f>
        <v>0</v>
      </c>
      <c r="MLU62" s="763">
        <f>'Detailed Budget'!MMG72</f>
        <v>0</v>
      </c>
      <c r="MLV62" s="763">
        <f>'Detailed Budget'!MMH72</f>
        <v>0</v>
      </c>
      <c r="MLW62" s="763">
        <f>'Detailed Budget'!MMI72</f>
        <v>0</v>
      </c>
      <c r="MLX62" s="763">
        <f>'Detailed Budget'!MMJ72</f>
        <v>0</v>
      </c>
      <c r="MLY62" s="763">
        <f>'Detailed Budget'!MMK72</f>
        <v>0</v>
      </c>
      <c r="MLZ62" s="763">
        <f>'Detailed Budget'!MML72</f>
        <v>0</v>
      </c>
      <c r="MMA62" s="763">
        <f>'Detailed Budget'!MMM72</f>
        <v>0</v>
      </c>
      <c r="MMB62" s="763">
        <f>'Detailed Budget'!MMN72</f>
        <v>0</v>
      </c>
      <c r="MMC62" s="763">
        <f>'Detailed Budget'!MMO72</f>
        <v>0</v>
      </c>
      <c r="MMD62" s="763">
        <f>'Detailed Budget'!MMP72</f>
        <v>0</v>
      </c>
      <c r="MME62" s="763">
        <f>'Detailed Budget'!MMQ72</f>
        <v>0</v>
      </c>
      <c r="MMF62" s="763">
        <f>'Detailed Budget'!MMR72</f>
        <v>0</v>
      </c>
      <c r="MMG62" s="763">
        <f>'Detailed Budget'!MMS72</f>
        <v>0</v>
      </c>
      <c r="MMH62" s="763">
        <f>'Detailed Budget'!MMT72</f>
        <v>0</v>
      </c>
      <c r="MMI62" s="763">
        <f>'Detailed Budget'!MMU72</f>
        <v>0</v>
      </c>
      <c r="MMJ62" s="763">
        <f>'Detailed Budget'!MMV72</f>
        <v>0</v>
      </c>
      <c r="MMK62" s="763">
        <f>'Detailed Budget'!MMW72</f>
        <v>0</v>
      </c>
      <c r="MML62" s="763">
        <f>'Detailed Budget'!MMX72</f>
        <v>0</v>
      </c>
      <c r="MMM62" s="763">
        <f>'Detailed Budget'!MMY72</f>
        <v>0</v>
      </c>
      <c r="MMN62" s="763">
        <f>'Detailed Budget'!MMZ72</f>
        <v>0</v>
      </c>
      <c r="MMO62" s="763">
        <f>'Detailed Budget'!MNA72</f>
        <v>0</v>
      </c>
      <c r="MMP62" s="763">
        <f>'Detailed Budget'!MNB72</f>
        <v>0</v>
      </c>
      <c r="MMQ62" s="763">
        <f>'Detailed Budget'!MNC72</f>
        <v>0</v>
      </c>
      <c r="MMR62" s="763">
        <f>'Detailed Budget'!MND72</f>
        <v>0</v>
      </c>
      <c r="MMS62" s="763">
        <f>'Detailed Budget'!MNE72</f>
        <v>0</v>
      </c>
      <c r="MMT62" s="763">
        <f>'Detailed Budget'!MNF72</f>
        <v>0</v>
      </c>
      <c r="MMU62" s="763">
        <f>'Detailed Budget'!MNG72</f>
        <v>0</v>
      </c>
      <c r="MMV62" s="763">
        <f>'Detailed Budget'!MNH72</f>
        <v>0</v>
      </c>
      <c r="MMW62" s="763">
        <f>'Detailed Budget'!MNI72</f>
        <v>0</v>
      </c>
      <c r="MMX62" s="763">
        <f>'Detailed Budget'!MNJ72</f>
        <v>0</v>
      </c>
      <c r="MMY62" s="763">
        <f>'Detailed Budget'!MNK72</f>
        <v>0</v>
      </c>
      <c r="MMZ62" s="763">
        <f>'Detailed Budget'!MNL72</f>
        <v>0</v>
      </c>
      <c r="MNA62" s="763">
        <f>'Detailed Budget'!MNM72</f>
        <v>0</v>
      </c>
      <c r="MNB62" s="763">
        <f>'Detailed Budget'!MNN72</f>
        <v>0</v>
      </c>
      <c r="MNC62" s="763">
        <f>'Detailed Budget'!MNO72</f>
        <v>0</v>
      </c>
      <c r="MND62" s="763">
        <f>'Detailed Budget'!MNP72</f>
        <v>0</v>
      </c>
      <c r="MNE62" s="763">
        <f>'Detailed Budget'!MNQ72</f>
        <v>0</v>
      </c>
      <c r="MNF62" s="763">
        <f>'Detailed Budget'!MNR72</f>
        <v>0</v>
      </c>
      <c r="MNG62" s="763">
        <f>'Detailed Budget'!MNS72</f>
        <v>0</v>
      </c>
      <c r="MNH62" s="763">
        <f>'Detailed Budget'!MNT72</f>
        <v>0</v>
      </c>
      <c r="MNI62" s="763">
        <f>'Detailed Budget'!MNU72</f>
        <v>0</v>
      </c>
      <c r="MNJ62" s="763">
        <f>'Detailed Budget'!MNV72</f>
        <v>0</v>
      </c>
      <c r="MNK62" s="763">
        <f>'Detailed Budget'!MNW72</f>
        <v>0</v>
      </c>
      <c r="MNL62" s="763">
        <f>'Detailed Budget'!MNX72</f>
        <v>0</v>
      </c>
      <c r="MNM62" s="763">
        <f>'Detailed Budget'!MNY72</f>
        <v>0</v>
      </c>
      <c r="MNN62" s="763">
        <f>'Detailed Budget'!MNZ72</f>
        <v>0</v>
      </c>
      <c r="MNO62" s="763">
        <f>'Detailed Budget'!MOA72</f>
        <v>0</v>
      </c>
      <c r="MNP62" s="763">
        <f>'Detailed Budget'!MOB72</f>
        <v>0</v>
      </c>
      <c r="MNQ62" s="763">
        <f>'Detailed Budget'!MOC72</f>
        <v>0</v>
      </c>
      <c r="MNR62" s="763">
        <f>'Detailed Budget'!MOD72</f>
        <v>0</v>
      </c>
      <c r="MNS62" s="763">
        <f>'Detailed Budget'!MOE72</f>
        <v>0</v>
      </c>
      <c r="MNT62" s="763">
        <f>'Detailed Budget'!MOF72</f>
        <v>0</v>
      </c>
      <c r="MNU62" s="763">
        <f>'Detailed Budget'!MOG72</f>
        <v>0</v>
      </c>
      <c r="MNV62" s="763">
        <f>'Detailed Budget'!MOH72</f>
        <v>0</v>
      </c>
      <c r="MNW62" s="763">
        <f>'Detailed Budget'!MOI72</f>
        <v>0</v>
      </c>
      <c r="MNX62" s="763">
        <f>'Detailed Budget'!MOJ72</f>
        <v>0</v>
      </c>
      <c r="MNY62" s="763">
        <f>'Detailed Budget'!MOK72</f>
        <v>0</v>
      </c>
      <c r="MNZ62" s="763">
        <f>'Detailed Budget'!MOL72</f>
        <v>0</v>
      </c>
      <c r="MOA62" s="763">
        <f>'Detailed Budget'!MOM72</f>
        <v>0</v>
      </c>
      <c r="MOB62" s="763">
        <f>'Detailed Budget'!MON72</f>
        <v>0</v>
      </c>
      <c r="MOC62" s="763">
        <f>'Detailed Budget'!MOO72</f>
        <v>0</v>
      </c>
      <c r="MOD62" s="763">
        <f>'Detailed Budget'!MOP72</f>
        <v>0</v>
      </c>
      <c r="MOE62" s="763">
        <f>'Detailed Budget'!MOQ72</f>
        <v>0</v>
      </c>
      <c r="MOF62" s="763">
        <f>'Detailed Budget'!MOR72</f>
        <v>0</v>
      </c>
      <c r="MOG62" s="763">
        <f>'Detailed Budget'!MOS72</f>
        <v>0</v>
      </c>
      <c r="MOH62" s="763">
        <f>'Detailed Budget'!MOT72</f>
        <v>0</v>
      </c>
      <c r="MOI62" s="763">
        <f>'Detailed Budget'!MOU72</f>
        <v>0</v>
      </c>
      <c r="MOJ62" s="763">
        <f>'Detailed Budget'!MOV72</f>
        <v>0</v>
      </c>
      <c r="MOK62" s="763">
        <f>'Detailed Budget'!MOW72</f>
        <v>0</v>
      </c>
      <c r="MOL62" s="763">
        <f>'Detailed Budget'!MOX72</f>
        <v>0</v>
      </c>
      <c r="MOM62" s="763">
        <f>'Detailed Budget'!MOY72</f>
        <v>0</v>
      </c>
      <c r="MON62" s="763">
        <f>'Detailed Budget'!MOZ72</f>
        <v>0</v>
      </c>
      <c r="MOO62" s="763">
        <f>'Detailed Budget'!MPA72</f>
        <v>0</v>
      </c>
      <c r="MOP62" s="763">
        <f>'Detailed Budget'!MPB72</f>
        <v>0</v>
      </c>
      <c r="MOQ62" s="763">
        <f>'Detailed Budget'!MPC72</f>
        <v>0</v>
      </c>
      <c r="MOR62" s="763">
        <f>'Detailed Budget'!MPD72</f>
        <v>0</v>
      </c>
      <c r="MOS62" s="763">
        <f>'Detailed Budget'!MPE72</f>
        <v>0</v>
      </c>
      <c r="MOT62" s="763">
        <f>'Detailed Budget'!MPF72</f>
        <v>0</v>
      </c>
      <c r="MOU62" s="763">
        <f>'Detailed Budget'!MPG72</f>
        <v>0</v>
      </c>
      <c r="MOV62" s="763">
        <f>'Detailed Budget'!MPH72</f>
        <v>0</v>
      </c>
      <c r="MOW62" s="763">
        <f>'Detailed Budget'!MPI72</f>
        <v>0</v>
      </c>
      <c r="MOX62" s="763">
        <f>'Detailed Budget'!MPJ72</f>
        <v>0</v>
      </c>
      <c r="MOY62" s="763">
        <f>'Detailed Budget'!MPK72</f>
        <v>0</v>
      </c>
      <c r="MOZ62" s="763">
        <f>'Detailed Budget'!MPL72</f>
        <v>0</v>
      </c>
      <c r="MPA62" s="763">
        <f>'Detailed Budget'!MPM72</f>
        <v>0</v>
      </c>
      <c r="MPB62" s="763">
        <f>'Detailed Budget'!MPN72</f>
        <v>0</v>
      </c>
      <c r="MPC62" s="763">
        <f>'Detailed Budget'!MPO72</f>
        <v>0</v>
      </c>
      <c r="MPD62" s="763">
        <f>'Detailed Budget'!MPP72</f>
        <v>0</v>
      </c>
      <c r="MPE62" s="763">
        <f>'Detailed Budget'!MPQ72</f>
        <v>0</v>
      </c>
      <c r="MPF62" s="763">
        <f>'Detailed Budget'!MPR72</f>
        <v>0</v>
      </c>
      <c r="MPG62" s="763">
        <f>'Detailed Budget'!MPS72</f>
        <v>0</v>
      </c>
      <c r="MPH62" s="763">
        <f>'Detailed Budget'!MPT72</f>
        <v>0</v>
      </c>
      <c r="MPI62" s="763">
        <f>'Detailed Budget'!MPU72</f>
        <v>0</v>
      </c>
      <c r="MPJ62" s="763">
        <f>'Detailed Budget'!MPV72</f>
        <v>0</v>
      </c>
      <c r="MPK62" s="763">
        <f>'Detailed Budget'!MPW72</f>
        <v>0</v>
      </c>
      <c r="MPL62" s="763">
        <f>'Detailed Budget'!MPX72</f>
        <v>0</v>
      </c>
      <c r="MPM62" s="763">
        <f>'Detailed Budget'!MPY72</f>
        <v>0</v>
      </c>
      <c r="MPN62" s="763">
        <f>'Detailed Budget'!MPZ72</f>
        <v>0</v>
      </c>
      <c r="MPO62" s="763">
        <f>'Detailed Budget'!MQA72</f>
        <v>0</v>
      </c>
      <c r="MPP62" s="763">
        <f>'Detailed Budget'!MQB72</f>
        <v>0</v>
      </c>
      <c r="MPQ62" s="763">
        <f>'Detailed Budget'!MQC72</f>
        <v>0</v>
      </c>
      <c r="MPR62" s="763">
        <f>'Detailed Budget'!MQD72</f>
        <v>0</v>
      </c>
      <c r="MPS62" s="763">
        <f>'Detailed Budget'!MQE72</f>
        <v>0</v>
      </c>
      <c r="MPT62" s="763">
        <f>'Detailed Budget'!MQF72</f>
        <v>0</v>
      </c>
      <c r="MPU62" s="763">
        <f>'Detailed Budget'!MQG72</f>
        <v>0</v>
      </c>
      <c r="MPV62" s="763">
        <f>'Detailed Budget'!MQH72</f>
        <v>0</v>
      </c>
      <c r="MPW62" s="763">
        <f>'Detailed Budget'!MQI72</f>
        <v>0</v>
      </c>
      <c r="MPX62" s="763">
        <f>'Detailed Budget'!MQJ72</f>
        <v>0</v>
      </c>
      <c r="MPY62" s="763">
        <f>'Detailed Budget'!MQK72</f>
        <v>0</v>
      </c>
      <c r="MPZ62" s="763">
        <f>'Detailed Budget'!MQL72</f>
        <v>0</v>
      </c>
      <c r="MQA62" s="763">
        <f>'Detailed Budget'!MQM72</f>
        <v>0</v>
      </c>
      <c r="MQB62" s="763">
        <f>'Detailed Budget'!MQN72</f>
        <v>0</v>
      </c>
      <c r="MQC62" s="763">
        <f>'Detailed Budget'!MQO72</f>
        <v>0</v>
      </c>
      <c r="MQD62" s="763">
        <f>'Detailed Budget'!MQP72</f>
        <v>0</v>
      </c>
      <c r="MQE62" s="763">
        <f>'Detailed Budget'!MQQ72</f>
        <v>0</v>
      </c>
      <c r="MQF62" s="763">
        <f>'Detailed Budget'!MQR72</f>
        <v>0</v>
      </c>
      <c r="MQG62" s="763">
        <f>'Detailed Budget'!MQS72</f>
        <v>0</v>
      </c>
      <c r="MQH62" s="763">
        <f>'Detailed Budget'!MQT72</f>
        <v>0</v>
      </c>
      <c r="MQI62" s="763">
        <f>'Detailed Budget'!MQU72</f>
        <v>0</v>
      </c>
      <c r="MQJ62" s="763">
        <f>'Detailed Budget'!MQV72</f>
        <v>0</v>
      </c>
      <c r="MQK62" s="763">
        <f>'Detailed Budget'!MQW72</f>
        <v>0</v>
      </c>
      <c r="MQL62" s="763">
        <f>'Detailed Budget'!MQX72</f>
        <v>0</v>
      </c>
      <c r="MQM62" s="763">
        <f>'Detailed Budget'!MQY72</f>
        <v>0</v>
      </c>
      <c r="MQN62" s="763">
        <f>'Detailed Budget'!MQZ72</f>
        <v>0</v>
      </c>
      <c r="MQO62" s="763">
        <f>'Detailed Budget'!MRA72</f>
        <v>0</v>
      </c>
      <c r="MQP62" s="763">
        <f>'Detailed Budget'!MRB72</f>
        <v>0</v>
      </c>
      <c r="MQQ62" s="763">
        <f>'Detailed Budget'!MRC72</f>
        <v>0</v>
      </c>
      <c r="MQR62" s="763">
        <f>'Detailed Budget'!MRD72</f>
        <v>0</v>
      </c>
      <c r="MQS62" s="763">
        <f>'Detailed Budget'!MRE72</f>
        <v>0</v>
      </c>
      <c r="MQT62" s="763">
        <f>'Detailed Budget'!MRF72</f>
        <v>0</v>
      </c>
      <c r="MQU62" s="763">
        <f>'Detailed Budget'!MRG72</f>
        <v>0</v>
      </c>
      <c r="MQV62" s="763">
        <f>'Detailed Budget'!MRH72</f>
        <v>0</v>
      </c>
      <c r="MQW62" s="763">
        <f>'Detailed Budget'!MRI72</f>
        <v>0</v>
      </c>
      <c r="MQX62" s="763">
        <f>'Detailed Budget'!MRJ72</f>
        <v>0</v>
      </c>
      <c r="MQY62" s="763">
        <f>'Detailed Budget'!MRK72</f>
        <v>0</v>
      </c>
      <c r="MQZ62" s="763">
        <f>'Detailed Budget'!MRL72</f>
        <v>0</v>
      </c>
      <c r="MRA62" s="763">
        <f>'Detailed Budget'!MRM72</f>
        <v>0</v>
      </c>
      <c r="MRB62" s="763">
        <f>'Detailed Budget'!MRN72</f>
        <v>0</v>
      </c>
      <c r="MRC62" s="763">
        <f>'Detailed Budget'!MRO72</f>
        <v>0</v>
      </c>
      <c r="MRD62" s="763">
        <f>'Detailed Budget'!MRP72</f>
        <v>0</v>
      </c>
      <c r="MRE62" s="763">
        <f>'Detailed Budget'!MRQ72</f>
        <v>0</v>
      </c>
      <c r="MRF62" s="763">
        <f>'Detailed Budget'!MRR72</f>
        <v>0</v>
      </c>
      <c r="MRG62" s="763">
        <f>'Detailed Budget'!MRS72</f>
        <v>0</v>
      </c>
      <c r="MRH62" s="763">
        <f>'Detailed Budget'!MRT72</f>
        <v>0</v>
      </c>
      <c r="MRI62" s="763">
        <f>'Detailed Budget'!MRU72</f>
        <v>0</v>
      </c>
      <c r="MRJ62" s="763">
        <f>'Detailed Budget'!MRV72</f>
        <v>0</v>
      </c>
      <c r="MRK62" s="763">
        <f>'Detailed Budget'!MRW72</f>
        <v>0</v>
      </c>
      <c r="MRL62" s="763">
        <f>'Detailed Budget'!MRX72</f>
        <v>0</v>
      </c>
      <c r="MRM62" s="763">
        <f>'Detailed Budget'!MRY72</f>
        <v>0</v>
      </c>
      <c r="MRN62" s="763">
        <f>'Detailed Budget'!MRZ72</f>
        <v>0</v>
      </c>
      <c r="MRO62" s="763">
        <f>'Detailed Budget'!MSA72</f>
        <v>0</v>
      </c>
      <c r="MRP62" s="763">
        <f>'Detailed Budget'!MSB72</f>
        <v>0</v>
      </c>
      <c r="MRQ62" s="763">
        <f>'Detailed Budget'!MSC72</f>
        <v>0</v>
      </c>
      <c r="MRR62" s="763">
        <f>'Detailed Budget'!MSD72</f>
        <v>0</v>
      </c>
      <c r="MRS62" s="763">
        <f>'Detailed Budget'!MSE72</f>
        <v>0</v>
      </c>
      <c r="MRT62" s="763">
        <f>'Detailed Budget'!MSF72</f>
        <v>0</v>
      </c>
      <c r="MRU62" s="763">
        <f>'Detailed Budget'!MSG72</f>
        <v>0</v>
      </c>
      <c r="MRV62" s="763">
        <f>'Detailed Budget'!MSH72</f>
        <v>0</v>
      </c>
      <c r="MRW62" s="763">
        <f>'Detailed Budget'!MSI72</f>
        <v>0</v>
      </c>
      <c r="MRX62" s="763">
        <f>'Detailed Budget'!MSJ72</f>
        <v>0</v>
      </c>
      <c r="MRY62" s="763">
        <f>'Detailed Budget'!MSK72</f>
        <v>0</v>
      </c>
      <c r="MRZ62" s="763">
        <f>'Detailed Budget'!MSL72</f>
        <v>0</v>
      </c>
      <c r="MSA62" s="763">
        <f>'Detailed Budget'!MSM72</f>
        <v>0</v>
      </c>
      <c r="MSB62" s="763">
        <f>'Detailed Budget'!MSN72</f>
        <v>0</v>
      </c>
      <c r="MSC62" s="763">
        <f>'Detailed Budget'!MSO72</f>
        <v>0</v>
      </c>
      <c r="MSD62" s="763">
        <f>'Detailed Budget'!MSP72</f>
        <v>0</v>
      </c>
      <c r="MSE62" s="763">
        <f>'Detailed Budget'!MSQ72</f>
        <v>0</v>
      </c>
      <c r="MSF62" s="763">
        <f>'Detailed Budget'!MSR72</f>
        <v>0</v>
      </c>
      <c r="MSG62" s="763">
        <f>'Detailed Budget'!MSS72</f>
        <v>0</v>
      </c>
      <c r="MSH62" s="763">
        <f>'Detailed Budget'!MST72</f>
        <v>0</v>
      </c>
      <c r="MSI62" s="763">
        <f>'Detailed Budget'!MSU72</f>
        <v>0</v>
      </c>
      <c r="MSJ62" s="763">
        <f>'Detailed Budget'!MSV72</f>
        <v>0</v>
      </c>
      <c r="MSK62" s="763">
        <f>'Detailed Budget'!MSW72</f>
        <v>0</v>
      </c>
      <c r="MSL62" s="763">
        <f>'Detailed Budget'!MSX72</f>
        <v>0</v>
      </c>
      <c r="MSM62" s="763">
        <f>'Detailed Budget'!MSY72</f>
        <v>0</v>
      </c>
      <c r="MSN62" s="763">
        <f>'Detailed Budget'!MSZ72</f>
        <v>0</v>
      </c>
      <c r="MSO62" s="763">
        <f>'Detailed Budget'!MTA72</f>
        <v>0</v>
      </c>
      <c r="MSP62" s="763">
        <f>'Detailed Budget'!MTB72</f>
        <v>0</v>
      </c>
      <c r="MSQ62" s="763">
        <f>'Detailed Budget'!MTC72</f>
        <v>0</v>
      </c>
      <c r="MSR62" s="763">
        <f>'Detailed Budget'!MTD72</f>
        <v>0</v>
      </c>
      <c r="MSS62" s="763">
        <f>'Detailed Budget'!MTE72</f>
        <v>0</v>
      </c>
      <c r="MST62" s="763">
        <f>'Detailed Budget'!MTF72</f>
        <v>0</v>
      </c>
      <c r="MSU62" s="763">
        <f>'Detailed Budget'!MTG72</f>
        <v>0</v>
      </c>
      <c r="MSV62" s="763">
        <f>'Detailed Budget'!MTH72</f>
        <v>0</v>
      </c>
      <c r="MSW62" s="763">
        <f>'Detailed Budget'!MTI72</f>
        <v>0</v>
      </c>
      <c r="MSX62" s="763">
        <f>'Detailed Budget'!MTJ72</f>
        <v>0</v>
      </c>
      <c r="MSY62" s="763">
        <f>'Detailed Budget'!MTK72</f>
        <v>0</v>
      </c>
      <c r="MSZ62" s="763">
        <f>'Detailed Budget'!MTL72</f>
        <v>0</v>
      </c>
      <c r="MTA62" s="763">
        <f>'Detailed Budget'!MTM72</f>
        <v>0</v>
      </c>
      <c r="MTB62" s="763">
        <f>'Detailed Budget'!MTN72</f>
        <v>0</v>
      </c>
      <c r="MTC62" s="763">
        <f>'Detailed Budget'!MTO72</f>
        <v>0</v>
      </c>
      <c r="MTD62" s="763">
        <f>'Detailed Budget'!MTP72</f>
        <v>0</v>
      </c>
      <c r="MTE62" s="763">
        <f>'Detailed Budget'!MTQ72</f>
        <v>0</v>
      </c>
      <c r="MTF62" s="763">
        <f>'Detailed Budget'!MTR72</f>
        <v>0</v>
      </c>
      <c r="MTG62" s="763">
        <f>'Detailed Budget'!MTS72</f>
        <v>0</v>
      </c>
      <c r="MTH62" s="763">
        <f>'Detailed Budget'!MTT72</f>
        <v>0</v>
      </c>
      <c r="MTI62" s="763">
        <f>'Detailed Budget'!MTU72</f>
        <v>0</v>
      </c>
      <c r="MTJ62" s="763">
        <f>'Detailed Budget'!MTV72</f>
        <v>0</v>
      </c>
      <c r="MTK62" s="763">
        <f>'Detailed Budget'!MTW72</f>
        <v>0</v>
      </c>
      <c r="MTL62" s="763">
        <f>'Detailed Budget'!MTX72</f>
        <v>0</v>
      </c>
      <c r="MTM62" s="763">
        <f>'Detailed Budget'!MTY72</f>
        <v>0</v>
      </c>
      <c r="MTN62" s="763">
        <f>'Detailed Budget'!MTZ72</f>
        <v>0</v>
      </c>
      <c r="MTO62" s="763">
        <f>'Detailed Budget'!MUA72</f>
        <v>0</v>
      </c>
      <c r="MTP62" s="763">
        <f>'Detailed Budget'!MUB72</f>
        <v>0</v>
      </c>
      <c r="MTQ62" s="763">
        <f>'Detailed Budget'!MUC72</f>
        <v>0</v>
      </c>
      <c r="MTR62" s="763">
        <f>'Detailed Budget'!MUD72</f>
        <v>0</v>
      </c>
      <c r="MTS62" s="763">
        <f>'Detailed Budget'!MUE72</f>
        <v>0</v>
      </c>
      <c r="MTT62" s="763">
        <f>'Detailed Budget'!MUF72</f>
        <v>0</v>
      </c>
      <c r="MTU62" s="763">
        <f>'Detailed Budget'!MUG72</f>
        <v>0</v>
      </c>
      <c r="MTV62" s="763">
        <f>'Detailed Budget'!MUH72</f>
        <v>0</v>
      </c>
      <c r="MTW62" s="763">
        <f>'Detailed Budget'!MUI72</f>
        <v>0</v>
      </c>
      <c r="MTX62" s="763">
        <f>'Detailed Budget'!MUJ72</f>
        <v>0</v>
      </c>
      <c r="MTY62" s="763">
        <f>'Detailed Budget'!MUK72</f>
        <v>0</v>
      </c>
      <c r="MTZ62" s="763">
        <f>'Detailed Budget'!MUL72</f>
        <v>0</v>
      </c>
      <c r="MUA62" s="763">
        <f>'Detailed Budget'!MUM72</f>
        <v>0</v>
      </c>
      <c r="MUB62" s="763">
        <f>'Detailed Budget'!MUN72</f>
        <v>0</v>
      </c>
      <c r="MUC62" s="763">
        <f>'Detailed Budget'!MUO72</f>
        <v>0</v>
      </c>
      <c r="MUD62" s="763">
        <f>'Detailed Budget'!MUP72</f>
        <v>0</v>
      </c>
      <c r="MUE62" s="763">
        <f>'Detailed Budget'!MUQ72</f>
        <v>0</v>
      </c>
      <c r="MUF62" s="763">
        <f>'Detailed Budget'!MUR72</f>
        <v>0</v>
      </c>
      <c r="MUG62" s="763">
        <f>'Detailed Budget'!MUS72</f>
        <v>0</v>
      </c>
      <c r="MUH62" s="763">
        <f>'Detailed Budget'!MUT72</f>
        <v>0</v>
      </c>
      <c r="MUI62" s="763">
        <f>'Detailed Budget'!MUU72</f>
        <v>0</v>
      </c>
      <c r="MUJ62" s="763">
        <f>'Detailed Budget'!MUV72</f>
        <v>0</v>
      </c>
      <c r="MUK62" s="763">
        <f>'Detailed Budget'!MUW72</f>
        <v>0</v>
      </c>
      <c r="MUL62" s="763">
        <f>'Detailed Budget'!MUX72</f>
        <v>0</v>
      </c>
      <c r="MUM62" s="763">
        <f>'Detailed Budget'!MUY72</f>
        <v>0</v>
      </c>
      <c r="MUN62" s="763">
        <f>'Detailed Budget'!MUZ72</f>
        <v>0</v>
      </c>
      <c r="MUO62" s="763">
        <f>'Detailed Budget'!MVA72</f>
        <v>0</v>
      </c>
      <c r="MUP62" s="763">
        <f>'Detailed Budget'!MVB72</f>
        <v>0</v>
      </c>
      <c r="MUQ62" s="763">
        <f>'Detailed Budget'!MVC72</f>
        <v>0</v>
      </c>
      <c r="MUR62" s="763">
        <f>'Detailed Budget'!MVD72</f>
        <v>0</v>
      </c>
      <c r="MUS62" s="763">
        <f>'Detailed Budget'!MVE72</f>
        <v>0</v>
      </c>
      <c r="MUT62" s="763">
        <f>'Detailed Budget'!MVF72</f>
        <v>0</v>
      </c>
      <c r="MUU62" s="763">
        <f>'Detailed Budget'!MVG72</f>
        <v>0</v>
      </c>
      <c r="MUV62" s="763">
        <f>'Detailed Budget'!MVH72</f>
        <v>0</v>
      </c>
      <c r="MUW62" s="763">
        <f>'Detailed Budget'!MVI72</f>
        <v>0</v>
      </c>
      <c r="MUX62" s="763">
        <f>'Detailed Budget'!MVJ72</f>
        <v>0</v>
      </c>
      <c r="MUY62" s="763">
        <f>'Detailed Budget'!MVK72</f>
        <v>0</v>
      </c>
      <c r="MUZ62" s="763">
        <f>'Detailed Budget'!MVL72</f>
        <v>0</v>
      </c>
      <c r="MVA62" s="763">
        <f>'Detailed Budget'!MVM72</f>
        <v>0</v>
      </c>
      <c r="MVB62" s="763">
        <f>'Detailed Budget'!MVN72</f>
        <v>0</v>
      </c>
      <c r="MVC62" s="763">
        <f>'Detailed Budget'!MVO72</f>
        <v>0</v>
      </c>
      <c r="MVD62" s="763">
        <f>'Detailed Budget'!MVP72</f>
        <v>0</v>
      </c>
      <c r="MVE62" s="763">
        <f>'Detailed Budget'!MVQ72</f>
        <v>0</v>
      </c>
      <c r="MVF62" s="763">
        <f>'Detailed Budget'!MVR72</f>
        <v>0</v>
      </c>
      <c r="MVG62" s="763">
        <f>'Detailed Budget'!MVS72</f>
        <v>0</v>
      </c>
      <c r="MVH62" s="763">
        <f>'Detailed Budget'!MVT72</f>
        <v>0</v>
      </c>
      <c r="MVI62" s="763">
        <f>'Detailed Budget'!MVU72</f>
        <v>0</v>
      </c>
      <c r="MVJ62" s="763">
        <f>'Detailed Budget'!MVV72</f>
        <v>0</v>
      </c>
      <c r="MVK62" s="763">
        <f>'Detailed Budget'!MVW72</f>
        <v>0</v>
      </c>
      <c r="MVL62" s="763">
        <f>'Detailed Budget'!MVX72</f>
        <v>0</v>
      </c>
      <c r="MVM62" s="763">
        <f>'Detailed Budget'!MVY72</f>
        <v>0</v>
      </c>
      <c r="MVN62" s="763">
        <f>'Detailed Budget'!MVZ72</f>
        <v>0</v>
      </c>
      <c r="MVO62" s="763">
        <f>'Detailed Budget'!MWA72</f>
        <v>0</v>
      </c>
      <c r="MVP62" s="763">
        <f>'Detailed Budget'!MWB72</f>
        <v>0</v>
      </c>
      <c r="MVQ62" s="763">
        <f>'Detailed Budget'!MWC72</f>
        <v>0</v>
      </c>
      <c r="MVR62" s="763">
        <f>'Detailed Budget'!MWD72</f>
        <v>0</v>
      </c>
      <c r="MVS62" s="763">
        <f>'Detailed Budget'!MWE72</f>
        <v>0</v>
      </c>
      <c r="MVT62" s="763">
        <f>'Detailed Budget'!MWF72</f>
        <v>0</v>
      </c>
      <c r="MVU62" s="763">
        <f>'Detailed Budget'!MWG72</f>
        <v>0</v>
      </c>
      <c r="MVV62" s="763">
        <f>'Detailed Budget'!MWH72</f>
        <v>0</v>
      </c>
      <c r="MVW62" s="763">
        <f>'Detailed Budget'!MWI72</f>
        <v>0</v>
      </c>
      <c r="MVX62" s="763">
        <f>'Detailed Budget'!MWJ72</f>
        <v>0</v>
      </c>
      <c r="MVY62" s="763">
        <f>'Detailed Budget'!MWK72</f>
        <v>0</v>
      </c>
      <c r="MVZ62" s="763">
        <f>'Detailed Budget'!MWL72</f>
        <v>0</v>
      </c>
      <c r="MWA62" s="763">
        <f>'Detailed Budget'!MWM72</f>
        <v>0</v>
      </c>
      <c r="MWB62" s="763">
        <f>'Detailed Budget'!MWN72</f>
        <v>0</v>
      </c>
      <c r="MWC62" s="763">
        <f>'Detailed Budget'!MWO72</f>
        <v>0</v>
      </c>
      <c r="MWD62" s="763">
        <f>'Detailed Budget'!MWP72</f>
        <v>0</v>
      </c>
      <c r="MWE62" s="763">
        <f>'Detailed Budget'!MWQ72</f>
        <v>0</v>
      </c>
      <c r="MWF62" s="763">
        <f>'Detailed Budget'!MWR72</f>
        <v>0</v>
      </c>
      <c r="MWG62" s="763">
        <f>'Detailed Budget'!MWS72</f>
        <v>0</v>
      </c>
      <c r="MWH62" s="763">
        <f>'Detailed Budget'!MWT72</f>
        <v>0</v>
      </c>
      <c r="MWI62" s="763">
        <f>'Detailed Budget'!MWU72</f>
        <v>0</v>
      </c>
      <c r="MWJ62" s="763">
        <f>'Detailed Budget'!MWV72</f>
        <v>0</v>
      </c>
      <c r="MWK62" s="763">
        <f>'Detailed Budget'!MWW72</f>
        <v>0</v>
      </c>
      <c r="MWL62" s="763">
        <f>'Detailed Budget'!MWX72</f>
        <v>0</v>
      </c>
      <c r="MWM62" s="763">
        <f>'Detailed Budget'!MWY72</f>
        <v>0</v>
      </c>
      <c r="MWN62" s="763">
        <f>'Detailed Budget'!MWZ72</f>
        <v>0</v>
      </c>
      <c r="MWO62" s="763">
        <f>'Detailed Budget'!MXA72</f>
        <v>0</v>
      </c>
      <c r="MWP62" s="763">
        <f>'Detailed Budget'!MXB72</f>
        <v>0</v>
      </c>
      <c r="MWQ62" s="763">
        <f>'Detailed Budget'!MXC72</f>
        <v>0</v>
      </c>
      <c r="MWR62" s="763">
        <f>'Detailed Budget'!MXD72</f>
        <v>0</v>
      </c>
      <c r="MWS62" s="763">
        <f>'Detailed Budget'!MXE72</f>
        <v>0</v>
      </c>
      <c r="MWT62" s="763">
        <f>'Detailed Budget'!MXF72</f>
        <v>0</v>
      </c>
      <c r="MWU62" s="763">
        <f>'Detailed Budget'!MXG72</f>
        <v>0</v>
      </c>
      <c r="MWV62" s="763">
        <f>'Detailed Budget'!MXH72</f>
        <v>0</v>
      </c>
      <c r="MWW62" s="763">
        <f>'Detailed Budget'!MXI72</f>
        <v>0</v>
      </c>
      <c r="MWX62" s="763">
        <f>'Detailed Budget'!MXJ72</f>
        <v>0</v>
      </c>
      <c r="MWY62" s="763">
        <f>'Detailed Budget'!MXK72</f>
        <v>0</v>
      </c>
      <c r="MWZ62" s="763">
        <f>'Detailed Budget'!MXL72</f>
        <v>0</v>
      </c>
      <c r="MXA62" s="763">
        <f>'Detailed Budget'!MXM72</f>
        <v>0</v>
      </c>
      <c r="MXB62" s="763">
        <f>'Detailed Budget'!MXN72</f>
        <v>0</v>
      </c>
      <c r="MXC62" s="763">
        <f>'Detailed Budget'!MXO72</f>
        <v>0</v>
      </c>
      <c r="MXD62" s="763">
        <f>'Detailed Budget'!MXP72</f>
        <v>0</v>
      </c>
      <c r="MXE62" s="763">
        <f>'Detailed Budget'!MXQ72</f>
        <v>0</v>
      </c>
      <c r="MXF62" s="763">
        <f>'Detailed Budget'!MXR72</f>
        <v>0</v>
      </c>
      <c r="MXG62" s="763">
        <f>'Detailed Budget'!MXS72</f>
        <v>0</v>
      </c>
      <c r="MXH62" s="763">
        <f>'Detailed Budget'!MXT72</f>
        <v>0</v>
      </c>
      <c r="MXI62" s="763">
        <f>'Detailed Budget'!MXU72</f>
        <v>0</v>
      </c>
      <c r="MXJ62" s="763">
        <f>'Detailed Budget'!MXV72</f>
        <v>0</v>
      </c>
      <c r="MXK62" s="763">
        <f>'Detailed Budget'!MXW72</f>
        <v>0</v>
      </c>
      <c r="MXL62" s="763">
        <f>'Detailed Budget'!MXX72</f>
        <v>0</v>
      </c>
      <c r="MXM62" s="763">
        <f>'Detailed Budget'!MXY72</f>
        <v>0</v>
      </c>
      <c r="MXN62" s="763">
        <f>'Detailed Budget'!MXZ72</f>
        <v>0</v>
      </c>
      <c r="MXO62" s="763">
        <f>'Detailed Budget'!MYA72</f>
        <v>0</v>
      </c>
      <c r="MXP62" s="763">
        <f>'Detailed Budget'!MYB72</f>
        <v>0</v>
      </c>
      <c r="MXQ62" s="763">
        <f>'Detailed Budget'!MYC72</f>
        <v>0</v>
      </c>
      <c r="MXR62" s="763">
        <f>'Detailed Budget'!MYD72</f>
        <v>0</v>
      </c>
      <c r="MXS62" s="763">
        <f>'Detailed Budget'!MYE72</f>
        <v>0</v>
      </c>
      <c r="MXT62" s="763">
        <f>'Detailed Budget'!MYF72</f>
        <v>0</v>
      </c>
      <c r="MXU62" s="763">
        <f>'Detailed Budget'!MYG72</f>
        <v>0</v>
      </c>
      <c r="MXV62" s="763">
        <f>'Detailed Budget'!MYH72</f>
        <v>0</v>
      </c>
      <c r="MXW62" s="763">
        <f>'Detailed Budget'!MYI72</f>
        <v>0</v>
      </c>
      <c r="MXX62" s="763">
        <f>'Detailed Budget'!MYJ72</f>
        <v>0</v>
      </c>
      <c r="MXY62" s="763">
        <f>'Detailed Budget'!MYK72</f>
        <v>0</v>
      </c>
      <c r="MXZ62" s="763">
        <f>'Detailed Budget'!MYL72</f>
        <v>0</v>
      </c>
      <c r="MYA62" s="763">
        <f>'Detailed Budget'!MYM72</f>
        <v>0</v>
      </c>
      <c r="MYB62" s="763">
        <f>'Detailed Budget'!MYN72</f>
        <v>0</v>
      </c>
      <c r="MYC62" s="763">
        <f>'Detailed Budget'!MYO72</f>
        <v>0</v>
      </c>
      <c r="MYD62" s="763">
        <f>'Detailed Budget'!MYP72</f>
        <v>0</v>
      </c>
      <c r="MYE62" s="763">
        <f>'Detailed Budget'!MYQ72</f>
        <v>0</v>
      </c>
      <c r="MYF62" s="763">
        <f>'Detailed Budget'!MYR72</f>
        <v>0</v>
      </c>
      <c r="MYG62" s="763">
        <f>'Detailed Budget'!MYS72</f>
        <v>0</v>
      </c>
      <c r="MYH62" s="763">
        <f>'Detailed Budget'!MYT72</f>
        <v>0</v>
      </c>
      <c r="MYI62" s="763">
        <f>'Detailed Budget'!MYU72</f>
        <v>0</v>
      </c>
      <c r="MYJ62" s="763">
        <f>'Detailed Budget'!MYV72</f>
        <v>0</v>
      </c>
      <c r="MYK62" s="763">
        <f>'Detailed Budget'!MYW72</f>
        <v>0</v>
      </c>
      <c r="MYL62" s="763">
        <f>'Detailed Budget'!MYX72</f>
        <v>0</v>
      </c>
      <c r="MYM62" s="763">
        <f>'Detailed Budget'!MYY72</f>
        <v>0</v>
      </c>
      <c r="MYN62" s="763">
        <f>'Detailed Budget'!MYZ72</f>
        <v>0</v>
      </c>
      <c r="MYO62" s="763">
        <f>'Detailed Budget'!MZA72</f>
        <v>0</v>
      </c>
      <c r="MYP62" s="763">
        <f>'Detailed Budget'!MZB72</f>
        <v>0</v>
      </c>
      <c r="MYQ62" s="763">
        <f>'Detailed Budget'!MZC72</f>
        <v>0</v>
      </c>
      <c r="MYR62" s="763">
        <f>'Detailed Budget'!MZD72</f>
        <v>0</v>
      </c>
      <c r="MYS62" s="763">
        <f>'Detailed Budget'!MZE72</f>
        <v>0</v>
      </c>
      <c r="MYT62" s="763">
        <f>'Detailed Budget'!MZF72</f>
        <v>0</v>
      </c>
      <c r="MYU62" s="763">
        <f>'Detailed Budget'!MZG72</f>
        <v>0</v>
      </c>
      <c r="MYV62" s="763">
        <f>'Detailed Budget'!MZH72</f>
        <v>0</v>
      </c>
      <c r="MYW62" s="763">
        <f>'Detailed Budget'!MZI72</f>
        <v>0</v>
      </c>
      <c r="MYX62" s="763">
        <f>'Detailed Budget'!MZJ72</f>
        <v>0</v>
      </c>
      <c r="MYY62" s="763">
        <f>'Detailed Budget'!MZK72</f>
        <v>0</v>
      </c>
      <c r="MYZ62" s="763">
        <f>'Detailed Budget'!MZL72</f>
        <v>0</v>
      </c>
      <c r="MZA62" s="763">
        <f>'Detailed Budget'!MZM72</f>
        <v>0</v>
      </c>
      <c r="MZB62" s="763">
        <f>'Detailed Budget'!MZN72</f>
        <v>0</v>
      </c>
      <c r="MZC62" s="763">
        <f>'Detailed Budget'!MZO72</f>
        <v>0</v>
      </c>
      <c r="MZD62" s="763">
        <f>'Detailed Budget'!MZP72</f>
        <v>0</v>
      </c>
      <c r="MZE62" s="763">
        <f>'Detailed Budget'!MZQ72</f>
        <v>0</v>
      </c>
      <c r="MZF62" s="763">
        <f>'Detailed Budget'!MZR72</f>
        <v>0</v>
      </c>
      <c r="MZG62" s="763">
        <f>'Detailed Budget'!MZS72</f>
        <v>0</v>
      </c>
      <c r="MZH62" s="763">
        <f>'Detailed Budget'!MZT72</f>
        <v>0</v>
      </c>
      <c r="MZI62" s="763">
        <f>'Detailed Budget'!MZU72</f>
        <v>0</v>
      </c>
      <c r="MZJ62" s="763">
        <f>'Detailed Budget'!MZV72</f>
        <v>0</v>
      </c>
      <c r="MZK62" s="763">
        <f>'Detailed Budget'!MZW72</f>
        <v>0</v>
      </c>
      <c r="MZL62" s="763">
        <f>'Detailed Budget'!MZX72</f>
        <v>0</v>
      </c>
      <c r="MZM62" s="763">
        <f>'Detailed Budget'!MZY72</f>
        <v>0</v>
      </c>
      <c r="MZN62" s="763">
        <f>'Detailed Budget'!MZZ72</f>
        <v>0</v>
      </c>
      <c r="MZO62" s="763">
        <f>'Detailed Budget'!NAA72</f>
        <v>0</v>
      </c>
      <c r="MZP62" s="763">
        <f>'Detailed Budget'!NAB72</f>
        <v>0</v>
      </c>
      <c r="MZQ62" s="763">
        <f>'Detailed Budget'!NAC72</f>
        <v>0</v>
      </c>
      <c r="MZR62" s="763">
        <f>'Detailed Budget'!NAD72</f>
        <v>0</v>
      </c>
      <c r="MZS62" s="763">
        <f>'Detailed Budget'!NAE72</f>
        <v>0</v>
      </c>
      <c r="MZT62" s="763">
        <f>'Detailed Budget'!NAF72</f>
        <v>0</v>
      </c>
      <c r="MZU62" s="763">
        <f>'Detailed Budget'!NAG72</f>
        <v>0</v>
      </c>
      <c r="MZV62" s="763">
        <f>'Detailed Budget'!NAH72</f>
        <v>0</v>
      </c>
      <c r="MZW62" s="763">
        <f>'Detailed Budget'!NAI72</f>
        <v>0</v>
      </c>
      <c r="MZX62" s="763">
        <f>'Detailed Budget'!NAJ72</f>
        <v>0</v>
      </c>
      <c r="MZY62" s="763">
        <f>'Detailed Budget'!NAK72</f>
        <v>0</v>
      </c>
      <c r="MZZ62" s="763">
        <f>'Detailed Budget'!NAL72</f>
        <v>0</v>
      </c>
      <c r="NAA62" s="763">
        <f>'Detailed Budget'!NAM72</f>
        <v>0</v>
      </c>
      <c r="NAB62" s="763">
        <f>'Detailed Budget'!NAN72</f>
        <v>0</v>
      </c>
      <c r="NAC62" s="763">
        <f>'Detailed Budget'!NAO72</f>
        <v>0</v>
      </c>
      <c r="NAD62" s="763">
        <f>'Detailed Budget'!NAP72</f>
        <v>0</v>
      </c>
      <c r="NAE62" s="763">
        <f>'Detailed Budget'!NAQ72</f>
        <v>0</v>
      </c>
      <c r="NAF62" s="763">
        <f>'Detailed Budget'!NAR72</f>
        <v>0</v>
      </c>
      <c r="NAG62" s="763">
        <f>'Detailed Budget'!NAS72</f>
        <v>0</v>
      </c>
      <c r="NAH62" s="763">
        <f>'Detailed Budget'!NAT72</f>
        <v>0</v>
      </c>
      <c r="NAI62" s="763">
        <f>'Detailed Budget'!NAU72</f>
        <v>0</v>
      </c>
      <c r="NAJ62" s="763">
        <f>'Detailed Budget'!NAV72</f>
        <v>0</v>
      </c>
      <c r="NAK62" s="763">
        <f>'Detailed Budget'!NAW72</f>
        <v>0</v>
      </c>
      <c r="NAL62" s="763">
        <f>'Detailed Budget'!NAX72</f>
        <v>0</v>
      </c>
      <c r="NAM62" s="763">
        <f>'Detailed Budget'!NAY72</f>
        <v>0</v>
      </c>
      <c r="NAN62" s="763">
        <f>'Detailed Budget'!NAZ72</f>
        <v>0</v>
      </c>
      <c r="NAO62" s="763">
        <f>'Detailed Budget'!NBA72</f>
        <v>0</v>
      </c>
      <c r="NAP62" s="763">
        <f>'Detailed Budget'!NBB72</f>
        <v>0</v>
      </c>
      <c r="NAQ62" s="763">
        <f>'Detailed Budget'!NBC72</f>
        <v>0</v>
      </c>
      <c r="NAR62" s="763">
        <f>'Detailed Budget'!NBD72</f>
        <v>0</v>
      </c>
      <c r="NAS62" s="763">
        <f>'Detailed Budget'!NBE72</f>
        <v>0</v>
      </c>
      <c r="NAT62" s="763">
        <f>'Detailed Budget'!NBF72</f>
        <v>0</v>
      </c>
      <c r="NAU62" s="763">
        <f>'Detailed Budget'!NBG72</f>
        <v>0</v>
      </c>
      <c r="NAV62" s="763">
        <f>'Detailed Budget'!NBH72</f>
        <v>0</v>
      </c>
      <c r="NAW62" s="763">
        <f>'Detailed Budget'!NBI72</f>
        <v>0</v>
      </c>
      <c r="NAX62" s="763">
        <f>'Detailed Budget'!NBJ72</f>
        <v>0</v>
      </c>
      <c r="NAY62" s="763">
        <f>'Detailed Budget'!NBK72</f>
        <v>0</v>
      </c>
      <c r="NAZ62" s="763">
        <f>'Detailed Budget'!NBL72</f>
        <v>0</v>
      </c>
      <c r="NBA62" s="763">
        <f>'Detailed Budget'!NBM72</f>
        <v>0</v>
      </c>
      <c r="NBB62" s="763">
        <f>'Detailed Budget'!NBN72</f>
        <v>0</v>
      </c>
      <c r="NBC62" s="763">
        <f>'Detailed Budget'!NBO72</f>
        <v>0</v>
      </c>
      <c r="NBD62" s="763">
        <f>'Detailed Budget'!NBP72</f>
        <v>0</v>
      </c>
      <c r="NBE62" s="763">
        <f>'Detailed Budget'!NBQ72</f>
        <v>0</v>
      </c>
      <c r="NBF62" s="763">
        <f>'Detailed Budget'!NBR72</f>
        <v>0</v>
      </c>
      <c r="NBG62" s="763">
        <f>'Detailed Budget'!NBS72</f>
        <v>0</v>
      </c>
      <c r="NBH62" s="763">
        <f>'Detailed Budget'!NBT72</f>
        <v>0</v>
      </c>
      <c r="NBI62" s="763">
        <f>'Detailed Budget'!NBU72</f>
        <v>0</v>
      </c>
      <c r="NBJ62" s="763">
        <f>'Detailed Budget'!NBV72</f>
        <v>0</v>
      </c>
      <c r="NBK62" s="763">
        <f>'Detailed Budget'!NBW72</f>
        <v>0</v>
      </c>
      <c r="NBL62" s="763">
        <f>'Detailed Budget'!NBX72</f>
        <v>0</v>
      </c>
      <c r="NBM62" s="763">
        <f>'Detailed Budget'!NBY72</f>
        <v>0</v>
      </c>
      <c r="NBN62" s="763">
        <f>'Detailed Budget'!NBZ72</f>
        <v>0</v>
      </c>
      <c r="NBO62" s="763">
        <f>'Detailed Budget'!NCA72</f>
        <v>0</v>
      </c>
      <c r="NBP62" s="763">
        <f>'Detailed Budget'!NCB72</f>
        <v>0</v>
      </c>
      <c r="NBQ62" s="763">
        <f>'Detailed Budget'!NCC72</f>
        <v>0</v>
      </c>
      <c r="NBR62" s="763">
        <f>'Detailed Budget'!NCD72</f>
        <v>0</v>
      </c>
      <c r="NBS62" s="763">
        <f>'Detailed Budget'!NCE72</f>
        <v>0</v>
      </c>
      <c r="NBT62" s="763">
        <f>'Detailed Budget'!NCF72</f>
        <v>0</v>
      </c>
      <c r="NBU62" s="763">
        <f>'Detailed Budget'!NCG72</f>
        <v>0</v>
      </c>
      <c r="NBV62" s="763">
        <f>'Detailed Budget'!NCH72</f>
        <v>0</v>
      </c>
      <c r="NBW62" s="763">
        <f>'Detailed Budget'!NCI72</f>
        <v>0</v>
      </c>
      <c r="NBX62" s="763">
        <f>'Detailed Budget'!NCJ72</f>
        <v>0</v>
      </c>
      <c r="NBY62" s="763">
        <f>'Detailed Budget'!NCK72</f>
        <v>0</v>
      </c>
      <c r="NBZ62" s="763">
        <f>'Detailed Budget'!NCL72</f>
        <v>0</v>
      </c>
      <c r="NCA62" s="763">
        <f>'Detailed Budget'!NCM72</f>
        <v>0</v>
      </c>
      <c r="NCB62" s="763">
        <f>'Detailed Budget'!NCN72</f>
        <v>0</v>
      </c>
      <c r="NCC62" s="763">
        <f>'Detailed Budget'!NCO72</f>
        <v>0</v>
      </c>
      <c r="NCD62" s="763">
        <f>'Detailed Budget'!NCP72</f>
        <v>0</v>
      </c>
      <c r="NCE62" s="763">
        <f>'Detailed Budget'!NCQ72</f>
        <v>0</v>
      </c>
      <c r="NCF62" s="763">
        <f>'Detailed Budget'!NCR72</f>
        <v>0</v>
      </c>
      <c r="NCG62" s="763">
        <f>'Detailed Budget'!NCS72</f>
        <v>0</v>
      </c>
      <c r="NCH62" s="763">
        <f>'Detailed Budget'!NCT72</f>
        <v>0</v>
      </c>
      <c r="NCI62" s="763">
        <f>'Detailed Budget'!NCU72</f>
        <v>0</v>
      </c>
      <c r="NCJ62" s="763">
        <f>'Detailed Budget'!NCV72</f>
        <v>0</v>
      </c>
      <c r="NCK62" s="763">
        <f>'Detailed Budget'!NCW72</f>
        <v>0</v>
      </c>
      <c r="NCL62" s="763">
        <f>'Detailed Budget'!NCX72</f>
        <v>0</v>
      </c>
      <c r="NCM62" s="763">
        <f>'Detailed Budget'!NCY72</f>
        <v>0</v>
      </c>
      <c r="NCN62" s="763">
        <f>'Detailed Budget'!NCZ72</f>
        <v>0</v>
      </c>
      <c r="NCO62" s="763">
        <f>'Detailed Budget'!NDA72</f>
        <v>0</v>
      </c>
      <c r="NCP62" s="763">
        <f>'Detailed Budget'!NDB72</f>
        <v>0</v>
      </c>
      <c r="NCQ62" s="763">
        <f>'Detailed Budget'!NDC72</f>
        <v>0</v>
      </c>
      <c r="NCR62" s="763">
        <f>'Detailed Budget'!NDD72</f>
        <v>0</v>
      </c>
      <c r="NCS62" s="763">
        <f>'Detailed Budget'!NDE72</f>
        <v>0</v>
      </c>
      <c r="NCT62" s="763">
        <f>'Detailed Budget'!NDF72</f>
        <v>0</v>
      </c>
      <c r="NCU62" s="763">
        <f>'Detailed Budget'!NDG72</f>
        <v>0</v>
      </c>
      <c r="NCV62" s="763">
        <f>'Detailed Budget'!NDH72</f>
        <v>0</v>
      </c>
      <c r="NCW62" s="763">
        <f>'Detailed Budget'!NDI72</f>
        <v>0</v>
      </c>
      <c r="NCX62" s="763">
        <f>'Detailed Budget'!NDJ72</f>
        <v>0</v>
      </c>
      <c r="NCY62" s="763">
        <f>'Detailed Budget'!NDK72</f>
        <v>0</v>
      </c>
      <c r="NCZ62" s="763">
        <f>'Detailed Budget'!NDL72</f>
        <v>0</v>
      </c>
      <c r="NDA62" s="763">
        <f>'Detailed Budget'!NDM72</f>
        <v>0</v>
      </c>
      <c r="NDB62" s="763">
        <f>'Detailed Budget'!NDN72</f>
        <v>0</v>
      </c>
      <c r="NDC62" s="763">
        <f>'Detailed Budget'!NDO72</f>
        <v>0</v>
      </c>
      <c r="NDD62" s="763">
        <f>'Detailed Budget'!NDP72</f>
        <v>0</v>
      </c>
      <c r="NDE62" s="763">
        <f>'Detailed Budget'!NDQ72</f>
        <v>0</v>
      </c>
      <c r="NDF62" s="763">
        <f>'Detailed Budget'!NDR72</f>
        <v>0</v>
      </c>
      <c r="NDG62" s="763">
        <f>'Detailed Budget'!NDS72</f>
        <v>0</v>
      </c>
      <c r="NDH62" s="763">
        <f>'Detailed Budget'!NDT72</f>
        <v>0</v>
      </c>
      <c r="NDI62" s="763">
        <f>'Detailed Budget'!NDU72</f>
        <v>0</v>
      </c>
      <c r="NDJ62" s="763">
        <f>'Detailed Budget'!NDV72</f>
        <v>0</v>
      </c>
      <c r="NDK62" s="763">
        <f>'Detailed Budget'!NDW72</f>
        <v>0</v>
      </c>
      <c r="NDL62" s="763">
        <f>'Detailed Budget'!NDX72</f>
        <v>0</v>
      </c>
      <c r="NDM62" s="763">
        <f>'Detailed Budget'!NDY72</f>
        <v>0</v>
      </c>
      <c r="NDN62" s="763">
        <f>'Detailed Budget'!NDZ72</f>
        <v>0</v>
      </c>
      <c r="NDO62" s="763">
        <f>'Detailed Budget'!NEA72</f>
        <v>0</v>
      </c>
      <c r="NDP62" s="763">
        <f>'Detailed Budget'!NEB72</f>
        <v>0</v>
      </c>
      <c r="NDQ62" s="763">
        <f>'Detailed Budget'!NEC72</f>
        <v>0</v>
      </c>
      <c r="NDR62" s="763">
        <f>'Detailed Budget'!NED72</f>
        <v>0</v>
      </c>
      <c r="NDS62" s="763">
        <f>'Detailed Budget'!NEE72</f>
        <v>0</v>
      </c>
      <c r="NDT62" s="763">
        <f>'Detailed Budget'!NEF72</f>
        <v>0</v>
      </c>
      <c r="NDU62" s="763">
        <f>'Detailed Budget'!NEG72</f>
        <v>0</v>
      </c>
      <c r="NDV62" s="763">
        <f>'Detailed Budget'!NEH72</f>
        <v>0</v>
      </c>
      <c r="NDW62" s="763">
        <f>'Detailed Budget'!NEI72</f>
        <v>0</v>
      </c>
      <c r="NDX62" s="763">
        <f>'Detailed Budget'!NEJ72</f>
        <v>0</v>
      </c>
      <c r="NDY62" s="763">
        <f>'Detailed Budget'!NEK72</f>
        <v>0</v>
      </c>
      <c r="NDZ62" s="763">
        <f>'Detailed Budget'!NEL72</f>
        <v>0</v>
      </c>
      <c r="NEA62" s="763">
        <f>'Detailed Budget'!NEM72</f>
        <v>0</v>
      </c>
      <c r="NEB62" s="763">
        <f>'Detailed Budget'!NEN72</f>
        <v>0</v>
      </c>
      <c r="NEC62" s="763">
        <f>'Detailed Budget'!NEO72</f>
        <v>0</v>
      </c>
      <c r="NED62" s="763">
        <f>'Detailed Budget'!NEP72</f>
        <v>0</v>
      </c>
      <c r="NEE62" s="763">
        <f>'Detailed Budget'!NEQ72</f>
        <v>0</v>
      </c>
      <c r="NEF62" s="763">
        <f>'Detailed Budget'!NER72</f>
        <v>0</v>
      </c>
      <c r="NEG62" s="763">
        <f>'Detailed Budget'!NES72</f>
        <v>0</v>
      </c>
      <c r="NEH62" s="763">
        <f>'Detailed Budget'!NET72</f>
        <v>0</v>
      </c>
      <c r="NEI62" s="763">
        <f>'Detailed Budget'!NEU72</f>
        <v>0</v>
      </c>
      <c r="NEJ62" s="763">
        <f>'Detailed Budget'!NEV72</f>
        <v>0</v>
      </c>
      <c r="NEK62" s="763">
        <f>'Detailed Budget'!NEW72</f>
        <v>0</v>
      </c>
      <c r="NEL62" s="763">
        <f>'Detailed Budget'!NEX72</f>
        <v>0</v>
      </c>
      <c r="NEM62" s="763">
        <f>'Detailed Budget'!NEY72</f>
        <v>0</v>
      </c>
      <c r="NEN62" s="763">
        <f>'Detailed Budget'!NEZ72</f>
        <v>0</v>
      </c>
      <c r="NEO62" s="763">
        <f>'Detailed Budget'!NFA72</f>
        <v>0</v>
      </c>
      <c r="NEP62" s="763">
        <f>'Detailed Budget'!NFB72</f>
        <v>0</v>
      </c>
      <c r="NEQ62" s="763">
        <f>'Detailed Budget'!NFC72</f>
        <v>0</v>
      </c>
      <c r="NER62" s="763">
        <f>'Detailed Budget'!NFD72</f>
        <v>0</v>
      </c>
      <c r="NES62" s="763">
        <f>'Detailed Budget'!NFE72</f>
        <v>0</v>
      </c>
      <c r="NET62" s="763">
        <f>'Detailed Budget'!NFF72</f>
        <v>0</v>
      </c>
      <c r="NEU62" s="763">
        <f>'Detailed Budget'!NFG72</f>
        <v>0</v>
      </c>
      <c r="NEV62" s="763">
        <f>'Detailed Budget'!NFH72</f>
        <v>0</v>
      </c>
      <c r="NEW62" s="763">
        <f>'Detailed Budget'!NFI72</f>
        <v>0</v>
      </c>
      <c r="NEX62" s="763">
        <f>'Detailed Budget'!NFJ72</f>
        <v>0</v>
      </c>
      <c r="NEY62" s="763">
        <f>'Detailed Budget'!NFK72</f>
        <v>0</v>
      </c>
      <c r="NEZ62" s="763">
        <f>'Detailed Budget'!NFL72</f>
        <v>0</v>
      </c>
      <c r="NFA62" s="763">
        <f>'Detailed Budget'!NFM72</f>
        <v>0</v>
      </c>
      <c r="NFB62" s="763">
        <f>'Detailed Budget'!NFN72</f>
        <v>0</v>
      </c>
      <c r="NFC62" s="763">
        <f>'Detailed Budget'!NFO72</f>
        <v>0</v>
      </c>
      <c r="NFD62" s="763">
        <f>'Detailed Budget'!NFP72</f>
        <v>0</v>
      </c>
      <c r="NFE62" s="763">
        <f>'Detailed Budget'!NFQ72</f>
        <v>0</v>
      </c>
      <c r="NFF62" s="763">
        <f>'Detailed Budget'!NFR72</f>
        <v>0</v>
      </c>
      <c r="NFG62" s="763">
        <f>'Detailed Budget'!NFS72</f>
        <v>0</v>
      </c>
      <c r="NFH62" s="763">
        <f>'Detailed Budget'!NFT72</f>
        <v>0</v>
      </c>
      <c r="NFI62" s="763">
        <f>'Detailed Budget'!NFU72</f>
        <v>0</v>
      </c>
      <c r="NFJ62" s="763">
        <f>'Detailed Budget'!NFV72</f>
        <v>0</v>
      </c>
      <c r="NFK62" s="763">
        <f>'Detailed Budget'!NFW72</f>
        <v>0</v>
      </c>
      <c r="NFL62" s="763">
        <f>'Detailed Budget'!NFX72</f>
        <v>0</v>
      </c>
      <c r="NFM62" s="763">
        <f>'Detailed Budget'!NFY72</f>
        <v>0</v>
      </c>
      <c r="NFN62" s="763">
        <f>'Detailed Budget'!NFZ72</f>
        <v>0</v>
      </c>
      <c r="NFO62" s="763">
        <f>'Detailed Budget'!NGA72</f>
        <v>0</v>
      </c>
      <c r="NFP62" s="763">
        <f>'Detailed Budget'!NGB72</f>
        <v>0</v>
      </c>
      <c r="NFQ62" s="763">
        <f>'Detailed Budget'!NGC72</f>
        <v>0</v>
      </c>
      <c r="NFR62" s="763">
        <f>'Detailed Budget'!NGD72</f>
        <v>0</v>
      </c>
      <c r="NFS62" s="763">
        <f>'Detailed Budget'!NGE72</f>
        <v>0</v>
      </c>
      <c r="NFT62" s="763">
        <f>'Detailed Budget'!NGF72</f>
        <v>0</v>
      </c>
      <c r="NFU62" s="763">
        <f>'Detailed Budget'!NGG72</f>
        <v>0</v>
      </c>
      <c r="NFV62" s="763">
        <f>'Detailed Budget'!NGH72</f>
        <v>0</v>
      </c>
      <c r="NFW62" s="763">
        <f>'Detailed Budget'!NGI72</f>
        <v>0</v>
      </c>
      <c r="NFX62" s="763">
        <f>'Detailed Budget'!NGJ72</f>
        <v>0</v>
      </c>
      <c r="NFY62" s="763">
        <f>'Detailed Budget'!NGK72</f>
        <v>0</v>
      </c>
      <c r="NFZ62" s="763">
        <f>'Detailed Budget'!NGL72</f>
        <v>0</v>
      </c>
      <c r="NGA62" s="763">
        <f>'Detailed Budget'!NGM72</f>
        <v>0</v>
      </c>
      <c r="NGB62" s="763">
        <f>'Detailed Budget'!NGN72</f>
        <v>0</v>
      </c>
      <c r="NGC62" s="763">
        <f>'Detailed Budget'!NGO72</f>
        <v>0</v>
      </c>
      <c r="NGD62" s="763">
        <f>'Detailed Budget'!NGP72</f>
        <v>0</v>
      </c>
      <c r="NGE62" s="763">
        <f>'Detailed Budget'!NGQ72</f>
        <v>0</v>
      </c>
      <c r="NGF62" s="763">
        <f>'Detailed Budget'!NGR72</f>
        <v>0</v>
      </c>
      <c r="NGG62" s="763">
        <f>'Detailed Budget'!NGS72</f>
        <v>0</v>
      </c>
      <c r="NGH62" s="763">
        <f>'Detailed Budget'!NGT72</f>
        <v>0</v>
      </c>
      <c r="NGI62" s="763">
        <f>'Detailed Budget'!NGU72</f>
        <v>0</v>
      </c>
      <c r="NGJ62" s="763">
        <f>'Detailed Budget'!NGV72</f>
        <v>0</v>
      </c>
      <c r="NGK62" s="763">
        <f>'Detailed Budget'!NGW72</f>
        <v>0</v>
      </c>
      <c r="NGL62" s="763">
        <f>'Detailed Budget'!NGX72</f>
        <v>0</v>
      </c>
      <c r="NGM62" s="763">
        <f>'Detailed Budget'!NGY72</f>
        <v>0</v>
      </c>
      <c r="NGN62" s="763">
        <f>'Detailed Budget'!NGZ72</f>
        <v>0</v>
      </c>
      <c r="NGO62" s="763">
        <f>'Detailed Budget'!NHA72</f>
        <v>0</v>
      </c>
      <c r="NGP62" s="763">
        <f>'Detailed Budget'!NHB72</f>
        <v>0</v>
      </c>
      <c r="NGQ62" s="763">
        <f>'Detailed Budget'!NHC72</f>
        <v>0</v>
      </c>
      <c r="NGR62" s="763">
        <f>'Detailed Budget'!NHD72</f>
        <v>0</v>
      </c>
      <c r="NGS62" s="763">
        <f>'Detailed Budget'!NHE72</f>
        <v>0</v>
      </c>
      <c r="NGT62" s="763">
        <f>'Detailed Budget'!NHF72</f>
        <v>0</v>
      </c>
      <c r="NGU62" s="763">
        <f>'Detailed Budget'!NHG72</f>
        <v>0</v>
      </c>
      <c r="NGV62" s="763">
        <f>'Detailed Budget'!NHH72</f>
        <v>0</v>
      </c>
      <c r="NGW62" s="763">
        <f>'Detailed Budget'!NHI72</f>
        <v>0</v>
      </c>
      <c r="NGX62" s="763">
        <f>'Detailed Budget'!NHJ72</f>
        <v>0</v>
      </c>
      <c r="NGY62" s="763">
        <f>'Detailed Budget'!NHK72</f>
        <v>0</v>
      </c>
      <c r="NGZ62" s="763">
        <f>'Detailed Budget'!NHL72</f>
        <v>0</v>
      </c>
      <c r="NHA62" s="763">
        <f>'Detailed Budget'!NHM72</f>
        <v>0</v>
      </c>
      <c r="NHB62" s="763">
        <f>'Detailed Budget'!NHN72</f>
        <v>0</v>
      </c>
      <c r="NHC62" s="763">
        <f>'Detailed Budget'!NHO72</f>
        <v>0</v>
      </c>
      <c r="NHD62" s="763">
        <f>'Detailed Budget'!NHP72</f>
        <v>0</v>
      </c>
      <c r="NHE62" s="763">
        <f>'Detailed Budget'!NHQ72</f>
        <v>0</v>
      </c>
      <c r="NHF62" s="763">
        <f>'Detailed Budget'!NHR72</f>
        <v>0</v>
      </c>
      <c r="NHG62" s="763">
        <f>'Detailed Budget'!NHS72</f>
        <v>0</v>
      </c>
      <c r="NHH62" s="763">
        <f>'Detailed Budget'!NHT72</f>
        <v>0</v>
      </c>
      <c r="NHI62" s="763">
        <f>'Detailed Budget'!NHU72</f>
        <v>0</v>
      </c>
      <c r="NHJ62" s="763">
        <f>'Detailed Budget'!NHV72</f>
        <v>0</v>
      </c>
      <c r="NHK62" s="763">
        <f>'Detailed Budget'!NHW72</f>
        <v>0</v>
      </c>
      <c r="NHL62" s="763">
        <f>'Detailed Budget'!NHX72</f>
        <v>0</v>
      </c>
      <c r="NHM62" s="763">
        <f>'Detailed Budget'!NHY72</f>
        <v>0</v>
      </c>
      <c r="NHN62" s="763">
        <f>'Detailed Budget'!NHZ72</f>
        <v>0</v>
      </c>
      <c r="NHO62" s="763">
        <f>'Detailed Budget'!NIA72</f>
        <v>0</v>
      </c>
      <c r="NHP62" s="763">
        <f>'Detailed Budget'!NIB72</f>
        <v>0</v>
      </c>
      <c r="NHQ62" s="763">
        <f>'Detailed Budget'!NIC72</f>
        <v>0</v>
      </c>
      <c r="NHR62" s="763">
        <f>'Detailed Budget'!NID72</f>
        <v>0</v>
      </c>
      <c r="NHS62" s="763">
        <f>'Detailed Budget'!NIE72</f>
        <v>0</v>
      </c>
      <c r="NHT62" s="763">
        <f>'Detailed Budget'!NIF72</f>
        <v>0</v>
      </c>
      <c r="NHU62" s="763">
        <f>'Detailed Budget'!NIG72</f>
        <v>0</v>
      </c>
      <c r="NHV62" s="763">
        <f>'Detailed Budget'!NIH72</f>
        <v>0</v>
      </c>
      <c r="NHW62" s="763">
        <f>'Detailed Budget'!NII72</f>
        <v>0</v>
      </c>
      <c r="NHX62" s="763">
        <f>'Detailed Budget'!NIJ72</f>
        <v>0</v>
      </c>
      <c r="NHY62" s="763">
        <f>'Detailed Budget'!NIK72</f>
        <v>0</v>
      </c>
      <c r="NHZ62" s="763">
        <f>'Detailed Budget'!NIL72</f>
        <v>0</v>
      </c>
      <c r="NIA62" s="763">
        <f>'Detailed Budget'!NIM72</f>
        <v>0</v>
      </c>
      <c r="NIB62" s="763">
        <f>'Detailed Budget'!NIN72</f>
        <v>0</v>
      </c>
      <c r="NIC62" s="763">
        <f>'Detailed Budget'!NIO72</f>
        <v>0</v>
      </c>
      <c r="NID62" s="763">
        <f>'Detailed Budget'!NIP72</f>
        <v>0</v>
      </c>
      <c r="NIE62" s="763">
        <f>'Detailed Budget'!NIQ72</f>
        <v>0</v>
      </c>
      <c r="NIF62" s="763">
        <f>'Detailed Budget'!NIR72</f>
        <v>0</v>
      </c>
      <c r="NIG62" s="763">
        <f>'Detailed Budget'!NIS72</f>
        <v>0</v>
      </c>
      <c r="NIH62" s="763">
        <f>'Detailed Budget'!NIT72</f>
        <v>0</v>
      </c>
      <c r="NII62" s="763">
        <f>'Detailed Budget'!NIU72</f>
        <v>0</v>
      </c>
      <c r="NIJ62" s="763">
        <f>'Detailed Budget'!NIV72</f>
        <v>0</v>
      </c>
      <c r="NIK62" s="763">
        <f>'Detailed Budget'!NIW72</f>
        <v>0</v>
      </c>
      <c r="NIL62" s="763">
        <f>'Detailed Budget'!NIX72</f>
        <v>0</v>
      </c>
      <c r="NIM62" s="763">
        <f>'Detailed Budget'!NIY72</f>
        <v>0</v>
      </c>
      <c r="NIN62" s="763">
        <f>'Detailed Budget'!NIZ72</f>
        <v>0</v>
      </c>
      <c r="NIO62" s="763">
        <f>'Detailed Budget'!NJA72</f>
        <v>0</v>
      </c>
      <c r="NIP62" s="763">
        <f>'Detailed Budget'!NJB72</f>
        <v>0</v>
      </c>
      <c r="NIQ62" s="763">
        <f>'Detailed Budget'!NJC72</f>
        <v>0</v>
      </c>
      <c r="NIR62" s="763">
        <f>'Detailed Budget'!NJD72</f>
        <v>0</v>
      </c>
      <c r="NIS62" s="763">
        <f>'Detailed Budget'!NJE72</f>
        <v>0</v>
      </c>
      <c r="NIT62" s="763">
        <f>'Detailed Budget'!NJF72</f>
        <v>0</v>
      </c>
      <c r="NIU62" s="763">
        <f>'Detailed Budget'!NJG72</f>
        <v>0</v>
      </c>
      <c r="NIV62" s="763">
        <f>'Detailed Budget'!NJH72</f>
        <v>0</v>
      </c>
      <c r="NIW62" s="763">
        <f>'Detailed Budget'!NJI72</f>
        <v>0</v>
      </c>
      <c r="NIX62" s="763">
        <f>'Detailed Budget'!NJJ72</f>
        <v>0</v>
      </c>
      <c r="NIY62" s="763">
        <f>'Detailed Budget'!NJK72</f>
        <v>0</v>
      </c>
      <c r="NIZ62" s="763">
        <f>'Detailed Budget'!NJL72</f>
        <v>0</v>
      </c>
      <c r="NJA62" s="763">
        <f>'Detailed Budget'!NJM72</f>
        <v>0</v>
      </c>
      <c r="NJB62" s="763">
        <f>'Detailed Budget'!NJN72</f>
        <v>0</v>
      </c>
      <c r="NJC62" s="763">
        <f>'Detailed Budget'!NJO72</f>
        <v>0</v>
      </c>
      <c r="NJD62" s="763">
        <f>'Detailed Budget'!NJP72</f>
        <v>0</v>
      </c>
      <c r="NJE62" s="763">
        <f>'Detailed Budget'!NJQ72</f>
        <v>0</v>
      </c>
      <c r="NJF62" s="763">
        <f>'Detailed Budget'!NJR72</f>
        <v>0</v>
      </c>
      <c r="NJG62" s="763">
        <f>'Detailed Budget'!NJS72</f>
        <v>0</v>
      </c>
      <c r="NJH62" s="763">
        <f>'Detailed Budget'!NJT72</f>
        <v>0</v>
      </c>
      <c r="NJI62" s="763">
        <f>'Detailed Budget'!NJU72</f>
        <v>0</v>
      </c>
      <c r="NJJ62" s="763">
        <f>'Detailed Budget'!NJV72</f>
        <v>0</v>
      </c>
      <c r="NJK62" s="763">
        <f>'Detailed Budget'!NJW72</f>
        <v>0</v>
      </c>
      <c r="NJL62" s="763">
        <f>'Detailed Budget'!NJX72</f>
        <v>0</v>
      </c>
      <c r="NJM62" s="763">
        <f>'Detailed Budget'!NJY72</f>
        <v>0</v>
      </c>
      <c r="NJN62" s="763">
        <f>'Detailed Budget'!NJZ72</f>
        <v>0</v>
      </c>
      <c r="NJO62" s="763">
        <f>'Detailed Budget'!NKA72</f>
        <v>0</v>
      </c>
      <c r="NJP62" s="763">
        <f>'Detailed Budget'!NKB72</f>
        <v>0</v>
      </c>
      <c r="NJQ62" s="763">
        <f>'Detailed Budget'!NKC72</f>
        <v>0</v>
      </c>
      <c r="NJR62" s="763">
        <f>'Detailed Budget'!NKD72</f>
        <v>0</v>
      </c>
      <c r="NJS62" s="763">
        <f>'Detailed Budget'!NKE72</f>
        <v>0</v>
      </c>
      <c r="NJT62" s="763">
        <f>'Detailed Budget'!NKF72</f>
        <v>0</v>
      </c>
      <c r="NJU62" s="763">
        <f>'Detailed Budget'!NKG72</f>
        <v>0</v>
      </c>
      <c r="NJV62" s="763">
        <f>'Detailed Budget'!NKH72</f>
        <v>0</v>
      </c>
      <c r="NJW62" s="763">
        <f>'Detailed Budget'!NKI72</f>
        <v>0</v>
      </c>
      <c r="NJX62" s="763">
        <f>'Detailed Budget'!NKJ72</f>
        <v>0</v>
      </c>
      <c r="NJY62" s="763">
        <f>'Detailed Budget'!NKK72</f>
        <v>0</v>
      </c>
      <c r="NJZ62" s="763">
        <f>'Detailed Budget'!NKL72</f>
        <v>0</v>
      </c>
      <c r="NKA62" s="763">
        <f>'Detailed Budget'!NKM72</f>
        <v>0</v>
      </c>
      <c r="NKB62" s="763">
        <f>'Detailed Budget'!NKN72</f>
        <v>0</v>
      </c>
      <c r="NKC62" s="763">
        <f>'Detailed Budget'!NKO72</f>
        <v>0</v>
      </c>
      <c r="NKD62" s="763">
        <f>'Detailed Budget'!NKP72</f>
        <v>0</v>
      </c>
      <c r="NKE62" s="763">
        <f>'Detailed Budget'!NKQ72</f>
        <v>0</v>
      </c>
      <c r="NKF62" s="763">
        <f>'Detailed Budget'!NKR72</f>
        <v>0</v>
      </c>
      <c r="NKG62" s="763">
        <f>'Detailed Budget'!NKS72</f>
        <v>0</v>
      </c>
      <c r="NKH62" s="763">
        <f>'Detailed Budget'!NKT72</f>
        <v>0</v>
      </c>
      <c r="NKI62" s="763">
        <f>'Detailed Budget'!NKU72</f>
        <v>0</v>
      </c>
      <c r="NKJ62" s="763">
        <f>'Detailed Budget'!NKV72</f>
        <v>0</v>
      </c>
      <c r="NKK62" s="763">
        <f>'Detailed Budget'!NKW72</f>
        <v>0</v>
      </c>
      <c r="NKL62" s="763">
        <f>'Detailed Budget'!NKX72</f>
        <v>0</v>
      </c>
      <c r="NKM62" s="763">
        <f>'Detailed Budget'!NKY72</f>
        <v>0</v>
      </c>
      <c r="NKN62" s="763">
        <f>'Detailed Budget'!NKZ72</f>
        <v>0</v>
      </c>
      <c r="NKO62" s="763">
        <f>'Detailed Budget'!NLA72</f>
        <v>0</v>
      </c>
      <c r="NKP62" s="763">
        <f>'Detailed Budget'!NLB72</f>
        <v>0</v>
      </c>
      <c r="NKQ62" s="763">
        <f>'Detailed Budget'!NLC72</f>
        <v>0</v>
      </c>
      <c r="NKR62" s="763">
        <f>'Detailed Budget'!NLD72</f>
        <v>0</v>
      </c>
      <c r="NKS62" s="763">
        <f>'Detailed Budget'!NLE72</f>
        <v>0</v>
      </c>
      <c r="NKT62" s="763">
        <f>'Detailed Budget'!NLF72</f>
        <v>0</v>
      </c>
      <c r="NKU62" s="763">
        <f>'Detailed Budget'!NLG72</f>
        <v>0</v>
      </c>
      <c r="NKV62" s="763">
        <f>'Detailed Budget'!NLH72</f>
        <v>0</v>
      </c>
      <c r="NKW62" s="763">
        <f>'Detailed Budget'!NLI72</f>
        <v>0</v>
      </c>
      <c r="NKX62" s="763">
        <f>'Detailed Budget'!NLJ72</f>
        <v>0</v>
      </c>
      <c r="NKY62" s="763">
        <f>'Detailed Budget'!NLK72</f>
        <v>0</v>
      </c>
      <c r="NKZ62" s="763">
        <f>'Detailed Budget'!NLL72</f>
        <v>0</v>
      </c>
      <c r="NLA62" s="763">
        <f>'Detailed Budget'!NLM72</f>
        <v>0</v>
      </c>
      <c r="NLB62" s="763">
        <f>'Detailed Budget'!NLN72</f>
        <v>0</v>
      </c>
      <c r="NLC62" s="763">
        <f>'Detailed Budget'!NLO72</f>
        <v>0</v>
      </c>
      <c r="NLD62" s="763">
        <f>'Detailed Budget'!NLP72</f>
        <v>0</v>
      </c>
      <c r="NLE62" s="763">
        <f>'Detailed Budget'!NLQ72</f>
        <v>0</v>
      </c>
      <c r="NLF62" s="763">
        <f>'Detailed Budget'!NLR72</f>
        <v>0</v>
      </c>
      <c r="NLG62" s="763">
        <f>'Detailed Budget'!NLS72</f>
        <v>0</v>
      </c>
      <c r="NLH62" s="763">
        <f>'Detailed Budget'!NLT72</f>
        <v>0</v>
      </c>
      <c r="NLI62" s="763">
        <f>'Detailed Budget'!NLU72</f>
        <v>0</v>
      </c>
      <c r="NLJ62" s="763">
        <f>'Detailed Budget'!NLV72</f>
        <v>0</v>
      </c>
      <c r="NLK62" s="763">
        <f>'Detailed Budget'!NLW72</f>
        <v>0</v>
      </c>
      <c r="NLL62" s="763">
        <f>'Detailed Budget'!NLX72</f>
        <v>0</v>
      </c>
      <c r="NLM62" s="763">
        <f>'Detailed Budget'!NLY72</f>
        <v>0</v>
      </c>
      <c r="NLN62" s="763">
        <f>'Detailed Budget'!NLZ72</f>
        <v>0</v>
      </c>
      <c r="NLO62" s="763">
        <f>'Detailed Budget'!NMA72</f>
        <v>0</v>
      </c>
      <c r="NLP62" s="763">
        <f>'Detailed Budget'!NMB72</f>
        <v>0</v>
      </c>
      <c r="NLQ62" s="763">
        <f>'Detailed Budget'!NMC72</f>
        <v>0</v>
      </c>
      <c r="NLR62" s="763">
        <f>'Detailed Budget'!NMD72</f>
        <v>0</v>
      </c>
      <c r="NLS62" s="763">
        <f>'Detailed Budget'!NME72</f>
        <v>0</v>
      </c>
      <c r="NLT62" s="763">
        <f>'Detailed Budget'!NMF72</f>
        <v>0</v>
      </c>
      <c r="NLU62" s="763">
        <f>'Detailed Budget'!NMG72</f>
        <v>0</v>
      </c>
      <c r="NLV62" s="763">
        <f>'Detailed Budget'!NMH72</f>
        <v>0</v>
      </c>
      <c r="NLW62" s="763">
        <f>'Detailed Budget'!NMI72</f>
        <v>0</v>
      </c>
      <c r="NLX62" s="763">
        <f>'Detailed Budget'!NMJ72</f>
        <v>0</v>
      </c>
      <c r="NLY62" s="763">
        <f>'Detailed Budget'!NMK72</f>
        <v>0</v>
      </c>
      <c r="NLZ62" s="763">
        <f>'Detailed Budget'!NML72</f>
        <v>0</v>
      </c>
      <c r="NMA62" s="763">
        <f>'Detailed Budget'!NMM72</f>
        <v>0</v>
      </c>
      <c r="NMB62" s="763">
        <f>'Detailed Budget'!NMN72</f>
        <v>0</v>
      </c>
      <c r="NMC62" s="763">
        <f>'Detailed Budget'!NMO72</f>
        <v>0</v>
      </c>
      <c r="NMD62" s="763">
        <f>'Detailed Budget'!NMP72</f>
        <v>0</v>
      </c>
      <c r="NME62" s="763">
        <f>'Detailed Budget'!NMQ72</f>
        <v>0</v>
      </c>
      <c r="NMF62" s="763">
        <f>'Detailed Budget'!NMR72</f>
        <v>0</v>
      </c>
      <c r="NMG62" s="763">
        <f>'Detailed Budget'!NMS72</f>
        <v>0</v>
      </c>
      <c r="NMH62" s="763">
        <f>'Detailed Budget'!NMT72</f>
        <v>0</v>
      </c>
      <c r="NMI62" s="763">
        <f>'Detailed Budget'!NMU72</f>
        <v>0</v>
      </c>
      <c r="NMJ62" s="763">
        <f>'Detailed Budget'!NMV72</f>
        <v>0</v>
      </c>
      <c r="NMK62" s="763">
        <f>'Detailed Budget'!NMW72</f>
        <v>0</v>
      </c>
      <c r="NML62" s="763">
        <f>'Detailed Budget'!NMX72</f>
        <v>0</v>
      </c>
      <c r="NMM62" s="763">
        <f>'Detailed Budget'!NMY72</f>
        <v>0</v>
      </c>
      <c r="NMN62" s="763">
        <f>'Detailed Budget'!NMZ72</f>
        <v>0</v>
      </c>
      <c r="NMO62" s="763">
        <f>'Detailed Budget'!NNA72</f>
        <v>0</v>
      </c>
      <c r="NMP62" s="763">
        <f>'Detailed Budget'!NNB72</f>
        <v>0</v>
      </c>
      <c r="NMQ62" s="763">
        <f>'Detailed Budget'!NNC72</f>
        <v>0</v>
      </c>
      <c r="NMR62" s="763">
        <f>'Detailed Budget'!NND72</f>
        <v>0</v>
      </c>
      <c r="NMS62" s="763">
        <f>'Detailed Budget'!NNE72</f>
        <v>0</v>
      </c>
      <c r="NMT62" s="763">
        <f>'Detailed Budget'!NNF72</f>
        <v>0</v>
      </c>
      <c r="NMU62" s="763">
        <f>'Detailed Budget'!NNG72</f>
        <v>0</v>
      </c>
      <c r="NMV62" s="763">
        <f>'Detailed Budget'!NNH72</f>
        <v>0</v>
      </c>
      <c r="NMW62" s="763">
        <f>'Detailed Budget'!NNI72</f>
        <v>0</v>
      </c>
      <c r="NMX62" s="763">
        <f>'Detailed Budget'!NNJ72</f>
        <v>0</v>
      </c>
      <c r="NMY62" s="763">
        <f>'Detailed Budget'!NNK72</f>
        <v>0</v>
      </c>
      <c r="NMZ62" s="763">
        <f>'Detailed Budget'!NNL72</f>
        <v>0</v>
      </c>
      <c r="NNA62" s="763">
        <f>'Detailed Budget'!NNM72</f>
        <v>0</v>
      </c>
      <c r="NNB62" s="763">
        <f>'Detailed Budget'!NNN72</f>
        <v>0</v>
      </c>
      <c r="NNC62" s="763">
        <f>'Detailed Budget'!NNO72</f>
        <v>0</v>
      </c>
      <c r="NND62" s="763">
        <f>'Detailed Budget'!NNP72</f>
        <v>0</v>
      </c>
      <c r="NNE62" s="763">
        <f>'Detailed Budget'!NNQ72</f>
        <v>0</v>
      </c>
      <c r="NNF62" s="763">
        <f>'Detailed Budget'!NNR72</f>
        <v>0</v>
      </c>
      <c r="NNG62" s="763">
        <f>'Detailed Budget'!NNS72</f>
        <v>0</v>
      </c>
      <c r="NNH62" s="763">
        <f>'Detailed Budget'!NNT72</f>
        <v>0</v>
      </c>
      <c r="NNI62" s="763">
        <f>'Detailed Budget'!NNU72</f>
        <v>0</v>
      </c>
      <c r="NNJ62" s="763">
        <f>'Detailed Budget'!NNV72</f>
        <v>0</v>
      </c>
      <c r="NNK62" s="763">
        <f>'Detailed Budget'!NNW72</f>
        <v>0</v>
      </c>
      <c r="NNL62" s="763">
        <f>'Detailed Budget'!NNX72</f>
        <v>0</v>
      </c>
      <c r="NNM62" s="763">
        <f>'Detailed Budget'!NNY72</f>
        <v>0</v>
      </c>
      <c r="NNN62" s="763">
        <f>'Detailed Budget'!NNZ72</f>
        <v>0</v>
      </c>
      <c r="NNO62" s="763">
        <f>'Detailed Budget'!NOA72</f>
        <v>0</v>
      </c>
      <c r="NNP62" s="763">
        <f>'Detailed Budget'!NOB72</f>
        <v>0</v>
      </c>
      <c r="NNQ62" s="763">
        <f>'Detailed Budget'!NOC72</f>
        <v>0</v>
      </c>
      <c r="NNR62" s="763">
        <f>'Detailed Budget'!NOD72</f>
        <v>0</v>
      </c>
      <c r="NNS62" s="763">
        <f>'Detailed Budget'!NOE72</f>
        <v>0</v>
      </c>
      <c r="NNT62" s="763">
        <f>'Detailed Budget'!NOF72</f>
        <v>0</v>
      </c>
      <c r="NNU62" s="763">
        <f>'Detailed Budget'!NOG72</f>
        <v>0</v>
      </c>
      <c r="NNV62" s="763">
        <f>'Detailed Budget'!NOH72</f>
        <v>0</v>
      </c>
      <c r="NNW62" s="763">
        <f>'Detailed Budget'!NOI72</f>
        <v>0</v>
      </c>
      <c r="NNX62" s="763">
        <f>'Detailed Budget'!NOJ72</f>
        <v>0</v>
      </c>
      <c r="NNY62" s="763">
        <f>'Detailed Budget'!NOK72</f>
        <v>0</v>
      </c>
      <c r="NNZ62" s="763">
        <f>'Detailed Budget'!NOL72</f>
        <v>0</v>
      </c>
      <c r="NOA62" s="763">
        <f>'Detailed Budget'!NOM72</f>
        <v>0</v>
      </c>
      <c r="NOB62" s="763">
        <f>'Detailed Budget'!NON72</f>
        <v>0</v>
      </c>
      <c r="NOC62" s="763">
        <f>'Detailed Budget'!NOO72</f>
        <v>0</v>
      </c>
      <c r="NOD62" s="763">
        <f>'Detailed Budget'!NOP72</f>
        <v>0</v>
      </c>
      <c r="NOE62" s="763">
        <f>'Detailed Budget'!NOQ72</f>
        <v>0</v>
      </c>
      <c r="NOF62" s="763">
        <f>'Detailed Budget'!NOR72</f>
        <v>0</v>
      </c>
      <c r="NOG62" s="763">
        <f>'Detailed Budget'!NOS72</f>
        <v>0</v>
      </c>
      <c r="NOH62" s="763">
        <f>'Detailed Budget'!NOT72</f>
        <v>0</v>
      </c>
      <c r="NOI62" s="763">
        <f>'Detailed Budget'!NOU72</f>
        <v>0</v>
      </c>
      <c r="NOJ62" s="763">
        <f>'Detailed Budget'!NOV72</f>
        <v>0</v>
      </c>
      <c r="NOK62" s="763">
        <f>'Detailed Budget'!NOW72</f>
        <v>0</v>
      </c>
      <c r="NOL62" s="763">
        <f>'Detailed Budget'!NOX72</f>
        <v>0</v>
      </c>
      <c r="NOM62" s="763">
        <f>'Detailed Budget'!NOY72</f>
        <v>0</v>
      </c>
      <c r="NON62" s="763">
        <f>'Detailed Budget'!NOZ72</f>
        <v>0</v>
      </c>
      <c r="NOO62" s="763">
        <f>'Detailed Budget'!NPA72</f>
        <v>0</v>
      </c>
      <c r="NOP62" s="763">
        <f>'Detailed Budget'!NPB72</f>
        <v>0</v>
      </c>
      <c r="NOQ62" s="763">
        <f>'Detailed Budget'!NPC72</f>
        <v>0</v>
      </c>
      <c r="NOR62" s="763">
        <f>'Detailed Budget'!NPD72</f>
        <v>0</v>
      </c>
      <c r="NOS62" s="763">
        <f>'Detailed Budget'!NPE72</f>
        <v>0</v>
      </c>
      <c r="NOT62" s="763">
        <f>'Detailed Budget'!NPF72</f>
        <v>0</v>
      </c>
      <c r="NOU62" s="763">
        <f>'Detailed Budget'!NPG72</f>
        <v>0</v>
      </c>
      <c r="NOV62" s="763">
        <f>'Detailed Budget'!NPH72</f>
        <v>0</v>
      </c>
      <c r="NOW62" s="763">
        <f>'Detailed Budget'!NPI72</f>
        <v>0</v>
      </c>
      <c r="NOX62" s="763">
        <f>'Detailed Budget'!NPJ72</f>
        <v>0</v>
      </c>
      <c r="NOY62" s="763">
        <f>'Detailed Budget'!NPK72</f>
        <v>0</v>
      </c>
      <c r="NOZ62" s="763">
        <f>'Detailed Budget'!NPL72</f>
        <v>0</v>
      </c>
      <c r="NPA62" s="763">
        <f>'Detailed Budget'!NPM72</f>
        <v>0</v>
      </c>
      <c r="NPB62" s="763">
        <f>'Detailed Budget'!NPN72</f>
        <v>0</v>
      </c>
      <c r="NPC62" s="763">
        <f>'Detailed Budget'!NPO72</f>
        <v>0</v>
      </c>
      <c r="NPD62" s="763">
        <f>'Detailed Budget'!NPP72</f>
        <v>0</v>
      </c>
      <c r="NPE62" s="763">
        <f>'Detailed Budget'!NPQ72</f>
        <v>0</v>
      </c>
      <c r="NPF62" s="763">
        <f>'Detailed Budget'!NPR72</f>
        <v>0</v>
      </c>
      <c r="NPG62" s="763">
        <f>'Detailed Budget'!NPS72</f>
        <v>0</v>
      </c>
      <c r="NPH62" s="763">
        <f>'Detailed Budget'!NPT72</f>
        <v>0</v>
      </c>
      <c r="NPI62" s="763">
        <f>'Detailed Budget'!NPU72</f>
        <v>0</v>
      </c>
      <c r="NPJ62" s="763">
        <f>'Detailed Budget'!NPV72</f>
        <v>0</v>
      </c>
      <c r="NPK62" s="763">
        <f>'Detailed Budget'!NPW72</f>
        <v>0</v>
      </c>
      <c r="NPL62" s="763">
        <f>'Detailed Budget'!NPX72</f>
        <v>0</v>
      </c>
      <c r="NPM62" s="763">
        <f>'Detailed Budget'!NPY72</f>
        <v>0</v>
      </c>
      <c r="NPN62" s="763">
        <f>'Detailed Budget'!NPZ72</f>
        <v>0</v>
      </c>
      <c r="NPO62" s="763">
        <f>'Detailed Budget'!NQA72</f>
        <v>0</v>
      </c>
      <c r="NPP62" s="763">
        <f>'Detailed Budget'!NQB72</f>
        <v>0</v>
      </c>
      <c r="NPQ62" s="763">
        <f>'Detailed Budget'!NQC72</f>
        <v>0</v>
      </c>
      <c r="NPR62" s="763">
        <f>'Detailed Budget'!NQD72</f>
        <v>0</v>
      </c>
      <c r="NPS62" s="763">
        <f>'Detailed Budget'!NQE72</f>
        <v>0</v>
      </c>
      <c r="NPT62" s="763">
        <f>'Detailed Budget'!NQF72</f>
        <v>0</v>
      </c>
      <c r="NPU62" s="763">
        <f>'Detailed Budget'!NQG72</f>
        <v>0</v>
      </c>
      <c r="NPV62" s="763">
        <f>'Detailed Budget'!NQH72</f>
        <v>0</v>
      </c>
      <c r="NPW62" s="763">
        <f>'Detailed Budget'!NQI72</f>
        <v>0</v>
      </c>
      <c r="NPX62" s="763">
        <f>'Detailed Budget'!NQJ72</f>
        <v>0</v>
      </c>
      <c r="NPY62" s="763">
        <f>'Detailed Budget'!NQK72</f>
        <v>0</v>
      </c>
      <c r="NPZ62" s="763">
        <f>'Detailed Budget'!NQL72</f>
        <v>0</v>
      </c>
      <c r="NQA62" s="763">
        <f>'Detailed Budget'!NQM72</f>
        <v>0</v>
      </c>
      <c r="NQB62" s="763">
        <f>'Detailed Budget'!NQN72</f>
        <v>0</v>
      </c>
      <c r="NQC62" s="763">
        <f>'Detailed Budget'!NQO72</f>
        <v>0</v>
      </c>
      <c r="NQD62" s="763">
        <f>'Detailed Budget'!NQP72</f>
        <v>0</v>
      </c>
      <c r="NQE62" s="763">
        <f>'Detailed Budget'!NQQ72</f>
        <v>0</v>
      </c>
      <c r="NQF62" s="763">
        <f>'Detailed Budget'!NQR72</f>
        <v>0</v>
      </c>
      <c r="NQG62" s="763">
        <f>'Detailed Budget'!NQS72</f>
        <v>0</v>
      </c>
      <c r="NQH62" s="763">
        <f>'Detailed Budget'!NQT72</f>
        <v>0</v>
      </c>
      <c r="NQI62" s="763">
        <f>'Detailed Budget'!NQU72</f>
        <v>0</v>
      </c>
      <c r="NQJ62" s="763">
        <f>'Detailed Budget'!NQV72</f>
        <v>0</v>
      </c>
      <c r="NQK62" s="763">
        <f>'Detailed Budget'!NQW72</f>
        <v>0</v>
      </c>
      <c r="NQL62" s="763">
        <f>'Detailed Budget'!NQX72</f>
        <v>0</v>
      </c>
      <c r="NQM62" s="763">
        <f>'Detailed Budget'!NQY72</f>
        <v>0</v>
      </c>
      <c r="NQN62" s="763">
        <f>'Detailed Budget'!NQZ72</f>
        <v>0</v>
      </c>
      <c r="NQO62" s="763">
        <f>'Detailed Budget'!NRA72</f>
        <v>0</v>
      </c>
      <c r="NQP62" s="763">
        <f>'Detailed Budget'!NRB72</f>
        <v>0</v>
      </c>
      <c r="NQQ62" s="763">
        <f>'Detailed Budget'!NRC72</f>
        <v>0</v>
      </c>
      <c r="NQR62" s="763">
        <f>'Detailed Budget'!NRD72</f>
        <v>0</v>
      </c>
      <c r="NQS62" s="763">
        <f>'Detailed Budget'!NRE72</f>
        <v>0</v>
      </c>
      <c r="NQT62" s="763">
        <f>'Detailed Budget'!NRF72</f>
        <v>0</v>
      </c>
      <c r="NQU62" s="763">
        <f>'Detailed Budget'!NRG72</f>
        <v>0</v>
      </c>
      <c r="NQV62" s="763">
        <f>'Detailed Budget'!NRH72</f>
        <v>0</v>
      </c>
      <c r="NQW62" s="763">
        <f>'Detailed Budget'!NRI72</f>
        <v>0</v>
      </c>
      <c r="NQX62" s="763">
        <f>'Detailed Budget'!NRJ72</f>
        <v>0</v>
      </c>
      <c r="NQY62" s="763">
        <f>'Detailed Budget'!NRK72</f>
        <v>0</v>
      </c>
      <c r="NQZ62" s="763">
        <f>'Detailed Budget'!NRL72</f>
        <v>0</v>
      </c>
      <c r="NRA62" s="763">
        <f>'Detailed Budget'!NRM72</f>
        <v>0</v>
      </c>
      <c r="NRB62" s="763">
        <f>'Detailed Budget'!NRN72</f>
        <v>0</v>
      </c>
      <c r="NRC62" s="763">
        <f>'Detailed Budget'!NRO72</f>
        <v>0</v>
      </c>
      <c r="NRD62" s="763">
        <f>'Detailed Budget'!NRP72</f>
        <v>0</v>
      </c>
      <c r="NRE62" s="763">
        <f>'Detailed Budget'!NRQ72</f>
        <v>0</v>
      </c>
      <c r="NRF62" s="763">
        <f>'Detailed Budget'!NRR72</f>
        <v>0</v>
      </c>
      <c r="NRG62" s="763">
        <f>'Detailed Budget'!NRS72</f>
        <v>0</v>
      </c>
      <c r="NRH62" s="763">
        <f>'Detailed Budget'!NRT72</f>
        <v>0</v>
      </c>
      <c r="NRI62" s="763">
        <f>'Detailed Budget'!NRU72</f>
        <v>0</v>
      </c>
      <c r="NRJ62" s="763">
        <f>'Detailed Budget'!NRV72</f>
        <v>0</v>
      </c>
      <c r="NRK62" s="763">
        <f>'Detailed Budget'!NRW72</f>
        <v>0</v>
      </c>
      <c r="NRL62" s="763">
        <f>'Detailed Budget'!NRX72</f>
        <v>0</v>
      </c>
      <c r="NRM62" s="763">
        <f>'Detailed Budget'!NRY72</f>
        <v>0</v>
      </c>
      <c r="NRN62" s="763">
        <f>'Detailed Budget'!NRZ72</f>
        <v>0</v>
      </c>
      <c r="NRO62" s="763">
        <f>'Detailed Budget'!NSA72</f>
        <v>0</v>
      </c>
      <c r="NRP62" s="763">
        <f>'Detailed Budget'!NSB72</f>
        <v>0</v>
      </c>
      <c r="NRQ62" s="763">
        <f>'Detailed Budget'!NSC72</f>
        <v>0</v>
      </c>
      <c r="NRR62" s="763">
        <f>'Detailed Budget'!NSD72</f>
        <v>0</v>
      </c>
      <c r="NRS62" s="763">
        <f>'Detailed Budget'!NSE72</f>
        <v>0</v>
      </c>
      <c r="NRT62" s="763">
        <f>'Detailed Budget'!NSF72</f>
        <v>0</v>
      </c>
      <c r="NRU62" s="763">
        <f>'Detailed Budget'!NSG72</f>
        <v>0</v>
      </c>
      <c r="NRV62" s="763">
        <f>'Detailed Budget'!NSH72</f>
        <v>0</v>
      </c>
      <c r="NRW62" s="763">
        <f>'Detailed Budget'!NSI72</f>
        <v>0</v>
      </c>
      <c r="NRX62" s="763">
        <f>'Detailed Budget'!NSJ72</f>
        <v>0</v>
      </c>
      <c r="NRY62" s="763">
        <f>'Detailed Budget'!NSK72</f>
        <v>0</v>
      </c>
      <c r="NRZ62" s="763">
        <f>'Detailed Budget'!NSL72</f>
        <v>0</v>
      </c>
      <c r="NSA62" s="763">
        <f>'Detailed Budget'!NSM72</f>
        <v>0</v>
      </c>
      <c r="NSB62" s="763">
        <f>'Detailed Budget'!NSN72</f>
        <v>0</v>
      </c>
      <c r="NSC62" s="763">
        <f>'Detailed Budget'!NSO72</f>
        <v>0</v>
      </c>
      <c r="NSD62" s="763">
        <f>'Detailed Budget'!NSP72</f>
        <v>0</v>
      </c>
      <c r="NSE62" s="763">
        <f>'Detailed Budget'!NSQ72</f>
        <v>0</v>
      </c>
      <c r="NSF62" s="763">
        <f>'Detailed Budget'!NSR72</f>
        <v>0</v>
      </c>
      <c r="NSG62" s="763">
        <f>'Detailed Budget'!NSS72</f>
        <v>0</v>
      </c>
      <c r="NSH62" s="763">
        <f>'Detailed Budget'!NST72</f>
        <v>0</v>
      </c>
      <c r="NSI62" s="763">
        <f>'Detailed Budget'!NSU72</f>
        <v>0</v>
      </c>
      <c r="NSJ62" s="763">
        <f>'Detailed Budget'!NSV72</f>
        <v>0</v>
      </c>
      <c r="NSK62" s="763">
        <f>'Detailed Budget'!NSW72</f>
        <v>0</v>
      </c>
      <c r="NSL62" s="763">
        <f>'Detailed Budget'!NSX72</f>
        <v>0</v>
      </c>
      <c r="NSM62" s="763">
        <f>'Detailed Budget'!NSY72</f>
        <v>0</v>
      </c>
      <c r="NSN62" s="763">
        <f>'Detailed Budget'!NSZ72</f>
        <v>0</v>
      </c>
      <c r="NSO62" s="763">
        <f>'Detailed Budget'!NTA72</f>
        <v>0</v>
      </c>
      <c r="NSP62" s="763">
        <f>'Detailed Budget'!NTB72</f>
        <v>0</v>
      </c>
      <c r="NSQ62" s="763">
        <f>'Detailed Budget'!NTC72</f>
        <v>0</v>
      </c>
      <c r="NSR62" s="763">
        <f>'Detailed Budget'!NTD72</f>
        <v>0</v>
      </c>
      <c r="NSS62" s="763">
        <f>'Detailed Budget'!NTE72</f>
        <v>0</v>
      </c>
      <c r="NST62" s="763">
        <f>'Detailed Budget'!NTF72</f>
        <v>0</v>
      </c>
      <c r="NSU62" s="763">
        <f>'Detailed Budget'!NTG72</f>
        <v>0</v>
      </c>
      <c r="NSV62" s="763">
        <f>'Detailed Budget'!NTH72</f>
        <v>0</v>
      </c>
      <c r="NSW62" s="763">
        <f>'Detailed Budget'!NTI72</f>
        <v>0</v>
      </c>
      <c r="NSX62" s="763">
        <f>'Detailed Budget'!NTJ72</f>
        <v>0</v>
      </c>
      <c r="NSY62" s="763">
        <f>'Detailed Budget'!NTK72</f>
        <v>0</v>
      </c>
      <c r="NSZ62" s="763">
        <f>'Detailed Budget'!NTL72</f>
        <v>0</v>
      </c>
      <c r="NTA62" s="763">
        <f>'Detailed Budget'!NTM72</f>
        <v>0</v>
      </c>
      <c r="NTB62" s="763">
        <f>'Detailed Budget'!NTN72</f>
        <v>0</v>
      </c>
      <c r="NTC62" s="763">
        <f>'Detailed Budget'!NTO72</f>
        <v>0</v>
      </c>
      <c r="NTD62" s="763">
        <f>'Detailed Budget'!NTP72</f>
        <v>0</v>
      </c>
      <c r="NTE62" s="763">
        <f>'Detailed Budget'!NTQ72</f>
        <v>0</v>
      </c>
      <c r="NTF62" s="763">
        <f>'Detailed Budget'!NTR72</f>
        <v>0</v>
      </c>
      <c r="NTG62" s="763">
        <f>'Detailed Budget'!NTS72</f>
        <v>0</v>
      </c>
      <c r="NTH62" s="763">
        <f>'Detailed Budget'!NTT72</f>
        <v>0</v>
      </c>
      <c r="NTI62" s="763">
        <f>'Detailed Budget'!NTU72</f>
        <v>0</v>
      </c>
      <c r="NTJ62" s="763">
        <f>'Detailed Budget'!NTV72</f>
        <v>0</v>
      </c>
      <c r="NTK62" s="763">
        <f>'Detailed Budget'!NTW72</f>
        <v>0</v>
      </c>
      <c r="NTL62" s="763">
        <f>'Detailed Budget'!NTX72</f>
        <v>0</v>
      </c>
      <c r="NTM62" s="763">
        <f>'Detailed Budget'!NTY72</f>
        <v>0</v>
      </c>
      <c r="NTN62" s="763">
        <f>'Detailed Budget'!NTZ72</f>
        <v>0</v>
      </c>
      <c r="NTO62" s="763">
        <f>'Detailed Budget'!NUA72</f>
        <v>0</v>
      </c>
      <c r="NTP62" s="763">
        <f>'Detailed Budget'!NUB72</f>
        <v>0</v>
      </c>
      <c r="NTQ62" s="763">
        <f>'Detailed Budget'!NUC72</f>
        <v>0</v>
      </c>
      <c r="NTR62" s="763">
        <f>'Detailed Budget'!NUD72</f>
        <v>0</v>
      </c>
      <c r="NTS62" s="763">
        <f>'Detailed Budget'!NUE72</f>
        <v>0</v>
      </c>
      <c r="NTT62" s="763">
        <f>'Detailed Budget'!NUF72</f>
        <v>0</v>
      </c>
      <c r="NTU62" s="763">
        <f>'Detailed Budget'!NUG72</f>
        <v>0</v>
      </c>
      <c r="NTV62" s="763">
        <f>'Detailed Budget'!NUH72</f>
        <v>0</v>
      </c>
      <c r="NTW62" s="763">
        <f>'Detailed Budget'!NUI72</f>
        <v>0</v>
      </c>
      <c r="NTX62" s="763">
        <f>'Detailed Budget'!NUJ72</f>
        <v>0</v>
      </c>
      <c r="NTY62" s="763">
        <f>'Detailed Budget'!NUK72</f>
        <v>0</v>
      </c>
      <c r="NTZ62" s="763">
        <f>'Detailed Budget'!NUL72</f>
        <v>0</v>
      </c>
      <c r="NUA62" s="763">
        <f>'Detailed Budget'!NUM72</f>
        <v>0</v>
      </c>
      <c r="NUB62" s="763">
        <f>'Detailed Budget'!NUN72</f>
        <v>0</v>
      </c>
      <c r="NUC62" s="763">
        <f>'Detailed Budget'!NUO72</f>
        <v>0</v>
      </c>
      <c r="NUD62" s="763">
        <f>'Detailed Budget'!NUP72</f>
        <v>0</v>
      </c>
      <c r="NUE62" s="763">
        <f>'Detailed Budget'!NUQ72</f>
        <v>0</v>
      </c>
      <c r="NUF62" s="763">
        <f>'Detailed Budget'!NUR72</f>
        <v>0</v>
      </c>
      <c r="NUG62" s="763">
        <f>'Detailed Budget'!NUS72</f>
        <v>0</v>
      </c>
      <c r="NUH62" s="763">
        <f>'Detailed Budget'!NUT72</f>
        <v>0</v>
      </c>
      <c r="NUI62" s="763">
        <f>'Detailed Budget'!NUU72</f>
        <v>0</v>
      </c>
      <c r="NUJ62" s="763">
        <f>'Detailed Budget'!NUV72</f>
        <v>0</v>
      </c>
      <c r="NUK62" s="763">
        <f>'Detailed Budget'!NUW72</f>
        <v>0</v>
      </c>
      <c r="NUL62" s="763">
        <f>'Detailed Budget'!NUX72</f>
        <v>0</v>
      </c>
      <c r="NUM62" s="763">
        <f>'Detailed Budget'!NUY72</f>
        <v>0</v>
      </c>
      <c r="NUN62" s="763">
        <f>'Detailed Budget'!NUZ72</f>
        <v>0</v>
      </c>
      <c r="NUO62" s="763">
        <f>'Detailed Budget'!NVA72</f>
        <v>0</v>
      </c>
      <c r="NUP62" s="763">
        <f>'Detailed Budget'!NVB72</f>
        <v>0</v>
      </c>
      <c r="NUQ62" s="763">
        <f>'Detailed Budget'!NVC72</f>
        <v>0</v>
      </c>
      <c r="NUR62" s="763">
        <f>'Detailed Budget'!NVD72</f>
        <v>0</v>
      </c>
      <c r="NUS62" s="763">
        <f>'Detailed Budget'!NVE72</f>
        <v>0</v>
      </c>
      <c r="NUT62" s="763">
        <f>'Detailed Budget'!NVF72</f>
        <v>0</v>
      </c>
      <c r="NUU62" s="763">
        <f>'Detailed Budget'!NVG72</f>
        <v>0</v>
      </c>
      <c r="NUV62" s="763">
        <f>'Detailed Budget'!NVH72</f>
        <v>0</v>
      </c>
      <c r="NUW62" s="763">
        <f>'Detailed Budget'!NVI72</f>
        <v>0</v>
      </c>
      <c r="NUX62" s="763">
        <f>'Detailed Budget'!NVJ72</f>
        <v>0</v>
      </c>
      <c r="NUY62" s="763">
        <f>'Detailed Budget'!NVK72</f>
        <v>0</v>
      </c>
      <c r="NUZ62" s="763">
        <f>'Detailed Budget'!NVL72</f>
        <v>0</v>
      </c>
      <c r="NVA62" s="763">
        <f>'Detailed Budget'!NVM72</f>
        <v>0</v>
      </c>
      <c r="NVB62" s="763">
        <f>'Detailed Budget'!NVN72</f>
        <v>0</v>
      </c>
      <c r="NVC62" s="763">
        <f>'Detailed Budget'!NVO72</f>
        <v>0</v>
      </c>
      <c r="NVD62" s="763">
        <f>'Detailed Budget'!NVP72</f>
        <v>0</v>
      </c>
      <c r="NVE62" s="763">
        <f>'Detailed Budget'!NVQ72</f>
        <v>0</v>
      </c>
      <c r="NVF62" s="763">
        <f>'Detailed Budget'!NVR72</f>
        <v>0</v>
      </c>
      <c r="NVG62" s="763">
        <f>'Detailed Budget'!NVS72</f>
        <v>0</v>
      </c>
      <c r="NVH62" s="763">
        <f>'Detailed Budget'!NVT72</f>
        <v>0</v>
      </c>
      <c r="NVI62" s="763">
        <f>'Detailed Budget'!NVU72</f>
        <v>0</v>
      </c>
      <c r="NVJ62" s="763">
        <f>'Detailed Budget'!NVV72</f>
        <v>0</v>
      </c>
      <c r="NVK62" s="763">
        <f>'Detailed Budget'!NVW72</f>
        <v>0</v>
      </c>
      <c r="NVL62" s="763">
        <f>'Detailed Budget'!NVX72</f>
        <v>0</v>
      </c>
      <c r="NVM62" s="763">
        <f>'Detailed Budget'!NVY72</f>
        <v>0</v>
      </c>
      <c r="NVN62" s="763">
        <f>'Detailed Budget'!NVZ72</f>
        <v>0</v>
      </c>
      <c r="NVO62" s="763">
        <f>'Detailed Budget'!NWA72</f>
        <v>0</v>
      </c>
      <c r="NVP62" s="763">
        <f>'Detailed Budget'!NWB72</f>
        <v>0</v>
      </c>
      <c r="NVQ62" s="763">
        <f>'Detailed Budget'!NWC72</f>
        <v>0</v>
      </c>
      <c r="NVR62" s="763">
        <f>'Detailed Budget'!NWD72</f>
        <v>0</v>
      </c>
      <c r="NVS62" s="763">
        <f>'Detailed Budget'!NWE72</f>
        <v>0</v>
      </c>
      <c r="NVT62" s="763">
        <f>'Detailed Budget'!NWF72</f>
        <v>0</v>
      </c>
      <c r="NVU62" s="763">
        <f>'Detailed Budget'!NWG72</f>
        <v>0</v>
      </c>
      <c r="NVV62" s="763">
        <f>'Detailed Budget'!NWH72</f>
        <v>0</v>
      </c>
      <c r="NVW62" s="763">
        <f>'Detailed Budget'!NWI72</f>
        <v>0</v>
      </c>
      <c r="NVX62" s="763">
        <f>'Detailed Budget'!NWJ72</f>
        <v>0</v>
      </c>
      <c r="NVY62" s="763">
        <f>'Detailed Budget'!NWK72</f>
        <v>0</v>
      </c>
      <c r="NVZ62" s="763">
        <f>'Detailed Budget'!NWL72</f>
        <v>0</v>
      </c>
      <c r="NWA62" s="763">
        <f>'Detailed Budget'!NWM72</f>
        <v>0</v>
      </c>
      <c r="NWB62" s="763">
        <f>'Detailed Budget'!NWN72</f>
        <v>0</v>
      </c>
      <c r="NWC62" s="763">
        <f>'Detailed Budget'!NWO72</f>
        <v>0</v>
      </c>
      <c r="NWD62" s="763">
        <f>'Detailed Budget'!NWP72</f>
        <v>0</v>
      </c>
      <c r="NWE62" s="763">
        <f>'Detailed Budget'!NWQ72</f>
        <v>0</v>
      </c>
      <c r="NWF62" s="763">
        <f>'Detailed Budget'!NWR72</f>
        <v>0</v>
      </c>
      <c r="NWG62" s="763">
        <f>'Detailed Budget'!NWS72</f>
        <v>0</v>
      </c>
      <c r="NWH62" s="763">
        <f>'Detailed Budget'!NWT72</f>
        <v>0</v>
      </c>
      <c r="NWI62" s="763">
        <f>'Detailed Budget'!NWU72</f>
        <v>0</v>
      </c>
      <c r="NWJ62" s="763">
        <f>'Detailed Budget'!NWV72</f>
        <v>0</v>
      </c>
      <c r="NWK62" s="763">
        <f>'Detailed Budget'!NWW72</f>
        <v>0</v>
      </c>
      <c r="NWL62" s="763">
        <f>'Detailed Budget'!NWX72</f>
        <v>0</v>
      </c>
      <c r="NWM62" s="763">
        <f>'Detailed Budget'!NWY72</f>
        <v>0</v>
      </c>
      <c r="NWN62" s="763">
        <f>'Detailed Budget'!NWZ72</f>
        <v>0</v>
      </c>
      <c r="NWO62" s="763">
        <f>'Detailed Budget'!NXA72</f>
        <v>0</v>
      </c>
      <c r="NWP62" s="763">
        <f>'Detailed Budget'!NXB72</f>
        <v>0</v>
      </c>
      <c r="NWQ62" s="763">
        <f>'Detailed Budget'!NXC72</f>
        <v>0</v>
      </c>
      <c r="NWR62" s="763">
        <f>'Detailed Budget'!NXD72</f>
        <v>0</v>
      </c>
      <c r="NWS62" s="763">
        <f>'Detailed Budget'!NXE72</f>
        <v>0</v>
      </c>
      <c r="NWT62" s="763">
        <f>'Detailed Budget'!NXF72</f>
        <v>0</v>
      </c>
      <c r="NWU62" s="763">
        <f>'Detailed Budget'!NXG72</f>
        <v>0</v>
      </c>
      <c r="NWV62" s="763">
        <f>'Detailed Budget'!NXH72</f>
        <v>0</v>
      </c>
      <c r="NWW62" s="763">
        <f>'Detailed Budget'!NXI72</f>
        <v>0</v>
      </c>
      <c r="NWX62" s="763">
        <f>'Detailed Budget'!NXJ72</f>
        <v>0</v>
      </c>
      <c r="NWY62" s="763">
        <f>'Detailed Budget'!NXK72</f>
        <v>0</v>
      </c>
      <c r="NWZ62" s="763">
        <f>'Detailed Budget'!NXL72</f>
        <v>0</v>
      </c>
      <c r="NXA62" s="763">
        <f>'Detailed Budget'!NXM72</f>
        <v>0</v>
      </c>
      <c r="NXB62" s="763">
        <f>'Detailed Budget'!NXN72</f>
        <v>0</v>
      </c>
      <c r="NXC62" s="763">
        <f>'Detailed Budget'!NXO72</f>
        <v>0</v>
      </c>
      <c r="NXD62" s="763">
        <f>'Detailed Budget'!NXP72</f>
        <v>0</v>
      </c>
      <c r="NXE62" s="763">
        <f>'Detailed Budget'!NXQ72</f>
        <v>0</v>
      </c>
      <c r="NXF62" s="763">
        <f>'Detailed Budget'!NXR72</f>
        <v>0</v>
      </c>
      <c r="NXG62" s="763">
        <f>'Detailed Budget'!NXS72</f>
        <v>0</v>
      </c>
      <c r="NXH62" s="763">
        <f>'Detailed Budget'!NXT72</f>
        <v>0</v>
      </c>
      <c r="NXI62" s="763">
        <f>'Detailed Budget'!NXU72</f>
        <v>0</v>
      </c>
      <c r="NXJ62" s="763">
        <f>'Detailed Budget'!NXV72</f>
        <v>0</v>
      </c>
      <c r="NXK62" s="763">
        <f>'Detailed Budget'!NXW72</f>
        <v>0</v>
      </c>
      <c r="NXL62" s="763">
        <f>'Detailed Budget'!NXX72</f>
        <v>0</v>
      </c>
      <c r="NXM62" s="763">
        <f>'Detailed Budget'!NXY72</f>
        <v>0</v>
      </c>
      <c r="NXN62" s="763">
        <f>'Detailed Budget'!NXZ72</f>
        <v>0</v>
      </c>
      <c r="NXO62" s="763">
        <f>'Detailed Budget'!NYA72</f>
        <v>0</v>
      </c>
      <c r="NXP62" s="763">
        <f>'Detailed Budget'!NYB72</f>
        <v>0</v>
      </c>
      <c r="NXQ62" s="763">
        <f>'Detailed Budget'!NYC72</f>
        <v>0</v>
      </c>
      <c r="NXR62" s="763">
        <f>'Detailed Budget'!NYD72</f>
        <v>0</v>
      </c>
      <c r="NXS62" s="763">
        <f>'Detailed Budget'!NYE72</f>
        <v>0</v>
      </c>
      <c r="NXT62" s="763">
        <f>'Detailed Budget'!NYF72</f>
        <v>0</v>
      </c>
      <c r="NXU62" s="763">
        <f>'Detailed Budget'!NYG72</f>
        <v>0</v>
      </c>
      <c r="NXV62" s="763">
        <f>'Detailed Budget'!NYH72</f>
        <v>0</v>
      </c>
      <c r="NXW62" s="763">
        <f>'Detailed Budget'!NYI72</f>
        <v>0</v>
      </c>
      <c r="NXX62" s="763">
        <f>'Detailed Budget'!NYJ72</f>
        <v>0</v>
      </c>
      <c r="NXY62" s="763">
        <f>'Detailed Budget'!NYK72</f>
        <v>0</v>
      </c>
      <c r="NXZ62" s="763">
        <f>'Detailed Budget'!NYL72</f>
        <v>0</v>
      </c>
      <c r="NYA62" s="763">
        <f>'Detailed Budget'!NYM72</f>
        <v>0</v>
      </c>
      <c r="NYB62" s="763">
        <f>'Detailed Budget'!NYN72</f>
        <v>0</v>
      </c>
      <c r="NYC62" s="763">
        <f>'Detailed Budget'!NYO72</f>
        <v>0</v>
      </c>
      <c r="NYD62" s="763">
        <f>'Detailed Budget'!NYP72</f>
        <v>0</v>
      </c>
      <c r="NYE62" s="763">
        <f>'Detailed Budget'!NYQ72</f>
        <v>0</v>
      </c>
      <c r="NYF62" s="763">
        <f>'Detailed Budget'!NYR72</f>
        <v>0</v>
      </c>
      <c r="NYG62" s="763">
        <f>'Detailed Budget'!NYS72</f>
        <v>0</v>
      </c>
      <c r="NYH62" s="763">
        <f>'Detailed Budget'!NYT72</f>
        <v>0</v>
      </c>
      <c r="NYI62" s="763">
        <f>'Detailed Budget'!NYU72</f>
        <v>0</v>
      </c>
      <c r="NYJ62" s="763">
        <f>'Detailed Budget'!NYV72</f>
        <v>0</v>
      </c>
      <c r="NYK62" s="763">
        <f>'Detailed Budget'!NYW72</f>
        <v>0</v>
      </c>
      <c r="NYL62" s="763">
        <f>'Detailed Budget'!NYX72</f>
        <v>0</v>
      </c>
      <c r="NYM62" s="763">
        <f>'Detailed Budget'!NYY72</f>
        <v>0</v>
      </c>
      <c r="NYN62" s="763">
        <f>'Detailed Budget'!NYZ72</f>
        <v>0</v>
      </c>
      <c r="NYO62" s="763">
        <f>'Detailed Budget'!NZA72</f>
        <v>0</v>
      </c>
      <c r="NYP62" s="763">
        <f>'Detailed Budget'!NZB72</f>
        <v>0</v>
      </c>
      <c r="NYQ62" s="763">
        <f>'Detailed Budget'!NZC72</f>
        <v>0</v>
      </c>
      <c r="NYR62" s="763">
        <f>'Detailed Budget'!NZD72</f>
        <v>0</v>
      </c>
      <c r="NYS62" s="763">
        <f>'Detailed Budget'!NZE72</f>
        <v>0</v>
      </c>
      <c r="NYT62" s="763">
        <f>'Detailed Budget'!NZF72</f>
        <v>0</v>
      </c>
      <c r="NYU62" s="763">
        <f>'Detailed Budget'!NZG72</f>
        <v>0</v>
      </c>
      <c r="NYV62" s="763">
        <f>'Detailed Budget'!NZH72</f>
        <v>0</v>
      </c>
      <c r="NYW62" s="763">
        <f>'Detailed Budget'!NZI72</f>
        <v>0</v>
      </c>
      <c r="NYX62" s="763">
        <f>'Detailed Budget'!NZJ72</f>
        <v>0</v>
      </c>
      <c r="NYY62" s="763">
        <f>'Detailed Budget'!NZK72</f>
        <v>0</v>
      </c>
      <c r="NYZ62" s="763">
        <f>'Detailed Budget'!NZL72</f>
        <v>0</v>
      </c>
      <c r="NZA62" s="763">
        <f>'Detailed Budget'!NZM72</f>
        <v>0</v>
      </c>
      <c r="NZB62" s="763">
        <f>'Detailed Budget'!NZN72</f>
        <v>0</v>
      </c>
      <c r="NZC62" s="763">
        <f>'Detailed Budget'!NZO72</f>
        <v>0</v>
      </c>
      <c r="NZD62" s="763">
        <f>'Detailed Budget'!NZP72</f>
        <v>0</v>
      </c>
      <c r="NZE62" s="763">
        <f>'Detailed Budget'!NZQ72</f>
        <v>0</v>
      </c>
      <c r="NZF62" s="763">
        <f>'Detailed Budget'!NZR72</f>
        <v>0</v>
      </c>
      <c r="NZG62" s="763">
        <f>'Detailed Budget'!NZS72</f>
        <v>0</v>
      </c>
      <c r="NZH62" s="763">
        <f>'Detailed Budget'!NZT72</f>
        <v>0</v>
      </c>
      <c r="NZI62" s="763">
        <f>'Detailed Budget'!NZU72</f>
        <v>0</v>
      </c>
      <c r="NZJ62" s="763">
        <f>'Detailed Budget'!NZV72</f>
        <v>0</v>
      </c>
      <c r="NZK62" s="763">
        <f>'Detailed Budget'!NZW72</f>
        <v>0</v>
      </c>
      <c r="NZL62" s="763">
        <f>'Detailed Budget'!NZX72</f>
        <v>0</v>
      </c>
      <c r="NZM62" s="763">
        <f>'Detailed Budget'!NZY72</f>
        <v>0</v>
      </c>
      <c r="NZN62" s="763">
        <f>'Detailed Budget'!NZZ72</f>
        <v>0</v>
      </c>
      <c r="NZO62" s="763">
        <f>'Detailed Budget'!OAA72</f>
        <v>0</v>
      </c>
      <c r="NZP62" s="763">
        <f>'Detailed Budget'!OAB72</f>
        <v>0</v>
      </c>
      <c r="NZQ62" s="763">
        <f>'Detailed Budget'!OAC72</f>
        <v>0</v>
      </c>
      <c r="NZR62" s="763">
        <f>'Detailed Budget'!OAD72</f>
        <v>0</v>
      </c>
      <c r="NZS62" s="763">
        <f>'Detailed Budget'!OAE72</f>
        <v>0</v>
      </c>
      <c r="NZT62" s="763">
        <f>'Detailed Budget'!OAF72</f>
        <v>0</v>
      </c>
      <c r="NZU62" s="763">
        <f>'Detailed Budget'!OAG72</f>
        <v>0</v>
      </c>
      <c r="NZV62" s="763">
        <f>'Detailed Budget'!OAH72</f>
        <v>0</v>
      </c>
      <c r="NZW62" s="763">
        <f>'Detailed Budget'!OAI72</f>
        <v>0</v>
      </c>
      <c r="NZX62" s="763">
        <f>'Detailed Budget'!OAJ72</f>
        <v>0</v>
      </c>
      <c r="NZY62" s="763">
        <f>'Detailed Budget'!OAK72</f>
        <v>0</v>
      </c>
      <c r="NZZ62" s="763">
        <f>'Detailed Budget'!OAL72</f>
        <v>0</v>
      </c>
      <c r="OAA62" s="763">
        <f>'Detailed Budget'!OAM72</f>
        <v>0</v>
      </c>
      <c r="OAB62" s="763">
        <f>'Detailed Budget'!OAN72</f>
        <v>0</v>
      </c>
      <c r="OAC62" s="763">
        <f>'Detailed Budget'!OAO72</f>
        <v>0</v>
      </c>
      <c r="OAD62" s="763">
        <f>'Detailed Budget'!OAP72</f>
        <v>0</v>
      </c>
      <c r="OAE62" s="763">
        <f>'Detailed Budget'!OAQ72</f>
        <v>0</v>
      </c>
      <c r="OAF62" s="763">
        <f>'Detailed Budget'!OAR72</f>
        <v>0</v>
      </c>
      <c r="OAG62" s="763">
        <f>'Detailed Budget'!OAS72</f>
        <v>0</v>
      </c>
      <c r="OAH62" s="763">
        <f>'Detailed Budget'!OAT72</f>
        <v>0</v>
      </c>
      <c r="OAI62" s="763">
        <f>'Detailed Budget'!OAU72</f>
        <v>0</v>
      </c>
      <c r="OAJ62" s="763">
        <f>'Detailed Budget'!OAV72</f>
        <v>0</v>
      </c>
      <c r="OAK62" s="763">
        <f>'Detailed Budget'!OAW72</f>
        <v>0</v>
      </c>
      <c r="OAL62" s="763">
        <f>'Detailed Budget'!OAX72</f>
        <v>0</v>
      </c>
      <c r="OAM62" s="763">
        <f>'Detailed Budget'!OAY72</f>
        <v>0</v>
      </c>
      <c r="OAN62" s="763">
        <f>'Detailed Budget'!OAZ72</f>
        <v>0</v>
      </c>
      <c r="OAO62" s="763">
        <f>'Detailed Budget'!OBA72</f>
        <v>0</v>
      </c>
      <c r="OAP62" s="763">
        <f>'Detailed Budget'!OBB72</f>
        <v>0</v>
      </c>
      <c r="OAQ62" s="763">
        <f>'Detailed Budget'!OBC72</f>
        <v>0</v>
      </c>
      <c r="OAR62" s="763">
        <f>'Detailed Budget'!OBD72</f>
        <v>0</v>
      </c>
      <c r="OAS62" s="763">
        <f>'Detailed Budget'!OBE72</f>
        <v>0</v>
      </c>
      <c r="OAT62" s="763">
        <f>'Detailed Budget'!OBF72</f>
        <v>0</v>
      </c>
      <c r="OAU62" s="763">
        <f>'Detailed Budget'!OBG72</f>
        <v>0</v>
      </c>
      <c r="OAV62" s="763">
        <f>'Detailed Budget'!OBH72</f>
        <v>0</v>
      </c>
      <c r="OAW62" s="763">
        <f>'Detailed Budget'!OBI72</f>
        <v>0</v>
      </c>
      <c r="OAX62" s="763">
        <f>'Detailed Budget'!OBJ72</f>
        <v>0</v>
      </c>
      <c r="OAY62" s="763">
        <f>'Detailed Budget'!OBK72</f>
        <v>0</v>
      </c>
      <c r="OAZ62" s="763">
        <f>'Detailed Budget'!OBL72</f>
        <v>0</v>
      </c>
      <c r="OBA62" s="763">
        <f>'Detailed Budget'!OBM72</f>
        <v>0</v>
      </c>
      <c r="OBB62" s="763">
        <f>'Detailed Budget'!OBN72</f>
        <v>0</v>
      </c>
      <c r="OBC62" s="763">
        <f>'Detailed Budget'!OBO72</f>
        <v>0</v>
      </c>
      <c r="OBD62" s="763">
        <f>'Detailed Budget'!OBP72</f>
        <v>0</v>
      </c>
      <c r="OBE62" s="763">
        <f>'Detailed Budget'!OBQ72</f>
        <v>0</v>
      </c>
      <c r="OBF62" s="763">
        <f>'Detailed Budget'!OBR72</f>
        <v>0</v>
      </c>
      <c r="OBG62" s="763">
        <f>'Detailed Budget'!OBS72</f>
        <v>0</v>
      </c>
      <c r="OBH62" s="763">
        <f>'Detailed Budget'!OBT72</f>
        <v>0</v>
      </c>
      <c r="OBI62" s="763">
        <f>'Detailed Budget'!OBU72</f>
        <v>0</v>
      </c>
      <c r="OBJ62" s="763">
        <f>'Detailed Budget'!OBV72</f>
        <v>0</v>
      </c>
      <c r="OBK62" s="763">
        <f>'Detailed Budget'!OBW72</f>
        <v>0</v>
      </c>
      <c r="OBL62" s="763">
        <f>'Detailed Budget'!OBX72</f>
        <v>0</v>
      </c>
      <c r="OBM62" s="763">
        <f>'Detailed Budget'!OBY72</f>
        <v>0</v>
      </c>
      <c r="OBN62" s="763">
        <f>'Detailed Budget'!OBZ72</f>
        <v>0</v>
      </c>
      <c r="OBO62" s="763">
        <f>'Detailed Budget'!OCA72</f>
        <v>0</v>
      </c>
      <c r="OBP62" s="763">
        <f>'Detailed Budget'!OCB72</f>
        <v>0</v>
      </c>
      <c r="OBQ62" s="763">
        <f>'Detailed Budget'!OCC72</f>
        <v>0</v>
      </c>
      <c r="OBR62" s="763">
        <f>'Detailed Budget'!OCD72</f>
        <v>0</v>
      </c>
      <c r="OBS62" s="763">
        <f>'Detailed Budget'!OCE72</f>
        <v>0</v>
      </c>
      <c r="OBT62" s="763">
        <f>'Detailed Budget'!OCF72</f>
        <v>0</v>
      </c>
      <c r="OBU62" s="763">
        <f>'Detailed Budget'!OCG72</f>
        <v>0</v>
      </c>
      <c r="OBV62" s="763">
        <f>'Detailed Budget'!OCH72</f>
        <v>0</v>
      </c>
      <c r="OBW62" s="763">
        <f>'Detailed Budget'!OCI72</f>
        <v>0</v>
      </c>
      <c r="OBX62" s="763">
        <f>'Detailed Budget'!OCJ72</f>
        <v>0</v>
      </c>
      <c r="OBY62" s="763">
        <f>'Detailed Budget'!OCK72</f>
        <v>0</v>
      </c>
      <c r="OBZ62" s="763">
        <f>'Detailed Budget'!OCL72</f>
        <v>0</v>
      </c>
      <c r="OCA62" s="763">
        <f>'Detailed Budget'!OCM72</f>
        <v>0</v>
      </c>
      <c r="OCB62" s="763">
        <f>'Detailed Budget'!OCN72</f>
        <v>0</v>
      </c>
      <c r="OCC62" s="763">
        <f>'Detailed Budget'!OCO72</f>
        <v>0</v>
      </c>
      <c r="OCD62" s="763">
        <f>'Detailed Budget'!OCP72</f>
        <v>0</v>
      </c>
      <c r="OCE62" s="763">
        <f>'Detailed Budget'!OCQ72</f>
        <v>0</v>
      </c>
      <c r="OCF62" s="763">
        <f>'Detailed Budget'!OCR72</f>
        <v>0</v>
      </c>
      <c r="OCG62" s="763">
        <f>'Detailed Budget'!OCS72</f>
        <v>0</v>
      </c>
      <c r="OCH62" s="763">
        <f>'Detailed Budget'!OCT72</f>
        <v>0</v>
      </c>
      <c r="OCI62" s="763">
        <f>'Detailed Budget'!OCU72</f>
        <v>0</v>
      </c>
      <c r="OCJ62" s="763">
        <f>'Detailed Budget'!OCV72</f>
        <v>0</v>
      </c>
      <c r="OCK62" s="763">
        <f>'Detailed Budget'!OCW72</f>
        <v>0</v>
      </c>
      <c r="OCL62" s="763">
        <f>'Detailed Budget'!OCX72</f>
        <v>0</v>
      </c>
      <c r="OCM62" s="763">
        <f>'Detailed Budget'!OCY72</f>
        <v>0</v>
      </c>
      <c r="OCN62" s="763">
        <f>'Detailed Budget'!OCZ72</f>
        <v>0</v>
      </c>
      <c r="OCO62" s="763">
        <f>'Detailed Budget'!ODA72</f>
        <v>0</v>
      </c>
      <c r="OCP62" s="763">
        <f>'Detailed Budget'!ODB72</f>
        <v>0</v>
      </c>
      <c r="OCQ62" s="763">
        <f>'Detailed Budget'!ODC72</f>
        <v>0</v>
      </c>
      <c r="OCR62" s="763">
        <f>'Detailed Budget'!ODD72</f>
        <v>0</v>
      </c>
      <c r="OCS62" s="763">
        <f>'Detailed Budget'!ODE72</f>
        <v>0</v>
      </c>
      <c r="OCT62" s="763">
        <f>'Detailed Budget'!ODF72</f>
        <v>0</v>
      </c>
      <c r="OCU62" s="763">
        <f>'Detailed Budget'!ODG72</f>
        <v>0</v>
      </c>
      <c r="OCV62" s="763">
        <f>'Detailed Budget'!ODH72</f>
        <v>0</v>
      </c>
      <c r="OCW62" s="763">
        <f>'Detailed Budget'!ODI72</f>
        <v>0</v>
      </c>
      <c r="OCX62" s="763">
        <f>'Detailed Budget'!ODJ72</f>
        <v>0</v>
      </c>
      <c r="OCY62" s="763">
        <f>'Detailed Budget'!ODK72</f>
        <v>0</v>
      </c>
      <c r="OCZ62" s="763">
        <f>'Detailed Budget'!ODL72</f>
        <v>0</v>
      </c>
      <c r="ODA62" s="763">
        <f>'Detailed Budget'!ODM72</f>
        <v>0</v>
      </c>
      <c r="ODB62" s="763">
        <f>'Detailed Budget'!ODN72</f>
        <v>0</v>
      </c>
      <c r="ODC62" s="763">
        <f>'Detailed Budget'!ODO72</f>
        <v>0</v>
      </c>
      <c r="ODD62" s="763">
        <f>'Detailed Budget'!ODP72</f>
        <v>0</v>
      </c>
      <c r="ODE62" s="763">
        <f>'Detailed Budget'!ODQ72</f>
        <v>0</v>
      </c>
      <c r="ODF62" s="763">
        <f>'Detailed Budget'!ODR72</f>
        <v>0</v>
      </c>
      <c r="ODG62" s="763">
        <f>'Detailed Budget'!ODS72</f>
        <v>0</v>
      </c>
      <c r="ODH62" s="763">
        <f>'Detailed Budget'!ODT72</f>
        <v>0</v>
      </c>
      <c r="ODI62" s="763">
        <f>'Detailed Budget'!ODU72</f>
        <v>0</v>
      </c>
      <c r="ODJ62" s="763">
        <f>'Detailed Budget'!ODV72</f>
        <v>0</v>
      </c>
      <c r="ODK62" s="763">
        <f>'Detailed Budget'!ODW72</f>
        <v>0</v>
      </c>
      <c r="ODL62" s="763">
        <f>'Detailed Budget'!ODX72</f>
        <v>0</v>
      </c>
      <c r="ODM62" s="763">
        <f>'Detailed Budget'!ODY72</f>
        <v>0</v>
      </c>
      <c r="ODN62" s="763">
        <f>'Detailed Budget'!ODZ72</f>
        <v>0</v>
      </c>
      <c r="ODO62" s="763">
        <f>'Detailed Budget'!OEA72</f>
        <v>0</v>
      </c>
      <c r="ODP62" s="763">
        <f>'Detailed Budget'!OEB72</f>
        <v>0</v>
      </c>
      <c r="ODQ62" s="763">
        <f>'Detailed Budget'!OEC72</f>
        <v>0</v>
      </c>
      <c r="ODR62" s="763">
        <f>'Detailed Budget'!OED72</f>
        <v>0</v>
      </c>
      <c r="ODS62" s="763">
        <f>'Detailed Budget'!OEE72</f>
        <v>0</v>
      </c>
      <c r="ODT62" s="763">
        <f>'Detailed Budget'!OEF72</f>
        <v>0</v>
      </c>
      <c r="ODU62" s="763">
        <f>'Detailed Budget'!OEG72</f>
        <v>0</v>
      </c>
      <c r="ODV62" s="763">
        <f>'Detailed Budget'!OEH72</f>
        <v>0</v>
      </c>
      <c r="ODW62" s="763">
        <f>'Detailed Budget'!OEI72</f>
        <v>0</v>
      </c>
      <c r="ODX62" s="763">
        <f>'Detailed Budget'!OEJ72</f>
        <v>0</v>
      </c>
      <c r="ODY62" s="763">
        <f>'Detailed Budget'!OEK72</f>
        <v>0</v>
      </c>
      <c r="ODZ62" s="763">
        <f>'Detailed Budget'!OEL72</f>
        <v>0</v>
      </c>
      <c r="OEA62" s="763">
        <f>'Detailed Budget'!OEM72</f>
        <v>0</v>
      </c>
      <c r="OEB62" s="763">
        <f>'Detailed Budget'!OEN72</f>
        <v>0</v>
      </c>
      <c r="OEC62" s="763">
        <f>'Detailed Budget'!OEO72</f>
        <v>0</v>
      </c>
      <c r="OED62" s="763">
        <f>'Detailed Budget'!OEP72</f>
        <v>0</v>
      </c>
      <c r="OEE62" s="763">
        <f>'Detailed Budget'!OEQ72</f>
        <v>0</v>
      </c>
      <c r="OEF62" s="763">
        <f>'Detailed Budget'!OER72</f>
        <v>0</v>
      </c>
      <c r="OEG62" s="763">
        <f>'Detailed Budget'!OES72</f>
        <v>0</v>
      </c>
      <c r="OEH62" s="763">
        <f>'Detailed Budget'!OET72</f>
        <v>0</v>
      </c>
      <c r="OEI62" s="763">
        <f>'Detailed Budget'!OEU72</f>
        <v>0</v>
      </c>
      <c r="OEJ62" s="763">
        <f>'Detailed Budget'!OEV72</f>
        <v>0</v>
      </c>
      <c r="OEK62" s="763">
        <f>'Detailed Budget'!OEW72</f>
        <v>0</v>
      </c>
      <c r="OEL62" s="763">
        <f>'Detailed Budget'!OEX72</f>
        <v>0</v>
      </c>
      <c r="OEM62" s="763">
        <f>'Detailed Budget'!OEY72</f>
        <v>0</v>
      </c>
      <c r="OEN62" s="763">
        <f>'Detailed Budget'!OEZ72</f>
        <v>0</v>
      </c>
      <c r="OEO62" s="763">
        <f>'Detailed Budget'!OFA72</f>
        <v>0</v>
      </c>
      <c r="OEP62" s="763">
        <f>'Detailed Budget'!OFB72</f>
        <v>0</v>
      </c>
      <c r="OEQ62" s="763">
        <f>'Detailed Budget'!OFC72</f>
        <v>0</v>
      </c>
      <c r="OER62" s="763">
        <f>'Detailed Budget'!OFD72</f>
        <v>0</v>
      </c>
      <c r="OES62" s="763">
        <f>'Detailed Budget'!OFE72</f>
        <v>0</v>
      </c>
      <c r="OET62" s="763">
        <f>'Detailed Budget'!OFF72</f>
        <v>0</v>
      </c>
      <c r="OEU62" s="763">
        <f>'Detailed Budget'!OFG72</f>
        <v>0</v>
      </c>
      <c r="OEV62" s="763">
        <f>'Detailed Budget'!OFH72</f>
        <v>0</v>
      </c>
      <c r="OEW62" s="763">
        <f>'Detailed Budget'!OFI72</f>
        <v>0</v>
      </c>
      <c r="OEX62" s="763">
        <f>'Detailed Budget'!OFJ72</f>
        <v>0</v>
      </c>
      <c r="OEY62" s="763">
        <f>'Detailed Budget'!OFK72</f>
        <v>0</v>
      </c>
      <c r="OEZ62" s="763">
        <f>'Detailed Budget'!OFL72</f>
        <v>0</v>
      </c>
      <c r="OFA62" s="763">
        <f>'Detailed Budget'!OFM72</f>
        <v>0</v>
      </c>
      <c r="OFB62" s="763">
        <f>'Detailed Budget'!OFN72</f>
        <v>0</v>
      </c>
      <c r="OFC62" s="763">
        <f>'Detailed Budget'!OFO72</f>
        <v>0</v>
      </c>
      <c r="OFD62" s="763">
        <f>'Detailed Budget'!OFP72</f>
        <v>0</v>
      </c>
      <c r="OFE62" s="763">
        <f>'Detailed Budget'!OFQ72</f>
        <v>0</v>
      </c>
      <c r="OFF62" s="763">
        <f>'Detailed Budget'!OFR72</f>
        <v>0</v>
      </c>
      <c r="OFG62" s="763">
        <f>'Detailed Budget'!OFS72</f>
        <v>0</v>
      </c>
      <c r="OFH62" s="763">
        <f>'Detailed Budget'!OFT72</f>
        <v>0</v>
      </c>
      <c r="OFI62" s="763">
        <f>'Detailed Budget'!OFU72</f>
        <v>0</v>
      </c>
      <c r="OFJ62" s="763">
        <f>'Detailed Budget'!OFV72</f>
        <v>0</v>
      </c>
      <c r="OFK62" s="763">
        <f>'Detailed Budget'!OFW72</f>
        <v>0</v>
      </c>
      <c r="OFL62" s="763">
        <f>'Detailed Budget'!OFX72</f>
        <v>0</v>
      </c>
      <c r="OFM62" s="763">
        <f>'Detailed Budget'!OFY72</f>
        <v>0</v>
      </c>
      <c r="OFN62" s="763">
        <f>'Detailed Budget'!OFZ72</f>
        <v>0</v>
      </c>
      <c r="OFO62" s="763">
        <f>'Detailed Budget'!OGA72</f>
        <v>0</v>
      </c>
      <c r="OFP62" s="763">
        <f>'Detailed Budget'!OGB72</f>
        <v>0</v>
      </c>
      <c r="OFQ62" s="763">
        <f>'Detailed Budget'!OGC72</f>
        <v>0</v>
      </c>
      <c r="OFR62" s="763">
        <f>'Detailed Budget'!OGD72</f>
        <v>0</v>
      </c>
      <c r="OFS62" s="763">
        <f>'Detailed Budget'!OGE72</f>
        <v>0</v>
      </c>
      <c r="OFT62" s="763">
        <f>'Detailed Budget'!OGF72</f>
        <v>0</v>
      </c>
      <c r="OFU62" s="763">
        <f>'Detailed Budget'!OGG72</f>
        <v>0</v>
      </c>
      <c r="OFV62" s="763">
        <f>'Detailed Budget'!OGH72</f>
        <v>0</v>
      </c>
      <c r="OFW62" s="763">
        <f>'Detailed Budget'!OGI72</f>
        <v>0</v>
      </c>
      <c r="OFX62" s="763">
        <f>'Detailed Budget'!OGJ72</f>
        <v>0</v>
      </c>
      <c r="OFY62" s="763">
        <f>'Detailed Budget'!OGK72</f>
        <v>0</v>
      </c>
      <c r="OFZ62" s="763">
        <f>'Detailed Budget'!OGL72</f>
        <v>0</v>
      </c>
      <c r="OGA62" s="763">
        <f>'Detailed Budget'!OGM72</f>
        <v>0</v>
      </c>
      <c r="OGB62" s="763">
        <f>'Detailed Budget'!OGN72</f>
        <v>0</v>
      </c>
      <c r="OGC62" s="763">
        <f>'Detailed Budget'!OGO72</f>
        <v>0</v>
      </c>
      <c r="OGD62" s="763">
        <f>'Detailed Budget'!OGP72</f>
        <v>0</v>
      </c>
      <c r="OGE62" s="763">
        <f>'Detailed Budget'!OGQ72</f>
        <v>0</v>
      </c>
      <c r="OGF62" s="763">
        <f>'Detailed Budget'!OGR72</f>
        <v>0</v>
      </c>
      <c r="OGG62" s="763">
        <f>'Detailed Budget'!OGS72</f>
        <v>0</v>
      </c>
      <c r="OGH62" s="763">
        <f>'Detailed Budget'!OGT72</f>
        <v>0</v>
      </c>
      <c r="OGI62" s="763">
        <f>'Detailed Budget'!OGU72</f>
        <v>0</v>
      </c>
      <c r="OGJ62" s="763">
        <f>'Detailed Budget'!OGV72</f>
        <v>0</v>
      </c>
      <c r="OGK62" s="763">
        <f>'Detailed Budget'!OGW72</f>
        <v>0</v>
      </c>
      <c r="OGL62" s="763">
        <f>'Detailed Budget'!OGX72</f>
        <v>0</v>
      </c>
      <c r="OGM62" s="763">
        <f>'Detailed Budget'!OGY72</f>
        <v>0</v>
      </c>
      <c r="OGN62" s="763">
        <f>'Detailed Budget'!OGZ72</f>
        <v>0</v>
      </c>
      <c r="OGO62" s="763">
        <f>'Detailed Budget'!OHA72</f>
        <v>0</v>
      </c>
      <c r="OGP62" s="763">
        <f>'Detailed Budget'!OHB72</f>
        <v>0</v>
      </c>
      <c r="OGQ62" s="763">
        <f>'Detailed Budget'!OHC72</f>
        <v>0</v>
      </c>
      <c r="OGR62" s="763">
        <f>'Detailed Budget'!OHD72</f>
        <v>0</v>
      </c>
      <c r="OGS62" s="763">
        <f>'Detailed Budget'!OHE72</f>
        <v>0</v>
      </c>
      <c r="OGT62" s="763">
        <f>'Detailed Budget'!OHF72</f>
        <v>0</v>
      </c>
      <c r="OGU62" s="763">
        <f>'Detailed Budget'!OHG72</f>
        <v>0</v>
      </c>
      <c r="OGV62" s="763">
        <f>'Detailed Budget'!OHH72</f>
        <v>0</v>
      </c>
      <c r="OGW62" s="763">
        <f>'Detailed Budget'!OHI72</f>
        <v>0</v>
      </c>
      <c r="OGX62" s="763">
        <f>'Detailed Budget'!OHJ72</f>
        <v>0</v>
      </c>
      <c r="OGY62" s="763">
        <f>'Detailed Budget'!OHK72</f>
        <v>0</v>
      </c>
      <c r="OGZ62" s="763">
        <f>'Detailed Budget'!OHL72</f>
        <v>0</v>
      </c>
      <c r="OHA62" s="763">
        <f>'Detailed Budget'!OHM72</f>
        <v>0</v>
      </c>
      <c r="OHB62" s="763">
        <f>'Detailed Budget'!OHN72</f>
        <v>0</v>
      </c>
      <c r="OHC62" s="763">
        <f>'Detailed Budget'!OHO72</f>
        <v>0</v>
      </c>
      <c r="OHD62" s="763">
        <f>'Detailed Budget'!OHP72</f>
        <v>0</v>
      </c>
      <c r="OHE62" s="763">
        <f>'Detailed Budget'!OHQ72</f>
        <v>0</v>
      </c>
      <c r="OHF62" s="763">
        <f>'Detailed Budget'!OHR72</f>
        <v>0</v>
      </c>
      <c r="OHG62" s="763">
        <f>'Detailed Budget'!OHS72</f>
        <v>0</v>
      </c>
      <c r="OHH62" s="763">
        <f>'Detailed Budget'!OHT72</f>
        <v>0</v>
      </c>
      <c r="OHI62" s="763">
        <f>'Detailed Budget'!OHU72</f>
        <v>0</v>
      </c>
      <c r="OHJ62" s="763">
        <f>'Detailed Budget'!OHV72</f>
        <v>0</v>
      </c>
      <c r="OHK62" s="763">
        <f>'Detailed Budget'!OHW72</f>
        <v>0</v>
      </c>
      <c r="OHL62" s="763">
        <f>'Detailed Budget'!OHX72</f>
        <v>0</v>
      </c>
      <c r="OHM62" s="763">
        <f>'Detailed Budget'!OHY72</f>
        <v>0</v>
      </c>
      <c r="OHN62" s="763">
        <f>'Detailed Budget'!OHZ72</f>
        <v>0</v>
      </c>
      <c r="OHO62" s="763">
        <f>'Detailed Budget'!OIA72</f>
        <v>0</v>
      </c>
      <c r="OHP62" s="763">
        <f>'Detailed Budget'!OIB72</f>
        <v>0</v>
      </c>
      <c r="OHQ62" s="763">
        <f>'Detailed Budget'!OIC72</f>
        <v>0</v>
      </c>
      <c r="OHR62" s="763">
        <f>'Detailed Budget'!OID72</f>
        <v>0</v>
      </c>
      <c r="OHS62" s="763">
        <f>'Detailed Budget'!OIE72</f>
        <v>0</v>
      </c>
      <c r="OHT62" s="763">
        <f>'Detailed Budget'!OIF72</f>
        <v>0</v>
      </c>
      <c r="OHU62" s="763">
        <f>'Detailed Budget'!OIG72</f>
        <v>0</v>
      </c>
      <c r="OHV62" s="763">
        <f>'Detailed Budget'!OIH72</f>
        <v>0</v>
      </c>
      <c r="OHW62" s="763">
        <f>'Detailed Budget'!OII72</f>
        <v>0</v>
      </c>
      <c r="OHX62" s="763">
        <f>'Detailed Budget'!OIJ72</f>
        <v>0</v>
      </c>
      <c r="OHY62" s="763">
        <f>'Detailed Budget'!OIK72</f>
        <v>0</v>
      </c>
      <c r="OHZ62" s="763">
        <f>'Detailed Budget'!OIL72</f>
        <v>0</v>
      </c>
      <c r="OIA62" s="763">
        <f>'Detailed Budget'!OIM72</f>
        <v>0</v>
      </c>
      <c r="OIB62" s="763">
        <f>'Detailed Budget'!OIN72</f>
        <v>0</v>
      </c>
      <c r="OIC62" s="763">
        <f>'Detailed Budget'!OIO72</f>
        <v>0</v>
      </c>
      <c r="OID62" s="763">
        <f>'Detailed Budget'!OIP72</f>
        <v>0</v>
      </c>
      <c r="OIE62" s="763">
        <f>'Detailed Budget'!OIQ72</f>
        <v>0</v>
      </c>
      <c r="OIF62" s="763">
        <f>'Detailed Budget'!OIR72</f>
        <v>0</v>
      </c>
      <c r="OIG62" s="763">
        <f>'Detailed Budget'!OIS72</f>
        <v>0</v>
      </c>
      <c r="OIH62" s="763">
        <f>'Detailed Budget'!OIT72</f>
        <v>0</v>
      </c>
      <c r="OII62" s="763">
        <f>'Detailed Budget'!OIU72</f>
        <v>0</v>
      </c>
      <c r="OIJ62" s="763">
        <f>'Detailed Budget'!OIV72</f>
        <v>0</v>
      </c>
      <c r="OIK62" s="763">
        <f>'Detailed Budget'!OIW72</f>
        <v>0</v>
      </c>
      <c r="OIL62" s="763">
        <f>'Detailed Budget'!OIX72</f>
        <v>0</v>
      </c>
      <c r="OIM62" s="763">
        <f>'Detailed Budget'!OIY72</f>
        <v>0</v>
      </c>
      <c r="OIN62" s="763">
        <f>'Detailed Budget'!OIZ72</f>
        <v>0</v>
      </c>
      <c r="OIO62" s="763">
        <f>'Detailed Budget'!OJA72</f>
        <v>0</v>
      </c>
      <c r="OIP62" s="763">
        <f>'Detailed Budget'!OJB72</f>
        <v>0</v>
      </c>
      <c r="OIQ62" s="763">
        <f>'Detailed Budget'!OJC72</f>
        <v>0</v>
      </c>
      <c r="OIR62" s="763">
        <f>'Detailed Budget'!OJD72</f>
        <v>0</v>
      </c>
      <c r="OIS62" s="763">
        <f>'Detailed Budget'!OJE72</f>
        <v>0</v>
      </c>
      <c r="OIT62" s="763">
        <f>'Detailed Budget'!OJF72</f>
        <v>0</v>
      </c>
      <c r="OIU62" s="763">
        <f>'Detailed Budget'!OJG72</f>
        <v>0</v>
      </c>
      <c r="OIV62" s="763">
        <f>'Detailed Budget'!OJH72</f>
        <v>0</v>
      </c>
      <c r="OIW62" s="763">
        <f>'Detailed Budget'!OJI72</f>
        <v>0</v>
      </c>
      <c r="OIX62" s="763">
        <f>'Detailed Budget'!OJJ72</f>
        <v>0</v>
      </c>
      <c r="OIY62" s="763">
        <f>'Detailed Budget'!OJK72</f>
        <v>0</v>
      </c>
      <c r="OIZ62" s="763">
        <f>'Detailed Budget'!OJL72</f>
        <v>0</v>
      </c>
      <c r="OJA62" s="763">
        <f>'Detailed Budget'!OJM72</f>
        <v>0</v>
      </c>
      <c r="OJB62" s="763">
        <f>'Detailed Budget'!OJN72</f>
        <v>0</v>
      </c>
      <c r="OJC62" s="763">
        <f>'Detailed Budget'!OJO72</f>
        <v>0</v>
      </c>
      <c r="OJD62" s="763">
        <f>'Detailed Budget'!OJP72</f>
        <v>0</v>
      </c>
      <c r="OJE62" s="763">
        <f>'Detailed Budget'!OJQ72</f>
        <v>0</v>
      </c>
      <c r="OJF62" s="763">
        <f>'Detailed Budget'!OJR72</f>
        <v>0</v>
      </c>
      <c r="OJG62" s="763">
        <f>'Detailed Budget'!OJS72</f>
        <v>0</v>
      </c>
      <c r="OJH62" s="763">
        <f>'Detailed Budget'!OJT72</f>
        <v>0</v>
      </c>
      <c r="OJI62" s="763">
        <f>'Detailed Budget'!OJU72</f>
        <v>0</v>
      </c>
      <c r="OJJ62" s="763">
        <f>'Detailed Budget'!OJV72</f>
        <v>0</v>
      </c>
      <c r="OJK62" s="763">
        <f>'Detailed Budget'!OJW72</f>
        <v>0</v>
      </c>
      <c r="OJL62" s="763">
        <f>'Detailed Budget'!OJX72</f>
        <v>0</v>
      </c>
      <c r="OJM62" s="763">
        <f>'Detailed Budget'!OJY72</f>
        <v>0</v>
      </c>
      <c r="OJN62" s="763">
        <f>'Detailed Budget'!OJZ72</f>
        <v>0</v>
      </c>
      <c r="OJO62" s="763">
        <f>'Detailed Budget'!OKA72</f>
        <v>0</v>
      </c>
      <c r="OJP62" s="763">
        <f>'Detailed Budget'!OKB72</f>
        <v>0</v>
      </c>
      <c r="OJQ62" s="763">
        <f>'Detailed Budget'!OKC72</f>
        <v>0</v>
      </c>
      <c r="OJR62" s="763">
        <f>'Detailed Budget'!OKD72</f>
        <v>0</v>
      </c>
      <c r="OJS62" s="763">
        <f>'Detailed Budget'!OKE72</f>
        <v>0</v>
      </c>
      <c r="OJT62" s="763">
        <f>'Detailed Budget'!OKF72</f>
        <v>0</v>
      </c>
      <c r="OJU62" s="763">
        <f>'Detailed Budget'!OKG72</f>
        <v>0</v>
      </c>
      <c r="OJV62" s="763">
        <f>'Detailed Budget'!OKH72</f>
        <v>0</v>
      </c>
      <c r="OJW62" s="763">
        <f>'Detailed Budget'!OKI72</f>
        <v>0</v>
      </c>
      <c r="OJX62" s="763">
        <f>'Detailed Budget'!OKJ72</f>
        <v>0</v>
      </c>
      <c r="OJY62" s="763">
        <f>'Detailed Budget'!OKK72</f>
        <v>0</v>
      </c>
      <c r="OJZ62" s="763">
        <f>'Detailed Budget'!OKL72</f>
        <v>0</v>
      </c>
      <c r="OKA62" s="763">
        <f>'Detailed Budget'!OKM72</f>
        <v>0</v>
      </c>
      <c r="OKB62" s="763">
        <f>'Detailed Budget'!OKN72</f>
        <v>0</v>
      </c>
      <c r="OKC62" s="763">
        <f>'Detailed Budget'!OKO72</f>
        <v>0</v>
      </c>
      <c r="OKD62" s="763">
        <f>'Detailed Budget'!OKP72</f>
        <v>0</v>
      </c>
      <c r="OKE62" s="763">
        <f>'Detailed Budget'!OKQ72</f>
        <v>0</v>
      </c>
      <c r="OKF62" s="763">
        <f>'Detailed Budget'!OKR72</f>
        <v>0</v>
      </c>
      <c r="OKG62" s="763">
        <f>'Detailed Budget'!OKS72</f>
        <v>0</v>
      </c>
      <c r="OKH62" s="763">
        <f>'Detailed Budget'!OKT72</f>
        <v>0</v>
      </c>
      <c r="OKI62" s="763">
        <f>'Detailed Budget'!OKU72</f>
        <v>0</v>
      </c>
      <c r="OKJ62" s="763">
        <f>'Detailed Budget'!OKV72</f>
        <v>0</v>
      </c>
      <c r="OKK62" s="763">
        <f>'Detailed Budget'!OKW72</f>
        <v>0</v>
      </c>
      <c r="OKL62" s="763">
        <f>'Detailed Budget'!OKX72</f>
        <v>0</v>
      </c>
      <c r="OKM62" s="763">
        <f>'Detailed Budget'!OKY72</f>
        <v>0</v>
      </c>
      <c r="OKN62" s="763">
        <f>'Detailed Budget'!OKZ72</f>
        <v>0</v>
      </c>
      <c r="OKO62" s="763">
        <f>'Detailed Budget'!OLA72</f>
        <v>0</v>
      </c>
      <c r="OKP62" s="763">
        <f>'Detailed Budget'!OLB72</f>
        <v>0</v>
      </c>
      <c r="OKQ62" s="763">
        <f>'Detailed Budget'!OLC72</f>
        <v>0</v>
      </c>
      <c r="OKR62" s="763">
        <f>'Detailed Budget'!OLD72</f>
        <v>0</v>
      </c>
      <c r="OKS62" s="763">
        <f>'Detailed Budget'!OLE72</f>
        <v>0</v>
      </c>
      <c r="OKT62" s="763">
        <f>'Detailed Budget'!OLF72</f>
        <v>0</v>
      </c>
      <c r="OKU62" s="763">
        <f>'Detailed Budget'!OLG72</f>
        <v>0</v>
      </c>
      <c r="OKV62" s="763">
        <f>'Detailed Budget'!OLH72</f>
        <v>0</v>
      </c>
      <c r="OKW62" s="763">
        <f>'Detailed Budget'!OLI72</f>
        <v>0</v>
      </c>
      <c r="OKX62" s="763">
        <f>'Detailed Budget'!OLJ72</f>
        <v>0</v>
      </c>
      <c r="OKY62" s="763">
        <f>'Detailed Budget'!OLK72</f>
        <v>0</v>
      </c>
      <c r="OKZ62" s="763">
        <f>'Detailed Budget'!OLL72</f>
        <v>0</v>
      </c>
      <c r="OLA62" s="763">
        <f>'Detailed Budget'!OLM72</f>
        <v>0</v>
      </c>
      <c r="OLB62" s="763">
        <f>'Detailed Budget'!OLN72</f>
        <v>0</v>
      </c>
      <c r="OLC62" s="763">
        <f>'Detailed Budget'!OLO72</f>
        <v>0</v>
      </c>
      <c r="OLD62" s="763">
        <f>'Detailed Budget'!OLP72</f>
        <v>0</v>
      </c>
      <c r="OLE62" s="763">
        <f>'Detailed Budget'!OLQ72</f>
        <v>0</v>
      </c>
      <c r="OLF62" s="763">
        <f>'Detailed Budget'!OLR72</f>
        <v>0</v>
      </c>
      <c r="OLG62" s="763">
        <f>'Detailed Budget'!OLS72</f>
        <v>0</v>
      </c>
      <c r="OLH62" s="763">
        <f>'Detailed Budget'!OLT72</f>
        <v>0</v>
      </c>
      <c r="OLI62" s="763">
        <f>'Detailed Budget'!OLU72</f>
        <v>0</v>
      </c>
      <c r="OLJ62" s="763">
        <f>'Detailed Budget'!OLV72</f>
        <v>0</v>
      </c>
      <c r="OLK62" s="763">
        <f>'Detailed Budget'!OLW72</f>
        <v>0</v>
      </c>
      <c r="OLL62" s="763">
        <f>'Detailed Budget'!OLX72</f>
        <v>0</v>
      </c>
      <c r="OLM62" s="763">
        <f>'Detailed Budget'!OLY72</f>
        <v>0</v>
      </c>
      <c r="OLN62" s="763">
        <f>'Detailed Budget'!OLZ72</f>
        <v>0</v>
      </c>
      <c r="OLO62" s="763">
        <f>'Detailed Budget'!OMA72</f>
        <v>0</v>
      </c>
      <c r="OLP62" s="763">
        <f>'Detailed Budget'!OMB72</f>
        <v>0</v>
      </c>
      <c r="OLQ62" s="763">
        <f>'Detailed Budget'!OMC72</f>
        <v>0</v>
      </c>
      <c r="OLR62" s="763">
        <f>'Detailed Budget'!OMD72</f>
        <v>0</v>
      </c>
      <c r="OLS62" s="763">
        <f>'Detailed Budget'!OME72</f>
        <v>0</v>
      </c>
      <c r="OLT62" s="763">
        <f>'Detailed Budget'!OMF72</f>
        <v>0</v>
      </c>
      <c r="OLU62" s="763">
        <f>'Detailed Budget'!OMG72</f>
        <v>0</v>
      </c>
      <c r="OLV62" s="763">
        <f>'Detailed Budget'!OMH72</f>
        <v>0</v>
      </c>
      <c r="OLW62" s="763">
        <f>'Detailed Budget'!OMI72</f>
        <v>0</v>
      </c>
      <c r="OLX62" s="763">
        <f>'Detailed Budget'!OMJ72</f>
        <v>0</v>
      </c>
      <c r="OLY62" s="763">
        <f>'Detailed Budget'!OMK72</f>
        <v>0</v>
      </c>
      <c r="OLZ62" s="763">
        <f>'Detailed Budget'!OML72</f>
        <v>0</v>
      </c>
      <c r="OMA62" s="763">
        <f>'Detailed Budget'!OMM72</f>
        <v>0</v>
      </c>
      <c r="OMB62" s="763">
        <f>'Detailed Budget'!OMN72</f>
        <v>0</v>
      </c>
      <c r="OMC62" s="763">
        <f>'Detailed Budget'!OMO72</f>
        <v>0</v>
      </c>
      <c r="OMD62" s="763">
        <f>'Detailed Budget'!OMP72</f>
        <v>0</v>
      </c>
      <c r="OME62" s="763">
        <f>'Detailed Budget'!OMQ72</f>
        <v>0</v>
      </c>
      <c r="OMF62" s="763">
        <f>'Detailed Budget'!OMR72</f>
        <v>0</v>
      </c>
      <c r="OMG62" s="763">
        <f>'Detailed Budget'!OMS72</f>
        <v>0</v>
      </c>
      <c r="OMH62" s="763">
        <f>'Detailed Budget'!OMT72</f>
        <v>0</v>
      </c>
      <c r="OMI62" s="763">
        <f>'Detailed Budget'!OMU72</f>
        <v>0</v>
      </c>
      <c r="OMJ62" s="763">
        <f>'Detailed Budget'!OMV72</f>
        <v>0</v>
      </c>
      <c r="OMK62" s="763">
        <f>'Detailed Budget'!OMW72</f>
        <v>0</v>
      </c>
      <c r="OML62" s="763">
        <f>'Detailed Budget'!OMX72</f>
        <v>0</v>
      </c>
      <c r="OMM62" s="763">
        <f>'Detailed Budget'!OMY72</f>
        <v>0</v>
      </c>
      <c r="OMN62" s="763">
        <f>'Detailed Budget'!OMZ72</f>
        <v>0</v>
      </c>
      <c r="OMO62" s="763">
        <f>'Detailed Budget'!ONA72</f>
        <v>0</v>
      </c>
      <c r="OMP62" s="763">
        <f>'Detailed Budget'!ONB72</f>
        <v>0</v>
      </c>
      <c r="OMQ62" s="763">
        <f>'Detailed Budget'!ONC72</f>
        <v>0</v>
      </c>
      <c r="OMR62" s="763">
        <f>'Detailed Budget'!OND72</f>
        <v>0</v>
      </c>
      <c r="OMS62" s="763">
        <f>'Detailed Budget'!ONE72</f>
        <v>0</v>
      </c>
      <c r="OMT62" s="763">
        <f>'Detailed Budget'!ONF72</f>
        <v>0</v>
      </c>
      <c r="OMU62" s="763">
        <f>'Detailed Budget'!ONG72</f>
        <v>0</v>
      </c>
      <c r="OMV62" s="763">
        <f>'Detailed Budget'!ONH72</f>
        <v>0</v>
      </c>
      <c r="OMW62" s="763">
        <f>'Detailed Budget'!ONI72</f>
        <v>0</v>
      </c>
      <c r="OMX62" s="763">
        <f>'Detailed Budget'!ONJ72</f>
        <v>0</v>
      </c>
      <c r="OMY62" s="763">
        <f>'Detailed Budget'!ONK72</f>
        <v>0</v>
      </c>
      <c r="OMZ62" s="763">
        <f>'Detailed Budget'!ONL72</f>
        <v>0</v>
      </c>
      <c r="ONA62" s="763">
        <f>'Detailed Budget'!ONM72</f>
        <v>0</v>
      </c>
      <c r="ONB62" s="763">
        <f>'Detailed Budget'!ONN72</f>
        <v>0</v>
      </c>
      <c r="ONC62" s="763">
        <f>'Detailed Budget'!ONO72</f>
        <v>0</v>
      </c>
      <c r="OND62" s="763">
        <f>'Detailed Budget'!ONP72</f>
        <v>0</v>
      </c>
      <c r="ONE62" s="763">
        <f>'Detailed Budget'!ONQ72</f>
        <v>0</v>
      </c>
      <c r="ONF62" s="763">
        <f>'Detailed Budget'!ONR72</f>
        <v>0</v>
      </c>
      <c r="ONG62" s="763">
        <f>'Detailed Budget'!ONS72</f>
        <v>0</v>
      </c>
      <c r="ONH62" s="763">
        <f>'Detailed Budget'!ONT72</f>
        <v>0</v>
      </c>
      <c r="ONI62" s="763">
        <f>'Detailed Budget'!ONU72</f>
        <v>0</v>
      </c>
      <c r="ONJ62" s="763">
        <f>'Detailed Budget'!ONV72</f>
        <v>0</v>
      </c>
      <c r="ONK62" s="763">
        <f>'Detailed Budget'!ONW72</f>
        <v>0</v>
      </c>
      <c r="ONL62" s="763">
        <f>'Detailed Budget'!ONX72</f>
        <v>0</v>
      </c>
      <c r="ONM62" s="763">
        <f>'Detailed Budget'!ONY72</f>
        <v>0</v>
      </c>
      <c r="ONN62" s="763">
        <f>'Detailed Budget'!ONZ72</f>
        <v>0</v>
      </c>
      <c r="ONO62" s="763">
        <f>'Detailed Budget'!OOA72</f>
        <v>0</v>
      </c>
      <c r="ONP62" s="763">
        <f>'Detailed Budget'!OOB72</f>
        <v>0</v>
      </c>
      <c r="ONQ62" s="763">
        <f>'Detailed Budget'!OOC72</f>
        <v>0</v>
      </c>
      <c r="ONR62" s="763">
        <f>'Detailed Budget'!OOD72</f>
        <v>0</v>
      </c>
      <c r="ONS62" s="763">
        <f>'Detailed Budget'!OOE72</f>
        <v>0</v>
      </c>
      <c r="ONT62" s="763">
        <f>'Detailed Budget'!OOF72</f>
        <v>0</v>
      </c>
      <c r="ONU62" s="763">
        <f>'Detailed Budget'!OOG72</f>
        <v>0</v>
      </c>
      <c r="ONV62" s="763">
        <f>'Detailed Budget'!OOH72</f>
        <v>0</v>
      </c>
      <c r="ONW62" s="763">
        <f>'Detailed Budget'!OOI72</f>
        <v>0</v>
      </c>
      <c r="ONX62" s="763">
        <f>'Detailed Budget'!OOJ72</f>
        <v>0</v>
      </c>
      <c r="ONY62" s="763">
        <f>'Detailed Budget'!OOK72</f>
        <v>0</v>
      </c>
      <c r="ONZ62" s="763">
        <f>'Detailed Budget'!OOL72</f>
        <v>0</v>
      </c>
      <c r="OOA62" s="763">
        <f>'Detailed Budget'!OOM72</f>
        <v>0</v>
      </c>
      <c r="OOB62" s="763">
        <f>'Detailed Budget'!OON72</f>
        <v>0</v>
      </c>
      <c r="OOC62" s="763">
        <f>'Detailed Budget'!OOO72</f>
        <v>0</v>
      </c>
      <c r="OOD62" s="763">
        <f>'Detailed Budget'!OOP72</f>
        <v>0</v>
      </c>
      <c r="OOE62" s="763">
        <f>'Detailed Budget'!OOQ72</f>
        <v>0</v>
      </c>
      <c r="OOF62" s="763">
        <f>'Detailed Budget'!OOR72</f>
        <v>0</v>
      </c>
      <c r="OOG62" s="763">
        <f>'Detailed Budget'!OOS72</f>
        <v>0</v>
      </c>
      <c r="OOH62" s="763">
        <f>'Detailed Budget'!OOT72</f>
        <v>0</v>
      </c>
      <c r="OOI62" s="763">
        <f>'Detailed Budget'!OOU72</f>
        <v>0</v>
      </c>
      <c r="OOJ62" s="763">
        <f>'Detailed Budget'!OOV72</f>
        <v>0</v>
      </c>
      <c r="OOK62" s="763">
        <f>'Detailed Budget'!OOW72</f>
        <v>0</v>
      </c>
      <c r="OOL62" s="763">
        <f>'Detailed Budget'!OOX72</f>
        <v>0</v>
      </c>
      <c r="OOM62" s="763">
        <f>'Detailed Budget'!OOY72</f>
        <v>0</v>
      </c>
      <c r="OON62" s="763">
        <f>'Detailed Budget'!OOZ72</f>
        <v>0</v>
      </c>
      <c r="OOO62" s="763">
        <f>'Detailed Budget'!OPA72</f>
        <v>0</v>
      </c>
      <c r="OOP62" s="763">
        <f>'Detailed Budget'!OPB72</f>
        <v>0</v>
      </c>
      <c r="OOQ62" s="763">
        <f>'Detailed Budget'!OPC72</f>
        <v>0</v>
      </c>
      <c r="OOR62" s="763">
        <f>'Detailed Budget'!OPD72</f>
        <v>0</v>
      </c>
      <c r="OOS62" s="763">
        <f>'Detailed Budget'!OPE72</f>
        <v>0</v>
      </c>
      <c r="OOT62" s="763">
        <f>'Detailed Budget'!OPF72</f>
        <v>0</v>
      </c>
      <c r="OOU62" s="763">
        <f>'Detailed Budget'!OPG72</f>
        <v>0</v>
      </c>
      <c r="OOV62" s="763">
        <f>'Detailed Budget'!OPH72</f>
        <v>0</v>
      </c>
      <c r="OOW62" s="763">
        <f>'Detailed Budget'!OPI72</f>
        <v>0</v>
      </c>
      <c r="OOX62" s="763">
        <f>'Detailed Budget'!OPJ72</f>
        <v>0</v>
      </c>
      <c r="OOY62" s="763">
        <f>'Detailed Budget'!OPK72</f>
        <v>0</v>
      </c>
      <c r="OOZ62" s="763">
        <f>'Detailed Budget'!OPL72</f>
        <v>0</v>
      </c>
      <c r="OPA62" s="763">
        <f>'Detailed Budget'!OPM72</f>
        <v>0</v>
      </c>
      <c r="OPB62" s="763">
        <f>'Detailed Budget'!OPN72</f>
        <v>0</v>
      </c>
      <c r="OPC62" s="763">
        <f>'Detailed Budget'!OPO72</f>
        <v>0</v>
      </c>
      <c r="OPD62" s="763">
        <f>'Detailed Budget'!OPP72</f>
        <v>0</v>
      </c>
      <c r="OPE62" s="763">
        <f>'Detailed Budget'!OPQ72</f>
        <v>0</v>
      </c>
      <c r="OPF62" s="763">
        <f>'Detailed Budget'!OPR72</f>
        <v>0</v>
      </c>
      <c r="OPG62" s="763">
        <f>'Detailed Budget'!OPS72</f>
        <v>0</v>
      </c>
      <c r="OPH62" s="763">
        <f>'Detailed Budget'!OPT72</f>
        <v>0</v>
      </c>
      <c r="OPI62" s="763">
        <f>'Detailed Budget'!OPU72</f>
        <v>0</v>
      </c>
      <c r="OPJ62" s="763">
        <f>'Detailed Budget'!OPV72</f>
        <v>0</v>
      </c>
      <c r="OPK62" s="763">
        <f>'Detailed Budget'!OPW72</f>
        <v>0</v>
      </c>
      <c r="OPL62" s="763">
        <f>'Detailed Budget'!OPX72</f>
        <v>0</v>
      </c>
      <c r="OPM62" s="763">
        <f>'Detailed Budget'!OPY72</f>
        <v>0</v>
      </c>
      <c r="OPN62" s="763">
        <f>'Detailed Budget'!OPZ72</f>
        <v>0</v>
      </c>
      <c r="OPO62" s="763">
        <f>'Detailed Budget'!OQA72</f>
        <v>0</v>
      </c>
      <c r="OPP62" s="763">
        <f>'Detailed Budget'!OQB72</f>
        <v>0</v>
      </c>
      <c r="OPQ62" s="763">
        <f>'Detailed Budget'!OQC72</f>
        <v>0</v>
      </c>
      <c r="OPR62" s="763">
        <f>'Detailed Budget'!OQD72</f>
        <v>0</v>
      </c>
      <c r="OPS62" s="763">
        <f>'Detailed Budget'!OQE72</f>
        <v>0</v>
      </c>
      <c r="OPT62" s="763">
        <f>'Detailed Budget'!OQF72</f>
        <v>0</v>
      </c>
      <c r="OPU62" s="763">
        <f>'Detailed Budget'!OQG72</f>
        <v>0</v>
      </c>
      <c r="OPV62" s="763">
        <f>'Detailed Budget'!OQH72</f>
        <v>0</v>
      </c>
      <c r="OPW62" s="763">
        <f>'Detailed Budget'!OQI72</f>
        <v>0</v>
      </c>
      <c r="OPX62" s="763">
        <f>'Detailed Budget'!OQJ72</f>
        <v>0</v>
      </c>
      <c r="OPY62" s="763">
        <f>'Detailed Budget'!OQK72</f>
        <v>0</v>
      </c>
      <c r="OPZ62" s="763">
        <f>'Detailed Budget'!OQL72</f>
        <v>0</v>
      </c>
      <c r="OQA62" s="763">
        <f>'Detailed Budget'!OQM72</f>
        <v>0</v>
      </c>
      <c r="OQB62" s="763">
        <f>'Detailed Budget'!OQN72</f>
        <v>0</v>
      </c>
      <c r="OQC62" s="763">
        <f>'Detailed Budget'!OQO72</f>
        <v>0</v>
      </c>
      <c r="OQD62" s="763">
        <f>'Detailed Budget'!OQP72</f>
        <v>0</v>
      </c>
      <c r="OQE62" s="763">
        <f>'Detailed Budget'!OQQ72</f>
        <v>0</v>
      </c>
      <c r="OQF62" s="763">
        <f>'Detailed Budget'!OQR72</f>
        <v>0</v>
      </c>
      <c r="OQG62" s="763">
        <f>'Detailed Budget'!OQS72</f>
        <v>0</v>
      </c>
      <c r="OQH62" s="763">
        <f>'Detailed Budget'!OQT72</f>
        <v>0</v>
      </c>
      <c r="OQI62" s="763">
        <f>'Detailed Budget'!OQU72</f>
        <v>0</v>
      </c>
      <c r="OQJ62" s="763">
        <f>'Detailed Budget'!OQV72</f>
        <v>0</v>
      </c>
      <c r="OQK62" s="763">
        <f>'Detailed Budget'!OQW72</f>
        <v>0</v>
      </c>
      <c r="OQL62" s="763">
        <f>'Detailed Budget'!OQX72</f>
        <v>0</v>
      </c>
      <c r="OQM62" s="763">
        <f>'Detailed Budget'!OQY72</f>
        <v>0</v>
      </c>
      <c r="OQN62" s="763">
        <f>'Detailed Budget'!OQZ72</f>
        <v>0</v>
      </c>
      <c r="OQO62" s="763">
        <f>'Detailed Budget'!ORA72</f>
        <v>0</v>
      </c>
      <c r="OQP62" s="763">
        <f>'Detailed Budget'!ORB72</f>
        <v>0</v>
      </c>
      <c r="OQQ62" s="763">
        <f>'Detailed Budget'!ORC72</f>
        <v>0</v>
      </c>
      <c r="OQR62" s="763">
        <f>'Detailed Budget'!ORD72</f>
        <v>0</v>
      </c>
      <c r="OQS62" s="763">
        <f>'Detailed Budget'!ORE72</f>
        <v>0</v>
      </c>
      <c r="OQT62" s="763">
        <f>'Detailed Budget'!ORF72</f>
        <v>0</v>
      </c>
      <c r="OQU62" s="763">
        <f>'Detailed Budget'!ORG72</f>
        <v>0</v>
      </c>
      <c r="OQV62" s="763">
        <f>'Detailed Budget'!ORH72</f>
        <v>0</v>
      </c>
      <c r="OQW62" s="763">
        <f>'Detailed Budget'!ORI72</f>
        <v>0</v>
      </c>
      <c r="OQX62" s="763">
        <f>'Detailed Budget'!ORJ72</f>
        <v>0</v>
      </c>
      <c r="OQY62" s="763">
        <f>'Detailed Budget'!ORK72</f>
        <v>0</v>
      </c>
      <c r="OQZ62" s="763">
        <f>'Detailed Budget'!ORL72</f>
        <v>0</v>
      </c>
      <c r="ORA62" s="763">
        <f>'Detailed Budget'!ORM72</f>
        <v>0</v>
      </c>
      <c r="ORB62" s="763">
        <f>'Detailed Budget'!ORN72</f>
        <v>0</v>
      </c>
      <c r="ORC62" s="763">
        <f>'Detailed Budget'!ORO72</f>
        <v>0</v>
      </c>
      <c r="ORD62" s="763">
        <f>'Detailed Budget'!ORP72</f>
        <v>0</v>
      </c>
      <c r="ORE62" s="763">
        <f>'Detailed Budget'!ORQ72</f>
        <v>0</v>
      </c>
      <c r="ORF62" s="763">
        <f>'Detailed Budget'!ORR72</f>
        <v>0</v>
      </c>
      <c r="ORG62" s="763">
        <f>'Detailed Budget'!ORS72</f>
        <v>0</v>
      </c>
      <c r="ORH62" s="763">
        <f>'Detailed Budget'!ORT72</f>
        <v>0</v>
      </c>
      <c r="ORI62" s="763">
        <f>'Detailed Budget'!ORU72</f>
        <v>0</v>
      </c>
      <c r="ORJ62" s="763">
        <f>'Detailed Budget'!ORV72</f>
        <v>0</v>
      </c>
      <c r="ORK62" s="763">
        <f>'Detailed Budget'!ORW72</f>
        <v>0</v>
      </c>
      <c r="ORL62" s="763">
        <f>'Detailed Budget'!ORX72</f>
        <v>0</v>
      </c>
      <c r="ORM62" s="763">
        <f>'Detailed Budget'!ORY72</f>
        <v>0</v>
      </c>
      <c r="ORN62" s="763">
        <f>'Detailed Budget'!ORZ72</f>
        <v>0</v>
      </c>
      <c r="ORO62" s="763">
        <f>'Detailed Budget'!OSA72</f>
        <v>0</v>
      </c>
      <c r="ORP62" s="763">
        <f>'Detailed Budget'!OSB72</f>
        <v>0</v>
      </c>
      <c r="ORQ62" s="763">
        <f>'Detailed Budget'!OSC72</f>
        <v>0</v>
      </c>
      <c r="ORR62" s="763">
        <f>'Detailed Budget'!OSD72</f>
        <v>0</v>
      </c>
      <c r="ORS62" s="763">
        <f>'Detailed Budget'!OSE72</f>
        <v>0</v>
      </c>
      <c r="ORT62" s="763">
        <f>'Detailed Budget'!OSF72</f>
        <v>0</v>
      </c>
      <c r="ORU62" s="763">
        <f>'Detailed Budget'!OSG72</f>
        <v>0</v>
      </c>
      <c r="ORV62" s="763">
        <f>'Detailed Budget'!OSH72</f>
        <v>0</v>
      </c>
      <c r="ORW62" s="763">
        <f>'Detailed Budget'!OSI72</f>
        <v>0</v>
      </c>
      <c r="ORX62" s="763">
        <f>'Detailed Budget'!OSJ72</f>
        <v>0</v>
      </c>
      <c r="ORY62" s="763">
        <f>'Detailed Budget'!OSK72</f>
        <v>0</v>
      </c>
      <c r="ORZ62" s="763">
        <f>'Detailed Budget'!OSL72</f>
        <v>0</v>
      </c>
      <c r="OSA62" s="763">
        <f>'Detailed Budget'!OSM72</f>
        <v>0</v>
      </c>
      <c r="OSB62" s="763">
        <f>'Detailed Budget'!OSN72</f>
        <v>0</v>
      </c>
      <c r="OSC62" s="763">
        <f>'Detailed Budget'!OSO72</f>
        <v>0</v>
      </c>
      <c r="OSD62" s="763">
        <f>'Detailed Budget'!OSP72</f>
        <v>0</v>
      </c>
      <c r="OSE62" s="763">
        <f>'Detailed Budget'!OSQ72</f>
        <v>0</v>
      </c>
      <c r="OSF62" s="763">
        <f>'Detailed Budget'!OSR72</f>
        <v>0</v>
      </c>
      <c r="OSG62" s="763">
        <f>'Detailed Budget'!OSS72</f>
        <v>0</v>
      </c>
      <c r="OSH62" s="763">
        <f>'Detailed Budget'!OST72</f>
        <v>0</v>
      </c>
      <c r="OSI62" s="763">
        <f>'Detailed Budget'!OSU72</f>
        <v>0</v>
      </c>
      <c r="OSJ62" s="763">
        <f>'Detailed Budget'!OSV72</f>
        <v>0</v>
      </c>
      <c r="OSK62" s="763">
        <f>'Detailed Budget'!OSW72</f>
        <v>0</v>
      </c>
      <c r="OSL62" s="763">
        <f>'Detailed Budget'!OSX72</f>
        <v>0</v>
      </c>
      <c r="OSM62" s="763">
        <f>'Detailed Budget'!OSY72</f>
        <v>0</v>
      </c>
      <c r="OSN62" s="763">
        <f>'Detailed Budget'!OSZ72</f>
        <v>0</v>
      </c>
      <c r="OSO62" s="763">
        <f>'Detailed Budget'!OTA72</f>
        <v>0</v>
      </c>
      <c r="OSP62" s="763">
        <f>'Detailed Budget'!OTB72</f>
        <v>0</v>
      </c>
      <c r="OSQ62" s="763">
        <f>'Detailed Budget'!OTC72</f>
        <v>0</v>
      </c>
      <c r="OSR62" s="763">
        <f>'Detailed Budget'!OTD72</f>
        <v>0</v>
      </c>
      <c r="OSS62" s="763">
        <f>'Detailed Budget'!OTE72</f>
        <v>0</v>
      </c>
      <c r="OST62" s="763">
        <f>'Detailed Budget'!OTF72</f>
        <v>0</v>
      </c>
      <c r="OSU62" s="763">
        <f>'Detailed Budget'!OTG72</f>
        <v>0</v>
      </c>
      <c r="OSV62" s="763">
        <f>'Detailed Budget'!OTH72</f>
        <v>0</v>
      </c>
      <c r="OSW62" s="763">
        <f>'Detailed Budget'!OTI72</f>
        <v>0</v>
      </c>
      <c r="OSX62" s="763">
        <f>'Detailed Budget'!OTJ72</f>
        <v>0</v>
      </c>
      <c r="OSY62" s="763">
        <f>'Detailed Budget'!OTK72</f>
        <v>0</v>
      </c>
      <c r="OSZ62" s="763">
        <f>'Detailed Budget'!OTL72</f>
        <v>0</v>
      </c>
      <c r="OTA62" s="763">
        <f>'Detailed Budget'!OTM72</f>
        <v>0</v>
      </c>
      <c r="OTB62" s="763">
        <f>'Detailed Budget'!OTN72</f>
        <v>0</v>
      </c>
      <c r="OTC62" s="763">
        <f>'Detailed Budget'!OTO72</f>
        <v>0</v>
      </c>
      <c r="OTD62" s="763">
        <f>'Detailed Budget'!OTP72</f>
        <v>0</v>
      </c>
      <c r="OTE62" s="763">
        <f>'Detailed Budget'!OTQ72</f>
        <v>0</v>
      </c>
      <c r="OTF62" s="763">
        <f>'Detailed Budget'!OTR72</f>
        <v>0</v>
      </c>
      <c r="OTG62" s="763">
        <f>'Detailed Budget'!OTS72</f>
        <v>0</v>
      </c>
      <c r="OTH62" s="763">
        <f>'Detailed Budget'!OTT72</f>
        <v>0</v>
      </c>
      <c r="OTI62" s="763">
        <f>'Detailed Budget'!OTU72</f>
        <v>0</v>
      </c>
      <c r="OTJ62" s="763">
        <f>'Detailed Budget'!OTV72</f>
        <v>0</v>
      </c>
      <c r="OTK62" s="763">
        <f>'Detailed Budget'!OTW72</f>
        <v>0</v>
      </c>
      <c r="OTL62" s="763">
        <f>'Detailed Budget'!OTX72</f>
        <v>0</v>
      </c>
      <c r="OTM62" s="763">
        <f>'Detailed Budget'!OTY72</f>
        <v>0</v>
      </c>
      <c r="OTN62" s="763">
        <f>'Detailed Budget'!OTZ72</f>
        <v>0</v>
      </c>
      <c r="OTO62" s="763">
        <f>'Detailed Budget'!OUA72</f>
        <v>0</v>
      </c>
      <c r="OTP62" s="763">
        <f>'Detailed Budget'!OUB72</f>
        <v>0</v>
      </c>
      <c r="OTQ62" s="763">
        <f>'Detailed Budget'!OUC72</f>
        <v>0</v>
      </c>
      <c r="OTR62" s="763">
        <f>'Detailed Budget'!OUD72</f>
        <v>0</v>
      </c>
      <c r="OTS62" s="763">
        <f>'Detailed Budget'!OUE72</f>
        <v>0</v>
      </c>
      <c r="OTT62" s="763">
        <f>'Detailed Budget'!OUF72</f>
        <v>0</v>
      </c>
      <c r="OTU62" s="763">
        <f>'Detailed Budget'!OUG72</f>
        <v>0</v>
      </c>
      <c r="OTV62" s="763">
        <f>'Detailed Budget'!OUH72</f>
        <v>0</v>
      </c>
      <c r="OTW62" s="763">
        <f>'Detailed Budget'!OUI72</f>
        <v>0</v>
      </c>
      <c r="OTX62" s="763">
        <f>'Detailed Budget'!OUJ72</f>
        <v>0</v>
      </c>
      <c r="OTY62" s="763">
        <f>'Detailed Budget'!OUK72</f>
        <v>0</v>
      </c>
      <c r="OTZ62" s="763">
        <f>'Detailed Budget'!OUL72</f>
        <v>0</v>
      </c>
      <c r="OUA62" s="763">
        <f>'Detailed Budget'!OUM72</f>
        <v>0</v>
      </c>
      <c r="OUB62" s="763">
        <f>'Detailed Budget'!OUN72</f>
        <v>0</v>
      </c>
      <c r="OUC62" s="763">
        <f>'Detailed Budget'!OUO72</f>
        <v>0</v>
      </c>
      <c r="OUD62" s="763">
        <f>'Detailed Budget'!OUP72</f>
        <v>0</v>
      </c>
      <c r="OUE62" s="763">
        <f>'Detailed Budget'!OUQ72</f>
        <v>0</v>
      </c>
      <c r="OUF62" s="763">
        <f>'Detailed Budget'!OUR72</f>
        <v>0</v>
      </c>
      <c r="OUG62" s="763">
        <f>'Detailed Budget'!OUS72</f>
        <v>0</v>
      </c>
      <c r="OUH62" s="763">
        <f>'Detailed Budget'!OUT72</f>
        <v>0</v>
      </c>
      <c r="OUI62" s="763">
        <f>'Detailed Budget'!OUU72</f>
        <v>0</v>
      </c>
      <c r="OUJ62" s="763">
        <f>'Detailed Budget'!OUV72</f>
        <v>0</v>
      </c>
      <c r="OUK62" s="763">
        <f>'Detailed Budget'!OUW72</f>
        <v>0</v>
      </c>
      <c r="OUL62" s="763">
        <f>'Detailed Budget'!OUX72</f>
        <v>0</v>
      </c>
      <c r="OUM62" s="763">
        <f>'Detailed Budget'!OUY72</f>
        <v>0</v>
      </c>
      <c r="OUN62" s="763">
        <f>'Detailed Budget'!OUZ72</f>
        <v>0</v>
      </c>
      <c r="OUO62" s="763">
        <f>'Detailed Budget'!OVA72</f>
        <v>0</v>
      </c>
      <c r="OUP62" s="763">
        <f>'Detailed Budget'!OVB72</f>
        <v>0</v>
      </c>
      <c r="OUQ62" s="763">
        <f>'Detailed Budget'!OVC72</f>
        <v>0</v>
      </c>
      <c r="OUR62" s="763">
        <f>'Detailed Budget'!OVD72</f>
        <v>0</v>
      </c>
      <c r="OUS62" s="763">
        <f>'Detailed Budget'!OVE72</f>
        <v>0</v>
      </c>
      <c r="OUT62" s="763">
        <f>'Detailed Budget'!OVF72</f>
        <v>0</v>
      </c>
      <c r="OUU62" s="763">
        <f>'Detailed Budget'!OVG72</f>
        <v>0</v>
      </c>
      <c r="OUV62" s="763">
        <f>'Detailed Budget'!OVH72</f>
        <v>0</v>
      </c>
      <c r="OUW62" s="763">
        <f>'Detailed Budget'!OVI72</f>
        <v>0</v>
      </c>
      <c r="OUX62" s="763">
        <f>'Detailed Budget'!OVJ72</f>
        <v>0</v>
      </c>
      <c r="OUY62" s="763">
        <f>'Detailed Budget'!OVK72</f>
        <v>0</v>
      </c>
      <c r="OUZ62" s="763">
        <f>'Detailed Budget'!OVL72</f>
        <v>0</v>
      </c>
      <c r="OVA62" s="763">
        <f>'Detailed Budget'!OVM72</f>
        <v>0</v>
      </c>
      <c r="OVB62" s="763">
        <f>'Detailed Budget'!OVN72</f>
        <v>0</v>
      </c>
      <c r="OVC62" s="763">
        <f>'Detailed Budget'!OVO72</f>
        <v>0</v>
      </c>
      <c r="OVD62" s="763">
        <f>'Detailed Budget'!OVP72</f>
        <v>0</v>
      </c>
      <c r="OVE62" s="763">
        <f>'Detailed Budget'!OVQ72</f>
        <v>0</v>
      </c>
      <c r="OVF62" s="763">
        <f>'Detailed Budget'!OVR72</f>
        <v>0</v>
      </c>
      <c r="OVG62" s="763">
        <f>'Detailed Budget'!OVS72</f>
        <v>0</v>
      </c>
      <c r="OVH62" s="763">
        <f>'Detailed Budget'!OVT72</f>
        <v>0</v>
      </c>
      <c r="OVI62" s="763">
        <f>'Detailed Budget'!OVU72</f>
        <v>0</v>
      </c>
      <c r="OVJ62" s="763">
        <f>'Detailed Budget'!OVV72</f>
        <v>0</v>
      </c>
      <c r="OVK62" s="763">
        <f>'Detailed Budget'!OVW72</f>
        <v>0</v>
      </c>
      <c r="OVL62" s="763">
        <f>'Detailed Budget'!OVX72</f>
        <v>0</v>
      </c>
      <c r="OVM62" s="763">
        <f>'Detailed Budget'!OVY72</f>
        <v>0</v>
      </c>
      <c r="OVN62" s="763">
        <f>'Detailed Budget'!OVZ72</f>
        <v>0</v>
      </c>
      <c r="OVO62" s="763">
        <f>'Detailed Budget'!OWA72</f>
        <v>0</v>
      </c>
      <c r="OVP62" s="763">
        <f>'Detailed Budget'!OWB72</f>
        <v>0</v>
      </c>
      <c r="OVQ62" s="763">
        <f>'Detailed Budget'!OWC72</f>
        <v>0</v>
      </c>
      <c r="OVR62" s="763">
        <f>'Detailed Budget'!OWD72</f>
        <v>0</v>
      </c>
      <c r="OVS62" s="763">
        <f>'Detailed Budget'!OWE72</f>
        <v>0</v>
      </c>
      <c r="OVT62" s="763">
        <f>'Detailed Budget'!OWF72</f>
        <v>0</v>
      </c>
      <c r="OVU62" s="763">
        <f>'Detailed Budget'!OWG72</f>
        <v>0</v>
      </c>
      <c r="OVV62" s="763">
        <f>'Detailed Budget'!OWH72</f>
        <v>0</v>
      </c>
      <c r="OVW62" s="763">
        <f>'Detailed Budget'!OWI72</f>
        <v>0</v>
      </c>
      <c r="OVX62" s="763">
        <f>'Detailed Budget'!OWJ72</f>
        <v>0</v>
      </c>
      <c r="OVY62" s="763">
        <f>'Detailed Budget'!OWK72</f>
        <v>0</v>
      </c>
      <c r="OVZ62" s="763">
        <f>'Detailed Budget'!OWL72</f>
        <v>0</v>
      </c>
      <c r="OWA62" s="763">
        <f>'Detailed Budget'!OWM72</f>
        <v>0</v>
      </c>
      <c r="OWB62" s="763">
        <f>'Detailed Budget'!OWN72</f>
        <v>0</v>
      </c>
      <c r="OWC62" s="763">
        <f>'Detailed Budget'!OWO72</f>
        <v>0</v>
      </c>
      <c r="OWD62" s="763">
        <f>'Detailed Budget'!OWP72</f>
        <v>0</v>
      </c>
      <c r="OWE62" s="763">
        <f>'Detailed Budget'!OWQ72</f>
        <v>0</v>
      </c>
      <c r="OWF62" s="763">
        <f>'Detailed Budget'!OWR72</f>
        <v>0</v>
      </c>
      <c r="OWG62" s="763">
        <f>'Detailed Budget'!OWS72</f>
        <v>0</v>
      </c>
      <c r="OWH62" s="763">
        <f>'Detailed Budget'!OWT72</f>
        <v>0</v>
      </c>
      <c r="OWI62" s="763">
        <f>'Detailed Budget'!OWU72</f>
        <v>0</v>
      </c>
      <c r="OWJ62" s="763">
        <f>'Detailed Budget'!OWV72</f>
        <v>0</v>
      </c>
      <c r="OWK62" s="763">
        <f>'Detailed Budget'!OWW72</f>
        <v>0</v>
      </c>
      <c r="OWL62" s="763">
        <f>'Detailed Budget'!OWX72</f>
        <v>0</v>
      </c>
      <c r="OWM62" s="763">
        <f>'Detailed Budget'!OWY72</f>
        <v>0</v>
      </c>
      <c r="OWN62" s="763">
        <f>'Detailed Budget'!OWZ72</f>
        <v>0</v>
      </c>
      <c r="OWO62" s="763">
        <f>'Detailed Budget'!OXA72</f>
        <v>0</v>
      </c>
      <c r="OWP62" s="763">
        <f>'Detailed Budget'!OXB72</f>
        <v>0</v>
      </c>
      <c r="OWQ62" s="763">
        <f>'Detailed Budget'!OXC72</f>
        <v>0</v>
      </c>
      <c r="OWR62" s="763">
        <f>'Detailed Budget'!OXD72</f>
        <v>0</v>
      </c>
      <c r="OWS62" s="763">
        <f>'Detailed Budget'!OXE72</f>
        <v>0</v>
      </c>
      <c r="OWT62" s="763">
        <f>'Detailed Budget'!OXF72</f>
        <v>0</v>
      </c>
      <c r="OWU62" s="763">
        <f>'Detailed Budget'!OXG72</f>
        <v>0</v>
      </c>
      <c r="OWV62" s="763">
        <f>'Detailed Budget'!OXH72</f>
        <v>0</v>
      </c>
      <c r="OWW62" s="763">
        <f>'Detailed Budget'!OXI72</f>
        <v>0</v>
      </c>
      <c r="OWX62" s="763">
        <f>'Detailed Budget'!OXJ72</f>
        <v>0</v>
      </c>
      <c r="OWY62" s="763">
        <f>'Detailed Budget'!OXK72</f>
        <v>0</v>
      </c>
      <c r="OWZ62" s="763">
        <f>'Detailed Budget'!OXL72</f>
        <v>0</v>
      </c>
      <c r="OXA62" s="763">
        <f>'Detailed Budget'!OXM72</f>
        <v>0</v>
      </c>
      <c r="OXB62" s="763">
        <f>'Detailed Budget'!OXN72</f>
        <v>0</v>
      </c>
      <c r="OXC62" s="763">
        <f>'Detailed Budget'!OXO72</f>
        <v>0</v>
      </c>
      <c r="OXD62" s="763">
        <f>'Detailed Budget'!OXP72</f>
        <v>0</v>
      </c>
      <c r="OXE62" s="763">
        <f>'Detailed Budget'!OXQ72</f>
        <v>0</v>
      </c>
      <c r="OXF62" s="763">
        <f>'Detailed Budget'!OXR72</f>
        <v>0</v>
      </c>
      <c r="OXG62" s="763">
        <f>'Detailed Budget'!OXS72</f>
        <v>0</v>
      </c>
      <c r="OXH62" s="763">
        <f>'Detailed Budget'!OXT72</f>
        <v>0</v>
      </c>
      <c r="OXI62" s="763">
        <f>'Detailed Budget'!OXU72</f>
        <v>0</v>
      </c>
      <c r="OXJ62" s="763">
        <f>'Detailed Budget'!OXV72</f>
        <v>0</v>
      </c>
      <c r="OXK62" s="763">
        <f>'Detailed Budget'!OXW72</f>
        <v>0</v>
      </c>
      <c r="OXL62" s="763">
        <f>'Detailed Budget'!OXX72</f>
        <v>0</v>
      </c>
      <c r="OXM62" s="763">
        <f>'Detailed Budget'!OXY72</f>
        <v>0</v>
      </c>
      <c r="OXN62" s="763">
        <f>'Detailed Budget'!OXZ72</f>
        <v>0</v>
      </c>
      <c r="OXO62" s="763">
        <f>'Detailed Budget'!OYA72</f>
        <v>0</v>
      </c>
      <c r="OXP62" s="763">
        <f>'Detailed Budget'!OYB72</f>
        <v>0</v>
      </c>
      <c r="OXQ62" s="763">
        <f>'Detailed Budget'!OYC72</f>
        <v>0</v>
      </c>
      <c r="OXR62" s="763">
        <f>'Detailed Budget'!OYD72</f>
        <v>0</v>
      </c>
      <c r="OXS62" s="763">
        <f>'Detailed Budget'!OYE72</f>
        <v>0</v>
      </c>
      <c r="OXT62" s="763">
        <f>'Detailed Budget'!OYF72</f>
        <v>0</v>
      </c>
      <c r="OXU62" s="763">
        <f>'Detailed Budget'!OYG72</f>
        <v>0</v>
      </c>
      <c r="OXV62" s="763">
        <f>'Detailed Budget'!OYH72</f>
        <v>0</v>
      </c>
      <c r="OXW62" s="763">
        <f>'Detailed Budget'!OYI72</f>
        <v>0</v>
      </c>
      <c r="OXX62" s="763">
        <f>'Detailed Budget'!OYJ72</f>
        <v>0</v>
      </c>
      <c r="OXY62" s="763">
        <f>'Detailed Budget'!OYK72</f>
        <v>0</v>
      </c>
      <c r="OXZ62" s="763">
        <f>'Detailed Budget'!OYL72</f>
        <v>0</v>
      </c>
      <c r="OYA62" s="763">
        <f>'Detailed Budget'!OYM72</f>
        <v>0</v>
      </c>
      <c r="OYB62" s="763">
        <f>'Detailed Budget'!OYN72</f>
        <v>0</v>
      </c>
      <c r="OYC62" s="763">
        <f>'Detailed Budget'!OYO72</f>
        <v>0</v>
      </c>
      <c r="OYD62" s="763">
        <f>'Detailed Budget'!OYP72</f>
        <v>0</v>
      </c>
      <c r="OYE62" s="763">
        <f>'Detailed Budget'!OYQ72</f>
        <v>0</v>
      </c>
      <c r="OYF62" s="763">
        <f>'Detailed Budget'!OYR72</f>
        <v>0</v>
      </c>
      <c r="OYG62" s="763">
        <f>'Detailed Budget'!OYS72</f>
        <v>0</v>
      </c>
      <c r="OYH62" s="763">
        <f>'Detailed Budget'!OYT72</f>
        <v>0</v>
      </c>
      <c r="OYI62" s="763">
        <f>'Detailed Budget'!OYU72</f>
        <v>0</v>
      </c>
      <c r="OYJ62" s="763">
        <f>'Detailed Budget'!OYV72</f>
        <v>0</v>
      </c>
      <c r="OYK62" s="763">
        <f>'Detailed Budget'!OYW72</f>
        <v>0</v>
      </c>
      <c r="OYL62" s="763">
        <f>'Detailed Budget'!OYX72</f>
        <v>0</v>
      </c>
      <c r="OYM62" s="763">
        <f>'Detailed Budget'!OYY72</f>
        <v>0</v>
      </c>
      <c r="OYN62" s="763">
        <f>'Detailed Budget'!OYZ72</f>
        <v>0</v>
      </c>
      <c r="OYO62" s="763">
        <f>'Detailed Budget'!OZA72</f>
        <v>0</v>
      </c>
      <c r="OYP62" s="763">
        <f>'Detailed Budget'!OZB72</f>
        <v>0</v>
      </c>
      <c r="OYQ62" s="763">
        <f>'Detailed Budget'!OZC72</f>
        <v>0</v>
      </c>
      <c r="OYR62" s="763">
        <f>'Detailed Budget'!OZD72</f>
        <v>0</v>
      </c>
      <c r="OYS62" s="763">
        <f>'Detailed Budget'!OZE72</f>
        <v>0</v>
      </c>
      <c r="OYT62" s="763">
        <f>'Detailed Budget'!OZF72</f>
        <v>0</v>
      </c>
      <c r="OYU62" s="763">
        <f>'Detailed Budget'!OZG72</f>
        <v>0</v>
      </c>
      <c r="OYV62" s="763">
        <f>'Detailed Budget'!OZH72</f>
        <v>0</v>
      </c>
      <c r="OYW62" s="763">
        <f>'Detailed Budget'!OZI72</f>
        <v>0</v>
      </c>
      <c r="OYX62" s="763">
        <f>'Detailed Budget'!OZJ72</f>
        <v>0</v>
      </c>
      <c r="OYY62" s="763">
        <f>'Detailed Budget'!OZK72</f>
        <v>0</v>
      </c>
      <c r="OYZ62" s="763">
        <f>'Detailed Budget'!OZL72</f>
        <v>0</v>
      </c>
      <c r="OZA62" s="763">
        <f>'Detailed Budget'!OZM72</f>
        <v>0</v>
      </c>
      <c r="OZB62" s="763">
        <f>'Detailed Budget'!OZN72</f>
        <v>0</v>
      </c>
      <c r="OZC62" s="763">
        <f>'Detailed Budget'!OZO72</f>
        <v>0</v>
      </c>
      <c r="OZD62" s="763">
        <f>'Detailed Budget'!OZP72</f>
        <v>0</v>
      </c>
      <c r="OZE62" s="763">
        <f>'Detailed Budget'!OZQ72</f>
        <v>0</v>
      </c>
      <c r="OZF62" s="763">
        <f>'Detailed Budget'!OZR72</f>
        <v>0</v>
      </c>
      <c r="OZG62" s="763">
        <f>'Detailed Budget'!OZS72</f>
        <v>0</v>
      </c>
      <c r="OZH62" s="763">
        <f>'Detailed Budget'!OZT72</f>
        <v>0</v>
      </c>
      <c r="OZI62" s="763">
        <f>'Detailed Budget'!OZU72</f>
        <v>0</v>
      </c>
      <c r="OZJ62" s="763">
        <f>'Detailed Budget'!OZV72</f>
        <v>0</v>
      </c>
      <c r="OZK62" s="763">
        <f>'Detailed Budget'!OZW72</f>
        <v>0</v>
      </c>
      <c r="OZL62" s="763">
        <f>'Detailed Budget'!OZX72</f>
        <v>0</v>
      </c>
      <c r="OZM62" s="763">
        <f>'Detailed Budget'!OZY72</f>
        <v>0</v>
      </c>
      <c r="OZN62" s="763">
        <f>'Detailed Budget'!OZZ72</f>
        <v>0</v>
      </c>
      <c r="OZO62" s="763">
        <f>'Detailed Budget'!PAA72</f>
        <v>0</v>
      </c>
      <c r="OZP62" s="763">
        <f>'Detailed Budget'!PAB72</f>
        <v>0</v>
      </c>
      <c r="OZQ62" s="763">
        <f>'Detailed Budget'!PAC72</f>
        <v>0</v>
      </c>
      <c r="OZR62" s="763">
        <f>'Detailed Budget'!PAD72</f>
        <v>0</v>
      </c>
      <c r="OZS62" s="763">
        <f>'Detailed Budget'!PAE72</f>
        <v>0</v>
      </c>
      <c r="OZT62" s="763">
        <f>'Detailed Budget'!PAF72</f>
        <v>0</v>
      </c>
      <c r="OZU62" s="763">
        <f>'Detailed Budget'!PAG72</f>
        <v>0</v>
      </c>
      <c r="OZV62" s="763">
        <f>'Detailed Budget'!PAH72</f>
        <v>0</v>
      </c>
      <c r="OZW62" s="763">
        <f>'Detailed Budget'!PAI72</f>
        <v>0</v>
      </c>
      <c r="OZX62" s="763">
        <f>'Detailed Budget'!PAJ72</f>
        <v>0</v>
      </c>
      <c r="OZY62" s="763">
        <f>'Detailed Budget'!PAK72</f>
        <v>0</v>
      </c>
      <c r="OZZ62" s="763">
        <f>'Detailed Budget'!PAL72</f>
        <v>0</v>
      </c>
      <c r="PAA62" s="763">
        <f>'Detailed Budget'!PAM72</f>
        <v>0</v>
      </c>
      <c r="PAB62" s="763">
        <f>'Detailed Budget'!PAN72</f>
        <v>0</v>
      </c>
      <c r="PAC62" s="763">
        <f>'Detailed Budget'!PAO72</f>
        <v>0</v>
      </c>
      <c r="PAD62" s="763">
        <f>'Detailed Budget'!PAP72</f>
        <v>0</v>
      </c>
      <c r="PAE62" s="763">
        <f>'Detailed Budget'!PAQ72</f>
        <v>0</v>
      </c>
      <c r="PAF62" s="763">
        <f>'Detailed Budget'!PAR72</f>
        <v>0</v>
      </c>
      <c r="PAG62" s="763">
        <f>'Detailed Budget'!PAS72</f>
        <v>0</v>
      </c>
      <c r="PAH62" s="763">
        <f>'Detailed Budget'!PAT72</f>
        <v>0</v>
      </c>
      <c r="PAI62" s="763">
        <f>'Detailed Budget'!PAU72</f>
        <v>0</v>
      </c>
      <c r="PAJ62" s="763">
        <f>'Detailed Budget'!PAV72</f>
        <v>0</v>
      </c>
      <c r="PAK62" s="763">
        <f>'Detailed Budget'!PAW72</f>
        <v>0</v>
      </c>
      <c r="PAL62" s="763">
        <f>'Detailed Budget'!PAX72</f>
        <v>0</v>
      </c>
      <c r="PAM62" s="763">
        <f>'Detailed Budget'!PAY72</f>
        <v>0</v>
      </c>
      <c r="PAN62" s="763">
        <f>'Detailed Budget'!PAZ72</f>
        <v>0</v>
      </c>
      <c r="PAO62" s="763">
        <f>'Detailed Budget'!PBA72</f>
        <v>0</v>
      </c>
      <c r="PAP62" s="763">
        <f>'Detailed Budget'!PBB72</f>
        <v>0</v>
      </c>
      <c r="PAQ62" s="763">
        <f>'Detailed Budget'!PBC72</f>
        <v>0</v>
      </c>
      <c r="PAR62" s="763">
        <f>'Detailed Budget'!PBD72</f>
        <v>0</v>
      </c>
      <c r="PAS62" s="763">
        <f>'Detailed Budget'!PBE72</f>
        <v>0</v>
      </c>
      <c r="PAT62" s="763">
        <f>'Detailed Budget'!PBF72</f>
        <v>0</v>
      </c>
      <c r="PAU62" s="763">
        <f>'Detailed Budget'!PBG72</f>
        <v>0</v>
      </c>
      <c r="PAV62" s="763">
        <f>'Detailed Budget'!PBH72</f>
        <v>0</v>
      </c>
      <c r="PAW62" s="763">
        <f>'Detailed Budget'!PBI72</f>
        <v>0</v>
      </c>
      <c r="PAX62" s="763">
        <f>'Detailed Budget'!PBJ72</f>
        <v>0</v>
      </c>
      <c r="PAY62" s="763">
        <f>'Detailed Budget'!PBK72</f>
        <v>0</v>
      </c>
      <c r="PAZ62" s="763">
        <f>'Detailed Budget'!PBL72</f>
        <v>0</v>
      </c>
      <c r="PBA62" s="763">
        <f>'Detailed Budget'!PBM72</f>
        <v>0</v>
      </c>
      <c r="PBB62" s="763">
        <f>'Detailed Budget'!PBN72</f>
        <v>0</v>
      </c>
      <c r="PBC62" s="763">
        <f>'Detailed Budget'!PBO72</f>
        <v>0</v>
      </c>
      <c r="PBD62" s="763">
        <f>'Detailed Budget'!PBP72</f>
        <v>0</v>
      </c>
      <c r="PBE62" s="763">
        <f>'Detailed Budget'!PBQ72</f>
        <v>0</v>
      </c>
      <c r="PBF62" s="763">
        <f>'Detailed Budget'!PBR72</f>
        <v>0</v>
      </c>
      <c r="PBG62" s="763">
        <f>'Detailed Budget'!PBS72</f>
        <v>0</v>
      </c>
      <c r="PBH62" s="763">
        <f>'Detailed Budget'!PBT72</f>
        <v>0</v>
      </c>
      <c r="PBI62" s="763">
        <f>'Detailed Budget'!PBU72</f>
        <v>0</v>
      </c>
      <c r="PBJ62" s="763">
        <f>'Detailed Budget'!PBV72</f>
        <v>0</v>
      </c>
      <c r="PBK62" s="763">
        <f>'Detailed Budget'!PBW72</f>
        <v>0</v>
      </c>
      <c r="PBL62" s="763">
        <f>'Detailed Budget'!PBX72</f>
        <v>0</v>
      </c>
      <c r="PBM62" s="763">
        <f>'Detailed Budget'!PBY72</f>
        <v>0</v>
      </c>
      <c r="PBN62" s="763">
        <f>'Detailed Budget'!PBZ72</f>
        <v>0</v>
      </c>
      <c r="PBO62" s="763">
        <f>'Detailed Budget'!PCA72</f>
        <v>0</v>
      </c>
      <c r="PBP62" s="763">
        <f>'Detailed Budget'!PCB72</f>
        <v>0</v>
      </c>
      <c r="PBQ62" s="763">
        <f>'Detailed Budget'!PCC72</f>
        <v>0</v>
      </c>
      <c r="PBR62" s="763">
        <f>'Detailed Budget'!PCD72</f>
        <v>0</v>
      </c>
      <c r="PBS62" s="763">
        <f>'Detailed Budget'!PCE72</f>
        <v>0</v>
      </c>
      <c r="PBT62" s="763">
        <f>'Detailed Budget'!PCF72</f>
        <v>0</v>
      </c>
      <c r="PBU62" s="763">
        <f>'Detailed Budget'!PCG72</f>
        <v>0</v>
      </c>
      <c r="PBV62" s="763">
        <f>'Detailed Budget'!PCH72</f>
        <v>0</v>
      </c>
      <c r="PBW62" s="763">
        <f>'Detailed Budget'!PCI72</f>
        <v>0</v>
      </c>
      <c r="PBX62" s="763">
        <f>'Detailed Budget'!PCJ72</f>
        <v>0</v>
      </c>
      <c r="PBY62" s="763">
        <f>'Detailed Budget'!PCK72</f>
        <v>0</v>
      </c>
      <c r="PBZ62" s="763">
        <f>'Detailed Budget'!PCL72</f>
        <v>0</v>
      </c>
      <c r="PCA62" s="763">
        <f>'Detailed Budget'!PCM72</f>
        <v>0</v>
      </c>
      <c r="PCB62" s="763">
        <f>'Detailed Budget'!PCN72</f>
        <v>0</v>
      </c>
      <c r="PCC62" s="763">
        <f>'Detailed Budget'!PCO72</f>
        <v>0</v>
      </c>
      <c r="PCD62" s="763">
        <f>'Detailed Budget'!PCP72</f>
        <v>0</v>
      </c>
      <c r="PCE62" s="763">
        <f>'Detailed Budget'!PCQ72</f>
        <v>0</v>
      </c>
      <c r="PCF62" s="763">
        <f>'Detailed Budget'!PCR72</f>
        <v>0</v>
      </c>
      <c r="PCG62" s="763">
        <f>'Detailed Budget'!PCS72</f>
        <v>0</v>
      </c>
      <c r="PCH62" s="763">
        <f>'Detailed Budget'!PCT72</f>
        <v>0</v>
      </c>
      <c r="PCI62" s="763">
        <f>'Detailed Budget'!PCU72</f>
        <v>0</v>
      </c>
      <c r="PCJ62" s="763">
        <f>'Detailed Budget'!PCV72</f>
        <v>0</v>
      </c>
      <c r="PCK62" s="763">
        <f>'Detailed Budget'!PCW72</f>
        <v>0</v>
      </c>
      <c r="PCL62" s="763">
        <f>'Detailed Budget'!PCX72</f>
        <v>0</v>
      </c>
      <c r="PCM62" s="763">
        <f>'Detailed Budget'!PCY72</f>
        <v>0</v>
      </c>
      <c r="PCN62" s="763">
        <f>'Detailed Budget'!PCZ72</f>
        <v>0</v>
      </c>
      <c r="PCO62" s="763">
        <f>'Detailed Budget'!PDA72</f>
        <v>0</v>
      </c>
      <c r="PCP62" s="763">
        <f>'Detailed Budget'!PDB72</f>
        <v>0</v>
      </c>
      <c r="PCQ62" s="763">
        <f>'Detailed Budget'!PDC72</f>
        <v>0</v>
      </c>
      <c r="PCR62" s="763">
        <f>'Detailed Budget'!PDD72</f>
        <v>0</v>
      </c>
      <c r="PCS62" s="763">
        <f>'Detailed Budget'!PDE72</f>
        <v>0</v>
      </c>
      <c r="PCT62" s="763">
        <f>'Detailed Budget'!PDF72</f>
        <v>0</v>
      </c>
      <c r="PCU62" s="763">
        <f>'Detailed Budget'!PDG72</f>
        <v>0</v>
      </c>
      <c r="PCV62" s="763">
        <f>'Detailed Budget'!PDH72</f>
        <v>0</v>
      </c>
      <c r="PCW62" s="763">
        <f>'Detailed Budget'!PDI72</f>
        <v>0</v>
      </c>
      <c r="PCX62" s="763">
        <f>'Detailed Budget'!PDJ72</f>
        <v>0</v>
      </c>
      <c r="PCY62" s="763">
        <f>'Detailed Budget'!PDK72</f>
        <v>0</v>
      </c>
      <c r="PCZ62" s="763">
        <f>'Detailed Budget'!PDL72</f>
        <v>0</v>
      </c>
      <c r="PDA62" s="763">
        <f>'Detailed Budget'!PDM72</f>
        <v>0</v>
      </c>
      <c r="PDB62" s="763">
        <f>'Detailed Budget'!PDN72</f>
        <v>0</v>
      </c>
      <c r="PDC62" s="763">
        <f>'Detailed Budget'!PDO72</f>
        <v>0</v>
      </c>
      <c r="PDD62" s="763">
        <f>'Detailed Budget'!PDP72</f>
        <v>0</v>
      </c>
      <c r="PDE62" s="763">
        <f>'Detailed Budget'!PDQ72</f>
        <v>0</v>
      </c>
      <c r="PDF62" s="763">
        <f>'Detailed Budget'!PDR72</f>
        <v>0</v>
      </c>
      <c r="PDG62" s="763">
        <f>'Detailed Budget'!PDS72</f>
        <v>0</v>
      </c>
      <c r="PDH62" s="763">
        <f>'Detailed Budget'!PDT72</f>
        <v>0</v>
      </c>
      <c r="PDI62" s="763">
        <f>'Detailed Budget'!PDU72</f>
        <v>0</v>
      </c>
      <c r="PDJ62" s="763">
        <f>'Detailed Budget'!PDV72</f>
        <v>0</v>
      </c>
      <c r="PDK62" s="763">
        <f>'Detailed Budget'!PDW72</f>
        <v>0</v>
      </c>
      <c r="PDL62" s="763">
        <f>'Detailed Budget'!PDX72</f>
        <v>0</v>
      </c>
      <c r="PDM62" s="763">
        <f>'Detailed Budget'!PDY72</f>
        <v>0</v>
      </c>
      <c r="PDN62" s="763">
        <f>'Detailed Budget'!PDZ72</f>
        <v>0</v>
      </c>
      <c r="PDO62" s="763">
        <f>'Detailed Budget'!PEA72</f>
        <v>0</v>
      </c>
      <c r="PDP62" s="763">
        <f>'Detailed Budget'!PEB72</f>
        <v>0</v>
      </c>
      <c r="PDQ62" s="763">
        <f>'Detailed Budget'!PEC72</f>
        <v>0</v>
      </c>
      <c r="PDR62" s="763">
        <f>'Detailed Budget'!PED72</f>
        <v>0</v>
      </c>
      <c r="PDS62" s="763">
        <f>'Detailed Budget'!PEE72</f>
        <v>0</v>
      </c>
      <c r="PDT62" s="763">
        <f>'Detailed Budget'!PEF72</f>
        <v>0</v>
      </c>
      <c r="PDU62" s="763">
        <f>'Detailed Budget'!PEG72</f>
        <v>0</v>
      </c>
      <c r="PDV62" s="763">
        <f>'Detailed Budget'!PEH72</f>
        <v>0</v>
      </c>
      <c r="PDW62" s="763">
        <f>'Detailed Budget'!PEI72</f>
        <v>0</v>
      </c>
      <c r="PDX62" s="763">
        <f>'Detailed Budget'!PEJ72</f>
        <v>0</v>
      </c>
      <c r="PDY62" s="763">
        <f>'Detailed Budget'!PEK72</f>
        <v>0</v>
      </c>
      <c r="PDZ62" s="763">
        <f>'Detailed Budget'!PEL72</f>
        <v>0</v>
      </c>
      <c r="PEA62" s="763">
        <f>'Detailed Budget'!PEM72</f>
        <v>0</v>
      </c>
      <c r="PEB62" s="763">
        <f>'Detailed Budget'!PEN72</f>
        <v>0</v>
      </c>
      <c r="PEC62" s="763">
        <f>'Detailed Budget'!PEO72</f>
        <v>0</v>
      </c>
      <c r="PED62" s="763">
        <f>'Detailed Budget'!PEP72</f>
        <v>0</v>
      </c>
      <c r="PEE62" s="763">
        <f>'Detailed Budget'!PEQ72</f>
        <v>0</v>
      </c>
      <c r="PEF62" s="763">
        <f>'Detailed Budget'!PER72</f>
        <v>0</v>
      </c>
      <c r="PEG62" s="763">
        <f>'Detailed Budget'!PES72</f>
        <v>0</v>
      </c>
      <c r="PEH62" s="763">
        <f>'Detailed Budget'!PET72</f>
        <v>0</v>
      </c>
      <c r="PEI62" s="763">
        <f>'Detailed Budget'!PEU72</f>
        <v>0</v>
      </c>
      <c r="PEJ62" s="763">
        <f>'Detailed Budget'!PEV72</f>
        <v>0</v>
      </c>
      <c r="PEK62" s="763">
        <f>'Detailed Budget'!PEW72</f>
        <v>0</v>
      </c>
      <c r="PEL62" s="763">
        <f>'Detailed Budget'!PEX72</f>
        <v>0</v>
      </c>
      <c r="PEM62" s="763">
        <f>'Detailed Budget'!PEY72</f>
        <v>0</v>
      </c>
      <c r="PEN62" s="763">
        <f>'Detailed Budget'!PEZ72</f>
        <v>0</v>
      </c>
      <c r="PEO62" s="763">
        <f>'Detailed Budget'!PFA72</f>
        <v>0</v>
      </c>
      <c r="PEP62" s="763">
        <f>'Detailed Budget'!PFB72</f>
        <v>0</v>
      </c>
      <c r="PEQ62" s="763">
        <f>'Detailed Budget'!PFC72</f>
        <v>0</v>
      </c>
      <c r="PER62" s="763">
        <f>'Detailed Budget'!PFD72</f>
        <v>0</v>
      </c>
      <c r="PES62" s="763">
        <f>'Detailed Budget'!PFE72</f>
        <v>0</v>
      </c>
      <c r="PET62" s="763">
        <f>'Detailed Budget'!PFF72</f>
        <v>0</v>
      </c>
      <c r="PEU62" s="763">
        <f>'Detailed Budget'!PFG72</f>
        <v>0</v>
      </c>
      <c r="PEV62" s="763">
        <f>'Detailed Budget'!PFH72</f>
        <v>0</v>
      </c>
      <c r="PEW62" s="763">
        <f>'Detailed Budget'!PFI72</f>
        <v>0</v>
      </c>
      <c r="PEX62" s="763">
        <f>'Detailed Budget'!PFJ72</f>
        <v>0</v>
      </c>
      <c r="PEY62" s="763">
        <f>'Detailed Budget'!PFK72</f>
        <v>0</v>
      </c>
      <c r="PEZ62" s="763">
        <f>'Detailed Budget'!PFL72</f>
        <v>0</v>
      </c>
      <c r="PFA62" s="763">
        <f>'Detailed Budget'!PFM72</f>
        <v>0</v>
      </c>
      <c r="PFB62" s="763">
        <f>'Detailed Budget'!PFN72</f>
        <v>0</v>
      </c>
      <c r="PFC62" s="763">
        <f>'Detailed Budget'!PFO72</f>
        <v>0</v>
      </c>
      <c r="PFD62" s="763">
        <f>'Detailed Budget'!PFP72</f>
        <v>0</v>
      </c>
      <c r="PFE62" s="763">
        <f>'Detailed Budget'!PFQ72</f>
        <v>0</v>
      </c>
      <c r="PFF62" s="763">
        <f>'Detailed Budget'!PFR72</f>
        <v>0</v>
      </c>
      <c r="PFG62" s="763">
        <f>'Detailed Budget'!PFS72</f>
        <v>0</v>
      </c>
      <c r="PFH62" s="763">
        <f>'Detailed Budget'!PFT72</f>
        <v>0</v>
      </c>
      <c r="PFI62" s="763">
        <f>'Detailed Budget'!PFU72</f>
        <v>0</v>
      </c>
      <c r="PFJ62" s="763">
        <f>'Detailed Budget'!PFV72</f>
        <v>0</v>
      </c>
      <c r="PFK62" s="763">
        <f>'Detailed Budget'!PFW72</f>
        <v>0</v>
      </c>
      <c r="PFL62" s="763">
        <f>'Detailed Budget'!PFX72</f>
        <v>0</v>
      </c>
      <c r="PFM62" s="763">
        <f>'Detailed Budget'!PFY72</f>
        <v>0</v>
      </c>
      <c r="PFN62" s="763">
        <f>'Detailed Budget'!PFZ72</f>
        <v>0</v>
      </c>
      <c r="PFO62" s="763">
        <f>'Detailed Budget'!PGA72</f>
        <v>0</v>
      </c>
      <c r="PFP62" s="763">
        <f>'Detailed Budget'!PGB72</f>
        <v>0</v>
      </c>
      <c r="PFQ62" s="763">
        <f>'Detailed Budget'!PGC72</f>
        <v>0</v>
      </c>
      <c r="PFR62" s="763">
        <f>'Detailed Budget'!PGD72</f>
        <v>0</v>
      </c>
      <c r="PFS62" s="763">
        <f>'Detailed Budget'!PGE72</f>
        <v>0</v>
      </c>
      <c r="PFT62" s="763">
        <f>'Detailed Budget'!PGF72</f>
        <v>0</v>
      </c>
      <c r="PFU62" s="763">
        <f>'Detailed Budget'!PGG72</f>
        <v>0</v>
      </c>
      <c r="PFV62" s="763">
        <f>'Detailed Budget'!PGH72</f>
        <v>0</v>
      </c>
      <c r="PFW62" s="763">
        <f>'Detailed Budget'!PGI72</f>
        <v>0</v>
      </c>
      <c r="PFX62" s="763">
        <f>'Detailed Budget'!PGJ72</f>
        <v>0</v>
      </c>
      <c r="PFY62" s="763">
        <f>'Detailed Budget'!PGK72</f>
        <v>0</v>
      </c>
      <c r="PFZ62" s="763">
        <f>'Detailed Budget'!PGL72</f>
        <v>0</v>
      </c>
      <c r="PGA62" s="763">
        <f>'Detailed Budget'!PGM72</f>
        <v>0</v>
      </c>
      <c r="PGB62" s="763">
        <f>'Detailed Budget'!PGN72</f>
        <v>0</v>
      </c>
      <c r="PGC62" s="763">
        <f>'Detailed Budget'!PGO72</f>
        <v>0</v>
      </c>
      <c r="PGD62" s="763">
        <f>'Detailed Budget'!PGP72</f>
        <v>0</v>
      </c>
      <c r="PGE62" s="763">
        <f>'Detailed Budget'!PGQ72</f>
        <v>0</v>
      </c>
      <c r="PGF62" s="763">
        <f>'Detailed Budget'!PGR72</f>
        <v>0</v>
      </c>
      <c r="PGG62" s="763">
        <f>'Detailed Budget'!PGS72</f>
        <v>0</v>
      </c>
      <c r="PGH62" s="763">
        <f>'Detailed Budget'!PGT72</f>
        <v>0</v>
      </c>
      <c r="PGI62" s="763">
        <f>'Detailed Budget'!PGU72</f>
        <v>0</v>
      </c>
      <c r="PGJ62" s="763">
        <f>'Detailed Budget'!PGV72</f>
        <v>0</v>
      </c>
      <c r="PGK62" s="763">
        <f>'Detailed Budget'!PGW72</f>
        <v>0</v>
      </c>
      <c r="PGL62" s="763">
        <f>'Detailed Budget'!PGX72</f>
        <v>0</v>
      </c>
      <c r="PGM62" s="763">
        <f>'Detailed Budget'!PGY72</f>
        <v>0</v>
      </c>
      <c r="PGN62" s="763">
        <f>'Detailed Budget'!PGZ72</f>
        <v>0</v>
      </c>
      <c r="PGO62" s="763">
        <f>'Detailed Budget'!PHA72</f>
        <v>0</v>
      </c>
      <c r="PGP62" s="763">
        <f>'Detailed Budget'!PHB72</f>
        <v>0</v>
      </c>
      <c r="PGQ62" s="763">
        <f>'Detailed Budget'!PHC72</f>
        <v>0</v>
      </c>
      <c r="PGR62" s="763">
        <f>'Detailed Budget'!PHD72</f>
        <v>0</v>
      </c>
      <c r="PGS62" s="763">
        <f>'Detailed Budget'!PHE72</f>
        <v>0</v>
      </c>
      <c r="PGT62" s="763">
        <f>'Detailed Budget'!PHF72</f>
        <v>0</v>
      </c>
      <c r="PGU62" s="763">
        <f>'Detailed Budget'!PHG72</f>
        <v>0</v>
      </c>
      <c r="PGV62" s="763">
        <f>'Detailed Budget'!PHH72</f>
        <v>0</v>
      </c>
      <c r="PGW62" s="763">
        <f>'Detailed Budget'!PHI72</f>
        <v>0</v>
      </c>
      <c r="PGX62" s="763">
        <f>'Detailed Budget'!PHJ72</f>
        <v>0</v>
      </c>
      <c r="PGY62" s="763">
        <f>'Detailed Budget'!PHK72</f>
        <v>0</v>
      </c>
      <c r="PGZ62" s="763">
        <f>'Detailed Budget'!PHL72</f>
        <v>0</v>
      </c>
      <c r="PHA62" s="763">
        <f>'Detailed Budget'!PHM72</f>
        <v>0</v>
      </c>
      <c r="PHB62" s="763">
        <f>'Detailed Budget'!PHN72</f>
        <v>0</v>
      </c>
      <c r="PHC62" s="763">
        <f>'Detailed Budget'!PHO72</f>
        <v>0</v>
      </c>
      <c r="PHD62" s="763">
        <f>'Detailed Budget'!PHP72</f>
        <v>0</v>
      </c>
      <c r="PHE62" s="763">
        <f>'Detailed Budget'!PHQ72</f>
        <v>0</v>
      </c>
      <c r="PHF62" s="763">
        <f>'Detailed Budget'!PHR72</f>
        <v>0</v>
      </c>
      <c r="PHG62" s="763">
        <f>'Detailed Budget'!PHS72</f>
        <v>0</v>
      </c>
      <c r="PHH62" s="763">
        <f>'Detailed Budget'!PHT72</f>
        <v>0</v>
      </c>
      <c r="PHI62" s="763">
        <f>'Detailed Budget'!PHU72</f>
        <v>0</v>
      </c>
      <c r="PHJ62" s="763">
        <f>'Detailed Budget'!PHV72</f>
        <v>0</v>
      </c>
      <c r="PHK62" s="763">
        <f>'Detailed Budget'!PHW72</f>
        <v>0</v>
      </c>
      <c r="PHL62" s="763">
        <f>'Detailed Budget'!PHX72</f>
        <v>0</v>
      </c>
      <c r="PHM62" s="763">
        <f>'Detailed Budget'!PHY72</f>
        <v>0</v>
      </c>
      <c r="PHN62" s="763">
        <f>'Detailed Budget'!PHZ72</f>
        <v>0</v>
      </c>
      <c r="PHO62" s="763">
        <f>'Detailed Budget'!PIA72</f>
        <v>0</v>
      </c>
      <c r="PHP62" s="763">
        <f>'Detailed Budget'!PIB72</f>
        <v>0</v>
      </c>
      <c r="PHQ62" s="763">
        <f>'Detailed Budget'!PIC72</f>
        <v>0</v>
      </c>
      <c r="PHR62" s="763">
        <f>'Detailed Budget'!PID72</f>
        <v>0</v>
      </c>
      <c r="PHS62" s="763">
        <f>'Detailed Budget'!PIE72</f>
        <v>0</v>
      </c>
      <c r="PHT62" s="763">
        <f>'Detailed Budget'!PIF72</f>
        <v>0</v>
      </c>
      <c r="PHU62" s="763">
        <f>'Detailed Budget'!PIG72</f>
        <v>0</v>
      </c>
      <c r="PHV62" s="763">
        <f>'Detailed Budget'!PIH72</f>
        <v>0</v>
      </c>
      <c r="PHW62" s="763">
        <f>'Detailed Budget'!PII72</f>
        <v>0</v>
      </c>
      <c r="PHX62" s="763">
        <f>'Detailed Budget'!PIJ72</f>
        <v>0</v>
      </c>
      <c r="PHY62" s="763">
        <f>'Detailed Budget'!PIK72</f>
        <v>0</v>
      </c>
      <c r="PHZ62" s="763">
        <f>'Detailed Budget'!PIL72</f>
        <v>0</v>
      </c>
      <c r="PIA62" s="763">
        <f>'Detailed Budget'!PIM72</f>
        <v>0</v>
      </c>
      <c r="PIB62" s="763">
        <f>'Detailed Budget'!PIN72</f>
        <v>0</v>
      </c>
      <c r="PIC62" s="763">
        <f>'Detailed Budget'!PIO72</f>
        <v>0</v>
      </c>
      <c r="PID62" s="763">
        <f>'Detailed Budget'!PIP72</f>
        <v>0</v>
      </c>
      <c r="PIE62" s="763">
        <f>'Detailed Budget'!PIQ72</f>
        <v>0</v>
      </c>
      <c r="PIF62" s="763">
        <f>'Detailed Budget'!PIR72</f>
        <v>0</v>
      </c>
      <c r="PIG62" s="763">
        <f>'Detailed Budget'!PIS72</f>
        <v>0</v>
      </c>
      <c r="PIH62" s="763">
        <f>'Detailed Budget'!PIT72</f>
        <v>0</v>
      </c>
      <c r="PII62" s="763">
        <f>'Detailed Budget'!PIU72</f>
        <v>0</v>
      </c>
      <c r="PIJ62" s="763">
        <f>'Detailed Budget'!PIV72</f>
        <v>0</v>
      </c>
      <c r="PIK62" s="763">
        <f>'Detailed Budget'!PIW72</f>
        <v>0</v>
      </c>
      <c r="PIL62" s="763">
        <f>'Detailed Budget'!PIX72</f>
        <v>0</v>
      </c>
      <c r="PIM62" s="763">
        <f>'Detailed Budget'!PIY72</f>
        <v>0</v>
      </c>
      <c r="PIN62" s="763">
        <f>'Detailed Budget'!PIZ72</f>
        <v>0</v>
      </c>
      <c r="PIO62" s="763">
        <f>'Detailed Budget'!PJA72</f>
        <v>0</v>
      </c>
      <c r="PIP62" s="763">
        <f>'Detailed Budget'!PJB72</f>
        <v>0</v>
      </c>
      <c r="PIQ62" s="763">
        <f>'Detailed Budget'!PJC72</f>
        <v>0</v>
      </c>
      <c r="PIR62" s="763">
        <f>'Detailed Budget'!PJD72</f>
        <v>0</v>
      </c>
      <c r="PIS62" s="763">
        <f>'Detailed Budget'!PJE72</f>
        <v>0</v>
      </c>
      <c r="PIT62" s="763">
        <f>'Detailed Budget'!PJF72</f>
        <v>0</v>
      </c>
      <c r="PIU62" s="763">
        <f>'Detailed Budget'!PJG72</f>
        <v>0</v>
      </c>
      <c r="PIV62" s="763">
        <f>'Detailed Budget'!PJH72</f>
        <v>0</v>
      </c>
      <c r="PIW62" s="763">
        <f>'Detailed Budget'!PJI72</f>
        <v>0</v>
      </c>
      <c r="PIX62" s="763">
        <f>'Detailed Budget'!PJJ72</f>
        <v>0</v>
      </c>
      <c r="PIY62" s="763">
        <f>'Detailed Budget'!PJK72</f>
        <v>0</v>
      </c>
      <c r="PIZ62" s="763">
        <f>'Detailed Budget'!PJL72</f>
        <v>0</v>
      </c>
      <c r="PJA62" s="763">
        <f>'Detailed Budget'!PJM72</f>
        <v>0</v>
      </c>
      <c r="PJB62" s="763">
        <f>'Detailed Budget'!PJN72</f>
        <v>0</v>
      </c>
      <c r="PJC62" s="763">
        <f>'Detailed Budget'!PJO72</f>
        <v>0</v>
      </c>
      <c r="PJD62" s="763">
        <f>'Detailed Budget'!PJP72</f>
        <v>0</v>
      </c>
      <c r="PJE62" s="763">
        <f>'Detailed Budget'!PJQ72</f>
        <v>0</v>
      </c>
      <c r="PJF62" s="763">
        <f>'Detailed Budget'!PJR72</f>
        <v>0</v>
      </c>
      <c r="PJG62" s="763">
        <f>'Detailed Budget'!PJS72</f>
        <v>0</v>
      </c>
      <c r="PJH62" s="763">
        <f>'Detailed Budget'!PJT72</f>
        <v>0</v>
      </c>
      <c r="PJI62" s="763">
        <f>'Detailed Budget'!PJU72</f>
        <v>0</v>
      </c>
      <c r="PJJ62" s="763">
        <f>'Detailed Budget'!PJV72</f>
        <v>0</v>
      </c>
      <c r="PJK62" s="763">
        <f>'Detailed Budget'!PJW72</f>
        <v>0</v>
      </c>
      <c r="PJL62" s="763">
        <f>'Detailed Budget'!PJX72</f>
        <v>0</v>
      </c>
      <c r="PJM62" s="763">
        <f>'Detailed Budget'!PJY72</f>
        <v>0</v>
      </c>
      <c r="PJN62" s="763">
        <f>'Detailed Budget'!PJZ72</f>
        <v>0</v>
      </c>
      <c r="PJO62" s="763">
        <f>'Detailed Budget'!PKA72</f>
        <v>0</v>
      </c>
      <c r="PJP62" s="763">
        <f>'Detailed Budget'!PKB72</f>
        <v>0</v>
      </c>
      <c r="PJQ62" s="763">
        <f>'Detailed Budget'!PKC72</f>
        <v>0</v>
      </c>
      <c r="PJR62" s="763">
        <f>'Detailed Budget'!PKD72</f>
        <v>0</v>
      </c>
      <c r="PJS62" s="763">
        <f>'Detailed Budget'!PKE72</f>
        <v>0</v>
      </c>
      <c r="PJT62" s="763">
        <f>'Detailed Budget'!PKF72</f>
        <v>0</v>
      </c>
      <c r="PJU62" s="763">
        <f>'Detailed Budget'!PKG72</f>
        <v>0</v>
      </c>
      <c r="PJV62" s="763">
        <f>'Detailed Budget'!PKH72</f>
        <v>0</v>
      </c>
      <c r="PJW62" s="763">
        <f>'Detailed Budget'!PKI72</f>
        <v>0</v>
      </c>
      <c r="PJX62" s="763">
        <f>'Detailed Budget'!PKJ72</f>
        <v>0</v>
      </c>
      <c r="PJY62" s="763">
        <f>'Detailed Budget'!PKK72</f>
        <v>0</v>
      </c>
      <c r="PJZ62" s="763">
        <f>'Detailed Budget'!PKL72</f>
        <v>0</v>
      </c>
      <c r="PKA62" s="763">
        <f>'Detailed Budget'!PKM72</f>
        <v>0</v>
      </c>
      <c r="PKB62" s="763">
        <f>'Detailed Budget'!PKN72</f>
        <v>0</v>
      </c>
      <c r="PKC62" s="763">
        <f>'Detailed Budget'!PKO72</f>
        <v>0</v>
      </c>
      <c r="PKD62" s="763">
        <f>'Detailed Budget'!PKP72</f>
        <v>0</v>
      </c>
      <c r="PKE62" s="763">
        <f>'Detailed Budget'!PKQ72</f>
        <v>0</v>
      </c>
      <c r="PKF62" s="763">
        <f>'Detailed Budget'!PKR72</f>
        <v>0</v>
      </c>
      <c r="PKG62" s="763">
        <f>'Detailed Budget'!PKS72</f>
        <v>0</v>
      </c>
      <c r="PKH62" s="763">
        <f>'Detailed Budget'!PKT72</f>
        <v>0</v>
      </c>
      <c r="PKI62" s="763">
        <f>'Detailed Budget'!PKU72</f>
        <v>0</v>
      </c>
      <c r="PKJ62" s="763">
        <f>'Detailed Budget'!PKV72</f>
        <v>0</v>
      </c>
      <c r="PKK62" s="763">
        <f>'Detailed Budget'!PKW72</f>
        <v>0</v>
      </c>
      <c r="PKL62" s="763">
        <f>'Detailed Budget'!PKX72</f>
        <v>0</v>
      </c>
      <c r="PKM62" s="763">
        <f>'Detailed Budget'!PKY72</f>
        <v>0</v>
      </c>
      <c r="PKN62" s="763">
        <f>'Detailed Budget'!PKZ72</f>
        <v>0</v>
      </c>
      <c r="PKO62" s="763">
        <f>'Detailed Budget'!PLA72</f>
        <v>0</v>
      </c>
      <c r="PKP62" s="763">
        <f>'Detailed Budget'!PLB72</f>
        <v>0</v>
      </c>
      <c r="PKQ62" s="763">
        <f>'Detailed Budget'!PLC72</f>
        <v>0</v>
      </c>
      <c r="PKR62" s="763">
        <f>'Detailed Budget'!PLD72</f>
        <v>0</v>
      </c>
      <c r="PKS62" s="763">
        <f>'Detailed Budget'!PLE72</f>
        <v>0</v>
      </c>
      <c r="PKT62" s="763">
        <f>'Detailed Budget'!PLF72</f>
        <v>0</v>
      </c>
      <c r="PKU62" s="763">
        <f>'Detailed Budget'!PLG72</f>
        <v>0</v>
      </c>
      <c r="PKV62" s="763">
        <f>'Detailed Budget'!PLH72</f>
        <v>0</v>
      </c>
      <c r="PKW62" s="763">
        <f>'Detailed Budget'!PLI72</f>
        <v>0</v>
      </c>
      <c r="PKX62" s="763">
        <f>'Detailed Budget'!PLJ72</f>
        <v>0</v>
      </c>
      <c r="PKY62" s="763">
        <f>'Detailed Budget'!PLK72</f>
        <v>0</v>
      </c>
      <c r="PKZ62" s="763">
        <f>'Detailed Budget'!PLL72</f>
        <v>0</v>
      </c>
      <c r="PLA62" s="763">
        <f>'Detailed Budget'!PLM72</f>
        <v>0</v>
      </c>
      <c r="PLB62" s="763">
        <f>'Detailed Budget'!PLN72</f>
        <v>0</v>
      </c>
      <c r="PLC62" s="763">
        <f>'Detailed Budget'!PLO72</f>
        <v>0</v>
      </c>
      <c r="PLD62" s="763">
        <f>'Detailed Budget'!PLP72</f>
        <v>0</v>
      </c>
      <c r="PLE62" s="763">
        <f>'Detailed Budget'!PLQ72</f>
        <v>0</v>
      </c>
      <c r="PLF62" s="763">
        <f>'Detailed Budget'!PLR72</f>
        <v>0</v>
      </c>
      <c r="PLG62" s="763">
        <f>'Detailed Budget'!PLS72</f>
        <v>0</v>
      </c>
      <c r="PLH62" s="763">
        <f>'Detailed Budget'!PLT72</f>
        <v>0</v>
      </c>
      <c r="PLI62" s="763">
        <f>'Detailed Budget'!PLU72</f>
        <v>0</v>
      </c>
      <c r="PLJ62" s="763">
        <f>'Detailed Budget'!PLV72</f>
        <v>0</v>
      </c>
      <c r="PLK62" s="763">
        <f>'Detailed Budget'!PLW72</f>
        <v>0</v>
      </c>
      <c r="PLL62" s="763">
        <f>'Detailed Budget'!PLX72</f>
        <v>0</v>
      </c>
      <c r="PLM62" s="763">
        <f>'Detailed Budget'!PLY72</f>
        <v>0</v>
      </c>
      <c r="PLN62" s="763">
        <f>'Detailed Budget'!PLZ72</f>
        <v>0</v>
      </c>
      <c r="PLO62" s="763">
        <f>'Detailed Budget'!PMA72</f>
        <v>0</v>
      </c>
      <c r="PLP62" s="763">
        <f>'Detailed Budget'!PMB72</f>
        <v>0</v>
      </c>
      <c r="PLQ62" s="763">
        <f>'Detailed Budget'!PMC72</f>
        <v>0</v>
      </c>
      <c r="PLR62" s="763">
        <f>'Detailed Budget'!PMD72</f>
        <v>0</v>
      </c>
      <c r="PLS62" s="763">
        <f>'Detailed Budget'!PME72</f>
        <v>0</v>
      </c>
      <c r="PLT62" s="763">
        <f>'Detailed Budget'!PMF72</f>
        <v>0</v>
      </c>
      <c r="PLU62" s="763">
        <f>'Detailed Budget'!PMG72</f>
        <v>0</v>
      </c>
      <c r="PLV62" s="763">
        <f>'Detailed Budget'!PMH72</f>
        <v>0</v>
      </c>
      <c r="PLW62" s="763">
        <f>'Detailed Budget'!PMI72</f>
        <v>0</v>
      </c>
      <c r="PLX62" s="763">
        <f>'Detailed Budget'!PMJ72</f>
        <v>0</v>
      </c>
      <c r="PLY62" s="763">
        <f>'Detailed Budget'!PMK72</f>
        <v>0</v>
      </c>
      <c r="PLZ62" s="763">
        <f>'Detailed Budget'!PML72</f>
        <v>0</v>
      </c>
      <c r="PMA62" s="763">
        <f>'Detailed Budget'!PMM72</f>
        <v>0</v>
      </c>
      <c r="PMB62" s="763">
        <f>'Detailed Budget'!PMN72</f>
        <v>0</v>
      </c>
      <c r="PMC62" s="763">
        <f>'Detailed Budget'!PMO72</f>
        <v>0</v>
      </c>
      <c r="PMD62" s="763">
        <f>'Detailed Budget'!PMP72</f>
        <v>0</v>
      </c>
      <c r="PME62" s="763">
        <f>'Detailed Budget'!PMQ72</f>
        <v>0</v>
      </c>
      <c r="PMF62" s="763">
        <f>'Detailed Budget'!PMR72</f>
        <v>0</v>
      </c>
      <c r="PMG62" s="763">
        <f>'Detailed Budget'!PMS72</f>
        <v>0</v>
      </c>
      <c r="PMH62" s="763">
        <f>'Detailed Budget'!PMT72</f>
        <v>0</v>
      </c>
      <c r="PMI62" s="763">
        <f>'Detailed Budget'!PMU72</f>
        <v>0</v>
      </c>
      <c r="PMJ62" s="763">
        <f>'Detailed Budget'!PMV72</f>
        <v>0</v>
      </c>
      <c r="PMK62" s="763">
        <f>'Detailed Budget'!PMW72</f>
        <v>0</v>
      </c>
      <c r="PML62" s="763">
        <f>'Detailed Budget'!PMX72</f>
        <v>0</v>
      </c>
      <c r="PMM62" s="763">
        <f>'Detailed Budget'!PMY72</f>
        <v>0</v>
      </c>
      <c r="PMN62" s="763">
        <f>'Detailed Budget'!PMZ72</f>
        <v>0</v>
      </c>
      <c r="PMO62" s="763">
        <f>'Detailed Budget'!PNA72</f>
        <v>0</v>
      </c>
      <c r="PMP62" s="763">
        <f>'Detailed Budget'!PNB72</f>
        <v>0</v>
      </c>
      <c r="PMQ62" s="763">
        <f>'Detailed Budget'!PNC72</f>
        <v>0</v>
      </c>
      <c r="PMR62" s="763">
        <f>'Detailed Budget'!PND72</f>
        <v>0</v>
      </c>
      <c r="PMS62" s="763">
        <f>'Detailed Budget'!PNE72</f>
        <v>0</v>
      </c>
      <c r="PMT62" s="763">
        <f>'Detailed Budget'!PNF72</f>
        <v>0</v>
      </c>
      <c r="PMU62" s="763">
        <f>'Detailed Budget'!PNG72</f>
        <v>0</v>
      </c>
      <c r="PMV62" s="763">
        <f>'Detailed Budget'!PNH72</f>
        <v>0</v>
      </c>
      <c r="PMW62" s="763">
        <f>'Detailed Budget'!PNI72</f>
        <v>0</v>
      </c>
      <c r="PMX62" s="763">
        <f>'Detailed Budget'!PNJ72</f>
        <v>0</v>
      </c>
      <c r="PMY62" s="763">
        <f>'Detailed Budget'!PNK72</f>
        <v>0</v>
      </c>
      <c r="PMZ62" s="763">
        <f>'Detailed Budget'!PNL72</f>
        <v>0</v>
      </c>
      <c r="PNA62" s="763">
        <f>'Detailed Budget'!PNM72</f>
        <v>0</v>
      </c>
      <c r="PNB62" s="763">
        <f>'Detailed Budget'!PNN72</f>
        <v>0</v>
      </c>
      <c r="PNC62" s="763">
        <f>'Detailed Budget'!PNO72</f>
        <v>0</v>
      </c>
      <c r="PND62" s="763">
        <f>'Detailed Budget'!PNP72</f>
        <v>0</v>
      </c>
      <c r="PNE62" s="763">
        <f>'Detailed Budget'!PNQ72</f>
        <v>0</v>
      </c>
      <c r="PNF62" s="763">
        <f>'Detailed Budget'!PNR72</f>
        <v>0</v>
      </c>
      <c r="PNG62" s="763">
        <f>'Detailed Budget'!PNS72</f>
        <v>0</v>
      </c>
      <c r="PNH62" s="763">
        <f>'Detailed Budget'!PNT72</f>
        <v>0</v>
      </c>
      <c r="PNI62" s="763">
        <f>'Detailed Budget'!PNU72</f>
        <v>0</v>
      </c>
      <c r="PNJ62" s="763">
        <f>'Detailed Budget'!PNV72</f>
        <v>0</v>
      </c>
      <c r="PNK62" s="763">
        <f>'Detailed Budget'!PNW72</f>
        <v>0</v>
      </c>
      <c r="PNL62" s="763">
        <f>'Detailed Budget'!PNX72</f>
        <v>0</v>
      </c>
      <c r="PNM62" s="763">
        <f>'Detailed Budget'!PNY72</f>
        <v>0</v>
      </c>
      <c r="PNN62" s="763">
        <f>'Detailed Budget'!PNZ72</f>
        <v>0</v>
      </c>
      <c r="PNO62" s="763">
        <f>'Detailed Budget'!POA72</f>
        <v>0</v>
      </c>
      <c r="PNP62" s="763">
        <f>'Detailed Budget'!POB72</f>
        <v>0</v>
      </c>
      <c r="PNQ62" s="763">
        <f>'Detailed Budget'!POC72</f>
        <v>0</v>
      </c>
      <c r="PNR62" s="763">
        <f>'Detailed Budget'!POD72</f>
        <v>0</v>
      </c>
      <c r="PNS62" s="763">
        <f>'Detailed Budget'!POE72</f>
        <v>0</v>
      </c>
      <c r="PNT62" s="763">
        <f>'Detailed Budget'!POF72</f>
        <v>0</v>
      </c>
      <c r="PNU62" s="763">
        <f>'Detailed Budget'!POG72</f>
        <v>0</v>
      </c>
      <c r="PNV62" s="763">
        <f>'Detailed Budget'!POH72</f>
        <v>0</v>
      </c>
      <c r="PNW62" s="763">
        <f>'Detailed Budget'!POI72</f>
        <v>0</v>
      </c>
      <c r="PNX62" s="763">
        <f>'Detailed Budget'!POJ72</f>
        <v>0</v>
      </c>
      <c r="PNY62" s="763">
        <f>'Detailed Budget'!POK72</f>
        <v>0</v>
      </c>
      <c r="PNZ62" s="763">
        <f>'Detailed Budget'!POL72</f>
        <v>0</v>
      </c>
      <c r="POA62" s="763">
        <f>'Detailed Budget'!POM72</f>
        <v>0</v>
      </c>
      <c r="POB62" s="763">
        <f>'Detailed Budget'!PON72</f>
        <v>0</v>
      </c>
      <c r="POC62" s="763">
        <f>'Detailed Budget'!POO72</f>
        <v>0</v>
      </c>
      <c r="POD62" s="763">
        <f>'Detailed Budget'!POP72</f>
        <v>0</v>
      </c>
      <c r="POE62" s="763">
        <f>'Detailed Budget'!POQ72</f>
        <v>0</v>
      </c>
      <c r="POF62" s="763">
        <f>'Detailed Budget'!POR72</f>
        <v>0</v>
      </c>
      <c r="POG62" s="763">
        <f>'Detailed Budget'!POS72</f>
        <v>0</v>
      </c>
      <c r="POH62" s="763">
        <f>'Detailed Budget'!POT72</f>
        <v>0</v>
      </c>
      <c r="POI62" s="763">
        <f>'Detailed Budget'!POU72</f>
        <v>0</v>
      </c>
      <c r="POJ62" s="763">
        <f>'Detailed Budget'!POV72</f>
        <v>0</v>
      </c>
      <c r="POK62" s="763">
        <f>'Detailed Budget'!POW72</f>
        <v>0</v>
      </c>
      <c r="POL62" s="763">
        <f>'Detailed Budget'!POX72</f>
        <v>0</v>
      </c>
      <c r="POM62" s="763">
        <f>'Detailed Budget'!POY72</f>
        <v>0</v>
      </c>
      <c r="PON62" s="763">
        <f>'Detailed Budget'!POZ72</f>
        <v>0</v>
      </c>
      <c r="POO62" s="763">
        <f>'Detailed Budget'!PPA72</f>
        <v>0</v>
      </c>
      <c r="POP62" s="763">
        <f>'Detailed Budget'!PPB72</f>
        <v>0</v>
      </c>
      <c r="POQ62" s="763">
        <f>'Detailed Budget'!PPC72</f>
        <v>0</v>
      </c>
      <c r="POR62" s="763">
        <f>'Detailed Budget'!PPD72</f>
        <v>0</v>
      </c>
      <c r="POS62" s="763">
        <f>'Detailed Budget'!PPE72</f>
        <v>0</v>
      </c>
      <c r="POT62" s="763">
        <f>'Detailed Budget'!PPF72</f>
        <v>0</v>
      </c>
      <c r="POU62" s="763">
        <f>'Detailed Budget'!PPG72</f>
        <v>0</v>
      </c>
      <c r="POV62" s="763">
        <f>'Detailed Budget'!PPH72</f>
        <v>0</v>
      </c>
      <c r="POW62" s="763">
        <f>'Detailed Budget'!PPI72</f>
        <v>0</v>
      </c>
      <c r="POX62" s="763">
        <f>'Detailed Budget'!PPJ72</f>
        <v>0</v>
      </c>
      <c r="POY62" s="763">
        <f>'Detailed Budget'!PPK72</f>
        <v>0</v>
      </c>
      <c r="POZ62" s="763">
        <f>'Detailed Budget'!PPL72</f>
        <v>0</v>
      </c>
      <c r="PPA62" s="763">
        <f>'Detailed Budget'!PPM72</f>
        <v>0</v>
      </c>
      <c r="PPB62" s="763">
        <f>'Detailed Budget'!PPN72</f>
        <v>0</v>
      </c>
      <c r="PPC62" s="763">
        <f>'Detailed Budget'!PPO72</f>
        <v>0</v>
      </c>
      <c r="PPD62" s="763">
        <f>'Detailed Budget'!PPP72</f>
        <v>0</v>
      </c>
      <c r="PPE62" s="763">
        <f>'Detailed Budget'!PPQ72</f>
        <v>0</v>
      </c>
      <c r="PPF62" s="763">
        <f>'Detailed Budget'!PPR72</f>
        <v>0</v>
      </c>
      <c r="PPG62" s="763">
        <f>'Detailed Budget'!PPS72</f>
        <v>0</v>
      </c>
      <c r="PPH62" s="763">
        <f>'Detailed Budget'!PPT72</f>
        <v>0</v>
      </c>
      <c r="PPI62" s="763">
        <f>'Detailed Budget'!PPU72</f>
        <v>0</v>
      </c>
      <c r="PPJ62" s="763">
        <f>'Detailed Budget'!PPV72</f>
        <v>0</v>
      </c>
      <c r="PPK62" s="763">
        <f>'Detailed Budget'!PPW72</f>
        <v>0</v>
      </c>
      <c r="PPL62" s="763">
        <f>'Detailed Budget'!PPX72</f>
        <v>0</v>
      </c>
      <c r="PPM62" s="763">
        <f>'Detailed Budget'!PPY72</f>
        <v>0</v>
      </c>
      <c r="PPN62" s="763">
        <f>'Detailed Budget'!PPZ72</f>
        <v>0</v>
      </c>
      <c r="PPO62" s="763">
        <f>'Detailed Budget'!PQA72</f>
        <v>0</v>
      </c>
      <c r="PPP62" s="763">
        <f>'Detailed Budget'!PQB72</f>
        <v>0</v>
      </c>
      <c r="PPQ62" s="763">
        <f>'Detailed Budget'!PQC72</f>
        <v>0</v>
      </c>
      <c r="PPR62" s="763">
        <f>'Detailed Budget'!PQD72</f>
        <v>0</v>
      </c>
      <c r="PPS62" s="763">
        <f>'Detailed Budget'!PQE72</f>
        <v>0</v>
      </c>
      <c r="PPT62" s="763">
        <f>'Detailed Budget'!PQF72</f>
        <v>0</v>
      </c>
      <c r="PPU62" s="763">
        <f>'Detailed Budget'!PQG72</f>
        <v>0</v>
      </c>
      <c r="PPV62" s="763">
        <f>'Detailed Budget'!PQH72</f>
        <v>0</v>
      </c>
      <c r="PPW62" s="763">
        <f>'Detailed Budget'!PQI72</f>
        <v>0</v>
      </c>
      <c r="PPX62" s="763">
        <f>'Detailed Budget'!PQJ72</f>
        <v>0</v>
      </c>
      <c r="PPY62" s="763">
        <f>'Detailed Budget'!PQK72</f>
        <v>0</v>
      </c>
      <c r="PPZ62" s="763">
        <f>'Detailed Budget'!PQL72</f>
        <v>0</v>
      </c>
      <c r="PQA62" s="763">
        <f>'Detailed Budget'!PQM72</f>
        <v>0</v>
      </c>
      <c r="PQB62" s="763">
        <f>'Detailed Budget'!PQN72</f>
        <v>0</v>
      </c>
      <c r="PQC62" s="763">
        <f>'Detailed Budget'!PQO72</f>
        <v>0</v>
      </c>
      <c r="PQD62" s="763">
        <f>'Detailed Budget'!PQP72</f>
        <v>0</v>
      </c>
      <c r="PQE62" s="763">
        <f>'Detailed Budget'!PQQ72</f>
        <v>0</v>
      </c>
      <c r="PQF62" s="763">
        <f>'Detailed Budget'!PQR72</f>
        <v>0</v>
      </c>
      <c r="PQG62" s="763">
        <f>'Detailed Budget'!PQS72</f>
        <v>0</v>
      </c>
      <c r="PQH62" s="763">
        <f>'Detailed Budget'!PQT72</f>
        <v>0</v>
      </c>
      <c r="PQI62" s="763">
        <f>'Detailed Budget'!PQU72</f>
        <v>0</v>
      </c>
      <c r="PQJ62" s="763">
        <f>'Detailed Budget'!PQV72</f>
        <v>0</v>
      </c>
      <c r="PQK62" s="763">
        <f>'Detailed Budget'!PQW72</f>
        <v>0</v>
      </c>
      <c r="PQL62" s="763">
        <f>'Detailed Budget'!PQX72</f>
        <v>0</v>
      </c>
      <c r="PQM62" s="763">
        <f>'Detailed Budget'!PQY72</f>
        <v>0</v>
      </c>
      <c r="PQN62" s="763">
        <f>'Detailed Budget'!PQZ72</f>
        <v>0</v>
      </c>
      <c r="PQO62" s="763">
        <f>'Detailed Budget'!PRA72</f>
        <v>0</v>
      </c>
      <c r="PQP62" s="763">
        <f>'Detailed Budget'!PRB72</f>
        <v>0</v>
      </c>
      <c r="PQQ62" s="763">
        <f>'Detailed Budget'!PRC72</f>
        <v>0</v>
      </c>
      <c r="PQR62" s="763">
        <f>'Detailed Budget'!PRD72</f>
        <v>0</v>
      </c>
      <c r="PQS62" s="763">
        <f>'Detailed Budget'!PRE72</f>
        <v>0</v>
      </c>
      <c r="PQT62" s="763">
        <f>'Detailed Budget'!PRF72</f>
        <v>0</v>
      </c>
      <c r="PQU62" s="763">
        <f>'Detailed Budget'!PRG72</f>
        <v>0</v>
      </c>
      <c r="PQV62" s="763">
        <f>'Detailed Budget'!PRH72</f>
        <v>0</v>
      </c>
      <c r="PQW62" s="763">
        <f>'Detailed Budget'!PRI72</f>
        <v>0</v>
      </c>
      <c r="PQX62" s="763">
        <f>'Detailed Budget'!PRJ72</f>
        <v>0</v>
      </c>
      <c r="PQY62" s="763">
        <f>'Detailed Budget'!PRK72</f>
        <v>0</v>
      </c>
      <c r="PQZ62" s="763">
        <f>'Detailed Budget'!PRL72</f>
        <v>0</v>
      </c>
      <c r="PRA62" s="763">
        <f>'Detailed Budget'!PRM72</f>
        <v>0</v>
      </c>
      <c r="PRB62" s="763">
        <f>'Detailed Budget'!PRN72</f>
        <v>0</v>
      </c>
      <c r="PRC62" s="763">
        <f>'Detailed Budget'!PRO72</f>
        <v>0</v>
      </c>
      <c r="PRD62" s="763">
        <f>'Detailed Budget'!PRP72</f>
        <v>0</v>
      </c>
      <c r="PRE62" s="763">
        <f>'Detailed Budget'!PRQ72</f>
        <v>0</v>
      </c>
      <c r="PRF62" s="763">
        <f>'Detailed Budget'!PRR72</f>
        <v>0</v>
      </c>
      <c r="PRG62" s="763">
        <f>'Detailed Budget'!PRS72</f>
        <v>0</v>
      </c>
      <c r="PRH62" s="763">
        <f>'Detailed Budget'!PRT72</f>
        <v>0</v>
      </c>
      <c r="PRI62" s="763">
        <f>'Detailed Budget'!PRU72</f>
        <v>0</v>
      </c>
      <c r="PRJ62" s="763">
        <f>'Detailed Budget'!PRV72</f>
        <v>0</v>
      </c>
      <c r="PRK62" s="763">
        <f>'Detailed Budget'!PRW72</f>
        <v>0</v>
      </c>
      <c r="PRL62" s="763">
        <f>'Detailed Budget'!PRX72</f>
        <v>0</v>
      </c>
      <c r="PRM62" s="763">
        <f>'Detailed Budget'!PRY72</f>
        <v>0</v>
      </c>
      <c r="PRN62" s="763">
        <f>'Detailed Budget'!PRZ72</f>
        <v>0</v>
      </c>
      <c r="PRO62" s="763">
        <f>'Detailed Budget'!PSA72</f>
        <v>0</v>
      </c>
      <c r="PRP62" s="763">
        <f>'Detailed Budget'!PSB72</f>
        <v>0</v>
      </c>
      <c r="PRQ62" s="763">
        <f>'Detailed Budget'!PSC72</f>
        <v>0</v>
      </c>
      <c r="PRR62" s="763">
        <f>'Detailed Budget'!PSD72</f>
        <v>0</v>
      </c>
      <c r="PRS62" s="763">
        <f>'Detailed Budget'!PSE72</f>
        <v>0</v>
      </c>
      <c r="PRT62" s="763">
        <f>'Detailed Budget'!PSF72</f>
        <v>0</v>
      </c>
      <c r="PRU62" s="763">
        <f>'Detailed Budget'!PSG72</f>
        <v>0</v>
      </c>
      <c r="PRV62" s="763">
        <f>'Detailed Budget'!PSH72</f>
        <v>0</v>
      </c>
      <c r="PRW62" s="763">
        <f>'Detailed Budget'!PSI72</f>
        <v>0</v>
      </c>
      <c r="PRX62" s="763">
        <f>'Detailed Budget'!PSJ72</f>
        <v>0</v>
      </c>
      <c r="PRY62" s="763">
        <f>'Detailed Budget'!PSK72</f>
        <v>0</v>
      </c>
      <c r="PRZ62" s="763">
        <f>'Detailed Budget'!PSL72</f>
        <v>0</v>
      </c>
      <c r="PSA62" s="763">
        <f>'Detailed Budget'!PSM72</f>
        <v>0</v>
      </c>
      <c r="PSB62" s="763">
        <f>'Detailed Budget'!PSN72</f>
        <v>0</v>
      </c>
      <c r="PSC62" s="763">
        <f>'Detailed Budget'!PSO72</f>
        <v>0</v>
      </c>
      <c r="PSD62" s="763">
        <f>'Detailed Budget'!PSP72</f>
        <v>0</v>
      </c>
      <c r="PSE62" s="763">
        <f>'Detailed Budget'!PSQ72</f>
        <v>0</v>
      </c>
      <c r="PSF62" s="763">
        <f>'Detailed Budget'!PSR72</f>
        <v>0</v>
      </c>
      <c r="PSG62" s="763">
        <f>'Detailed Budget'!PSS72</f>
        <v>0</v>
      </c>
      <c r="PSH62" s="763">
        <f>'Detailed Budget'!PST72</f>
        <v>0</v>
      </c>
      <c r="PSI62" s="763">
        <f>'Detailed Budget'!PSU72</f>
        <v>0</v>
      </c>
      <c r="PSJ62" s="763">
        <f>'Detailed Budget'!PSV72</f>
        <v>0</v>
      </c>
      <c r="PSK62" s="763">
        <f>'Detailed Budget'!PSW72</f>
        <v>0</v>
      </c>
      <c r="PSL62" s="763">
        <f>'Detailed Budget'!PSX72</f>
        <v>0</v>
      </c>
      <c r="PSM62" s="763">
        <f>'Detailed Budget'!PSY72</f>
        <v>0</v>
      </c>
      <c r="PSN62" s="763">
        <f>'Detailed Budget'!PSZ72</f>
        <v>0</v>
      </c>
      <c r="PSO62" s="763">
        <f>'Detailed Budget'!PTA72</f>
        <v>0</v>
      </c>
      <c r="PSP62" s="763">
        <f>'Detailed Budget'!PTB72</f>
        <v>0</v>
      </c>
      <c r="PSQ62" s="763">
        <f>'Detailed Budget'!PTC72</f>
        <v>0</v>
      </c>
      <c r="PSR62" s="763">
        <f>'Detailed Budget'!PTD72</f>
        <v>0</v>
      </c>
      <c r="PSS62" s="763">
        <f>'Detailed Budget'!PTE72</f>
        <v>0</v>
      </c>
      <c r="PST62" s="763">
        <f>'Detailed Budget'!PTF72</f>
        <v>0</v>
      </c>
      <c r="PSU62" s="763">
        <f>'Detailed Budget'!PTG72</f>
        <v>0</v>
      </c>
      <c r="PSV62" s="763">
        <f>'Detailed Budget'!PTH72</f>
        <v>0</v>
      </c>
      <c r="PSW62" s="763">
        <f>'Detailed Budget'!PTI72</f>
        <v>0</v>
      </c>
      <c r="PSX62" s="763">
        <f>'Detailed Budget'!PTJ72</f>
        <v>0</v>
      </c>
      <c r="PSY62" s="763">
        <f>'Detailed Budget'!PTK72</f>
        <v>0</v>
      </c>
      <c r="PSZ62" s="763">
        <f>'Detailed Budget'!PTL72</f>
        <v>0</v>
      </c>
      <c r="PTA62" s="763">
        <f>'Detailed Budget'!PTM72</f>
        <v>0</v>
      </c>
      <c r="PTB62" s="763">
        <f>'Detailed Budget'!PTN72</f>
        <v>0</v>
      </c>
      <c r="PTC62" s="763">
        <f>'Detailed Budget'!PTO72</f>
        <v>0</v>
      </c>
      <c r="PTD62" s="763">
        <f>'Detailed Budget'!PTP72</f>
        <v>0</v>
      </c>
      <c r="PTE62" s="763">
        <f>'Detailed Budget'!PTQ72</f>
        <v>0</v>
      </c>
      <c r="PTF62" s="763">
        <f>'Detailed Budget'!PTR72</f>
        <v>0</v>
      </c>
      <c r="PTG62" s="763">
        <f>'Detailed Budget'!PTS72</f>
        <v>0</v>
      </c>
      <c r="PTH62" s="763">
        <f>'Detailed Budget'!PTT72</f>
        <v>0</v>
      </c>
      <c r="PTI62" s="763">
        <f>'Detailed Budget'!PTU72</f>
        <v>0</v>
      </c>
      <c r="PTJ62" s="763">
        <f>'Detailed Budget'!PTV72</f>
        <v>0</v>
      </c>
      <c r="PTK62" s="763">
        <f>'Detailed Budget'!PTW72</f>
        <v>0</v>
      </c>
      <c r="PTL62" s="763">
        <f>'Detailed Budget'!PTX72</f>
        <v>0</v>
      </c>
      <c r="PTM62" s="763">
        <f>'Detailed Budget'!PTY72</f>
        <v>0</v>
      </c>
      <c r="PTN62" s="763">
        <f>'Detailed Budget'!PTZ72</f>
        <v>0</v>
      </c>
      <c r="PTO62" s="763">
        <f>'Detailed Budget'!PUA72</f>
        <v>0</v>
      </c>
      <c r="PTP62" s="763">
        <f>'Detailed Budget'!PUB72</f>
        <v>0</v>
      </c>
      <c r="PTQ62" s="763">
        <f>'Detailed Budget'!PUC72</f>
        <v>0</v>
      </c>
      <c r="PTR62" s="763">
        <f>'Detailed Budget'!PUD72</f>
        <v>0</v>
      </c>
      <c r="PTS62" s="763">
        <f>'Detailed Budget'!PUE72</f>
        <v>0</v>
      </c>
      <c r="PTT62" s="763">
        <f>'Detailed Budget'!PUF72</f>
        <v>0</v>
      </c>
      <c r="PTU62" s="763">
        <f>'Detailed Budget'!PUG72</f>
        <v>0</v>
      </c>
      <c r="PTV62" s="763">
        <f>'Detailed Budget'!PUH72</f>
        <v>0</v>
      </c>
      <c r="PTW62" s="763">
        <f>'Detailed Budget'!PUI72</f>
        <v>0</v>
      </c>
      <c r="PTX62" s="763">
        <f>'Detailed Budget'!PUJ72</f>
        <v>0</v>
      </c>
      <c r="PTY62" s="763">
        <f>'Detailed Budget'!PUK72</f>
        <v>0</v>
      </c>
      <c r="PTZ62" s="763">
        <f>'Detailed Budget'!PUL72</f>
        <v>0</v>
      </c>
      <c r="PUA62" s="763">
        <f>'Detailed Budget'!PUM72</f>
        <v>0</v>
      </c>
      <c r="PUB62" s="763">
        <f>'Detailed Budget'!PUN72</f>
        <v>0</v>
      </c>
      <c r="PUC62" s="763">
        <f>'Detailed Budget'!PUO72</f>
        <v>0</v>
      </c>
      <c r="PUD62" s="763">
        <f>'Detailed Budget'!PUP72</f>
        <v>0</v>
      </c>
      <c r="PUE62" s="763">
        <f>'Detailed Budget'!PUQ72</f>
        <v>0</v>
      </c>
      <c r="PUF62" s="763">
        <f>'Detailed Budget'!PUR72</f>
        <v>0</v>
      </c>
      <c r="PUG62" s="763">
        <f>'Detailed Budget'!PUS72</f>
        <v>0</v>
      </c>
      <c r="PUH62" s="763">
        <f>'Detailed Budget'!PUT72</f>
        <v>0</v>
      </c>
      <c r="PUI62" s="763">
        <f>'Detailed Budget'!PUU72</f>
        <v>0</v>
      </c>
      <c r="PUJ62" s="763">
        <f>'Detailed Budget'!PUV72</f>
        <v>0</v>
      </c>
      <c r="PUK62" s="763">
        <f>'Detailed Budget'!PUW72</f>
        <v>0</v>
      </c>
      <c r="PUL62" s="763">
        <f>'Detailed Budget'!PUX72</f>
        <v>0</v>
      </c>
      <c r="PUM62" s="763">
        <f>'Detailed Budget'!PUY72</f>
        <v>0</v>
      </c>
      <c r="PUN62" s="763">
        <f>'Detailed Budget'!PUZ72</f>
        <v>0</v>
      </c>
      <c r="PUO62" s="763">
        <f>'Detailed Budget'!PVA72</f>
        <v>0</v>
      </c>
      <c r="PUP62" s="763">
        <f>'Detailed Budget'!PVB72</f>
        <v>0</v>
      </c>
      <c r="PUQ62" s="763">
        <f>'Detailed Budget'!PVC72</f>
        <v>0</v>
      </c>
      <c r="PUR62" s="763">
        <f>'Detailed Budget'!PVD72</f>
        <v>0</v>
      </c>
      <c r="PUS62" s="763">
        <f>'Detailed Budget'!PVE72</f>
        <v>0</v>
      </c>
      <c r="PUT62" s="763">
        <f>'Detailed Budget'!PVF72</f>
        <v>0</v>
      </c>
      <c r="PUU62" s="763">
        <f>'Detailed Budget'!PVG72</f>
        <v>0</v>
      </c>
      <c r="PUV62" s="763">
        <f>'Detailed Budget'!PVH72</f>
        <v>0</v>
      </c>
      <c r="PUW62" s="763">
        <f>'Detailed Budget'!PVI72</f>
        <v>0</v>
      </c>
      <c r="PUX62" s="763">
        <f>'Detailed Budget'!PVJ72</f>
        <v>0</v>
      </c>
      <c r="PUY62" s="763">
        <f>'Detailed Budget'!PVK72</f>
        <v>0</v>
      </c>
      <c r="PUZ62" s="763">
        <f>'Detailed Budget'!PVL72</f>
        <v>0</v>
      </c>
      <c r="PVA62" s="763">
        <f>'Detailed Budget'!PVM72</f>
        <v>0</v>
      </c>
      <c r="PVB62" s="763">
        <f>'Detailed Budget'!PVN72</f>
        <v>0</v>
      </c>
      <c r="PVC62" s="763">
        <f>'Detailed Budget'!PVO72</f>
        <v>0</v>
      </c>
      <c r="PVD62" s="763">
        <f>'Detailed Budget'!PVP72</f>
        <v>0</v>
      </c>
      <c r="PVE62" s="763">
        <f>'Detailed Budget'!PVQ72</f>
        <v>0</v>
      </c>
      <c r="PVF62" s="763">
        <f>'Detailed Budget'!PVR72</f>
        <v>0</v>
      </c>
      <c r="PVG62" s="763">
        <f>'Detailed Budget'!PVS72</f>
        <v>0</v>
      </c>
      <c r="PVH62" s="763">
        <f>'Detailed Budget'!PVT72</f>
        <v>0</v>
      </c>
      <c r="PVI62" s="763">
        <f>'Detailed Budget'!PVU72</f>
        <v>0</v>
      </c>
      <c r="PVJ62" s="763">
        <f>'Detailed Budget'!PVV72</f>
        <v>0</v>
      </c>
      <c r="PVK62" s="763">
        <f>'Detailed Budget'!PVW72</f>
        <v>0</v>
      </c>
      <c r="PVL62" s="763">
        <f>'Detailed Budget'!PVX72</f>
        <v>0</v>
      </c>
      <c r="PVM62" s="763">
        <f>'Detailed Budget'!PVY72</f>
        <v>0</v>
      </c>
      <c r="PVN62" s="763">
        <f>'Detailed Budget'!PVZ72</f>
        <v>0</v>
      </c>
      <c r="PVO62" s="763">
        <f>'Detailed Budget'!PWA72</f>
        <v>0</v>
      </c>
      <c r="PVP62" s="763">
        <f>'Detailed Budget'!PWB72</f>
        <v>0</v>
      </c>
      <c r="PVQ62" s="763">
        <f>'Detailed Budget'!PWC72</f>
        <v>0</v>
      </c>
      <c r="PVR62" s="763">
        <f>'Detailed Budget'!PWD72</f>
        <v>0</v>
      </c>
      <c r="PVS62" s="763">
        <f>'Detailed Budget'!PWE72</f>
        <v>0</v>
      </c>
      <c r="PVT62" s="763">
        <f>'Detailed Budget'!PWF72</f>
        <v>0</v>
      </c>
      <c r="PVU62" s="763">
        <f>'Detailed Budget'!PWG72</f>
        <v>0</v>
      </c>
      <c r="PVV62" s="763">
        <f>'Detailed Budget'!PWH72</f>
        <v>0</v>
      </c>
      <c r="PVW62" s="763">
        <f>'Detailed Budget'!PWI72</f>
        <v>0</v>
      </c>
      <c r="PVX62" s="763">
        <f>'Detailed Budget'!PWJ72</f>
        <v>0</v>
      </c>
      <c r="PVY62" s="763">
        <f>'Detailed Budget'!PWK72</f>
        <v>0</v>
      </c>
      <c r="PVZ62" s="763">
        <f>'Detailed Budget'!PWL72</f>
        <v>0</v>
      </c>
      <c r="PWA62" s="763">
        <f>'Detailed Budget'!PWM72</f>
        <v>0</v>
      </c>
      <c r="PWB62" s="763">
        <f>'Detailed Budget'!PWN72</f>
        <v>0</v>
      </c>
      <c r="PWC62" s="763">
        <f>'Detailed Budget'!PWO72</f>
        <v>0</v>
      </c>
      <c r="PWD62" s="763">
        <f>'Detailed Budget'!PWP72</f>
        <v>0</v>
      </c>
      <c r="PWE62" s="763">
        <f>'Detailed Budget'!PWQ72</f>
        <v>0</v>
      </c>
      <c r="PWF62" s="763">
        <f>'Detailed Budget'!PWR72</f>
        <v>0</v>
      </c>
      <c r="PWG62" s="763">
        <f>'Detailed Budget'!PWS72</f>
        <v>0</v>
      </c>
      <c r="PWH62" s="763">
        <f>'Detailed Budget'!PWT72</f>
        <v>0</v>
      </c>
      <c r="PWI62" s="763">
        <f>'Detailed Budget'!PWU72</f>
        <v>0</v>
      </c>
      <c r="PWJ62" s="763">
        <f>'Detailed Budget'!PWV72</f>
        <v>0</v>
      </c>
      <c r="PWK62" s="763">
        <f>'Detailed Budget'!PWW72</f>
        <v>0</v>
      </c>
      <c r="PWL62" s="763">
        <f>'Detailed Budget'!PWX72</f>
        <v>0</v>
      </c>
      <c r="PWM62" s="763">
        <f>'Detailed Budget'!PWY72</f>
        <v>0</v>
      </c>
      <c r="PWN62" s="763">
        <f>'Detailed Budget'!PWZ72</f>
        <v>0</v>
      </c>
      <c r="PWO62" s="763">
        <f>'Detailed Budget'!PXA72</f>
        <v>0</v>
      </c>
      <c r="PWP62" s="763">
        <f>'Detailed Budget'!PXB72</f>
        <v>0</v>
      </c>
      <c r="PWQ62" s="763">
        <f>'Detailed Budget'!PXC72</f>
        <v>0</v>
      </c>
      <c r="PWR62" s="763">
        <f>'Detailed Budget'!PXD72</f>
        <v>0</v>
      </c>
      <c r="PWS62" s="763">
        <f>'Detailed Budget'!PXE72</f>
        <v>0</v>
      </c>
      <c r="PWT62" s="763">
        <f>'Detailed Budget'!PXF72</f>
        <v>0</v>
      </c>
      <c r="PWU62" s="763">
        <f>'Detailed Budget'!PXG72</f>
        <v>0</v>
      </c>
      <c r="PWV62" s="763">
        <f>'Detailed Budget'!PXH72</f>
        <v>0</v>
      </c>
      <c r="PWW62" s="763">
        <f>'Detailed Budget'!PXI72</f>
        <v>0</v>
      </c>
      <c r="PWX62" s="763">
        <f>'Detailed Budget'!PXJ72</f>
        <v>0</v>
      </c>
      <c r="PWY62" s="763">
        <f>'Detailed Budget'!PXK72</f>
        <v>0</v>
      </c>
      <c r="PWZ62" s="763">
        <f>'Detailed Budget'!PXL72</f>
        <v>0</v>
      </c>
      <c r="PXA62" s="763">
        <f>'Detailed Budget'!PXM72</f>
        <v>0</v>
      </c>
      <c r="PXB62" s="763">
        <f>'Detailed Budget'!PXN72</f>
        <v>0</v>
      </c>
      <c r="PXC62" s="763">
        <f>'Detailed Budget'!PXO72</f>
        <v>0</v>
      </c>
      <c r="PXD62" s="763">
        <f>'Detailed Budget'!PXP72</f>
        <v>0</v>
      </c>
      <c r="PXE62" s="763">
        <f>'Detailed Budget'!PXQ72</f>
        <v>0</v>
      </c>
      <c r="PXF62" s="763">
        <f>'Detailed Budget'!PXR72</f>
        <v>0</v>
      </c>
      <c r="PXG62" s="763">
        <f>'Detailed Budget'!PXS72</f>
        <v>0</v>
      </c>
      <c r="PXH62" s="763">
        <f>'Detailed Budget'!PXT72</f>
        <v>0</v>
      </c>
      <c r="PXI62" s="763">
        <f>'Detailed Budget'!PXU72</f>
        <v>0</v>
      </c>
      <c r="PXJ62" s="763">
        <f>'Detailed Budget'!PXV72</f>
        <v>0</v>
      </c>
      <c r="PXK62" s="763">
        <f>'Detailed Budget'!PXW72</f>
        <v>0</v>
      </c>
      <c r="PXL62" s="763">
        <f>'Detailed Budget'!PXX72</f>
        <v>0</v>
      </c>
      <c r="PXM62" s="763">
        <f>'Detailed Budget'!PXY72</f>
        <v>0</v>
      </c>
      <c r="PXN62" s="763">
        <f>'Detailed Budget'!PXZ72</f>
        <v>0</v>
      </c>
      <c r="PXO62" s="763">
        <f>'Detailed Budget'!PYA72</f>
        <v>0</v>
      </c>
      <c r="PXP62" s="763">
        <f>'Detailed Budget'!PYB72</f>
        <v>0</v>
      </c>
      <c r="PXQ62" s="763">
        <f>'Detailed Budget'!PYC72</f>
        <v>0</v>
      </c>
      <c r="PXR62" s="763">
        <f>'Detailed Budget'!PYD72</f>
        <v>0</v>
      </c>
      <c r="PXS62" s="763">
        <f>'Detailed Budget'!PYE72</f>
        <v>0</v>
      </c>
      <c r="PXT62" s="763">
        <f>'Detailed Budget'!PYF72</f>
        <v>0</v>
      </c>
      <c r="PXU62" s="763">
        <f>'Detailed Budget'!PYG72</f>
        <v>0</v>
      </c>
      <c r="PXV62" s="763">
        <f>'Detailed Budget'!PYH72</f>
        <v>0</v>
      </c>
      <c r="PXW62" s="763">
        <f>'Detailed Budget'!PYI72</f>
        <v>0</v>
      </c>
      <c r="PXX62" s="763">
        <f>'Detailed Budget'!PYJ72</f>
        <v>0</v>
      </c>
      <c r="PXY62" s="763">
        <f>'Detailed Budget'!PYK72</f>
        <v>0</v>
      </c>
      <c r="PXZ62" s="763">
        <f>'Detailed Budget'!PYL72</f>
        <v>0</v>
      </c>
      <c r="PYA62" s="763">
        <f>'Detailed Budget'!PYM72</f>
        <v>0</v>
      </c>
      <c r="PYB62" s="763">
        <f>'Detailed Budget'!PYN72</f>
        <v>0</v>
      </c>
      <c r="PYC62" s="763">
        <f>'Detailed Budget'!PYO72</f>
        <v>0</v>
      </c>
      <c r="PYD62" s="763">
        <f>'Detailed Budget'!PYP72</f>
        <v>0</v>
      </c>
      <c r="PYE62" s="763">
        <f>'Detailed Budget'!PYQ72</f>
        <v>0</v>
      </c>
      <c r="PYF62" s="763">
        <f>'Detailed Budget'!PYR72</f>
        <v>0</v>
      </c>
      <c r="PYG62" s="763">
        <f>'Detailed Budget'!PYS72</f>
        <v>0</v>
      </c>
      <c r="PYH62" s="763">
        <f>'Detailed Budget'!PYT72</f>
        <v>0</v>
      </c>
      <c r="PYI62" s="763">
        <f>'Detailed Budget'!PYU72</f>
        <v>0</v>
      </c>
      <c r="PYJ62" s="763">
        <f>'Detailed Budget'!PYV72</f>
        <v>0</v>
      </c>
      <c r="PYK62" s="763">
        <f>'Detailed Budget'!PYW72</f>
        <v>0</v>
      </c>
      <c r="PYL62" s="763">
        <f>'Detailed Budget'!PYX72</f>
        <v>0</v>
      </c>
      <c r="PYM62" s="763">
        <f>'Detailed Budget'!PYY72</f>
        <v>0</v>
      </c>
      <c r="PYN62" s="763">
        <f>'Detailed Budget'!PYZ72</f>
        <v>0</v>
      </c>
      <c r="PYO62" s="763">
        <f>'Detailed Budget'!PZA72</f>
        <v>0</v>
      </c>
      <c r="PYP62" s="763">
        <f>'Detailed Budget'!PZB72</f>
        <v>0</v>
      </c>
      <c r="PYQ62" s="763">
        <f>'Detailed Budget'!PZC72</f>
        <v>0</v>
      </c>
      <c r="PYR62" s="763">
        <f>'Detailed Budget'!PZD72</f>
        <v>0</v>
      </c>
      <c r="PYS62" s="763">
        <f>'Detailed Budget'!PZE72</f>
        <v>0</v>
      </c>
      <c r="PYT62" s="763">
        <f>'Detailed Budget'!PZF72</f>
        <v>0</v>
      </c>
      <c r="PYU62" s="763">
        <f>'Detailed Budget'!PZG72</f>
        <v>0</v>
      </c>
      <c r="PYV62" s="763">
        <f>'Detailed Budget'!PZH72</f>
        <v>0</v>
      </c>
      <c r="PYW62" s="763">
        <f>'Detailed Budget'!PZI72</f>
        <v>0</v>
      </c>
      <c r="PYX62" s="763">
        <f>'Detailed Budget'!PZJ72</f>
        <v>0</v>
      </c>
      <c r="PYY62" s="763">
        <f>'Detailed Budget'!PZK72</f>
        <v>0</v>
      </c>
      <c r="PYZ62" s="763">
        <f>'Detailed Budget'!PZL72</f>
        <v>0</v>
      </c>
      <c r="PZA62" s="763">
        <f>'Detailed Budget'!PZM72</f>
        <v>0</v>
      </c>
      <c r="PZB62" s="763">
        <f>'Detailed Budget'!PZN72</f>
        <v>0</v>
      </c>
      <c r="PZC62" s="763">
        <f>'Detailed Budget'!PZO72</f>
        <v>0</v>
      </c>
      <c r="PZD62" s="763">
        <f>'Detailed Budget'!PZP72</f>
        <v>0</v>
      </c>
      <c r="PZE62" s="763">
        <f>'Detailed Budget'!PZQ72</f>
        <v>0</v>
      </c>
      <c r="PZF62" s="763">
        <f>'Detailed Budget'!PZR72</f>
        <v>0</v>
      </c>
      <c r="PZG62" s="763">
        <f>'Detailed Budget'!PZS72</f>
        <v>0</v>
      </c>
      <c r="PZH62" s="763">
        <f>'Detailed Budget'!PZT72</f>
        <v>0</v>
      </c>
      <c r="PZI62" s="763">
        <f>'Detailed Budget'!PZU72</f>
        <v>0</v>
      </c>
      <c r="PZJ62" s="763">
        <f>'Detailed Budget'!PZV72</f>
        <v>0</v>
      </c>
      <c r="PZK62" s="763">
        <f>'Detailed Budget'!PZW72</f>
        <v>0</v>
      </c>
      <c r="PZL62" s="763">
        <f>'Detailed Budget'!PZX72</f>
        <v>0</v>
      </c>
      <c r="PZM62" s="763">
        <f>'Detailed Budget'!PZY72</f>
        <v>0</v>
      </c>
      <c r="PZN62" s="763">
        <f>'Detailed Budget'!PZZ72</f>
        <v>0</v>
      </c>
      <c r="PZO62" s="763">
        <f>'Detailed Budget'!QAA72</f>
        <v>0</v>
      </c>
      <c r="PZP62" s="763">
        <f>'Detailed Budget'!QAB72</f>
        <v>0</v>
      </c>
      <c r="PZQ62" s="763">
        <f>'Detailed Budget'!QAC72</f>
        <v>0</v>
      </c>
      <c r="PZR62" s="763">
        <f>'Detailed Budget'!QAD72</f>
        <v>0</v>
      </c>
      <c r="PZS62" s="763">
        <f>'Detailed Budget'!QAE72</f>
        <v>0</v>
      </c>
      <c r="PZT62" s="763">
        <f>'Detailed Budget'!QAF72</f>
        <v>0</v>
      </c>
      <c r="PZU62" s="763">
        <f>'Detailed Budget'!QAG72</f>
        <v>0</v>
      </c>
      <c r="PZV62" s="763">
        <f>'Detailed Budget'!QAH72</f>
        <v>0</v>
      </c>
      <c r="PZW62" s="763">
        <f>'Detailed Budget'!QAI72</f>
        <v>0</v>
      </c>
      <c r="PZX62" s="763">
        <f>'Detailed Budget'!QAJ72</f>
        <v>0</v>
      </c>
      <c r="PZY62" s="763">
        <f>'Detailed Budget'!QAK72</f>
        <v>0</v>
      </c>
      <c r="PZZ62" s="763">
        <f>'Detailed Budget'!QAL72</f>
        <v>0</v>
      </c>
      <c r="QAA62" s="763">
        <f>'Detailed Budget'!QAM72</f>
        <v>0</v>
      </c>
      <c r="QAB62" s="763">
        <f>'Detailed Budget'!QAN72</f>
        <v>0</v>
      </c>
      <c r="QAC62" s="763">
        <f>'Detailed Budget'!QAO72</f>
        <v>0</v>
      </c>
      <c r="QAD62" s="763">
        <f>'Detailed Budget'!QAP72</f>
        <v>0</v>
      </c>
      <c r="QAE62" s="763">
        <f>'Detailed Budget'!QAQ72</f>
        <v>0</v>
      </c>
      <c r="QAF62" s="763">
        <f>'Detailed Budget'!QAR72</f>
        <v>0</v>
      </c>
      <c r="QAG62" s="763">
        <f>'Detailed Budget'!QAS72</f>
        <v>0</v>
      </c>
      <c r="QAH62" s="763">
        <f>'Detailed Budget'!QAT72</f>
        <v>0</v>
      </c>
      <c r="QAI62" s="763">
        <f>'Detailed Budget'!QAU72</f>
        <v>0</v>
      </c>
      <c r="QAJ62" s="763">
        <f>'Detailed Budget'!QAV72</f>
        <v>0</v>
      </c>
      <c r="QAK62" s="763">
        <f>'Detailed Budget'!QAW72</f>
        <v>0</v>
      </c>
      <c r="QAL62" s="763">
        <f>'Detailed Budget'!QAX72</f>
        <v>0</v>
      </c>
      <c r="QAM62" s="763">
        <f>'Detailed Budget'!QAY72</f>
        <v>0</v>
      </c>
      <c r="QAN62" s="763">
        <f>'Detailed Budget'!QAZ72</f>
        <v>0</v>
      </c>
      <c r="QAO62" s="763">
        <f>'Detailed Budget'!QBA72</f>
        <v>0</v>
      </c>
      <c r="QAP62" s="763">
        <f>'Detailed Budget'!QBB72</f>
        <v>0</v>
      </c>
      <c r="QAQ62" s="763">
        <f>'Detailed Budget'!QBC72</f>
        <v>0</v>
      </c>
      <c r="QAR62" s="763">
        <f>'Detailed Budget'!QBD72</f>
        <v>0</v>
      </c>
      <c r="QAS62" s="763">
        <f>'Detailed Budget'!QBE72</f>
        <v>0</v>
      </c>
      <c r="QAT62" s="763">
        <f>'Detailed Budget'!QBF72</f>
        <v>0</v>
      </c>
      <c r="QAU62" s="763">
        <f>'Detailed Budget'!QBG72</f>
        <v>0</v>
      </c>
      <c r="QAV62" s="763">
        <f>'Detailed Budget'!QBH72</f>
        <v>0</v>
      </c>
      <c r="QAW62" s="763">
        <f>'Detailed Budget'!QBI72</f>
        <v>0</v>
      </c>
      <c r="QAX62" s="763">
        <f>'Detailed Budget'!QBJ72</f>
        <v>0</v>
      </c>
      <c r="QAY62" s="763">
        <f>'Detailed Budget'!QBK72</f>
        <v>0</v>
      </c>
      <c r="QAZ62" s="763">
        <f>'Detailed Budget'!QBL72</f>
        <v>0</v>
      </c>
      <c r="QBA62" s="763">
        <f>'Detailed Budget'!QBM72</f>
        <v>0</v>
      </c>
      <c r="QBB62" s="763">
        <f>'Detailed Budget'!QBN72</f>
        <v>0</v>
      </c>
      <c r="QBC62" s="763">
        <f>'Detailed Budget'!QBO72</f>
        <v>0</v>
      </c>
      <c r="QBD62" s="763">
        <f>'Detailed Budget'!QBP72</f>
        <v>0</v>
      </c>
      <c r="QBE62" s="763">
        <f>'Detailed Budget'!QBQ72</f>
        <v>0</v>
      </c>
      <c r="QBF62" s="763">
        <f>'Detailed Budget'!QBR72</f>
        <v>0</v>
      </c>
      <c r="QBG62" s="763">
        <f>'Detailed Budget'!QBS72</f>
        <v>0</v>
      </c>
      <c r="QBH62" s="763">
        <f>'Detailed Budget'!QBT72</f>
        <v>0</v>
      </c>
      <c r="QBI62" s="763">
        <f>'Detailed Budget'!QBU72</f>
        <v>0</v>
      </c>
      <c r="QBJ62" s="763">
        <f>'Detailed Budget'!QBV72</f>
        <v>0</v>
      </c>
      <c r="QBK62" s="763">
        <f>'Detailed Budget'!QBW72</f>
        <v>0</v>
      </c>
      <c r="QBL62" s="763">
        <f>'Detailed Budget'!QBX72</f>
        <v>0</v>
      </c>
      <c r="QBM62" s="763">
        <f>'Detailed Budget'!QBY72</f>
        <v>0</v>
      </c>
      <c r="QBN62" s="763">
        <f>'Detailed Budget'!QBZ72</f>
        <v>0</v>
      </c>
      <c r="QBO62" s="763">
        <f>'Detailed Budget'!QCA72</f>
        <v>0</v>
      </c>
      <c r="QBP62" s="763">
        <f>'Detailed Budget'!QCB72</f>
        <v>0</v>
      </c>
      <c r="QBQ62" s="763">
        <f>'Detailed Budget'!QCC72</f>
        <v>0</v>
      </c>
      <c r="QBR62" s="763">
        <f>'Detailed Budget'!QCD72</f>
        <v>0</v>
      </c>
      <c r="QBS62" s="763">
        <f>'Detailed Budget'!QCE72</f>
        <v>0</v>
      </c>
      <c r="QBT62" s="763">
        <f>'Detailed Budget'!QCF72</f>
        <v>0</v>
      </c>
      <c r="QBU62" s="763">
        <f>'Detailed Budget'!QCG72</f>
        <v>0</v>
      </c>
      <c r="QBV62" s="763">
        <f>'Detailed Budget'!QCH72</f>
        <v>0</v>
      </c>
      <c r="QBW62" s="763">
        <f>'Detailed Budget'!QCI72</f>
        <v>0</v>
      </c>
      <c r="QBX62" s="763">
        <f>'Detailed Budget'!QCJ72</f>
        <v>0</v>
      </c>
      <c r="QBY62" s="763">
        <f>'Detailed Budget'!QCK72</f>
        <v>0</v>
      </c>
      <c r="QBZ62" s="763">
        <f>'Detailed Budget'!QCL72</f>
        <v>0</v>
      </c>
      <c r="QCA62" s="763">
        <f>'Detailed Budget'!QCM72</f>
        <v>0</v>
      </c>
      <c r="QCB62" s="763">
        <f>'Detailed Budget'!QCN72</f>
        <v>0</v>
      </c>
      <c r="QCC62" s="763">
        <f>'Detailed Budget'!QCO72</f>
        <v>0</v>
      </c>
      <c r="QCD62" s="763">
        <f>'Detailed Budget'!QCP72</f>
        <v>0</v>
      </c>
      <c r="QCE62" s="763">
        <f>'Detailed Budget'!QCQ72</f>
        <v>0</v>
      </c>
      <c r="QCF62" s="763">
        <f>'Detailed Budget'!QCR72</f>
        <v>0</v>
      </c>
      <c r="QCG62" s="763">
        <f>'Detailed Budget'!QCS72</f>
        <v>0</v>
      </c>
      <c r="QCH62" s="763">
        <f>'Detailed Budget'!QCT72</f>
        <v>0</v>
      </c>
      <c r="QCI62" s="763">
        <f>'Detailed Budget'!QCU72</f>
        <v>0</v>
      </c>
      <c r="QCJ62" s="763">
        <f>'Detailed Budget'!QCV72</f>
        <v>0</v>
      </c>
      <c r="QCK62" s="763">
        <f>'Detailed Budget'!QCW72</f>
        <v>0</v>
      </c>
      <c r="QCL62" s="763">
        <f>'Detailed Budget'!QCX72</f>
        <v>0</v>
      </c>
      <c r="QCM62" s="763">
        <f>'Detailed Budget'!QCY72</f>
        <v>0</v>
      </c>
      <c r="QCN62" s="763">
        <f>'Detailed Budget'!QCZ72</f>
        <v>0</v>
      </c>
      <c r="QCO62" s="763">
        <f>'Detailed Budget'!QDA72</f>
        <v>0</v>
      </c>
      <c r="QCP62" s="763">
        <f>'Detailed Budget'!QDB72</f>
        <v>0</v>
      </c>
      <c r="QCQ62" s="763">
        <f>'Detailed Budget'!QDC72</f>
        <v>0</v>
      </c>
      <c r="QCR62" s="763">
        <f>'Detailed Budget'!QDD72</f>
        <v>0</v>
      </c>
      <c r="QCS62" s="763">
        <f>'Detailed Budget'!QDE72</f>
        <v>0</v>
      </c>
      <c r="QCT62" s="763">
        <f>'Detailed Budget'!QDF72</f>
        <v>0</v>
      </c>
      <c r="QCU62" s="763">
        <f>'Detailed Budget'!QDG72</f>
        <v>0</v>
      </c>
      <c r="QCV62" s="763">
        <f>'Detailed Budget'!QDH72</f>
        <v>0</v>
      </c>
      <c r="QCW62" s="763">
        <f>'Detailed Budget'!QDI72</f>
        <v>0</v>
      </c>
      <c r="QCX62" s="763">
        <f>'Detailed Budget'!QDJ72</f>
        <v>0</v>
      </c>
      <c r="QCY62" s="763">
        <f>'Detailed Budget'!QDK72</f>
        <v>0</v>
      </c>
      <c r="QCZ62" s="763">
        <f>'Detailed Budget'!QDL72</f>
        <v>0</v>
      </c>
      <c r="QDA62" s="763">
        <f>'Detailed Budget'!QDM72</f>
        <v>0</v>
      </c>
      <c r="QDB62" s="763">
        <f>'Detailed Budget'!QDN72</f>
        <v>0</v>
      </c>
      <c r="QDC62" s="763">
        <f>'Detailed Budget'!QDO72</f>
        <v>0</v>
      </c>
      <c r="QDD62" s="763">
        <f>'Detailed Budget'!QDP72</f>
        <v>0</v>
      </c>
      <c r="QDE62" s="763">
        <f>'Detailed Budget'!QDQ72</f>
        <v>0</v>
      </c>
      <c r="QDF62" s="763">
        <f>'Detailed Budget'!QDR72</f>
        <v>0</v>
      </c>
      <c r="QDG62" s="763">
        <f>'Detailed Budget'!QDS72</f>
        <v>0</v>
      </c>
      <c r="QDH62" s="763">
        <f>'Detailed Budget'!QDT72</f>
        <v>0</v>
      </c>
      <c r="QDI62" s="763">
        <f>'Detailed Budget'!QDU72</f>
        <v>0</v>
      </c>
      <c r="QDJ62" s="763">
        <f>'Detailed Budget'!QDV72</f>
        <v>0</v>
      </c>
      <c r="QDK62" s="763">
        <f>'Detailed Budget'!QDW72</f>
        <v>0</v>
      </c>
      <c r="QDL62" s="763">
        <f>'Detailed Budget'!QDX72</f>
        <v>0</v>
      </c>
      <c r="QDM62" s="763">
        <f>'Detailed Budget'!QDY72</f>
        <v>0</v>
      </c>
      <c r="QDN62" s="763">
        <f>'Detailed Budget'!QDZ72</f>
        <v>0</v>
      </c>
      <c r="QDO62" s="763">
        <f>'Detailed Budget'!QEA72</f>
        <v>0</v>
      </c>
      <c r="QDP62" s="763">
        <f>'Detailed Budget'!QEB72</f>
        <v>0</v>
      </c>
      <c r="QDQ62" s="763">
        <f>'Detailed Budget'!QEC72</f>
        <v>0</v>
      </c>
      <c r="QDR62" s="763">
        <f>'Detailed Budget'!QED72</f>
        <v>0</v>
      </c>
      <c r="QDS62" s="763">
        <f>'Detailed Budget'!QEE72</f>
        <v>0</v>
      </c>
      <c r="QDT62" s="763">
        <f>'Detailed Budget'!QEF72</f>
        <v>0</v>
      </c>
      <c r="QDU62" s="763">
        <f>'Detailed Budget'!QEG72</f>
        <v>0</v>
      </c>
      <c r="QDV62" s="763">
        <f>'Detailed Budget'!QEH72</f>
        <v>0</v>
      </c>
      <c r="QDW62" s="763">
        <f>'Detailed Budget'!QEI72</f>
        <v>0</v>
      </c>
      <c r="QDX62" s="763">
        <f>'Detailed Budget'!QEJ72</f>
        <v>0</v>
      </c>
      <c r="QDY62" s="763">
        <f>'Detailed Budget'!QEK72</f>
        <v>0</v>
      </c>
      <c r="QDZ62" s="763">
        <f>'Detailed Budget'!QEL72</f>
        <v>0</v>
      </c>
      <c r="QEA62" s="763">
        <f>'Detailed Budget'!QEM72</f>
        <v>0</v>
      </c>
      <c r="QEB62" s="763">
        <f>'Detailed Budget'!QEN72</f>
        <v>0</v>
      </c>
      <c r="QEC62" s="763">
        <f>'Detailed Budget'!QEO72</f>
        <v>0</v>
      </c>
      <c r="QED62" s="763">
        <f>'Detailed Budget'!QEP72</f>
        <v>0</v>
      </c>
      <c r="QEE62" s="763">
        <f>'Detailed Budget'!QEQ72</f>
        <v>0</v>
      </c>
      <c r="QEF62" s="763">
        <f>'Detailed Budget'!QER72</f>
        <v>0</v>
      </c>
      <c r="QEG62" s="763">
        <f>'Detailed Budget'!QES72</f>
        <v>0</v>
      </c>
      <c r="QEH62" s="763">
        <f>'Detailed Budget'!QET72</f>
        <v>0</v>
      </c>
      <c r="QEI62" s="763">
        <f>'Detailed Budget'!QEU72</f>
        <v>0</v>
      </c>
      <c r="QEJ62" s="763">
        <f>'Detailed Budget'!QEV72</f>
        <v>0</v>
      </c>
      <c r="QEK62" s="763">
        <f>'Detailed Budget'!QEW72</f>
        <v>0</v>
      </c>
      <c r="QEL62" s="763">
        <f>'Detailed Budget'!QEX72</f>
        <v>0</v>
      </c>
      <c r="QEM62" s="763">
        <f>'Detailed Budget'!QEY72</f>
        <v>0</v>
      </c>
      <c r="QEN62" s="763">
        <f>'Detailed Budget'!QEZ72</f>
        <v>0</v>
      </c>
      <c r="QEO62" s="763">
        <f>'Detailed Budget'!QFA72</f>
        <v>0</v>
      </c>
      <c r="QEP62" s="763">
        <f>'Detailed Budget'!QFB72</f>
        <v>0</v>
      </c>
      <c r="QEQ62" s="763">
        <f>'Detailed Budget'!QFC72</f>
        <v>0</v>
      </c>
      <c r="QER62" s="763">
        <f>'Detailed Budget'!QFD72</f>
        <v>0</v>
      </c>
      <c r="QES62" s="763">
        <f>'Detailed Budget'!QFE72</f>
        <v>0</v>
      </c>
      <c r="QET62" s="763">
        <f>'Detailed Budget'!QFF72</f>
        <v>0</v>
      </c>
      <c r="QEU62" s="763">
        <f>'Detailed Budget'!QFG72</f>
        <v>0</v>
      </c>
      <c r="QEV62" s="763">
        <f>'Detailed Budget'!QFH72</f>
        <v>0</v>
      </c>
      <c r="QEW62" s="763">
        <f>'Detailed Budget'!QFI72</f>
        <v>0</v>
      </c>
      <c r="QEX62" s="763">
        <f>'Detailed Budget'!QFJ72</f>
        <v>0</v>
      </c>
      <c r="QEY62" s="763">
        <f>'Detailed Budget'!QFK72</f>
        <v>0</v>
      </c>
      <c r="QEZ62" s="763">
        <f>'Detailed Budget'!QFL72</f>
        <v>0</v>
      </c>
      <c r="QFA62" s="763">
        <f>'Detailed Budget'!QFM72</f>
        <v>0</v>
      </c>
      <c r="QFB62" s="763">
        <f>'Detailed Budget'!QFN72</f>
        <v>0</v>
      </c>
      <c r="QFC62" s="763">
        <f>'Detailed Budget'!QFO72</f>
        <v>0</v>
      </c>
      <c r="QFD62" s="763">
        <f>'Detailed Budget'!QFP72</f>
        <v>0</v>
      </c>
      <c r="QFE62" s="763">
        <f>'Detailed Budget'!QFQ72</f>
        <v>0</v>
      </c>
      <c r="QFF62" s="763">
        <f>'Detailed Budget'!QFR72</f>
        <v>0</v>
      </c>
      <c r="QFG62" s="763">
        <f>'Detailed Budget'!QFS72</f>
        <v>0</v>
      </c>
      <c r="QFH62" s="763">
        <f>'Detailed Budget'!QFT72</f>
        <v>0</v>
      </c>
      <c r="QFI62" s="763">
        <f>'Detailed Budget'!QFU72</f>
        <v>0</v>
      </c>
      <c r="QFJ62" s="763">
        <f>'Detailed Budget'!QFV72</f>
        <v>0</v>
      </c>
      <c r="QFK62" s="763">
        <f>'Detailed Budget'!QFW72</f>
        <v>0</v>
      </c>
      <c r="QFL62" s="763">
        <f>'Detailed Budget'!QFX72</f>
        <v>0</v>
      </c>
      <c r="QFM62" s="763">
        <f>'Detailed Budget'!QFY72</f>
        <v>0</v>
      </c>
      <c r="QFN62" s="763">
        <f>'Detailed Budget'!QFZ72</f>
        <v>0</v>
      </c>
      <c r="QFO62" s="763">
        <f>'Detailed Budget'!QGA72</f>
        <v>0</v>
      </c>
      <c r="QFP62" s="763">
        <f>'Detailed Budget'!QGB72</f>
        <v>0</v>
      </c>
      <c r="QFQ62" s="763">
        <f>'Detailed Budget'!QGC72</f>
        <v>0</v>
      </c>
      <c r="QFR62" s="763">
        <f>'Detailed Budget'!QGD72</f>
        <v>0</v>
      </c>
      <c r="QFS62" s="763">
        <f>'Detailed Budget'!QGE72</f>
        <v>0</v>
      </c>
      <c r="QFT62" s="763">
        <f>'Detailed Budget'!QGF72</f>
        <v>0</v>
      </c>
      <c r="QFU62" s="763">
        <f>'Detailed Budget'!QGG72</f>
        <v>0</v>
      </c>
      <c r="QFV62" s="763">
        <f>'Detailed Budget'!QGH72</f>
        <v>0</v>
      </c>
      <c r="QFW62" s="763">
        <f>'Detailed Budget'!QGI72</f>
        <v>0</v>
      </c>
      <c r="QFX62" s="763">
        <f>'Detailed Budget'!QGJ72</f>
        <v>0</v>
      </c>
      <c r="QFY62" s="763">
        <f>'Detailed Budget'!QGK72</f>
        <v>0</v>
      </c>
      <c r="QFZ62" s="763">
        <f>'Detailed Budget'!QGL72</f>
        <v>0</v>
      </c>
      <c r="QGA62" s="763">
        <f>'Detailed Budget'!QGM72</f>
        <v>0</v>
      </c>
      <c r="QGB62" s="763">
        <f>'Detailed Budget'!QGN72</f>
        <v>0</v>
      </c>
      <c r="QGC62" s="763">
        <f>'Detailed Budget'!QGO72</f>
        <v>0</v>
      </c>
      <c r="QGD62" s="763">
        <f>'Detailed Budget'!QGP72</f>
        <v>0</v>
      </c>
      <c r="QGE62" s="763">
        <f>'Detailed Budget'!QGQ72</f>
        <v>0</v>
      </c>
      <c r="QGF62" s="763">
        <f>'Detailed Budget'!QGR72</f>
        <v>0</v>
      </c>
      <c r="QGG62" s="763">
        <f>'Detailed Budget'!QGS72</f>
        <v>0</v>
      </c>
      <c r="QGH62" s="763">
        <f>'Detailed Budget'!QGT72</f>
        <v>0</v>
      </c>
      <c r="QGI62" s="763">
        <f>'Detailed Budget'!QGU72</f>
        <v>0</v>
      </c>
      <c r="QGJ62" s="763">
        <f>'Detailed Budget'!QGV72</f>
        <v>0</v>
      </c>
      <c r="QGK62" s="763">
        <f>'Detailed Budget'!QGW72</f>
        <v>0</v>
      </c>
      <c r="QGL62" s="763">
        <f>'Detailed Budget'!QGX72</f>
        <v>0</v>
      </c>
      <c r="QGM62" s="763">
        <f>'Detailed Budget'!QGY72</f>
        <v>0</v>
      </c>
      <c r="QGN62" s="763">
        <f>'Detailed Budget'!QGZ72</f>
        <v>0</v>
      </c>
      <c r="QGO62" s="763">
        <f>'Detailed Budget'!QHA72</f>
        <v>0</v>
      </c>
      <c r="QGP62" s="763">
        <f>'Detailed Budget'!QHB72</f>
        <v>0</v>
      </c>
      <c r="QGQ62" s="763">
        <f>'Detailed Budget'!QHC72</f>
        <v>0</v>
      </c>
      <c r="QGR62" s="763">
        <f>'Detailed Budget'!QHD72</f>
        <v>0</v>
      </c>
      <c r="QGS62" s="763">
        <f>'Detailed Budget'!QHE72</f>
        <v>0</v>
      </c>
      <c r="QGT62" s="763">
        <f>'Detailed Budget'!QHF72</f>
        <v>0</v>
      </c>
      <c r="QGU62" s="763">
        <f>'Detailed Budget'!QHG72</f>
        <v>0</v>
      </c>
      <c r="QGV62" s="763">
        <f>'Detailed Budget'!QHH72</f>
        <v>0</v>
      </c>
      <c r="QGW62" s="763">
        <f>'Detailed Budget'!QHI72</f>
        <v>0</v>
      </c>
      <c r="QGX62" s="763">
        <f>'Detailed Budget'!QHJ72</f>
        <v>0</v>
      </c>
      <c r="QGY62" s="763">
        <f>'Detailed Budget'!QHK72</f>
        <v>0</v>
      </c>
      <c r="QGZ62" s="763">
        <f>'Detailed Budget'!QHL72</f>
        <v>0</v>
      </c>
      <c r="QHA62" s="763">
        <f>'Detailed Budget'!QHM72</f>
        <v>0</v>
      </c>
      <c r="QHB62" s="763">
        <f>'Detailed Budget'!QHN72</f>
        <v>0</v>
      </c>
      <c r="QHC62" s="763">
        <f>'Detailed Budget'!QHO72</f>
        <v>0</v>
      </c>
      <c r="QHD62" s="763">
        <f>'Detailed Budget'!QHP72</f>
        <v>0</v>
      </c>
      <c r="QHE62" s="763">
        <f>'Detailed Budget'!QHQ72</f>
        <v>0</v>
      </c>
      <c r="QHF62" s="763">
        <f>'Detailed Budget'!QHR72</f>
        <v>0</v>
      </c>
      <c r="QHG62" s="763">
        <f>'Detailed Budget'!QHS72</f>
        <v>0</v>
      </c>
      <c r="QHH62" s="763">
        <f>'Detailed Budget'!QHT72</f>
        <v>0</v>
      </c>
      <c r="QHI62" s="763">
        <f>'Detailed Budget'!QHU72</f>
        <v>0</v>
      </c>
      <c r="QHJ62" s="763">
        <f>'Detailed Budget'!QHV72</f>
        <v>0</v>
      </c>
      <c r="QHK62" s="763">
        <f>'Detailed Budget'!QHW72</f>
        <v>0</v>
      </c>
      <c r="QHL62" s="763">
        <f>'Detailed Budget'!QHX72</f>
        <v>0</v>
      </c>
      <c r="QHM62" s="763">
        <f>'Detailed Budget'!QHY72</f>
        <v>0</v>
      </c>
      <c r="QHN62" s="763">
        <f>'Detailed Budget'!QHZ72</f>
        <v>0</v>
      </c>
      <c r="QHO62" s="763">
        <f>'Detailed Budget'!QIA72</f>
        <v>0</v>
      </c>
      <c r="QHP62" s="763">
        <f>'Detailed Budget'!QIB72</f>
        <v>0</v>
      </c>
      <c r="QHQ62" s="763">
        <f>'Detailed Budget'!QIC72</f>
        <v>0</v>
      </c>
      <c r="QHR62" s="763">
        <f>'Detailed Budget'!QID72</f>
        <v>0</v>
      </c>
      <c r="QHS62" s="763">
        <f>'Detailed Budget'!QIE72</f>
        <v>0</v>
      </c>
      <c r="QHT62" s="763">
        <f>'Detailed Budget'!QIF72</f>
        <v>0</v>
      </c>
      <c r="QHU62" s="763">
        <f>'Detailed Budget'!QIG72</f>
        <v>0</v>
      </c>
      <c r="QHV62" s="763">
        <f>'Detailed Budget'!QIH72</f>
        <v>0</v>
      </c>
      <c r="QHW62" s="763">
        <f>'Detailed Budget'!QII72</f>
        <v>0</v>
      </c>
      <c r="QHX62" s="763">
        <f>'Detailed Budget'!QIJ72</f>
        <v>0</v>
      </c>
      <c r="QHY62" s="763">
        <f>'Detailed Budget'!QIK72</f>
        <v>0</v>
      </c>
      <c r="QHZ62" s="763">
        <f>'Detailed Budget'!QIL72</f>
        <v>0</v>
      </c>
      <c r="QIA62" s="763">
        <f>'Detailed Budget'!QIM72</f>
        <v>0</v>
      </c>
      <c r="QIB62" s="763">
        <f>'Detailed Budget'!QIN72</f>
        <v>0</v>
      </c>
      <c r="QIC62" s="763">
        <f>'Detailed Budget'!QIO72</f>
        <v>0</v>
      </c>
      <c r="QID62" s="763">
        <f>'Detailed Budget'!QIP72</f>
        <v>0</v>
      </c>
      <c r="QIE62" s="763">
        <f>'Detailed Budget'!QIQ72</f>
        <v>0</v>
      </c>
      <c r="QIF62" s="763">
        <f>'Detailed Budget'!QIR72</f>
        <v>0</v>
      </c>
      <c r="QIG62" s="763">
        <f>'Detailed Budget'!QIS72</f>
        <v>0</v>
      </c>
      <c r="QIH62" s="763">
        <f>'Detailed Budget'!QIT72</f>
        <v>0</v>
      </c>
      <c r="QII62" s="763">
        <f>'Detailed Budget'!QIU72</f>
        <v>0</v>
      </c>
      <c r="QIJ62" s="763">
        <f>'Detailed Budget'!QIV72</f>
        <v>0</v>
      </c>
      <c r="QIK62" s="763">
        <f>'Detailed Budget'!QIW72</f>
        <v>0</v>
      </c>
      <c r="QIL62" s="763">
        <f>'Detailed Budget'!QIX72</f>
        <v>0</v>
      </c>
      <c r="QIM62" s="763">
        <f>'Detailed Budget'!QIY72</f>
        <v>0</v>
      </c>
      <c r="QIN62" s="763">
        <f>'Detailed Budget'!QIZ72</f>
        <v>0</v>
      </c>
      <c r="QIO62" s="763">
        <f>'Detailed Budget'!QJA72</f>
        <v>0</v>
      </c>
      <c r="QIP62" s="763">
        <f>'Detailed Budget'!QJB72</f>
        <v>0</v>
      </c>
      <c r="QIQ62" s="763">
        <f>'Detailed Budget'!QJC72</f>
        <v>0</v>
      </c>
      <c r="QIR62" s="763">
        <f>'Detailed Budget'!QJD72</f>
        <v>0</v>
      </c>
      <c r="QIS62" s="763">
        <f>'Detailed Budget'!QJE72</f>
        <v>0</v>
      </c>
      <c r="QIT62" s="763">
        <f>'Detailed Budget'!QJF72</f>
        <v>0</v>
      </c>
      <c r="QIU62" s="763">
        <f>'Detailed Budget'!QJG72</f>
        <v>0</v>
      </c>
      <c r="QIV62" s="763">
        <f>'Detailed Budget'!QJH72</f>
        <v>0</v>
      </c>
      <c r="QIW62" s="763">
        <f>'Detailed Budget'!QJI72</f>
        <v>0</v>
      </c>
      <c r="QIX62" s="763">
        <f>'Detailed Budget'!QJJ72</f>
        <v>0</v>
      </c>
      <c r="QIY62" s="763">
        <f>'Detailed Budget'!QJK72</f>
        <v>0</v>
      </c>
      <c r="QIZ62" s="763">
        <f>'Detailed Budget'!QJL72</f>
        <v>0</v>
      </c>
      <c r="QJA62" s="763">
        <f>'Detailed Budget'!QJM72</f>
        <v>0</v>
      </c>
      <c r="QJB62" s="763">
        <f>'Detailed Budget'!QJN72</f>
        <v>0</v>
      </c>
      <c r="QJC62" s="763">
        <f>'Detailed Budget'!QJO72</f>
        <v>0</v>
      </c>
      <c r="QJD62" s="763">
        <f>'Detailed Budget'!QJP72</f>
        <v>0</v>
      </c>
      <c r="QJE62" s="763">
        <f>'Detailed Budget'!QJQ72</f>
        <v>0</v>
      </c>
      <c r="QJF62" s="763">
        <f>'Detailed Budget'!QJR72</f>
        <v>0</v>
      </c>
      <c r="QJG62" s="763">
        <f>'Detailed Budget'!QJS72</f>
        <v>0</v>
      </c>
      <c r="QJH62" s="763">
        <f>'Detailed Budget'!QJT72</f>
        <v>0</v>
      </c>
      <c r="QJI62" s="763">
        <f>'Detailed Budget'!QJU72</f>
        <v>0</v>
      </c>
      <c r="QJJ62" s="763">
        <f>'Detailed Budget'!QJV72</f>
        <v>0</v>
      </c>
      <c r="QJK62" s="763">
        <f>'Detailed Budget'!QJW72</f>
        <v>0</v>
      </c>
      <c r="QJL62" s="763">
        <f>'Detailed Budget'!QJX72</f>
        <v>0</v>
      </c>
      <c r="QJM62" s="763">
        <f>'Detailed Budget'!QJY72</f>
        <v>0</v>
      </c>
      <c r="QJN62" s="763">
        <f>'Detailed Budget'!QJZ72</f>
        <v>0</v>
      </c>
      <c r="QJO62" s="763">
        <f>'Detailed Budget'!QKA72</f>
        <v>0</v>
      </c>
      <c r="QJP62" s="763">
        <f>'Detailed Budget'!QKB72</f>
        <v>0</v>
      </c>
      <c r="QJQ62" s="763">
        <f>'Detailed Budget'!QKC72</f>
        <v>0</v>
      </c>
      <c r="QJR62" s="763">
        <f>'Detailed Budget'!QKD72</f>
        <v>0</v>
      </c>
      <c r="QJS62" s="763">
        <f>'Detailed Budget'!QKE72</f>
        <v>0</v>
      </c>
      <c r="QJT62" s="763">
        <f>'Detailed Budget'!QKF72</f>
        <v>0</v>
      </c>
      <c r="QJU62" s="763">
        <f>'Detailed Budget'!QKG72</f>
        <v>0</v>
      </c>
      <c r="QJV62" s="763">
        <f>'Detailed Budget'!QKH72</f>
        <v>0</v>
      </c>
      <c r="QJW62" s="763">
        <f>'Detailed Budget'!QKI72</f>
        <v>0</v>
      </c>
      <c r="QJX62" s="763">
        <f>'Detailed Budget'!QKJ72</f>
        <v>0</v>
      </c>
      <c r="QJY62" s="763">
        <f>'Detailed Budget'!QKK72</f>
        <v>0</v>
      </c>
      <c r="QJZ62" s="763">
        <f>'Detailed Budget'!QKL72</f>
        <v>0</v>
      </c>
      <c r="QKA62" s="763">
        <f>'Detailed Budget'!QKM72</f>
        <v>0</v>
      </c>
      <c r="QKB62" s="763">
        <f>'Detailed Budget'!QKN72</f>
        <v>0</v>
      </c>
      <c r="QKC62" s="763">
        <f>'Detailed Budget'!QKO72</f>
        <v>0</v>
      </c>
      <c r="QKD62" s="763">
        <f>'Detailed Budget'!QKP72</f>
        <v>0</v>
      </c>
      <c r="QKE62" s="763">
        <f>'Detailed Budget'!QKQ72</f>
        <v>0</v>
      </c>
      <c r="QKF62" s="763">
        <f>'Detailed Budget'!QKR72</f>
        <v>0</v>
      </c>
      <c r="QKG62" s="763">
        <f>'Detailed Budget'!QKS72</f>
        <v>0</v>
      </c>
      <c r="QKH62" s="763">
        <f>'Detailed Budget'!QKT72</f>
        <v>0</v>
      </c>
      <c r="QKI62" s="763">
        <f>'Detailed Budget'!QKU72</f>
        <v>0</v>
      </c>
      <c r="QKJ62" s="763">
        <f>'Detailed Budget'!QKV72</f>
        <v>0</v>
      </c>
      <c r="QKK62" s="763">
        <f>'Detailed Budget'!QKW72</f>
        <v>0</v>
      </c>
      <c r="QKL62" s="763">
        <f>'Detailed Budget'!QKX72</f>
        <v>0</v>
      </c>
      <c r="QKM62" s="763">
        <f>'Detailed Budget'!QKY72</f>
        <v>0</v>
      </c>
      <c r="QKN62" s="763">
        <f>'Detailed Budget'!QKZ72</f>
        <v>0</v>
      </c>
      <c r="QKO62" s="763">
        <f>'Detailed Budget'!QLA72</f>
        <v>0</v>
      </c>
      <c r="QKP62" s="763">
        <f>'Detailed Budget'!QLB72</f>
        <v>0</v>
      </c>
      <c r="QKQ62" s="763">
        <f>'Detailed Budget'!QLC72</f>
        <v>0</v>
      </c>
      <c r="QKR62" s="763">
        <f>'Detailed Budget'!QLD72</f>
        <v>0</v>
      </c>
      <c r="QKS62" s="763">
        <f>'Detailed Budget'!QLE72</f>
        <v>0</v>
      </c>
      <c r="QKT62" s="763">
        <f>'Detailed Budget'!QLF72</f>
        <v>0</v>
      </c>
      <c r="QKU62" s="763">
        <f>'Detailed Budget'!QLG72</f>
        <v>0</v>
      </c>
      <c r="QKV62" s="763">
        <f>'Detailed Budget'!QLH72</f>
        <v>0</v>
      </c>
      <c r="QKW62" s="763">
        <f>'Detailed Budget'!QLI72</f>
        <v>0</v>
      </c>
      <c r="QKX62" s="763">
        <f>'Detailed Budget'!QLJ72</f>
        <v>0</v>
      </c>
      <c r="QKY62" s="763">
        <f>'Detailed Budget'!QLK72</f>
        <v>0</v>
      </c>
      <c r="QKZ62" s="763">
        <f>'Detailed Budget'!QLL72</f>
        <v>0</v>
      </c>
      <c r="QLA62" s="763">
        <f>'Detailed Budget'!QLM72</f>
        <v>0</v>
      </c>
      <c r="QLB62" s="763">
        <f>'Detailed Budget'!QLN72</f>
        <v>0</v>
      </c>
      <c r="QLC62" s="763">
        <f>'Detailed Budget'!QLO72</f>
        <v>0</v>
      </c>
      <c r="QLD62" s="763">
        <f>'Detailed Budget'!QLP72</f>
        <v>0</v>
      </c>
      <c r="QLE62" s="763">
        <f>'Detailed Budget'!QLQ72</f>
        <v>0</v>
      </c>
      <c r="QLF62" s="763">
        <f>'Detailed Budget'!QLR72</f>
        <v>0</v>
      </c>
      <c r="QLG62" s="763">
        <f>'Detailed Budget'!QLS72</f>
        <v>0</v>
      </c>
      <c r="QLH62" s="763">
        <f>'Detailed Budget'!QLT72</f>
        <v>0</v>
      </c>
      <c r="QLI62" s="763">
        <f>'Detailed Budget'!QLU72</f>
        <v>0</v>
      </c>
      <c r="QLJ62" s="763">
        <f>'Detailed Budget'!QLV72</f>
        <v>0</v>
      </c>
      <c r="QLK62" s="763">
        <f>'Detailed Budget'!QLW72</f>
        <v>0</v>
      </c>
      <c r="QLL62" s="763">
        <f>'Detailed Budget'!QLX72</f>
        <v>0</v>
      </c>
      <c r="QLM62" s="763">
        <f>'Detailed Budget'!QLY72</f>
        <v>0</v>
      </c>
      <c r="QLN62" s="763">
        <f>'Detailed Budget'!QLZ72</f>
        <v>0</v>
      </c>
      <c r="QLO62" s="763">
        <f>'Detailed Budget'!QMA72</f>
        <v>0</v>
      </c>
      <c r="QLP62" s="763">
        <f>'Detailed Budget'!QMB72</f>
        <v>0</v>
      </c>
      <c r="QLQ62" s="763">
        <f>'Detailed Budget'!QMC72</f>
        <v>0</v>
      </c>
      <c r="QLR62" s="763">
        <f>'Detailed Budget'!QMD72</f>
        <v>0</v>
      </c>
      <c r="QLS62" s="763">
        <f>'Detailed Budget'!QME72</f>
        <v>0</v>
      </c>
      <c r="QLT62" s="763">
        <f>'Detailed Budget'!QMF72</f>
        <v>0</v>
      </c>
      <c r="QLU62" s="763">
        <f>'Detailed Budget'!QMG72</f>
        <v>0</v>
      </c>
      <c r="QLV62" s="763">
        <f>'Detailed Budget'!QMH72</f>
        <v>0</v>
      </c>
      <c r="QLW62" s="763">
        <f>'Detailed Budget'!QMI72</f>
        <v>0</v>
      </c>
      <c r="QLX62" s="763">
        <f>'Detailed Budget'!QMJ72</f>
        <v>0</v>
      </c>
      <c r="QLY62" s="763">
        <f>'Detailed Budget'!QMK72</f>
        <v>0</v>
      </c>
      <c r="QLZ62" s="763">
        <f>'Detailed Budget'!QML72</f>
        <v>0</v>
      </c>
      <c r="QMA62" s="763">
        <f>'Detailed Budget'!QMM72</f>
        <v>0</v>
      </c>
      <c r="QMB62" s="763">
        <f>'Detailed Budget'!QMN72</f>
        <v>0</v>
      </c>
      <c r="QMC62" s="763">
        <f>'Detailed Budget'!QMO72</f>
        <v>0</v>
      </c>
      <c r="QMD62" s="763">
        <f>'Detailed Budget'!QMP72</f>
        <v>0</v>
      </c>
      <c r="QME62" s="763">
        <f>'Detailed Budget'!QMQ72</f>
        <v>0</v>
      </c>
      <c r="QMF62" s="763">
        <f>'Detailed Budget'!QMR72</f>
        <v>0</v>
      </c>
      <c r="QMG62" s="763">
        <f>'Detailed Budget'!QMS72</f>
        <v>0</v>
      </c>
      <c r="QMH62" s="763">
        <f>'Detailed Budget'!QMT72</f>
        <v>0</v>
      </c>
      <c r="QMI62" s="763">
        <f>'Detailed Budget'!QMU72</f>
        <v>0</v>
      </c>
      <c r="QMJ62" s="763">
        <f>'Detailed Budget'!QMV72</f>
        <v>0</v>
      </c>
      <c r="QMK62" s="763">
        <f>'Detailed Budget'!QMW72</f>
        <v>0</v>
      </c>
      <c r="QML62" s="763">
        <f>'Detailed Budget'!QMX72</f>
        <v>0</v>
      </c>
      <c r="QMM62" s="763">
        <f>'Detailed Budget'!QMY72</f>
        <v>0</v>
      </c>
      <c r="QMN62" s="763">
        <f>'Detailed Budget'!QMZ72</f>
        <v>0</v>
      </c>
      <c r="QMO62" s="763">
        <f>'Detailed Budget'!QNA72</f>
        <v>0</v>
      </c>
      <c r="QMP62" s="763">
        <f>'Detailed Budget'!QNB72</f>
        <v>0</v>
      </c>
      <c r="QMQ62" s="763">
        <f>'Detailed Budget'!QNC72</f>
        <v>0</v>
      </c>
      <c r="QMR62" s="763">
        <f>'Detailed Budget'!QND72</f>
        <v>0</v>
      </c>
      <c r="QMS62" s="763">
        <f>'Detailed Budget'!QNE72</f>
        <v>0</v>
      </c>
      <c r="QMT62" s="763">
        <f>'Detailed Budget'!QNF72</f>
        <v>0</v>
      </c>
      <c r="QMU62" s="763">
        <f>'Detailed Budget'!QNG72</f>
        <v>0</v>
      </c>
      <c r="QMV62" s="763">
        <f>'Detailed Budget'!QNH72</f>
        <v>0</v>
      </c>
      <c r="QMW62" s="763">
        <f>'Detailed Budget'!QNI72</f>
        <v>0</v>
      </c>
      <c r="QMX62" s="763">
        <f>'Detailed Budget'!QNJ72</f>
        <v>0</v>
      </c>
      <c r="QMY62" s="763">
        <f>'Detailed Budget'!QNK72</f>
        <v>0</v>
      </c>
      <c r="QMZ62" s="763">
        <f>'Detailed Budget'!QNL72</f>
        <v>0</v>
      </c>
      <c r="QNA62" s="763">
        <f>'Detailed Budget'!QNM72</f>
        <v>0</v>
      </c>
      <c r="QNB62" s="763">
        <f>'Detailed Budget'!QNN72</f>
        <v>0</v>
      </c>
      <c r="QNC62" s="763">
        <f>'Detailed Budget'!QNO72</f>
        <v>0</v>
      </c>
      <c r="QND62" s="763">
        <f>'Detailed Budget'!QNP72</f>
        <v>0</v>
      </c>
      <c r="QNE62" s="763">
        <f>'Detailed Budget'!QNQ72</f>
        <v>0</v>
      </c>
      <c r="QNF62" s="763">
        <f>'Detailed Budget'!QNR72</f>
        <v>0</v>
      </c>
      <c r="QNG62" s="763">
        <f>'Detailed Budget'!QNS72</f>
        <v>0</v>
      </c>
      <c r="QNH62" s="763">
        <f>'Detailed Budget'!QNT72</f>
        <v>0</v>
      </c>
      <c r="QNI62" s="763">
        <f>'Detailed Budget'!QNU72</f>
        <v>0</v>
      </c>
      <c r="QNJ62" s="763">
        <f>'Detailed Budget'!QNV72</f>
        <v>0</v>
      </c>
      <c r="QNK62" s="763">
        <f>'Detailed Budget'!QNW72</f>
        <v>0</v>
      </c>
      <c r="QNL62" s="763">
        <f>'Detailed Budget'!QNX72</f>
        <v>0</v>
      </c>
      <c r="QNM62" s="763">
        <f>'Detailed Budget'!QNY72</f>
        <v>0</v>
      </c>
      <c r="QNN62" s="763">
        <f>'Detailed Budget'!QNZ72</f>
        <v>0</v>
      </c>
      <c r="QNO62" s="763">
        <f>'Detailed Budget'!QOA72</f>
        <v>0</v>
      </c>
      <c r="QNP62" s="763">
        <f>'Detailed Budget'!QOB72</f>
        <v>0</v>
      </c>
      <c r="QNQ62" s="763">
        <f>'Detailed Budget'!QOC72</f>
        <v>0</v>
      </c>
      <c r="QNR62" s="763">
        <f>'Detailed Budget'!QOD72</f>
        <v>0</v>
      </c>
      <c r="QNS62" s="763">
        <f>'Detailed Budget'!QOE72</f>
        <v>0</v>
      </c>
      <c r="QNT62" s="763">
        <f>'Detailed Budget'!QOF72</f>
        <v>0</v>
      </c>
      <c r="QNU62" s="763">
        <f>'Detailed Budget'!QOG72</f>
        <v>0</v>
      </c>
      <c r="QNV62" s="763">
        <f>'Detailed Budget'!QOH72</f>
        <v>0</v>
      </c>
      <c r="QNW62" s="763">
        <f>'Detailed Budget'!QOI72</f>
        <v>0</v>
      </c>
      <c r="QNX62" s="763">
        <f>'Detailed Budget'!QOJ72</f>
        <v>0</v>
      </c>
      <c r="QNY62" s="763">
        <f>'Detailed Budget'!QOK72</f>
        <v>0</v>
      </c>
      <c r="QNZ62" s="763">
        <f>'Detailed Budget'!QOL72</f>
        <v>0</v>
      </c>
      <c r="QOA62" s="763">
        <f>'Detailed Budget'!QOM72</f>
        <v>0</v>
      </c>
      <c r="QOB62" s="763">
        <f>'Detailed Budget'!QON72</f>
        <v>0</v>
      </c>
      <c r="QOC62" s="763">
        <f>'Detailed Budget'!QOO72</f>
        <v>0</v>
      </c>
      <c r="QOD62" s="763">
        <f>'Detailed Budget'!QOP72</f>
        <v>0</v>
      </c>
      <c r="QOE62" s="763">
        <f>'Detailed Budget'!QOQ72</f>
        <v>0</v>
      </c>
      <c r="QOF62" s="763">
        <f>'Detailed Budget'!QOR72</f>
        <v>0</v>
      </c>
      <c r="QOG62" s="763">
        <f>'Detailed Budget'!QOS72</f>
        <v>0</v>
      </c>
      <c r="QOH62" s="763">
        <f>'Detailed Budget'!QOT72</f>
        <v>0</v>
      </c>
      <c r="QOI62" s="763">
        <f>'Detailed Budget'!QOU72</f>
        <v>0</v>
      </c>
      <c r="QOJ62" s="763">
        <f>'Detailed Budget'!QOV72</f>
        <v>0</v>
      </c>
      <c r="QOK62" s="763">
        <f>'Detailed Budget'!QOW72</f>
        <v>0</v>
      </c>
      <c r="QOL62" s="763">
        <f>'Detailed Budget'!QOX72</f>
        <v>0</v>
      </c>
      <c r="QOM62" s="763">
        <f>'Detailed Budget'!QOY72</f>
        <v>0</v>
      </c>
      <c r="QON62" s="763">
        <f>'Detailed Budget'!QOZ72</f>
        <v>0</v>
      </c>
      <c r="QOO62" s="763">
        <f>'Detailed Budget'!QPA72</f>
        <v>0</v>
      </c>
      <c r="QOP62" s="763">
        <f>'Detailed Budget'!QPB72</f>
        <v>0</v>
      </c>
      <c r="QOQ62" s="763">
        <f>'Detailed Budget'!QPC72</f>
        <v>0</v>
      </c>
      <c r="QOR62" s="763">
        <f>'Detailed Budget'!QPD72</f>
        <v>0</v>
      </c>
      <c r="QOS62" s="763">
        <f>'Detailed Budget'!QPE72</f>
        <v>0</v>
      </c>
      <c r="QOT62" s="763">
        <f>'Detailed Budget'!QPF72</f>
        <v>0</v>
      </c>
      <c r="QOU62" s="763">
        <f>'Detailed Budget'!QPG72</f>
        <v>0</v>
      </c>
      <c r="QOV62" s="763">
        <f>'Detailed Budget'!QPH72</f>
        <v>0</v>
      </c>
      <c r="QOW62" s="763">
        <f>'Detailed Budget'!QPI72</f>
        <v>0</v>
      </c>
      <c r="QOX62" s="763">
        <f>'Detailed Budget'!QPJ72</f>
        <v>0</v>
      </c>
      <c r="QOY62" s="763">
        <f>'Detailed Budget'!QPK72</f>
        <v>0</v>
      </c>
      <c r="QOZ62" s="763">
        <f>'Detailed Budget'!QPL72</f>
        <v>0</v>
      </c>
      <c r="QPA62" s="763">
        <f>'Detailed Budget'!QPM72</f>
        <v>0</v>
      </c>
      <c r="QPB62" s="763">
        <f>'Detailed Budget'!QPN72</f>
        <v>0</v>
      </c>
      <c r="QPC62" s="763">
        <f>'Detailed Budget'!QPO72</f>
        <v>0</v>
      </c>
      <c r="QPD62" s="763">
        <f>'Detailed Budget'!QPP72</f>
        <v>0</v>
      </c>
      <c r="QPE62" s="763">
        <f>'Detailed Budget'!QPQ72</f>
        <v>0</v>
      </c>
      <c r="QPF62" s="763">
        <f>'Detailed Budget'!QPR72</f>
        <v>0</v>
      </c>
      <c r="QPG62" s="763">
        <f>'Detailed Budget'!QPS72</f>
        <v>0</v>
      </c>
      <c r="QPH62" s="763">
        <f>'Detailed Budget'!QPT72</f>
        <v>0</v>
      </c>
      <c r="QPI62" s="763">
        <f>'Detailed Budget'!QPU72</f>
        <v>0</v>
      </c>
      <c r="QPJ62" s="763">
        <f>'Detailed Budget'!QPV72</f>
        <v>0</v>
      </c>
      <c r="QPK62" s="763">
        <f>'Detailed Budget'!QPW72</f>
        <v>0</v>
      </c>
      <c r="QPL62" s="763">
        <f>'Detailed Budget'!QPX72</f>
        <v>0</v>
      </c>
      <c r="QPM62" s="763">
        <f>'Detailed Budget'!QPY72</f>
        <v>0</v>
      </c>
      <c r="QPN62" s="763">
        <f>'Detailed Budget'!QPZ72</f>
        <v>0</v>
      </c>
      <c r="QPO62" s="763">
        <f>'Detailed Budget'!QQA72</f>
        <v>0</v>
      </c>
      <c r="QPP62" s="763">
        <f>'Detailed Budget'!QQB72</f>
        <v>0</v>
      </c>
      <c r="QPQ62" s="763">
        <f>'Detailed Budget'!QQC72</f>
        <v>0</v>
      </c>
      <c r="QPR62" s="763">
        <f>'Detailed Budget'!QQD72</f>
        <v>0</v>
      </c>
      <c r="QPS62" s="763">
        <f>'Detailed Budget'!QQE72</f>
        <v>0</v>
      </c>
      <c r="QPT62" s="763">
        <f>'Detailed Budget'!QQF72</f>
        <v>0</v>
      </c>
      <c r="QPU62" s="763">
        <f>'Detailed Budget'!QQG72</f>
        <v>0</v>
      </c>
      <c r="QPV62" s="763">
        <f>'Detailed Budget'!QQH72</f>
        <v>0</v>
      </c>
      <c r="QPW62" s="763">
        <f>'Detailed Budget'!QQI72</f>
        <v>0</v>
      </c>
      <c r="QPX62" s="763">
        <f>'Detailed Budget'!QQJ72</f>
        <v>0</v>
      </c>
      <c r="QPY62" s="763">
        <f>'Detailed Budget'!QQK72</f>
        <v>0</v>
      </c>
      <c r="QPZ62" s="763">
        <f>'Detailed Budget'!QQL72</f>
        <v>0</v>
      </c>
      <c r="QQA62" s="763">
        <f>'Detailed Budget'!QQM72</f>
        <v>0</v>
      </c>
      <c r="QQB62" s="763">
        <f>'Detailed Budget'!QQN72</f>
        <v>0</v>
      </c>
      <c r="QQC62" s="763">
        <f>'Detailed Budget'!QQO72</f>
        <v>0</v>
      </c>
      <c r="QQD62" s="763">
        <f>'Detailed Budget'!QQP72</f>
        <v>0</v>
      </c>
      <c r="QQE62" s="763">
        <f>'Detailed Budget'!QQQ72</f>
        <v>0</v>
      </c>
      <c r="QQF62" s="763">
        <f>'Detailed Budget'!QQR72</f>
        <v>0</v>
      </c>
      <c r="QQG62" s="763">
        <f>'Detailed Budget'!QQS72</f>
        <v>0</v>
      </c>
      <c r="QQH62" s="763">
        <f>'Detailed Budget'!QQT72</f>
        <v>0</v>
      </c>
      <c r="QQI62" s="763">
        <f>'Detailed Budget'!QQU72</f>
        <v>0</v>
      </c>
      <c r="QQJ62" s="763">
        <f>'Detailed Budget'!QQV72</f>
        <v>0</v>
      </c>
      <c r="QQK62" s="763">
        <f>'Detailed Budget'!QQW72</f>
        <v>0</v>
      </c>
      <c r="QQL62" s="763">
        <f>'Detailed Budget'!QQX72</f>
        <v>0</v>
      </c>
      <c r="QQM62" s="763">
        <f>'Detailed Budget'!QQY72</f>
        <v>0</v>
      </c>
      <c r="QQN62" s="763">
        <f>'Detailed Budget'!QQZ72</f>
        <v>0</v>
      </c>
      <c r="QQO62" s="763">
        <f>'Detailed Budget'!QRA72</f>
        <v>0</v>
      </c>
      <c r="QQP62" s="763">
        <f>'Detailed Budget'!QRB72</f>
        <v>0</v>
      </c>
      <c r="QQQ62" s="763">
        <f>'Detailed Budget'!QRC72</f>
        <v>0</v>
      </c>
      <c r="QQR62" s="763">
        <f>'Detailed Budget'!QRD72</f>
        <v>0</v>
      </c>
      <c r="QQS62" s="763">
        <f>'Detailed Budget'!QRE72</f>
        <v>0</v>
      </c>
      <c r="QQT62" s="763">
        <f>'Detailed Budget'!QRF72</f>
        <v>0</v>
      </c>
      <c r="QQU62" s="763">
        <f>'Detailed Budget'!QRG72</f>
        <v>0</v>
      </c>
      <c r="QQV62" s="763">
        <f>'Detailed Budget'!QRH72</f>
        <v>0</v>
      </c>
      <c r="QQW62" s="763">
        <f>'Detailed Budget'!QRI72</f>
        <v>0</v>
      </c>
      <c r="QQX62" s="763">
        <f>'Detailed Budget'!QRJ72</f>
        <v>0</v>
      </c>
      <c r="QQY62" s="763">
        <f>'Detailed Budget'!QRK72</f>
        <v>0</v>
      </c>
      <c r="QQZ62" s="763">
        <f>'Detailed Budget'!QRL72</f>
        <v>0</v>
      </c>
      <c r="QRA62" s="763">
        <f>'Detailed Budget'!QRM72</f>
        <v>0</v>
      </c>
      <c r="QRB62" s="763">
        <f>'Detailed Budget'!QRN72</f>
        <v>0</v>
      </c>
      <c r="QRC62" s="763">
        <f>'Detailed Budget'!QRO72</f>
        <v>0</v>
      </c>
      <c r="QRD62" s="763">
        <f>'Detailed Budget'!QRP72</f>
        <v>0</v>
      </c>
      <c r="QRE62" s="763">
        <f>'Detailed Budget'!QRQ72</f>
        <v>0</v>
      </c>
      <c r="QRF62" s="763">
        <f>'Detailed Budget'!QRR72</f>
        <v>0</v>
      </c>
      <c r="QRG62" s="763">
        <f>'Detailed Budget'!QRS72</f>
        <v>0</v>
      </c>
      <c r="QRH62" s="763">
        <f>'Detailed Budget'!QRT72</f>
        <v>0</v>
      </c>
      <c r="QRI62" s="763">
        <f>'Detailed Budget'!QRU72</f>
        <v>0</v>
      </c>
      <c r="QRJ62" s="763">
        <f>'Detailed Budget'!QRV72</f>
        <v>0</v>
      </c>
      <c r="QRK62" s="763">
        <f>'Detailed Budget'!QRW72</f>
        <v>0</v>
      </c>
      <c r="QRL62" s="763">
        <f>'Detailed Budget'!QRX72</f>
        <v>0</v>
      </c>
      <c r="QRM62" s="763">
        <f>'Detailed Budget'!QRY72</f>
        <v>0</v>
      </c>
      <c r="QRN62" s="763">
        <f>'Detailed Budget'!QRZ72</f>
        <v>0</v>
      </c>
      <c r="QRO62" s="763">
        <f>'Detailed Budget'!QSA72</f>
        <v>0</v>
      </c>
      <c r="QRP62" s="763">
        <f>'Detailed Budget'!QSB72</f>
        <v>0</v>
      </c>
      <c r="QRQ62" s="763">
        <f>'Detailed Budget'!QSC72</f>
        <v>0</v>
      </c>
      <c r="QRR62" s="763">
        <f>'Detailed Budget'!QSD72</f>
        <v>0</v>
      </c>
      <c r="QRS62" s="763">
        <f>'Detailed Budget'!QSE72</f>
        <v>0</v>
      </c>
      <c r="QRT62" s="763">
        <f>'Detailed Budget'!QSF72</f>
        <v>0</v>
      </c>
      <c r="QRU62" s="763">
        <f>'Detailed Budget'!QSG72</f>
        <v>0</v>
      </c>
      <c r="QRV62" s="763">
        <f>'Detailed Budget'!QSH72</f>
        <v>0</v>
      </c>
      <c r="QRW62" s="763">
        <f>'Detailed Budget'!QSI72</f>
        <v>0</v>
      </c>
      <c r="QRX62" s="763">
        <f>'Detailed Budget'!QSJ72</f>
        <v>0</v>
      </c>
      <c r="QRY62" s="763">
        <f>'Detailed Budget'!QSK72</f>
        <v>0</v>
      </c>
      <c r="QRZ62" s="763">
        <f>'Detailed Budget'!QSL72</f>
        <v>0</v>
      </c>
      <c r="QSA62" s="763">
        <f>'Detailed Budget'!QSM72</f>
        <v>0</v>
      </c>
      <c r="QSB62" s="763">
        <f>'Detailed Budget'!QSN72</f>
        <v>0</v>
      </c>
      <c r="QSC62" s="763">
        <f>'Detailed Budget'!QSO72</f>
        <v>0</v>
      </c>
      <c r="QSD62" s="763">
        <f>'Detailed Budget'!QSP72</f>
        <v>0</v>
      </c>
      <c r="QSE62" s="763">
        <f>'Detailed Budget'!QSQ72</f>
        <v>0</v>
      </c>
      <c r="QSF62" s="763">
        <f>'Detailed Budget'!QSR72</f>
        <v>0</v>
      </c>
      <c r="QSG62" s="763">
        <f>'Detailed Budget'!QSS72</f>
        <v>0</v>
      </c>
      <c r="QSH62" s="763">
        <f>'Detailed Budget'!QST72</f>
        <v>0</v>
      </c>
      <c r="QSI62" s="763">
        <f>'Detailed Budget'!QSU72</f>
        <v>0</v>
      </c>
      <c r="QSJ62" s="763">
        <f>'Detailed Budget'!QSV72</f>
        <v>0</v>
      </c>
      <c r="QSK62" s="763">
        <f>'Detailed Budget'!QSW72</f>
        <v>0</v>
      </c>
      <c r="QSL62" s="763">
        <f>'Detailed Budget'!QSX72</f>
        <v>0</v>
      </c>
      <c r="QSM62" s="763">
        <f>'Detailed Budget'!QSY72</f>
        <v>0</v>
      </c>
      <c r="QSN62" s="763">
        <f>'Detailed Budget'!QSZ72</f>
        <v>0</v>
      </c>
      <c r="QSO62" s="763">
        <f>'Detailed Budget'!QTA72</f>
        <v>0</v>
      </c>
      <c r="QSP62" s="763">
        <f>'Detailed Budget'!QTB72</f>
        <v>0</v>
      </c>
      <c r="QSQ62" s="763">
        <f>'Detailed Budget'!QTC72</f>
        <v>0</v>
      </c>
      <c r="QSR62" s="763">
        <f>'Detailed Budget'!QTD72</f>
        <v>0</v>
      </c>
      <c r="QSS62" s="763">
        <f>'Detailed Budget'!QTE72</f>
        <v>0</v>
      </c>
      <c r="QST62" s="763">
        <f>'Detailed Budget'!QTF72</f>
        <v>0</v>
      </c>
      <c r="QSU62" s="763">
        <f>'Detailed Budget'!QTG72</f>
        <v>0</v>
      </c>
      <c r="QSV62" s="763">
        <f>'Detailed Budget'!QTH72</f>
        <v>0</v>
      </c>
      <c r="QSW62" s="763">
        <f>'Detailed Budget'!QTI72</f>
        <v>0</v>
      </c>
      <c r="QSX62" s="763">
        <f>'Detailed Budget'!QTJ72</f>
        <v>0</v>
      </c>
      <c r="QSY62" s="763">
        <f>'Detailed Budget'!QTK72</f>
        <v>0</v>
      </c>
      <c r="QSZ62" s="763">
        <f>'Detailed Budget'!QTL72</f>
        <v>0</v>
      </c>
      <c r="QTA62" s="763">
        <f>'Detailed Budget'!QTM72</f>
        <v>0</v>
      </c>
      <c r="QTB62" s="763">
        <f>'Detailed Budget'!QTN72</f>
        <v>0</v>
      </c>
      <c r="QTC62" s="763">
        <f>'Detailed Budget'!QTO72</f>
        <v>0</v>
      </c>
      <c r="QTD62" s="763">
        <f>'Detailed Budget'!QTP72</f>
        <v>0</v>
      </c>
      <c r="QTE62" s="763">
        <f>'Detailed Budget'!QTQ72</f>
        <v>0</v>
      </c>
      <c r="QTF62" s="763">
        <f>'Detailed Budget'!QTR72</f>
        <v>0</v>
      </c>
      <c r="QTG62" s="763">
        <f>'Detailed Budget'!QTS72</f>
        <v>0</v>
      </c>
      <c r="QTH62" s="763">
        <f>'Detailed Budget'!QTT72</f>
        <v>0</v>
      </c>
      <c r="QTI62" s="763">
        <f>'Detailed Budget'!QTU72</f>
        <v>0</v>
      </c>
      <c r="QTJ62" s="763">
        <f>'Detailed Budget'!QTV72</f>
        <v>0</v>
      </c>
      <c r="QTK62" s="763">
        <f>'Detailed Budget'!QTW72</f>
        <v>0</v>
      </c>
      <c r="QTL62" s="763">
        <f>'Detailed Budget'!QTX72</f>
        <v>0</v>
      </c>
      <c r="QTM62" s="763">
        <f>'Detailed Budget'!QTY72</f>
        <v>0</v>
      </c>
      <c r="QTN62" s="763">
        <f>'Detailed Budget'!QTZ72</f>
        <v>0</v>
      </c>
      <c r="QTO62" s="763">
        <f>'Detailed Budget'!QUA72</f>
        <v>0</v>
      </c>
      <c r="QTP62" s="763">
        <f>'Detailed Budget'!QUB72</f>
        <v>0</v>
      </c>
      <c r="QTQ62" s="763">
        <f>'Detailed Budget'!QUC72</f>
        <v>0</v>
      </c>
      <c r="QTR62" s="763">
        <f>'Detailed Budget'!QUD72</f>
        <v>0</v>
      </c>
      <c r="QTS62" s="763">
        <f>'Detailed Budget'!QUE72</f>
        <v>0</v>
      </c>
      <c r="QTT62" s="763">
        <f>'Detailed Budget'!QUF72</f>
        <v>0</v>
      </c>
      <c r="QTU62" s="763">
        <f>'Detailed Budget'!QUG72</f>
        <v>0</v>
      </c>
      <c r="QTV62" s="763">
        <f>'Detailed Budget'!QUH72</f>
        <v>0</v>
      </c>
      <c r="QTW62" s="763">
        <f>'Detailed Budget'!QUI72</f>
        <v>0</v>
      </c>
      <c r="QTX62" s="763">
        <f>'Detailed Budget'!QUJ72</f>
        <v>0</v>
      </c>
      <c r="QTY62" s="763">
        <f>'Detailed Budget'!QUK72</f>
        <v>0</v>
      </c>
      <c r="QTZ62" s="763">
        <f>'Detailed Budget'!QUL72</f>
        <v>0</v>
      </c>
      <c r="QUA62" s="763">
        <f>'Detailed Budget'!QUM72</f>
        <v>0</v>
      </c>
      <c r="QUB62" s="763">
        <f>'Detailed Budget'!QUN72</f>
        <v>0</v>
      </c>
      <c r="QUC62" s="763">
        <f>'Detailed Budget'!QUO72</f>
        <v>0</v>
      </c>
      <c r="QUD62" s="763">
        <f>'Detailed Budget'!QUP72</f>
        <v>0</v>
      </c>
      <c r="QUE62" s="763">
        <f>'Detailed Budget'!QUQ72</f>
        <v>0</v>
      </c>
      <c r="QUF62" s="763">
        <f>'Detailed Budget'!QUR72</f>
        <v>0</v>
      </c>
      <c r="QUG62" s="763">
        <f>'Detailed Budget'!QUS72</f>
        <v>0</v>
      </c>
      <c r="QUH62" s="763">
        <f>'Detailed Budget'!QUT72</f>
        <v>0</v>
      </c>
      <c r="QUI62" s="763">
        <f>'Detailed Budget'!QUU72</f>
        <v>0</v>
      </c>
      <c r="QUJ62" s="763">
        <f>'Detailed Budget'!QUV72</f>
        <v>0</v>
      </c>
      <c r="QUK62" s="763">
        <f>'Detailed Budget'!QUW72</f>
        <v>0</v>
      </c>
      <c r="QUL62" s="763">
        <f>'Detailed Budget'!QUX72</f>
        <v>0</v>
      </c>
      <c r="QUM62" s="763">
        <f>'Detailed Budget'!QUY72</f>
        <v>0</v>
      </c>
      <c r="QUN62" s="763">
        <f>'Detailed Budget'!QUZ72</f>
        <v>0</v>
      </c>
      <c r="QUO62" s="763">
        <f>'Detailed Budget'!QVA72</f>
        <v>0</v>
      </c>
      <c r="QUP62" s="763">
        <f>'Detailed Budget'!QVB72</f>
        <v>0</v>
      </c>
      <c r="QUQ62" s="763">
        <f>'Detailed Budget'!QVC72</f>
        <v>0</v>
      </c>
      <c r="QUR62" s="763">
        <f>'Detailed Budget'!QVD72</f>
        <v>0</v>
      </c>
      <c r="QUS62" s="763">
        <f>'Detailed Budget'!QVE72</f>
        <v>0</v>
      </c>
      <c r="QUT62" s="763">
        <f>'Detailed Budget'!QVF72</f>
        <v>0</v>
      </c>
      <c r="QUU62" s="763">
        <f>'Detailed Budget'!QVG72</f>
        <v>0</v>
      </c>
      <c r="QUV62" s="763">
        <f>'Detailed Budget'!QVH72</f>
        <v>0</v>
      </c>
      <c r="QUW62" s="763">
        <f>'Detailed Budget'!QVI72</f>
        <v>0</v>
      </c>
      <c r="QUX62" s="763">
        <f>'Detailed Budget'!QVJ72</f>
        <v>0</v>
      </c>
      <c r="QUY62" s="763">
        <f>'Detailed Budget'!QVK72</f>
        <v>0</v>
      </c>
      <c r="QUZ62" s="763">
        <f>'Detailed Budget'!QVL72</f>
        <v>0</v>
      </c>
      <c r="QVA62" s="763">
        <f>'Detailed Budget'!QVM72</f>
        <v>0</v>
      </c>
      <c r="QVB62" s="763">
        <f>'Detailed Budget'!QVN72</f>
        <v>0</v>
      </c>
      <c r="QVC62" s="763">
        <f>'Detailed Budget'!QVO72</f>
        <v>0</v>
      </c>
      <c r="QVD62" s="763">
        <f>'Detailed Budget'!QVP72</f>
        <v>0</v>
      </c>
      <c r="QVE62" s="763">
        <f>'Detailed Budget'!QVQ72</f>
        <v>0</v>
      </c>
      <c r="QVF62" s="763">
        <f>'Detailed Budget'!QVR72</f>
        <v>0</v>
      </c>
      <c r="QVG62" s="763">
        <f>'Detailed Budget'!QVS72</f>
        <v>0</v>
      </c>
      <c r="QVH62" s="763">
        <f>'Detailed Budget'!QVT72</f>
        <v>0</v>
      </c>
      <c r="QVI62" s="763">
        <f>'Detailed Budget'!QVU72</f>
        <v>0</v>
      </c>
      <c r="QVJ62" s="763">
        <f>'Detailed Budget'!QVV72</f>
        <v>0</v>
      </c>
      <c r="QVK62" s="763">
        <f>'Detailed Budget'!QVW72</f>
        <v>0</v>
      </c>
      <c r="QVL62" s="763">
        <f>'Detailed Budget'!QVX72</f>
        <v>0</v>
      </c>
      <c r="QVM62" s="763">
        <f>'Detailed Budget'!QVY72</f>
        <v>0</v>
      </c>
      <c r="QVN62" s="763">
        <f>'Detailed Budget'!QVZ72</f>
        <v>0</v>
      </c>
      <c r="QVO62" s="763">
        <f>'Detailed Budget'!QWA72</f>
        <v>0</v>
      </c>
      <c r="QVP62" s="763">
        <f>'Detailed Budget'!QWB72</f>
        <v>0</v>
      </c>
      <c r="QVQ62" s="763">
        <f>'Detailed Budget'!QWC72</f>
        <v>0</v>
      </c>
      <c r="QVR62" s="763">
        <f>'Detailed Budget'!QWD72</f>
        <v>0</v>
      </c>
      <c r="QVS62" s="763">
        <f>'Detailed Budget'!QWE72</f>
        <v>0</v>
      </c>
      <c r="QVT62" s="763">
        <f>'Detailed Budget'!QWF72</f>
        <v>0</v>
      </c>
      <c r="QVU62" s="763">
        <f>'Detailed Budget'!QWG72</f>
        <v>0</v>
      </c>
      <c r="QVV62" s="763">
        <f>'Detailed Budget'!QWH72</f>
        <v>0</v>
      </c>
      <c r="QVW62" s="763">
        <f>'Detailed Budget'!QWI72</f>
        <v>0</v>
      </c>
      <c r="QVX62" s="763">
        <f>'Detailed Budget'!QWJ72</f>
        <v>0</v>
      </c>
      <c r="QVY62" s="763">
        <f>'Detailed Budget'!QWK72</f>
        <v>0</v>
      </c>
      <c r="QVZ62" s="763">
        <f>'Detailed Budget'!QWL72</f>
        <v>0</v>
      </c>
      <c r="QWA62" s="763">
        <f>'Detailed Budget'!QWM72</f>
        <v>0</v>
      </c>
      <c r="QWB62" s="763">
        <f>'Detailed Budget'!QWN72</f>
        <v>0</v>
      </c>
      <c r="QWC62" s="763">
        <f>'Detailed Budget'!QWO72</f>
        <v>0</v>
      </c>
      <c r="QWD62" s="763">
        <f>'Detailed Budget'!QWP72</f>
        <v>0</v>
      </c>
      <c r="QWE62" s="763">
        <f>'Detailed Budget'!QWQ72</f>
        <v>0</v>
      </c>
      <c r="QWF62" s="763">
        <f>'Detailed Budget'!QWR72</f>
        <v>0</v>
      </c>
      <c r="QWG62" s="763">
        <f>'Detailed Budget'!QWS72</f>
        <v>0</v>
      </c>
      <c r="QWH62" s="763">
        <f>'Detailed Budget'!QWT72</f>
        <v>0</v>
      </c>
      <c r="QWI62" s="763">
        <f>'Detailed Budget'!QWU72</f>
        <v>0</v>
      </c>
      <c r="QWJ62" s="763">
        <f>'Detailed Budget'!QWV72</f>
        <v>0</v>
      </c>
      <c r="QWK62" s="763">
        <f>'Detailed Budget'!QWW72</f>
        <v>0</v>
      </c>
      <c r="QWL62" s="763">
        <f>'Detailed Budget'!QWX72</f>
        <v>0</v>
      </c>
      <c r="QWM62" s="763">
        <f>'Detailed Budget'!QWY72</f>
        <v>0</v>
      </c>
      <c r="QWN62" s="763">
        <f>'Detailed Budget'!QWZ72</f>
        <v>0</v>
      </c>
      <c r="QWO62" s="763">
        <f>'Detailed Budget'!QXA72</f>
        <v>0</v>
      </c>
      <c r="QWP62" s="763">
        <f>'Detailed Budget'!QXB72</f>
        <v>0</v>
      </c>
      <c r="QWQ62" s="763">
        <f>'Detailed Budget'!QXC72</f>
        <v>0</v>
      </c>
      <c r="QWR62" s="763">
        <f>'Detailed Budget'!QXD72</f>
        <v>0</v>
      </c>
      <c r="QWS62" s="763">
        <f>'Detailed Budget'!QXE72</f>
        <v>0</v>
      </c>
      <c r="QWT62" s="763">
        <f>'Detailed Budget'!QXF72</f>
        <v>0</v>
      </c>
      <c r="QWU62" s="763">
        <f>'Detailed Budget'!QXG72</f>
        <v>0</v>
      </c>
      <c r="QWV62" s="763">
        <f>'Detailed Budget'!QXH72</f>
        <v>0</v>
      </c>
      <c r="QWW62" s="763">
        <f>'Detailed Budget'!QXI72</f>
        <v>0</v>
      </c>
      <c r="QWX62" s="763">
        <f>'Detailed Budget'!QXJ72</f>
        <v>0</v>
      </c>
      <c r="QWY62" s="763">
        <f>'Detailed Budget'!QXK72</f>
        <v>0</v>
      </c>
      <c r="QWZ62" s="763">
        <f>'Detailed Budget'!QXL72</f>
        <v>0</v>
      </c>
      <c r="QXA62" s="763">
        <f>'Detailed Budget'!QXM72</f>
        <v>0</v>
      </c>
      <c r="QXB62" s="763">
        <f>'Detailed Budget'!QXN72</f>
        <v>0</v>
      </c>
      <c r="QXC62" s="763">
        <f>'Detailed Budget'!QXO72</f>
        <v>0</v>
      </c>
      <c r="QXD62" s="763">
        <f>'Detailed Budget'!QXP72</f>
        <v>0</v>
      </c>
      <c r="QXE62" s="763">
        <f>'Detailed Budget'!QXQ72</f>
        <v>0</v>
      </c>
      <c r="QXF62" s="763">
        <f>'Detailed Budget'!QXR72</f>
        <v>0</v>
      </c>
      <c r="QXG62" s="763">
        <f>'Detailed Budget'!QXS72</f>
        <v>0</v>
      </c>
      <c r="QXH62" s="763">
        <f>'Detailed Budget'!QXT72</f>
        <v>0</v>
      </c>
      <c r="QXI62" s="763">
        <f>'Detailed Budget'!QXU72</f>
        <v>0</v>
      </c>
      <c r="QXJ62" s="763">
        <f>'Detailed Budget'!QXV72</f>
        <v>0</v>
      </c>
      <c r="QXK62" s="763">
        <f>'Detailed Budget'!QXW72</f>
        <v>0</v>
      </c>
      <c r="QXL62" s="763">
        <f>'Detailed Budget'!QXX72</f>
        <v>0</v>
      </c>
      <c r="QXM62" s="763">
        <f>'Detailed Budget'!QXY72</f>
        <v>0</v>
      </c>
      <c r="QXN62" s="763">
        <f>'Detailed Budget'!QXZ72</f>
        <v>0</v>
      </c>
      <c r="QXO62" s="763">
        <f>'Detailed Budget'!QYA72</f>
        <v>0</v>
      </c>
      <c r="QXP62" s="763">
        <f>'Detailed Budget'!QYB72</f>
        <v>0</v>
      </c>
      <c r="QXQ62" s="763">
        <f>'Detailed Budget'!QYC72</f>
        <v>0</v>
      </c>
      <c r="QXR62" s="763">
        <f>'Detailed Budget'!QYD72</f>
        <v>0</v>
      </c>
      <c r="QXS62" s="763">
        <f>'Detailed Budget'!QYE72</f>
        <v>0</v>
      </c>
      <c r="QXT62" s="763">
        <f>'Detailed Budget'!QYF72</f>
        <v>0</v>
      </c>
      <c r="QXU62" s="763">
        <f>'Detailed Budget'!QYG72</f>
        <v>0</v>
      </c>
      <c r="QXV62" s="763">
        <f>'Detailed Budget'!QYH72</f>
        <v>0</v>
      </c>
      <c r="QXW62" s="763">
        <f>'Detailed Budget'!QYI72</f>
        <v>0</v>
      </c>
      <c r="QXX62" s="763">
        <f>'Detailed Budget'!QYJ72</f>
        <v>0</v>
      </c>
      <c r="QXY62" s="763">
        <f>'Detailed Budget'!QYK72</f>
        <v>0</v>
      </c>
      <c r="QXZ62" s="763">
        <f>'Detailed Budget'!QYL72</f>
        <v>0</v>
      </c>
      <c r="QYA62" s="763">
        <f>'Detailed Budget'!QYM72</f>
        <v>0</v>
      </c>
      <c r="QYB62" s="763">
        <f>'Detailed Budget'!QYN72</f>
        <v>0</v>
      </c>
      <c r="QYC62" s="763">
        <f>'Detailed Budget'!QYO72</f>
        <v>0</v>
      </c>
      <c r="QYD62" s="763">
        <f>'Detailed Budget'!QYP72</f>
        <v>0</v>
      </c>
      <c r="QYE62" s="763">
        <f>'Detailed Budget'!QYQ72</f>
        <v>0</v>
      </c>
      <c r="QYF62" s="763">
        <f>'Detailed Budget'!QYR72</f>
        <v>0</v>
      </c>
      <c r="QYG62" s="763">
        <f>'Detailed Budget'!QYS72</f>
        <v>0</v>
      </c>
      <c r="QYH62" s="763">
        <f>'Detailed Budget'!QYT72</f>
        <v>0</v>
      </c>
      <c r="QYI62" s="763">
        <f>'Detailed Budget'!QYU72</f>
        <v>0</v>
      </c>
      <c r="QYJ62" s="763">
        <f>'Detailed Budget'!QYV72</f>
        <v>0</v>
      </c>
      <c r="QYK62" s="763">
        <f>'Detailed Budget'!QYW72</f>
        <v>0</v>
      </c>
      <c r="QYL62" s="763">
        <f>'Detailed Budget'!QYX72</f>
        <v>0</v>
      </c>
      <c r="QYM62" s="763">
        <f>'Detailed Budget'!QYY72</f>
        <v>0</v>
      </c>
      <c r="QYN62" s="763">
        <f>'Detailed Budget'!QYZ72</f>
        <v>0</v>
      </c>
      <c r="QYO62" s="763">
        <f>'Detailed Budget'!QZA72</f>
        <v>0</v>
      </c>
      <c r="QYP62" s="763">
        <f>'Detailed Budget'!QZB72</f>
        <v>0</v>
      </c>
      <c r="QYQ62" s="763">
        <f>'Detailed Budget'!QZC72</f>
        <v>0</v>
      </c>
      <c r="QYR62" s="763">
        <f>'Detailed Budget'!QZD72</f>
        <v>0</v>
      </c>
      <c r="QYS62" s="763">
        <f>'Detailed Budget'!QZE72</f>
        <v>0</v>
      </c>
      <c r="QYT62" s="763">
        <f>'Detailed Budget'!QZF72</f>
        <v>0</v>
      </c>
      <c r="QYU62" s="763">
        <f>'Detailed Budget'!QZG72</f>
        <v>0</v>
      </c>
      <c r="QYV62" s="763">
        <f>'Detailed Budget'!QZH72</f>
        <v>0</v>
      </c>
      <c r="QYW62" s="763">
        <f>'Detailed Budget'!QZI72</f>
        <v>0</v>
      </c>
      <c r="QYX62" s="763">
        <f>'Detailed Budget'!QZJ72</f>
        <v>0</v>
      </c>
      <c r="QYY62" s="763">
        <f>'Detailed Budget'!QZK72</f>
        <v>0</v>
      </c>
      <c r="QYZ62" s="763">
        <f>'Detailed Budget'!QZL72</f>
        <v>0</v>
      </c>
      <c r="QZA62" s="763">
        <f>'Detailed Budget'!QZM72</f>
        <v>0</v>
      </c>
      <c r="QZB62" s="763">
        <f>'Detailed Budget'!QZN72</f>
        <v>0</v>
      </c>
      <c r="QZC62" s="763">
        <f>'Detailed Budget'!QZO72</f>
        <v>0</v>
      </c>
      <c r="QZD62" s="763">
        <f>'Detailed Budget'!QZP72</f>
        <v>0</v>
      </c>
      <c r="QZE62" s="763">
        <f>'Detailed Budget'!QZQ72</f>
        <v>0</v>
      </c>
      <c r="QZF62" s="763">
        <f>'Detailed Budget'!QZR72</f>
        <v>0</v>
      </c>
      <c r="QZG62" s="763">
        <f>'Detailed Budget'!QZS72</f>
        <v>0</v>
      </c>
      <c r="QZH62" s="763">
        <f>'Detailed Budget'!QZT72</f>
        <v>0</v>
      </c>
      <c r="QZI62" s="763">
        <f>'Detailed Budget'!QZU72</f>
        <v>0</v>
      </c>
      <c r="QZJ62" s="763">
        <f>'Detailed Budget'!QZV72</f>
        <v>0</v>
      </c>
      <c r="QZK62" s="763">
        <f>'Detailed Budget'!QZW72</f>
        <v>0</v>
      </c>
      <c r="QZL62" s="763">
        <f>'Detailed Budget'!QZX72</f>
        <v>0</v>
      </c>
      <c r="QZM62" s="763">
        <f>'Detailed Budget'!QZY72</f>
        <v>0</v>
      </c>
      <c r="QZN62" s="763">
        <f>'Detailed Budget'!QZZ72</f>
        <v>0</v>
      </c>
      <c r="QZO62" s="763">
        <f>'Detailed Budget'!RAA72</f>
        <v>0</v>
      </c>
      <c r="QZP62" s="763">
        <f>'Detailed Budget'!RAB72</f>
        <v>0</v>
      </c>
      <c r="QZQ62" s="763">
        <f>'Detailed Budget'!RAC72</f>
        <v>0</v>
      </c>
      <c r="QZR62" s="763">
        <f>'Detailed Budget'!RAD72</f>
        <v>0</v>
      </c>
      <c r="QZS62" s="763">
        <f>'Detailed Budget'!RAE72</f>
        <v>0</v>
      </c>
      <c r="QZT62" s="763">
        <f>'Detailed Budget'!RAF72</f>
        <v>0</v>
      </c>
      <c r="QZU62" s="763">
        <f>'Detailed Budget'!RAG72</f>
        <v>0</v>
      </c>
      <c r="QZV62" s="763">
        <f>'Detailed Budget'!RAH72</f>
        <v>0</v>
      </c>
      <c r="QZW62" s="763">
        <f>'Detailed Budget'!RAI72</f>
        <v>0</v>
      </c>
      <c r="QZX62" s="763">
        <f>'Detailed Budget'!RAJ72</f>
        <v>0</v>
      </c>
      <c r="QZY62" s="763">
        <f>'Detailed Budget'!RAK72</f>
        <v>0</v>
      </c>
      <c r="QZZ62" s="763">
        <f>'Detailed Budget'!RAL72</f>
        <v>0</v>
      </c>
      <c r="RAA62" s="763">
        <f>'Detailed Budget'!RAM72</f>
        <v>0</v>
      </c>
      <c r="RAB62" s="763">
        <f>'Detailed Budget'!RAN72</f>
        <v>0</v>
      </c>
      <c r="RAC62" s="763">
        <f>'Detailed Budget'!RAO72</f>
        <v>0</v>
      </c>
      <c r="RAD62" s="763">
        <f>'Detailed Budget'!RAP72</f>
        <v>0</v>
      </c>
      <c r="RAE62" s="763">
        <f>'Detailed Budget'!RAQ72</f>
        <v>0</v>
      </c>
      <c r="RAF62" s="763">
        <f>'Detailed Budget'!RAR72</f>
        <v>0</v>
      </c>
      <c r="RAG62" s="763">
        <f>'Detailed Budget'!RAS72</f>
        <v>0</v>
      </c>
      <c r="RAH62" s="763">
        <f>'Detailed Budget'!RAT72</f>
        <v>0</v>
      </c>
      <c r="RAI62" s="763">
        <f>'Detailed Budget'!RAU72</f>
        <v>0</v>
      </c>
      <c r="RAJ62" s="763">
        <f>'Detailed Budget'!RAV72</f>
        <v>0</v>
      </c>
      <c r="RAK62" s="763">
        <f>'Detailed Budget'!RAW72</f>
        <v>0</v>
      </c>
      <c r="RAL62" s="763">
        <f>'Detailed Budget'!RAX72</f>
        <v>0</v>
      </c>
      <c r="RAM62" s="763">
        <f>'Detailed Budget'!RAY72</f>
        <v>0</v>
      </c>
      <c r="RAN62" s="763">
        <f>'Detailed Budget'!RAZ72</f>
        <v>0</v>
      </c>
      <c r="RAO62" s="763">
        <f>'Detailed Budget'!RBA72</f>
        <v>0</v>
      </c>
      <c r="RAP62" s="763">
        <f>'Detailed Budget'!RBB72</f>
        <v>0</v>
      </c>
      <c r="RAQ62" s="763">
        <f>'Detailed Budget'!RBC72</f>
        <v>0</v>
      </c>
      <c r="RAR62" s="763">
        <f>'Detailed Budget'!RBD72</f>
        <v>0</v>
      </c>
      <c r="RAS62" s="763">
        <f>'Detailed Budget'!RBE72</f>
        <v>0</v>
      </c>
      <c r="RAT62" s="763">
        <f>'Detailed Budget'!RBF72</f>
        <v>0</v>
      </c>
      <c r="RAU62" s="763">
        <f>'Detailed Budget'!RBG72</f>
        <v>0</v>
      </c>
      <c r="RAV62" s="763">
        <f>'Detailed Budget'!RBH72</f>
        <v>0</v>
      </c>
      <c r="RAW62" s="763">
        <f>'Detailed Budget'!RBI72</f>
        <v>0</v>
      </c>
      <c r="RAX62" s="763">
        <f>'Detailed Budget'!RBJ72</f>
        <v>0</v>
      </c>
      <c r="RAY62" s="763">
        <f>'Detailed Budget'!RBK72</f>
        <v>0</v>
      </c>
      <c r="RAZ62" s="763">
        <f>'Detailed Budget'!RBL72</f>
        <v>0</v>
      </c>
      <c r="RBA62" s="763">
        <f>'Detailed Budget'!RBM72</f>
        <v>0</v>
      </c>
      <c r="RBB62" s="763">
        <f>'Detailed Budget'!RBN72</f>
        <v>0</v>
      </c>
      <c r="RBC62" s="763">
        <f>'Detailed Budget'!RBO72</f>
        <v>0</v>
      </c>
      <c r="RBD62" s="763">
        <f>'Detailed Budget'!RBP72</f>
        <v>0</v>
      </c>
      <c r="RBE62" s="763">
        <f>'Detailed Budget'!RBQ72</f>
        <v>0</v>
      </c>
      <c r="RBF62" s="763">
        <f>'Detailed Budget'!RBR72</f>
        <v>0</v>
      </c>
      <c r="RBG62" s="763">
        <f>'Detailed Budget'!RBS72</f>
        <v>0</v>
      </c>
      <c r="RBH62" s="763">
        <f>'Detailed Budget'!RBT72</f>
        <v>0</v>
      </c>
      <c r="RBI62" s="763">
        <f>'Detailed Budget'!RBU72</f>
        <v>0</v>
      </c>
      <c r="RBJ62" s="763">
        <f>'Detailed Budget'!RBV72</f>
        <v>0</v>
      </c>
      <c r="RBK62" s="763">
        <f>'Detailed Budget'!RBW72</f>
        <v>0</v>
      </c>
      <c r="RBL62" s="763">
        <f>'Detailed Budget'!RBX72</f>
        <v>0</v>
      </c>
      <c r="RBM62" s="763">
        <f>'Detailed Budget'!RBY72</f>
        <v>0</v>
      </c>
      <c r="RBN62" s="763">
        <f>'Detailed Budget'!RBZ72</f>
        <v>0</v>
      </c>
      <c r="RBO62" s="763">
        <f>'Detailed Budget'!RCA72</f>
        <v>0</v>
      </c>
      <c r="RBP62" s="763">
        <f>'Detailed Budget'!RCB72</f>
        <v>0</v>
      </c>
      <c r="RBQ62" s="763">
        <f>'Detailed Budget'!RCC72</f>
        <v>0</v>
      </c>
      <c r="RBR62" s="763">
        <f>'Detailed Budget'!RCD72</f>
        <v>0</v>
      </c>
      <c r="RBS62" s="763">
        <f>'Detailed Budget'!RCE72</f>
        <v>0</v>
      </c>
      <c r="RBT62" s="763">
        <f>'Detailed Budget'!RCF72</f>
        <v>0</v>
      </c>
      <c r="RBU62" s="763">
        <f>'Detailed Budget'!RCG72</f>
        <v>0</v>
      </c>
      <c r="RBV62" s="763">
        <f>'Detailed Budget'!RCH72</f>
        <v>0</v>
      </c>
      <c r="RBW62" s="763">
        <f>'Detailed Budget'!RCI72</f>
        <v>0</v>
      </c>
      <c r="RBX62" s="763">
        <f>'Detailed Budget'!RCJ72</f>
        <v>0</v>
      </c>
      <c r="RBY62" s="763">
        <f>'Detailed Budget'!RCK72</f>
        <v>0</v>
      </c>
      <c r="RBZ62" s="763">
        <f>'Detailed Budget'!RCL72</f>
        <v>0</v>
      </c>
      <c r="RCA62" s="763">
        <f>'Detailed Budget'!RCM72</f>
        <v>0</v>
      </c>
      <c r="RCB62" s="763">
        <f>'Detailed Budget'!RCN72</f>
        <v>0</v>
      </c>
      <c r="RCC62" s="763">
        <f>'Detailed Budget'!RCO72</f>
        <v>0</v>
      </c>
      <c r="RCD62" s="763">
        <f>'Detailed Budget'!RCP72</f>
        <v>0</v>
      </c>
      <c r="RCE62" s="763">
        <f>'Detailed Budget'!RCQ72</f>
        <v>0</v>
      </c>
      <c r="RCF62" s="763">
        <f>'Detailed Budget'!RCR72</f>
        <v>0</v>
      </c>
      <c r="RCG62" s="763">
        <f>'Detailed Budget'!RCS72</f>
        <v>0</v>
      </c>
      <c r="RCH62" s="763">
        <f>'Detailed Budget'!RCT72</f>
        <v>0</v>
      </c>
      <c r="RCI62" s="763">
        <f>'Detailed Budget'!RCU72</f>
        <v>0</v>
      </c>
      <c r="RCJ62" s="763">
        <f>'Detailed Budget'!RCV72</f>
        <v>0</v>
      </c>
      <c r="RCK62" s="763">
        <f>'Detailed Budget'!RCW72</f>
        <v>0</v>
      </c>
      <c r="RCL62" s="763">
        <f>'Detailed Budget'!RCX72</f>
        <v>0</v>
      </c>
      <c r="RCM62" s="763">
        <f>'Detailed Budget'!RCY72</f>
        <v>0</v>
      </c>
      <c r="RCN62" s="763">
        <f>'Detailed Budget'!RCZ72</f>
        <v>0</v>
      </c>
      <c r="RCO62" s="763">
        <f>'Detailed Budget'!RDA72</f>
        <v>0</v>
      </c>
      <c r="RCP62" s="763">
        <f>'Detailed Budget'!RDB72</f>
        <v>0</v>
      </c>
      <c r="RCQ62" s="763">
        <f>'Detailed Budget'!RDC72</f>
        <v>0</v>
      </c>
      <c r="RCR62" s="763">
        <f>'Detailed Budget'!RDD72</f>
        <v>0</v>
      </c>
      <c r="RCS62" s="763">
        <f>'Detailed Budget'!RDE72</f>
        <v>0</v>
      </c>
      <c r="RCT62" s="763">
        <f>'Detailed Budget'!RDF72</f>
        <v>0</v>
      </c>
      <c r="RCU62" s="763">
        <f>'Detailed Budget'!RDG72</f>
        <v>0</v>
      </c>
      <c r="RCV62" s="763">
        <f>'Detailed Budget'!RDH72</f>
        <v>0</v>
      </c>
      <c r="RCW62" s="763">
        <f>'Detailed Budget'!RDI72</f>
        <v>0</v>
      </c>
      <c r="RCX62" s="763">
        <f>'Detailed Budget'!RDJ72</f>
        <v>0</v>
      </c>
      <c r="RCY62" s="763">
        <f>'Detailed Budget'!RDK72</f>
        <v>0</v>
      </c>
      <c r="RCZ62" s="763">
        <f>'Detailed Budget'!RDL72</f>
        <v>0</v>
      </c>
      <c r="RDA62" s="763">
        <f>'Detailed Budget'!RDM72</f>
        <v>0</v>
      </c>
      <c r="RDB62" s="763">
        <f>'Detailed Budget'!RDN72</f>
        <v>0</v>
      </c>
      <c r="RDC62" s="763">
        <f>'Detailed Budget'!RDO72</f>
        <v>0</v>
      </c>
      <c r="RDD62" s="763">
        <f>'Detailed Budget'!RDP72</f>
        <v>0</v>
      </c>
      <c r="RDE62" s="763">
        <f>'Detailed Budget'!RDQ72</f>
        <v>0</v>
      </c>
      <c r="RDF62" s="763">
        <f>'Detailed Budget'!RDR72</f>
        <v>0</v>
      </c>
      <c r="RDG62" s="763">
        <f>'Detailed Budget'!RDS72</f>
        <v>0</v>
      </c>
      <c r="RDH62" s="763">
        <f>'Detailed Budget'!RDT72</f>
        <v>0</v>
      </c>
      <c r="RDI62" s="763">
        <f>'Detailed Budget'!RDU72</f>
        <v>0</v>
      </c>
      <c r="RDJ62" s="763">
        <f>'Detailed Budget'!RDV72</f>
        <v>0</v>
      </c>
      <c r="RDK62" s="763">
        <f>'Detailed Budget'!RDW72</f>
        <v>0</v>
      </c>
      <c r="RDL62" s="763">
        <f>'Detailed Budget'!RDX72</f>
        <v>0</v>
      </c>
      <c r="RDM62" s="763">
        <f>'Detailed Budget'!RDY72</f>
        <v>0</v>
      </c>
      <c r="RDN62" s="763">
        <f>'Detailed Budget'!RDZ72</f>
        <v>0</v>
      </c>
      <c r="RDO62" s="763">
        <f>'Detailed Budget'!REA72</f>
        <v>0</v>
      </c>
      <c r="RDP62" s="763">
        <f>'Detailed Budget'!REB72</f>
        <v>0</v>
      </c>
      <c r="RDQ62" s="763">
        <f>'Detailed Budget'!REC72</f>
        <v>0</v>
      </c>
      <c r="RDR62" s="763">
        <f>'Detailed Budget'!RED72</f>
        <v>0</v>
      </c>
      <c r="RDS62" s="763">
        <f>'Detailed Budget'!REE72</f>
        <v>0</v>
      </c>
      <c r="RDT62" s="763">
        <f>'Detailed Budget'!REF72</f>
        <v>0</v>
      </c>
      <c r="RDU62" s="763">
        <f>'Detailed Budget'!REG72</f>
        <v>0</v>
      </c>
      <c r="RDV62" s="763">
        <f>'Detailed Budget'!REH72</f>
        <v>0</v>
      </c>
      <c r="RDW62" s="763">
        <f>'Detailed Budget'!REI72</f>
        <v>0</v>
      </c>
      <c r="RDX62" s="763">
        <f>'Detailed Budget'!REJ72</f>
        <v>0</v>
      </c>
      <c r="RDY62" s="763">
        <f>'Detailed Budget'!REK72</f>
        <v>0</v>
      </c>
      <c r="RDZ62" s="763">
        <f>'Detailed Budget'!REL72</f>
        <v>0</v>
      </c>
      <c r="REA62" s="763">
        <f>'Detailed Budget'!REM72</f>
        <v>0</v>
      </c>
      <c r="REB62" s="763">
        <f>'Detailed Budget'!REN72</f>
        <v>0</v>
      </c>
      <c r="REC62" s="763">
        <f>'Detailed Budget'!REO72</f>
        <v>0</v>
      </c>
      <c r="RED62" s="763">
        <f>'Detailed Budget'!REP72</f>
        <v>0</v>
      </c>
      <c r="REE62" s="763">
        <f>'Detailed Budget'!REQ72</f>
        <v>0</v>
      </c>
      <c r="REF62" s="763">
        <f>'Detailed Budget'!RER72</f>
        <v>0</v>
      </c>
      <c r="REG62" s="763">
        <f>'Detailed Budget'!RES72</f>
        <v>0</v>
      </c>
      <c r="REH62" s="763">
        <f>'Detailed Budget'!RET72</f>
        <v>0</v>
      </c>
      <c r="REI62" s="763">
        <f>'Detailed Budget'!REU72</f>
        <v>0</v>
      </c>
      <c r="REJ62" s="763">
        <f>'Detailed Budget'!REV72</f>
        <v>0</v>
      </c>
      <c r="REK62" s="763">
        <f>'Detailed Budget'!REW72</f>
        <v>0</v>
      </c>
      <c r="REL62" s="763">
        <f>'Detailed Budget'!REX72</f>
        <v>0</v>
      </c>
      <c r="REM62" s="763">
        <f>'Detailed Budget'!REY72</f>
        <v>0</v>
      </c>
      <c r="REN62" s="763">
        <f>'Detailed Budget'!REZ72</f>
        <v>0</v>
      </c>
      <c r="REO62" s="763">
        <f>'Detailed Budget'!RFA72</f>
        <v>0</v>
      </c>
      <c r="REP62" s="763">
        <f>'Detailed Budget'!RFB72</f>
        <v>0</v>
      </c>
      <c r="REQ62" s="763">
        <f>'Detailed Budget'!RFC72</f>
        <v>0</v>
      </c>
      <c r="RER62" s="763">
        <f>'Detailed Budget'!RFD72</f>
        <v>0</v>
      </c>
      <c r="RES62" s="763">
        <f>'Detailed Budget'!RFE72</f>
        <v>0</v>
      </c>
      <c r="RET62" s="763">
        <f>'Detailed Budget'!RFF72</f>
        <v>0</v>
      </c>
      <c r="REU62" s="763">
        <f>'Detailed Budget'!RFG72</f>
        <v>0</v>
      </c>
      <c r="REV62" s="763">
        <f>'Detailed Budget'!RFH72</f>
        <v>0</v>
      </c>
      <c r="REW62" s="763">
        <f>'Detailed Budget'!RFI72</f>
        <v>0</v>
      </c>
      <c r="REX62" s="763">
        <f>'Detailed Budget'!RFJ72</f>
        <v>0</v>
      </c>
      <c r="REY62" s="763">
        <f>'Detailed Budget'!RFK72</f>
        <v>0</v>
      </c>
      <c r="REZ62" s="763">
        <f>'Detailed Budget'!RFL72</f>
        <v>0</v>
      </c>
      <c r="RFA62" s="763">
        <f>'Detailed Budget'!RFM72</f>
        <v>0</v>
      </c>
      <c r="RFB62" s="763">
        <f>'Detailed Budget'!RFN72</f>
        <v>0</v>
      </c>
      <c r="RFC62" s="763">
        <f>'Detailed Budget'!RFO72</f>
        <v>0</v>
      </c>
      <c r="RFD62" s="763">
        <f>'Detailed Budget'!RFP72</f>
        <v>0</v>
      </c>
      <c r="RFE62" s="763">
        <f>'Detailed Budget'!RFQ72</f>
        <v>0</v>
      </c>
      <c r="RFF62" s="763">
        <f>'Detailed Budget'!RFR72</f>
        <v>0</v>
      </c>
      <c r="RFG62" s="763">
        <f>'Detailed Budget'!RFS72</f>
        <v>0</v>
      </c>
      <c r="RFH62" s="763">
        <f>'Detailed Budget'!RFT72</f>
        <v>0</v>
      </c>
      <c r="RFI62" s="763">
        <f>'Detailed Budget'!RFU72</f>
        <v>0</v>
      </c>
      <c r="RFJ62" s="763">
        <f>'Detailed Budget'!RFV72</f>
        <v>0</v>
      </c>
      <c r="RFK62" s="763">
        <f>'Detailed Budget'!RFW72</f>
        <v>0</v>
      </c>
      <c r="RFL62" s="763">
        <f>'Detailed Budget'!RFX72</f>
        <v>0</v>
      </c>
      <c r="RFM62" s="763">
        <f>'Detailed Budget'!RFY72</f>
        <v>0</v>
      </c>
      <c r="RFN62" s="763">
        <f>'Detailed Budget'!RFZ72</f>
        <v>0</v>
      </c>
      <c r="RFO62" s="763">
        <f>'Detailed Budget'!RGA72</f>
        <v>0</v>
      </c>
      <c r="RFP62" s="763">
        <f>'Detailed Budget'!RGB72</f>
        <v>0</v>
      </c>
      <c r="RFQ62" s="763">
        <f>'Detailed Budget'!RGC72</f>
        <v>0</v>
      </c>
      <c r="RFR62" s="763">
        <f>'Detailed Budget'!RGD72</f>
        <v>0</v>
      </c>
      <c r="RFS62" s="763">
        <f>'Detailed Budget'!RGE72</f>
        <v>0</v>
      </c>
      <c r="RFT62" s="763">
        <f>'Detailed Budget'!RGF72</f>
        <v>0</v>
      </c>
      <c r="RFU62" s="763">
        <f>'Detailed Budget'!RGG72</f>
        <v>0</v>
      </c>
      <c r="RFV62" s="763">
        <f>'Detailed Budget'!RGH72</f>
        <v>0</v>
      </c>
      <c r="RFW62" s="763">
        <f>'Detailed Budget'!RGI72</f>
        <v>0</v>
      </c>
      <c r="RFX62" s="763">
        <f>'Detailed Budget'!RGJ72</f>
        <v>0</v>
      </c>
      <c r="RFY62" s="763">
        <f>'Detailed Budget'!RGK72</f>
        <v>0</v>
      </c>
      <c r="RFZ62" s="763">
        <f>'Detailed Budget'!RGL72</f>
        <v>0</v>
      </c>
      <c r="RGA62" s="763">
        <f>'Detailed Budget'!RGM72</f>
        <v>0</v>
      </c>
      <c r="RGB62" s="763">
        <f>'Detailed Budget'!RGN72</f>
        <v>0</v>
      </c>
      <c r="RGC62" s="763">
        <f>'Detailed Budget'!RGO72</f>
        <v>0</v>
      </c>
      <c r="RGD62" s="763">
        <f>'Detailed Budget'!RGP72</f>
        <v>0</v>
      </c>
      <c r="RGE62" s="763">
        <f>'Detailed Budget'!RGQ72</f>
        <v>0</v>
      </c>
      <c r="RGF62" s="763">
        <f>'Detailed Budget'!RGR72</f>
        <v>0</v>
      </c>
      <c r="RGG62" s="763">
        <f>'Detailed Budget'!RGS72</f>
        <v>0</v>
      </c>
      <c r="RGH62" s="763">
        <f>'Detailed Budget'!RGT72</f>
        <v>0</v>
      </c>
      <c r="RGI62" s="763">
        <f>'Detailed Budget'!RGU72</f>
        <v>0</v>
      </c>
      <c r="RGJ62" s="763">
        <f>'Detailed Budget'!RGV72</f>
        <v>0</v>
      </c>
      <c r="RGK62" s="763">
        <f>'Detailed Budget'!RGW72</f>
        <v>0</v>
      </c>
      <c r="RGL62" s="763">
        <f>'Detailed Budget'!RGX72</f>
        <v>0</v>
      </c>
      <c r="RGM62" s="763">
        <f>'Detailed Budget'!RGY72</f>
        <v>0</v>
      </c>
      <c r="RGN62" s="763">
        <f>'Detailed Budget'!RGZ72</f>
        <v>0</v>
      </c>
      <c r="RGO62" s="763">
        <f>'Detailed Budget'!RHA72</f>
        <v>0</v>
      </c>
      <c r="RGP62" s="763">
        <f>'Detailed Budget'!RHB72</f>
        <v>0</v>
      </c>
      <c r="RGQ62" s="763">
        <f>'Detailed Budget'!RHC72</f>
        <v>0</v>
      </c>
      <c r="RGR62" s="763">
        <f>'Detailed Budget'!RHD72</f>
        <v>0</v>
      </c>
      <c r="RGS62" s="763">
        <f>'Detailed Budget'!RHE72</f>
        <v>0</v>
      </c>
      <c r="RGT62" s="763">
        <f>'Detailed Budget'!RHF72</f>
        <v>0</v>
      </c>
      <c r="RGU62" s="763">
        <f>'Detailed Budget'!RHG72</f>
        <v>0</v>
      </c>
      <c r="RGV62" s="763">
        <f>'Detailed Budget'!RHH72</f>
        <v>0</v>
      </c>
      <c r="RGW62" s="763">
        <f>'Detailed Budget'!RHI72</f>
        <v>0</v>
      </c>
      <c r="RGX62" s="763">
        <f>'Detailed Budget'!RHJ72</f>
        <v>0</v>
      </c>
      <c r="RGY62" s="763">
        <f>'Detailed Budget'!RHK72</f>
        <v>0</v>
      </c>
      <c r="RGZ62" s="763">
        <f>'Detailed Budget'!RHL72</f>
        <v>0</v>
      </c>
      <c r="RHA62" s="763">
        <f>'Detailed Budget'!RHM72</f>
        <v>0</v>
      </c>
      <c r="RHB62" s="763">
        <f>'Detailed Budget'!RHN72</f>
        <v>0</v>
      </c>
      <c r="RHC62" s="763">
        <f>'Detailed Budget'!RHO72</f>
        <v>0</v>
      </c>
      <c r="RHD62" s="763">
        <f>'Detailed Budget'!RHP72</f>
        <v>0</v>
      </c>
      <c r="RHE62" s="763">
        <f>'Detailed Budget'!RHQ72</f>
        <v>0</v>
      </c>
      <c r="RHF62" s="763">
        <f>'Detailed Budget'!RHR72</f>
        <v>0</v>
      </c>
      <c r="RHG62" s="763">
        <f>'Detailed Budget'!RHS72</f>
        <v>0</v>
      </c>
      <c r="RHH62" s="763">
        <f>'Detailed Budget'!RHT72</f>
        <v>0</v>
      </c>
      <c r="RHI62" s="763">
        <f>'Detailed Budget'!RHU72</f>
        <v>0</v>
      </c>
      <c r="RHJ62" s="763">
        <f>'Detailed Budget'!RHV72</f>
        <v>0</v>
      </c>
      <c r="RHK62" s="763">
        <f>'Detailed Budget'!RHW72</f>
        <v>0</v>
      </c>
      <c r="RHL62" s="763">
        <f>'Detailed Budget'!RHX72</f>
        <v>0</v>
      </c>
      <c r="RHM62" s="763">
        <f>'Detailed Budget'!RHY72</f>
        <v>0</v>
      </c>
      <c r="RHN62" s="763">
        <f>'Detailed Budget'!RHZ72</f>
        <v>0</v>
      </c>
      <c r="RHO62" s="763">
        <f>'Detailed Budget'!RIA72</f>
        <v>0</v>
      </c>
      <c r="RHP62" s="763">
        <f>'Detailed Budget'!RIB72</f>
        <v>0</v>
      </c>
      <c r="RHQ62" s="763">
        <f>'Detailed Budget'!RIC72</f>
        <v>0</v>
      </c>
      <c r="RHR62" s="763">
        <f>'Detailed Budget'!RID72</f>
        <v>0</v>
      </c>
      <c r="RHS62" s="763">
        <f>'Detailed Budget'!RIE72</f>
        <v>0</v>
      </c>
      <c r="RHT62" s="763">
        <f>'Detailed Budget'!RIF72</f>
        <v>0</v>
      </c>
      <c r="RHU62" s="763">
        <f>'Detailed Budget'!RIG72</f>
        <v>0</v>
      </c>
      <c r="RHV62" s="763">
        <f>'Detailed Budget'!RIH72</f>
        <v>0</v>
      </c>
      <c r="RHW62" s="763">
        <f>'Detailed Budget'!RII72</f>
        <v>0</v>
      </c>
      <c r="RHX62" s="763">
        <f>'Detailed Budget'!RIJ72</f>
        <v>0</v>
      </c>
      <c r="RHY62" s="763">
        <f>'Detailed Budget'!RIK72</f>
        <v>0</v>
      </c>
      <c r="RHZ62" s="763">
        <f>'Detailed Budget'!RIL72</f>
        <v>0</v>
      </c>
      <c r="RIA62" s="763">
        <f>'Detailed Budget'!RIM72</f>
        <v>0</v>
      </c>
      <c r="RIB62" s="763">
        <f>'Detailed Budget'!RIN72</f>
        <v>0</v>
      </c>
      <c r="RIC62" s="763">
        <f>'Detailed Budget'!RIO72</f>
        <v>0</v>
      </c>
      <c r="RID62" s="763">
        <f>'Detailed Budget'!RIP72</f>
        <v>0</v>
      </c>
      <c r="RIE62" s="763">
        <f>'Detailed Budget'!RIQ72</f>
        <v>0</v>
      </c>
      <c r="RIF62" s="763">
        <f>'Detailed Budget'!RIR72</f>
        <v>0</v>
      </c>
      <c r="RIG62" s="763">
        <f>'Detailed Budget'!RIS72</f>
        <v>0</v>
      </c>
      <c r="RIH62" s="763">
        <f>'Detailed Budget'!RIT72</f>
        <v>0</v>
      </c>
      <c r="RII62" s="763">
        <f>'Detailed Budget'!RIU72</f>
        <v>0</v>
      </c>
      <c r="RIJ62" s="763">
        <f>'Detailed Budget'!RIV72</f>
        <v>0</v>
      </c>
      <c r="RIK62" s="763">
        <f>'Detailed Budget'!RIW72</f>
        <v>0</v>
      </c>
      <c r="RIL62" s="763">
        <f>'Detailed Budget'!RIX72</f>
        <v>0</v>
      </c>
      <c r="RIM62" s="763">
        <f>'Detailed Budget'!RIY72</f>
        <v>0</v>
      </c>
      <c r="RIN62" s="763">
        <f>'Detailed Budget'!RIZ72</f>
        <v>0</v>
      </c>
      <c r="RIO62" s="763">
        <f>'Detailed Budget'!RJA72</f>
        <v>0</v>
      </c>
      <c r="RIP62" s="763">
        <f>'Detailed Budget'!RJB72</f>
        <v>0</v>
      </c>
      <c r="RIQ62" s="763">
        <f>'Detailed Budget'!RJC72</f>
        <v>0</v>
      </c>
      <c r="RIR62" s="763">
        <f>'Detailed Budget'!RJD72</f>
        <v>0</v>
      </c>
      <c r="RIS62" s="763">
        <f>'Detailed Budget'!RJE72</f>
        <v>0</v>
      </c>
      <c r="RIT62" s="763">
        <f>'Detailed Budget'!RJF72</f>
        <v>0</v>
      </c>
      <c r="RIU62" s="763">
        <f>'Detailed Budget'!RJG72</f>
        <v>0</v>
      </c>
      <c r="RIV62" s="763">
        <f>'Detailed Budget'!RJH72</f>
        <v>0</v>
      </c>
      <c r="RIW62" s="763">
        <f>'Detailed Budget'!RJI72</f>
        <v>0</v>
      </c>
      <c r="RIX62" s="763">
        <f>'Detailed Budget'!RJJ72</f>
        <v>0</v>
      </c>
      <c r="RIY62" s="763">
        <f>'Detailed Budget'!RJK72</f>
        <v>0</v>
      </c>
      <c r="RIZ62" s="763">
        <f>'Detailed Budget'!RJL72</f>
        <v>0</v>
      </c>
      <c r="RJA62" s="763">
        <f>'Detailed Budget'!RJM72</f>
        <v>0</v>
      </c>
      <c r="RJB62" s="763">
        <f>'Detailed Budget'!RJN72</f>
        <v>0</v>
      </c>
      <c r="RJC62" s="763">
        <f>'Detailed Budget'!RJO72</f>
        <v>0</v>
      </c>
      <c r="RJD62" s="763">
        <f>'Detailed Budget'!RJP72</f>
        <v>0</v>
      </c>
      <c r="RJE62" s="763">
        <f>'Detailed Budget'!RJQ72</f>
        <v>0</v>
      </c>
      <c r="RJF62" s="763">
        <f>'Detailed Budget'!RJR72</f>
        <v>0</v>
      </c>
      <c r="RJG62" s="763">
        <f>'Detailed Budget'!RJS72</f>
        <v>0</v>
      </c>
      <c r="RJH62" s="763">
        <f>'Detailed Budget'!RJT72</f>
        <v>0</v>
      </c>
      <c r="RJI62" s="763">
        <f>'Detailed Budget'!RJU72</f>
        <v>0</v>
      </c>
      <c r="RJJ62" s="763">
        <f>'Detailed Budget'!RJV72</f>
        <v>0</v>
      </c>
      <c r="RJK62" s="763">
        <f>'Detailed Budget'!RJW72</f>
        <v>0</v>
      </c>
      <c r="RJL62" s="763">
        <f>'Detailed Budget'!RJX72</f>
        <v>0</v>
      </c>
      <c r="RJM62" s="763">
        <f>'Detailed Budget'!RJY72</f>
        <v>0</v>
      </c>
      <c r="RJN62" s="763">
        <f>'Detailed Budget'!RJZ72</f>
        <v>0</v>
      </c>
      <c r="RJO62" s="763">
        <f>'Detailed Budget'!RKA72</f>
        <v>0</v>
      </c>
      <c r="RJP62" s="763">
        <f>'Detailed Budget'!RKB72</f>
        <v>0</v>
      </c>
      <c r="RJQ62" s="763">
        <f>'Detailed Budget'!RKC72</f>
        <v>0</v>
      </c>
      <c r="RJR62" s="763">
        <f>'Detailed Budget'!RKD72</f>
        <v>0</v>
      </c>
      <c r="RJS62" s="763">
        <f>'Detailed Budget'!RKE72</f>
        <v>0</v>
      </c>
      <c r="RJT62" s="763">
        <f>'Detailed Budget'!RKF72</f>
        <v>0</v>
      </c>
      <c r="RJU62" s="763">
        <f>'Detailed Budget'!RKG72</f>
        <v>0</v>
      </c>
      <c r="RJV62" s="763">
        <f>'Detailed Budget'!RKH72</f>
        <v>0</v>
      </c>
      <c r="RJW62" s="763">
        <f>'Detailed Budget'!RKI72</f>
        <v>0</v>
      </c>
      <c r="RJX62" s="763">
        <f>'Detailed Budget'!RKJ72</f>
        <v>0</v>
      </c>
      <c r="RJY62" s="763">
        <f>'Detailed Budget'!RKK72</f>
        <v>0</v>
      </c>
      <c r="RJZ62" s="763">
        <f>'Detailed Budget'!RKL72</f>
        <v>0</v>
      </c>
      <c r="RKA62" s="763">
        <f>'Detailed Budget'!RKM72</f>
        <v>0</v>
      </c>
      <c r="RKB62" s="763">
        <f>'Detailed Budget'!RKN72</f>
        <v>0</v>
      </c>
      <c r="RKC62" s="763">
        <f>'Detailed Budget'!RKO72</f>
        <v>0</v>
      </c>
      <c r="RKD62" s="763">
        <f>'Detailed Budget'!RKP72</f>
        <v>0</v>
      </c>
      <c r="RKE62" s="763">
        <f>'Detailed Budget'!RKQ72</f>
        <v>0</v>
      </c>
      <c r="RKF62" s="763">
        <f>'Detailed Budget'!RKR72</f>
        <v>0</v>
      </c>
      <c r="RKG62" s="763">
        <f>'Detailed Budget'!RKS72</f>
        <v>0</v>
      </c>
      <c r="RKH62" s="763">
        <f>'Detailed Budget'!RKT72</f>
        <v>0</v>
      </c>
      <c r="RKI62" s="763">
        <f>'Detailed Budget'!RKU72</f>
        <v>0</v>
      </c>
      <c r="RKJ62" s="763">
        <f>'Detailed Budget'!RKV72</f>
        <v>0</v>
      </c>
      <c r="RKK62" s="763">
        <f>'Detailed Budget'!RKW72</f>
        <v>0</v>
      </c>
      <c r="RKL62" s="763">
        <f>'Detailed Budget'!RKX72</f>
        <v>0</v>
      </c>
      <c r="RKM62" s="763">
        <f>'Detailed Budget'!RKY72</f>
        <v>0</v>
      </c>
      <c r="RKN62" s="763">
        <f>'Detailed Budget'!RKZ72</f>
        <v>0</v>
      </c>
      <c r="RKO62" s="763">
        <f>'Detailed Budget'!RLA72</f>
        <v>0</v>
      </c>
      <c r="RKP62" s="763">
        <f>'Detailed Budget'!RLB72</f>
        <v>0</v>
      </c>
      <c r="RKQ62" s="763">
        <f>'Detailed Budget'!RLC72</f>
        <v>0</v>
      </c>
      <c r="RKR62" s="763">
        <f>'Detailed Budget'!RLD72</f>
        <v>0</v>
      </c>
      <c r="RKS62" s="763">
        <f>'Detailed Budget'!RLE72</f>
        <v>0</v>
      </c>
      <c r="RKT62" s="763">
        <f>'Detailed Budget'!RLF72</f>
        <v>0</v>
      </c>
      <c r="RKU62" s="763">
        <f>'Detailed Budget'!RLG72</f>
        <v>0</v>
      </c>
      <c r="RKV62" s="763">
        <f>'Detailed Budget'!RLH72</f>
        <v>0</v>
      </c>
      <c r="RKW62" s="763">
        <f>'Detailed Budget'!RLI72</f>
        <v>0</v>
      </c>
      <c r="RKX62" s="763">
        <f>'Detailed Budget'!RLJ72</f>
        <v>0</v>
      </c>
      <c r="RKY62" s="763">
        <f>'Detailed Budget'!RLK72</f>
        <v>0</v>
      </c>
      <c r="RKZ62" s="763">
        <f>'Detailed Budget'!RLL72</f>
        <v>0</v>
      </c>
      <c r="RLA62" s="763">
        <f>'Detailed Budget'!RLM72</f>
        <v>0</v>
      </c>
      <c r="RLB62" s="763">
        <f>'Detailed Budget'!RLN72</f>
        <v>0</v>
      </c>
      <c r="RLC62" s="763">
        <f>'Detailed Budget'!RLO72</f>
        <v>0</v>
      </c>
      <c r="RLD62" s="763">
        <f>'Detailed Budget'!RLP72</f>
        <v>0</v>
      </c>
      <c r="RLE62" s="763">
        <f>'Detailed Budget'!RLQ72</f>
        <v>0</v>
      </c>
      <c r="RLF62" s="763">
        <f>'Detailed Budget'!RLR72</f>
        <v>0</v>
      </c>
      <c r="RLG62" s="763">
        <f>'Detailed Budget'!RLS72</f>
        <v>0</v>
      </c>
      <c r="RLH62" s="763">
        <f>'Detailed Budget'!RLT72</f>
        <v>0</v>
      </c>
      <c r="RLI62" s="763">
        <f>'Detailed Budget'!RLU72</f>
        <v>0</v>
      </c>
      <c r="RLJ62" s="763">
        <f>'Detailed Budget'!RLV72</f>
        <v>0</v>
      </c>
      <c r="RLK62" s="763">
        <f>'Detailed Budget'!RLW72</f>
        <v>0</v>
      </c>
      <c r="RLL62" s="763">
        <f>'Detailed Budget'!RLX72</f>
        <v>0</v>
      </c>
      <c r="RLM62" s="763">
        <f>'Detailed Budget'!RLY72</f>
        <v>0</v>
      </c>
      <c r="RLN62" s="763">
        <f>'Detailed Budget'!RLZ72</f>
        <v>0</v>
      </c>
      <c r="RLO62" s="763">
        <f>'Detailed Budget'!RMA72</f>
        <v>0</v>
      </c>
      <c r="RLP62" s="763">
        <f>'Detailed Budget'!RMB72</f>
        <v>0</v>
      </c>
      <c r="RLQ62" s="763">
        <f>'Detailed Budget'!RMC72</f>
        <v>0</v>
      </c>
      <c r="RLR62" s="763">
        <f>'Detailed Budget'!RMD72</f>
        <v>0</v>
      </c>
      <c r="RLS62" s="763">
        <f>'Detailed Budget'!RME72</f>
        <v>0</v>
      </c>
      <c r="RLT62" s="763">
        <f>'Detailed Budget'!RMF72</f>
        <v>0</v>
      </c>
      <c r="RLU62" s="763">
        <f>'Detailed Budget'!RMG72</f>
        <v>0</v>
      </c>
      <c r="RLV62" s="763">
        <f>'Detailed Budget'!RMH72</f>
        <v>0</v>
      </c>
      <c r="RLW62" s="763">
        <f>'Detailed Budget'!RMI72</f>
        <v>0</v>
      </c>
      <c r="RLX62" s="763">
        <f>'Detailed Budget'!RMJ72</f>
        <v>0</v>
      </c>
      <c r="RLY62" s="763">
        <f>'Detailed Budget'!RMK72</f>
        <v>0</v>
      </c>
      <c r="RLZ62" s="763">
        <f>'Detailed Budget'!RML72</f>
        <v>0</v>
      </c>
      <c r="RMA62" s="763">
        <f>'Detailed Budget'!RMM72</f>
        <v>0</v>
      </c>
      <c r="RMB62" s="763">
        <f>'Detailed Budget'!RMN72</f>
        <v>0</v>
      </c>
      <c r="RMC62" s="763">
        <f>'Detailed Budget'!RMO72</f>
        <v>0</v>
      </c>
      <c r="RMD62" s="763">
        <f>'Detailed Budget'!RMP72</f>
        <v>0</v>
      </c>
      <c r="RME62" s="763">
        <f>'Detailed Budget'!RMQ72</f>
        <v>0</v>
      </c>
      <c r="RMF62" s="763">
        <f>'Detailed Budget'!RMR72</f>
        <v>0</v>
      </c>
      <c r="RMG62" s="763">
        <f>'Detailed Budget'!RMS72</f>
        <v>0</v>
      </c>
      <c r="RMH62" s="763">
        <f>'Detailed Budget'!RMT72</f>
        <v>0</v>
      </c>
      <c r="RMI62" s="763">
        <f>'Detailed Budget'!RMU72</f>
        <v>0</v>
      </c>
      <c r="RMJ62" s="763">
        <f>'Detailed Budget'!RMV72</f>
        <v>0</v>
      </c>
      <c r="RMK62" s="763">
        <f>'Detailed Budget'!RMW72</f>
        <v>0</v>
      </c>
      <c r="RML62" s="763">
        <f>'Detailed Budget'!RMX72</f>
        <v>0</v>
      </c>
      <c r="RMM62" s="763">
        <f>'Detailed Budget'!RMY72</f>
        <v>0</v>
      </c>
      <c r="RMN62" s="763">
        <f>'Detailed Budget'!RMZ72</f>
        <v>0</v>
      </c>
      <c r="RMO62" s="763">
        <f>'Detailed Budget'!RNA72</f>
        <v>0</v>
      </c>
      <c r="RMP62" s="763">
        <f>'Detailed Budget'!RNB72</f>
        <v>0</v>
      </c>
      <c r="RMQ62" s="763">
        <f>'Detailed Budget'!RNC72</f>
        <v>0</v>
      </c>
      <c r="RMR62" s="763">
        <f>'Detailed Budget'!RND72</f>
        <v>0</v>
      </c>
      <c r="RMS62" s="763">
        <f>'Detailed Budget'!RNE72</f>
        <v>0</v>
      </c>
      <c r="RMT62" s="763">
        <f>'Detailed Budget'!RNF72</f>
        <v>0</v>
      </c>
      <c r="RMU62" s="763">
        <f>'Detailed Budget'!RNG72</f>
        <v>0</v>
      </c>
      <c r="RMV62" s="763">
        <f>'Detailed Budget'!RNH72</f>
        <v>0</v>
      </c>
      <c r="RMW62" s="763">
        <f>'Detailed Budget'!RNI72</f>
        <v>0</v>
      </c>
      <c r="RMX62" s="763">
        <f>'Detailed Budget'!RNJ72</f>
        <v>0</v>
      </c>
      <c r="RMY62" s="763">
        <f>'Detailed Budget'!RNK72</f>
        <v>0</v>
      </c>
      <c r="RMZ62" s="763">
        <f>'Detailed Budget'!RNL72</f>
        <v>0</v>
      </c>
      <c r="RNA62" s="763">
        <f>'Detailed Budget'!RNM72</f>
        <v>0</v>
      </c>
      <c r="RNB62" s="763">
        <f>'Detailed Budget'!RNN72</f>
        <v>0</v>
      </c>
      <c r="RNC62" s="763">
        <f>'Detailed Budget'!RNO72</f>
        <v>0</v>
      </c>
      <c r="RND62" s="763">
        <f>'Detailed Budget'!RNP72</f>
        <v>0</v>
      </c>
      <c r="RNE62" s="763">
        <f>'Detailed Budget'!RNQ72</f>
        <v>0</v>
      </c>
      <c r="RNF62" s="763">
        <f>'Detailed Budget'!RNR72</f>
        <v>0</v>
      </c>
      <c r="RNG62" s="763">
        <f>'Detailed Budget'!RNS72</f>
        <v>0</v>
      </c>
      <c r="RNH62" s="763">
        <f>'Detailed Budget'!RNT72</f>
        <v>0</v>
      </c>
      <c r="RNI62" s="763">
        <f>'Detailed Budget'!RNU72</f>
        <v>0</v>
      </c>
      <c r="RNJ62" s="763">
        <f>'Detailed Budget'!RNV72</f>
        <v>0</v>
      </c>
      <c r="RNK62" s="763">
        <f>'Detailed Budget'!RNW72</f>
        <v>0</v>
      </c>
      <c r="RNL62" s="763">
        <f>'Detailed Budget'!RNX72</f>
        <v>0</v>
      </c>
      <c r="RNM62" s="763">
        <f>'Detailed Budget'!RNY72</f>
        <v>0</v>
      </c>
      <c r="RNN62" s="763">
        <f>'Detailed Budget'!RNZ72</f>
        <v>0</v>
      </c>
      <c r="RNO62" s="763">
        <f>'Detailed Budget'!ROA72</f>
        <v>0</v>
      </c>
      <c r="RNP62" s="763">
        <f>'Detailed Budget'!ROB72</f>
        <v>0</v>
      </c>
      <c r="RNQ62" s="763">
        <f>'Detailed Budget'!ROC72</f>
        <v>0</v>
      </c>
      <c r="RNR62" s="763">
        <f>'Detailed Budget'!ROD72</f>
        <v>0</v>
      </c>
      <c r="RNS62" s="763">
        <f>'Detailed Budget'!ROE72</f>
        <v>0</v>
      </c>
      <c r="RNT62" s="763">
        <f>'Detailed Budget'!ROF72</f>
        <v>0</v>
      </c>
      <c r="RNU62" s="763">
        <f>'Detailed Budget'!ROG72</f>
        <v>0</v>
      </c>
      <c r="RNV62" s="763">
        <f>'Detailed Budget'!ROH72</f>
        <v>0</v>
      </c>
      <c r="RNW62" s="763">
        <f>'Detailed Budget'!ROI72</f>
        <v>0</v>
      </c>
      <c r="RNX62" s="763">
        <f>'Detailed Budget'!ROJ72</f>
        <v>0</v>
      </c>
      <c r="RNY62" s="763">
        <f>'Detailed Budget'!ROK72</f>
        <v>0</v>
      </c>
      <c r="RNZ62" s="763">
        <f>'Detailed Budget'!ROL72</f>
        <v>0</v>
      </c>
      <c r="ROA62" s="763">
        <f>'Detailed Budget'!ROM72</f>
        <v>0</v>
      </c>
      <c r="ROB62" s="763">
        <f>'Detailed Budget'!RON72</f>
        <v>0</v>
      </c>
      <c r="ROC62" s="763">
        <f>'Detailed Budget'!ROO72</f>
        <v>0</v>
      </c>
      <c r="ROD62" s="763">
        <f>'Detailed Budget'!ROP72</f>
        <v>0</v>
      </c>
      <c r="ROE62" s="763">
        <f>'Detailed Budget'!ROQ72</f>
        <v>0</v>
      </c>
      <c r="ROF62" s="763">
        <f>'Detailed Budget'!ROR72</f>
        <v>0</v>
      </c>
      <c r="ROG62" s="763">
        <f>'Detailed Budget'!ROS72</f>
        <v>0</v>
      </c>
      <c r="ROH62" s="763">
        <f>'Detailed Budget'!ROT72</f>
        <v>0</v>
      </c>
      <c r="ROI62" s="763">
        <f>'Detailed Budget'!ROU72</f>
        <v>0</v>
      </c>
      <c r="ROJ62" s="763">
        <f>'Detailed Budget'!ROV72</f>
        <v>0</v>
      </c>
      <c r="ROK62" s="763">
        <f>'Detailed Budget'!ROW72</f>
        <v>0</v>
      </c>
      <c r="ROL62" s="763">
        <f>'Detailed Budget'!ROX72</f>
        <v>0</v>
      </c>
      <c r="ROM62" s="763">
        <f>'Detailed Budget'!ROY72</f>
        <v>0</v>
      </c>
      <c r="RON62" s="763">
        <f>'Detailed Budget'!ROZ72</f>
        <v>0</v>
      </c>
      <c r="ROO62" s="763">
        <f>'Detailed Budget'!RPA72</f>
        <v>0</v>
      </c>
      <c r="ROP62" s="763">
        <f>'Detailed Budget'!RPB72</f>
        <v>0</v>
      </c>
      <c r="ROQ62" s="763">
        <f>'Detailed Budget'!RPC72</f>
        <v>0</v>
      </c>
      <c r="ROR62" s="763">
        <f>'Detailed Budget'!RPD72</f>
        <v>0</v>
      </c>
      <c r="ROS62" s="763">
        <f>'Detailed Budget'!RPE72</f>
        <v>0</v>
      </c>
      <c r="ROT62" s="763">
        <f>'Detailed Budget'!RPF72</f>
        <v>0</v>
      </c>
      <c r="ROU62" s="763">
        <f>'Detailed Budget'!RPG72</f>
        <v>0</v>
      </c>
      <c r="ROV62" s="763">
        <f>'Detailed Budget'!RPH72</f>
        <v>0</v>
      </c>
      <c r="ROW62" s="763">
        <f>'Detailed Budget'!RPI72</f>
        <v>0</v>
      </c>
      <c r="ROX62" s="763">
        <f>'Detailed Budget'!RPJ72</f>
        <v>0</v>
      </c>
      <c r="ROY62" s="763">
        <f>'Detailed Budget'!RPK72</f>
        <v>0</v>
      </c>
      <c r="ROZ62" s="763">
        <f>'Detailed Budget'!RPL72</f>
        <v>0</v>
      </c>
      <c r="RPA62" s="763">
        <f>'Detailed Budget'!RPM72</f>
        <v>0</v>
      </c>
      <c r="RPB62" s="763">
        <f>'Detailed Budget'!RPN72</f>
        <v>0</v>
      </c>
      <c r="RPC62" s="763">
        <f>'Detailed Budget'!RPO72</f>
        <v>0</v>
      </c>
      <c r="RPD62" s="763">
        <f>'Detailed Budget'!RPP72</f>
        <v>0</v>
      </c>
      <c r="RPE62" s="763">
        <f>'Detailed Budget'!RPQ72</f>
        <v>0</v>
      </c>
      <c r="RPF62" s="763">
        <f>'Detailed Budget'!RPR72</f>
        <v>0</v>
      </c>
      <c r="RPG62" s="763">
        <f>'Detailed Budget'!RPS72</f>
        <v>0</v>
      </c>
      <c r="RPH62" s="763">
        <f>'Detailed Budget'!RPT72</f>
        <v>0</v>
      </c>
      <c r="RPI62" s="763">
        <f>'Detailed Budget'!RPU72</f>
        <v>0</v>
      </c>
      <c r="RPJ62" s="763">
        <f>'Detailed Budget'!RPV72</f>
        <v>0</v>
      </c>
      <c r="RPK62" s="763">
        <f>'Detailed Budget'!RPW72</f>
        <v>0</v>
      </c>
      <c r="RPL62" s="763">
        <f>'Detailed Budget'!RPX72</f>
        <v>0</v>
      </c>
      <c r="RPM62" s="763">
        <f>'Detailed Budget'!RPY72</f>
        <v>0</v>
      </c>
      <c r="RPN62" s="763">
        <f>'Detailed Budget'!RPZ72</f>
        <v>0</v>
      </c>
      <c r="RPO62" s="763">
        <f>'Detailed Budget'!RQA72</f>
        <v>0</v>
      </c>
      <c r="RPP62" s="763">
        <f>'Detailed Budget'!RQB72</f>
        <v>0</v>
      </c>
      <c r="RPQ62" s="763">
        <f>'Detailed Budget'!RQC72</f>
        <v>0</v>
      </c>
      <c r="RPR62" s="763">
        <f>'Detailed Budget'!RQD72</f>
        <v>0</v>
      </c>
      <c r="RPS62" s="763">
        <f>'Detailed Budget'!RQE72</f>
        <v>0</v>
      </c>
      <c r="RPT62" s="763">
        <f>'Detailed Budget'!RQF72</f>
        <v>0</v>
      </c>
      <c r="RPU62" s="763">
        <f>'Detailed Budget'!RQG72</f>
        <v>0</v>
      </c>
      <c r="RPV62" s="763">
        <f>'Detailed Budget'!RQH72</f>
        <v>0</v>
      </c>
      <c r="RPW62" s="763">
        <f>'Detailed Budget'!RQI72</f>
        <v>0</v>
      </c>
      <c r="RPX62" s="763">
        <f>'Detailed Budget'!RQJ72</f>
        <v>0</v>
      </c>
      <c r="RPY62" s="763">
        <f>'Detailed Budget'!RQK72</f>
        <v>0</v>
      </c>
      <c r="RPZ62" s="763">
        <f>'Detailed Budget'!RQL72</f>
        <v>0</v>
      </c>
      <c r="RQA62" s="763">
        <f>'Detailed Budget'!RQM72</f>
        <v>0</v>
      </c>
      <c r="RQB62" s="763">
        <f>'Detailed Budget'!RQN72</f>
        <v>0</v>
      </c>
      <c r="RQC62" s="763">
        <f>'Detailed Budget'!RQO72</f>
        <v>0</v>
      </c>
      <c r="RQD62" s="763">
        <f>'Detailed Budget'!RQP72</f>
        <v>0</v>
      </c>
      <c r="RQE62" s="763">
        <f>'Detailed Budget'!RQQ72</f>
        <v>0</v>
      </c>
      <c r="RQF62" s="763">
        <f>'Detailed Budget'!RQR72</f>
        <v>0</v>
      </c>
      <c r="RQG62" s="763">
        <f>'Detailed Budget'!RQS72</f>
        <v>0</v>
      </c>
      <c r="RQH62" s="763">
        <f>'Detailed Budget'!RQT72</f>
        <v>0</v>
      </c>
      <c r="RQI62" s="763">
        <f>'Detailed Budget'!RQU72</f>
        <v>0</v>
      </c>
      <c r="RQJ62" s="763">
        <f>'Detailed Budget'!RQV72</f>
        <v>0</v>
      </c>
      <c r="RQK62" s="763">
        <f>'Detailed Budget'!RQW72</f>
        <v>0</v>
      </c>
      <c r="RQL62" s="763">
        <f>'Detailed Budget'!RQX72</f>
        <v>0</v>
      </c>
      <c r="RQM62" s="763">
        <f>'Detailed Budget'!RQY72</f>
        <v>0</v>
      </c>
      <c r="RQN62" s="763">
        <f>'Detailed Budget'!RQZ72</f>
        <v>0</v>
      </c>
      <c r="RQO62" s="763">
        <f>'Detailed Budget'!RRA72</f>
        <v>0</v>
      </c>
      <c r="RQP62" s="763">
        <f>'Detailed Budget'!RRB72</f>
        <v>0</v>
      </c>
      <c r="RQQ62" s="763">
        <f>'Detailed Budget'!RRC72</f>
        <v>0</v>
      </c>
      <c r="RQR62" s="763">
        <f>'Detailed Budget'!RRD72</f>
        <v>0</v>
      </c>
      <c r="RQS62" s="763">
        <f>'Detailed Budget'!RRE72</f>
        <v>0</v>
      </c>
      <c r="RQT62" s="763">
        <f>'Detailed Budget'!RRF72</f>
        <v>0</v>
      </c>
      <c r="RQU62" s="763">
        <f>'Detailed Budget'!RRG72</f>
        <v>0</v>
      </c>
      <c r="RQV62" s="763">
        <f>'Detailed Budget'!RRH72</f>
        <v>0</v>
      </c>
      <c r="RQW62" s="763">
        <f>'Detailed Budget'!RRI72</f>
        <v>0</v>
      </c>
      <c r="RQX62" s="763">
        <f>'Detailed Budget'!RRJ72</f>
        <v>0</v>
      </c>
      <c r="RQY62" s="763">
        <f>'Detailed Budget'!RRK72</f>
        <v>0</v>
      </c>
      <c r="RQZ62" s="763">
        <f>'Detailed Budget'!RRL72</f>
        <v>0</v>
      </c>
      <c r="RRA62" s="763">
        <f>'Detailed Budget'!RRM72</f>
        <v>0</v>
      </c>
      <c r="RRB62" s="763">
        <f>'Detailed Budget'!RRN72</f>
        <v>0</v>
      </c>
      <c r="RRC62" s="763">
        <f>'Detailed Budget'!RRO72</f>
        <v>0</v>
      </c>
      <c r="RRD62" s="763">
        <f>'Detailed Budget'!RRP72</f>
        <v>0</v>
      </c>
      <c r="RRE62" s="763">
        <f>'Detailed Budget'!RRQ72</f>
        <v>0</v>
      </c>
      <c r="RRF62" s="763">
        <f>'Detailed Budget'!RRR72</f>
        <v>0</v>
      </c>
      <c r="RRG62" s="763">
        <f>'Detailed Budget'!RRS72</f>
        <v>0</v>
      </c>
      <c r="RRH62" s="763">
        <f>'Detailed Budget'!RRT72</f>
        <v>0</v>
      </c>
      <c r="RRI62" s="763">
        <f>'Detailed Budget'!RRU72</f>
        <v>0</v>
      </c>
      <c r="RRJ62" s="763">
        <f>'Detailed Budget'!RRV72</f>
        <v>0</v>
      </c>
      <c r="RRK62" s="763">
        <f>'Detailed Budget'!RRW72</f>
        <v>0</v>
      </c>
      <c r="RRL62" s="763">
        <f>'Detailed Budget'!RRX72</f>
        <v>0</v>
      </c>
      <c r="RRM62" s="763">
        <f>'Detailed Budget'!RRY72</f>
        <v>0</v>
      </c>
      <c r="RRN62" s="763">
        <f>'Detailed Budget'!RRZ72</f>
        <v>0</v>
      </c>
      <c r="RRO62" s="763">
        <f>'Detailed Budget'!RSA72</f>
        <v>0</v>
      </c>
      <c r="RRP62" s="763">
        <f>'Detailed Budget'!RSB72</f>
        <v>0</v>
      </c>
      <c r="RRQ62" s="763">
        <f>'Detailed Budget'!RSC72</f>
        <v>0</v>
      </c>
      <c r="RRR62" s="763">
        <f>'Detailed Budget'!RSD72</f>
        <v>0</v>
      </c>
      <c r="RRS62" s="763">
        <f>'Detailed Budget'!RSE72</f>
        <v>0</v>
      </c>
      <c r="RRT62" s="763">
        <f>'Detailed Budget'!RSF72</f>
        <v>0</v>
      </c>
      <c r="RRU62" s="763">
        <f>'Detailed Budget'!RSG72</f>
        <v>0</v>
      </c>
      <c r="RRV62" s="763">
        <f>'Detailed Budget'!RSH72</f>
        <v>0</v>
      </c>
      <c r="RRW62" s="763">
        <f>'Detailed Budget'!RSI72</f>
        <v>0</v>
      </c>
      <c r="RRX62" s="763">
        <f>'Detailed Budget'!RSJ72</f>
        <v>0</v>
      </c>
      <c r="RRY62" s="763">
        <f>'Detailed Budget'!RSK72</f>
        <v>0</v>
      </c>
      <c r="RRZ62" s="763">
        <f>'Detailed Budget'!RSL72</f>
        <v>0</v>
      </c>
      <c r="RSA62" s="763">
        <f>'Detailed Budget'!RSM72</f>
        <v>0</v>
      </c>
      <c r="RSB62" s="763">
        <f>'Detailed Budget'!RSN72</f>
        <v>0</v>
      </c>
      <c r="RSC62" s="763">
        <f>'Detailed Budget'!RSO72</f>
        <v>0</v>
      </c>
      <c r="RSD62" s="763">
        <f>'Detailed Budget'!RSP72</f>
        <v>0</v>
      </c>
      <c r="RSE62" s="763">
        <f>'Detailed Budget'!RSQ72</f>
        <v>0</v>
      </c>
      <c r="RSF62" s="763">
        <f>'Detailed Budget'!RSR72</f>
        <v>0</v>
      </c>
      <c r="RSG62" s="763">
        <f>'Detailed Budget'!RSS72</f>
        <v>0</v>
      </c>
      <c r="RSH62" s="763">
        <f>'Detailed Budget'!RST72</f>
        <v>0</v>
      </c>
      <c r="RSI62" s="763">
        <f>'Detailed Budget'!RSU72</f>
        <v>0</v>
      </c>
      <c r="RSJ62" s="763">
        <f>'Detailed Budget'!RSV72</f>
        <v>0</v>
      </c>
      <c r="RSK62" s="763">
        <f>'Detailed Budget'!RSW72</f>
        <v>0</v>
      </c>
      <c r="RSL62" s="763">
        <f>'Detailed Budget'!RSX72</f>
        <v>0</v>
      </c>
      <c r="RSM62" s="763">
        <f>'Detailed Budget'!RSY72</f>
        <v>0</v>
      </c>
      <c r="RSN62" s="763">
        <f>'Detailed Budget'!RSZ72</f>
        <v>0</v>
      </c>
      <c r="RSO62" s="763">
        <f>'Detailed Budget'!RTA72</f>
        <v>0</v>
      </c>
      <c r="RSP62" s="763">
        <f>'Detailed Budget'!RTB72</f>
        <v>0</v>
      </c>
      <c r="RSQ62" s="763">
        <f>'Detailed Budget'!RTC72</f>
        <v>0</v>
      </c>
      <c r="RSR62" s="763">
        <f>'Detailed Budget'!RTD72</f>
        <v>0</v>
      </c>
      <c r="RSS62" s="763">
        <f>'Detailed Budget'!RTE72</f>
        <v>0</v>
      </c>
      <c r="RST62" s="763">
        <f>'Detailed Budget'!RTF72</f>
        <v>0</v>
      </c>
      <c r="RSU62" s="763">
        <f>'Detailed Budget'!RTG72</f>
        <v>0</v>
      </c>
      <c r="RSV62" s="763">
        <f>'Detailed Budget'!RTH72</f>
        <v>0</v>
      </c>
      <c r="RSW62" s="763">
        <f>'Detailed Budget'!RTI72</f>
        <v>0</v>
      </c>
      <c r="RSX62" s="763">
        <f>'Detailed Budget'!RTJ72</f>
        <v>0</v>
      </c>
      <c r="RSY62" s="763">
        <f>'Detailed Budget'!RTK72</f>
        <v>0</v>
      </c>
      <c r="RSZ62" s="763">
        <f>'Detailed Budget'!RTL72</f>
        <v>0</v>
      </c>
      <c r="RTA62" s="763">
        <f>'Detailed Budget'!RTM72</f>
        <v>0</v>
      </c>
      <c r="RTB62" s="763">
        <f>'Detailed Budget'!RTN72</f>
        <v>0</v>
      </c>
      <c r="RTC62" s="763">
        <f>'Detailed Budget'!RTO72</f>
        <v>0</v>
      </c>
      <c r="RTD62" s="763">
        <f>'Detailed Budget'!RTP72</f>
        <v>0</v>
      </c>
      <c r="RTE62" s="763">
        <f>'Detailed Budget'!RTQ72</f>
        <v>0</v>
      </c>
      <c r="RTF62" s="763">
        <f>'Detailed Budget'!RTR72</f>
        <v>0</v>
      </c>
      <c r="RTG62" s="763">
        <f>'Detailed Budget'!RTS72</f>
        <v>0</v>
      </c>
      <c r="RTH62" s="763">
        <f>'Detailed Budget'!RTT72</f>
        <v>0</v>
      </c>
      <c r="RTI62" s="763">
        <f>'Detailed Budget'!RTU72</f>
        <v>0</v>
      </c>
      <c r="RTJ62" s="763">
        <f>'Detailed Budget'!RTV72</f>
        <v>0</v>
      </c>
      <c r="RTK62" s="763">
        <f>'Detailed Budget'!RTW72</f>
        <v>0</v>
      </c>
      <c r="RTL62" s="763">
        <f>'Detailed Budget'!RTX72</f>
        <v>0</v>
      </c>
      <c r="RTM62" s="763">
        <f>'Detailed Budget'!RTY72</f>
        <v>0</v>
      </c>
      <c r="RTN62" s="763">
        <f>'Detailed Budget'!RTZ72</f>
        <v>0</v>
      </c>
      <c r="RTO62" s="763">
        <f>'Detailed Budget'!RUA72</f>
        <v>0</v>
      </c>
      <c r="RTP62" s="763">
        <f>'Detailed Budget'!RUB72</f>
        <v>0</v>
      </c>
      <c r="RTQ62" s="763">
        <f>'Detailed Budget'!RUC72</f>
        <v>0</v>
      </c>
      <c r="RTR62" s="763">
        <f>'Detailed Budget'!RUD72</f>
        <v>0</v>
      </c>
      <c r="RTS62" s="763">
        <f>'Detailed Budget'!RUE72</f>
        <v>0</v>
      </c>
      <c r="RTT62" s="763">
        <f>'Detailed Budget'!RUF72</f>
        <v>0</v>
      </c>
      <c r="RTU62" s="763">
        <f>'Detailed Budget'!RUG72</f>
        <v>0</v>
      </c>
      <c r="RTV62" s="763">
        <f>'Detailed Budget'!RUH72</f>
        <v>0</v>
      </c>
      <c r="RTW62" s="763">
        <f>'Detailed Budget'!RUI72</f>
        <v>0</v>
      </c>
      <c r="RTX62" s="763">
        <f>'Detailed Budget'!RUJ72</f>
        <v>0</v>
      </c>
      <c r="RTY62" s="763">
        <f>'Detailed Budget'!RUK72</f>
        <v>0</v>
      </c>
      <c r="RTZ62" s="763">
        <f>'Detailed Budget'!RUL72</f>
        <v>0</v>
      </c>
      <c r="RUA62" s="763">
        <f>'Detailed Budget'!RUM72</f>
        <v>0</v>
      </c>
      <c r="RUB62" s="763">
        <f>'Detailed Budget'!RUN72</f>
        <v>0</v>
      </c>
      <c r="RUC62" s="763">
        <f>'Detailed Budget'!RUO72</f>
        <v>0</v>
      </c>
      <c r="RUD62" s="763">
        <f>'Detailed Budget'!RUP72</f>
        <v>0</v>
      </c>
      <c r="RUE62" s="763">
        <f>'Detailed Budget'!RUQ72</f>
        <v>0</v>
      </c>
      <c r="RUF62" s="763">
        <f>'Detailed Budget'!RUR72</f>
        <v>0</v>
      </c>
      <c r="RUG62" s="763">
        <f>'Detailed Budget'!RUS72</f>
        <v>0</v>
      </c>
      <c r="RUH62" s="763">
        <f>'Detailed Budget'!RUT72</f>
        <v>0</v>
      </c>
      <c r="RUI62" s="763">
        <f>'Detailed Budget'!RUU72</f>
        <v>0</v>
      </c>
      <c r="RUJ62" s="763">
        <f>'Detailed Budget'!RUV72</f>
        <v>0</v>
      </c>
      <c r="RUK62" s="763">
        <f>'Detailed Budget'!RUW72</f>
        <v>0</v>
      </c>
      <c r="RUL62" s="763">
        <f>'Detailed Budget'!RUX72</f>
        <v>0</v>
      </c>
      <c r="RUM62" s="763">
        <f>'Detailed Budget'!RUY72</f>
        <v>0</v>
      </c>
      <c r="RUN62" s="763">
        <f>'Detailed Budget'!RUZ72</f>
        <v>0</v>
      </c>
      <c r="RUO62" s="763">
        <f>'Detailed Budget'!RVA72</f>
        <v>0</v>
      </c>
      <c r="RUP62" s="763">
        <f>'Detailed Budget'!RVB72</f>
        <v>0</v>
      </c>
      <c r="RUQ62" s="763">
        <f>'Detailed Budget'!RVC72</f>
        <v>0</v>
      </c>
      <c r="RUR62" s="763">
        <f>'Detailed Budget'!RVD72</f>
        <v>0</v>
      </c>
      <c r="RUS62" s="763">
        <f>'Detailed Budget'!RVE72</f>
        <v>0</v>
      </c>
      <c r="RUT62" s="763">
        <f>'Detailed Budget'!RVF72</f>
        <v>0</v>
      </c>
      <c r="RUU62" s="763">
        <f>'Detailed Budget'!RVG72</f>
        <v>0</v>
      </c>
      <c r="RUV62" s="763">
        <f>'Detailed Budget'!RVH72</f>
        <v>0</v>
      </c>
      <c r="RUW62" s="763">
        <f>'Detailed Budget'!RVI72</f>
        <v>0</v>
      </c>
      <c r="RUX62" s="763">
        <f>'Detailed Budget'!RVJ72</f>
        <v>0</v>
      </c>
      <c r="RUY62" s="763">
        <f>'Detailed Budget'!RVK72</f>
        <v>0</v>
      </c>
      <c r="RUZ62" s="763">
        <f>'Detailed Budget'!RVL72</f>
        <v>0</v>
      </c>
      <c r="RVA62" s="763">
        <f>'Detailed Budget'!RVM72</f>
        <v>0</v>
      </c>
      <c r="RVB62" s="763">
        <f>'Detailed Budget'!RVN72</f>
        <v>0</v>
      </c>
      <c r="RVC62" s="763">
        <f>'Detailed Budget'!RVO72</f>
        <v>0</v>
      </c>
      <c r="RVD62" s="763">
        <f>'Detailed Budget'!RVP72</f>
        <v>0</v>
      </c>
      <c r="RVE62" s="763">
        <f>'Detailed Budget'!RVQ72</f>
        <v>0</v>
      </c>
      <c r="RVF62" s="763">
        <f>'Detailed Budget'!RVR72</f>
        <v>0</v>
      </c>
      <c r="RVG62" s="763">
        <f>'Detailed Budget'!RVS72</f>
        <v>0</v>
      </c>
      <c r="RVH62" s="763">
        <f>'Detailed Budget'!RVT72</f>
        <v>0</v>
      </c>
      <c r="RVI62" s="763">
        <f>'Detailed Budget'!RVU72</f>
        <v>0</v>
      </c>
      <c r="RVJ62" s="763">
        <f>'Detailed Budget'!RVV72</f>
        <v>0</v>
      </c>
      <c r="RVK62" s="763">
        <f>'Detailed Budget'!RVW72</f>
        <v>0</v>
      </c>
      <c r="RVL62" s="763">
        <f>'Detailed Budget'!RVX72</f>
        <v>0</v>
      </c>
      <c r="RVM62" s="763">
        <f>'Detailed Budget'!RVY72</f>
        <v>0</v>
      </c>
      <c r="RVN62" s="763">
        <f>'Detailed Budget'!RVZ72</f>
        <v>0</v>
      </c>
      <c r="RVO62" s="763">
        <f>'Detailed Budget'!RWA72</f>
        <v>0</v>
      </c>
      <c r="RVP62" s="763">
        <f>'Detailed Budget'!RWB72</f>
        <v>0</v>
      </c>
      <c r="RVQ62" s="763">
        <f>'Detailed Budget'!RWC72</f>
        <v>0</v>
      </c>
      <c r="RVR62" s="763">
        <f>'Detailed Budget'!RWD72</f>
        <v>0</v>
      </c>
      <c r="RVS62" s="763">
        <f>'Detailed Budget'!RWE72</f>
        <v>0</v>
      </c>
      <c r="RVT62" s="763">
        <f>'Detailed Budget'!RWF72</f>
        <v>0</v>
      </c>
      <c r="RVU62" s="763">
        <f>'Detailed Budget'!RWG72</f>
        <v>0</v>
      </c>
      <c r="RVV62" s="763">
        <f>'Detailed Budget'!RWH72</f>
        <v>0</v>
      </c>
      <c r="RVW62" s="763">
        <f>'Detailed Budget'!RWI72</f>
        <v>0</v>
      </c>
      <c r="RVX62" s="763">
        <f>'Detailed Budget'!RWJ72</f>
        <v>0</v>
      </c>
      <c r="RVY62" s="763">
        <f>'Detailed Budget'!RWK72</f>
        <v>0</v>
      </c>
      <c r="RVZ62" s="763">
        <f>'Detailed Budget'!RWL72</f>
        <v>0</v>
      </c>
      <c r="RWA62" s="763">
        <f>'Detailed Budget'!RWM72</f>
        <v>0</v>
      </c>
      <c r="RWB62" s="763">
        <f>'Detailed Budget'!RWN72</f>
        <v>0</v>
      </c>
      <c r="RWC62" s="763">
        <f>'Detailed Budget'!RWO72</f>
        <v>0</v>
      </c>
      <c r="RWD62" s="763">
        <f>'Detailed Budget'!RWP72</f>
        <v>0</v>
      </c>
      <c r="RWE62" s="763">
        <f>'Detailed Budget'!RWQ72</f>
        <v>0</v>
      </c>
      <c r="RWF62" s="763">
        <f>'Detailed Budget'!RWR72</f>
        <v>0</v>
      </c>
      <c r="RWG62" s="763">
        <f>'Detailed Budget'!RWS72</f>
        <v>0</v>
      </c>
      <c r="RWH62" s="763">
        <f>'Detailed Budget'!RWT72</f>
        <v>0</v>
      </c>
      <c r="RWI62" s="763">
        <f>'Detailed Budget'!RWU72</f>
        <v>0</v>
      </c>
      <c r="RWJ62" s="763">
        <f>'Detailed Budget'!RWV72</f>
        <v>0</v>
      </c>
      <c r="RWK62" s="763">
        <f>'Detailed Budget'!RWW72</f>
        <v>0</v>
      </c>
      <c r="RWL62" s="763">
        <f>'Detailed Budget'!RWX72</f>
        <v>0</v>
      </c>
      <c r="RWM62" s="763">
        <f>'Detailed Budget'!RWY72</f>
        <v>0</v>
      </c>
      <c r="RWN62" s="763">
        <f>'Detailed Budget'!RWZ72</f>
        <v>0</v>
      </c>
      <c r="RWO62" s="763">
        <f>'Detailed Budget'!RXA72</f>
        <v>0</v>
      </c>
      <c r="RWP62" s="763">
        <f>'Detailed Budget'!RXB72</f>
        <v>0</v>
      </c>
      <c r="RWQ62" s="763">
        <f>'Detailed Budget'!RXC72</f>
        <v>0</v>
      </c>
      <c r="RWR62" s="763">
        <f>'Detailed Budget'!RXD72</f>
        <v>0</v>
      </c>
      <c r="RWS62" s="763">
        <f>'Detailed Budget'!RXE72</f>
        <v>0</v>
      </c>
      <c r="RWT62" s="763">
        <f>'Detailed Budget'!RXF72</f>
        <v>0</v>
      </c>
      <c r="RWU62" s="763">
        <f>'Detailed Budget'!RXG72</f>
        <v>0</v>
      </c>
      <c r="RWV62" s="763">
        <f>'Detailed Budget'!RXH72</f>
        <v>0</v>
      </c>
      <c r="RWW62" s="763">
        <f>'Detailed Budget'!RXI72</f>
        <v>0</v>
      </c>
      <c r="RWX62" s="763">
        <f>'Detailed Budget'!RXJ72</f>
        <v>0</v>
      </c>
      <c r="RWY62" s="763">
        <f>'Detailed Budget'!RXK72</f>
        <v>0</v>
      </c>
      <c r="RWZ62" s="763">
        <f>'Detailed Budget'!RXL72</f>
        <v>0</v>
      </c>
      <c r="RXA62" s="763">
        <f>'Detailed Budget'!RXM72</f>
        <v>0</v>
      </c>
      <c r="RXB62" s="763">
        <f>'Detailed Budget'!RXN72</f>
        <v>0</v>
      </c>
      <c r="RXC62" s="763">
        <f>'Detailed Budget'!RXO72</f>
        <v>0</v>
      </c>
      <c r="RXD62" s="763">
        <f>'Detailed Budget'!RXP72</f>
        <v>0</v>
      </c>
      <c r="RXE62" s="763">
        <f>'Detailed Budget'!RXQ72</f>
        <v>0</v>
      </c>
      <c r="RXF62" s="763">
        <f>'Detailed Budget'!RXR72</f>
        <v>0</v>
      </c>
      <c r="RXG62" s="763">
        <f>'Detailed Budget'!RXS72</f>
        <v>0</v>
      </c>
      <c r="RXH62" s="763">
        <f>'Detailed Budget'!RXT72</f>
        <v>0</v>
      </c>
      <c r="RXI62" s="763">
        <f>'Detailed Budget'!RXU72</f>
        <v>0</v>
      </c>
      <c r="RXJ62" s="763">
        <f>'Detailed Budget'!RXV72</f>
        <v>0</v>
      </c>
      <c r="RXK62" s="763">
        <f>'Detailed Budget'!RXW72</f>
        <v>0</v>
      </c>
      <c r="RXL62" s="763">
        <f>'Detailed Budget'!RXX72</f>
        <v>0</v>
      </c>
      <c r="RXM62" s="763">
        <f>'Detailed Budget'!RXY72</f>
        <v>0</v>
      </c>
      <c r="RXN62" s="763">
        <f>'Detailed Budget'!RXZ72</f>
        <v>0</v>
      </c>
      <c r="RXO62" s="763">
        <f>'Detailed Budget'!RYA72</f>
        <v>0</v>
      </c>
      <c r="RXP62" s="763">
        <f>'Detailed Budget'!RYB72</f>
        <v>0</v>
      </c>
      <c r="RXQ62" s="763">
        <f>'Detailed Budget'!RYC72</f>
        <v>0</v>
      </c>
      <c r="RXR62" s="763">
        <f>'Detailed Budget'!RYD72</f>
        <v>0</v>
      </c>
      <c r="RXS62" s="763">
        <f>'Detailed Budget'!RYE72</f>
        <v>0</v>
      </c>
      <c r="RXT62" s="763">
        <f>'Detailed Budget'!RYF72</f>
        <v>0</v>
      </c>
      <c r="RXU62" s="763">
        <f>'Detailed Budget'!RYG72</f>
        <v>0</v>
      </c>
      <c r="RXV62" s="763">
        <f>'Detailed Budget'!RYH72</f>
        <v>0</v>
      </c>
      <c r="RXW62" s="763">
        <f>'Detailed Budget'!RYI72</f>
        <v>0</v>
      </c>
      <c r="RXX62" s="763">
        <f>'Detailed Budget'!RYJ72</f>
        <v>0</v>
      </c>
      <c r="RXY62" s="763">
        <f>'Detailed Budget'!RYK72</f>
        <v>0</v>
      </c>
      <c r="RXZ62" s="763">
        <f>'Detailed Budget'!RYL72</f>
        <v>0</v>
      </c>
      <c r="RYA62" s="763">
        <f>'Detailed Budget'!RYM72</f>
        <v>0</v>
      </c>
      <c r="RYB62" s="763">
        <f>'Detailed Budget'!RYN72</f>
        <v>0</v>
      </c>
      <c r="RYC62" s="763">
        <f>'Detailed Budget'!RYO72</f>
        <v>0</v>
      </c>
      <c r="RYD62" s="763">
        <f>'Detailed Budget'!RYP72</f>
        <v>0</v>
      </c>
      <c r="RYE62" s="763">
        <f>'Detailed Budget'!RYQ72</f>
        <v>0</v>
      </c>
      <c r="RYF62" s="763">
        <f>'Detailed Budget'!RYR72</f>
        <v>0</v>
      </c>
      <c r="RYG62" s="763">
        <f>'Detailed Budget'!RYS72</f>
        <v>0</v>
      </c>
      <c r="RYH62" s="763">
        <f>'Detailed Budget'!RYT72</f>
        <v>0</v>
      </c>
      <c r="RYI62" s="763">
        <f>'Detailed Budget'!RYU72</f>
        <v>0</v>
      </c>
      <c r="RYJ62" s="763">
        <f>'Detailed Budget'!RYV72</f>
        <v>0</v>
      </c>
      <c r="RYK62" s="763">
        <f>'Detailed Budget'!RYW72</f>
        <v>0</v>
      </c>
      <c r="RYL62" s="763">
        <f>'Detailed Budget'!RYX72</f>
        <v>0</v>
      </c>
      <c r="RYM62" s="763">
        <f>'Detailed Budget'!RYY72</f>
        <v>0</v>
      </c>
      <c r="RYN62" s="763">
        <f>'Detailed Budget'!RYZ72</f>
        <v>0</v>
      </c>
      <c r="RYO62" s="763">
        <f>'Detailed Budget'!RZA72</f>
        <v>0</v>
      </c>
      <c r="RYP62" s="763">
        <f>'Detailed Budget'!RZB72</f>
        <v>0</v>
      </c>
      <c r="RYQ62" s="763">
        <f>'Detailed Budget'!RZC72</f>
        <v>0</v>
      </c>
      <c r="RYR62" s="763">
        <f>'Detailed Budget'!RZD72</f>
        <v>0</v>
      </c>
      <c r="RYS62" s="763">
        <f>'Detailed Budget'!RZE72</f>
        <v>0</v>
      </c>
      <c r="RYT62" s="763">
        <f>'Detailed Budget'!RZF72</f>
        <v>0</v>
      </c>
      <c r="RYU62" s="763">
        <f>'Detailed Budget'!RZG72</f>
        <v>0</v>
      </c>
      <c r="RYV62" s="763">
        <f>'Detailed Budget'!RZH72</f>
        <v>0</v>
      </c>
      <c r="RYW62" s="763">
        <f>'Detailed Budget'!RZI72</f>
        <v>0</v>
      </c>
      <c r="RYX62" s="763">
        <f>'Detailed Budget'!RZJ72</f>
        <v>0</v>
      </c>
      <c r="RYY62" s="763">
        <f>'Detailed Budget'!RZK72</f>
        <v>0</v>
      </c>
      <c r="RYZ62" s="763">
        <f>'Detailed Budget'!RZL72</f>
        <v>0</v>
      </c>
      <c r="RZA62" s="763">
        <f>'Detailed Budget'!RZM72</f>
        <v>0</v>
      </c>
      <c r="RZB62" s="763">
        <f>'Detailed Budget'!RZN72</f>
        <v>0</v>
      </c>
      <c r="RZC62" s="763">
        <f>'Detailed Budget'!RZO72</f>
        <v>0</v>
      </c>
      <c r="RZD62" s="763">
        <f>'Detailed Budget'!RZP72</f>
        <v>0</v>
      </c>
      <c r="RZE62" s="763">
        <f>'Detailed Budget'!RZQ72</f>
        <v>0</v>
      </c>
      <c r="RZF62" s="763">
        <f>'Detailed Budget'!RZR72</f>
        <v>0</v>
      </c>
      <c r="RZG62" s="763">
        <f>'Detailed Budget'!RZS72</f>
        <v>0</v>
      </c>
      <c r="RZH62" s="763">
        <f>'Detailed Budget'!RZT72</f>
        <v>0</v>
      </c>
      <c r="RZI62" s="763">
        <f>'Detailed Budget'!RZU72</f>
        <v>0</v>
      </c>
      <c r="RZJ62" s="763">
        <f>'Detailed Budget'!RZV72</f>
        <v>0</v>
      </c>
      <c r="RZK62" s="763">
        <f>'Detailed Budget'!RZW72</f>
        <v>0</v>
      </c>
      <c r="RZL62" s="763">
        <f>'Detailed Budget'!RZX72</f>
        <v>0</v>
      </c>
      <c r="RZM62" s="763">
        <f>'Detailed Budget'!RZY72</f>
        <v>0</v>
      </c>
      <c r="RZN62" s="763">
        <f>'Detailed Budget'!RZZ72</f>
        <v>0</v>
      </c>
      <c r="RZO62" s="763">
        <f>'Detailed Budget'!SAA72</f>
        <v>0</v>
      </c>
      <c r="RZP62" s="763">
        <f>'Detailed Budget'!SAB72</f>
        <v>0</v>
      </c>
      <c r="RZQ62" s="763">
        <f>'Detailed Budget'!SAC72</f>
        <v>0</v>
      </c>
      <c r="RZR62" s="763">
        <f>'Detailed Budget'!SAD72</f>
        <v>0</v>
      </c>
      <c r="RZS62" s="763">
        <f>'Detailed Budget'!SAE72</f>
        <v>0</v>
      </c>
      <c r="RZT62" s="763">
        <f>'Detailed Budget'!SAF72</f>
        <v>0</v>
      </c>
      <c r="RZU62" s="763">
        <f>'Detailed Budget'!SAG72</f>
        <v>0</v>
      </c>
      <c r="RZV62" s="763">
        <f>'Detailed Budget'!SAH72</f>
        <v>0</v>
      </c>
      <c r="RZW62" s="763">
        <f>'Detailed Budget'!SAI72</f>
        <v>0</v>
      </c>
      <c r="RZX62" s="763">
        <f>'Detailed Budget'!SAJ72</f>
        <v>0</v>
      </c>
      <c r="RZY62" s="763">
        <f>'Detailed Budget'!SAK72</f>
        <v>0</v>
      </c>
      <c r="RZZ62" s="763">
        <f>'Detailed Budget'!SAL72</f>
        <v>0</v>
      </c>
      <c r="SAA62" s="763">
        <f>'Detailed Budget'!SAM72</f>
        <v>0</v>
      </c>
      <c r="SAB62" s="763">
        <f>'Detailed Budget'!SAN72</f>
        <v>0</v>
      </c>
      <c r="SAC62" s="763">
        <f>'Detailed Budget'!SAO72</f>
        <v>0</v>
      </c>
      <c r="SAD62" s="763">
        <f>'Detailed Budget'!SAP72</f>
        <v>0</v>
      </c>
      <c r="SAE62" s="763">
        <f>'Detailed Budget'!SAQ72</f>
        <v>0</v>
      </c>
      <c r="SAF62" s="763">
        <f>'Detailed Budget'!SAR72</f>
        <v>0</v>
      </c>
      <c r="SAG62" s="763">
        <f>'Detailed Budget'!SAS72</f>
        <v>0</v>
      </c>
      <c r="SAH62" s="763">
        <f>'Detailed Budget'!SAT72</f>
        <v>0</v>
      </c>
      <c r="SAI62" s="763">
        <f>'Detailed Budget'!SAU72</f>
        <v>0</v>
      </c>
      <c r="SAJ62" s="763">
        <f>'Detailed Budget'!SAV72</f>
        <v>0</v>
      </c>
      <c r="SAK62" s="763">
        <f>'Detailed Budget'!SAW72</f>
        <v>0</v>
      </c>
      <c r="SAL62" s="763">
        <f>'Detailed Budget'!SAX72</f>
        <v>0</v>
      </c>
      <c r="SAM62" s="763">
        <f>'Detailed Budget'!SAY72</f>
        <v>0</v>
      </c>
      <c r="SAN62" s="763">
        <f>'Detailed Budget'!SAZ72</f>
        <v>0</v>
      </c>
      <c r="SAO62" s="763">
        <f>'Detailed Budget'!SBA72</f>
        <v>0</v>
      </c>
      <c r="SAP62" s="763">
        <f>'Detailed Budget'!SBB72</f>
        <v>0</v>
      </c>
      <c r="SAQ62" s="763">
        <f>'Detailed Budget'!SBC72</f>
        <v>0</v>
      </c>
      <c r="SAR62" s="763">
        <f>'Detailed Budget'!SBD72</f>
        <v>0</v>
      </c>
      <c r="SAS62" s="763">
        <f>'Detailed Budget'!SBE72</f>
        <v>0</v>
      </c>
      <c r="SAT62" s="763">
        <f>'Detailed Budget'!SBF72</f>
        <v>0</v>
      </c>
      <c r="SAU62" s="763">
        <f>'Detailed Budget'!SBG72</f>
        <v>0</v>
      </c>
      <c r="SAV62" s="763">
        <f>'Detailed Budget'!SBH72</f>
        <v>0</v>
      </c>
      <c r="SAW62" s="763">
        <f>'Detailed Budget'!SBI72</f>
        <v>0</v>
      </c>
      <c r="SAX62" s="763">
        <f>'Detailed Budget'!SBJ72</f>
        <v>0</v>
      </c>
      <c r="SAY62" s="763">
        <f>'Detailed Budget'!SBK72</f>
        <v>0</v>
      </c>
      <c r="SAZ62" s="763">
        <f>'Detailed Budget'!SBL72</f>
        <v>0</v>
      </c>
      <c r="SBA62" s="763">
        <f>'Detailed Budget'!SBM72</f>
        <v>0</v>
      </c>
      <c r="SBB62" s="763">
        <f>'Detailed Budget'!SBN72</f>
        <v>0</v>
      </c>
      <c r="SBC62" s="763">
        <f>'Detailed Budget'!SBO72</f>
        <v>0</v>
      </c>
      <c r="SBD62" s="763">
        <f>'Detailed Budget'!SBP72</f>
        <v>0</v>
      </c>
      <c r="SBE62" s="763">
        <f>'Detailed Budget'!SBQ72</f>
        <v>0</v>
      </c>
      <c r="SBF62" s="763">
        <f>'Detailed Budget'!SBR72</f>
        <v>0</v>
      </c>
      <c r="SBG62" s="763">
        <f>'Detailed Budget'!SBS72</f>
        <v>0</v>
      </c>
      <c r="SBH62" s="763">
        <f>'Detailed Budget'!SBT72</f>
        <v>0</v>
      </c>
      <c r="SBI62" s="763">
        <f>'Detailed Budget'!SBU72</f>
        <v>0</v>
      </c>
      <c r="SBJ62" s="763">
        <f>'Detailed Budget'!SBV72</f>
        <v>0</v>
      </c>
      <c r="SBK62" s="763">
        <f>'Detailed Budget'!SBW72</f>
        <v>0</v>
      </c>
      <c r="SBL62" s="763">
        <f>'Detailed Budget'!SBX72</f>
        <v>0</v>
      </c>
      <c r="SBM62" s="763">
        <f>'Detailed Budget'!SBY72</f>
        <v>0</v>
      </c>
      <c r="SBN62" s="763">
        <f>'Detailed Budget'!SBZ72</f>
        <v>0</v>
      </c>
      <c r="SBO62" s="763">
        <f>'Detailed Budget'!SCA72</f>
        <v>0</v>
      </c>
      <c r="SBP62" s="763">
        <f>'Detailed Budget'!SCB72</f>
        <v>0</v>
      </c>
      <c r="SBQ62" s="763">
        <f>'Detailed Budget'!SCC72</f>
        <v>0</v>
      </c>
      <c r="SBR62" s="763">
        <f>'Detailed Budget'!SCD72</f>
        <v>0</v>
      </c>
      <c r="SBS62" s="763">
        <f>'Detailed Budget'!SCE72</f>
        <v>0</v>
      </c>
      <c r="SBT62" s="763">
        <f>'Detailed Budget'!SCF72</f>
        <v>0</v>
      </c>
      <c r="SBU62" s="763">
        <f>'Detailed Budget'!SCG72</f>
        <v>0</v>
      </c>
      <c r="SBV62" s="763">
        <f>'Detailed Budget'!SCH72</f>
        <v>0</v>
      </c>
      <c r="SBW62" s="763">
        <f>'Detailed Budget'!SCI72</f>
        <v>0</v>
      </c>
      <c r="SBX62" s="763">
        <f>'Detailed Budget'!SCJ72</f>
        <v>0</v>
      </c>
      <c r="SBY62" s="763">
        <f>'Detailed Budget'!SCK72</f>
        <v>0</v>
      </c>
      <c r="SBZ62" s="763">
        <f>'Detailed Budget'!SCL72</f>
        <v>0</v>
      </c>
      <c r="SCA62" s="763">
        <f>'Detailed Budget'!SCM72</f>
        <v>0</v>
      </c>
      <c r="SCB62" s="763">
        <f>'Detailed Budget'!SCN72</f>
        <v>0</v>
      </c>
      <c r="SCC62" s="763">
        <f>'Detailed Budget'!SCO72</f>
        <v>0</v>
      </c>
      <c r="SCD62" s="763">
        <f>'Detailed Budget'!SCP72</f>
        <v>0</v>
      </c>
      <c r="SCE62" s="763">
        <f>'Detailed Budget'!SCQ72</f>
        <v>0</v>
      </c>
      <c r="SCF62" s="763">
        <f>'Detailed Budget'!SCR72</f>
        <v>0</v>
      </c>
      <c r="SCG62" s="763">
        <f>'Detailed Budget'!SCS72</f>
        <v>0</v>
      </c>
      <c r="SCH62" s="763">
        <f>'Detailed Budget'!SCT72</f>
        <v>0</v>
      </c>
      <c r="SCI62" s="763">
        <f>'Detailed Budget'!SCU72</f>
        <v>0</v>
      </c>
      <c r="SCJ62" s="763">
        <f>'Detailed Budget'!SCV72</f>
        <v>0</v>
      </c>
      <c r="SCK62" s="763">
        <f>'Detailed Budget'!SCW72</f>
        <v>0</v>
      </c>
      <c r="SCL62" s="763">
        <f>'Detailed Budget'!SCX72</f>
        <v>0</v>
      </c>
      <c r="SCM62" s="763">
        <f>'Detailed Budget'!SCY72</f>
        <v>0</v>
      </c>
      <c r="SCN62" s="763">
        <f>'Detailed Budget'!SCZ72</f>
        <v>0</v>
      </c>
      <c r="SCO62" s="763">
        <f>'Detailed Budget'!SDA72</f>
        <v>0</v>
      </c>
      <c r="SCP62" s="763">
        <f>'Detailed Budget'!SDB72</f>
        <v>0</v>
      </c>
      <c r="SCQ62" s="763">
        <f>'Detailed Budget'!SDC72</f>
        <v>0</v>
      </c>
      <c r="SCR62" s="763">
        <f>'Detailed Budget'!SDD72</f>
        <v>0</v>
      </c>
      <c r="SCS62" s="763">
        <f>'Detailed Budget'!SDE72</f>
        <v>0</v>
      </c>
      <c r="SCT62" s="763">
        <f>'Detailed Budget'!SDF72</f>
        <v>0</v>
      </c>
      <c r="SCU62" s="763">
        <f>'Detailed Budget'!SDG72</f>
        <v>0</v>
      </c>
      <c r="SCV62" s="763">
        <f>'Detailed Budget'!SDH72</f>
        <v>0</v>
      </c>
      <c r="SCW62" s="763">
        <f>'Detailed Budget'!SDI72</f>
        <v>0</v>
      </c>
      <c r="SCX62" s="763">
        <f>'Detailed Budget'!SDJ72</f>
        <v>0</v>
      </c>
      <c r="SCY62" s="763">
        <f>'Detailed Budget'!SDK72</f>
        <v>0</v>
      </c>
      <c r="SCZ62" s="763">
        <f>'Detailed Budget'!SDL72</f>
        <v>0</v>
      </c>
      <c r="SDA62" s="763">
        <f>'Detailed Budget'!SDM72</f>
        <v>0</v>
      </c>
      <c r="SDB62" s="763">
        <f>'Detailed Budget'!SDN72</f>
        <v>0</v>
      </c>
      <c r="SDC62" s="763">
        <f>'Detailed Budget'!SDO72</f>
        <v>0</v>
      </c>
      <c r="SDD62" s="763">
        <f>'Detailed Budget'!SDP72</f>
        <v>0</v>
      </c>
      <c r="SDE62" s="763">
        <f>'Detailed Budget'!SDQ72</f>
        <v>0</v>
      </c>
      <c r="SDF62" s="763">
        <f>'Detailed Budget'!SDR72</f>
        <v>0</v>
      </c>
      <c r="SDG62" s="763">
        <f>'Detailed Budget'!SDS72</f>
        <v>0</v>
      </c>
      <c r="SDH62" s="763">
        <f>'Detailed Budget'!SDT72</f>
        <v>0</v>
      </c>
      <c r="SDI62" s="763">
        <f>'Detailed Budget'!SDU72</f>
        <v>0</v>
      </c>
      <c r="SDJ62" s="763">
        <f>'Detailed Budget'!SDV72</f>
        <v>0</v>
      </c>
      <c r="SDK62" s="763">
        <f>'Detailed Budget'!SDW72</f>
        <v>0</v>
      </c>
      <c r="SDL62" s="763">
        <f>'Detailed Budget'!SDX72</f>
        <v>0</v>
      </c>
      <c r="SDM62" s="763">
        <f>'Detailed Budget'!SDY72</f>
        <v>0</v>
      </c>
      <c r="SDN62" s="763">
        <f>'Detailed Budget'!SDZ72</f>
        <v>0</v>
      </c>
      <c r="SDO62" s="763">
        <f>'Detailed Budget'!SEA72</f>
        <v>0</v>
      </c>
      <c r="SDP62" s="763">
        <f>'Detailed Budget'!SEB72</f>
        <v>0</v>
      </c>
      <c r="SDQ62" s="763">
        <f>'Detailed Budget'!SEC72</f>
        <v>0</v>
      </c>
      <c r="SDR62" s="763">
        <f>'Detailed Budget'!SED72</f>
        <v>0</v>
      </c>
      <c r="SDS62" s="763">
        <f>'Detailed Budget'!SEE72</f>
        <v>0</v>
      </c>
      <c r="SDT62" s="763">
        <f>'Detailed Budget'!SEF72</f>
        <v>0</v>
      </c>
      <c r="SDU62" s="763">
        <f>'Detailed Budget'!SEG72</f>
        <v>0</v>
      </c>
      <c r="SDV62" s="763">
        <f>'Detailed Budget'!SEH72</f>
        <v>0</v>
      </c>
      <c r="SDW62" s="763">
        <f>'Detailed Budget'!SEI72</f>
        <v>0</v>
      </c>
      <c r="SDX62" s="763">
        <f>'Detailed Budget'!SEJ72</f>
        <v>0</v>
      </c>
      <c r="SDY62" s="763">
        <f>'Detailed Budget'!SEK72</f>
        <v>0</v>
      </c>
      <c r="SDZ62" s="763">
        <f>'Detailed Budget'!SEL72</f>
        <v>0</v>
      </c>
      <c r="SEA62" s="763">
        <f>'Detailed Budget'!SEM72</f>
        <v>0</v>
      </c>
      <c r="SEB62" s="763">
        <f>'Detailed Budget'!SEN72</f>
        <v>0</v>
      </c>
      <c r="SEC62" s="763">
        <f>'Detailed Budget'!SEO72</f>
        <v>0</v>
      </c>
      <c r="SED62" s="763">
        <f>'Detailed Budget'!SEP72</f>
        <v>0</v>
      </c>
      <c r="SEE62" s="763">
        <f>'Detailed Budget'!SEQ72</f>
        <v>0</v>
      </c>
      <c r="SEF62" s="763">
        <f>'Detailed Budget'!SER72</f>
        <v>0</v>
      </c>
      <c r="SEG62" s="763">
        <f>'Detailed Budget'!SES72</f>
        <v>0</v>
      </c>
      <c r="SEH62" s="763">
        <f>'Detailed Budget'!SET72</f>
        <v>0</v>
      </c>
      <c r="SEI62" s="763">
        <f>'Detailed Budget'!SEU72</f>
        <v>0</v>
      </c>
      <c r="SEJ62" s="763">
        <f>'Detailed Budget'!SEV72</f>
        <v>0</v>
      </c>
      <c r="SEK62" s="763">
        <f>'Detailed Budget'!SEW72</f>
        <v>0</v>
      </c>
      <c r="SEL62" s="763">
        <f>'Detailed Budget'!SEX72</f>
        <v>0</v>
      </c>
      <c r="SEM62" s="763">
        <f>'Detailed Budget'!SEY72</f>
        <v>0</v>
      </c>
      <c r="SEN62" s="763">
        <f>'Detailed Budget'!SEZ72</f>
        <v>0</v>
      </c>
      <c r="SEO62" s="763">
        <f>'Detailed Budget'!SFA72</f>
        <v>0</v>
      </c>
      <c r="SEP62" s="763">
        <f>'Detailed Budget'!SFB72</f>
        <v>0</v>
      </c>
      <c r="SEQ62" s="763">
        <f>'Detailed Budget'!SFC72</f>
        <v>0</v>
      </c>
      <c r="SER62" s="763">
        <f>'Detailed Budget'!SFD72</f>
        <v>0</v>
      </c>
      <c r="SES62" s="763">
        <f>'Detailed Budget'!SFE72</f>
        <v>0</v>
      </c>
      <c r="SET62" s="763">
        <f>'Detailed Budget'!SFF72</f>
        <v>0</v>
      </c>
      <c r="SEU62" s="763">
        <f>'Detailed Budget'!SFG72</f>
        <v>0</v>
      </c>
      <c r="SEV62" s="763">
        <f>'Detailed Budget'!SFH72</f>
        <v>0</v>
      </c>
      <c r="SEW62" s="763">
        <f>'Detailed Budget'!SFI72</f>
        <v>0</v>
      </c>
      <c r="SEX62" s="763">
        <f>'Detailed Budget'!SFJ72</f>
        <v>0</v>
      </c>
      <c r="SEY62" s="763">
        <f>'Detailed Budget'!SFK72</f>
        <v>0</v>
      </c>
      <c r="SEZ62" s="763">
        <f>'Detailed Budget'!SFL72</f>
        <v>0</v>
      </c>
      <c r="SFA62" s="763">
        <f>'Detailed Budget'!SFM72</f>
        <v>0</v>
      </c>
      <c r="SFB62" s="763">
        <f>'Detailed Budget'!SFN72</f>
        <v>0</v>
      </c>
      <c r="SFC62" s="763">
        <f>'Detailed Budget'!SFO72</f>
        <v>0</v>
      </c>
      <c r="SFD62" s="763">
        <f>'Detailed Budget'!SFP72</f>
        <v>0</v>
      </c>
      <c r="SFE62" s="763">
        <f>'Detailed Budget'!SFQ72</f>
        <v>0</v>
      </c>
      <c r="SFF62" s="763">
        <f>'Detailed Budget'!SFR72</f>
        <v>0</v>
      </c>
      <c r="SFG62" s="763">
        <f>'Detailed Budget'!SFS72</f>
        <v>0</v>
      </c>
      <c r="SFH62" s="763">
        <f>'Detailed Budget'!SFT72</f>
        <v>0</v>
      </c>
      <c r="SFI62" s="763">
        <f>'Detailed Budget'!SFU72</f>
        <v>0</v>
      </c>
      <c r="SFJ62" s="763">
        <f>'Detailed Budget'!SFV72</f>
        <v>0</v>
      </c>
      <c r="SFK62" s="763">
        <f>'Detailed Budget'!SFW72</f>
        <v>0</v>
      </c>
      <c r="SFL62" s="763">
        <f>'Detailed Budget'!SFX72</f>
        <v>0</v>
      </c>
      <c r="SFM62" s="763">
        <f>'Detailed Budget'!SFY72</f>
        <v>0</v>
      </c>
      <c r="SFN62" s="763">
        <f>'Detailed Budget'!SFZ72</f>
        <v>0</v>
      </c>
      <c r="SFO62" s="763">
        <f>'Detailed Budget'!SGA72</f>
        <v>0</v>
      </c>
      <c r="SFP62" s="763">
        <f>'Detailed Budget'!SGB72</f>
        <v>0</v>
      </c>
      <c r="SFQ62" s="763">
        <f>'Detailed Budget'!SGC72</f>
        <v>0</v>
      </c>
      <c r="SFR62" s="763">
        <f>'Detailed Budget'!SGD72</f>
        <v>0</v>
      </c>
      <c r="SFS62" s="763">
        <f>'Detailed Budget'!SGE72</f>
        <v>0</v>
      </c>
      <c r="SFT62" s="763">
        <f>'Detailed Budget'!SGF72</f>
        <v>0</v>
      </c>
      <c r="SFU62" s="763">
        <f>'Detailed Budget'!SGG72</f>
        <v>0</v>
      </c>
      <c r="SFV62" s="763">
        <f>'Detailed Budget'!SGH72</f>
        <v>0</v>
      </c>
      <c r="SFW62" s="763">
        <f>'Detailed Budget'!SGI72</f>
        <v>0</v>
      </c>
      <c r="SFX62" s="763">
        <f>'Detailed Budget'!SGJ72</f>
        <v>0</v>
      </c>
      <c r="SFY62" s="763">
        <f>'Detailed Budget'!SGK72</f>
        <v>0</v>
      </c>
      <c r="SFZ62" s="763">
        <f>'Detailed Budget'!SGL72</f>
        <v>0</v>
      </c>
      <c r="SGA62" s="763">
        <f>'Detailed Budget'!SGM72</f>
        <v>0</v>
      </c>
      <c r="SGB62" s="763">
        <f>'Detailed Budget'!SGN72</f>
        <v>0</v>
      </c>
      <c r="SGC62" s="763">
        <f>'Detailed Budget'!SGO72</f>
        <v>0</v>
      </c>
      <c r="SGD62" s="763">
        <f>'Detailed Budget'!SGP72</f>
        <v>0</v>
      </c>
      <c r="SGE62" s="763">
        <f>'Detailed Budget'!SGQ72</f>
        <v>0</v>
      </c>
      <c r="SGF62" s="763">
        <f>'Detailed Budget'!SGR72</f>
        <v>0</v>
      </c>
      <c r="SGG62" s="763">
        <f>'Detailed Budget'!SGS72</f>
        <v>0</v>
      </c>
      <c r="SGH62" s="763">
        <f>'Detailed Budget'!SGT72</f>
        <v>0</v>
      </c>
      <c r="SGI62" s="763">
        <f>'Detailed Budget'!SGU72</f>
        <v>0</v>
      </c>
      <c r="SGJ62" s="763">
        <f>'Detailed Budget'!SGV72</f>
        <v>0</v>
      </c>
      <c r="SGK62" s="763">
        <f>'Detailed Budget'!SGW72</f>
        <v>0</v>
      </c>
      <c r="SGL62" s="763">
        <f>'Detailed Budget'!SGX72</f>
        <v>0</v>
      </c>
      <c r="SGM62" s="763">
        <f>'Detailed Budget'!SGY72</f>
        <v>0</v>
      </c>
      <c r="SGN62" s="763">
        <f>'Detailed Budget'!SGZ72</f>
        <v>0</v>
      </c>
      <c r="SGO62" s="763">
        <f>'Detailed Budget'!SHA72</f>
        <v>0</v>
      </c>
      <c r="SGP62" s="763">
        <f>'Detailed Budget'!SHB72</f>
        <v>0</v>
      </c>
      <c r="SGQ62" s="763">
        <f>'Detailed Budget'!SHC72</f>
        <v>0</v>
      </c>
      <c r="SGR62" s="763">
        <f>'Detailed Budget'!SHD72</f>
        <v>0</v>
      </c>
      <c r="SGS62" s="763">
        <f>'Detailed Budget'!SHE72</f>
        <v>0</v>
      </c>
      <c r="SGT62" s="763">
        <f>'Detailed Budget'!SHF72</f>
        <v>0</v>
      </c>
      <c r="SGU62" s="763">
        <f>'Detailed Budget'!SHG72</f>
        <v>0</v>
      </c>
      <c r="SGV62" s="763">
        <f>'Detailed Budget'!SHH72</f>
        <v>0</v>
      </c>
      <c r="SGW62" s="763">
        <f>'Detailed Budget'!SHI72</f>
        <v>0</v>
      </c>
      <c r="SGX62" s="763">
        <f>'Detailed Budget'!SHJ72</f>
        <v>0</v>
      </c>
      <c r="SGY62" s="763">
        <f>'Detailed Budget'!SHK72</f>
        <v>0</v>
      </c>
      <c r="SGZ62" s="763">
        <f>'Detailed Budget'!SHL72</f>
        <v>0</v>
      </c>
      <c r="SHA62" s="763">
        <f>'Detailed Budget'!SHM72</f>
        <v>0</v>
      </c>
      <c r="SHB62" s="763">
        <f>'Detailed Budget'!SHN72</f>
        <v>0</v>
      </c>
      <c r="SHC62" s="763">
        <f>'Detailed Budget'!SHO72</f>
        <v>0</v>
      </c>
      <c r="SHD62" s="763">
        <f>'Detailed Budget'!SHP72</f>
        <v>0</v>
      </c>
      <c r="SHE62" s="763">
        <f>'Detailed Budget'!SHQ72</f>
        <v>0</v>
      </c>
      <c r="SHF62" s="763">
        <f>'Detailed Budget'!SHR72</f>
        <v>0</v>
      </c>
      <c r="SHG62" s="763">
        <f>'Detailed Budget'!SHS72</f>
        <v>0</v>
      </c>
      <c r="SHH62" s="763">
        <f>'Detailed Budget'!SHT72</f>
        <v>0</v>
      </c>
      <c r="SHI62" s="763">
        <f>'Detailed Budget'!SHU72</f>
        <v>0</v>
      </c>
      <c r="SHJ62" s="763">
        <f>'Detailed Budget'!SHV72</f>
        <v>0</v>
      </c>
      <c r="SHK62" s="763">
        <f>'Detailed Budget'!SHW72</f>
        <v>0</v>
      </c>
      <c r="SHL62" s="763">
        <f>'Detailed Budget'!SHX72</f>
        <v>0</v>
      </c>
      <c r="SHM62" s="763">
        <f>'Detailed Budget'!SHY72</f>
        <v>0</v>
      </c>
      <c r="SHN62" s="763">
        <f>'Detailed Budget'!SHZ72</f>
        <v>0</v>
      </c>
      <c r="SHO62" s="763">
        <f>'Detailed Budget'!SIA72</f>
        <v>0</v>
      </c>
      <c r="SHP62" s="763">
        <f>'Detailed Budget'!SIB72</f>
        <v>0</v>
      </c>
      <c r="SHQ62" s="763">
        <f>'Detailed Budget'!SIC72</f>
        <v>0</v>
      </c>
      <c r="SHR62" s="763">
        <f>'Detailed Budget'!SID72</f>
        <v>0</v>
      </c>
      <c r="SHS62" s="763">
        <f>'Detailed Budget'!SIE72</f>
        <v>0</v>
      </c>
      <c r="SHT62" s="763">
        <f>'Detailed Budget'!SIF72</f>
        <v>0</v>
      </c>
      <c r="SHU62" s="763">
        <f>'Detailed Budget'!SIG72</f>
        <v>0</v>
      </c>
      <c r="SHV62" s="763">
        <f>'Detailed Budget'!SIH72</f>
        <v>0</v>
      </c>
      <c r="SHW62" s="763">
        <f>'Detailed Budget'!SII72</f>
        <v>0</v>
      </c>
      <c r="SHX62" s="763">
        <f>'Detailed Budget'!SIJ72</f>
        <v>0</v>
      </c>
      <c r="SHY62" s="763">
        <f>'Detailed Budget'!SIK72</f>
        <v>0</v>
      </c>
      <c r="SHZ62" s="763">
        <f>'Detailed Budget'!SIL72</f>
        <v>0</v>
      </c>
      <c r="SIA62" s="763">
        <f>'Detailed Budget'!SIM72</f>
        <v>0</v>
      </c>
      <c r="SIB62" s="763">
        <f>'Detailed Budget'!SIN72</f>
        <v>0</v>
      </c>
      <c r="SIC62" s="763">
        <f>'Detailed Budget'!SIO72</f>
        <v>0</v>
      </c>
      <c r="SID62" s="763">
        <f>'Detailed Budget'!SIP72</f>
        <v>0</v>
      </c>
      <c r="SIE62" s="763">
        <f>'Detailed Budget'!SIQ72</f>
        <v>0</v>
      </c>
      <c r="SIF62" s="763">
        <f>'Detailed Budget'!SIR72</f>
        <v>0</v>
      </c>
      <c r="SIG62" s="763">
        <f>'Detailed Budget'!SIS72</f>
        <v>0</v>
      </c>
      <c r="SIH62" s="763">
        <f>'Detailed Budget'!SIT72</f>
        <v>0</v>
      </c>
      <c r="SII62" s="763">
        <f>'Detailed Budget'!SIU72</f>
        <v>0</v>
      </c>
      <c r="SIJ62" s="763">
        <f>'Detailed Budget'!SIV72</f>
        <v>0</v>
      </c>
      <c r="SIK62" s="763">
        <f>'Detailed Budget'!SIW72</f>
        <v>0</v>
      </c>
      <c r="SIL62" s="763">
        <f>'Detailed Budget'!SIX72</f>
        <v>0</v>
      </c>
      <c r="SIM62" s="763">
        <f>'Detailed Budget'!SIY72</f>
        <v>0</v>
      </c>
      <c r="SIN62" s="763">
        <f>'Detailed Budget'!SIZ72</f>
        <v>0</v>
      </c>
      <c r="SIO62" s="763">
        <f>'Detailed Budget'!SJA72</f>
        <v>0</v>
      </c>
      <c r="SIP62" s="763">
        <f>'Detailed Budget'!SJB72</f>
        <v>0</v>
      </c>
      <c r="SIQ62" s="763">
        <f>'Detailed Budget'!SJC72</f>
        <v>0</v>
      </c>
      <c r="SIR62" s="763">
        <f>'Detailed Budget'!SJD72</f>
        <v>0</v>
      </c>
      <c r="SIS62" s="763">
        <f>'Detailed Budget'!SJE72</f>
        <v>0</v>
      </c>
      <c r="SIT62" s="763">
        <f>'Detailed Budget'!SJF72</f>
        <v>0</v>
      </c>
      <c r="SIU62" s="763">
        <f>'Detailed Budget'!SJG72</f>
        <v>0</v>
      </c>
      <c r="SIV62" s="763">
        <f>'Detailed Budget'!SJH72</f>
        <v>0</v>
      </c>
      <c r="SIW62" s="763">
        <f>'Detailed Budget'!SJI72</f>
        <v>0</v>
      </c>
      <c r="SIX62" s="763">
        <f>'Detailed Budget'!SJJ72</f>
        <v>0</v>
      </c>
      <c r="SIY62" s="763">
        <f>'Detailed Budget'!SJK72</f>
        <v>0</v>
      </c>
      <c r="SIZ62" s="763">
        <f>'Detailed Budget'!SJL72</f>
        <v>0</v>
      </c>
      <c r="SJA62" s="763">
        <f>'Detailed Budget'!SJM72</f>
        <v>0</v>
      </c>
      <c r="SJB62" s="763">
        <f>'Detailed Budget'!SJN72</f>
        <v>0</v>
      </c>
      <c r="SJC62" s="763">
        <f>'Detailed Budget'!SJO72</f>
        <v>0</v>
      </c>
      <c r="SJD62" s="763">
        <f>'Detailed Budget'!SJP72</f>
        <v>0</v>
      </c>
      <c r="SJE62" s="763">
        <f>'Detailed Budget'!SJQ72</f>
        <v>0</v>
      </c>
      <c r="SJF62" s="763">
        <f>'Detailed Budget'!SJR72</f>
        <v>0</v>
      </c>
      <c r="SJG62" s="763">
        <f>'Detailed Budget'!SJS72</f>
        <v>0</v>
      </c>
      <c r="SJH62" s="763">
        <f>'Detailed Budget'!SJT72</f>
        <v>0</v>
      </c>
      <c r="SJI62" s="763">
        <f>'Detailed Budget'!SJU72</f>
        <v>0</v>
      </c>
      <c r="SJJ62" s="763">
        <f>'Detailed Budget'!SJV72</f>
        <v>0</v>
      </c>
      <c r="SJK62" s="763">
        <f>'Detailed Budget'!SJW72</f>
        <v>0</v>
      </c>
      <c r="SJL62" s="763">
        <f>'Detailed Budget'!SJX72</f>
        <v>0</v>
      </c>
      <c r="SJM62" s="763">
        <f>'Detailed Budget'!SJY72</f>
        <v>0</v>
      </c>
      <c r="SJN62" s="763">
        <f>'Detailed Budget'!SJZ72</f>
        <v>0</v>
      </c>
      <c r="SJO62" s="763">
        <f>'Detailed Budget'!SKA72</f>
        <v>0</v>
      </c>
      <c r="SJP62" s="763">
        <f>'Detailed Budget'!SKB72</f>
        <v>0</v>
      </c>
      <c r="SJQ62" s="763">
        <f>'Detailed Budget'!SKC72</f>
        <v>0</v>
      </c>
      <c r="SJR62" s="763">
        <f>'Detailed Budget'!SKD72</f>
        <v>0</v>
      </c>
      <c r="SJS62" s="763">
        <f>'Detailed Budget'!SKE72</f>
        <v>0</v>
      </c>
      <c r="SJT62" s="763">
        <f>'Detailed Budget'!SKF72</f>
        <v>0</v>
      </c>
      <c r="SJU62" s="763">
        <f>'Detailed Budget'!SKG72</f>
        <v>0</v>
      </c>
      <c r="SJV62" s="763">
        <f>'Detailed Budget'!SKH72</f>
        <v>0</v>
      </c>
      <c r="SJW62" s="763">
        <f>'Detailed Budget'!SKI72</f>
        <v>0</v>
      </c>
      <c r="SJX62" s="763">
        <f>'Detailed Budget'!SKJ72</f>
        <v>0</v>
      </c>
      <c r="SJY62" s="763">
        <f>'Detailed Budget'!SKK72</f>
        <v>0</v>
      </c>
      <c r="SJZ62" s="763">
        <f>'Detailed Budget'!SKL72</f>
        <v>0</v>
      </c>
      <c r="SKA62" s="763">
        <f>'Detailed Budget'!SKM72</f>
        <v>0</v>
      </c>
      <c r="SKB62" s="763">
        <f>'Detailed Budget'!SKN72</f>
        <v>0</v>
      </c>
      <c r="SKC62" s="763">
        <f>'Detailed Budget'!SKO72</f>
        <v>0</v>
      </c>
      <c r="SKD62" s="763">
        <f>'Detailed Budget'!SKP72</f>
        <v>0</v>
      </c>
      <c r="SKE62" s="763">
        <f>'Detailed Budget'!SKQ72</f>
        <v>0</v>
      </c>
      <c r="SKF62" s="763">
        <f>'Detailed Budget'!SKR72</f>
        <v>0</v>
      </c>
      <c r="SKG62" s="763">
        <f>'Detailed Budget'!SKS72</f>
        <v>0</v>
      </c>
      <c r="SKH62" s="763">
        <f>'Detailed Budget'!SKT72</f>
        <v>0</v>
      </c>
      <c r="SKI62" s="763">
        <f>'Detailed Budget'!SKU72</f>
        <v>0</v>
      </c>
      <c r="SKJ62" s="763">
        <f>'Detailed Budget'!SKV72</f>
        <v>0</v>
      </c>
      <c r="SKK62" s="763">
        <f>'Detailed Budget'!SKW72</f>
        <v>0</v>
      </c>
      <c r="SKL62" s="763">
        <f>'Detailed Budget'!SKX72</f>
        <v>0</v>
      </c>
      <c r="SKM62" s="763">
        <f>'Detailed Budget'!SKY72</f>
        <v>0</v>
      </c>
      <c r="SKN62" s="763">
        <f>'Detailed Budget'!SKZ72</f>
        <v>0</v>
      </c>
      <c r="SKO62" s="763">
        <f>'Detailed Budget'!SLA72</f>
        <v>0</v>
      </c>
      <c r="SKP62" s="763">
        <f>'Detailed Budget'!SLB72</f>
        <v>0</v>
      </c>
      <c r="SKQ62" s="763">
        <f>'Detailed Budget'!SLC72</f>
        <v>0</v>
      </c>
      <c r="SKR62" s="763">
        <f>'Detailed Budget'!SLD72</f>
        <v>0</v>
      </c>
      <c r="SKS62" s="763">
        <f>'Detailed Budget'!SLE72</f>
        <v>0</v>
      </c>
      <c r="SKT62" s="763">
        <f>'Detailed Budget'!SLF72</f>
        <v>0</v>
      </c>
      <c r="SKU62" s="763">
        <f>'Detailed Budget'!SLG72</f>
        <v>0</v>
      </c>
      <c r="SKV62" s="763">
        <f>'Detailed Budget'!SLH72</f>
        <v>0</v>
      </c>
      <c r="SKW62" s="763">
        <f>'Detailed Budget'!SLI72</f>
        <v>0</v>
      </c>
      <c r="SKX62" s="763">
        <f>'Detailed Budget'!SLJ72</f>
        <v>0</v>
      </c>
      <c r="SKY62" s="763">
        <f>'Detailed Budget'!SLK72</f>
        <v>0</v>
      </c>
      <c r="SKZ62" s="763">
        <f>'Detailed Budget'!SLL72</f>
        <v>0</v>
      </c>
      <c r="SLA62" s="763">
        <f>'Detailed Budget'!SLM72</f>
        <v>0</v>
      </c>
      <c r="SLB62" s="763">
        <f>'Detailed Budget'!SLN72</f>
        <v>0</v>
      </c>
      <c r="SLC62" s="763">
        <f>'Detailed Budget'!SLO72</f>
        <v>0</v>
      </c>
      <c r="SLD62" s="763">
        <f>'Detailed Budget'!SLP72</f>
        <v>0</v>
      </c>
      <c r="SLE62" s="763">
        <f>'Detailed Budget'!SLQ72</f>
        <v>0</v>
      </c>
      <c r="SLF62" s="763">
        <f>'Detailed Budget'!SLR72</f>
        <v>0</v>
      </c>
      <c r="SLG62" s="763">
        <f>'Detailed Budget'!SLS72</f>
        <v>0</v>
      </c>
      <c r="SLH62" s="763">
        <f>'Detailed Budget'!SLT72</f>
        <v>0</v>
      </c>
      <c r="SLI62" s="763">
        <f>'Detailed Budget'!SLU72</f>
        <v>0</v>
      </c>
      <c r="SLJ62" s="763">
        <f>'Detailed Budget'!SLV72</f>
        <v>0</v>
      </c>
      <c r="SLK62" s="763">
        <f>'Detailed Budget'!SLW72</f>
        <v>0</v>
      </c>
      <c r="SLL62" s="763">
        <f>'Detailed Budget'!SLX72</f>
        <v>0</v>
      </c>
      <c r="SLM62" s="763">
        <f>'Detailed Budget'!SLY72</f>
        <v>0</v>
      </c>
      <c r="SLN62" s="763">
        <f>'Detailed Budget'!SLZ72</f>
        <v>0</v>
      </c>
      <c r="SLO62" s="763">
        <f>'Detailed Budget'!SMA72</f>
        <v>0</v>
      </c>
      <c r="SLP62" s="763">
        <f>'Detailed Budget'!SMB72</f>
        <v>0</v>
      </c>
      <c r="SLQ62" s="763">
        <f>'Detailed Budget'!SMC72</f>
        <v>0</v>
      </c>
      <c r="SLR62" s="763">
        <f>'Detailed Budget'!SMD72</f>
        <v>0</v>
      </c>
      <c r="SLS62" s="763">
        <f>'Detailed Budget'!SME72</f>
        <v>0</v>
      </c>
      <c r="SLT62" s="763">
        <f>'Detailed Budget'!SMF72</f>
        <v>0</v>
      </c>
      <c r="SLU62" s="763">
        <f>'Detailed Budget'!SMG72</f>
        <v>0</v>
      </c>
      <c r="SLV62" s="763">
        <f>'Detailed Budget'!SMH72</f>
        <v>0</v>
      </c>
      <c r="SLW62" s="763">
        <f>'Detailed Budget'!SMI72</f>
        <v>0</v>
      </c>
      <c r="SLX62" s="763">
        <f>'Detailed Budget'!SMJ72</f>
        <v>0</v>
      </c>
      <c r="SLY62" s="763">
        <f>'Detailed Budget'!SMK72</f>
        <v>0</v>
      </c>
      <c r="SLZ62" s="763">
        <f>'Detailed Budget'!SML72</f>
        <v>0</v>
      </c>
      <c r="SMA62" s="763">
        <f>'Detailed Budget'!SMM72</f>
        <v>0</v>
      </c>
      <c r="SMB62" s="763">
        <f>'Detailed Budget'!SMN72</f>
        <v>0</v>
      </c>
      <c r="SMC62" s="763">
        <f>'Detailed Budget'!SMO72</f>
        <v>0</v>
      </c>
      <c r="SMD62" s="763">
        <f>'Detailed Budget'!SMP72</f>
        <v>0</v>
      </c>
      <c r="SME62" s="763">
        <f>'Detailed Budget'!SMQ72</f>
        <v>0</v>
      </c>
      <c r="SMF62" s="763">
        <f>'Detailed Budget'!SMR72</f>
        <v>0</v>
      </c>
      <c r="SMG62" s="763">
        <f>'Detailed Budget'!SMS72</f>
        <v>0</v>
      </c>
      <c r="SMH62" s="763">
        <f>'Detailed Budget'!SMT72</f>
        <v>0</v>
      </c>
      <c r="SMI62" s="763">
        <f>'Detailed Budget'!SMU72</f>
        <v>0</v>
      </c>
      <c r="SMJ62" s="763">
        <f>'Detailed Budget'!SMV72</f>
        <v>0</v>
      </c>
      <c r="SMK62" s="763">
        <f>'Detailed Budget'!SMW72</f>
        <v>0</v>
      </c>
      <c r="SML62" s="763">
        <f>'Detailed Budget'!SMX72</f>
        <v>0</v>
      </c>
      <c r="SMM62" s="763">
        <f>'Detailed Budget'!SMY72</f>
        <v>0</v>
      </c>
      <c r="SMN62" s="763">
        <f>'Detailed Budget'!SMZ72</f>
        <v>0</v>
      </c>
      <c r="SMO62" s="763">
        <f>'Detailed Budget'!SNA72</f>
        <v>0</v>
      </c>
      <c r="SMP62" s="763">
        <f>'Detailed Budget'!SNB72</f>
        <v>0</v>
      </c>
      <c r="SMQ62" s="763">
        <f>'Detailed Budget'!SNC72</f>
        <v>0</v>
      </c>
      <c r="SMR62" s="763">
        <f>'Detailed Budget'!SND72</f>
        <v>0</v>
      </c>
      <c r="SMS62" s="763">
        <f>'Detailed Budget'!SNE72</f>
        <v>0</v>
      </c>
      <c r="SMT62" s="763">
        <f>'Detailed Budget'!SNF72</f>
        <v>0</v>
      </c>
      <c r="SMU62" s="763">
        <f>'Detailed Budget'!SNG72</f>
        <v>0</v>
      </c>
      <c r="SMV62" s="763">
        <f>'Detailed Budget'!SNH72</f>
        <v>0</v>
      </c>
      <c r="SMW62" s="763">
        <f>'Detailed Budget'!SNI72</f>
        <v>0</v>
      </c>
      <c r="SMX62" s="763">
        <f>'Detailed Budget'!SNJ72</f>
        <v>0</v>
      </c>
      <c r="SMY62" s="763">
        <f>'Detailed Budget'!SNK72</f>
        <v>0</v>
      </c>
      <c r="SMZ62" s="763">
        <f>'Detailed Budget'!SNL72</f>
        <v>0</v>
      </c>
      <c r="SNA62" s="763">
        <f>'Detailed Budget'!SNM72</f>
        <v>0</v>
      </c>
      <c r="SNB62" s="763">
        <f>'Detailed Budget'!SNN72</f>
        <v>0</v>
      </c>
      <c r="SNC62" s="763">
        <f>'Detailed Budget'!SNO72</f>
        <v>0</v>
      </c>
      <c r="SND62" s="763">
        <f>'Detailed Budget'!SNP72</f>
        <v>0</v>
      </c>
      <c r="SNE62" s="763">
        <f>'Detailed Budget'!SNQ72</f>
        <v>0</v>
      </c>
      <c r="SNF62" s="763">
        <f>'Detailed Budget'!SNR72</f>
        <v>0</v>
      </c>
      <c r="SNG62" s="763">
        <f>'Detailed Budget'!SNS72</f>
        <v>0</v>
      </c>
      <c r="SNH62" s="763">
        <f>'Detailed Budget'!SNT72</f>
        <v>0</v>
      </c>
      <c r="SNI62" s="763">
        <f>'Detailed Budget'!SNU72</f>
        <v>0</v>
      </c>
      <c r="SNJ62" s="763">
        <f>'Detailed Budget'!SNV72</f>
        <v>0</v>
      </c>
      <c r="SNK62" s="763">
        <f>'Detailed Budget'!SNW72</f>
        <v>0</v>
      </c>
      <c r="SNL62" s="763">
        <f>'Detailed Budget'!SNX72</f>
        <v>0</v>
      </c>
      <c r="SNM62" s="763">
        <f>'Detailed Budget'!SNY72</f>
        <v>0</v>
      </c>
      <c r="SNN62" s="763">
        <f>'Detailed Budget'!SNZ72</f>
        <v>0</v>
      </c>
      <c r="SNO62" s="763">
        <f>'Detailed Budget'!SOA72</f>
        <v>0</v>
      </c>
      <c r="SNP62" s="763">
        <f>'Detailed Budget'!SOB72</f>
        <v>0</v>
      </c>
      <c r="SNQ62" s="763">
        <f>'Detailed Budget'!SOC72</f>
        <v>0</v>
      </c>
      <c r="SNR62" s="763">
        <f>'Detailed Budget'!SOD72</f>
        <v>0</v>
      </c>
      <c r="SNS62" s="763">
        <f>'Detailed Budget'!SOE72</f>
        <v>0</v>
      </c>
      <c r="SNT62" s="763">
        <f>'Detailed Budget'!SOF72</f>
        <v>0</v>
      </c>
      <c r="SNU62" s="763">
        <f>'Detailed Budget'!SOG72</f>
        <v>0</v>
      </c>
      <c r="SNV62" s="763">
        <f>'Detailed Budget'!SOH72</f>
        <v>0</v>
      </c>
      <c r="SNW62" s="763">
        <f>'Detailed Budget'!SOI72</f>
        <v>0</v>
      </c>
      <c r="SNX62" s="763">
        <f>'Detailed Budget'!SOJ72</f>
        <v>0</v>
      </c>
      <c r="SNY62" s="763">
        <f>'Detailed Budget'!SOK72</f>
        <v>0</v>
      </c>
      <c r="SNZ62" s="763">
        <f>'Detailed Budget'!SOL72</f>
        <v>0</v>
      </c>
      <c r="SOA62" s="763">
        <f>'Detailed Budget'!SOM72</f>
        <v>0</v>
      </c>
      <c r="SOB62" s="763">
        <f>'Detailed Budget'!SON72</f>
        <v>0</v>
      </c>
      <c r="SOC62" s="763">
        <f>'Detailed Budget'!SOO72</f>
        <v>0</v>
      </c>
      <c r="SOD62" s="763">
        <f>'Detailed Budget'!SOP72</f>
        <v>0</v>
      </c>
      <c r="SOE62" s="763">
        <f>'Detailed Budget'!SOQ72</f>
        <v>0</v>
      </c>
      <c r="SOF62" s="763">
        <f>'Detailed Budget'!SOR72</f>
        <v>0</v>
      </c>
      <c r="SOG62" s="763">
        <f>'Detailed Budget'!SOS72</f>
        <v>0</v>
      </c>
      <c r="SOH62" s="763">
        <f>'Detailed Budget'!SOT72</f>
        <v>0</v>
      </c>
      <c r="SOI62" s="763">
        <f>'Detailed Budget'!SOU72</f>
        <v>0</v>
      </c>
      <c r="SOJ62" s="763">
        <f>'Detailed Budget'!SOV72</f>
        <v>0</v>
      </c>
      <c r="SOK62" s="763">
        <f>'Detailed Budget'!SOW72</f>
        <v>0</v>
      </c>
      <c r="SOL62" s="763">
        <f>'Detailed Budget'!SOX72</f>
        <v>0</v>
      </c>
      <c r="SOM62" s="763">
        <f>'Detailed Budget'!SOY72</f>
        <v>0</v>
      </c>
      <c r="SON62" s="763">
        <f>'Detailed Budget'!SOZ72</f>
        <v>0</v>
      </c>
      <c r="SOO62" s="763">
        <f>'Detailed Budget'!SPA72</f>
        <v>0</v>
      </c>
      <c r="SOP62" s="763">
        <f>'Detailed Budget'!SPB72</f>
        <v>0</v>
      </c>
      <c r="SOQ62" s="763">
        <f>'Detailed Budget'!SPC72</f>
        <v>0</v>
      </c>
      <c r="SOR62" s="763">
        <f>'Detailed Budget'!SPD72</f>
        <v>0</v>
      </c>
      <c r="SOS62" s="763">
        <f>'Detailed Budget'!SPE72</f>
        <v>0</v>
      </c>
      <c r="SOT62" s="763">
        <f>'Detailed Budget'!SPF72</f>
        <v>0</v>
      </c>
      <c r="SOU62" s="763">
        <f>'Detailed Budget'!SPG72</f>
        <v>0</v>
      </c>
      <c r="SOV62" s="763">
        <f>'Detailed Budget'!SPH72</f>
        <v>0</v>
      </c>
      <c r="SOW62" s="763">
        <f>'Detailed Budget'!SPI72</f>
        <v>0</v>
      </c>
      <c r="SOX62" s="763">
        <f>'Detailed Budget'!SPJ72</f>
        <v>0</v>
      </c>
      <c r="SOY62" s="763">
        <f>'Detailed Budget'!SPK72</f>
        <v>0</v>
      </c>
      <c r="SOZ62" s="763">
        <f>'Detailed Budget'!SPL72</f>
        <v>0</v>
      </c>
      <c r="SPA62" s="763">
        <f>'Detailed Budget'!SPM72</f>
        <v>0</v>
      </c>
      <c r="SPB62" s="763">
        <f>'Detailed Budget'!SPN72</f>
        <v>0</v>
      </c>
      <c r="SPC62" s="763">
        <f>'Detailed Budget'!SPO72</f>
        <v>0</v>
      </c>
      <c r="SPD62" s="763">
        <f>'Detailed Budget'!SPP72</f>
        <v>0</v>
      </c>
      <c r="SPE62" s="763">
        <f>'Detailed Budget'!SPQ72</f>
        <v>0</v>
      </c>
      <c r="SPF62" s="763">
        <f>'Detailed Budget'!SPR72</f>
        <v>0</v>
      </c>
      <c r="SPG62" s="763">
        <f>'Detailed Budget'!SPS72</f>
        <v>0</v>
      </c>
      <c r="SPH62" s="763">
        <f>'Detailed Budget'!SPT72</f>
        <v>0</v>
      </c>
      <c r="SPI62" s="763">
        <f>'Detailed Budget'!SPU72</f>
        <v>0</v>
      </c>
      <c r="SPJ62" s="763">
        <f>'Detailed Budget'!SPV72</f>
        <v>0</v>
      </c>
      <c r="SPK62" s="763">
        <f>'Detailed Budget'!SPW72</f>
        <v>0</v>
      </c>
      <c r="SPL62" s="763">
        <f>'Detailed Budget'!SPX72</f>
        <v>0</v>
      </c>
      <c r="SPM62" s="763">
        <f>'Detailed Budget'!SPY72</f>
        <v>0</v>
      </c>
      <c r="SPN62" s="763">
        <f>'Detailed Budget'!SPZ72</f>
        <v>0</v>
      </c>
      <c r="SPO62" s="763">
        <f>'Detailed Budget'!SQA72</f>
        <v>0</v>
      </c>
      <c r="SPP62" s="763">
        <f>'Detailed Budget'!SQB72</f>
        <v>0</v>
      </c>
      <c r="SPQ62" s="763">
        <f>'Detailed Budget'!SQC72</f>
        <v>0</v>
      </c>
      <c r="SPR62" s="763">
        <f>'Detailed Budget'!SQD72</f>
        <v>0</v>
      </c>
      <c r="SPS62" s="763">
        <f>'Detailed Budget'!SQE72</f>
        <v>0</v>
      </c>
      <c r="SPT62" s="763">
        <f>'Detailed Budget'!SQF72</f>
        <v>0</v>
      </c>
      <c r="SPU62" s="763">
        <f>'Detailed Budget'!SQG72</f>
        <v>0</v>
      </c>
      <c r="SPV62" s="763">
        <f>'Detailed Budget'!SQH72</f>
        <v>0</v>
      </c>
      <c r="SPW62" s="763">
        <f>'Detailed Budget'!SQI72</f>
        <v>0</v>
      </c>
      <c r="SPX62" s="763">
        <f>'Detailed Budget'!SQJ72</f>
        <v>0</v>
      </c>
      <c r="SPY62" s="763">
        <f>'Detailed Budget'!SQK72</f>
        <v>0</v>
      </c>
      <c r="SPZ62" s="763">
        <f>'Detailed Budget'!SQL72</f>
        <v>0</v>
      </c>
      <c r="SQA62" s="763">
        <f>'Detailed Budget'!SQM72</f>
        <v>0</v>
      </c>
      <c r="SQB62" s="763">
        <f>'Detailed Budget'!SQN72</f>
        <v>0</v>
      </c>
      <c r="SQC62" s="763">
        <f>'Detailed Budget'!SQO72</f>
        <v>0</v>
      </c>
      <c r="SQD62" s="763">
        <f>'Detailed Budget'!SQP72</f>
        <v>0</v>
      </c>
      <c r="SQE62" s="763">
        <f>'Detailed Budget'!SQQ72</f>
        <v>0</v>
      </c>
      <c r="SQF62" s="763">
        <f>'Detailed Budget'!SQR72</f>
        <v>0</v>
      </c>
      <c r="SQG62" s="763">
        <f>'Detailed Budget'!SQS72</f>
        <v>0</v>
      </c>
      <c r="SQH62" s="763">
        <f>'Detailed Budget'!SQT72</f>
        <v>0</v>
      </c>
      <c r="SQI62" s="763">
        <f>'Detailed Budget'!SQU72</f>
        <v>0</v>
      </c>
      <c r="SQJ62" s="763">
        <f>'Detailed Budget'!SQV72</f>
        <v>0</v>
      </c>
      <c r="SQK62" s="763">
        <f>'Detailed Budget'!SQW72</f>
        <v>0</v>
      </c>
      <c r="SQL62" s="763">
        <f>'Detailed Budget'!SQX72</f>
        <v>0</v>
      </c>
      <c r="SQM62" s="763">
        <f>'Detailed Budget'!SQY72</f>
        <v>0</v>
      </c>
      <c r="SQN62" s="763">
        <f>'Detailed Budget'!SQZ72</f>
        <v>0</v>
      </c>
      <c r="SQO62" s="763">
        <f>'Detailed Budget'!SRA72</f>
        <v>0</v>
      </c>
      <c r="SQP62" s="763">
        <f>'Detailed Budget'!SRB72</f>
        <v>0</v>
      </c>
      <c r="SQQ62" s="763">
        <f>'Detailed Budget'!SRC72</f>
        <v>0</v>
      </c>
      <c r="SQR62" s="763">
        <f>'Detailed Budget'!SRD72</f>
        <v>0</v>
      </c>
      <c r="SQS62" s="763">
        <f>'Detailed Budget'!SRE72</f>
        <v>0</v>
      </c>
      <c r="SQT62" s="763">
        <f>'Detailed Budget'!SRF72</f>
        <v>0</v>
      </c>
      <c r="SQU62" s="763">
        <f>'Detailed Budget'!SRG72</f>
        <v>0</v>
      </c>
      <c r="SQV62" s="763">
        <f>'Detailed Budget'!SRH72</f>
        <v>0</v>
      </c>
      <c r="SQW62" s="763">
        <f>'Detailed Budget'!SRI72</f>
        <v>0</v>
      </c>
      <c r="SQX62" s="763">
        <f>'Detailed Budget'!SRJ72</f>
        <v>0</v>
      </c>
      <c r="SQY62" s="763">
        <f>'Detailed Budget'!SRK72</f>
        <v>0</v>
      </c>
      <c r="SQZ62" s="763">
        <f>'Detailed Budget'!SRL72</f>
        <v>0</v>
      </c>
      <c r="SRA62" s="763">
        <f>'Detailed Budget'!SRM72</f>
        <v>0</v>
      </c>
      <c r="SRB62" s="763">
        <f>'Detailed Budget'!SRN72</f>
        <v>0</v>
      </c>
      <c r="SRC62" s="763">
        <f>'Detailed Budget'!SRO72</f>
        <v>0</v>
      </c>
      <c r="SRD62" s="763">
        <f>'Detailed Budget'!SRP72</f>
        <v>0</v>
      </c>
      <c r="SRE62" s="763">
        <f>'Detailed Budget'!SRQ72</f>
        <v>0</v>
      </c>
      <c r="SRF62" s="763">
        <f>'Detailed Budget'!SRR72</f>
        <v>0</v>
      </c>
      <c r="SRG62" s="763">
        <f>'Detailed Budget'!SRS72</f>
        <v>0</v>
      </c>
      <c r="SRH62" s="763">
        <f>'Detailed Budget'!SRT72</f>
        <v>0</v>
      </c>
      <c r="SRI62" s="763">
        <f>'Detailed Budget'!SRU72</f>
        <v>0</v>
      </c>
      <c r="SRJ62" s="763">
        <f>'Detailed Budget'!SRV72</f>
        <v>0</v>
      </c>
      <c r="SRK62" s="763">
        <f>'Detailed Budget'!SRW72</f>
        <v>0</v>
      </c>
      <c r="SRL62" s="763">
        <f>'Detailed Budget'!SRX72</f>
        <v>0</v>
      </c>
      <c r="SRM62" s="763">
        <f>'Detailed Budget'!SRY72</f>
        <v>0</v>
      </c>
      <c r="SRN62" s="763">
        <f>'Detailed Budget'!SRZ72</f>
        <v>0</v>
      </c>
      <c r="SRO62" s="763">
        <f>'Detailed Budget'!SSA72</f>
        <v>0</v>
      </c>
      <c r="SRP62" s="763">
        <f>'Detailed Budget'!SSB72</f>
        <v>0</v>
      </c>
      <c r="SRQ62" s="763">
        <f>'Detailed Budget'!SSC72</f>
        <v>0</v>
      </c>
      <c r="SRR62" s="763">
        <f>'Detailed Budget'!SSD72</f>
        <v>0</v>
      </c>
      <c r="SRS62" s="763">
        <f>'Detailed Budget'!SSE72</f>
        <v>0</v>
      </c>
      <c r="SRT62" s="763">
        <f>'Detailed Budget'!SSF72</f>
        <v>0</v>
      </c>
      <c r="SRU62" s="763">
        <f>'Detailed Budget'!SSG72</f>
        <v>0</v>
      </c>
      <c r="SRV62" s="763">
        <f>'Detailed Budget'!SSH72</f>
        <v>0</v>
      </c>
      <c r="SRW62" s="763">
        <f>'Detailed Budget'!SSI72</f>
        <v>0</v>
      </c>
      <c r="SRX62" s="763">
        <f>'Detailed Budget'!SSJ72</f>
        <v>0</v>
      </c>
      <c r="SRY62" s="763">
        <f>'Detailed Budget'!SSK72</f>
        <v>0</v>
      </c>
      <c r="SRZ62" s="763">
        <f>'Detailed Budget'!SSL72</f>
        <v>0</v>
      </c>
      <c r="SSA62" s="763">
        <f>'Detailed Budget'!SSM72</f>
        <v>0</v>
      </c>
      <c r="SSB62" s="763">
        <f>'Detailed Budget'!SSN72</f>
        <v>0</v>
      </c>
      <c r="SSC62" s="763">
        <f>'Detailed Budget'!SSO72</f>
        <v>0</v>
      </c>
      <c r="SSD62" s="763">
        <f>'Detailed Budget'!SSP72</f>
        <v>0</v>
      </c>
      <c r="SSE62" s="763">
        <f>'Detailed Budget'!SSQ72</f>
        <v>0</v>
      </c>
      <c r="SSF62" s="763">
        <f>'Detailed Budget'!SSR72</f>
        <v>0</v>
      </c>
      <c r="SSG62" s="763">
        <f>'Detailed Budget'!SSS72</f>
        <v>0</v>
      </c>
      <c r="SSH62" s="763">
        <f>'Detailed Budget'!SST72</f>
        <v>0</v>
      </c>
      <c r="SSI62" s="763">
        <f>'Detailed Budget'!SSU72</f>
        <v>0</v>
      </c>
      <c r="SSJ62" s="763">
        <f>'Detailed Budget'!SSV72</f>
        <v>0</v>
      </c>
      <c r="SSK62" s="763">
        <f>'Detailed Budget'!SSW72</f>
        <v>0</v>
      </c>
      <c r="SSL62" s="763">
        <f>'Detailed Budget'!SSX72</f>
        <v>0</v>
      </c>
      <c r="SSM62" s="763">
        <f>'Detailed Budget'!SSY72</f>
        <v>0</v>
      </c>
      <c r="SSN62" s="763">
        <f>'Detailed Budget'!SSZ72</f>
        <v>0</v>
      </c>
      <c r="SSO62" s="763">
        <f>'Detailed Budget'!STA72</f>
        <v>0</v>
      </c>
      <c r="SSP62" s="763">
        <f>'Detailed Budget'!STB72</f>
        <v>0</v>
      </c>
      <c r="SSQ62" s="763">
        <f>'Detailed Budget'!STC72</f>
        <v>0</v>
      </c>
      <c r="SSR62" s="763">
        <f>'Detailed Budget'!STD72</f>
        <v>0</v>
      </c>
      <c r="SSS62" s="763">
        <f>'Detailed Budget'!STE72</f>
        <v>0</v>
      </c>
      <c r="SST62" s="763">
        <f>'Detailed Budget'!STF72</f>
        <v>0</v>
      </c>
      <c r="SSU62" s="763">
        <f>'Detailed Budget'!STG72</f>
        <v>0</v>
      </c>
      <c r="SSV62" s="763">
        <f>'Detailed Budget'!STH72</f>
        <v>0</v>
      </c>
      <c r="SSW62" s="763">
        <f>'Detailed Budget'!STI72</f>
        <v>0</v>
      </c>
      <c r="SSX62" s="763">
        <f>'Detailed Budget'!STJ72</f>
        <v>0</v>
      </c>
      <c r="SSY62" s="763">
        <f>'Detailed Budget'!STK72</f>
        <v>0</v>
      </c>
      <c r="SSZ62" s="763">
        <f>'Detailed Budget'!STL72</f>
        <v>0</v>
      </c>
      <c r="STA62" s="763">
        <f>'Detailed Budget'!STM72</f>
        <v>0</v>
      </c>
      <c r="STB62" s="763">
        <f>'Detailed Budget'!STN72</f>
        <v>0</v>
      </c>
      <c r="STC62" s="763">
        <f>'Detailed Budget'!STO72</f>
        <v>0</v>
      </c>
      <c r="STD62" s="763">
        <f>'Detailed Budget'!STP72</f>
        <v>0</v>
      </c>
      <c r="STE62" s="763">
        <f>'Detailed Budget'!STQ72</f>
        <v>0</v>
      </c>
      <c r="STF62" s="763">
        <f>'Detailed Budget'!STR72</f>
        <v>0</v>
      </c>
      <c r="STG62" s="763">
        <f>'Detailed Budget'!STS72</f>
        <v>0</v>
      </c>
      <c r="STH62" s="763">
        <f>'Detailed Budget'!STT72</f>
        <v>0</v>
      </c>
      <c r="STI62" s="763">
        <f>'Detailed Budget'!STU72</f>
        <v>0</v>
      </c>
      <c r="STJ62" s="763">
        <f>'Detailed Budget'!STV72</f>
        <v>0</v>
      </c>
      <c r="STK62" s="763">
        <f>'Detailed Budget'!STW72</f>
        <v>0</v>
      </c>
      <c r="STL62" s="763">
        <f>'Detailed Budget'!STX72</f>
        <v>0</v>
      </c>
      <c r="STM62" s="763">
        <f>'Detailed Budget'!STY72</f>
        <v>0</v>
      </c>
      <c r="STN62" s="763">
        <f>'Detailed Budget'!STZ72</f>
        <v>0</v>
      </c>
      <c r="STO62" s="763">
        <f>'Detailed Budget'!SUA72</f>
        <v>0</v>
      </c>
      <c r="STP62" s="763">
        <f>'Detailed Budget'!SUB72</f>
        <v>0</v>
      </c>
      <c r="STQ62" s="763">
        <f>'Detailed Budget'!SUC72</f>
        <v>0</v>
      </c>
      <c r="STR62" s="763">
        <f>'Detailed Budget'!SUD72</f>
        <v>0</v>
      </c>
      <c r="STS62" s="763">
        <f>'Detailed Budget'!SUE72</f>
        <v>0</v>
      </c>
      <c r="STT62" s="763">
        <f>'Detailed Budget'!SUF72</f>
        <v>0</v>
      </c>
      <c r="STU62" s="763">
        <f>'Detailed Budget'!SUG72</f>
        <v>0</v>
      </c>
      <c r="STV62" s="763">
        <f>'Detailed Budget'!SUH72</f>
        <v>0</v>
      </c>
      <c r="STW62" s="763">
        <f>'Detailed Budget'!SUI72</f>
        <v>0</v>
      </c>
      <c r="STX62" s="763">
        <f>'Detailed Budget'!SUJ72</f>
        <v>0</v>
      </c>
      <c r="STY62" s="763">
        <f>'Detailed Budget'!SUK72</f>
        <v>0</v>
      </c>
      <c r="STZ62" s="763">
        <f>'Detailed Budget'!SUL72</f>
        <v>0</v>
      </c>
      <c r="SUA62" s="763">
        <f>'Detailed Budget'!SUM72</f>
        <v>0</v>
      </c>
      <c r="SUB62" s="763">
        <f>'Detailed Budget'!SUN72</f>
        <v>0</v>
      </c>
      <c r="SUC62" s="763">
        <f>'Detailed Budget'!SUO72</f>
        <v>0</v>
      </c>
      <c r="SUD62" s="763">
        <f>'Detailed Budget'!SUP72</f>
        <v>0</v>
      </c>
      <c r="SUE62" s="763">
        <f>'Detailed Budget'!SUQ72</f>
        <v>0</v>
      </c>
      <c r="SUF62" s="763">
        <f>'Detailed Budget'!SUR72</f>
        <v>0</v>
      </c>
      <c r="SUG62" s="763">
        <f>'Detailed Budget'!SUS72</f>
        <v>0</v>
      </c>
      <c r="SUH62" s="763">
        <f>'Detailed Budget'!SUT72</f>
        <v>0</v>
      </c>
      <c r="SUI62" s="763">
        <f>'Detailed Budget'!SUU72</f>
        <v>0</v>
      </c>
      <c r="SUJ62" s="763">
        <f>'Detailed Budget'!SUV72</f>
        <v>0</v>
      </c>
      <c r="SUK62" s="763">
        <f>'Detailed Budget'!SUW72</f>
        <v>0</v>
      </c>
      <c r="SUL62" s="763">
        <f>'Detailed Budget'!SUX72</f>
        <v>0</v>
      </c>
      <c r="SUM62" s="763">
        <f>'Detailed Budget'!SUY72</f>
        <v>0</v>
      </c>
      <c r="SUN62" s="763">
        <f>'Detailed Budget'!SUZ72</f>
        <v>0</v>
      </c>
      <c r="SUO62" s="763">
        <f>'Detailed Budget'!SVA72</f>
        <v>0</v>
      </c>
      <c r="SUP62" s="763">
        <f>'Detailed Budget'!SVB72</f>
        <v>0</v>
      </c>
      <c r="SUQ62" s="763">
        <f>'Detailed Budget'!SVC72</f>
        <v>0</v>
      </c>
      <c r="SUR62" s="763">
        <f>'Detailed Budget'!SVD72</f>
        <v>0</v>
      </c>
      <c r="SUS62" s="763">
        <f>'Detailed Budget'!SVE72</f>
        <v>0</v>
      </c>
      <c r="SUT62" s="763">
        <f>'Detailed Budget'!SVF72</f>
        <v>0</v>
      </c>
      <c r="SUU62" s="763">
        <f>'Detailed Budget'!SVG72</f>
        <v>0</v>
      </c>
      <c r="SUV62" s="763">
        <f>'Detailed Budget'!SVH72</f>
        <v>0</v>
      </c>
      <c r="SUW62" s="763">
        <f>'Detailed Budget'!SVI72</f>
        <v>0</v>
      </c>
      <c r="SUX62" s="763">
        <f>'Detailed Budget'!SVJ72</f>
        <v>0</v>
      </c>
      <c r="SUY62" s="763">
        <f>'Detailed Budget'!SVK72</f>
        <v>0</v>
      </c>
      <c r="SUZ62" s="763">
        <f>'Detailed Budget'!SVL72</f>
        <v>0</v>
      </c>
      <c r="SVA62" s="763">
        <f>'Detailed Budget'!SVM72</f>
        <v>0</v>
      </c>
      <c r="SVB62" s="763">
        <f>'Detailed Budget'!SVN72</f>
        <v>0</v>
      </c>
      <c r="SVC62" s="763">
        <f>'Detailed Budget'!SVO72</f>
        <v>0</v>
      </c>
      <c r="SVD62" s="763">
        <f>'Detailed Budget'!SVP72</f>
        <v>0</v>
      </c>
      <c r="SVE62" s="763">
        <f>'Detailed Budget'!SVQ72</f>
        <v>0</v>
      </c>
      <c r="SVF62" s="763">
        <f>'Detailed Budget'!SVR72</f>
        <v>0</v>
      </c>
      <c r="SVG62" s="763">
        <f>'Detailed Budget'!SVS72</f>
        <v>0</v>
      </c>
      <c r="SVH62" s="763">
        <f>'Detailed Budget'!SVT72</f>
        <v>0</v>
      </c>
      <c r="SVI62" s="763">
        <f>'Detailed Budget'!SVU72</f>
        <v>0</v>
      </c>
      <c r="SVJ62" s="763">
        <f>'Detailed Budget'!SVV72</f>
        <v>0</v>
      </c>
      <c r="SVK62" s="763">
        <f>'Detailed Budget'!SVW72</f>
        <v>0</v>
      </c>
      <c r="SVL62" s="763">
        <f>'Detailed Budget'!SVX72</f>
        <v>0</v>
      </c>
      <c r="SVM62" s="763">
        <f>'Detailed Budget'!SVY72</f>
        <v>0</v>
      </c>
      <c r="SVN62" s="763">
        <f>'Detailed Budget'!SVZ72</f>
        <v>0</v>
      </c>
      <c r="SVO62" s="763">
        <f>'Detailed Budget'!SWA72</f>
        <v>0</v>
      </c>
      <c r="SVP62" s="763">
        <f>'Detailed Budget'!SWB72</f>
        <v>0</v>
      </c>
      <c r="SVQ62" s="763">
        <f>'Detailed Budget'!SWC72</f>
        <v>0</v>
      </c>
      <c r="SVR62" s="763">
        <f>'Detailed Budget'!SWD72</f>
        <v>0</v>
      </c>
      <c r="SVS62" s="763">
        <f>'Detailed Budget'!SWE72</f>
        <v>0</v>
      </c>
      <c r="SVT62" s="763">
        <f>'Detailed Budget'!SWF72</f>
        <v>0</v>
      </c>
      <c r="SVU62" s="763">
        <f>'Detailed Budget'!SWG72</f>
        <v>0</v>
      </c>
      <c r="SVV62" s="763">
        <f>'Detailed Budget'!SWH72</f>
        <v>0</v>
      </c>
      <c r="SVW62" s="763">
        <f>'Detailed Budget'!SWI72</f>
        <v>0</v>
      </c>
      <c r="SVX62" s="763">
        <f>'Detailed Budget'!SWJ72</f>
        <v>0</v>
      </c>
      <c r="SVY62" s="763">
        <f>'Detailed Budget'!SWK72</f>
        <v>0</v>
      </c>
      <c r="SVZ62" s="763">
        <f>'Detailed Budget'!SWL72</f>
        <v>0</v>
      </c>
      <c r="SWA62" s="763">
        <f>'Detailed Budget'!SWM72</f>
        <v>0</v>
      </c>
      <c r="SWB62" s="763">
        <f>'Detailed Budget'!SWN72</f>
        <v>0</v>
      </c>
      <c r="SWC62" s="763">
        <f>'Detailed Budget'!SWO72</f>
        <v>0</v>
      </c>
      <c r="SWD62" s="763">
        <f>'Detailed Budget'!SWP72</f>
        <v>0</v>
      </c>
      <c r="SWE62" s="763">
        <f>'Detailed Budget'!SWQ72</f>
        <v>0</v>
      </c>
      <c r="SWF62" s="763">
        <f>'Detailed Budget'!SWR72</f>
        <v>0</v>
      </c>
      <c r="SWG62" s="763">
        <f>'Detailed Budget'!SWS72</f>
        <v>0</v>
      </c>
      <c r="SWH62" s="763">
        <f>'Detailed Budget'!SWT72</f>
        <v>0</v>
      </c>
      <c r="SWI62" s="763">
        <f>'Detailed Budget'!SWU72</f>
        <v>0</v>
      </c>
      <c r="SWJ62" s="763">
        <f>'Detailed Budget'!SWV72</f>
        <v>0</v>
      </c>
      <c r="SWK62" s="763">
        <f>'Detailed Budget'!SWW72</f>
        <v>0</v>
      </c>
      <c r="SWL62" s="763">
        <f>'Detailed Budget'!SWX72</f>
        <v>0</v>
      </c>
      <c r="SWM62" s="763">
        <f>'Detailed Budget'!SWY72</f>
        <v>0</v>
      </c>
      <c r="SWN62" s="763">
        <f>'Detailed Budget'!SWZ72</f>
        <v>0</v>
      </c>
      <c r="SWO62" s="763">
        <f>'Detailed Budget'!SXA72</f>
        <v>0</v>
      </c>
      <c r="SWP62" s="763">
        <f>'Detailed Budget'!SXB72</f>
        <v>0</v>
      </c>
      <c r="SWQ62" s="763">
        <f>'Detailed Budget'!SXC72</f>
        <v>0</v>
      </c>
      <c r="SWR62" s="763">
        <f>'Detailed Budget'!SXD72</f>
        <v>0</v>
      </c>
      <c r="SWS62" s="763">
        <f>'Detailed Budget'!SXE72</f>
        <v>0</v>
      </c>
      <c r="SWT62" s="763">
        <f>'Detailed Budget'!SXF72</f>
        <v>0</v>
      </c>
      <c r="SWU62" s="763">
        <f>'Detailed Budget'!SXG72</f>
        <v>0</v>
      </c>
      <c r="SWV62" s="763">
        <f>'Detailed Budget'!SXH72</f>
        <v>0</v>
      </c>
      <c r="SWW62" s="763">
        <f>'Detailed Budget'!SXI72</f>
        <v>0</v>
      </c>
      <c r="SWX62" s="763">
        <f>'Detailed Budget'!SXJ72</f>
        <v>0</v>
      </c>
      <c r="SWY62" s="763">
        <f>'Detailed Budget'!SXK72</f>
        <v>0</v>
      </c>
      <c r="SWZ62" s="763">
        <f>'Detailed Budget'!SXL72</f>
        <v>0</v>
      </c>
      <c r="SXA62" s="763">
        <f>'Detailed Budget'!SXM72</f>
        <v>0</v>
      </c>
      <c r="SXB62" s="763">
        <f>'Detailed Budget'!SXN72</f>
        <v>0</v>
      </c>
      <c r="SXC62" s="763">
        <f>'Detailed Budget'!SXO72</f>
        <v>0</v>
      </c>
      <c r="SXD62" s="763">
        <f>'Detailed Budget'!SXP72</f>
        <v>0</v>
      </c>
      <c r="SXE62" s="763">
        <f>'Detailed Budget'!SXQ72</f>
        <v>0</v>
      </c>
      <c r="SXF62" s="763">
        <f>'Detailed Budget'!SXR72</f>
        <v>0</v>
      </c>
      <c r="SXG62" s="763">
        <f>'Detailed Budget'!SXS72</f>
        <v>0</v>
      </c>
      <c r="SXH62" s="763">
        <f>'Detailed Budget'!SXT72</f>
        <v>0</v>
      </c>
      <c r="SXI62" s="763">
        <f>'Detailed Budget'!SXU72</f>
        <v>0</v>
      </c>
      <c r="SXJ62" s="763">
        <f>'Detailed Budget'!SXV72</f>
        <v>0</v>
      </c>
      <c r="SXK62" s="763">
        <f>'Detailed Budget'!SXW72</f>
        <v>0</v>
      </c>
      <c r="SXL62" s="763">
        <f>'Detailed Budget'!SXX72</f>
        <v>0</v>
      </c>
      <c r="SXM62" s="763">
        <f>'Detailed Budget'!SXY72</f>
        <v>0</v>
      </c>
      <c r="SXN62" s="763">
        <f>'Detailed Budget'!SXZ72</f>
        <v>0</v>
      </c>
      <c r="SXO62" s="763">
        <f>'Detailed Budget'!SYA72</f>
        <v>0</v>
      </c>
      <c r="SXP62" s="763">
        <f>'Detailed Budget'!SYB72</f>
        <v>0</v>
      </c>
      <c r="SXQ62" s="763">
        <f>'Detailed Budget'!SYC72</f>
        <v>0</v>
      </c>
      <c r="SXR62" s="763">
        <f>'Detailed Budget'!SYD72</f>
        <v>0</v>
      </c>
      <c r="SXS62" s="763">
        <f>'Detailed Budget'!SYE72</f>
        <v>0</v>
      </c>
      <c r="SXT62" s="763">
        <f>'Detailed Budget'!SYF72</f>
        <v>0</v>
      </c>
      <c r="SXU62" s="763">
        <f>'Detailed Budget'!SYG72</f>
        <v>0</v>
      </c>
      <c r="SXV62" s="763">
        <f>'Detailed Budget'!SYH72</f>
        <v>0</v>
      </c>
      <c r="SXW62" s="763">
        <f>'Detailed Budget'!SYI72</f>
        <v>0</v>
      </c>
      <c r="SXX62" s="763">
        <f>'Detailed Budget'!SYJ72</f>
        <v>0</v>
      </c>
      <c r="SXY62" s="763">
        <f>'Detailed Budget'!SYK72</f>
        <v>0</v>
      </c>
      <c r="SXZ62" s="763">
        <f>'Detailed Budget'!SYL72</f>
        <v>0</v>
      </c>
      <c r="SYA62" s="763">
        <f>'Detailed Budget'!SYM72</f>
        <v>0</v>
      </c>
      <c r="SYB62" s="763">
        <f>'Detailed Budget'!SYN72</f>
        <v>0</v>
      </c>
      <c r="SYC62" s="763">
        <f>'Detailed Budget'!SYO72</f>
        <v>0</v>
      </c>
      <c r="SYD62" s="763">
        <f>'Detailed Budget'!SYP72</f>
        <v>0</v>
      </c>
      <c r="SYE62" s="763">
        <f>'Detailed Budget'!SYQ72</f>
        <v>0</v>
      </c>
      <c r="SYF62" s="763">
        <f>'Detailed Budget'!SYR72</f>
        <v>0</v>
      </c>
      <c r="SYG62" s="763">
        <f>'Detailed Budget'!SYS72</f>
        <v>0</v>
      </c>
      <c r="SYH62" s="763">
        <f>'Detailed Budget'!SYT72</f>
        <v>0</v>
      </c>
      <c r="SYI62" s="763">
        <f>'Detailed Budget'!SYU72</f>
        <v>0</v>
      </c>
      <c r="SYJ62" s="763">
        <f>'Detailed Budget'!SYV72</f>
        <v>0</v>
      </c>
      <c r="SYK62" s="763">
        <f>'Detailed Budget'!SYW72</f>
        <v>0</v>
      </c>
      <c r="SYL62" s="763">
        <f>'Detailed Budget'!SYX72</f>
        <v>0</v>
      </c>
      <c r="SYM62" s="763">
        <f>'Detailed Budget'!SYY72</f>
        <v>0</v>
      </c>
      <c r="SYN62" s="763">
        <f>'Detailed Budget'!SYZ72</f>
        <v>0</v>
      </c>
      <c r="SYO62" s="763">
        <f>'Detailed Budget'!SZA72</f>
        <v>0</v>
      </c>
      <c r="SYP62" s="763">
        <f>'Detailed Budget'!SZB72</f>
        <v>0</v>
      </c>
      <c r="SYQ62" s="763">
        <f>'Detailed Budget'!SZC72</f>
        <v>0</v>
      </c>
      <c r="SYR62" s="763">
        <f>'Detailed Budget'!SZD72</f>
        <v>0</v>
      </c>
      <c r="SYS62" s="763">
        <f>'Detailed Budget'!SZE72</f>
        <v>0</v>
      </c>
      <c r="SYT62" s="763">
        <f>'Detailed Budget'!SZF72</f>
        <v>0</v>
      </c>
      <c r="SYU62" s="763">
        <f>'Detailed Budget'!SZG72</f>
        <v>0</v>
      </c>
      <c r="SYV62" s="763">
        <f>'Detailed Budget'!SZH72</f>
        <v>0</v>
      </c>
      <c r="SYW62" s="763">
        <f>'Detailed Budget'!SZI72</f>
        <v>0</v>
      </c>
      <c r="SYX62" s="763">
        <f>'Detailed Budget'!SZJ72</f>
        <v>0</v>
      </c>
      <c r="SYY62" s="763">
        <f>'Detailed Budget'!SZK72</f>
        <v>0</v>
      </c>
      <c r="SYZ62" s="763">
        <f>'Detailed Budget'!SZL72</f>
        <v>0</v>
      </c>
      <c r="SZA62" s="763">
        <f>'Detailed Budget'!SZM72</f>
        <v>0</v>
      </c>
      <c r="SZB62" s="763">
        <f>'Detailed Budget'!SZN72</f>
        <v>0</v>
      </c>
      <c r="SZC62" s="763">
        <f>'Detailed Budget'!SZO72</f>
        <v>0</v>
      </c>
      <c r="SZD62" s="763">
        <f>'Detailed Budget'!SZP72</f>
        <v>0</v>
      </c>
      <c r="SZE62" s="763">
        <f>'Detailed Budget'!SZQ72</f>
        <v>0</v>
      </c>
      <c r="SZF62" s="763">
        <f>'Detailed Budget'!SZR72</f>
        <v>0</v>
      </c>
      <c r="SZG62" s="763">
        <f>'Detailed Budget'!SZS72</f>
        <v>0</v>
      </c>
      <c r="SZH62" s="763">
        <f>'Detailed Budget'!SZT72</f>
        <v>0</v>
      </c>
      <c r="SZI62" s="763">
        <f>'Detailed Budget'!SZU72</f>
        <v>0</v>
      </c>
      <c r="SZJ62" s="763">
        <f>'Detailed Budget'!SZV72</f>
        <v>0</v>
      </c>
      <c r="SZK62" s="763">
        <f>'Detailed Budget'!SZW72</f>
        <v>0</v>
      </c>
      <c r="SZL62" s="763">
        <f>'Detailed Budget'!SZX72</f>
        <v>0</v>
      </c>
      <c r="SZM62" s="763">
        <f>'Detailed Budget'!SZY72</f>
        <v>0</v>
      </c>
      <c r="SZN62" s="763">
        <f>'Detailed Budget'!SZZ72</f>
        <v>0</v>
      </c>
      <c r="SZO62" s="763">
        <f>'Detailed Budget'!TAA72</f>
        <v>0</v>
      </c>
      <c r="SZP62" s="763">
        <f>'Detailed Budget'!TAB72</f>
        <v>0</v>
      </c>
      <c r="SZQ62" s="763">
        <f>'Detailed Budget'!TAC72</f>
        <v>0</v>
      </c>
      <c r="SZR62" s="763">
        <f>'Detailed Budget'!TAD72</f>
        <v>0</v>
      </c>
      <c r="SZS62" s="763">
        <f>'Detailed Budget'!TAE72</f>
        <v>0</v>
      </c>
      <c r="SZT62" s="763">
        <f>'Detailed Budget'!TAF72</f>
        <v>0</v>
      </c>
      <c r="SZU62" s="763">
        <f>'Detailed Budget'!TAG72</f>
        <v>0</v>
      </c>
      <c r="SZV62" s="763">
        <f>'Detailed Budget'!TAH72</f>
        <v>0</v>
      </c>
      <c r="SZW62" s="763">
        <f>'Detailed Budget'!TAI72</f>
        <v>0</v>
      </c>
      <c r="SZX62" s="763">
        <f>'Detailed Budget'!TAJ72</f>
        <v>0</v>
      </c>
      <c r="SZY62" s="763">
        <f>'Detailed Budget'!TAK72</f>
        <v>0</v>
      </c>
      <c r="SZZ62" s="763">
        <f>'Detailed Budget'!TAL72</f>
        <v>0</v>
      </c>
      <c r="TAA62" s="763">
        <f>'Detailed Budget'!TAM72</f>
        <v>0</v>
      </c>
      <c r="TAB62" s="763">
        <f>'Detailed Budget'!TAN72</f>
        <v>0</v>
      </c>
      <c r="TAC62" s="763">
        <f>'Detailed Budget'!TAO72</f>
        <v>0</v>
      </c>
      <c r="TAD62" s="763">
        <f>'Detailed Budget'!TAP72</f>
        <v>0</v>
      </c>
      <c r="TAE62" s="763">
        <f>'Detailed Budget'!TAQ72</f>
        <v>0</v>
      </c>
      <c r="TAF62" s="763">
        <f>'Detailed Budget'!TAR72</f>
        <v>0</v>
      </c>
      <c r="TAG62" s="763">
        <f>'Detailed Budget'!TAS72</f>
        <v>0</v>
      </c>
      <c r="TAH62" s="763">
        <f>'Detailed Budget'!TAT72</f>
        <v>0</v>
      </c>
      <c r="TAI62" s="763">
        <f>'Detailed Budget'!TAU72</f>
        <v>0</v>
      </c>
      <c r="TAJ62" s="763">
        <f>'Detailed Budget'!TAV72</f>
        <v>0</v>
      </c>
      <c r="TAK62" s="763">
        <f>'Detailed Budget'!TAW72</f>
        <v>0</v>
      </c>
      <c r="TAL62" s="763">
        <f>'Detailed Budget'!TAX72</f>
        <v>0</v>
      </c>
      <c r="TAM62" s="763">
        <f>'Detailed Budget'!TAY72</f>
        <v>0</v>
      </c>
      <c r="TAN62" s="763">
        <f>'Detailed Budget'!TAZ72</f>
        <v>0</v>
      </c>
      <c r="TAO62" s="763">
        <f>'Detailed Budget'!TBA72</f>
        <v>0</v>
      </c>
      <c r="TAP62" s="763">
        <f>'Detailed Budget'!TBB72</f>
        <v>0</v>
      </c>
      <c r="TAQ62" s="763">
        <f>'Detailed Budget'!TBC72</f>
        <v>0</v>
      </c>
      <c r="TAR62" s="763">
        <f>'Detailed Budget'!TBD72</f>
        <v>0</v>
      </c>
      <c r="TAS62" s="763">
        <f>'Detailed Budget'!TBE72</f>
        <v>0</v>
      </c>
      <c r="TAT62" s="763">
        <f>'Detailed Budget'!TBF72</f>
        <v>0</v>
      </c>
      <c r="TAU62" s="763">
        <f>'Detailed Budget'!TBG72</f>
        <v>0</v>
      </c>
      <c r="TAV62" s="763">
        <f>'Detailed Budget'!TBH72</f>
        <v>0</v>
      </c>
      <c r="TAW62" s="763">
        <f>'Detailed Budget'!TBI72</f>
        <v>0</v>
      </c>
      <c r="TAX62" s="763">
        <f>'Detailed Budget'!TBJ72</f>
        <v>0</v>
      </c>
      <c r="TAY62" s="763">
        <f>'Detailed Budget'!TBK72</f>
        <v>0</v>
      </c>
      <c r="TAZ62" s="763">
        <f>'Detailed Budget'!TBL72</f>
        <v>0</v>
      </c>
      <c r="TBA62" s="763">
        <f>'Detailed Budget'!TBM72</f>
        <v>0</v>
      </c>
      <c r="TBB62" s="763">
        <f>'Detailed Budget'!TBN72</f>
        <v>0</v>
      </c>
      <c r="TBC62" s="763">
        <f>'Detailed Budget'!TBO72</f>
        <v>0</v>
      </c>
      <c r="TBD62" s="763">
        <f>'Detailed Budget'!TBP72</f>
        <v>0</v>
      </c>
      <c r="TBE62" s="763">
        <f>'Detailed Budget'!TBQ72</f>
        <v>0</v>
      </c>
      <c r="TBF62" s="763">
        <f>'Detailed Budget'!TBR72</f>
        <v>0</v>
      </c>
      <c r="TBG62" s="763">
        <f>'Detailed Budget'!TBS72</f>
        <v>0</v>
      </c>
      <c r="TBH62" s="763">
        <f>'Detailed Budget'!TBT72</f>
        <v>0</v>
      </c>
      <c r="TBI62" s="763">
        <f>'Detailed Budget'!TBU72</f>
        <v>0</v>
      </c>
      <c r="TBJ62" s="763">
        <f>'Detailed Budget'!TBV72</f>
        <v>0</v>
      </c>
      <c r="TBK62" s="763">
        <f>'Detailed Budget'!TBW72</f>
        <v>0</v>
      </c>
      <c r="TBL62" s="763">
        <f>'Detailed Budget'!TBX72</f>
        <v>0</v>
      </c>
      <c r="TBM62" s="763">
        <f>'Detailed Budget'!TBY72</f>
        <v>0</v>
      </c>
      <c r="TBN62" s="763">
        <f>'Detailed Budget'!TBZ72</f>
        <v>0</v>
      </c>
      <c r="TBO62" s="763">
        <f>'Detailed Budget'!TCA72</f>
        <v>0</v>
      </c>
      <c r="TBP62" s="763">
        <f>'Detailed Budget'!TCB72</f>
        <v>0</v>
      </c>
      <c r="TBQ62" s="763">
        <f>'Detailed Budget'!TCC72</f>
        <v>0</v>
      </c>
      <c r="TBR62" s="763">
        <f>'Detailed Budget'!TCD72</f>
        <v>0</v>
      </c>
      <c r="TBS62" s="763">
        <f>'Detailed Budget'!TCE72</f>
        <v>0</v>
      </c>
      <c r="TBT62" s="763">
        <f>'Detailed Budget'!TCF72</f>
        <v>0</v>
      </c>
      <c r="TBU62" s="763">
        <f>'Detailed Budget'!TCG72</f>
        <v>0</v>
      </c>
      <c r="TBV62" s="763">
        <f>'Detailed Budget'!TCH72</f>
        <v>0</v>
      </c>
      <c r="TBW62" s="763">
        <f>'Detailed Budget'!TCI72</f>
        <v>0</v>
      </c>
      <c r="TBX62" s="763">
        <f>'Detailed Budget'!TCJ72</f>
        <v>0</v>
      </c>
      <c r="TBY62" s="763">
        <f>'Detailed Budget'!TCK72</f>
        <v>0</v>
      </c>
      <c r="TBZ62" s="763">
        <f>'Detailed Budget'!TCL72</f>
        <v>0</v>
      </c>
      <c r="TCA62" s="763">
        <f>'Detailed Budget'!TCM72</f>
        <v>0</v>
      </c>
      <c r="TCB62" s="763">
        <f>'Detailed Budget'!TCN72</f>
        <v>0</v>
      </c>
      <c r="TCC62" s="763">
        <f>'Detailed Budget'!TCO72</f>
        <v>0</v>
      </c>
      <c r="TCD62" s="763">
        <f>'Detailed Budget'!TCP72</f>
        <v>0</v>
      </c>
      <c r="TCE62" s="763">
        <f>'Detailed Budget'!TCQ72</f>
        <v>0</v>
      </c>
      <c r="TCF62" s="763">
        <f>'Detailed Budget'!TCR72</f>
        <v>0</v>
      </c>
      <c r="TCG62" s="763">
        <f>'Detailed Budget'!TCS72</f>
        <v>0</v>
      </c>
      <c r="TCH62" s="763">
        <f>'Detailed Budget'!TCT72</f>
        <v>0</v>
      </c>
      <c r="TCI62" s="763">
        <f>'Detailed Budget'!TCU72</f>
        <v>0</v>
      </c>
      <c r="TCJ62" s="763">
        <f>'Detailed Budget'!TCV72</f>
        <v>0</v>
      </c>
      <c r="TCK62" s="763">
        <f>'Detailed Budget'!TCW72</f>
        <v>0</v>
      </c>
      <c r="TCL62" s="763">
        <f>'Detailed Budget'!TCX72</f>
        <v>0</v>
      </c>
      <c r="TCM62" s="763">
        <f>'Detailed Budget'!TCY72</f>
        <v>0</v>
      </c>
      <c r="TCN62" s="763">
        <f>'Detailed Budget'!TCZ72</f>
        <v>0</v>
      </c>
      <c r="TCO62" s="763">
        <f>'Detailed Budget'!TDA72</f>
        <v>0</v>
      </c>
      <c r="TCP62" s="763">
        <f>'Detailed Budget'!TDB72</f>
        <v>0</v>
      </c>
      <c r="TCQ62" s="763">
        <f>'Detailed Budget'!TDC72</f>
        <v>0</v>
      </c>
      <c r="TCR62" s="763">
        <f>'Detailed Budget'!TDD72</f>
        <v>0</v>
      </c>
      <c r="TCS62" s="763">
        <f>'Detailed Budget'!TDE72</f>
        <v>0</v>
      </c>
      <c r="TCT62" s="763">
        <f>'Detailed Budget'!TDF72</f>
        <v>0</v>
      </c>
      <c r="TCU62" s="763">
        <f>'Detailed Budget'!TDG72</f>
        <v>0</v>
      </c>
      <c r="TCV62" s="763">
        <f>'Detailed Budget'!TDH72</f>
        <v>0</v>
      </c>
      <c r="TCW62" s="763">
        <f>'Detailed Budget'!TDI72</f>
        <v>0</v>
      </c>
      <c r="TCX62" s="763">
        <f>'Detailed Budget'!TDJ72</f>
        <v>0</v>
      </c>
      <c r="TCY62" s="763">
        <f>'Detailed Budget'!TDK72</f>
        <v>0</v>
      </c>
      <c r="TCZ62" s="763">
        <f>'Detailed Budget'!TDL72</f>
        <v>0</v>
      </c>
      <c r="TDA62" s="763">
        <f>'Detailed Budget'!TDM72</f>
        <v>0</v>
      </c>
      <c r="TDB62" s="763">
        <f>'Detailed Budget'!TDN72</f>
        <v>0</v>
      </c>
      <c r="TDC62" s="763">
        <f>'Detailed Budget'!TDO72</f>
        <v>0</v>
      </c>
      <c r="TDD62" s="763">
        <f>'Detailed Budget'!TDP72</f>
        <v>0</v>
      </c>
      <c r="TDE62" s="763">
        <f>'Detailed Budget'!TDQ72</f>
        <v>0</v>
      </c>
      <c r="TDF62" s="763">
        <f>'Detailed Budget'!TDR72</f>
        <v>0</v>
      </c>
      <c r="TDG62" s="763">
        <f>'Detailed Budget'!TDS72</f>
        <v>0</v>
      </c>
      <c r="TDH62" s="763">
        <f>'Detailed Budget'!TDT72</f>
        <v>0</v>
      </c>
      <c r="TDI62" s="763">
        <f>'Detailed Budget'!TDU72</f>
        <v>0</v>
      </c>
      <c r="TDJ62" s="763">
        <f>'Detailed Budget'!TDV72</f>
        <v>0</v>
      </c>
      <c r="TDK62" s="763">
        <f>'Detailed Budget'!TDW72</f>
        <v>0</v>
      </c>
      <c r="TDL62" s="763">
        <f>'Detailed Budget'!TDX72</f>
        <v>0</v>
      </c>
      <c r="TDM62" s="763">
        <f>'Detailed Budget'!TDY72</f>
        <v>0</v>
      </c>
      <c r="TDN62" s="763">
        <f>'Detailed Budget'!TDZ72</f>
        <v>0</v>
      </c>
      <c r="TDO62" s="763">
        <f>'Detailed Budget'!TEA72</f>
        <v>0</v>
      </c>
      <c r="TDP62" s="763">
        <f>'Detailed Budget'!TEB72</f>
        <v>0</v>
      </c>
      <c r="TDQ62" s="763">
        <f>'Detailed Budget'!TEC72</f>
        <v>0</v>
      </c>
      <c r="TDR62" s="763">
        <f>'Detailed Budget'!TED72</f>
        <v>0</v>
      </c>
      <c r="TDS62" s="763">
        <f>'Detailed Budget'!TEE72</f>
        <v>0</v>
      </c>
      <c r="TDT62" s="763">
        <f>'Detailed Budget'!TEF72</f>
        <v>0</v>
      </c>
      <c r="TDU62" s="763">
        <f>'Detailed Budget'!TEG72</f>
        <v>0</v>
      </c>
      <c r="TDV62" s="763">
        <f>'Detailed Budget'!TEH72</f>
        <v>0</v>
      </c>
      <c r="TDW62" s="763">
        <f>'Detailed Budget'!TEI72</f>
        <v>0</v>
      </c>
      <c r="TDX62" s="763">
        <f>'Detailed Budget'!TEJ72</f>
        <v>0</v>
      </c>
      <c r="TDY62" s="763">
        <f>'Detailed Budget'!TEK72</f>
        <v>0</v>
      </c>
      <c r="TDZ62" s="763">
        <f>'Detailed Budget'!TEL72</f>
        <v>0</v>
      </c>
      <c r="TEA62" s="763">
        <f>'Detailed Budget'!TEM72</f>
        <v>0</v>
      </c>
      <c r="TEB62" s="763">
        <f>'Detailed Budget'!TEN72</f>
        <v>0</v>
      </c>
      <c r="TEC62" s="763">
        <f>'Detailed Budget'!TEO72</f>
        <v>0</v>
      </c>
      <c r="TED62" s="763">
        <f>'Detailed Budget'!TEP72</f>
        <v>0</v>
      </c>
      <c r="TEE62" s="763">
        <f>'Detailed Budget'!TEQ72</f>
        <v>0</v>
      </c>
      <c r="TEF62" s="763">
        <f>'Detailed Budget'!TER72</f>
        <v>0</v>
      </c>
      <c r="TEG62" s="763">
        <f>'Detailed Budget'!TES72</f>
        <v>0</v>
      </c>
      <c r="TEH62" s="763">
        <f>'Detailed Budget'!TET72</f>
        <v>0</v>
      </c>
      <c r="TEI62" s="763">
        <f>'Detailed Budget'!TEU72</f>
        <v>0</v>
      </c>
      <c r="TEJ62" s="763">
        <f>'Detailed Budget'!TEV72</f>
        <v>0</v>
      </c>
      <c r="TEK62" s="763">
        <f>'Detailed Budget'!TEW72</f>
        <v>0</v>
      </c>
      <c r="TEL62" s="763">
        <f>'Detailed Budget'!TEX72</f>
        <v>0</v>
      </c>
      <c r="TEM62" s="763">
        <f>'Detailed Budget'!TEY72</f>
        <v>0</v>
      </c>
      <c r="TEN62" s="763">
        <f>'Detailed Budget'!TEZ72</f>
        <v>0</v>
      </c>
      <c r="TEO62" s="763">
        <f>'Detailed Budget'!TFA72</f>
        <v>0</v>
      </c>
      <c r="TEP62" s="763">
        <f>'Detailed Budget'!TFB72</f>
        <v>0</v>
      </c>
      <c r="TEQ62" s="763">
        <f>'Detailed Budget'!TFC72</f>
        <v>0</v>
      </c>
      <c r="TER62" s="763">
        <f>'Detailed Budget'!TFD72</f>
        <v>0</v>
      </c>
      <c r="TES62" s="763">
        <f>'Detailed Budget'!TFE72</f>
        <v>0</v>
      </c>
      <c r="TET62" s="763">
        <f>'Detailed Budget'!TFF72</f>
        <v>0</v>
      </c>
      <c r="TEU62" s="763">
        <f>'Detailed Budget'!TFG72</f>
        <v>0</v>
      </c>
      <c r="TEV62" s="763">
        <f>'Detailed Budget'!TFH72</f>
        <v>0</v>
      </c>
      <c r="TEW62" s="763">
        <f>'Detailed Budget'!TFI72</f>
        <v>0</v>
      </c>
      <c r="TEX62" s="763">
        <f>'Detailed Budget'!TFJ72</f>
        <v>0</v>
      </c>
      <c r="TEY62" s="763">
        <f>'Detailed Budget'!TFK72</f>
        <v>0</v>
      </c>
      <c r="TEZ62" s="763">
        <f>'Detailed Budget'!TFL72</f>
        <v>0</v>
      </c>
      <c r="TFA62" s="763">
        <f>'Detailed Budget'!TFM72</f>
        <v>0</v>
      </c>
      <c r="TFB62" s="763">
        <f>'Detailed Budget'!TFN72</f>
        <v>0</v>
      </c>
      <c r="TFC62" s="763">
        <f>'Detailed Budget'!TFO72</f>
        <v>0</v>
      </c>
      <c r="TFD62" s="763">
        <f>'Detailed Budget'!TFP72</f>
        <v>0</v>
      </c>
      <c r="TFE62" s="763">
        <f>'Detailed Budget'!TFQ72</f>
        <v>0</v>
      </c>
      <c r="TFF62" s="763">
        <f>'Detailed Budget'!TFR72</f>
        <v>0</v>
      </c>
      <c r="TFG62" s="763">
        <f>'Detailed Budget'!TFS72</f>
        <v>0</v>
      </c>
      <c r="TFH62" s="763">
        <f>'Detailed Budget'!TFT72</f>
        <v>0</v>
      </c>
      <c r="TFI62" s="763">
        <f>'Detailed Budget'!TFU72</f>
        <v>0</v>
      </c>
      <c r="TFJ62" s="763">
        <f>'Detailed Budget'!TFV72</f>
        <v>0</v>
      </c>
      <c r="TFK62" s="763">
        <f>'Detailed Budget'!TFW72</f>
        <v>0</v>
      </c>
      <c r="TFL62" s="763">
        <f>'Detailed Budget'!TFX72</f>
        <v>0</v>
      </c>
      <c r="TFM62" s="763">
        <f>'Detailed Budget'!TFY72</f>
        <v>0</v>
      </c>
      <c r="TFN62" s="763">
        <f>'Detailed Budget'!TFZ72</f>
        <v>0</v>
      </c>
      <c r="TFO62" s="763">
        <f>'Detailed Budget'!TGA72</f>
        <v>0</v>
      </c>
      <c r="TFP62" s="763">
        <f>'Detailed Budget'!TGB72</f>
        <v>0</v>
      </c>
      <c r="TFQ62" s="763">
        <f>'Detailed Budget'!TGC72</f>
        <v>0</v>
      </c>
      <c r="TFR62" s="763">
        <f>'Detailed Budget'!TGD72</f>
        <v>0</v>
      </c>
      <c r="TFS62" s="763">
        <f>'Detailed Budget'!TGE72</f>
        <v>0</v>
      </c>
      <c r="TFT62" s="763">
        <f>'Detailed Budget'!TGF72</f>
        <v>0</v>
      </c>
      <c r="TFU62" s="763">
        <f>'Detailed Budget'!TGG72</f>
        <v>0</v>
      </c>
      <c r="TFV62" s="763">
        <f>'Detailed Budget'!TGH72</f>
        <v>0</v>
      </c>
      <c r="TFW62" s="763">
        <f>'Detailed Budget'!TGI72</f>
        <v>0</v>
      </c>
      <c r="TFX62" s="763">
        <f>'Detailed Budget'!TGJ72</f>
        <v>0</v>
      </c>
      <c r="TFY62" s="763">
        <f>'Detailed Budget'!TGK72</f>
        <v>0</v>
      </c>
      <c r="TFZ62" s="763">
        <f>'Detailed Budget'!TGL72</f>
        <v>0</v>
      </c>
      <c r="TGA62" s="763">
        <f>'Detailed Budget'!TGM72</f>
        <v>0</v>
      </c>
      <c r="TGB62" s="763">
        <f>'Detailed Budget'!TGN72</f>
        <v>0</v>
      </c>
      <c r="TGC62" s="763">
        <f>'Detailed Budget'!TGO72</f>
        <v>0</v>
      </c>
      <c r="TGD62" s="763">
        <f>'Detailed Budget'!TGP72</f>
        <v>0</v>
      </c>
      <c r="TGE62" s="763">
        <f>'Detailed Budget'!TGQ72</f>
        <v>0</v>
      </c>
      <c r="TGF62" s="763">
        <f>'Detailed Budget'!TGR72</f>
        <v>0</v>
      </c>
      <c r="TGG62" s="763">
        <f>'Detailed Budget'!TGS72</f>
        <v>0</v>
      </c>
      <c r="TGH62" s="763">
        <f>'Detailed Budget'!TGT72</f>
        <v>0</v>
      </c>
      <c r="TGI62" s="763">
        <f>'Detailed Budget'!TGU72</f>
        <v>0</v>
      </c>
      <c r="TGJ62" s="763">
        <f>'Detailed Budget'!TGV72</f>
        <v>0</v>
      </c>
      <c r="TGK62" s="763">
        <f>'Detailed Budget'!TGW72</f>
        <v>0</v>
      </c>
      <c r="TGL62" s="763">
        <f>'Detailed Budget'!TGX72</f>
        <v>0</v>
      </c>
      <c r="TGM62" s="763">
        <f>'Detailed Budget'!TGY72</f>
        <v>0</v>
      </c>
      <c r="TGN62" s="763">
        <f>'Detailed Budget'!TGZ72</f>
        <v>0</v>
      </c>
      <c r="TGO62" s="763">
        <f>'Detailed Budget'!THA72</f>
        <v>0</v>
      </c>
      <c r="TGP62" s="763">
        <f>'Detailed Budget'!THB72</f>
        <v>0</v>
      </c>
      <c r="TGQ62" s="763">
        <f>'Detailed Budget'!THC72</f>
        <v>0</v>
      </c>
      <c r="TGR62" s="763">
        <f>'Detailed Budget'!THD72</f>
        <v>0</v>
      </c>
      <c r="TGS62" s="763">
        <f>'Detailed Budget'!THE72</f>
        <v>0</v>
      </c>
      <c r="TGT62" s="763">
        <f>'Detailed Budget'!THF72</f>
        <v>0</v>
      </c>
      <c r="TGU62" s="763">
        <f>'Detailed Budget'!THG72</f>
        <v>0</v>
      </c>
      <c r="TGV62" s="763">
        <f>'Detailed Budget'!THH72</f>
        <v>0</v>
      </c>
      <c r="TGW62" s="763">
        <f>'Detailed Budget'!THI72</f>
        <v>0</v>
      </c>
      <c r="TGX62" s="763">
        <f>'Detailed Budget'!THJ72</f>
        <v>0</v>
      </c>
      <c r="TGY62" s="763">
        <f>'Detailed Budget'!THK72</f>
        <v>0</v>
      </c>
      <c r="TGZ62" s="763">
        <f>'Detailed Budget'!THL72</f>
        <v>0</v>
      </c>
      <c r="THA62" s="763">
        <f>'Detailed Budget'!THM72</f>
        <v>0</v>
      </c>
      <c r="THB62" s="763">
        <f>'Detailed Budget'!THN72</f>
        <v>0</v>
      </c>
      <c r="THC62" s="763">
        <f>'Detailed Budget'!THO72</f>
        <v>0</v>
      </c>
      <c r="THD62" s="763">
        <f>'Detailed Budget'!THP72</f>
        <v>0</v>
      </c>
      <c r="THE62" s="763">
        <f>'Detailed Budget'!THQ72</f>
        <v>0</v>
      </c>
      <c r="THF62" s="763">
        <f>'Detailed Budget'!THR72</f>
        <v>0</v>
      </c>
      <c r="THG62" s="763">
        <f>'Detailed Budget'!THS72</f>
        <v>0</v>
      </c>
      <c r="THH62" s="763">
        <f>'Detailed Budget'!THT72</f>
        <v>0</v>
      </c>
      <c r="THI62" s="763">
        <f>'Detailed Budget'!THU72</f>
        <v>0</v>
      </c>
      <c r="THJ62" s="763">
        <f>'Detailed Budget'!THV72</f>
        <v>0</v>
      </c>
      <c r="THK62" s="763">
        <f>'Detailed Budget'!THW72</f>
        <v>0</v>
      </c>
      <c r="THL62" s="763">
        <f>'Detailed Budget'!THX72</f>
        <v>0</v>
      </c>
      <c r="THM62" s="763">
        <f>'Detailed Budget'!THY72</f>
        <v>0</v>
      </c>
      <c r="THN62" s="763">
        <f>'Detailed Budget'!THZ72</f>
        <v>0</v>
      </c>
      <c r="THO62" s="763">
        <f>'Detailed Budget'!TIA72</f>
        <v>0</v>
      </c>
      <c r="THP62" s="763">
        <f>'Detailed Budget'!TIB72</f>
        <v>0</v>
      </c>
      <c r="THQ62" s="763">
        <f>'Detailed Budget'!TIC72</f>
        <v>0</v>
      </c>
      <c r="THR62" s="763">
        <f>'Detailed Budget'!TID72</f>
        <v>0</v>
      </c>
      <c r="THS62" s="763">
        <f>'Detailed Budget'!TIE72</f>
        <v>0</v>
      </c>
      <c r="THT62" s="763">
        <f>'Detailed Budget'!TIF72</f>
        <v>0</v>
      </c>
      <c r="THU62" s="763">
        <f>'Detailed Budget'!TIG72</f>
        <v>0</v>
      </c>
      <c r="THV62" s="763">
        <f>'Detailed Budget'!TIH72</f>
        <v>0</v>
      </c>
      <c r="THW62" s="763">
        <f>'Detailed Budget'!TII72</f>
        <v>0</v>
      </c>
      <c r="THX62" s="763">
        <f>'Detailed Budget'!TIJ72</f>
        <v>0</v>
      </c>
      <c r="THY62" s="763">
        <f>'Detailed Budget'!TIK72</f>
        <v>0</v>
      </c>
      <c r="THZ62" s="763">
        <f>'Detailed Budget'!TIL72</f>
        <v>0</v>
      </c>
      <c r="TIA62" s="763">
        <f>'Detailed Budget'!TIM72</f>
        <v>0</v>
      </c>
      <c r="TIB62" s="763">
        <f>'Detailed Budget'!TIN72</f>
        <v>0</v>
      </c>
      <c r="TIC62" s="763">
        <f>'Detailed Budget'!TIO72</f>
        <v>0</v>
      </c>
      <c r="TID62" s="763">
        <f>'Detailed Budget'!TIP72</f>
        <v>0</v>
      </c>
      <c r="TIE62" s="763">
        <f>'Detailed Budget'!TIQ72</f>
        <v>0</v>
      </c>
      <c r="TIF62" s="763">
        <f>'Detailed Budget'!TIR72</f>
        <v>0</v>
      </c>
      <c r="TIG62" s="763">
        <f>'Detailed Budget'!TIS72</f>
        <v>0</v>
      </c>
      <c r="TIH62" s="763">
        <f>'Detailed Budget'!TIT72</f>
        <v>0</v>
      </c>
      <c r="TII62" s="763">
        <f>'Detailed Budget'!TIU72</f>
        <v>0</v>
      </c>
      <c r="TIJ62" s="763">
        <f>'Detailed Budget'!TIV72</f>
        <v>0</v>
      </c>
      <c r="TIK62" s="763">
        <f>'Detailed Budget'!TIW72</f>
        <v>0</v>
      </c>
      <c r="TIL62" s="763">
        <f>'Detailed Budget'!TIX72</f>
        <v>0</v>
      </c>
      <c r="TIM62" s="763">
        <f>'Detailed Budget'!TIY72</f>
        <v>0</v>
      </c>
      <c r="TIN62" s="763">
        <f>'Detailed Budget'!TIZ72</f>
        <v>0</v>
      </c>
      <c r="TIO62" s="763">
        <f>'Detailed Budget'!TJA72</f>
        <v>0</v>
      </c>
      <c r="TIP62" s="763">
        <f>'Detailed Budget'!TJB72</f>
        <v>0</v>
      </c>
      <c r="TIQ62" s="763">
        <f>'Detailed Budget'!TJC72</f>
        <v>0</v>
      </c>
      <c r="TIR62" s="763">
        <f>'Detailed Budget'!TJD72</f>
        <v>0</v>
      </c>
      <c r="TIS62" s="763">
        <f>'Detailed Budget'!TJE72</f>
        <v>0</v>
      </c>
      <c r="TIT62" s="763">
        <f>'Detailed Budget'!TJF72</f>
        <v>0</v>
      </c>
      <c r="TIU62" s="763">
        <f>'Detailed Budget'!TJG72</f>
        <v>0</v>
      </c>
      <c r="TIV62" s="763">
        <f>'Detailed Budget'!TJH72</f>
        <v>0</v>
      </c>
      <c r="TIW62" s="763">
        <f>'Detailed Budget'!TJI72</f>
        <v>0</v>
      </c>
      <c r="TIX62" s="763">
        <f>'Detailed Budget'!TJJ72</f>
        <v>0</v>
      </c>
      <c r="TIY62" s="763">
        <f>'Detailed Budget'!TJK72</f>
        <v>0</v>
      </c>
      <c r="TIZ62" s="763">
        <f>'Detailed Budget'!TJL72</f>
        <v>0</v>
      </c>
      <c r="TJA62" s="763">
        <f>'Detailed Budget'!TJM72</f>
        <v>0</v>
      </c>
      <c r="TJB62" s="763">
        <f>'Detailed Budget'!TJN72</f>
        <v>0</v>
      </c>
      <c r="TJC62" s="763">
        <f>'Detailed Budget'!TJO72</f>
        <v>0</v>
      </c>
      <c r="TJD62" s="763">
        <f>'Detailed Budget'!TJP72</f>
        <v>0</v>
      </c>
      <c r="TJE62" s="763">
        <f>'Detailed Budget'!TJQ72</f>
        <v>0</v>
      </c>
      <c r="TJF62" s="763">
        <f>'Detailed Budget'!TJR72</f>
        <v>0</v>
      </c>
      <c r="TJG62" s="763">
        <f>'Detailed Budget'!TJS72</f>
        <v>0</v>
      </c>
      <c r="TJH62" s="763">
        <f>'Detailed Budget'!TJT72</f>
        <v>0</v>
      </c>
      <c r="TJI62" s="763">
        <f>'Detailed Budget'!TJU72</f>
        <v>0</v>
      </c>
      <c r="TJJ62" s="763">
        <f>'Detailed Budget'!TJV72</f>
        <v>0</v>
      </c>
      <c r="TJK62" s="763">
        <f>'Detailed Budget'!TJW72</f>
        <v>0</v>
      </c>
      <c r="TJL62" s="763">
        <f>'Detailed Budget'!TJX72</f>
        <v>0</v>
      </c>
      <c r="TJM62" s="763">
        <f>'Detailed Budget'!TJY72</f>
        <v>0</v>
      </c>
      <c r="TJN62" s="763">
        <f>'Detailed Budget'!TJZ72</f>
        <v>0</v>
      </c>
      <c r="TJO62" s="763">
        <f>'Detailed Budget'!TKA72</f>
        <v>0</v>
      </c>
      <c r="TJP62" s="763">
        <f>'Detailed Budget'!TKB72</f>
        <v>0</v>
      </c>
      <c r="TJQ62" s="763">
        <f>'Detailed Budget'!TKC72</f>
        <v>0</v>
      </c>
      <c r="TJR62" s="763">
        <f>'Detailed Budget'!TKD72</f>
        <v>0</v>
      </c>
      <c r="TJS62" s="763">
        <f>'Detailed Budget'!TKE72</f>
        <v>0</v>
      </c>
      <c r="TJT62" s="763">
        <f>'Detailed Budget'!TKF72</f>
        <v>0</v>
      </c>
      <c r="TJU62" s="763">
        <f>'Detailed Budget'!TKG72</f>
        <v>0</v>
      </c>
      <c r="TJV62" s="763">
        <f>'Detailed Budget'!TKH72</f>
        <v>0</v>
      </c>
      <c r="TJW62" s="763">
        <f>'Detailed Budget'!TKI72</f>
        <v>0</v>
      </c>
      <c r="TJX62" s="763">
        <f>'Detailed Budget'!TKJ72</f>
        <v>0</v>
      </c>
      <c r="TJY62" s="763">
        <f>'Detailed Budget'!TKK72</f>
        <v>0</v>
      </c>
      <c r="TJZ62" s="763">
        <f>'Detailed Budget'!TKL72</f>
        <v>0</v>
      </c>
      <c r="TKA62" s="763">
        <f>'Detailed Budget'!TKM72</f>
        <v>0</v>
      </c>
      <c r="TKB62" s="763">
        <f>'Detailed Budget'!TKN72</f>
        <v>0</v>
      </c>
      <c r="TKC62" s="763">
        <f>'Detailed Budget'!TKO72</f>
        <v>0</v>
      </c>
      <c r="TKD62" s="763">
        <f>'Detailed Budget'!TKP72</f>
        <v>0</v>
      </c>
      <c r="TKE62" s="763">
        <f>'Detailed Budget'!TKQ72</f>
        <v>0</v>
      </c>
      <c r="TKF62" s="763">
        <f>'Detailed Budget'!TKR72</f>
        <v>0</v>
      </c>
      <c r="TKG62" s="763">
        <f>'Detailed Budget'!TKS72</f>
        <v>0</v>
      </c>
      <c r="TKH62" s="763">
        <f>'Detailed Budget'!TKT72</f>
        <v>0</v>
      </c>
      <c r="TKI62" s="763">
        <f>'Detailed Budget'!TKU72</f>
        <v>0</v>
      </c>
      <c r="TKJ62" s="763">
        <f>'Detailed Budget'!TKV72</f>
        <v>0</v>
      </c>
      <c r="TKK62" s="763">
        <f>'Detailed Budget'!TKW72</f>
        <v>0</v>
      </c>
      <c r="TKL62" s="763">
        <f>'Detailed Budget'!TKX72</f>
        <v>0</v>
      </c>
      <c r="TKM62" s="763">
        <f>'Detailed Budget'!TKY72</f>
        <v>0</v>
      </c>
      <c r="TKN62" s="763">
        <f>'Detailed Budget'!TKZ72</f>
        <v>0</v>
      </c>
      <c r="TKO62" s="763">
        <f>'Detailed Budget'!TLA72</f>
        <v>0</v>
      </c>
      <c r="TKP62" s="763">
        <f>'Detailed Budget'!TLB72</f>
        <v>0</v>
      </c>
      <c r="TKQ62" s="763">
        <f>'Detailed Budget'!TLC72</f>
        <v>0</v>
      </c>
      <c r="TKR62" s="763">
        <f>'Detailed Budget'!TLD72</f>
        <v>0</v>
      </c>
      <c r="TKS62" s="763">
        <f>'Detailed Budget'!TLE72</f>
        <v>0</v>
      </c>
      <c r="TKT62" s="763">
        <f>'Detailed Budget'!TLF72</f>
        <v>0</v>
      </c>
      <c r="TKU62" s="763">
        <f>'Detailed Budget'!TLG72</f>
        <v>0</v>
      </c>
      <c r="TKV62" s="763">
        <f>'Detailed Budget'!TLH72</f>
        <v>0</v>
      </c>
      <c r="TKW62" s="763">
        <f>'Detailed Budget'!TLI72</f>
        <v>0</v>
      </c>
      <c r="TKX62" s="763">
        <f>'Detailed Budget'!TLJ72</f>
        <v>0</v>
      </c>
      <c r="TKY62" s="763">
        <f>'Detailed Budget'!TLK72</f>
        <v>0</v>
      </c>
      <c r="TKZ62" s="763">
        <f>'Detailed Budget'!TLL72</f>
        <v>0</v>
      </c>
      <c r="TLA62" s="763">
        <f>'Detailed Budget'!TLM72</f>
        <v>0</v>
      </c>
      <c r="TLB62" s="763">
        <f>'Detailed Budget'!TLN72</f>
        <v>0</v>
      </c>
      <c r="TLC62" s="763">
        <f>'Detailed Budget'!TLO72</f>
        <v>0</v>
      </c>
      <c r="TLD62" s="763">
        <f>'Detailed Budget'!TLP72</f>
        <v>0</v>
      </c>
      <c r="TLE62" s="763">
        <f>'Detailed Budget'!TLQ72</f>
        <v>0</v>
      </c>
      <c r="TLF62" s="763">
        <f>'Detailed Budget'!TLR72</f>
        <v>0</v>
      </c>
      <c r="TLG62" s="763">
        <f>'Detailed Budget'!TLS72</f>
        <v>0</v>
      </c>
      <c r="TLH62" s="763">
        <f>'Detailed Budget'!TLT72</f>
        <v>0</v>
      </c>
      <c r="TLI62" s="763">
        <f>'Detailed Budget'!TLU72</f>
        <v>0</v>
      </c>
      <c r="TLJ62" s="763">
        <f>'Detailed Budget'!TLV72</f>
        <v>0</v>
      </c>
      <c r="TLK62" s="763">
        <f>'Detailed Budget'!TLW72</f>
        <v>0</v>
      </c>
      <c r="TLL62" s="763">
        <f>'Detailed Budget'!TLX72</f>
        <v>0</v>
      </c>
      <c r="TLM62" s="763">
        <f>'Detailed Budget'!TLY72</f>
        <v>0</v>
      </c>
      <c r="TLN62" s="763">
        <f>'Detailed Budget'!TLZ72</f>
        <v>0</v>
      </c>
      <c r="TLO62" s="763">
        <f>'Detailed Budget'!TMA72</f>
        <v>0</v>
      </c>
      <c r="TLP62" s="763">
        <f>'Detailed Budget'!TMB72</f>
        <v>0</v>
      </c>
      <c r="TLQ62" s="763">
        <f>'Detailed Budget'!TMC72</f>
        <v>0</v>
      </c>
      <c r="TLR62" s="763">
        <f>'Detailed Budget'!TMD72</f>
        <v>0</v>
      </c>
      <c r="TLS62" s="763">
        <f>'Detailed Budget'!TME72</f>
        <v>0</v>
      </c>
      <c r="TLT62" s="763">
        <f>'Detailed Budget'!TMF72</f>
        <v>0</v>
      </c>
      <c r="TLU62" s="763">
        <f>'Detailed Budget'!TMG72</f>
        <v>0</v>
      </c>
      <c r="TLV62" s="763">
        <f>'Detailed Budget'!TMH72</f>
        <v>0</v>
      </c>
      <c r="TLW62" s="763">
        <f>'Detailed Budget'!TMI72</f>
        <v>0</v>
      </c>
      <c r="TLX62" s="763">
        <f>'Detailed Budget'!TMJ72</f>
        <v>0</v>
      </c>
      <c r="TLY62" s="763">
        <f>'Detailed Budget'!TMK72</f>
        <v>0</v>
      </c>
      <c r="TLZ62" s="763">
        <f>'Detailed Budget'!TML72</f>
        <v>0</v>
      </c>
      <c r="TMA62" s="763">
        <f>'Detailed Budget'!TMM72</f>
        <v>0</v>
      </c>
      <c r="TMB62" s="763">
        <f>'Detailed Budget'!TMN72</f>
        <v>0</v>
      </c>
      <c r="TMC62" s="763">
        <f>'Detailed Budget'!TMO72</f>
        <v>0</v>
      </c>
      <c r="TMD62" s="763">
        <f>'Detailed Budget'!TMP72</f>
        <v>0</v>
      </c>
      <c r="TME62" s="763">
        <f>'Detailed Budget'!TMQ72</f>
        <v>0</v>
      </c>
      <c r="TMF62" s="763">
        <f>'Detailed Budget'!TMR72</f>
        <v>0</v>
      </c>
      <c r="TMG62" s="763">
        <f>'Detailed Budget'!TMS72</f>
        <v>0</v>
      </c>
      <c r="TMH62" s="763">
        <f>'Detailed Budget'!TMT72</f>
        <v>0</v>
      </c>
      <c r="TMI62" s="763">
        <f>'Detailed Budget'!TMU72</f>
        <v>0</v>
      </c>
      <c r="TMJ62" s="763">
        <f>'Detailed Budget'!TMV72</f>
        <v>0</v>
      </c>
      <c r="TMK62" s="763">
        <f>'Detailed Budget'!TMW72</f>
        <v>0</v>
      </c>
      <c r="TML62" s="763">
        <f>'Detailed Budget'!TMX72</f>
        <v>0</v>
      </c>
      <c r="TMM62" s="763">
        <f>'Detailed Budget'!TMY72</f>
        <v>0</v>
      </c>
      <c r="TMN62" s="763">
        <f>'Detailed Budget'!TMZ72</f>
        <v>0</v>
      </c>
      <c r="TMO62" s="763">
        <f>'Detailed Budget'!TNA72</f>
        <v>0</v>
      </c>
      <c r="TMP62" s="763">
        <f>'Detailed Budget'!TNB72</f>
        <v>0</v>
      </c>
      <c r="TMQ62" s="763">
        <f>'Detailed Budget'!TNC72</f>
        <v>0</v>
      </c>
      <c r="TMR62" s="763">
        <f>'Detailed Budget'!TND72</f>
        <v>0</v>
      </c>
      <c r="TMS62" s="763">
        <f>'Detailed Budget'!TNE72</f>
        <v>0</v>
      </c>
      <c r="TMT62" s="763">
        <f>'Detailed Budget'!TNF72</f>
        <v>0</v>
      </c>
      <c r="TMU62" s="763">
        <f>'Detailed Budget'!TNG72</f>
        <v>0</v>
      </c>
      <c r="TMV62" s="763">
        <f>'Detailed Budget'!TNH72</f>
        <v>0</v>
      </c>
      <c r="TMW62" s="763">
        <f>'Detailed Budget'!TNI72</f>
        <v>0</v>
      </c>
      <c r="TMX62" s="763">
        <f>'Detailed Budget'!TNJ72</f>
        <v>0</v>
      </c>
      <c r="TMY62" s="763">
        <f>'Detailed Budget'!TNK72</f>
        <v>0</v>
      </c>
      <c r="TMZ62" s="763">
        <f>'Detailed Budget'!TNL72</f>
        <v>0</v>
      </c>
      <c r="TNA62" s="763">
        <f>'Detailed Budget'!TNM72</f>
        <v>0</v>
      </c>
      <c r="TNB62" s="763">
        <f>'Detailed Budget'!TNN72</f>
        <v>0</v>
      </c>
      <c r="TNC62" s="763">
        <f>'Detailed Budget'!TNO72</f>
        <v>0</v>
      </c>
      <c r="TND62" s="763">
        <f>'Detailed Budget'!TNP72</f>
        <v>0</v>
      </c>
      <c r="TNE62" s="763">
        <f>'Detailed Budget'!TNQ72</f>
        <v>0</v>
      </c>
      <c r="TNF62" s="763">
        <f>'Detailed Budget'!TNR72</f>
        <v>0</v>
      </c>
      <c r="TNG62" s="763">
        <f>'Detailed Budget'!TNS72</f>
        <v>0</v>
      </c>
      <c r="TNH62" s="763">
        <f>'Detailed Budget'!TNT72</f>
        <v>0</v>
      </c>
      <c r="TNI62" s="763">
        <f>'Detailed Budget'!TNU72</f>
        <v>0</v>
      </c>
      <c r="TNJ62" s="763">
        <f>'Detailed Budget'!TNV72</f>
        <v>0</v>
      </c>
      <c r="TNK62" s="763">
        <f>'Detailed Budget'!TNW72</f>
        <v>0</v>
      </c>
      <c r="TNL62" s="763">
        <f>'Detailed Budget'!TNX72</f>
        <v>0</v>
      </c>
      <c r="TNM62" s="763">
        <f>'Detailed Budget'!TNY72</f>
        <v>0</v>
      </c>
      <c r="TNN62" s="763">
        <f>'Detailed Budget'!TNZ72</f>
        <v>0</v>
      </c>
      <c r="TNO62" s="763">
        <f>'Detailed Budget'!TOA72</f>
        <v>0</v>
      </c>
      <c r="TNP62" s="763">
        <f>'Detailed Budget'!TOB72</f>
        <v>0</v>
      </c>
      <c r="TNQ62" s="763">
        <f>'Detailed Budget'!TOC72</f>
        <v>0</v>
      </c>
      <c r="TNR62" s="763">
        <f>'Detailed Budget'!TOD72</f>
        <v>0</v>
      </c>
      <c r="TNS62" s="763">
        <f>'Detailed Budget'!TOE72</f>
        <v>0</v>
      </c>
      <c r="TNT62" s="763">
        <f>'Detailed Budget'!TOF72</f>
        <v>0</v>
      </c>
      <c r="TNU62" s="763">
        <f>'Detailed Budget'!TOG72</f>
        <v>0</v>
      </c>
      <c r="TNV62" s="763">
        <f>'Detailed Budget'!TOH72</f>
        <v>0</v>
      </c>
      <c r="TNW62" s="763">
        <f>'Detailed Budget'!TOI72</f>
        <v>0</v>
      </c>
      <c r="TNX62" s="763">
        <f>'Detailed Budget'!TOJ72</f>
        <v>0</v>
      </c>
      <c r="TNY62" s="763">
        <f>'Detailed Budget'!TOK72</f>
        <v>0</v>
      </c>
      <c r="TNZ62" s="763">
        <f>'Detailed Budget'!TOL72</f>
        <v>0</v>
      </c>
      <c r="TOA62" s="763">
        <f>'Detailed Budget'!TOM72</f>
        <v>0</v>
      </c>
      <c r="TOB62" s="763">
        <f>'Detailed Budget'!TON72</f>
        <v>0</v>
      </c>
      <c r="TOC62" s="763">
        <f>'Detailed Budget'!TOO72</f>
        <v>0</v>
      </c>
      <c r="TOD62" s="763">
        <f>'Detailed Budget'!TOP72</f>
        <v>0</v>
      </c>
      <c r="TOE62" s="763">
        <f>'Detailed Budget'!TOQ72</f>
        <v>0</v>
      </c>
      <c r="TOF62" s="763">
        <f>'Detailed Budget'!TOR72</f>
        <v>0</v>
      </c>
      <c r="TOG62" s="763">
        <f>'Detailed Budget'!TOS72</f>
        <v>0</v>
      </c>
      <c r="TOH62" s="763">
        <f>'Detailed Budget'!TOT72</f>
        <v>0</v>
      </c>
      <c r="TOI62" s="763">
        <f>'Detailed Budget'!TOU72</f>
        <v>0</v>
      </c>
      <c r="TOJ62" s="763">
        <f>'Detailed Budget'!TOV72</f>
        <v>0</v>
      </c>
      <c r="TOK62" s="763">
        <f>'Detailed Budget'!TOW72</f>
        <v>0</v>
      </c>
      <c r="TOL62" s="763">
        <f>'Detailed Budget'!TOX72</f>
        <v>0</v>
      </c>
      <c r="TOM62" s="763">
        <f>'Detailed Budget'!TOY72</f>
        <v>0</v>
      </c>
      <c r="TON62" s="763">
        <f>'Detailed Budget'!TOZ72</f>
        <v>0</v>
      </c>
      <c r="TOO62" s="763">
        <f>'Detailed Budget'!TPA72</f>
        <v>0</v>
      </c>
      <c r="TOP62" s="763">
        <f>'Detailed Budget'!TPB72</f>
        <v>0</v>
      </c>
      <c r="TOQ62" s="763">
        <f>'Detailed Budget'!TPC72</f>
        <v>0</v>
      </c>
      <c r="TOR62" s="763">
        <f>'Detailed Budget'!TPD72</f>
        <v>0</v>
      </c>
      <c r="TOS62" s="763">
        <f>'Detailed Budget'!TPE72</f>
        <v>0</v>
      </c>
      <c r="TOT62" s="763">
        <f>'Detailed Budget'!TPF72</f>
        <v>0</v>
      </c>
      <c r="TOU62" s="763">
        <f>'Detailed Budget'!TPG72</f>
        <v>0</v>
      </c>
      <c r="TOV62" s="763">
        <f>'Detailed Budget'!TPH72</f>
        <v>0</v>
      </c>
      <c r="TOW62" s="763">
        <f>'Detailed Budget'!TPI72</f>
        <v>0</v>
      </c>
      <c r="TOX62" s="763">
        <f>'Detailed Budget'!TPJ72</f>
        <v>0</v>
      </c>
      <c r="TOY62" s="763">
        <f>'Detailed Budget'!TPK72</f>
        <v>0</v>
      </c>
      <c r="TOZ62" s="763">
        <f>'Detailed Budget'!TPL72</f>
        <v>0</v>
      </c>
      <c r="TPA62" s="763">
        <f>'Detailed Budget'!TPM72</f>
        <v>0</v>
      </c>
      <c r="TPB62" s="763">
        <f>'Detailed Budget'!TPN72</f>
        <v>0</v>
      </c>
      <c r="TPC62" s="763">
        <f>'Detailed Budget'!TPO72</f>
        <v>0</v>
      </c>
      <c r="TPD62" s="763">
        <f>'Detailed Budget'!TPP72</f>
        <v>0</v>
      </c>
      <c r="TPE62" s="763">
        <f>'Detailed Budget'!TPQ72</f>
        <v>0</v>
      </c>
      <c r="TPF62" s="763">
        <f>'Detailed Budget'!TPR72</f>
        <v>0</v>
      </c>
      <c r="TPG62" s="763">
        <f>'Detailed Budget'!TPS72</f>
        <v>0</v>
      </c>
      <c r="TPH62" s="763">
        <f>'Detailed Budget'!TPT72</f>
        <v>0</v>
      </c>
      <c r="TPI62" s="763">
        <f>'Detailed Budget'!TPU72</f>
        <v>0</v>
      </c>
      <c r="TPJ62" s="763">
        <f>'Detailed Budget'!TPV72</f>
        <v>0</v>
      </c>
      <c r="TPK62" s="763">
        <f>'Detailed Budget'!TPW72</f>
        <v>0</v>
      </c>
      <c r="TPL62" s="763">
        <f>'Detailed Budget'!TPX72</f>
        <v>0</v>
      </c>
      <c r="TPM62" s="763">
        <f>'Detailed Budget'!TPY72</f>
        <v>0</v>
      </c>
      <c r="TPN62" s="763">
        <f>'Detailed Budget'!TPZ72</f>
        <v>0</v>
      </c>
      <c r="TPO62" s="763">
        <f>'Detailed Budget'!TQA72</f>
        <v>0</v>
      </c>
      <c r="TPP62" s="763">
        <f>'Detailed Budget'!TQB72</f>
        <v>0</v>
      </c>
      <c r="TPQ62" s="763">
        <f>'Detailed Budget'!TQC72</f>
        <v>0</v>
      </c>
      <c r="TPR62" s="763">
        <f>'Detailed Budget'!TQD72</f>
        <v>0</v>
      </c>
      <c r="TPS62" s="763">
        <f>'Detailed Budget'!TQE72</f>
        <v>0</v>
      </c>
      <c r="TPT62" s="763">
        <f>'Detailed Budget'!TQF72</f>
        <v>0</v>
      </c>
      <c r="TPU62" s="763">
        <f>'Detailed Budget'!TQG72</f>
        <v>0</v>
      </c>
      <c r="TPV62" s="763">
        <f>'Detailed Budget'!TQH72</f>
        <v>0</v>
      </c>
      <c r="TPW62" s="763">
        <f>'Detailed Budget'!TQI72</f>
        <v>0</v>
      </c>
      <c r="TPX62" s="763">
        <f>'Detailed Budget'!TQJ72</f>
        <v>0</v>
      </c>
      <c r="TPY62" s="763">
        <f>'Detailed Budget'!TQK72</f>
        <v>0</v>
      </c>
      <c r="TPZ62" s="763">
        <f>'Detailed Budget'!TQL72</f>
        <v>0</v>
      </c>
      <c r="TQA62" s="763">
        <f>'Detailed Budget'!TQM72</f>
        <v>0</v>
      </c>
      <c r="TQB62" s="763">
        <f>'Detailed Budget'!TQN72</f>
        <v>0</v>
      </c>
      <c r="TQC62" s="763">
        <f>'Detailed Budget'!TQO72</f>
        <v>0</v>
      </c>
      <c r="TQD62" s="763">
        <f>'Detailed Budget'!TQP72</f>
        <v>0</v>
      </c>
      <c r="TQE62" s="763">
        <f>'Detailed Budget'!TQQ72</f>
        <v>0</v>
      </c>
      <c r="TQF62" s="763">
        <f>'Detailed Budget'!TQR72</f>
        <v>0</v>
      </c>
      <c r="TQG62" s="763">
        <f>'Detailed Budget'!TQS72</f>
        <v>0</v>
      </c>
      <c r="TQH62" s="763">
        <f>'Detailed Budget'!TQT72</f>
        <v>0</v>
      </c>
      <c r="TQI62" s="763">
        <f>'Detailed Budget'!TQU72</f>
        <v>0</v>
      </c>
      <c r="TQJ62" s="763">
        <f>'Detailed Budget'!TQV72</f>
        <v>0</v>
      </c>
      <c r="TQK62" s="763">
        <f>'Detailed Budget'!TQW72</f>
        <v>0</v>
      </c>
      <c r="TQL62" s="763">
        <f>'Detailed Budget'!TQX72</f>
        <v>0</v>
      </c>
      <c r="TQM62" s="763">
        <f>'Detailed Budget'!TQY72</f>
        <v>0</v>
      </c>
      <c r="TQN62" s="763">
        <f>'Detailed Budget'!TQZ72</f>
        <v>0</v>
      </c>
      <c r="TQO62" s="763">
        <f>'Detailed Budget'!TRA72</f>
        <v>0</v>
      </c>
      <c r="TQP62" s="763">
        <f>'Detailed Budget'!TRB72</f>
        <v>0</v>
      </c>
      <c r="TQQ62" s="763">
        <f>'Detailed Budget'!TRC72</f>
        <v>0</v>
      </c>
      <c r="TQR62" s="763">
        <f>'Detailed Budget'!TRD72</f>
        <v>0</v>
      </c>
      <c r="TQS62" s="763">
        <f>'Detailed Budget'!TRE72</f>
        <v>0</v>
      </c>
      <c r="TQT62" s="763">
        <f>'Detailed Budget'!TRF72</f>
        <v>0</v>
      </c>
      <c r="TQU62" s="763">
        <f>'Detailed Budget'!TRG72</f>
        <v>0</v>
      </c>
      <c r="TQV62" s="763">
        <f>'Detailed Budget'!TRH72</f>
        <v>0</v>
      </c>
      <c r="TQW62" s="763">
        <f>'Detailed Budget'!TRI72</f>
        <v>0</v>
      </c>
      <c r="TQX62" s="763">
        <f>'Detailed Budget'!TRJ72</f>
        <v>0</v>
      </c>
      <c r="TQY62" s="763">
        <f>'Detailed Budget'!TRK72</f>
        <v>0</v>
      </c>
      <c r="TQZ62" s="763">
        <f>'Detailed Budget'!TRL72</f>
        <v>0</v>
      </c>
      <c r="TRA62" s="763">
        <f>'Detailed Budget'!TRM72</f>
        <v>0</v>
      </c>
      <c r="TRB62" s="763">
        <f>'Detailed Budget'!TRN72</f>
        <v>0</v>
      </c>
      <c r="TRC62" s="763">
        <f>'Detailed Budget'!TRO72</f>
        <v>0</v>
      </c>
      <c r="TRD62" s="763">
        <f>'Detailed Budget'!TRP72</f>
        <v>0</v>
      </c>
      <c r="TRE62" s="763">
        <f>'Detailed Budget'!TRQ72</f>
        <v>0</v>
      </c>
      <c r="TRF62" s="763">
        <f>'Detailed Budget'!TRR72</f>
        <v>0</v>
      </c>
      <c r="TRG62" s="763">
        <f>'Detailed Budget'!TRS72</f>
        <v>0</v>
      </c>
      <c r="TRH62" s="763">
        <f>'Detailed Budget'!TRT72</f>
        <v>0</v>
      </c>
      <c r="TRI62" s="763">
        <f>'Detailed Budget'!TRU72</f>
        <v>0</v>
      </c>
      <c r="TRJ62" s="763">
        <f>'Detailed Budget'!TRV72</f>
        <v>0</v>
      </c>
      <c r="TRK62" s="763">
        <f>'Detailed Budget'!TRW72</f>
        <v>0</v>
      </c>
      <c r="TRL62" s="763">
        <f>'Detailed Budget'!TRX72</f>
        <v>0</v>
      </c>
      <c r="TRM62" s="763">
        <f>'Detailed Budget'!TRY72</f>
        <v>0</v>
      </c>
      <c r="TRN62" s="763">
        <f>'Detailed Budget'!TRZ72</f>
        <v>0</v>
      </c>
      <c r="TRO62" s="763">
        <f>'Detailed Budget'!TSA72</f>
        <v>0</v>
      </c>
      <c r="TRP62" s="763">
        <f>'Detailed Budget'!TSB72</f>
        <v>0</v>
      </c>
      <c r="TRQ62" s="763">
        <f>'Detailed Budget'!TSC72</f>
        <v>0</v>
      </c>
      <c r="TRR62" s="763">
        <f>'Detailed Budget'!TSD72</f>
        <v>0</v>
      </c>
      <c r="TRS62" s="763">
        <f>'Detailed Budget'!TSE72</f>
        <v>0</v>
      </c>
      <c r="TRT62" s="763">
        <f>'Detailed Budget'!TSF72</f>
        <v>0</v>
      </c>
      <c r="TRU62" s="763">
        <f>'Detailed Budget'!TSG72</f>
        <v>0</v>
      </c>
      <c r="TRV62" s="763">
        <f>'Detailed Budget'!TSH72</f>
        <v>0</v>
      </c>
      <c r="TRW62" s="763">
        <f>'Detailed Budget'!TSI72</f>
        <v>0</v>
      </c>
      <c r="TRX62" s="763">
        <f>'Detailed Budget'!TSJ72</f>
        <v>0</v>
      </c>
      <c r="TRY62" s="763">
        <f>'Detailed Budget'!TSK72</f>
        <v>0</v>
      </c>
      <c r="TRZ62" s="763">
        <f>'Detailed Budget'!TSL72</f>
        <v>0</v>
      </c>
      <c r="TSA62" s="763">
        <f>'Detailed Budget'!TSM72</f>
        <v>0</v>
      </c>
      <c r="TSB62" s="763">
        <f>'Detailed Budget'!TSN72</f>
        <v>0</v>
      </c>
      <c r="TSC62" s="763">
        <f>'Detailed Budget'!TSO72</f>
        <v>0</v>
      </c>
      <c r="TSD62" s="763">
        <f>'Detailed Budget'!TSP72</f>
        <v>0</v>
      </c>
      <c r="TSE62" s="763">
        <f>'Detailed Budget'!TSQ72</f>
        <v>0</v>
      </c>
      <c r="TSF62" s="763">
        <f>'Detailed Budget'!TSR72</f>
        <v>0</v>
      </c>
      <c r="TSG62" s="763">
        <f>'Detailed Budget'!TSS72</f>
        <v>0</v>
      </c>
      <c r="TSH62" s="763">
        <f>'Detailed Budget'!TST72</f>
        <v>0</v>
      </c>
      <c r="TSI62" s="763">
        <f>'Detailed Budget'!TSU72</f>
        <v>0</v>
      </c>
      <c r="TSJ62" s="763">
        <f>'Detailed Budget'!TSV72</f>
        <v>0</v>
      </c>
      <c r="TSK62" s="763">
        <f>'Detailed Budget'!TSW72</f>
        <v>0</v>
      </c>
      <c r="TSL62" s="763">
        <f>'Detailed Budget'!TSX72</f>
        <v>0</v>
      </c>
      <c r="TSM62" s="763">
        <f>'Detailed Budget'!TSY72</f>
        <v>0</v>
      </c>
      <c r="TSN62" s="763">
        <f>'Detailed Budget'!TSZ72</f>
        <v>0</v>
      </c>
      <c r="TSO62" s="763">
        <f>'Detailed Budget'!TTA72</f>
        <v>0</v>
      </c>
      <c r="TSP62" s="763">
        <f>'Detailed Budget'!TTB72</f>
        <v>0</v>
      </c>
      <c r="TSQ62" s="763">
        <f>'Detailed Budget'!TTC72</f>
        <v>0</v>
      </c>
      <c r="TSR62" s="763">
        <f>'Detailed Budget'!TTD72</f>
        <v>0</v>
      </c>
      <c r="TSS62" s="763">
        <f>'Detailed Budget'!TTE72</f>
        <v>0</v>
      </c>
      <c r="TST62" s="763">
        <f>'Detailed Budget'!TTF72</f>
        <v>0</v>
      </c>
      <c r="TSU62" s="763">
        <f>'Detailed Budget'!TTG72</f>
        <v>0</v>
      </c>
      <c r="TSV62" s="763">
        <f>'Detailed Budget'!TTH72</f>
        <v>0</v>
      </c>
      <c r="TSW62" s="763">
        <f>'Detailed Budget'!TTI72</f>
        <v>0</v>
      </c>
      <c r="TSX62" s="763">
        <f>'Detailed Budget'!TTJ72</f>
        <v>0</v>
      </c>
      <c r="TSY62" s="763">
        <f>'Detailed Budget'!TTK72</f>
        <v>0</v>
      </c>
      <c r="TSZ62" s="763">
        <f>'Detailed Budget'!TTL72</f>
        <v>0</v>
      </c>
      <c r="TTA62" s="763">
        <f>'Detailed Budget'!TTM72</f>
        <v>0</v>
      </c>
      <c r="TTB62" s="763">
        <f>'Detailed Budget'!TTN72</f>
        <v>0</v>
      </c>
      <c r="TTC62" s="763">
        <f>'Detailed Budget'!TTO72</f>
        <v>0</v>
      </c>
      <c r="TTD62" s="763">
        <f>'Detailed Budget'!TTP72</f>
        <v>0</v>
      </c>
      <c r="TTE62" s="763">
        <f>'Detailed Budget'!TTQ72</f>
        <v>0</v>
      </c>
      <c r="TTF62" s="763">
        <f>'Detailed Budget'!TTR72</f>
        <v>0</v>
      </c>
      <c r="TTG62" s="763">
        <f>'Detailed Budget'!TTS72</f>
        <v>0</v>
      </c>
      <c r="TTH62" s="763">
        <f>'Detailed Budget'!TTT72</f>
        <v>0</v>
      </c>
      <c r="TTI62" s="763">
        <f>'Detailed Budget'!TTU72</f>
        <v>0</v>
      </c>
      <c r="TTJ62" s="763">
        <f>'Detailed Budget'!TTV72</f>
        <v>0</v>
      </c>
      <c r="TTK62" s="763">
        <f>'Detailed Budget'!TTW72</f>
        <v>0</v>
      </c>
      <c r="TTL62" s="763">
        <f>'Detailed Budget'!TTX72</f>
        <v>0</v>
      </c>
      <c r="TTM62" s="763">
        <f>'Detailed Budget'!TTY72</f>
        <v>0</v>
      </c>
      <c r="TTN62" s="763">
        <f>'Detailed Budget'!TTZ72</f>
        <v>0</v>
      </c>
      <c r="TTO62" s="763">
        <f>'Detailed Budget'!TUA72</f>
        <v>0</v>
      </c>
      <c r="TTP62" s="763">
        <f>'Detailed Budget'!TUB72</f>
        <v>0</v>
      </c>
      <c r="TTQ62" s="763">
        <f>'Detailed Budget'!TUC72</f>
        <v>0</v>
      </c>
      <c r="TTR62" s="763">
        <f>'Detailed Budget'!TUD72</f>
        <v>0</v>
      </c>
      <c r="TTS62" s="763">
        <f>'Detailed Budget'!TUE72</f>
        <v>0</v>
      </c>
      <c r="TTT62" s="763">
        <f>'Detailed Budget'!TUF72</f>
        <v>0</v>
      </c>
      <c r="TTU62" s="763">
        <f>'Detailed Budget'!TUG72</f>
        <v>0</v>
      </c>
      <c r="TTV62" s="763">
        <f>'Detailed Budget'!TUH72</f>
        <v>0</v>
      </c>
      <c r="TTW62" s="763">
        <f>'Detailed Budget'!TUI72</f>
        <v>0</v>
      </c>
      <c r="TTX62" s="763">
        <f>'Detailed Budget'!TUJ72</f>
        <v>0</v>
      </c>
      <c r="TTY62" s="763">
        <f>'Detailed Budget'!TUK72</f>
        <v>0</v>
      </c>
      <c r="TTZ62" s="763">
        <f>'Detailed Budget'!TUL72</f>
        <v>0</v>
      </c>
      <c r="TUA62" s="763">
        <f>'Detailed Budget'!TUM72</f>
        <v>0</v>
      </c>
      <c r="TUB62" s="763">
        <f>'Detailed Budget'!TUN72</f>
        <v>0</v>
      </c>
      <c r="TUC62" s="763">
        <f>'Detailed Budget'!TUO72</f>
        <v>0</v>
      </c>
      <c r="TUD62" s="763">
        <f>'Detailed Budget'!TUP72</f>
        <v>0</v>
      </c>
      <c r="TUE62" s="763">
        <f>'Detailed Budget'!TUQ72</f>
        <v>0</v>
      </c>
      <c r="TUF62" s="763">
        <f>'Detailed Budget'!TUR72</f>
        <v>0</v>
      </c>
      <c r="TUG62" s="763">
        <f>'Detailed Budget'!TUS72</f>
        <v>0</v>
      </c>
      <c r="TUH62" s="763">
        <f>'Detailed Budget'!TUT72</f>
        <v>0</v>
      </c>
      <c r="TUI62" s="763">
        <f>'Detailed Budget'!TUU72</f>
        <v>0</v>
      </c>
      <c r="TUJ62" s="763">
        <f>'Detailed Budget'!TUV72</f>
        <v>0</v>
      </c>
      <c r="TUK62" s="763">
        <f>'Detailed Budget'!TUW72</f>
        <v>0</v>
      </c>
      <c r="TUL62" s="763">
        <f>'Detailed Budget'!TUX72</f>
        <v>0</v>
      </c>
      <c r="TUM62" s="763">
        <f>'Detailed Budget'!TUY72</f>
        <v>0</v>
      </c>
      <c r="TUN62" s="763">
        <f>'Detailed Budget'!TUZ72</f>
        <v>0</v>
      </c>
      <c r="TUO62" s="763">
        <f>'Detailed Budget'!TVA72</f>
        <v>0</v>
      </c>
      <c r="TUP62" s="763">
        <f>'Detailed Budget'!TVB72</f>
        <v>0</v>
      </c>
      <c r="TUQ62" s="763">
        <f>'Detailed Budget'!TVC72</f>
        <v>0</v>
      </c>
      <c r="TUR62" s="763">
        <f>'Detailed Budget'!TVD72</f>
        <v>0</v>
      </c>
      <c r="TUS62" s="763">
        <f>'Detailed Budget'!TVE72</f>
        <v>0</v>
      </c>
      <c r="TUT62" s="763">
        <f>'Detailed Budget'!TVF72</f>
        <v>0</v>
      </c>
      <c r="TUU62" s="763">
        <f>'Detailed Budget'!TVG72</f>
        <v>0</v>
      </c>
      <c r="TUV62" s="763">
        <f>'Detailed Budget'!TVH72</f>
        <v>0</v>
      </c>
      <c r="TUW62" s="763">
        <f>'Detailed Budget'!TVI72</f>
        <v>0</v>
      </c>
      <c r="TUX62" s="763">
        <f>'Detailed Budget'!TVJ72</f>
        <v>0</v>
      </c>
      <c r="TUY62" s="763">
        <f>'Detailed Budget'!TVK72</f>
        <v>0</v>
      </c>
      <c r="TUZ62" s="763">
        <f>'Detailed Budget'!TVL72</f>
        <v>0</v>
      </c>
      <c r="TVA62" s="763">
        <f>'Detailed Budget'!TVM72</f>
        <v>0</v>
      </c>
      <c r="TVB62" s="763">
        <f>'Detailed Budget'!TVN72</f>
        <v>0</v>
      </c>
      <c r="TVC62" s="763">
        <f>'Detailed Budget'!TVO72</f>
        <v>0</v>
      </c>
      <c r="TVD62" s="763">
        <f>'Detailed Budget'!TVP72</f>
        <v>0</v>
      </c>
      <c r="TVE62" s="763">
        <f>'Detailed Budget'!TVQ72</f>
        <v>0</v>
      </c>
      <c r="TVF62" s="763">
        <f>'Detailed Budget'!TVR72</f>
        <v>0</v>
      </c>
      <c r="TVG62" s="763">
        <f>'Detailed Budget'!TVS72</f>
        <v>0</v>
      </c>
      <c r="TVH62" s="763">
        <f>'Detailed Budget'!TVT72</f>
        <v>0</v>
      </c>
      <c r="TVI62" s="763">
        <f>'Detailed Budget'!TVU72</f>
        <v>0</v>
      </c>
      <c r="TVJ62" s="763">
        <f>'Detailed Budget'!TVV72</f>
        <v>0</v>
      </c>
      <c r="TVK62" s="763">
        <f>'Detailed Budget'!TVW72</f>
        <v>0</v>
      </c>
      <c r="TVL62" s="763">
        <f>'Detailed Budget'!TVX72</f>
        <v>0</v>
      </c>
      <c r="TVM62" s="763">
        <f>'Detailed Budget'!TVY72</f>
        <v>0</v>
      </c>
      <c r="TVN62" s="763">
        <f>'Detailed Budget'!TVZ72</f>
        <v>0</v>
      </c>
      <c r="TVO62" s="763">
        <f>'Detailed Budget'!TWA72</f>
        <v>0</v>
      </c>
      <c r="TVP62" s="763">
        <f>'Detailed Budget'!TWB72</f>
        <v>0</v>
      </c>
      <c r="TVQ62" s="763">
        <f>'Detailed Budget'!TWC72</f>
        <v>0</v>
      </c>
      <c r="TVR62" s="763">
        <f>'Detailed Budget'!TWD72</f>
        <v>0</v>
      </c>
      <c r="TVS62" s="763">
        <f>'Detailed Budget'!TWE72</f>
        <v>0</v>
      </c>
      <c r="TVT62" s="763">
        <f>'Detailed Budget'!TWF72</f>
        <v>0</v>
      </c>
      <c r="TVU62" s="763">
        <f>'Detailed Budget'!TWG72</f>
        <v>0</v>
      </c>
      <c r="TVV62" s="763">
        <f>'Detailed Budget'!TWH72</f>
        <v>0</v>
      </c>
      <c r="TVW62" s="763">
        <f>'Detailed Budget'!TWI72</f>
        <v>0</v>
      </c>
      <c r="TVX62" s="763">
        <f>'Detailed Budget'!TWJ72</f>
        <v>0</v>
      </c>
      <c r="TVY62" s="763">
        <f>'Detailed Budget'!TWK72</f>
        <v>0</v>
      </c>
      <c r="TVZ62" s="763">
        <f>'Detailed Budget'!TWL72</f>
        <v>0</v>
      </c>
      <c r="TWA62" s="763">
        <f>'Detailed Budget'!TWM72</f>
        <v>0</v>
      </c>
      <c r="TWB62" s="763">
        <f>'Detailed Budget'!TWN72</f>
        <v>0</v>
      </c>
      <c r="TWC62" s="763">
        <f>'Detailed Budget'!TWO72</f>
        <v>0</v>
      </c>
      <c r="TWD62" s="763">
        <f>'Detailed Budget'!TWP72</f>
        <v>0</v>
      </c>
      <c r="TWE62" s="763">
        <f>'Detailed Budget'!TWQ72</f>
        <v>0</v>
      </c>
      <c r="TWF62" s="763">
        <f>'Detailed Budget'!TWR72</f>
        <v>0</v>
      </c>
      <c r="TWG62" s="763">
        <f>'Detailed Budget'!TWS72</f>
        <v>0</v>
      </c>
      <c r="TWH62" s="763">
        <f>'Detailed Budget'!TWT72</f>
        <v>0</v>
      </c>
      <c r="TWI62" s="763">
        <f>'Detailed Budget'!TWU72</f>
        <v>0</v>
      </c>
      <c r="TWJ62" s="763">
        <f>'Detailed Budget'!TWV72</f>
        <v>0</v>
      </c>
      <c r="TWK62" s="763">
        <f>'Detailed Budget'!TWW72</f>
        <v>0</v>
      </c>
      <c r="TWL62" s="763">
        <f>'Detailed Budget'!TWX72</f>
        <v>0</v>
      </c>
      <c r="TWM62" s="763">
        <f>'Detailed Budget'!TWY72</f>
        <v>0</v>
      </c>
      <c r="TWN62" s="763">
        <f>'Detailed Budget'!TWZ72</f>
        <v>0</v>
      </c>
      <c r="TWO62" s="763">
        <f>'Detailed Budget'!TXA72</f>
        <v>0</v>
      </c>
      <c r="TWP62" s="763">
        <f>'Detailed Budget'!TXB72</f>
        <v>0</v>
      </c>
      <c r="TWQ62" s="763">
        <f>'Detailed Budget'!TXC72</f>
        <v>0</v>
      </c>
      <c r="TWR62" s="763">
        <f>'Detailed Budget'!TXD72</f>
        <v>0</v>
      </c>
      <c r="TWS62" s="763">
        <f>'Detailed Budget'!TXE72</f>
        <v>0</v>
      </c>
      <c r="TWT62" s="763">
        <f>'Detailed Budget'!TXF72</f>
        <v>0</v>
      </c>
      <c r="TWU62" s="763">
        <f>'Detailed Budget'!TXG72</f>
        <v>0</v>
      </c>
      <c r="TWV62" s="763">
        <f>'Detailed Budget'!TXH72</f>
        <v>0</v>
      </c>
      <c r="TWW62" s="763">
        <f>'Detailed Budget'!TXI72</f>
        <v>0</v>
      </c>
      <c r="TWX62" s="763">
        <f>'Detailed Budget'!TXJ72</f>
        <v>0</v>
      </c>
      <c r="TWY62" s="763">
        <f>'Detailed Budget'!TXK72</f>
        <v>0</v>
      </c>
      <c r="TWZ62" s="763">
        <f>'Detailed Budget'!TXL72</f>
        <v>0</v>
      </c>
      <c r="TXA62" s="763">
        <f>'Detailed Budget'!TXM72</f>
        <v>0</v>
      </c>
      <c r="TXB62" s="763">
        <f>'Detailed Budget'!TXN72</f>
        <v>0</v>
      </c>
      <c r="TXC62" s="763">
        <f>'Detailed Budget'!TXO72</f>
        <v>0</v>
      </c>
      <c r="TXD62" s="763">
        <f>'Detailed Budget'!TXP72</f>
        <v>0</v>
      </c>
      <c r="TXE62" s="763">
        <f>'Detailed Budget'!TXQ72</f>
        <v>0</v>
      </c>
      <c r="TXF62" s="763">
        <f>'Detailed Budget'!TXR72</f>
        <v>0</v>
      </c>
      <c r="TXG62" s="763">
        <f>'Detailed Budget'!TXS72</f>
        <v>0</v>
      </c>
      <c r="TXH62" s="763">
        <f>'Detailed Budget'!TXT72</f>
        <v>0</v>
      </c>
      <c r="TXI62" s="763">
        <f>'Detailed Budget'!TXU72</f>
        <v>0</v>
      </c>
      <c r="TXJ62" s="763">
        <f>'Detailed Budget'!TXV72</f>
        <v>0</v>
      </c>
      <c r="TXK62" s="763">
        <f>'Detailed Budget'!TXW72</f>
        <v>0</v>
      </c>
      <c r="TXL62" s="763">
        <f>'Detailed Budget'!TXX72</f>
        <v>0</v>
      </c>
      <c r="TXM62" s="763">
        <f>'Detailed Budget'!TXY72</f>
        <v>0</v>
      </c>
      <c r="TXN62" s="763">
        <f>'Detailed Budget'!TXZ72</f>
        <v>0</v>
      </c>
      <c r="TXO62" s="763">
        <f>'Detailed Budget'!TYA72</f>
        <v>0</v>
      </c>
      <c r="TXP62" s="763">
        <f>'Detailed Budget'!TYB72</f>
        <v>0</v>
      </c>
      <c r="TXQ62" s="763">
        <f>'Detailed Budget'!TYC72</f>
        <v>0</v>
      </c>
      <c r="TXR62" s="763">
        <f>'Detailed Budget'!TYD72</f>
        <v>0</v>
      </c>
      <c r="TXS62" s="763">
        <f>'Detailed Budget'!TYE72</f>
        <v>0</v>
      </c>
      <c r="TXT62" s="763">
        <f>'Detailed Budget'!TYF72</f>
        <v>0</v>
      </c>
      <c r="TXU62" s="763">
        <f>'Detailed Budget'!TYG72</f>
        <v>0</v>
      </c>
      <c r="TXV62" s="763">
        <f>'Detailed Budget'!TYH72</f>
        <v>0</v>
      </c>
      <c r="TXW62" s="763">
        <f>'Detailed Budget'!TYI72</f>
        <v>0</v>
      </c>
      <c r="TXX62" s="763">
        <f>'Detailed Budget'!TYJ72</f>
        <v>0</v>
      </c>
      <c r="TXY62" s="763">
        <f>'Detailed Budget'!TYK72</f>
        <v>0</v>
      </c>
      <c r="TXZ62" s="763">
        <f>'Detailed Budget'!TYL72</f>
        <v>0</v>
      </c>
      <c r="TYA62" s="763">
        <f>'Detailed Budget'!TYM72</f>
        <v>0</v>
      </c>
      <c r="TYB62" s="763">
        <f>'Detailed Budget'!TYN72</f>
        <v>0</v>
      </c>
      <c r="TYC62" s="763">
        <f>'Detailed Budget'!TYO72</f>
        <v>0</v>
      </c>
      <c r="TYD62" s="763">
        <f>'Detailed Budget'!TYP72</f>
        <v>0</v>
      </c>
      <c r="TYE62" s="763">
        <f>'Detailed Budget'!TYQ72</f>
        <v>0</v>
      </c>
      <c r="TYF62" s="763">
        <f>'Detailed Budget'!TYR72</f>
        <v>0</v>
      </c>
      <c r="TYG62" s="763">
        <f>'Detailed Budget'!TYS72</f>
        <v>0</v>
      </c>
      <c r="TYH62" s="763">
        <f>'Detailed Budget'!TYT72</f>
        <v>0</v>
      </c>
      <c r="TYI62" s="763">
        <f>'Detailed Budget'!TYU72</f>
        <v>0</v>
      </c>
      <c r="TYJ62" s="763">
        <f>'Detailed Budget'!TYV72</f>
        <v>0</v>
      </c>
      <c r="TYK62" s="763">
        <f>'Detailed Budget'!TYW72</f>
        <v>0</v>
      </c>
      <c r="TYL62" s="763">
        <f>'Detailed Budget'!TYX72</f>
        <v>0</v>
      </c>
      <c r="TYM62" s="763">
        <f>'Detailed Budget'!TYY72</f>
        <v>0</v>
      </c>
      <c r="TYN62" s="763">
        <f>'Detailed Budget'!TYZ72</f>
        <v>0</v>
      </c>
      <c r="TYO62" s="763">
        <f>'Detailed Budget'!TZA72</f>
        <v>0</v>
      </c>
      <c r="TYP62" s="763">
        <f>'Detailed Budget'!TZB72</f>
        <v>0</v>
      </c>
      <c r="TYQ62" s="763">
        <f>'Detailed Budget'!TZC72</f>
        <v>0</v>
      </c>
      <c r="TYR62" s="763">
        <f>'Detailed Budget'!TZD72</f>
        <v>0</v>
      </c>
      <c r="TYS62" s="763">
        <f>'Detailed Budget'!TZE72</f>
        <v>0</v>
      </c>
      <c r="TYT62" s="763">
        <f>'Detailed Budget'!TZF72</f>
        <v>0</v>
      </c>
      <c r="TYU62" s="763">
        <f>'Detailed Budget'!TZG72</f>
        <v>0</v>
      </c>
      <c r="TYV62" s="763">
        <f>'Detailed Budget'!TZH72</f>
        <v>0</v>
      </c>
      <c r="TYW62" s="763">
        <f>'Detailed Budget'!TZI72</f>
        <v>0</v>
      </c>
      <c r="TYX62" s="763">
        <f>'Detailed Budget'!TZJ72</f>
        <v>0</v>
      </c>
      <c r="TYY62" s="763">
        <f>'Detailed Budget'!TZK72</f>
        <v>0</v>
      </c>
      <c r="TYZ62" s="763">
        <f>'Detailed Budget'!TZL72</f>
        <v>0</v>
      </c>
      <c r="TZA62" s="763">
        <f>'Detailed Budget'!TZM72</f>
        <v>0</v>
      </c>
      <c r="TZB62" s="763">
        <f>'Detailed Budget'!TZN72</f>
        <v>0</v>
      </c>
      <c r="TZC62" s="763">
        <f>'Detailed Budget'!TZO72</f>
        <v>0</v>
      </c>
      <c r="TZD62" s="763">
        <f>'Detailed Budget'!TZP72</f>
        <v>0</v>
      </c>
      <c r="TZE62" s="763">
        <f>'Detailed Budget'!TZQ72</f>
        <v>0</v>
      </c>
      <c r="TZF62" s="763">
        <f>'Detailed Budget'!TZR72</f>
        <v>0</v>
      </c>
      <c r="TZG62" s="763">
        <f>'Detailed Budget'!TZS72</f>
        <v>0</v>
      </c>
      <c r="TZH62" s="763">
        <f>'Detailed Budget'!TZT72</f>
        <v>0</v>
      </c>
      <c r="TZI62" s="763">
        <f>'Detailed Budget'!TZU72</f>
        <v>0</v>
      </c>
      <c r="TZJ62" s="763">
        <f>'Detailed Budget'!TZV72</f>
        <v>0</v>
      </c>
      <c r="TZK62" s="763">
        <f>'Detailed Budget'!TZW72</f>
        <v>0</v>
      </c>
      <c r="TZL62" s="763">
        <f>'Detailed Budget'!TZX72</f>
        <v>0</v>
      </c>
      <c r="TZM62" s="763">
        <f>'Detailed Budget'!TZY72</f>
        <v>0</v>
      </c>
      <c r="TZN62" s="763">
        <f>'Detailed Budget'!TZZ72</f>
        <v>0</v>
      </c>
      <c r="TZO62" s="763">
        <f>'Detailed Budget'!UAA72</f>
        <v>0</v>
      </c>
      <c r="TZP62" s="763">
        <f>'Detailed Budget'!UAB72</f>
        <v>0</v>
      </c>
      <c r="TZQ62" s="763">
        <f>'Detailed Budget'!UAC72</f>
        <v>0</v>
      </c>
      <c r="TZR62" s="763">
        <f>'Detailed Budget'!UAD72</f>
        <v>0</v>
      </c>
      <c r="TZS62" s="763">
        <f>'Detailed Budget'!UAE72</f>
        <v>0</v>
      </c>
      <c r="TZT62" s="763">
        <f>'Detailed Budget'!UAF72</f>
        <v>0</v>
      </c>
      <c r="TZU62" s="763">
        <f>'Detailed Budget'!UAG72</f>
        <v>0</v>
      </c>
      <c r="TZV62" s="763">
        <f>'Detailed Budget'!UAH72</f>
        <v>0</v>
      </c>
      <c r="TZW62" s="763">
        <f>'Detailed Budget'!UAI72</f>
        <v>0</v>
      </c>
      <c r="TZX62" s="763">
        <f>'Detailed Budget'!UAJ72</f>
        <v>0</v>
      </c>
      <c r="TZY62" s="763">
        <f>'Detailed Budget'!UAK72</f>
        <v>0</v>
      </c>
      <c r="TZZ62" s="763">
        <f>'Detailed Budget'!UAL72</f>
        <v>0</v>
      </c>
      <c r="UAA62" s="763">
        <f>'Detailed Budget'!UAM72</f>
        <v>0</v>
      </c>
      <c r="UAB62" s="763">
        <f>'Detailed Budget'!UAN72</f>
        <v>0</v>
      </c>
      <c r="UAC62" s="763">
        <f>'Detailed Budget'!UAO72</f>
        <v>0</v>
      </c>
      <c r="UAD62" s="763">
        <f>'Detailed Budget'!UAP72</f>
        <v>0</v>
      </c>
      <c r="UAE62" s="763">
        <f>'Detailed Budget'!UAQ72</f>
        <v>0</v>
      </c>
      <c r="UAF62" s="763">
        <f>'Detailed Budget'!UAR72</f>
        <v>0</v>
      </c>
      <c r="UAG62" s="763">
        <f>'Detailed Budget'!UAS72</f>
        <v>0</v>
      </c>
      <c r="UAH62" s="763">
        <f>'Detailed Budget'!UAT72</f>
        <v>0</v>
      </c>
      <c r="UAI62" s="763">
        <f>'Detailed Budget'!UAU72</f>
        <v>0</v>
      </c>
      <c r="UAJ62" s="763">
        <f>'Detailed Budget'!UAV72</f>
        <v>0</v>
      </c>
      <c r="UAK62" s="763">
        <f>'Detailed Budget'!UAW72</f>
        <v>0</v>
      </c>
      <c r="UAL62" s="763">
        <f>'Detailed Budget'!UAX72</f>
        <v>0</v>
      </c>
      <c r="UAM62" s="763">
        <f>'Detailed Budget'!UAY72</f>
        <v>0</v>
      </c>
      <c r="UAN62" s="763">
        <f>'Detailed Budget'!UAZ72</f>
        <v>0</v>
      </c>
      <c r="UAO62" s="763">
        <f>'Detailed Budget'!UBA72</f>
        <v>0</v>
      </c>
      <c r="UAP62" s="763">
        <f>'Detailed Budget'!UBB72</f>
        <v>0</v>
      </c>
      <c r="UAQ62" s="763">
        <f>'Detailed Budget'!UBC72</f>
        <v>0</v>
      </c>
      <c r="UAR62" s="763">
        <f>'Detailed Budget'!UBD72</f>
        <v>0</v>
      </c>
      <c r="UAS62" s="763">
        <f>'Detailed Budget'!UBE72</f>
        <v>0</v>
      </c>
      <c r="UAT62" s="763">
        <f>'Detailed Budget'!UBF72</f>
        <v>0</v>
      </c>
      <c r="UAU62" s="763">
        <f>'Detailed Budget'!UBG72</f>
        <v>0</v>
      </c>
      <c r="UAV62" s="763">
        <f>'Detailed Budget'!UBH72</f>
        <v>0</v>
      </c>
      <c r="UAW62" s="763">
        <f>'Detailed Budget'!UBI72</f>
        <v>0</v>
      </c>
      <c r="UAX62" s="763">
        <f>'Detailed Budget'!UBJ72</f>
        <v>0</v>
      </c>
      <c r="UAY62" s="763">
        <f>'Detailed Budget'!UBK72</f>
        <v>0</v>
      </c>
      <c r="UAZ62" s="763">
        <f>'Detailed Budget'!UBL72</f>
        <v>0</v>
      </c>
      <c r="UBA62" s="763">
        <f>'Detailed Budget'!UBM72</f>
        <v>0</v>
      </c>
      <c r="UBB62" s="763">
        <f>'Detailed Budget'!UBN72</f>
        <v>0</v>
      </c>
      <c r="UBC62" s="763">
        <f>'Detailed Budget'!UBO72</f>
        <v>0</v>
      </c>
      <c r="UBD62" s="763">
        <f>'Detailed Budget'!UBP72</f>
        <v>0</v>
      </c>
      <c r="UBE62" s="763">
        <f>'Detailed Budget'!UBQ72</f>
        <v>0</v>
      </c>
      <c r="UBF62" s="763">
        <f>'Detailed Budget'!UBR72</f>
        <v>0</v>
      </c>
      <c r="UBG62" s="763">
        <f>'Detailed Budget'!UBS72</f>
        <v>0</v>
      </c>
      <c r="UBH62" s="763">
        <f>'Detailed Budget'!UBT72</f>
        <v>0</v>
      </c>
      <c r="UBI62" s="763">
        <f>'Detailed Budget'!UBU72</f>
        <v>0</v>
      </c>
      <c r="UBJ62" s="763">
        <f>'Detailed Budget'!UBV72</f>
        <v>0</v>
      </c>
      <c r="UBK62" s="763">
        <f>'Detailed Budget'!UBW72</f>
        <v>0</v>
      </c>
      <c r="UBL62" s="763">
        <f>'Detailed Budget'!UBX72</f>
        <v>0</v>
      </c>
      <c r="UBM62" s="763">
        <f>'Detailed Budget'!UBY72</f>
        <v>0</v>
      </c>
      <c r="UBN62" s="763">
        <f>'Detailed Budget'!UBZ72</f>
        <v>0</v>
      </c>
      <c r="UBO62" s="763">
        <f>'Detailed Budget'!UCA72</f>
        <v>0</v>
      </c>
      <c r="UBP62" s="763">
        <f>'Detailed Budget'!UCB72</f>
        <v>0</v>
      </c>
      <c r="UBQ62" s="763">
        <f>'Detailed Budget'!UCC72</f>
        <v>0</v>
      </c>
      <c r="UBR62" s="763">
        <f>'Detailed Budget'!UCD72</f>
        <v>0</v>
      </c>
      <c r="UBS62" s="763">
        <f>'Detailed Budget'!UCE72</f>
        <v>0</v>
      </c>
      <c r="UBT62" s="763">
        <f>'Detailed Budget'!UCF72</f>
        <v>0</v>
      </c>
      <c r="UBU62" s="763">
        <f>'Detailed Budget'!UCG72</f>
        <v>0</v>
      </c>
      <c r="UBV62" s="763">
        <f>'Detailed Budget'!UCH72</f>
        <v>0</v>
      </c>
      <c r="UBW62" s="763">
        <f>'Detailed Budget'!UCI72</f>
        <v>0</v>
      </c>
      <c r="UBX62" s="763">
        <f>'Detailed Budget'!UCJ72</f>
        <v>0</v>
      </c>
      <c r="UBY62" s="763">
        <f>'Detailed Budget'!UCK72</f>
        <v>0</v>
      </c>
      <c r="UBZ62" s="763">
        <f>'Detailed Budget'!UCL72</f>
        <v>0</v>
      </c>
      <c r="UCA62" s="763">
        <f>'Detailed Budget'!UCM72</f>
        <v>0</v>
      </c>
      <c r="UCB62" s="763">
        <f>'Detailed Budget'!UCN72</f>
        <v>0</v>
      </c>
      <c r="UCC62" s="763">
        <f>'Detailed Budget'!UCO72</f>
        <v>0</v>
      </c>
      <c r="UCD62" s="763">
        <f>'Detailed Budget'!UCP72</f>
        <v>0</v>
      </c>
      <c r="UCE62" s="763">
        <f>'Detailed Budget'!UCQ72</f>
        <v>0</v>
      </c>
      <c r="UCF62" s="763">
        <f>'Detailed Budget'!UCR72</f>
        <v>0</v>
      </c>
      <c r="UCG62" s="763">
        <f>'Detailed Budget'!UCS72</f>
        <v>0</v>
      </c>
      <c r="UCH62" s="763">
        <f>'Detailed Budget'!UCT72</f>
        <v>0</v>
      </c>
      <c r="UCI62" s="763">
        <f>'Detailed Budget'!UCU72</f>
        <v>0</v>
      </c>
      <c r="UCJ62" s="763">
        <f>'Detailed Budget'!UCV72</f>
        <v>0</v>
      </c>
      <c r="UCK62" s="763">
        <f>'Detailed Budget'!UCW72</f>
        <v>0</v>
      </c>
      <c r="UCL62" s="763">
        <f>'Detailed Budget'!UCX72</f>
        <v>0</v>
      </c>
      <c r="UCM62" s="763">
        <f>'Detailed Budget'!UCY72</f>
        <v>0</v>
      </c>
      <c r="UCN62" s="763">
        <f>'Detailed Budget'!UCZ72</f>
        <v>0</v>
      </c>
      <c r="UCO62" s="763">
        <f>'Detailed Budget'!UDA72</f>
        <v>0</v>
      </c>
      <c r="UCP62" s="763">
        <f>'Detailed Budget'!UDB72</f>
        <v>0</v>
      </c>
      <c r="UCQ62" s="763">
        <f>'Detailed Budget'!UDC72</f>
        <v>0</v>
      </c>
      <c r="UCR62" s="763">
        <f>'Detailed Budget'!UDD72</f>
        <v>0</v>
      </c>
      <c r="UCS62" s="763">
        <f>'Detailed Budget'!UDE72</f>
        <v>0</v>
      </c>
      <c r="UCT62" s="763">
        <f>'Detailed Budget'!UDF72</f>
        <v>0</v>
      </c>
      <c r="UCU62" s="763">
        <f>'Detailed Budget'!UDG72</f>
        <v>0</v>
      </c>
      <c r="UCV62" s="763">
        <f>'Detailed Budget'!UDH72</f>
        <v>0</v>
      </c>
      <c r="UCW62" s="763">
        <f>'Detailed Budget'!UDI72</f>
        <v>0</v>
      </c>
      <c r="UCX62" s="763">
        <f>'Detailed Budget'!UDJ72</f>
        <v>0</v>
      </c>
      <c r="UCY62" s="763">
        <f>'Detailed Budget'!UDK72</f>
        <v>0</v>
      </c>
      <c r="UCZ62" s="763">
        <f>'Detailed Budget'!UDL72</f>
        <v>0</v>
      </c>
      <c r="UDA62" s="763">
        <f>'Detailed Budget'!UDM72</f>
        <v>0</v>
      </c>
      <c r="UDB62" s="763">
        <f>'Detailed Budget'!UDN72</f>
        <v>0</v>
      </c>
      <c r="UDC62" s="763">
        <f>'Detailed Budget'!UDO72</f>
        <v>0</v>
      </c>
      <c r="UDD62" s="763">
        <f>'Detailed Budget'!UDP72</f>
        <v>0</v>
      </c>
      <c r="UDE62" s="763">
        <f>'Detailed Budget'!UDQ72</f>
        <v>0</v>
      </c>
      <c r="UDF62" s="763">
        <f>'Detailed Budget'!UDR72</f>
        <v>0</v>
      </c>
      <c r="UDG62" s="763">
        <f>'Detailed Budget'!UDS72</f>
        <v>0</v>
      </c>
      <c r="UDH62" s="763">
        <f>'Detailed Budget'!UDT72</f>
        <v>0</v>
      </c>
      <c r="UDI62" s="763">
        <f>'Detailed Budget'!UDU72</f>
        <v>0</v>
      </c>
      <c r="UDJ62" s="763">
        <f>'Detailed Budget'!UDV72</f>
        <v>0</v>
      </c>
      <c r="UDK62" s="763">
        <f>'Detailed Budget'!UDW72</f>
        <v>0</v>
      </c>
      <c r="UDL62" s="763">
        <f>'Detailed Budget'!UDX72</f>
        <v>0</v>
      </c>
      <c r="UDM62" s="763">
        <f>'Detailed Budget'!UDY72</f>
        <v>0</v>
      </c>
      <c r="UDN62" s="763">
        <f>'Detailed Budget'!UDZ72</f>
        <v>0</v>
      </c>
      <c r="UDO62" s="763">
        <f>'Detailed Budget'!UEA72</f>
        <v>0</v>
      </c>
      <c r="UDP62" s="763">
        <f>'Detailed Budget'!UEB72</f>
        <v>0</v>
      </c>
      <c r="UDQ62" s="763">
        <f>'Detailed Budget'!UEC72</f>
        <v>0</v>
      </c>
      <c r="UDR62" s="763">
        <f>'Detailed Budget'!UED72</f>
        <v>0</v>
      </c>
      <c r="UDS62" s="763">
        <f>'Detailed Budget'!UEE72</f>
        <v>0</v>
      </c>
      <c r="UDT62" s="763">
        <f>'Detailed Budget'!UEF72</f>
        <v>0</v>
      </c>
      <c r="UDU62" s="763">
        <f>'Detailed Budget'!UEG72</f>
        <v>0</v>
      </c>
      <c r="UDV62" s="763">
        <f>'Detailed Budget'!UEH72</f>
        <v>0</v>
      </c>
      <c r="UDW62" s="763">
        <f>'Detailed Budget'!UEI72</f>
        <v>0</v>
      </c>
      <c r="UDX62" s="763">
        <f>'Detailed Budget'!UEJ72</f>
        <v>0</v>
      </c>
      <c r="UDY62" s="763">
        <f>'Detailed Budget'!UEK72</f>
        <v>0</v>
      </c>
      <c r="UDZ62" s="763">
        <f>'Detailed Budget'!UEL72</f>
        <v>0</v>
      </c>
      <c r="UEA62" s="763">
        <f>'Detailed Budget'!UEM72</f>
        <v>0</v>
      </c>
      <c r="UEB62" s="763">
        <f>'Detailed Budget'!UEN72</f>
        <v>0</v>
      </c>
      <c r="UEC62" s="763">
        <f>'Detailed Budget'!UEO72</f>
        <v>0</v>
      </c>
      <c r="UED62" s="763">
        <f>'Detailed Budget'!UEP72</f>
        <v>0</v>
      </c>
      <c r="UEE62" s="763">
        <f>'Detailed Budget'!UEQ72</f>
        <v>0</v>
      </c>
      <c r="UEF62" s="763">
        <f>'Detailed Budget'!UER72</f>
        <v>0</v>
      </c>
      <c r="UEG62" s="763">
        <f>'Detailed Budget'!UES72</f>
        <v>0</v>
      </c>
      <c r="UEH62" s="763">
        <f>'Detailed Budget'!UET72</f>
        <v>0</v>
      </c>
      <c r="UEI62" s="763">
        <f>'Detailed Budget'!UEU72</f>
        <v>0</v>
      </c>
      <c r="UEJ62" s="763">
        <f>'Detailed Budget'!UEV72</f>
        <v>0</v>
      </c>
      <c r="UEK62" s="763">
        <f>'Detailed Budget'!UEW72</f>
        <v>0</v>
      </c>
      <c r="UEL62" s="763">
        <f>'Detailed Budget'!UEX72</f>
        <v>0</v>
      </c>
      <c r="UEM62" s="763">
        <f>'Detailed Budget'!UEY72</f>
        <v>0</v>
      </c>
      <c r="UEN62" s="763">
        <f>'Detailed Budget'!UEZ72</f>
        <v>0</v>
      </c>
      <c r="UEO62" s="763">
        <f>'Detailed Budget'!UFA72</f>
        <v>0</v>
      </c>
      <c r="UEP62" s="763">
        <f>'Detailed Budget'!UFB72</f>
        <v>0</v>
      </c>
      <c r="UEQ62" s="763">
        <f>'Detailed Budget'!UFC72</f>
        <v>0</v>
      </c>
      <c r="UER62" s="763">
        <f>'Detailed Budget'!UFD72</f>
        <v>0</v>
      </c>
      <c r="UES62" s="763">
        <f>'Detailed Budget'!UFE72</f>
        <v>0</v>
      </c>
      <c r="UET62" s="763">
        <f>'Detailed Budget'!UFF72</f>
        <v>0</v>
      </c>
      <c r="UEU62" s="763">
        <f>'Detailed Budget'!UFG72</f>
        <v>0</v>
      </c>
      <c r="UEV62" s="763">
        <f>'Detailed Budget'!UFH72</f>
        <v>0</v>
      </c>
      <c r="UEW62" s="763">
        <f>'Detailed Budget'!UFI72</f>
        <v>0</v>
      </c>
      <c r="UEX62" s="763">
        <f>'Detailed Budget'!UFJ72</f>
        <v>0</v>
      </c>
      <c r="UEY62" s="763">
        <f>'Detailed Budget'!UFK72</f>
        <v>0</v>
      </c>
      <c r="UEZ62" s="763">
        <f>'Detailed Budget'!UFL72</f>
        <v>0</v>
      </c>
      <c r="UFA62" s="763">
        <f>'Detailed Budget'!UFM72</f>
        <v>0</v>
      </c>
      <c r="UFB62" s="763">
        <f>'Detailed Budget'!UFN72</f>
        <v>0</v>
      </c>
      <c r="UFC62" s="763">
        <f>'Detailed Budget'!UFO72</f>
        <v>0</v>
      </c>
      <c r="UFD62" s="763">
        <f>'Detailed Budget'!UFP72</f>
        <v>0</v>
      </c>
      <c r="UFE62" s="763">
        <f>'Detailed Budget'!UFQ72</f>
        <v>0</v>
      </c>
      <c r="UFF62" s="763">
        <f>'Detailed Budget'!UFR72</f>
        <v>0</v>
      </c>
      <c r="UFG62" s="763">
        <f>'Detailed Budget'!UFS72</f>
        <v>0</v>
      </c>
      <c r="UFH62" s="763">
        <f>'Detailed Budget'!UFT72</f>
        <v>0</v>
      </c>
      <c r="UFI62" s="763">
        <f>'Detailed Budget'!UFU72</f>
        <v>0</v>
      </c>
      <c r="UFJ62" s="763">
        <f>'Detailed Budget'!UFV72</f>
        <v>0</v>
      </c>
      <c r="UFK62" s="763">
        <f>'Detailed Budget'!UFW72</f>
        <v>0</v>
      </c>
      <c r="UFL62" s="763">
        <f>'Detailed Budget'!UFX72</f>
        <v>0</v>
      </c>
      <c r="UFM62" s="763">
        <f>'Detailed Budget'!UFY72</f>
        <v>0</v>
      </c>
      <c r="UFN62" s="763">
        <f>'Detailed Budget'!UFZ72</f>
        <v>0</v>
      </c>
      <c r="UFO62" s="763">
        <f>'Detailed Budget'!UGA72</f>
        <v>0</v>
      </c>
      <c r="UFP62" s="763">
        <f>'Detailed Budget'!UGB72</f>
        <v>0</v>
      </c>
      <c r="UFQ62" s="763">
        <f>'Detailed Budget'!UGC72</f>
        <v>0</v>
      </c>
      <c r="UFR62" s="763">
        <f>'Detailed Budget'!UGD72</f>
        <v>0</v>
      </c>
      <c r="UFS62" s="763">
        <f>'Detailed Budget'!UGE72</f>
        <v>0</v>
      </c>
      <c r="UFT62" s="763">
        <f>'Detailed Budget'!UGF72</f>
        <v>0</v>
      </c>
      <c r="UFU62" s="763">
        <f>'Detailed Budget'!UGG72</f>
        <v>0</v>
      </c>
      <c r="UFV62" s="763">
        <f>'Detailed Budget'!UGH72</f>
        <v>0</v>
      </c>
      <c r="UFW62" s="763">
        <f>'Detailed Budget'!UGI72</f>
        <v>0</v>
      </c>
      <c r="UFX62" s="763">
        <f>'Detailed Budget'!UGJ72</f>
        <v>0</v>
      </c>
      <c r="UFY62" s="763">
        <f>'Detailed Budget'!UGK72</f>
        <v>0</v>
      </c>
      <c r="UFZ62" s="763">
        <f>'Detailed Budget'!UGL72</f>
        <v>0</v>
      </c>
      <c r="UGA62" s="763">
        <f>'Detailed Budget'!UGM72</f>
        <v>0</v>
      </c>
      <c r="UGB62" s="763">
        <f>'Detailed Budget'!UGN72</f>
        <v>0</v>
      </c>
      <c r="UGC62" s="763">
        <f>'Detailed Budget'!UGO72</f>
        <v>0</v>
      </c>
      <c r="UGD62" s="763">
        <f>'Detailed Budget'!UGP72</f>
        <v>0</v>
      </c>
      <c r="UGE62" s="763">
        <f>'Detailed Budget'!UGQ72</f>
        <v>0</v>
      </c>
      <c r="UGF62" s="763">
        <f>'Detailed Budget'!UGR72</f>
        <v>0</v>
      </c>
      <c r="UGG62" s="763">
        <f>'Detailed Budget'!UGS72</f>
        <v>0</v>
      </c>
      <c r="UGH62" s="763">
        <f>'Detailed Budget'!UGT72</f>
        <v>0</v>
      </c>
      <c r="UGI62" s="763">
        <f>'Detailed Budget'!UGU72</f>
        <v>0</v>
      </c>
      <c r="UGJ62" s="763">
        <f>'Detailed Budget'!UGV72</f>
        <v>0</v>
      </c>
      <c r="UGK62" s="763">
        <f>'Detailed Budget'!UGW72</f>
        <v>0</v>
      </c>
      <c r="UGL62" s="763">
        <f>'Detailed Budget'!UGX72</f>
        <v>0</v>
      </c>
      <c r="UGM62" s="763">
        <f>'Detailed Budget'!UGY72</f>
        <v>0</v>
      </c>
      <c r="UGN62" s="763">
        <f>'Detailed Budget'!UGZ72</f>
        <v>0</v>
      </c>
      <c r="UGO62" s="763">
        <f>'Detailed Budget'!UHA72</f>
        <v>0</v>
      </c>
      <c r="UGP62" s="763">
        <f>'Detailed Budget'!UHB72</f>
        <v>0</v>
      </c>
      <c r="UGQ62" s="763">
        <f>'Detailed Budget'!UHC72</f>
        <v>0</v>
      </c>
      <c r="UGR62" s="763">
        <f>'Detailed Budget'!UHD72</f>
        <v>0</v>
      </c>
      <c r="UGS62" s="763">
        <f>'Detailed Budget'!UHE72</f>
        <v>0</v>
      </c>
      <c r="UGT62" s="763">
        <f>'Detailed Budget'!UHF72</f>
        <v>0</v>
      </c>
      <c r="UGU62" s="763">
        <f>'Detailed Budget'!UHG72</f>
        <v>0</v>
      </c>
      <c r="UGV62" s="763">
        <f>'Detailed Budget'!UHH72</f>
        <v>0</v>
      </c>
      <c r="UGW62" s="763">
        <f>'Detailed Budget'!UHI72</f>
        <v>0</v>
      </c>
      <c r="UGX62" s="763">
        <f>'Detailed Budget'!UHJ72</f>
        <v>0</v>
      </c>
      <c r="UGY62" s="763">
        <f>'Detailed Budget'!UHK72</f>
        <v>0</v>
      </c>
      <c r="UGZ62" s="763">
        <f>'Detailed Budget'!UHL72</f>
        <v>0</v>
      </c>
      <c r="UHA62" s="763">
        <f>'Detailed Budget'!UHM72</f>
        <v>0</v>
      </c>
      <c r="UHB62" s="763">
        <f>'Detailed Budget'!UHN72</f>
        <v>0</v>
      </c>
      <c r="UHC62" s="763">
        <f>'Detailed Budget'!UHO72</f>
        <v>0</v>
      </c>
      <c r="UHD62" s="763">
        <f>'Detailed Budget'!UHP72</f>
        <v>0</v>
      </c>
      <c r="UHE62" s="763">
        <f>'Detailed Budget'!UHQ72</f>
        <v>0</v>
      </c>
      <c r="UHF62" s="763">
        <f>'Detailed Budget'!UHR72</f>
        <v>0</v>
      </c>
      <c r="UHG62" s="763">
        <f>'Detailed Budget'!UHS72</f>
        <v>0</v>
      </c>
      <c r="UHH62" s="763">
        <f>'Detailed Budget'!UHT72</f>
        <v>0</v>
      </c>
      <c r="UHI62" s="763">
        <f>'Detailed Budget'!UHU72</f>
        <v>0</v>
      </c>
      <c r="UHJ62" s="763">
        <f>'Detailed Budget'!UHV72</f>
        <v>0</v>
      </c>
      <c r="UHK62" s="763">
        <f>'Detailed Budget'!UHW72</f>
        <v>0</v>
      </c>
      <c r="UHL62" s="763">
        <f>'Detailed Budget'!UHX72</f>
        <v>0</v>
      </c>
      <c r="UHM62" s="763">
        <f>'Detailed Budget'!UHY72</f>
        <v>0</v>
      </c>
      <c r="UHN62" s="763">
        <f>'Detailed Budget'!UHZ72</f>
        <v>0</v>
      </c>
      <c r="UHO62" s="763">
        <f>'Detailed Budget'!UIA72</f>
        <v>0</v>
      </c>
      <c r="UHP62" s="763">
        <f>'Detailed Budget'!UIB72</f>
        <v>0</v>
      </c>
      <c r="UHQ62" s="763">
        <f>'Detailed Budget'!UIC72</f>
        <v>0</v>
      </c>
      <c r="UHR62" s="763">
        <f>'Detailed Budget'!UID72</f>
        <v>0</v>
      </c>
      <c r="UHS62" s="763">
        <f>'Detailed Budget'!UIE72</f>
        <v>0</v>
      </c>
      <c r="UHT62" s="763">
        <f>'Detailed Budget'!UIF72</f>
        <v>0</v>
      </c>
      <c r="UHU62" s="763">
        <f>'Detailed Budget'!UIG72</f>
        <v>0</v>
      </c>
      <c r="UHV62" s="763">
        <f>'Detailed Budget'!UIH72</f>
        <v>0</v>
      </c>
      <c r="UHW62" s="763">
        <f>'Detailed Budget'!UII72</f>
        <v>0</v>
      </c>
      <c r="UHX62" s="763">
        <f>'Detailed Budget'!UIJ72</f>
        <v>0</v>
      </c>
      <c r="UHY62" s="763">
        <f>'Detailed Budget'!UIK72</f>
        <v>0</v>
      </c>
      <c r="UHZ62" s="763">
        <f>'Detailed Budget'!UIL72</f>
        <v>0</v>
      </c>
      <c r="UIA62" s="763">
        <f>'Detailed Budget'!UIM72</f>
        <v>0</v>
      </c>
      <c r="UIB62" s="763">
        <f>'Detailed Budget'!UIN72</f>
        <v>0</v>
      </c>
      <c r="UIC62" s="763">
        <f>'Detailed Budget'!UIO72</f>
        <v>0</v>
      </c>
      <c r="UID62" s="763">
        <f>'Detailed Budget'!UIP72</f>
        <v>0</v>
      </c>
      <c r="UIE62" s="763">
        <f>'Detailed Budget'!UIQ72</f>
        <v>0</v>
      </c>
      <c r="UIF62" s="763">
        <f>'Detailed Budget'!UIR72</f>
        <v>0</v>
      </c>
      <c r="UIG62" s="763">
        <f>'Detailed Budget'!UIS72</f>
        <v>0</v>
      </c>
      <c r="UIH62" s="763">
        <f>'Detailed Budget'!UIT72</f>
        <v>0</v>
      </c>
      <c r="UII62" s="763">
        <f>'Detailed Budget'!UIU72</f>
        <v>0</v>
      </c>
      <c r="UIJ62" s="763">
        <f>'Detailed Budget'!UIV72</f>
        <v>0</v>
      </c>
      <c r="UIK62" s="763">
        <f>'Detailed Budget'!UIW72</f>
        <v>0</v>
      </c>
      <c r="UIL62" s="763">
        <f>'Detailed Budget'!UIX72</f>
        <v>0</v>
      </c>
      <c r="UIM62" s="763">
        <f>'Detailed Budget'!UIY72</f>
        <v>0</v>
      </c>
      <c r="UIN62" s="763">
        <f>'Detailed Budget'!UIZ72</f>
        <v>0</v>
      </c>
      <c r="UIO62" s="763">
        <f>'Detailed Budget'!UJA72</f>
        <v>0</v>
      </c>
      <c r="UIP62" s="763">
        <f>'Detailed Budget'!UJB72</f>
        <v>0</v>
      </c>
      <c r="UIQ62" s="763">
        <f>'Detailed Budget'!UJC72</f>
        <v>0</v>
      </c>
      <c r="UIR62" s="763">
        <f>'Detailed Budget'!UJD72</f>
        <v>0</v>
      </c>
      <c r="UIS62" s="763">
        <f>'Detailed Budget'!UJE72</f>
        <v>0</v>
      </c>
      <c r="UIT62" s="763">
        <f>'Detailed Budget'!UJF72</f>
        <v>0</v>
      </c>
      <c r="UIU62" s="763">
        <f>'Detailed Budget'!UJG72</f>
        <v>0</v>
      </c>
      <c r="UIV62" s="763">
        <f>'Detailed Budget'!UJH72</f>
        <v>0</v>
      </c>
      <c r="UIW62" s="763">
        <f>'Detailed Budget'!UJI72</f>
        <v>0</v>
      </c>
      <c r="UIX62" s="763">
        <f>'Detailed Budget'!UJJ72</f>
        <v>0</v>
      </c>
      <c r="UIY62" s="763">
        <f>'Detailed Budget'!UJK72</f>
        <v>0</v>
      </c>
      <c r="UIZ62" s="763">
        <f>'Detailed Budget'!UJL72</f>
        <v>0</v>
      </c>
      <c r="UJA62" s="763">
        <f>'Detailed Budget'!UJM72</f>
        <v>0</v>
      </c>
      <c r="UJB62" s="763">
        <f>'Detailed Budget'!UJN72</f>
        <v>0</v>
      </c>
      <c r="UJC62" s="763">
        <f>'Detailed Budget'!UJO72</f>
        <v>0</v>
      </c>
      <c r="UJD62" s="763">
        <f>'Detailed Budget'!UJP72</f>
        <v>0</v>
      </c>
      <c r="UJE62" s="763">
        <f>'Detailed Budget'!UJQ72</f>
        <v>0</v>
      </c>
      <c r="UJF62" s="763">
        <f>'Detailed Budget'!UJR72</f>
        <v>0</v>
      </c>
      <c r="UJG62" s="763">
        <f>'Detailed Budget'!UJS72</f>
        <v>0</v>
      </c>
      <c r="UJH62" s="763">
        <f>'Detailed Budget'!UJT72</f>
        <v>0</v>
      </c>
      <c r="UJI62" s="763">
        <f>'Detailed Budget'!UJU72</f>
        <v>0</v>
      </c>
      <c r="UJJ62" s="763">
        <f>'Detailed Budget'!UJV72</f>
        <v>0</v>
      </c>
      <c r="UJK62" s="763">
        <f>'Detailed Budget'!UJW72</f>
        <v>0</v>
      </c>
      <c r="UJL62" s="763">
        <f>'Detailed Budget'!UJX72</f>
        <v>0</v>
      </c>
      <c r="UJM62" s="763">
        <f>'Detailed Budget'!UJY72</f>
        <v>0</v>
      </c>
      <c r="UJN62" s="763">
        <f>'Detailed Budget'!UJZ72</f>
        <v>0</v>
      </c>
      <c r="UJO62" s="763">
        <f>'Detailed Budget'!UKA72</f>
        <v>0</v>
      </c>
      <c r="UJP62" s="763">
        <f>'Detailed Budget'!UKB72</f>
        <v>0</v>
      </c>
      <c r="UJQ62" s="763">
        <f>'Detailed Budget'!UKC72</f>
        <v>0</v>
      </c>
      <c r="UJR62" s="763">
        <f>'Detailed Budget'!UKD72</f>
        <v>0</v>
      </c>
      <c r="UJS62" s="763">
        <f>'Detailed Budget'!UKE72</f>
        <v>0</v>
      </c>
      <c r="UJT62" s="763">
        <f>'Detailed Budget'!UKF72</f>
        <v>0</v>
      </c>
      <c r="UJU62" s="763">
        <f>'Detailed Budget'!UKG72</f>
        <v>0</v>
      </c>
      <c r="UJV62" s="763">
        <f>'Detailed Budget'!UKH72</f>
        <v>0</v>
      </c>
      <c r="UJW62" s="763">
        <f>'Detailed Budget'!UKI72</f>
        <v>0</v>
      </c>
      <c r="UJX62" s="763">
        <f>'Detailed Budget'!UKJ72</f>
        <v>0</v>
      </c>
      <c r="UJY62" s="763">
        <f>'Detailed Budget'!UKK72</f>
        <v>0</v>
      </c>
      <c r="UJZ62" s="763">
        <f>'Detailed Budget'!UKL72</f>
        <v>0</v>
      </c>
      <c r="UKA62" s="763">
        <f>'Detailed Budget'!UKM72</f>
        <v>0</v>
      </c>
      <c r="UKB62" s="763">
        <f>'Detailed Budget'!UKN72</f>
        <v>0</v>
      </c>
      <c r="UKC62" s="763">
        <f>'Detailed Budget'!UKO72</f>
        <v>0</v>
      </c>
      <c r="UKD62" s="763">
        <f>'Detailed Budget'!UKP72</f>
        <v>0</v>
      </c>
      <c r="UKE62" s="763">
        <f>'Detailed Budget'!UKQ72</f>
        <v>0</v>
      </c>
      <c r="UKF62" s="763">
        <f>'Detailed Budget'!UKR72</f>
        <v>0</v>
      </c>
      <c r="UKG62" s="763">
        <f>'Detailed Budget'!UKS72</f>
        <v>0</v>
      </c>
      <c r="UKH62" s="763">
        <f>'Detailed Budget'!UKT72</f>
        <v>0</v>
      </c>
      <c r="UKI62" s="763">
        <f>'Detailed Budget'!UKU72</f>
        <v>0</v>
      </c>
      <c r="UKJ62" s="763">
        <f>'Detailed Budget'!UKV72</f>
        <v>0</v>
      </c>
      <c r="UKK62" s="763">
        <f>'Detailed Budget'!UKW72</f>
        <v>0</v>
      </c>
      <c r="UKL62" s="763">
        <f>'Detailed Budget'!UKX72</f>
        <v>0</v>
      </c>
      <c r="UKM62" s="763">
        <f>'Detailed Budget'!UKY72</f>
        <v>0</v>
      </c>
      <c r="UKN62" s="763">
        <f>'Detailed Budget'!UKZ72</f>
        <v>0</v>
      </c>
      <c r="UKO62" s="763">
        <f>'Detailed Budget'!ULA72</f>
        <v>0</v>
      </c>
      <c r="UKP62" s="763">
        <f>'Detailed Budget'!ULB72</f>
        <v>0</v>
      </c>
      <c r="UKQ62" s="763">
        <f>'Detailed Budget'!ULC72</f>
        <v>0</v>
      </c>
      <c r="UKR62" s="763">
        <f>'Detailed Budget'!ULD72</f>
        <v>0</v>
      </c>
      <c r="UKS62" s="763">
        <f>'Detailed Budget'!ULE72</f>
        <v>0</v>
      </c>
      <c r="UKT62" s="763">
        <f>'Detailed Budget'!ULF72</f>
        <v>0</v>
      </c>
      <c r="UKU62" s="763">
        <f>'Detailed Budget'!ULG72</f>
        <v>0</v>
      </c>
      <c r="UKV62" s="763">
        <f>'Detailed Budget'!ULH72</f>
        <v>0</v>
      </c>
      <c r="UKW62" s="763">
        <f>'Detailed Budget'!ULI72</f>
        <v>0</v>
      </c>
      <c r="UKX62" s="763">
        <f>'Detailed Budget'!ULJ72</f>
        <v>0</v>
      </c>
      <c r="UKY62" s="763">
        <f>'Detailed Budget'!ULK72</f>
        <v>0</v>
      </c>
      <c r="UKZ62" s="763">
        <f>'Detailed Budget'!ULL72</f>
        <v>0</v>
      </c>
      <c r="ULA62" s="763">
        <f>'Detailed Budget'!ULM72</f>
        <v>0</v>
      </c>
      <c r="ULB62" s="763">
        <f>'Detailed Budget'!ULN72</f>
        <v>0</v>
      </c>
      <c r="ULC62" s="763">
        <f>'Detailed Budget'!ULO72</f>
        <v>0</v>
      </c>
      <c r="ULD62" s="763">
        <f>'Detailed Budget'!ULP72</f>
        <v>0</v>
      </c>
      <c r="ULE62" s="763">
        <f>'Detailed Budget'!ULQ72</f>
        <v>0</v>
      </c>
      <c r="ULF62" s="763">
        <f>'Detailed Budget'!ULR72</f>
        <v>0</v>
      </c>
      <c r="ULG62" s="763">
        <f>'Detailed Budget'!ULS72</f>
        <v>0</v>
      </c>
      <c r="ULH62" s="763">
        <f>'Detailed Budget'!ULT72</f>
        <v>0</v>
      </c>
      <c r="ULI62" s="763">
        <f>'Detailed Budget'!ULU72</f>
        <v>0</v>
      </c>
      <c r="ULJ62" s="763">
        <f>'Detailed Budget'!ULV72</f>
        <v>0</v>
      </c>
      <c r="ULK62" s="763">
        <f>'Detailed Budget'!ULW72</f>
        <v>0</v>
      </c>
      <c r="ULL62" s="763">
        <f>'Detailed Budget'!ULX72</f>
        <v>0</v>
      </c>
      <c r="ULM62" s="763">
        <f>'Detailed Budget'!ULY72</f>
        <v>0</v>
      </c>
      <c r="ULN62" s="763">
        <f>'Detailed Budget'!ULZ72</f>
        <v>0</v>
      </c>
      <c r="ULO62" s="763">
        <f>'Detailed Budget'!UMA72</f>
        <v>0</v>
      </c>
      <c r="ULP62" s="763">
        <f>'Detailed Budget'!UMB72</f>
        <v>0</v>
      </c>
      <c r="ULQ62" s="763">
        <f>'Detailed Budget'!UMC72</f>
        <v>0</v>
      </c>
      <c r="ULR62" s="763">
        <f>'Detailed Budget'!UMD72</f>
        <v>0</v>
      </c>
      <c r="ULS62" s="763">
        <f>'Detailed Budget'!UME72</f>
        <v>0</v>
      </c>
      <c r="ULT62" s="763">
        <f>'Detailed Budget'!UMF72</f>
        <v>0</v>
      </c>
      <c r="ULU62" s="763">
        <f>'Detailed Budget'!UMG72</f>
        <v>0</v>
      </c>
      <c r="ULV62" s="763">
        <f>'Detailed Budget'!UMH72</f>
        <v>0</v>
      </c>
      <c r="ULW62" s="763">
        <f>'Detailed Budget'!UMI72</f>
        <v>0</v>
      </c>
      <c r="ULX62" s="763">
        <f>'Detailed Budget'!UMJ72</f>
        <v>0</v>
      </c>
      <c r="ULY62" s="763">
        <f>'Detailed Budget'!UMK72</f>
        <v>0</v>
      </c>
      <c r="ULZ62" s="763">
        <f>'Detailed Budget'!UML72</f>
        <v>0</v>
      </c>
      <c r="UMA62" s="763">
        <f>'Detailed Budget'!UMM72</f>
        <v>0</v>
      </c>
      <c r="UMB62" s="763">
        <f>'Detailed Budget'!UMN72</f>
        <v>0</v>
      </c>
      <c r="UMC62" s="763">
        <f>'Detailed Budget'!UMO72</f>
        <v>0</v>
      </c>
      <c r="UMD62" s="763">
        <f>'Detailed Budget'!UMP72</f>
        <v>0</v>
      </c>
      <c r="UME62" s="763">
        <f>'Detailed Budget'!UMQ72</f>
        <v>0</v>
      </c>
      <c r="UMF62" s="763">
        <f>'Detailed Budget'!UMR72</f>
        <v>0</v>
      </c>
      <c r="UMG62" s="763">
        <f>'Detailed Budget'!UMS72</f>
        <v>0</v>
      </c>
      <c r="UMH62" s="763">
        <f>'Detailed Budget'!UMT72</f>
        <v>0</v>
      </c>
      <c r="UMI62" s="763">
        <f>'Detailed Budget'!UMU72</f>
        <v>0</v>
      </c>
      <c r="UMJ62" s="763">
        <f>'Detailed Budget'!UMV72</f>
        <v>0</v>
      </c>
      <c r="UMK62" s="763">
        <f>'Detailed Budget'!UMW72</f>
        <v>0</v>
      </c>
      <c r="UML62" s="763">
        <f>'Detailed Budget'!UMX72</f>
        <v>0</v>
      </c>
      <c r="UMM62" s="763">
        <f>'Detailed Budget'!UMY72</f>
        <v>0</v>
      </c>
      <c r="UMN62" s="763">
        <f>'Detailed Budget'!UMZ72</f>
        <v>0</v>
      </c>
      <c r="UMO62" s="763">
        <f>'Detailed Budget'!UNA72</f>
        <v>0</v>
      </c>
      <c r="UMP62" s="763">
        <f>'Detailed Budget'!UNB72</f>
        <v>0</v>
      </c>
      <c r="UMQ62" s="763">
        <f>'Detailed Budget'!UNC72</f>
        <v>0</v>
      </c>
      <c r="UMR62" s="763">
        <f>'Detailed Budget'!UND72</f>
        <v>0</v>
      </c>
      <c r="UMS62" s="763">
        <f>'Detailed Budget'!UNE72</f>
        <v>0</v>
      </c>
      <c r="UMT62" s="763">
        <f>'Detailed Budget'!UNF72</f>
        <v>0</v>
      </c>
      <c r="UMU62" s="763">
        <f>'Detailed Budget'!UNG72</f>
        <v>0</v>
      </c>
      <c r="UMV62" s="763">
        <f>'Detailed Budget'!UNH72</f>
        <v>0</v>
      </c>
      <c r="UMW62" s="763">
        <f>'Detailed Budget'!UNI72</f>
        <v>0</v>
      </c>
      <c r="UMX62" s="763">
        <f>'Detailed Budget'!UNJ72</f>
        <v>0</v>
      </c>
      <c r="UMY62" s="763">
        <f>'Detailed Budget'!UNK72</f>
        <v>0</v>
      </c>
      <c r="UMZ62" s="763">
        <f>'Detailed Budget'!UNL72</f>
        <v>0</v>
      </c>
      <c r="UNA62" s="763">
        <f>'Detailed Budget'!UNM72</f>
        <v>0</v>
      </c>
      <c r="UNB62" s="763">
        <f>'Detailed Budget'!UNN72</f>
        <v>0</v>
      </c>
      <c r="UNC62" s="763">
        <f>'Detailed Budget'!UNO72</f>
        <v>0</v>
      </c>
      <c r="UND62" s="763">
        <f>'Detailed Budget'!UNP72</f>
        <v>0</v>
      </c>
      <c r="UNE62" s="763">
        <f>'Detailed Budget'!UNQ72</f>
        <v>0</v>
      </c>
      <c r="UNF62" s="763">
        <f>'Detailed Budget'!UNR72</f>
        <v>0</v>
      </c>
      <c r="UNG62" s="763">
        <f>'Detailed Budget'!UNS72</f>
        <v>0</v>
      </c>
      <c r="UNH62" s="763">
        <f>'Detailed Budget'!UNT72</f>
        <v>0</v>
      </c>
      <c r="UNI62" s="763">
        <f>'Detailed Budget'!UNU72</f>
        <v>0</v>
      </c>
      <c r="UNJ62" s="763">
        <f>'Detailed Budget'!UNV72</f>
        <v>0</v>
      </c>
      <c r="UNK62" s="763">
        <f>'Detailed Budget'!UNW72</f>
        <v>0</v>
      </c>
      <c r="UNL62" s="763">
        <f>'Detailed Budget'!UNX72</f>
        <v>0</v>
      </c>
      <c r="UNM62" s="763">
        <f>'Detailed Budget'!UNY72</f>
        <v>0</v>
      </c>
      <c r="UNN62" s="763">
        <f>'Detailed Budget'!UNZ72</f>
        <v>0</v>
      </c>
      <c r="UNO62" s="763">
        <f>'Detailed Budget'!UOA72</f>
        <v>0</v>
      </c>
      <c r="UNP62" s="763">
        <f>'Detailed Budget'!UOB72</f>
        <v>0</v>
      </c>
      <c r="UNQ62" s="763">
        <f>'Detailed Budget'!UOC72</f>
        <v>0</v>
      </c>
      <c r="UNR62" s="763">
        <f>'Detailed Budget'!UOD72</f>
        <v>0</v>
      </c>
      <c r="UNS62" s="763">
        <f>'Detailed Budget'!UOE72</f>
        <v>0</v>
      </c>
      <c r="UNT62" s="763">
        <f>'Detailed Budget'!UOF72</f>
        <v>0</v>
      </c>
      <c r="UNU62" s="763">
        <f>'Detailed Budget'!UOG72</f>
        <v>0</v>
      </c>
      <c r="UNV62" s="763">
        <f>'Detailed Budget'!UOH72</f>
        <v>0</v>
      </c>
      <c r="UNW62" s="763">
        <f>'Detailed Budget'!UOI72</f>
        <v>0</v>
      </c>
      <c r="UNX62" s="763">
        <f>'Detailed Budget'!UOJ72</f>
        <v>0</v>
      </c>
      <c r="UNY62" s="763">
        <f>'Detailed Budget'!UOK72</f>
        <v>0</v>
      </c>
      <c r="UNZ62" s="763">
        <f>'Detailed Budget'!UOL72</f>
        <v>0</v>
      </c>
      <c r="UOA62" s="763">
        <f>'Detailed Budget'!UOM72</f>
        <v>0</v>
      </c>
      <c r="UOB62" s="763">
        <f>'Detailed Budget'!UON72</f>
        <v>0</v>
      </c>
      <c r="UOC62" s="763">
        <f>'Detailed Budget'!UOO72</f>
        <v>0</v>
      </c>
      <c r="UOD62" s="763">
        <f>'Detailed Budget'!UOP72</f>
        <v>0</v>
      </c>
      <c r="UOE62" s="763">
        <f>'Detailed Budget'!UOQ72</f>
        <v>0</v>
      </c>
      <c r="UOF62" s="763">
        <f>'Detailed Budget'!UOR72</f>
        <v>0</v>
      </c>
      <c r="UOG62" s="763">
        <f>'Detailed Budget'!UOS72</f>
        <v>0</v>
      </c>
      <c r="UOH62" s="763">
        <f>'Detailed Budget'!UOT72</f>
        <v>0</v>
      </c>
      <c r="UOI62" s="763">
        <f>'Detailed Budget'!UOU72</f>
        <v>0</v>
      </c>
      <c r="UOJ62" s="763">
        <f>'Detailed Budget'!UOV72</f>
        <v>0</v>
      </c>
      <c r="UOK62" s="763">
        <f>'Detailed Budget'!UOW72</f>
        <v>0</v>
      </c>
      <c r="UOL62" s="763">
        <f>'Detailed Budget'!UOX72</f>
        <v>0</v>
      </c>
      <c r="UOM62" s="763">
        <f>'Detailed Budget'!UOY72</f>
        <v>0</v>
      </c>
      <c r="UON62" s="763">
        <f>'Detailed Budget'!UOZ72</f>
        <v>0</v>
      </c>
      <c r="UOO62" s="763">
        <f>'Detailed Budget'!UPA72</f>
        <v>0</v>
      </c>
      <c r="UOP62" s="763">
        <f>'Detailed Budget'!UPB72</f>
        <v>0</v>
      </c>
      <c r="UOQ62" s="763">
        <f>'Detailed Budget'!UPC72</f>
        <v>0</v>
      </c>
      <c r="UOR62" s="763">
        <f>'Detailed Budget'!UPD72</f>
        <v>0</v>
      </c>
      <c r="UOS62" s="763">
        <f>'Detailed Budget'!UPE72</f>
        <v>0</v>
      </c>
      <c r="UOT62" s="763">
        <f>'Detailed Budget'!UPF72</f>
        <v>0</v>
      </c>
      <c r="UOU62" s="763">
        <f>'Detailed Budget'!UPG72</f>
        <v>0</v>
      </c>
      <c r="UOV62" s="763">
        <f>'Detailed Budget'!UPH72</f>
        <v>0</v>
      </c>
      <c r="UOW62" s="763">
        <f>'Detailed Budget'!UPI72</f>
        <v>0</v>
      </c>
      <c r="UOX62" s="763">
        <f>'Detailed Budget'!UPJ72</f>
        <v>0</v>
      </c>
      <c r="UOY62" s="763">
        <f>'Detailed Budget'!UPK72</f>
        <v>0</v>
      </c>
      <c r="UOZ62" s="763">
        <f>'Detailed Budget'!UPL72</f>
        <v>0</v>
      </c>
      <c r="UPA62" s="763">
        <f>'Detailed Budget'!UPM72</f>
        <v>0</v>
      </c>
      <c r="UPB62" s="763">
        <f>'Detailed Budget'!UPN72</f>
        <v>0</v>
      </c>
      <c r="UPC62" s="763">
        <f>'Detailed Budget'!UPO72</f>
        <v>0</v>
      </c>
      <c r="UPD62" s="763">
        <f>'Detailed Budget'!UPP72</f>
        <v>0</v>
      </c>
      <c r="UPE62" s="763">
        <f>'Detailed Budget'!UPQ72</f>
        <v>0</v>
      </c>
      <c r="UPF62" s="763">
        <f>'Detailed Budget'!UPR72</f>
        <v>0</v>
      </c>
      <c r="UPG62" s="763">
        <f>'Detailed Budget'!UPS72</f>
        <v>0</v>
      </c>
      <c r="UPH62" s="763">
        <f>'Detailed Budget'!UPT72</f>
        <v>0</v>
      </c>
      <c r="UPI62" s="763">
        <f>'Detailed Budget'!UPU72</f>
        <v>0</v>
      </c>
      <c r="UPJ62" s="763">
        <f>'Detailed Budget'!UPV72</f>
        <v>0</v>
      </c>
      <c r="UPK62" s="763">
        <f>'Detailed Budget'!UPW72</f>
        <v>0</v>
      </c>
      <c r="UPL62" s="763">
        <f>'Detailed Budget'!UPX72</f>
        <v>0</v>
      </c>
      <c r="UPM62" s="763">
        <f>'Detailed Budget'!UPY72</f>
        <v>0</v>
      </c>
      <c r="UPN62" s="763">
        <f>'Detailed Budget'!UPZ72</f>
        <v>0</v>
      </c>
      <c r="UPO62" s="763">
        <f>'Detailed Budget'!UQA72</f>
        <v>0</v>
      </c>
      <c r="UPP62" s="763">
        <f>'Detailed Budget'!UQB72</f>
        <v>0</v>
      </c>
      <c r="UPQ62" s="763">
        <f>'Detailed Budget'!UQC72</f>
        <v>0</v>
      </c>
      <c r="UPR62" s="763">
        <f>'Detailed Budget'!UQD72</f>
        <v>0</v>
      </c>
      <c r="UPS62" s="763">
        <f>'Detailed Budget'!UQE72</f>
        <v>0</v>
      </c>
      <c r="UPT62" s="763">
        <f>'Detailed Budget'!UQF72</f>
        <v>0</v>
      </c>
      <c r="UPU62" s="763">
        <f>'Detailed Budget'!UQG72</f>
        <v>0</v>
      </c>
      <c r="UPV62" s="763">
        <f>'Detailed Budget'!UQH72</f>
        <v>0</v>
      </c>
      <c r="UPW62" s="763">
        <f>'Detailed Budget'!UQI72</f>
        <v>0</v>
      </c>
      <c r="UPX62" s="763">
        <f>'Detailed Budget'!UQJ72</f>
        <v>0</v>
      </c>
      <c r="UPY62" s="763">
        <f>'Detailed Budget'!UQK72</f>
        <v>0</v>
      </c>
      <c r="UPZ62" s="763">
        <f>'Detailed Budget'!UQL72</f>
        <v>0</v>
      </c>
      <c r="UQA62" s="763">
        <f>'Detailed Budget'!UQM72</f>
        <v>0</v>
      </c>
      <c r="UQB62" s="763">
        <f>'Detailed Budget'!UQN72</f>
        <v>0</v>
      </c>
      <c r="UQC62" s="763">
        <f>'Detailed Budget'!UQO72</f>
        <v>0</v>
      </c>
      <c r="UQD62" s="763">
        <f>'Detailed Budget'!UQP72</f>
        <v>0</v>
      </c>
      <c r="UQE62" s="763">
        <f>'Detailed Budget'!UQQ72</f>
        <v>0</v>
      </c>
      <c r="UQF62" s="763">
        <f>'Detailed Budget'!UQR72</f>
        <v>0</v>
      </c>
      <c r="UQG62" s="763">
        <f>'Detailed Budget'!UQS72</f>
        <v>0</v>
      </c>
      <c r="UQH62" s="763">
        <f>'Detailed Budget'!UQT72</f>
        <v>0</v>
      </c>
      <c r="UQI62" s="763">
        <f>'Detailed Budget'!UQU72</f>
        <v>0</v>
      </c>
      <c r="UQJ62" s="763">
        <f>'Detailed Budget'!UQV72</f>
        <v>0</v>
      </c>
      <c r="UQK62" s="763">
        <f>'Detailed Budget'!UQW72</f>
        <v>0</v>
      </c>
      <c r="UQL62" s="763">
        <f>'Detailed Budget'!UQX72</f>
        <v>0</v>
      </c>
      <c r="UQM62" s="763">
        <f>'Detailed Budget'!UQY72</f>
        <v>0</v>
      </c>
      <c r="UQN62" s="763">
        <f>'Detailed Budget'!UQZ72</f>
        <v>0</v>
      </c>
      <c r="UQO62" s="763">
        <f>'Detailed Budget'!URA72</f>
        <v>0</v>
      </c>
      <c r="UQP62" s="763">
        <f>'Detailed Budget'!URB72</f>
        <v>0</v>
      </c>
      <c r="UQQ62" s="763">
        <f>'Detailed Budget'!URC72</f>
        <v>0</v>
      </c>
      <c r="UQR62" s="763">
        <f>'Detailed Budget'!URD72</f>
        <v>0</v>
      </c>
      <c r="UQS62" s="763">
        <f>'Detailed Budget'!URE72</f>
        <v>0</v>
      </c>
      <c r="UQT62" s="763">
        <f>'Detailed Budget'!URF72</f>
        <v>0</v>
      </c>
      <c r="UQU62" s="763">
        <f>'Detailed Budget'!URG72</f>
        <v>0</v>
      </c>
      <c r="UQV62" s="763">
        <f>'Detailed Budget'!URH72</f>
        <v>0</v>
      </c>
      <c r="UQW62" s="763">
        <f>'Detailed Budget'!URI72</f>
        <v>0</v>
      </c>
      <c r="UQX62" s="763">
        <f>'Detailed Budget'!URJ72</f>
        <v>0</v>
      </c>
      <c r="UQY62" s="763">
        <f>'Detailed Budget'!URK72</f>
        <v>0</v>
      </c>
      <c r="UQZ62" s="763">
        <f>'Detailed Budget'!URL72</f>
        <v>0</v>
      </c>
      <c r="URA62" s="763">
        <f>'Detailed Budget'!URM72</f>
        <v>0</v>
      </c>
      <c r="URB62" s="763">
        <f>'Detailed Budget'!URN72</f>
        <v>0</v>
      </c>
      <c r="URC62" s="763">
        <f>'Detailed Budget'!URO72</f>
        <v>0</v>
      </c>
      <c r="URD62" s="763">
        <f>'Detailed Budget'!URP72</f>
        <v>0</v>
      </c>
      <c r="URE62" s="763">
        <f>'Detailed Budget'!URQ72</f>
        <v>0</v>
      </c>
      <c r="URF62" s="763">
        <f>'Detailed Budget'!URR72</f>
        <v>0</v>
      </c>
      <c r="URG62" s="763">
        <f>'Detailed Budget'!URS72</f>
        <v>0</v>
      </c>
      <c r="URH62" s="763">
        <f>'Detailed Budget'!URT72</f>
        <v>0</v>
      </c>
      <c r="URI62" s="763">
        <f>'Detailed Budget'!URU72</f>
        <v>0</v>
      </c>
      <c r="URJ62" s="763">
        <f>'Detailed Budget'!URV72</f>
        <v>0</v>
      </c>
      <c r="URK62" s="763">
        <f>'Detailed Budget'!URW72</f>
        <v>0</v>
      </c>
      <c r="URL62" s="763">
        <f>'Detailed Budget'!URX72</f>
        <v>0</v>
      </c>
      <c r="URM62" s="763">
        <f>'Detailed Budget'!URY72</f>
        <v>0</v>
      </c>
      <c r="URN62" s="763">
        <f>'Detailed Budget'!URZ72</f>
        <v>0</v>
      </c>
      <c r="URO62" s="763">
        <f>'Detailed Budget'!USA72</f>
        <v>0</v>
      </c>
      <c r="URP62" s="763">
        <f>'Detailed Budget'!USB72</f>
        <v>0</v>
      </c>
      <c r="URQ62" s="763">
        <f>'Detailed Budget'!USC72</f>
        <v>0</v>
      </c>
      <c r="URR62" s="763">
        <f>'Detailed Budget'!USD72</f>
        <v>0</v>
      </c>
      <c r="URS62" s="763">
        <f>'Detailed Budget'!USE72</f>
        <v>0</v>
      </c>
      <c r="URT62" s="763">
        <f>'Detailed Budget'!USF72</f>
        <v>0</v>
      </c>
      <c r="URU62" s="763">
        <f>'Detailed Budget'!USG72</f>
        <v>0</v>
      </c>
      <c r="URV62" s="763">
        <f>'Detailed Budget'!USH72</f>
        <v>0</v>
      </c>
      <c r="URW62" s="763">
        <f>'Detailed Budget'!USI72</f>
        <v>0</v>
      </c>
      <c r="URX62" s="763">
        <f>'Detailed Budget'!USJ72</f>
        <v>0</v>
      </c>
      <c r="URY62" s="763">
        <f>'Detailed Budget'!USK72</f>
        <v>0</v>
      </c>
      <c r="URZ62" s="763">
        <f>'Detailed Budget'!USL72</f>
        <v>0</v>
      </c>
      <c r="USA62" s="763">
        <f>'Detailed Budget'!USM72</f>
        <v>0</v>
      </c>
      <c r="USB62" s="763">
        <f>'Detailed Budget'!USN72</f>
        <v>0</v>
      </c>
      <c r="USC62" s="763">
        <f>'Detailed Budget'!USO72</f>
        <v>0</v>
      </c>
      <c r="USD62" s="763">
        <f>'Detailed Budget'!USP72</f>
        <v>0</v>
      </c>
      <c r="USE62" s="763">
        <f>'Detailed Budget'!USQ72</f>
        <v>0</v>
      </c>
      <c r="USF62" s="763">
        <f>'Detailed Budget'!USR72</f>
        <v>0</v>
      </c>
      <c r="USG62" s="763">
        <f>'Detailed Budget'!USS72</f>
        <v>0</v>
      </c>
      <c r="USH62" s="763">
        <f>'Detailed Budget'!UST72</f>
        <v>0</v>
      </c>
      <c r="USI62" s="763">
        <f>'Detailed Budget'!USU72</f>
        <v>0</v>
      </c>
      <c r="USJ62" s="763">
        <f>'Detailed Budget'!USV72</f>
        <v>0</v>
      </c>
      <c r="USK62" s="763">
        <f>'Detailed Budget'!USW72</f>
        <v>0</v>
      </c>
      <c r="USL62" s="763">
        <f>'Detailed Budget'!USX72</f>
        <v>0</v>
      </c>
      <c r="USM62" s="763">
        <f>'Detailed Budget'!USY72</f>
        <v>0</v>
      </c>
      <c r="USN62" s="763">
        <f>'Detailed Budget'!USZ72</f>
        <v>0</v>
      </c>
      <c r="USO62" s="763">
        <f>'Detailed Budget'!UTA72</f>
        <v>0</v>
      </c>
      <c r="USP62" s="763">
        <f>'Detailed Budget'!UTB72</f>
        <v>0</v>
      </c>
      <c r="USQ62" s="763">
        <f>'Detailed Budget'!UTC72</f>
        <v>0</v>
      </c>
      <c r="USR62" s="763">
        <f>'Detailed Budget'!UTD72</f>
        <v>0</v>
      </c>
      <c r="USS62" s="763">
        <f>'Detailed Budget'!UTE72</f>
        <v>0</v>
      </c>
      <c r="UST62" s="763">
        <f>'Detailed Budget'!UTF72</f>
        <v>0</v>
      </c>
      <c r="USU62" s="763">
        <f>'Detailed Budget'!UTG72</f>
        <v>0</v>
      </c>
      <c r="USV62" s="763">
        <f>'Detailed Budget'!UTH72</f>
        <v>0</v>
      </c>
      <c r="USW62" s="763">
        <f>'Detailed Budget'!UTI72</f>
        <v>0</v>
      </c>
      <c r="USX62" s="763">
        <f>'Detailed Budget'!UTJ72</f>
        <v>0</v>
      </c>
      <c r="USY62" s="763">
        <f>'Detailed Budget'!UTK72</f>
        <v>0</v>
      </c>
      <c r="USZ62" s="763">
        <f>'Detailed Budget'!UTL72</f>
        <v>0</v>
      </c>
      <c r="UTA62" s="763">
        <f>'Detailed Budget'!UTM72</f>
        <v>0</v>
      </c>
      <c r="UTB62" s="763">
        <f>'Detailed Budget'!UTN72</f>
        <v>0</v>
      </c>
      <c r="UTC62" s="763">
        <f>'Detailed Budget'!UTO72</f>
        <v>0</v>
      </c>
      <c r="UTD62" s="763">
        <f>'Detailed Budget'!UTP72</f>
        <v>0</v>
      </c>
      <c r="UTE62" s="763">
        <f>'Detailed Budget'!UTQ72</f>
        <v>0</v>
      </c>
      <c r="UTF62" s="763">
        <f>'Detailed Budget'!UTR72</f>
        <v>0</v>
      </c>
      <c r="UTG62" s="763">
        <f>'Detailed Budget'!UTS72</f>
        <v>0</v>
      </c>
      <c r="UTH62" s="763">
        <f>'Detailed Budget'!UTT72</f>
        <v>0</v>
      </c>
      <c r="UTI62" s="763">
        <f>'Detailed Budget'!UTU72</f>
        <v>0</v>
      </c>
      <c r="UTJ62" s="763">
        <f>'Detailed Budget'!UTV72</f>
        <v>0</v>
      </c>
      <c r="UTK62" s="763">
        <f>'Detailed Budget'!UTW72</f>
        <v>0</v>
      </c>
      <c r="UTL62" s="763">
        <f>'Detailed Budget'!UTX72</f>
        <v>0</v>
      </c>
      <c r="UTM62" s="763">
        <f>'Detailed Budget'!UTY72</f>
        <v>0</v>
      </c>
      <c r="UTN62" s="763">
        <f>'Detailed Budget'!UTZ72</f>
        <v>0</v>
      </c>
      <c r="UTO62" s="763">
        <f>'Detailed Budget'!UUA72</f>
        <v>0</v>
      </c>
      <c r="UTP62" s="763">
        <f>'Detailed Budget'!UUB72</f>
        <v>0</v>
      </c>
      <c r="UTQ62" s="763">
        <f>'Detailed Budget'!UUC72</f>
        <v>0</v>
      </c>
      <c r="UTR62" s="763">
        <f>'Detailed Budget'!UUD72</f>
        <v>0</v>
      </c>
      <c r="UTS62" s="763">
        <f>'Detailed Budget'!UUE72</f>
        <v>0</v>
      </c>
      <c r="UTT62" s="763">
        <f>'Detailed Budget'!UUF72</f>
        <v>0</v>
      </c>
      <c r="UTU62" s="763">
        <f>'Detailed Budget'!UUG72</f>
        <v>0</v>
      </c>
      <c r="UTV62" s="763">
        <f>'Detailed Budget'!UUH72</f>
        <v>0</v>
      </c>
      <c r="UTW62" s="763">
        <f>'Detailed Budget'!UUI72</f>
        <v>0</v>
      </c>
      <c r="UTX62" s="763">
        <f>'Detailed Budget'!UUJ72</f>
        <v>0</v>
      </c>
      <c r="UTY62" s="763">
        <f>'Detailed Budget'!UUK72</f>
        <v>0</v>
      </c>
      <c r="UTZ62" s="763">
        <f>'Detailed Budget'!UUL72</f>
        <v>0</v>
      </c>
      <c r="UUA62" s="763">
        <f>'Detailed Budget'!UUM72</f>
        <v>0</v>
      </c>
      <c r="UUB62" s="763">
        <f>'Detailed Budget'!UUN72</f>
        <v>0</v>
      </c>
      <c r="UUC62" s="763">
        <f>'Detailed Budget'!UUO72</f>
        <v>0</v>
      </c>
      <c r="UUD62" s="763">
        <f>'Detailed Budget'!UUP72</f>
        <v>0</v>
      </c>
      <c r="UUE62" s="763">
        <f>'Detailed Budget'!UUQ72</f>
        <v>0</v>
      </c>
      <c r="UUF62" s="763">
        <f>'Detailed Budget'!UUR72</f>
        <v>0</v>
      </c>
      <c r="UUG62" s="763">
        <f>'Detailed Budget'!UUS72</f>
        <v>0</v>
      </c>
      <c r="UUH62" s="763">
        <f>'Detailed Budget'!UUT72</f>
        <v>0</v>
      </c>
      <c r="UUI62" s="763">
        <f>'Detailed Budget'!UUU72</f>
        <v>0</v>
      </c>
      <c r="UUJ62" s="763">
        <f>'Detailed Budget'!UUV72</f>
        <v>0</v>
      </c>
      <c r="UUK62" s="763">
        <f>'Detailed Budget'!UUW72</f>
        <v>0</v>
      </c>
      <c r="UUL62" s="763">
        <f>'Detailed Budget'!UUX72</f>
        <v>0</v>
      </c>
      <c r="UUM62" s="763">
        <f>'Detailed Budget'!UUY72</f>
        <v>0</v>
      </c>
      <c r="UUN62" s="763">
        <f>'Detailed Budget'!UUZ72</f>
        <v>0</v>
      </c>
      <c r="UUO62" s="763">
        <f>'Detailed Budget'!UVA72</f>
        <v>0</v>
      </c>
      <c r="UUP62" s="763">
        <f>'Detailed Budget'!UVB72</f>
        <v>0</v>
      </c>
      <c r="UUQ62" s="763">
        <f>'Detailed Budget'!UVC72</f>
        <v>0</v>
      </c>
      <c r="UUR62" s="763">
        <f>'Detailed Budget'!UVD72</f>
        <v>0</v>
      </c>
      <c r="UUS62" s="763">
        <f>'Detailed Budget'!UVE72</f>
        <v>0</v>
      </c>
      <c r="UUT62" s="763">
        <f>'Detailed Budget'!UVF72</f>
        <v>0</v>
      </c>
      <c r="UUU62" s="763">
        <f>'Detailed Budget'!UVG72</f>
        <v>0</v>
      </c>
      <c r="UUV62" s="763">
        <f>'Detailed Budget'!UVH72</f>
        <v>0</v>
      </c>
      <c r="UUW62" s="763">
        <f>'Detailed Budget'!UVI72</f>
        <v>0</v>
      </c>
      <c r="UUX62" s="763">
        <f>'Detailed Budget'!UVJ72</f>
        <v>0</v>
      </c>
      <c r="UUY62" s="763">
        <f>'Detailed Budget'!UVK72</f>
        <v>0</v>
      </c>
      <c r="UUZ62" s="763">
        <f>'Detailed Budget'!UVL72</f>
        <v>0</v>
      </c>
      <c r="UVA62" s="763">
        <f>'Detailed Budget'!UVM72</f>
        <v>0</v>
      </c>
      <c r="UVB62" s="763">
        <f>'Detailed Budget'!UVN72</f>
        <v>0</v>
      </c>
      <c r="UVC62" s="763">
        <f>'Detailed Budget'!UVO72</f>
        <v>0</v>
      </c>
      <c r="UVD62" s="763">
        <f>'Detailed Budget'!UVP72</f>
        <v>0</v>
      </c>
      <c r="UVE62" s="763">
        <f>'Detailed Budget'!UVQ72</f>
        <v>0</v>
      </c>
      <c r="UVF62" s="763">
        <f>'Detailed Budget'!UVR72</f>
        <v>0</v>
      </c>
      <c r="UVG62" s="763">
        <f>'Detailed Budget'!UVS72</f>
        <v>0</v>
      </c>
      <c r="UVH62" s="763">
        <f>'Detailed Budget'!UVT72</f>
        <v>0</v>
      </c>
      <c r="UVI62" s="763">
        <f>'Detailed Budget'!UVU72</f>
        <v>0</v>
      </c>
      <c r="UVJ62" s="763">
        <f>'Detailed Budget'!UVV72</f>
        <v>0</v>
      </c>
      <c r="UVK62" s="763">
        <f>'Detailed Budget'!UVW72</f>
        <v>0</v>
      </c>
      <c r="UVL62" s="763">
        <f>'Detailed Budget'!UVX72</f>
        <v>0</v>
      </c>
      <c r="UVM62" s="763">
        <f>'Detailed Budget'!UVY72</f>
        <v>0</v>
      </c>
      <c r="UVN62" s="763">
        <f>'Detailed Budget'!UVZ72</f>
        <v>0</v>
      </c>
      <c r="UVO62" s="763">
        <f>'Detailed Budget'!UWA72</f>
        <v>0</v>
      </c>
      <c r="UVP62" s="763">
        <f>'Detailed Budget'!UWB72</f>
        <v>0</v>
      </c>
      <c r="UVQ62" s="763">
        <f>'Detailed Budget'!UWC72</f>
        <v>0</v>
      </c>
      <c r="UVR62" s="763">
        <f>'Detailed Budget'!UWD72</f>
        <v>0</v>
      </c>
      <c r="UVS62" s="763">
        <f>'Detailed Budget'!UWE72</f>
        <v>0</v>
      </c>
      <c r="UVT62" s="763">
        <f>'Detailed Budget'!UWF72</f>
        <v>0</v>
      </c>
      <c r="UVU62" s="763">
        <f>'Detailed Budget'!UWG72</f>
        <v>0</v>
      </c>
      <c r="UVV62" s="763">
        <f>'Detailed Budget'!UWH72</f>
        <v>0</v>
      </c>
      <c r="UVW62" s="763">
        <f>'Detailed Budget'!UWI72</f>
        <v>0</v>
      </c>
      <c r="UVX62" s="763">
        <f>'Detailed Budget'!UWJ72</f>
        <v>0</v>
      </c>
      <c r="UVY62" s="763">
        <f>'Detailed Budget'!UWK72</f>
        <v>0</v>
      </c>
      <c r="UVZ62" s="763">
        <f>'Detailed Budget'!UWL72</f>
        <v>0</v>
      </c>
      <c r="UWA62" s="763">
        <f>'Detailed Budget'!UWM72</f>
        <v>0</v>
      </c>
      <c r="UWB62" s="763">
        <f>'Detailed Budget'!UWN72</f>
        <v>0</v>
      </c>
      <c r="UWC62" s="763">
        <f>'Detailed Budget'!UWO72</f>
        <v>0</v>
      </c>
      <c r="UWD62" s="763">
        <f>'Detailed Budget'!UWP72</f>
        <v>0</v>
      </c>
      <c r="UWE62" s="763">
        <f>'Detailed Budget'!UWQ72</f>
        <v>0</v>
      </c>
      <c r="UWF62" s="763">
        <f>'Detailed Budget'!UWR72</f>
        <v>0</v>
      </c>
      <c r="UWG62" s="763">
        <f>'Detailed Budget'!UWS72</f>
        <v>0</v>
      </c>
      <c r="UWH62" s="763">
        <f>'Detailed Budget'!UWT72</f>
        <v>0</v>
      </c>
      <c r="UWI62" s="763">
        <f>'Detailed Budget'!UWU72</f>
        <v>0</v>
      </c>
      <c r="UWJ62" s="763">
        <f>'Detailed Budget'!UWV72</f>
        <v>0</v>
      </c>
      <c r="UWK62" s="763">
        <f>'Detailed Budget'!UWW72</f>
        <v>0</v>
      </c>
      <c r="UWL62" s="763">
        <f>'Detailed Budget'!UWX72</f>
        <v>0</v>
      </c>
      <c r="UWM62" s="763">
        <f>'Detailed Budget'!UWY72</f>
        <v>0</v>
      </c>
      <c r="UWN62" s="763">
        <f>'Detailed Budget'!UWZ72</f>
        <v>0</v>
      </c>
      <c r="UWO62" s="763">
        <f>'Detailed Budget'!UXA72</f>
        <v>0</v>
      </c>
      <c r="UWP62" s="763">
        <f>'Detailed Budget'!UXB72</f>
        <v>0</v>
      </c>
      <c r="UWQ62" s="763">
        <f>'Detailed Budget'!UXC72</f>
        <v>0</v>
      </c>
      <c r="UWR62" s="763">
        <f>'Detailed Budget'!UXD72</f>
        <v>0</v>
      </c>
      <c r="UWS62" s="763">
        <f>'Detailed Budget'!UXE72</f>
        <v>0</v>
      </c>
      <c r="UWT62" s="763">
        <f>'Detailed Budget'!UXF72</f>
        <v>0</v>
      </c>
      <c r="UWU62" s="763">
        <f>'Detailed Budget'!UXG72</f>
        <v>0</v>
      </c>
      <c r="UWV62" s="763">
        <f>'Detailed Budget'!UXH72</f>
        <v>0</v>
      </c>
      <c r="UWW62" s="763">
        <f>'Detailed Budget'!UXI72</f>
        <v>0</v>
      </c>
      <c r="UWX62" s="763">
        <f>'Detailed Budget'!UXJ72</f>
        <v>0</v>
      </c>
      <c r="UWY62" s="763">
        <f>'Detailed Budget'!UXK72</f>
        <v>0</v>
      </c>
      <c r="UWZ62" s="763">
        <f>'Detailed Budget'!UXL72</f>
        <v>0</v>
      </c>
      <c r="UXA62" s="763">
        <f>'Detailed Budget'!UXM72</f>
        <v>0</v>
      </c>
      <c r="UXB62" s="763">
        <f>'Detailed Budget'!UXN72</f>
        <v>0</v>
      </c>
      <c r="UXC62" s="763">
        <f>'Detailed Budget'!UXO72</f>
        <v>0</v>
      </c>
      <c r="UXD62" s="763">
        <f>'Detailed Budget'!UXP72</f>
        <v>0</v>
      </c>
      <c r="UXE62" s="763">
        <f>'Detailed Budget'!UXQ72</f>
        <v>0</v>
      </c>
      <c r="UXF62" s="763">
        <f>'Detailed Budget'!UXR72</f>
        <v>0</v>
      </c>
      <c r="UXG62" s="763">
        <f>'Detailed Budget'!UXS72</f>
        <v>0</v>
      </c>
      <c r="UXH62" s="763">
        <f>'Detailed Budget'!UXT72</f>
        <v>0</v>
      </c>
      <c r="UXI62" s="763">
        <f>'Detailed Budget'!UXU72</f>
        <v>0</v>
      </c>
      <c r="UXJ62" s="763">
        <f>'Detailed Budget'!UXV72</f>
        <v>0</v>
      </c>
      <c r="UXK62" s="763">
        <f>'Detailed Budget'!UXW72</f>
        <v>0</v>
      </c>
      <c r="UXL62" s="763">
        <f>'Detailed Budget'!UXX72</f>
        <v>0</v>
      </c>
      <c r="UXM62" s="763">
        <f>'Detailed Budget'!UXY72</f>
        <v>0</v>
      </c>
      <c r="UXN62" s="763">
        <f>'Detailed Budget'!UXZ72</f>
        <v>0</v>
      </c>
      <c r="UXO62" s="763">
        <f>'Detailed Budget'!UYA72</f>
        <v>0</v>
      </c>
      <c r="UXP62" s="763">
        <f>'Detailed Budget'!UYB72</f>
        <v>0</v>
      </c>
      <c r="UXQ62" s="763">
        <f>'Detailed Budget'!UYC72</f>
        <v>0</v>
      </c>
      <c r="UXR62" s="763">
        <f>'Detailed Budget'!UYD72</f>
        <v>0</v>
      </c>
      <c r="UXS62" s="763">
        <f>'Detailed Budget'!UYE72</f>
        <v>0</v>
      </c>
      <c r="UXT62" s="763">
        <f>'Detailed Budget'!UYF72</f>
        <v>0</v>
      </c>
      <c r="UXU62" s="763">
        <f>'Detailed Budget'!UYG72</f>
        <v>0</v>
      </c>
      <c r="UXV62" s="763">
        <f>'Detailed Budget'!UYH72</f>
        <v>0</v>
      </c>
      <c r="UXW62" s="763">
        <f>'Detailed Budget'!UYI72</f>
        <v>0</v>
      </c>
      <c r="UXX62" s="763">
        <f>'Detailed Budget'!UYJ72</f>
        <v>0</v>
      </c>
      <c r="UXY62" s="763">
        <f>'Detailed Budget'!UYK72</f>
        <v>0</v>
      </c>
      <c r="UXZ62" s="763">
        <f>'Detailed Budget'!UYL72</f>
        <v>0</v>
      </c>
      <c r="UYA62" s="763">
        <f>'Detailed Budget'!UYM72</f>
        <v>0</v>
      </c>
      <c r="UYB62" s="763">
        <f>'Detailed Budget'!UYN72</f>
        <v>0</v>
      </c>
      <c r="UYC62" s="763">
        <f>'Detailed Budget'!UYO72</f>
        <v>0</v>
      </c>
      <c r="UYD62" s="763">
        <f>'Detailed Budget'!UYP72</f>
        <v>0</v>
      </c>
      <c r="UYE62" s="763">
        <f>'Detailed Budget'!UYQ72</f>
        <v>0</v>
      </c>
      <c r="UYF62" s="763">
        <f>'Detailed Budget'!UYR72</f>
        <v>0</v>
      </c>
      <c r="UYG62" s="763">
        <f>'Detailed Budget'!UYS72</f>
        <v>0</v>
      </c>
      <c r="UYH62" s="763">
        <f>'Detailed Budget'!UYT72</f>
        <v>0</v>
      </c>
      <c r="UYI62" s="763">
        <f>'Detailed Budget'!UYU72</f>
        <v>0</v>
      </c>
      <c r="UYJ62" s="763">
        <f>'Detailed Budget'!UYV72</f>
        <v>0</v>
      </c>
      <c r="UYK62" s="763">
        <f>'Detailed Budget'!UYW72</f>
        <v>0</v>
      </c>
      <c r="UYL62" s="763">
        <f>'Detailed Budget'!UYX72</f>
        <v>0</v>
      </c>
      <c r="UYM62" s="763">
        <f>'Detailed Budget'!UYY72</f>
        <v>0</v>
      </c>
      <c r="UYN62" s="763">
        <f>'Detailed Budget'!UYZ72</f>
        <v>0</v>
      </c>
      <c r="UYO62" s="763">
        <f>'Detailed Budget'!UZA72</f>
        <v>0</v>
      </c>
      <c r="UYP62" s="763">
        <f>'Detailed Budget'!UZB72</f>
        <v>0</v>
      </c>
      <c r="UYQ62" s="763">
        <f>'Detailed Budget'!UZC72</f>
        <v>0</v>
      </c>
      <c r="UYR62" s="763">
        <f>'Detailed Budget'!UZD72</f>
        <v>0</v>
      </c>
      <c r="UYS62" s="763">
        <f>'Detailed Budget'!UZE72</f>
        <v>0</v>
      </c>
      <c r="UYT62" s="763">
        <f>'Detailed Budget'!UZF72</f>
        <v>0</v>
      </c>
      <c r="UYU62" s="763">
        <f>'Detailed Budget'!UZG72</f>
        <v>0</v>
      </c>
      <c r="UYV62" s="763">
        <f>'Detailed Budget'!UZH72</f>
        <v>0</v>
      </c>
      <c r="UYW62" s="763">
        <f>'Detailed Budget'!UZI72</f>
        <v>0</v>
      </c>
      <c r="UYX62" s="763">
        <f>'Detailed Budget'!UZJ72</f>
        <v>0</v>
      </c>
      <c r="UYY62" s="763">
        <f>'Detailed Budget'!UZK72</f>
        <v>0</v>
      </c>
      <c r="UYZ62" s="763">
        <f>'Detailed Budget'!UZL72</f>
        <v>0</v>
      </c>
      <c r="UZA62" s="763">
        <f>'Detailed Budget'!UZM72</f>
        <v>0</v>
      </c>
      <c r="UZB62" s="763">
        <f>'Detailed Budget'!UZN72</f>
        <v>0</v>
      </c>
      <c r="UZC62" s="763">
        <f>'Detailed Budget'!UZO72</f>
        <v>0</v>
      </c>
      <c r="UZD62" s="763">
        <f>'Detailed Budget'!UZP72</f>
        <v>0</v>
      </c>
      <c r="UZE62" s="763">
        <f>'Detailed Budget'!UZQ72</f>
        <v>0</v>
      </c>
      <c r="UZF62" s="763">
        <f>'Detailed Budget'!UZR72</f>
        <v>0</v>
      </c>
      <c r="UZG62" s="763">
        <f>'Detailed Budget'!UZS72</f>
        <v>0</v>
      </c>
      <c r="UZH62" s="763">
        <f>'Detailed Budget'!UZT72</f>
        <v>0</v>
      </c>
      <c r="UZI62" s="763">
        <f>'Detailed Budget'!UZU72</f>
        <v>0</v>
      </c>
      <c r="UZJ62" s="763">
        <f>'Detailed Budget'!UZV72</f>
        <v>0</v>
      </c>
      <c r="UZK62" s="763">
        <f>'Detailed Budget'!UZW72</f>
        <v>0</v>
      </c>
      <c r="UZL62" s="763">
        <f>'Detailed Budget'!UZX72</f>
        <v>0</v>
      </c>
      <c r="UZM62" s="763">
        <f>'Detailed Budget'!UZY72</f>
        <v>0</v>
      </c>
      <c r="UZN62" s="763">
        <f>'Detailed Budget'!UZZ72</f>
        <v>0</v>
      </c>
      <c r="UZO62" s="763">
        <f>'Detailed Budget'!VAA72</f>
        <v>0</v>
      </c>
      <c r="UZP62" s="763">
        <f>'Detailed Budget'!VAB72</f>
        <v>0</v>
      </c>
      <c r="UZQ62" s="763">
        <f>'Detailed Budget'!VAC72</f>
        <v>0</v>
      </c>
      <c r="UZR62" s="763">
        <f>'Detailed Budget'!VAD72</f>
        <v>0</v>
      </c>
      <c r="UZS62" s="763">
        <f>'Detailed Budget'!VAE72</f>
        <v>0</v>
      </c>
      <c r="UZT62" s="763">
        <f>'Detailed Budget'!VAF72</f>
        <v>0</v>
      </c>
      <c r="UZU62" s="763">
        <f>'Detailed Budget'!VAG72</f>
        <v>0</v>
      </c>
      <c r="UZV62" s="763">
        <f>'Detailed Budget'!VAH72</f>
        <v>0</v>
      </c>
      <c r="UZW62" s="763">
        <f>'Detailed Budget'!VAI72</f>
        <v>0</v>
      </c>
      <c r="UZX62" s="763">
        <f>'Detailed Budget'!VAJ72</f>
        <v>0</v>
      </c>
      <c r="UZY62" s="763">
        <f>'Detailed Budget'!VAK72</f>
        <v>0</v>
      </c>
      <c r="UZZ62" s="763">
        <f>'Detailed Budget'!VAL72</f>
        <v>0</v>
      </c>
      <c r="VAA62" s="763">
        <f>'Detailed Budget'!VAM72</f>
        <v>0</v>
      </c>
      <c r="VAB62" s="763">
        <f>'Detailed Budget'!VAN72</f>
        <v>0</v>
      </c>
      <c r="VAC62" s="763">
        <f>'Detailed Budget'!VAO72</f>
        <v>0</v>
      </c>
      <c r="VAD62" s="763">
        <f>'Detailed Budget'!VAP72</f>
        <v>0</v>
      </c>
      <c r="VAE62" s="763">
        <f>'Detailed Budget'!VAQ72</f>
        <v>0</v>
      </c>
      <c r="VAF62" s="763">
        <f>'Detailed Budget'!VAR72</f>
        <v>0</v>
      </c>
      <c r="VAG62" s="763">
        <f>'Detailed Budget'!VAS72</f>
        <v>0</v>
      </c>
      <c r="VAH62" s="763">
        <f>'Detailed Budget'!VAT72</f>
        <v>0</v>
      </c>
      <c r="VAI62" s="763">
        <f>'Detailed Budget'!VAU72</f>
        <v>0</v>
      </c>
      <c r="VAJ62" s="763">
        <f>'Detailed Budget'!VAV72</f>
        <v>0</v>
      </c>
      <c r="VAK62" s="763">
        <f>'Detailed Budget'!VAW72</f>
        <v>0</v>
      </c>
      <c r="VAL62" s="763">
        <f>'Detailed Budget'!VAX72</f>
        <v>0</v>
      </c>
      <c r="VAM62" s="763">
        <f>'Detailed Budget'!VAY72</f>
        <v>0</v>
      </c>
      <c r="VAN62" s="763">
        <f>'Detailed Budget'!VAZ72</f>
        <v>0</v>
      </c>
      <c r="VAO62" s="763">
        <f>'Detailed Budget'!VBA72</f>
        <v>0</v>
      </c>
      <c r="VAP62" s="763">
        <f>'Detailed Budget'!VBB72</f>
        <v>0</v>
      </c>
      <c r="VAQ62" s="763">
        <f>'Detailed Budget'!VBC72</f>
        <v>0</v>
      </c>
      <c r="VAR62" s="763">
        <f>'Detailed Budget'!VBD72</f>
        <v>0</v>
      </c>
      <c r="VAS62" s="763">
        <f>'Detailed Budget'!VBE72</f>
        <v>0</v>
      </c>
      <c r="VAT62" s="763">
        <f>'Detailed Budget'!VBF72</f>
        <v>0</v>
      </c>
      <c r="VAU62" s="763">
        <f>'Detailed Budget'!VBG72</f>
        <v>0</v>
      </c>
      <c r="VAV62" s="763">
        <f>'Detailed Budget'!VBH72</f>
        <v>0</v>
      </c>
      <c r="VAW62" s="763">
        <f>'Detailed Budget'!VBI72</f>
        <v>0</v>
      </c>
      <c r="VAX62" s="763">
        <f>'Detailed Budget'!VBJ72</f>
        <v>0</v>
      </c>
      <c r="VAY62" s="763">
        <f>'Detailed Budget'!VBK72</f>
        <v>0</v>
      </c>
      <c r="VAZ62" s="763">
        <f>'Detailed Budget'!VBL72</f>
        <v>0</v>
      </c>
      <c r="VBA62" s="763">
        <f>'Detailed Budget'!VBM72</f>
        <v>0</v>
      </c>
      <c r="VBB62" s="763">
        <f>'Detailed Budget'!VBN72</f>
        <v>0</v>
      </c>
      <c r="VBC62" s="763">
        <f>'Detailed Budget'!VBO72</f>
        <v>0</v>
      </c>
      <c r="VBD62" s="763">
        <f>'Detailed Budget'!VBP72</f>
        <v>0</v>
      </c>
      <c r="VBE62" s="763">
        <f>'Detailed Budget'!VBQ72</f>
        <v>0</v>
      </c>
      <c r="VBF62" s="763">
        <f>'Detailed Budget'!VBR72</f>
        <v>0</v>
      </c>
      <c r="VBG62" s="763">
        <f>'Detailed Budget'!VBS72</f>
        <v>0</v>
      </c>
      <c r="VBH62" s="763">
        <f>'Detailed Budget'!VBT72</f>
        <v>0</v>
      </c>
      <c r="VBI62" s="763">
        <f>'Detailed Budget'!VBU72</f>
        <v>0</v>
      </c>
      <c r="VBJ62" s="763">
        <f>'Detailed Budget'!VBV72</f>
        <v>0</v>
      </c>
      <c r="VBK62" s="763">
        <f>'Detailed Budget'!VBW72</f>
        <v>0</v>
      </c>
      <c r="VBL62" s="763">
        <f>'Detailed Budget'!VBX72</f>
        <v>0</v>
      </c>
      <c r="VBM62" s="763">
        <f>'Detailed Budget'!VBY72</f>
        <v>0</v>
      </c>
      <c r="VBN62" s="763">
        <f>'Detailed Budget'!VBZ72</f>
        <v>0</v>
      </c>
      <c r="VBO62" s="763">
        <f>'Detailed Budget'!VCA72</f>
        <v>0</v>
      </c>
      <c r="VBP62" s="763">
        <f>'Detailed Budget'!VCB72</f>
        <v>0</v>
      </c>
      <c r="VBQ62" s="763">
        <f>'Detailed Budget'!VCC72</f>
        <v>0</v>
      </c>
      <c r="VBR62" s="763">
        <f>'Detailed Budget'!VCD72</f>
        <v>0</v>
      </c>
      <c r="VBS62" s="763">
        <f>'Detailed Budget'!VCE72</f>
        <v>0</v>
      </c>
      <c r="VBT62" s="763">
        <f>'Detailed Budget'!VCF72</f>
        <v>0</v>
      </c>
      <c r="VBU62" s="763">
        <f>'Detailed Budget'!VCG72</f>
        <v>0</v>
      </c>
      <c r="VBV62" s="763">
        <f>'Detailed Budget'!VCH72</f>
        <v>0</v>
      </c>
      <c r="VBW62" s="763">
        <f>'Detailed Budget'!VCI72</f>
        <v>0</v>
      </c>
      <c r="VBX62" s="763">
        <f>'Detailed Budget'!VCJ72</f>
        <v>0</v>
      </c>
      <c r="VBY62" s="763">
        <f>'Detailed Budget'!VCK72</f>
        <v>0</v>
      </c>
      <c r="VBZ62" s="763">
        <f>'Detailed Budget'!VCL72</f>
        <v>0</v>
      </c>
      <c r="VCA62" s="763">
        <f>'Detailed Budget'!VCM72</f>
        <v>0</v>
      </c>
      <c r="VCB62" s="763">
        <f>'Detailed Budget'!VCN72</f>
        <v>0</v>
      </c>
      <c r="VCC62" s="763">
        <f>'Detailed Budget'!VCO72</f>
        <v>0</v>
      </c>
      <c r="VCD62" s="763">
        <f>'Detailed Budget'!VCP72</f>
        <v>0</v>
      </c>
      <c r="VCE62" s="763">
        <f>'Detailed Budget'!VCQ72</f>
        <v>0</v>
      </c>
      <c r="VCF62" s="763">
        <f>'Detailed Budget'!VCR72</f>
        <v>0</v>
      </c>
      <c r="VCG62" s="763">
        <f>'Detailed Budget'!VCS72</f>
        <v>0</v>
      </c>
      <c r="VCH62" s="763">
        <f>'Detailed Budget'!VCT72</f>
        <v>0</v>
      </c>
      <c r="VCI62" s="763">
        <f>'Detailed Budget'!VCU72</f>
        <v>0</v>
      </c>
      <c r="VCJ62" s="763">
        <f>'Detailed Budget'!VCV72</f>
        <v>0</v>
      </c>
      <c r="VCK62" s="763">
        <f>'Detailed Budget'!VCW72</f>
        <v>0</v>
      </c>
      <c r="VCL62" s="763">
        <f>'Detailed Budget'!VCX72</f>
        <v>0</v>
      </c>
      <c r="VCM62" s="763">
        <f>'Detailed Budget'!VCY72</f>
        <v>0</v>
      </c>
      <c r="VCN62" s="763">
        <f>'Detailed Budget'!VCZ72</f>
        <v>0</v>
      </c>
      <c r="VCO62" s="763">
        <f>'Detailed Budget'!VDA72</f>
        <v>0</v>
      </c>
      <c r="VCP62" s="763">
        <f>'Detailed Budget'!VDB72</f>
        <v>0</v>
      </c>
      <c r="VCQ62" s="763">
        <f>'Detailed Budget'!VDC72</f>
        <v>0</v>
      </c>
      <c r="VCR62" s="763">
        <f>'Detailed Budget'!VDD72</f>
        <v>0</v>
      </c>
      <c r="VCS62" s="763">
        <f>'Detailed Budget'!VDE72</f>
        <v>0</v>
      </c>
      <c r="VCT62" s="763">
        <f>'Detailed Budget'!VDF72</f>
        <v>0</v>
      </c>
      <c r="VCU62" s="763">
        <f>'Detailed Budget'!VDG72</f>
        <v>0</v>
      </c>
      <c r="VCV62" s="763">
        <f>'Detailed Budget'!VDH72</f>
        <v>0</v>
      </c>
      <c r="VCW62" s="763">
        <f>'Detailed Budget'!VDI72</f>
        <v>0</v>
      </c>
      <c r="VCX62" s="763">
        <f>'Detailed Budget'!VDJ72</f>
        <v>0</v>
      </c>
      <c r="VCY62" s="763">
        <f>'Detailed Budget'!VDK72</f>
        <v>0</v>
      </c>
      <c r="VCZ62" s="763">
        <f>'Detailed Budget'!VDL72</f>
        <v>0</v>
      </c>
      <c r="VDA62" s="763">
        <f>'Detailed Budget'!VDM72</f>
        <v>0</v>
      </c>
      <c r="VDB62" s="763">
        <f>'Detailed Budget'!VDN72</f>
        <v>0</v>
      </c>
      <c r="VDC62" s="763">
        <f>'Detailed Budget'!VDO72</f>
        <v>0</v>
      </c>
      <c r="VDD62" s="763">
        <f>'Detailed Budget'!VDP72</f>
        <v>0</v>
      </c>
      <c r="VDE62" s="763">
        <f>'Detailed Budget'!VDQ72</f>
        <v>0</v>
      </c>
      <c r="VDF62" s="763">
        <f>'Detailed Budget'!VDR72</f>
        <v>0</v>
      </c>
      <c r="VDG62" s="763">
        <f>'Detailed Budget'!VDS72</f>
        <v>0</v>
      </c>
      <c r="VDH62" s="763">
        <f>'Detailed Budget'!VDT72</f>
        <v>0</v>
      </c>
      <c r="VDI62" s="763">
        <f>'Detailed Budget'!VDU72</f>
        <v>0</v>
      </c>
      <c r="VDJ62" s="763">
        <f>'Detailed Budget'!VDV72</f>
        <v>0</v>
      </c>
      <c r="VDK62" s="763">
        <f>'Detailed Budget'!VDW72</f>
        <v>0</v>
      </c>
      <c r="VDL62" s="763">
        <f>'Detailed Budget'!VDX72</f>
        <v>0</v>
      </c>
      <c r="VDM62" s="763">
        <f>'Detailed Budget'!VDY72</f>
        <v>0</v>
      </c>
      <c r="VDN62" s="763">
        <f>'Detailed Budget'!VDZ72</f>
        <v>0</v>
      </c>
      <c r="VDO62" s="763">
        <f>'Detailed Budget'!VEA72</f>
        <v>0</v>
      </c>
      <c r="VDP62" s="763">
        <f>'Detailed Budget'!VEB72</f>
        <v>0</v>
      </c>
      <c r="VDQ62" s="763">
        <f>'Detailed Budget'!VEC72</f>
        <v>0</v>
      </c>
      <c r="VDR62" s="763">
        <f>'Detailed Budget'!VED72</f>
        <v>0</v>
      </c>
      <c r="VDS62" s="763">
        <f>'Detailed Budget'!VEE72</f>
        <v>0</v>
      </c>
      <c r="VDT62" s="763">
        <f>'Detailed Budget'!VEF72</f>
        <v>0</v>
      </c>
      <c r="VDU62" s="763">
        <f>'Detailed Budget'!VEG72</f>
        <v>0</v>
      </c>
      <c r="VDV62" s="763">
        <f>'Detailed Budget'!VEH72</f>
        <v>0</v>
      </c>
      <c r="VDW62" s="763">
        <f>'Detailed Budget'!VEI72</f>
        <v>0</v>
      </c>
      <c r="VDX62" s="763">
        <f>'Detailed Budget'!VEJ72</f>
        <v>0</v>
      </c>
      <c r="VDY62" s="763">
        <f>'Detailed Budget'!VEK72</f>
        <v>0</v>
      </c>
      <c r="VDZ62" s="763">
        <f>'Detailed Budget'!VEL72</f>
        <v>0</v>
      </c>
      <c r="VEA62" s="763">
        <f>'Detailed Budget'!VEM72</f>
        <v>0</v>
      </c>
      <c r="VEB62" s="763">
        <f>'Detailed Budget'!VEN72</f>
        <v>0</v>
      </c>
      <c r="VEC62" s="763">
        <f>'Detailed Budget'!VEO72</f>
        <v>0</v>
      </c>
      <c r="VED62" s="763">
        <f>'Detailed Budget'!VEP72</f>
        <v>0</v>
      </c>
      <c r="VEE62" s="763">
        <f>'Detailed Budget'!VEQ72</f>
        <v>0</v>
      </c>
      <c r="VEF62" s="763">
        <f>'Detailed Budget'!VER72</f>
        <v>0</v>
      </c>
      <c r="VEG62" s="763">
        <f>'Detailed Budget'!VES72</f>
        <v>0</v>
      </c>
      <c r="VEH62" s="763">
        <f>'Detailed Budget'!VET72</f>
        <v>0</v>
      </c>
      <c r="VEI62" s="763">
        <f>'Detailed Budget'!VEU72</f>
        <v>0</v>
      </c>
      <c r="VEJ62" s="763">
        <f>'Detailed Budget'!VEV72</f>
        <v>0</v>
      </c>
      <c r="VEK62" s="763">
        <f>'Detailed Budget'!VEW72</f>
        <v>0</v>
      </c>
      <c r="VEL62" s="763">
        <f>'Detailed Budget'!VEX72</f>
        <v>0</v>
      </c>
      <c r="VEM62" s="763">
        <f>'Detailed Budget'!VEY72</f>
        <v>0</v>
      </c>
      <c r="VEN62" s="763">
        <f>'Detailed Budget'!VEZ72</f>
        <v>0</v>
      </c>
      <c r="VEO62" s="763">
        <f>'Detailed Budget'!VFA72</f>
        <v>0</v>
      </c>
      <c r="VEP62" s="763">
        <f>'Detailed Budget'!VFB72</f>
        <v>0</v>
      </c>
      <c r="VEQ62" s="763">
        <f>'Detailed Budget'!VFC72</f>
        <v>0</v>
      </c>
      <c r="VER62" s="763">
        <f>'Detailed Budget'!VFD72</f>
        <v>0</v>
      </c>
      <c r="VES62" s="763">
        <f>'Detailed Budget'!VFE72</f>
        <v>0</v>
      </c>
      <c r="VET62" s="763">
        <f>'Detailed Budget'!VFF72</f>
        <v>0</v>
      </c>
      <c r="VEU62" s="763">
        <f>'Detailed Budget'!VFG72</f>
        <v>0</v>
      </c>
      <c r="VEV62" s="763">
        <f>'Detailed Budget'!VFH72</f>
        <v>0</v>
      </c>
      <c r="VEW62" s="763">
        <f>'Detailed Budget'!VFI72</f>
        <v>0</v>
      </c>
      <c r="VEX62" s="763">
        <f>'Detailed Budget'!VFJ72</f>
        <v>0</v>
      </c>
      <c r="VEY62" s="763">
        <f>'Detailed Budget'!VFK72</f>
        <v>0</v>
      </c>
      <c r="VEZ62" s="763">
        <f>'Detailed Budget'!VFL72</f>
        <v>0</v>
      </c>
      <c r="VFA62" s="763">
        <f>'Detailed Budget'!VFM72</f>
        <v>0</v>
      </c>
      <c r="VFB62" s="763">
        <f>'Detailed Budget'!VFN72</f>
        <v>0</v>
      </c>
      <c r="VFC62" s="763">
        <f>'Detailed Budget'!VFO72</f>
        <v>0</v>
      </c>
      <c r="VFD62" s="763">
        <f>'Detailed Budget'!VFP72</f>
        <v>0</v>
      </c>
      <c r="VFE62" s="763">
        <f>'Detailed Budget'!VFQ72</f>
        <v>0</v>
      </c>
      <c r="VFF62" s="763">
        <f>'Detailed Budget'!VFR72</f>
        <v>0</v>
      </c>
      <c r="VFG62" s="763">
        <f>'Detailed Budget'!VFS72</f>
        <v>0</v>
      </c>
      <c r="VFH62" s="763">
        <f>'Detailed Budget'!VFT72</f>
        <v>0</v>
      </c>
      <c r="VFI62" s="763">
        <f>'Detailed Budget'!VFU72</f>
        <v>0</v>
      </c>
      <c r="VFJ62" s="763">
        <f>'Detailed Budget'!VFV72</f>
        <v>0</v>
      </c>
      <c r="VFK62" s="763">
        <f>'Detailed Budget'!VFW72</f>
        <v>0</v>
      </c>
      <c r="VFL62" s="763">
        <f>'Detailed Budget'!VFX72</f>
        <v>0</v>
      </c>
      <c r="VFM62" s="763">
        <f>'Detailed Budget'!VFY72</f>
        <v>0</v>
      </c>
      <c r="VFN62" s="763">
        <f>'Detailed Budget'!VFZ72</f>
        <v>0</v>
      </c>
      <c r="VFO62" s="763">
        <f>'Detailed Budget'!VGA72</f>
        <v>0</v>
      </c>
      <c r="VFP62" s="763">
        <f>'Detailed Budget'!VGB72</f>
        <v>0</v>
      </c>
      <c r="VFQ62" s="763">
        <f>'Detailed Budget'!VGC72</f>
        <v>0</v>
      </c>
      <c r="VFR62" s="763">
        <f>'Detailed Budget'!VGD72</f>
        <v>0</v>
      </c>
      <c r="VFS62" s="763">
        <f>'Detailed Budget'!VGE72</f>
        <v>0</v>
      </c>
      <c r="VFT62" s="763">
        <f>'Detailed Budget'!VGF72</f>
        <v>0</v>
      </c>
      <c r="VFU62" s="763">
        <f>'Detailed Budget'!VGG72</f>
        <v>0</v>
      </c>
      <c r="VFV62" s="763">
        <f>'Detailed Budget'!VGH72</f>
        <v>0</v>
      </c>
      <c r="VFW62" s="763">
        <f>'Detailed Budget'!VGI72</f>
        <v>0</v>
      </c>
      <c r="VFX62" s="763">
        <f>'Detailed Budget'!VGJ72</f>
        <v>0</v>
      </c>
      <c r="VFY62" s="763">
        <f>'Detailed Budget'!VGK72</f>
        <v>0</v>
      </c>
      <c r="VFZ62" s="763">
        <f>'Detailed Budget'!VGL72</f>
        <v>0</v>
      </c>
      <c r="VGA62" s="763">
        <f>'Detailed Budget'!VGM72</f>
        <v>0</v>
      </c>
      <c r="VGB62" s="763">
        <f>'Detailed Budget'!VGN72</f>
        <v>0</v>
      </c>
      <c r="VGC62" s="763">
        <f>'Detailed Budget'!VGO72</f>
        <v>0</v>
      </c>
      <c r="VGD62" s="763">
        <f>'Detailed Budget'!VGP72</f>
        <v>0</v>
      </c>
      <c r="VGE62" s="763">
        <f>'Detailed Budget'!VGQ72</f>
        <v>0</v>
      </c>
      <c r="VGF62" s="763">
        <f>'Detailed Budget'!VGR72</f>
        <v>0</v>
      </c>
      <c r="VGG62" s="763">
        <f>'Detailed Budget'!VGS72</f>
        <v>0</v>
      </c>
      <c r="VGH62" s="763">
        <f>'Detailed Budget'!VGT72</f>
        <v>0</v>
      </c>
      <c r="VGI62" s="763">
        <f>'Detailed Budget'!VGU72</f>
        <v>0</v>
      </c>
      <c r="VGJ62" s="763">
        <f>'Detailed Budget'!VGV72</f>
        <v>0</v>
      </c>
      <c r="VGK62" s="763">
        <f>'Detailed Budget'!VGW72</f>
        <v>0</v>
      </c>
      <c r="VGL62" s="763">
        <f>'Detailed Budget'!VGX72</f>
        <v>0</v>
      </c>
      <c r="VGM62" s="763">
        <f>'Detailed Budget'!VGY72</f>
        <v>0</v>
      </c>
      <c r="VGN62" s="763">
        <f>'Detailed Budget'!VGZ72</f>
        <v>0</v>
      </c>
      <c r="VGO62" s="763">
        <f>'Detailed Budget'!VHA72</f>
        <v>0</v>
      </c>
      <c r="VGP62" s="763">
        <f>'Detailed Budget'!VHB72</f>
        <v>0</v>
      </c>
      <c r="VGQ62" s="763">
        <f>'Detailed Budget'!VHC72</f>
        <v>0</v>
      </c>
      <c r="VGR62" s="763">
        <f>'Detailed Budget'!VHD72</f>
        <v>0</v>
      </c>
      <c r="VGS62" s="763">
        <f>'Detailed Budget'!VHE72</f>
        <v>0</v>
      </c>
      <c r="VGT62" s="763">
        <f>'Detailed Budget'!VHF72</f>
        <v>0</v>
      </c>
      <c r="VGU62" s="763">
        <f>'Detailed Budget'!VHG72</f>
        <v>0</v>
      </c>
      <c r="VGV62" s="763">
        <f>'Detailed Budget'!VHH72</f>
        <v>0</v>
      </c>
      <c r="VGW62" s="763">
        <f>'Detailed Budget'!VHI72</f>
        <v>0</v>
      </c>
      <c r="VGX62" s="763">
        <f>'Detailed Budget'!VHJ72</f>
        <v>0</v>
      </c>
      <c r="VGY62" s="763">
        <f>'Detailed Budget'!VHK72</f>
        <v>0</v>
      </c>
      <c r="VGZ62" s="763">
        <f>'Detailed Budget'!VHL72</f>
        <v>0</v>
      </c>
      <c r="VHA62" s="763">
        <f>'Detailed Budget'!VHM72</f>
        <v>0</v>
      </c>
      <c r="VHB62" s="763">
        <f>'Detailed Budget'!VHN72</f>
        <v>0</v>
      </c>
      <c r="VHC62" s="763">
        <f>'Detailed Budget'!VHO72</f>
        <v>0</v>
      </c>
      <c r="VHD62" s="763">
        <f>'Detailed Budget'!VHP72</f>
        <v>0</v>
      </c>
      <c r="VHE62" s="763">
        <f>'Detailed Budget'!VHQ72</f>
        <v>0</v>
      </c>
      <c r="VHF62" s="763">
        <f>'Detailed Budget'!VHR72</f>
        <v>0</v>
      </c>
      <c r="VHG62" s="763">
        <f>'Detailed Budget'!VHS72</f>
        <v>0</v>
      </c>
      <c r="VHH62" s="763">
        <f>'Detailed Budget'!VHT72</f>
        <v>0</v>
      </c>
      <c r="VHI62" s="763">
        <f>'Detailed Budget'!VHU72</f>
        <v>0</v>
      </c>
      <c r="VHJ62" s="763">
        <f>'Detailed Budget'!VHV72</f>
        <v>0</v>
      </c>
      <c r="VHK62" s="763">
        <f>'Detailed Budget'!VHW72</f>
        <v>0</v>
      </c>
      <c r="VHL62" s="763">
        <f>'Detailed Budget'!VHX72</f>
        <v>0</v>
      </c>
      <c r="VHM62" s="763">
        <f>'Detailed Budget'!VHY72</f>
        <v>0</v>
      </c>
      <c r="VHN62" s="763">
        <f>'Detailed Budget'!VHZ72</f>
        <v>0</v>
      </c>
      <c r="VHO62" s="763">
        <f>'Detailed Budget'!VIA72</f>
        <v>0</v>
      </c>
      <c r="VHP62" s="763">
        <f>'Detailed Budget'!VIB72</f>
        <v>0</v>
      </c>
      <c r="VHQ62" s="763">
        <f>'Detailed Budget'!VIC72</f>
        <v>0</v>
      </c>
      <c r="VHR62" s="763">
        <f>'Detailed Budget'!VID72</f>
        <v>0</v>
      </c>
      <c r="VHS62" s="763">
        <f>'Detailed Budget'!VIE72</f>
        <v>0</v>
      </c>
      <c r="VHT62" s="763">
        <f>'Detailed Budget'!VIF72</f>
        <v>0</v>
      </c>
      <c r="VHU62" s="763">
        <f>'Detailed Budget'!VIG72</f>
        <v>0</v>
      </c>
      <c r="VHV62" s="763">
        <f>'Detailed Budget'!VIH72</f>
        <v>0</v>
      </c>
      <c r="VHW62" s="763">
        <f>'Detailed Budget'!VII72</f>
        <v>0</v>
      </c>
      <c r="VHX62" s="763">
        <f>'Detailed Budget'!VIJ72</f>
        <v>0</v>
      </c>
      <c r="VHY62" s="763">
        <f>'Detailed Budget'!VIK72</f>
        <v>0</v>
      </c>
      <c r="VHZ62" s="763">
        <f>'Detailed Budget'!VIL72</f>
        <v>0</v>
      </c>
      <c r="VIA62" s="763">
        <f>'Detailed Budget'!VIM72</f>
        <v>0</v>
      </c>
      <c r="VIB62" s="763">
        <f>'Detailed Budget'!VIN72</f>
        <v>0</v>
      </c>
      <c r="VIC62" s="763">
        <f>'Detailed Budget'!VIO72</f>
        <v>0</v>
      </c>
      <c r="VID62" s="763">
        <f>'Detailed Budget'!VIP72</f>
        <v>0</v>
      </c>
      <c r="VIE62" s="763">
        <f>'Detailed Budget'!VIQ72</f>
        <v>0</v>
      </c>
      <c r="VIF62" s="763">
        <f>'Detailed Budget'!VIR72</f>
        <v>0</v>
      </c>
      <c r="VIG62" s="763">
        <f>'Detailed Budget'!VIS72</f>
        <v>0</v>
      </c>
      <c r="VIH62" s="763">
        <f>'Detailed Budget'!VIT72</f>
        <v>0</v>
      </c>
      <c r="VII62" s="763">
        <f>'Detailed Budget'!VIU72</f>
        <v>0</v>
      </c>
      <c r="VIJ62" s="763">
        <f>'Detailed Budget'!VIV72</f>
        <v>0</v>
      </c>
      <c r="VIK62" s="763">
        <f>'Detailed Budget'!VIW72</f>
        <v>0</v>
      </c>
      <c r="VIL62" s="763">
        <f>'Detailed Budget'!VIX72</f>
        <v>0</v>
      </c>
      <c r="VIM62" s="763">
        <f>'Detailed Budget'!VIY72</f>
        <v>0</v>
      </c>
      <c r="VIN62" s="763">
        <f>'Detailed Budget'!VIZ72</f>
        <v>0</v>
      </c>
      <c r="VIO62" s="763">
        <f>'Detailed Budget'!VJA72</f>
        <v>0</v>
      </c>
      <c r="VIP62" s="763">
        <f>'Detailed Budget'!VJB72</f>
        <v>0</v>
      </c>
      <c r="VIQ62" s="763">
        <f>'Detailed Budget'!VJC72</f>
        <v>0</v>
      </c>
      <c r="VIR62" s="763">
        <f>'Detailed Budget'!VJD72</f>
        <v>0</v>
      </c>
      <c r="VIS62" s="763">
        <f>'Detailed Budget'!VJE72</f>
        <v>0</v>
      </c>
      <c r="VIT62" s="763">
        <f>'Detailed Budget'!VJF72</f>
        <v>0</v>
      </c>
      <c r="VIU62" s="763">
        <f>'Detailed Budget'!VJG72</f>
        <v>0</v>
      </c>
      <c r="VIV62" s="763">
        <f>'Detailed Budget'!VJH72</f>
        <v>0</v>
      </c>
      <c r="VIW62" s="763">
        <f>'Detailed Budget'!VJI72</f>
        <v>0</v>
      </c>
      <c r="VIX62" s="763">
        <f>'Detailed Budget'!VJJ72</f>
        <v>0</v>
      </c>
      <c r="VIY62" s="763">
        <f>'Detailed Budget'!VJK72</f>
        <v>0</v>
      </c>
      <c r="VIZ62" s="763">
        <f>'Detailed Budget'!VJL72</f>
        <v>0</v>
      </c>
      <c r="VJA62" s="763">
        <f>'Detailed Budget'!VJM72</f>
        <v>0</v>
      </c>
      <c r="VJB62" s="763">
        <f>'Detailed Budget'!VJN72</f>
        <v>0</v>
      </c>
      <c r="VJC62" s="763">
        <f>'Detailed Budget'!VJO72</f>
        <v>0</v>
      </c>
      <c r="VJD62" s="763">
        <f>'Detailed Budget'!VJP72</f>
        <v>0</v>
      </c>
      <c r="VJE62" s="763">
        <f>'Detailed Budget'!VJQ72</f>
        <v>0</v>
      </c>
      <c r="VJF62" s="763">
        <f>'Detailed Budget'!VJR72</f>
        <v>0</v>
      </c>
      <c r="VJG62" s="763">
        <f>'Detailed Budget'!VJS72</f>
        <v>0</v>
      </c>
      <c r="VJH62" s="763">
        <f>'Detailed Budget'!VJT72</f>
        <v>0</v>
      </c>
      <c r="VJI62" s="763">
        <f>'Detailed Budget'!VJU72</f>
        <v>0</v>
      </c>
      <c r="VJJ62" s="763">
        <f>'Detailed Budget'!VJV72</f>
        <v>0</v>
      </c>
      <c r="VJK62" s="763">
        <f>'Detailed Budget'!VJW72</f>
        <v>0</v>
      </c>
      <c r="VJL62" s="763">
        <f>'Detailed Budget'!VJX72</f>
        <v>0</v>
      </c>
      <c r="VJM62" s="763">
        <f>'Detailed Budget'!VJY72</f>
        <v>0</v>
      </c>
      <c r="VJN62" s="763">
        <f>'Detailed Budget'!VJZ72</f>
        <v>0</v>
      </c>
      <c r="VJO62" s="763">
        <f>'Detailed Budget'!VKA72</f>
        <v>0</v>
      </c>
      <c r="VJP62" s="763">
        <f>'Detailed Budget'!VKB72</f>
        <v>0</v>
      </c>
      <c r="VJQ62" s="763">
        <f>'Detailed Budget'!VKC72</f>
        <v>0</v>
      </c>
      <c r="VJR62" s="763">
        <f>'Detailed Budget'!VKD72</f>
        <v>0</v>
      </c>
      <c r="VJS62" s="763">
        <f>'Detailed Budget'!VKE72</f>
        <v>0</v>
      </c>
      <c r="VJT62" s="763">
        <f>'Detailed Budget'!VKF72</f>
        <v>0</v>
      </c>
      <c r="VJU62" s="763">
        <f>'Detailed Budget'!VKG72</f>
        <v>0</v>
      </c>
      <c r="VJV62" s="763">
        <f>'Detailed Budget'!VKH72</f>
        <v>0</v>
      </c>
      <c r="VJW62" s="763">
        <f>'Detailed Budget'!VKI72</f>
        <v>0</v>
      </c>
      <c r="VJX62" s="763">
        <f>'Detailed Budget'!VKJ72</f>
        <v>0</v>
      </c>
      <c r="VJY62" s="763">
        <f>'Detailed Budget'!VKK72</f>
        <v>0</v>
      </c>
      <c r="VJZ62" s="763">
        <f>'Detailed Budget'!VKL72</f>
        <v>0</v>
      </c>
      <c r="VKA62" s="763">
        <f>'Detailed Budget'!VKM72</f>
        <v>0</v>
      </c>
      <c r="VKB62" s="763">
        <f>'Detailed Budget'!VKN72</f>
        <v>0</v>
      </c>
      <c r="VKC62" s="763">
        <f>'Detailed Budget'!VKO72</f>
        <v>0</v>
      </c>
      <c r="VKD62" s="763">
        <f>'Detailed Budget'!VKP72</f>
        <v>0</v>
      </c>
      <c r="VKE62" s="763">
        <f>'Detailed Budget'!VKQ72</f>
        <v>0</v>
      </c>
      <c r="VKF62" s="763">
        <f>'Detailed Budget'!VKR72</f>
        <v>0</v>
      </c>
      <c r="VKG62" s="763">
        <f>'Detailed Budget'!VKS72</f>
        <v>0</v>
      </c>
      <c r="VKH62" s="763">
        <f>'Detailed Budget'!VKT72</f>
        <v>0</v>
      </c>
      <c r="VKI62" s="763">
        <f>'Detailed Budget'!VKU72</f>
        <v>0</v>
      </c>
      <c r="VKJ62" s="763">
        <f>'Detailed Budget'!VKV72</f>
        <v>0</v>
      </c>
      <c r="VKK62" s="763">
        <f>'Detailed Budget'!VKW72</f>
        <v>0</v>
      </c>
      <c r="VKL62" s="763">
        <f>'Detailed Budget'!VKX72</f>
        <v>0</v>
      </c>
      <c r="VKM62" s="763">
        <f>'Detailed Budget'!VKY72</f>
        <v>0</v>
      </c>
      <c r="VKN62" s="763">
        <f>'Detailed Budget'!VKZ72</f>
        <v>0</v>
      </c>
      <c r="VKO62" s="763">
        <f>'Detailed Budget'!VLA72</f>
        <v>0</v>
      </c>
      <c r="VKP62" s="763">
        <f>'Detailed Budget'!VLB72</f>
        <v>0</v>
      </c>
      <c r="VKQ62" s="763">
        <f>'Detailed Budget'!VLC72</f>
        <v>0</v>
      </c>
      <c r="VKR62" s="763">
        <f>'Detailed Budget'!VLD72</f>
        <v>0</v>
      </c>
      <c r="VKS62" s="763">
        <f>'Detailed Budget'!VLE72</f>
        <v>0</v>
      </c>
      <c r="VKT62" s="763">
        <f>'Detailed Budget'!VLF72</f>
        <v>0</v>
      </c>
      <c r="VKU62" s="763">
        <f>'Detailed Budget'!VLG72</f>
        <v>0</v>
      </c>
      <c r="VKV62" s="763">
        <f>'Detailed Budget'!VLH72</f>
        <v>0</v>
      </c>
      <c r="VKW62" s="763">
        <f>'Detailed Budget'!VLI72</f>
        <v>0</v>
      </c>
      <c r="VKX62" s="763">
        <f>'Detailed Budget'!VLJ72</f>
        <v>0</v>
      </c>
      <c r="VKY62" s="763">
        <f>'Detailed Budget'!VLK72</f>
        <v>0</v>
      </c>
      <c r="VKZ62" s="763">
        <f>'Detailed Budget'!VLL72</f>
        <v>0</v>
      </c>
      <c r="VLA62" s="763">
        <f>'Detailed Budget'!VLM72</f>
        <v>0</v>
      </c>
      <c r="VLB62" s="763">
        <f>'Detailed Budget'!VLN72</f>
        <v>0</v>
      </c>
      <c r="VLC62" s="763">
        <f>'Detailed Budget'!VLO72</f>
        <v>0</v>
      </c>
      <c r="VLD62" s="763">
        <f>'Detailed Budget'!VLP72</f>
        <v>0</v>
      </c>
      <c r="VLE62" s="763">
        <f>'Detailed Budget'!VLQ72</f>
        <v>0</v>
      </c>
      <c r="VLF62" s="763">
        <f>'Detailed Budget'!VLR72</f>
        <v>0</v>
      </c>
      <c r="VLG62" s="763">
        <f>'Detailed Budget'!VLS72</f>
        <v>0</v>
      </c>
      <c r="VLH62" s="763">
        <f>'Detailed Budget'!VLT72</f>
        <v>0</v>
      </c>
      <c r="VLI62" s="763">
        <f>'Detailed Budget'!VLU72</f>
        <v>0</v>
      </c>
      <c r="VLJ62" s="763">
        <f>'Detailed Budget'!VLV72</f>
        <v>0</v>
      </c>
      <c r="VLK62" s="763">
        <f>'Detailed Budget'!VLW72</f>
        <v>0</v>
      </c>
      <c r="VLL62" s="763">
        <f>'Detailed Budget'!VLX72</f>
        <v>0</v>
      </c>
      <c r="VLM62" s="763">
        <f>'Detailed Budget'!VLY72</f>
        <v>0</v>
      </c>
      <c r="VLN62" s="763">
        <f>'Detailed Budget'!VLZ72</f>
        <v>0</v>
      </c>
      <c r="VLO62" s="763">
        <f>'Detailed Budget'!VMA72</f>
        <v>0</v>
      </c>
      <c r="VLP62" s="763">
        <f>'Detailed Budget'!VMB72</f>
        <v>0</v>
      </c>
      <c r="VLQ62" s="763">
        <f>'Detailed Budget'!VMC72</f>
        <v>0</v>
      </c>
      <c r="VLR62" s="763">
        <f>'Detailed Budget'!VMD72</f>
        <v>0</v>
      </c>
      <c r="VLS62" s="763">
        <f>'Detailed Budget'!VME72</f>
        <v>0</v>
      </c>
      <c r="VLT62" s="763">
        <f>'Detailed Budget'!VMF72</f>
        <v>0</v>
      </c>
      <c r="VLU62" s="763">
        <f>'Detailed Budget'!VMG72</f>
        <v>0</v>
      </c>
      <c r="VLV62" s="763">
        <f>'Detailed Budget'!VMH72</f>
        <v>0</v>
      </c>
      <c r="VLW62" s="763">
        <f>'Detailed Budget'!VMI72</f>
        <v>0</v>
      </c>
      <c r="VLX62" s="763">
        <f>'Detailed Budget'!VMJ72</f>
        <v>0</v>
      </c>
      <c r="VLY62" s="763">
        <f>'Detailed Budget'!VMK72</f>
        <v>0</v>
      </c>
      <c r="VLZ62" s="763">
        <f>'Detailed Budget'!VML72</f>
        <v>0</v>
      </c>
      <c r="VMA62" s="763">
        <f>'Detailed Budget'!VMM72</f>
        <v>0</v>
      </c>
      <c r="VMB62" s="763">
        <f>'Detailed Budget'!VMN72</f>
        <v>0</v>
      </c>
      <c r="VMC62" s="763">
        <f>'Detailed Budget'!VMO72</f>
        <v>0</v>
      </c>
      <c r="VMD62" s="763">
        <f>'Detailed Budget'!VMP72</f>
        <v>0</v>
      </c>
      <c r="VME62" s="763">
        <f>'Detailed Budget'!VMQ72</f>
        <v>0</v>
      </c>
      <c r="VMF62" s="763">
        <f>'Detailed Budget'!VMR72</f>
        <v>0</v>
      </c>
      <c r="VMG62" s="763">
        <f>'Detailed Budget'!VMS72</f>
        <v>0</v>
      </c>
      <c r="VMH62" s="763">
        <f>'Detailed Budget'!VMT72</f>
        <v>0</v>
      </c>
      <c r="VMI62" s="763">
        <f>'Detailed Budget'!VMU72</f>
        <v>0</v>
      </c>
      <c r="VMJ62" s="763">
        <f>'Detailed Budget'!VMV72</f>
        <v>0</v>
      </c>
      <c r="VMK62" s="763">
        <f>'Detailed Budget'!VMW72</f>
        <v>0</v>
      </c>
      <c r="VML62" s="763">
        <f>'Detailed Budget'!VMX72</f>
        <v>0</v>
      </c>
      <c r="VMM62" s="763">
        <f>'Detailed Budget'!VMY72</f>
        <v>0</v>
      </c>
      <c r="VMN62" s="763">
        <f>'Detailed Budget'!VMZ72</f>
        <v>0</v>
      </c>
      <c r="VMO62" s="763">
        <f>'Detailed Budget'!VNA72</f>
        <v>0</v>
      </c>
      <c r="VMP62" s="763">
        <f>'Detailed Budget'!VNB72</f>
        <v>0</v>
      </c>
      <c r="VMQ62" s="763">
        <f>'Detailed Budget'!VNC72</f>
        <v>0</v>
      </c>
      <c r="VMR62" s="763">
        <f>'Detailed Budget'!VND72</f>
        <v>0</v>
      </c>
      <c r="VMS62" s="763">
        <f>'Detailed Budget'!VNE72</f>
        <v>0</v>
      </c>
      <c r="VMT62" s="763">
        <f>'Detailed Budget'!VNF72</f>
        <v>0</v>
      </c>
      <c r="VMU62" s="763">
        <f>'Detailed Budget'!VNG72</f>
        <v>0</v>
      </c>
      <c r="VMV62" s="763">
        <f>'Detailed Budget'!VNH72</f>
        <v>0</v>
      </c>
      <c r="VMW62" s="763">
        <f>'Detailed Budget'!VNI72</f>
        <v>0</v>
      </c>
      <c r="VMX62" s="763">
        <f>'Detailed Budget'!VNJ72</f>
        <v>0</v>
      </c>
      <c r="VMY62" s="763">
        <f>'Detailed Budget'!VNK72</f>
        <v>0</v>
      </c>
      <c r="VMZ62" s="763">
        <f>'Detailed Budget'!VNL72</f>
        <v>0</v>
      </c>
      <c r="VNA62" s="763">
        <f>'Detailed Budget'!VNM72</f>
        <v>0</v>
      </c>
      <c r="VNB62" s="763">
        <f>'Detailed Budget'!VNN72</f>
        <v>0</v>
      </c>
      <c r="VNC62" s="763">
        <f>'Detailed Budget'!VNO72</f>
        <v>0</v>
      </c>
      <c r="VND62" s="763">
        <f>'Detailed Budget'!VNP72</f>
        <v>0</v>
      </c>
      <c r="VNE62" s="763">
        <f>'Detailed Budget'!VNQ72</f>
        <v>0</v>
      </c>
      <c r="VNF62" s="763">
        <f>'Detailed Budget'!VNR72</f>
        <v>0</v>
      </c>
      <c r="VNG62" s="763">
        <f>'Detailed Budget'!VNS72</f>
        <v>0</v>
      </c>
      <c r="VNH62" s="763">
        <f>'Detailed Budget'!VNT72</f>
        <v>0</v>
      </c>
      <c r="VNI62" s="763">
        <f>'Detailed Budget'!VNU72</f>
        <v>0</v>
      </c>
      <c r="VNJ62" s="763">
        <f>'Detailed Budget'!VNV72</f>
        <v>0</v>
      </c>
      <c r="VNK62" s="763">
        <f>'Detailed Budget'!VNW72</f>
        <v>0</v>
      </c>
      <c r="VNL62" s="763">
        <f>'Detailed Budget'!VNX72</f>
        <v>0</v>
      </c>
      <c r="VNM62" s="763">
        <f>'Detailed Budget'!VNY72</f>
        <v>0</v>
      </c>
      <c r="VNN62" s="763">
        <f>'Detailed Budget'!VNZ72</f>
        <v>0</v>
      </c>
      <c r="VNO62" s="763">
        <f>'Detailed Budget'!VOA72</f>
        <v>0</v>
      </c>
      <c r="VNP62" s="763">
        <f>'Detailed Budget'!VOB72</f>
        <v>0</v>
      </c>
      <c r="VNQ62" s="763">
        <f>'Detailed Budget'!VOC72</f>
        <v>0</v>
      </c>
      <c r="VNR62" s="763">
        <f>'Detailed Budget'!VOD72</f>
        <v>0</v>
      </c>
      <c r="VNS62" s="763">
        <f>'Detailed Budget'!VOE72</f>
        <v>0</v>
      </c>
      <c r="VNT62" s="763">
        <f>'Detailed Budget'!VOF72</f>
        <v>0</v>
      </c>
      <c r="VNU62" s="763">
        <f>'Detailed Budget'!VOG72</f>
        <v>0</v>
      </c>
      <c r="VNV62" s="763">
        <f>'Detailed Budget'!VOH72</f>
        <v>0</v>
      </c>
      <c r="VNW62" s="763">
        <f>'Detailed Budget'!VOI72</f>
        <v>0</v>
      </c>
      <c r="VNX62" s="763">
        <f>'Detailed Budget'!VOJ72</f>
        <v>0</v>
      </c>
      <c r="VNY62" s="763">
        <f>'Detailed Budget'!VOK72</f>
        <v>0</v>
      </c>
      <c r="VNZ62" s="763">
        <f>'Detailed Budget'!VOL72</f>
        <v>0</v>
      </c>
      <c r="VOA62" s="763">
        <f>'Detailed Budget'!VOM72</f>
        <v>0</v>
      </c>
      <c r="VOB62" s="763">
        <f>'Detailed Budget'!VON72</f>
        <v>0</v>
      </c>
      <c r="VOC62" s="763">
        <f>'Detailed Budget'!VOO72</f>
        <v>0</v>
      </c>
      <c r="VOD62" s="763">
        <f>'Detailed Budget'!VOP72</f>
        <v>0</v>
      </c>
      <c r="VOE62" s="763">
        <f>'Detailed Budget'!VOQ72</f>
        <v>0</v>
      </c>
      <c r="VOF62" s="763">
        <f>'Detailed Budget'!VOR72</f>
        <v>0</v>
      </c>
      <c r="VOG62" s="763">
        <f>'Detailed Budget'!VOS72</f>
        <v>0</v>
      </c>
      <c r="VOH62" s="763">
        <f>'Detailed Budget'!VOT72</f>
        <v>0</v>
      </c>
      <c r="VOI62" s="763">
        <f>'Detailed Budget'!VOU72</f>
        <v>0</v>
      </c>
      <c r="VOJ62" s="763">
        <f>'Detailed Budget'!VOV72</f>
        <v>0</v>
      </c>
      <c r="VOK62" s="763">
        <f>'Detailed Budget'!VOW72</f>
        <v>0</v>
      </c>
      <c r="VOL62" s="763">
        <f>'Detailed Budget'!VOX72</f>
        <v>0</v>
      </c>
      <c r="VOM62" s="763">
        <f>'Detailed Budget'!VOY72</f>
        <v>0</v>
      </c>
      <c r="VON62" s="763">
        <f>'Detailed Budget'!VOZ72</f>
        <v>0</v>
      </c>
      <c r="VOO62" s="763">
        <f>'Detailed Budget'!VPA72</f>
        <v>0</v>
      </c>
      <c r="VOP62" s="763">
        <f>'Detailed Budget'!VPB72</f>
        <v>0</v>
      </c>
      <c r="VOQ62" s="763">
        <f>'Detailed Budget'!VPC72</f>
        <v>0</v>
      </c>
      <c r="VOR62" s="763">
        <f>'Detailed Budget'!VPD72</f>
        <v>0</v>
      </c>
      <c r="VOS62" s="763">
        <f>'Detailed Budget'!VPE72</f>
        <v>0</v>
      </c>
      <c r="VOT62" s="763">
        <f>'Detailed Budget'!VPF72</f>
        <v>0</v>
      </c>
      <c r="VOU62" s="763">
        <f>'Detailed Budget'!VPG72</f>
        <v>0</v>
      </c>
      <c r="VOV62" s="763">
        <f>'Detailed Budget'!VPH72</f>
        <v>0</v>
      </c>
      <c r="VOW62" s="763">
        <f>'Detailed Budget'!VPI72</f>
        <v>0</v>
      </c>
      <c r="VOX62" s="763">
        <f>'Detailed Budget'!VPJ72</f>
        <v>0</v>
      </c>
      <c r="VOY62" s="763">
        <f>'Detailed Budget'!VPK72</f>
        <v>0</v>
      </c>
      <c r="VOZ62" s="763">
        <f>'Detailed Budget'!VPL72</f>
        <v>0</v>
      </c>
      <c r="VPA62" s="763">
        <f>'Detailed Budget'!VPM72</f>
        <v>0</v>
      </c>
      <c r="VPB62" s="763">
        <f>'Detailed Budget'!VPN72</f>
        <v>0</v>
      </c>
      <c r="VPC62" s="763">
        <f>'Detailed Budget'!VPO72</f>
        <v>0</v>
      </c>
      <c r="VPD62" s="763">
        <f>'Detailed Budget'!VPP72</f>
        <v>0</v>
      </c>
      <c r="VPE62" s="763">
        <f>'Detailed Budget'!VPQ72</f>
        <v>0</v>
      </c>
      <c r="VPF62" s="763">
        <f>'Detailed Budget'!VPR72</f>
        <v>0</v>
      </c>
      <c r="VPG62" s="763">
        <f>'Detailed Budget'!VPS72</f>
        <v>0</v>
      </c>
      <c r="VPH62" s="763">
        <f>'Detailed Budget'!VPT72</f>
        <v>0</v>
      </c>
      <c r="VPI62" s="763">
        <f>'Detailed Budget'!VPU72</f>
        <v>0</v>
      </c>
      <c r="VPJ62" s="763">
        <f>'Detailed Budget'!VPV72</f>
        <v>0</v>
      </c>
      <c r="VPK62" s="763">
        <f>'Detailed Budget'!VPW72</f>
        <v>0</v>
      </c>
      <c r="VPL62" s="763">
        <f>'Detailed Budget'!VPX72</f>
        <v>0</v>
      </c>
      <c r="VPM62" s="763">
        <f>'Detailed Budget'!VPY72</f>
        <v>0</v>
      </c>
      <c r="VPN62" s="763">
        <f>'Detailed Budget'!VPZ72</f>
        <v>0</v>
      </c>
      <c r="VPO62" s="763">
        <f>'Detailed Budget'!VQA72</f>
        <v>0</v>
      </c>
      <c r="VPP62" s="763">
        <f>'Detailed Budget'!VQB72</f>
        <v>0</v>
      </c>
      <c r="VPQ62" s="763">
        <f>'Detailed Budget'!VQC72</f>
        <v>0</v>
      </c>
      <c r="VPR62" s="763">
        <f>'Detailed Budget'!VQD72</f>
        <v>0</v>
      </c>
      <c r="VPS62" s="763">
        <f>'Detailed Budget'!VQE72</f>
        <v>0</v>
      </c>
      <c r="VPT62" s="763">
        <f>'Detailed Budget'!VQF72</f>
        <v>0</v>
      </c>
      <c r="VPU62" s="763">
        <f>'Detailed Budget'!VQG72</f>
        <v>0</v>
      </c>
      <c r="VPV62" s="763">
        <f>'Detailed Budget'!VQH72</f>
        <v>0</v>
      </c>
      <c r="VPW62" s="763">
        <f>'Detailed Budget'!VQI72</f>
        <v>0</v>
      </c>
      <c r="VPX62" s="763">
        <f>'Detailed Budget'!VQJ72</f>
        <v>0</v>
      </c>
      <c r="VPY62" s="763">
        <f>'Detailed Budget'!VQK72</f>
        <v>0</v>
      </c>
      <c r="VPZ62" s="763">
        <f>'Detailed Budget'!VQL72</f>
        <v>0</v>
      </c>
      <c r="VQA62" s="763">
        <f>'Detailed Budget'!VQM72</f>
        <v>0</v>
      </c>
      <c r="VQB62" s="763">
        <f>'Detailed Budget'!VQN72</f>
        <v>0</v>
      </c>
      <c r="VQC62" s="763">
        <f>'Detailed Budget'!VQO72</f>
        <v>0</v>
      </c>
      <c r="VQD62" s="763">
        <f>'Detailed Budget'!VQP72</f>
        <v>0</v>
      </c>
      <c r="VQE62" s="763">
        <f>'Detailed Budget'!VQQ72</f>
        <v>0</v>
      </c>
      <c r="VQF62" s="763">
        <f>'Detailed Budget'!VQR72</f>
        <v>0</v>
      </c>
      <c r="VQG62" s="763">
        <f>'Detailed Budget'!VQS72</f>
        <v>0</v>
      </c>
      <c r="VQH62" s="763">
        <f>'Detailed Budget'!VQT72</f>
        <v>0</v>
      </c>
      <c r="VQI62" s="763">
        <f>'Detailed Budget'!VQU72</f>
        <v>0</v>
      </c>
      <c r="VQJ62" s="763">
        <f>'Detailed Budget'!VQV72</f>
        <v>0</v>
      </c>
      <c r="VQK62" s="763">
        <f>'Detailed Budget'!VQW72</f>
        <v>0</v>
      </c>
      <c r="VQL62" s="763">
        <f>'Detailed Budget'!VQX72</f>
        <v>0</v>
      </c>
      <c r="VQM62" s="763">
        <f>'Detailed Budget'!VQY72</f>
        <v>0</v>
      </c>
      <c r="VQN62" s="763">
        <f>'Detailed Budget'!VQZ72</f>
        <v>0</v>
      </c>
      <c r="VQO62" s="763">
        <f>'Detailed Budget'!VRA72</f>
        <v>0</v>
      </c>
      <c r="VQP62" s="763">
        <f>'Detailed Budget'!VRB72</f>
        <v>0</v>
      </c>
      <c r="VQQ62" s="763">
        <f>'Detailed Budget'!VRC72</f>
        <v>0</v>
      </c>
      <c r="VQR62" s="763">
        <f>'Detailed Budget'!VRD72</f>
        <v>0</v>
      </c>
      <c r="VQS62" s="763">
        <f>'Detailed Budget'!VRE72</f>
        <v>0</v>
      </c>
      <c r="VQT62" s="763">
        <f>'Detailed Budget'!VRF72</f>
        <v>0</v>
      </c>
      <c r="VQU62" s="763">
        <f>'Detailed Budget'!VRG72</f>
        <v>0</v>
      </c>
      <c r="VQV62" s="763">
        <f>'Detailed Budget'!VRH72</f>
        <v>0</v>
      </c>
      <c r="VQW62" s="763">
        <f>'Detailed Budget'!VRI72</f>
        <v>0</v>
      </c>
      <c r="VQX62" s="763">
        <f>'Detailed Budget'!VRJ72</f>
        <v>0</v>
      </c>
      <c r="VQY62" s="763">
        <f>'Detailed Budget'!VRK72</f>
        <v>0</v>
      </c>
      <c r="VQZ62" s="763">
        <f>'Detailed Budget'!VRL72</f>
        <v>0</v>
      </c>
      <c r="VRA62" s="763">
        <f>'Detailed Budget'!VRM72</f>
        <v>0</v>
      </c>
      <c r="VRB62" s="763">
        <f>'Detailed Budget'!VRN72</f>
        <v>0</v>
      </c>
      <c r="VRC62" s="763">
        <f>'Detailed Budget'!VRO72</f>
        <v>0</v>
      </c>
      <c r="VRD62" s="763">
        <f>'Detailed Budget'!VRP72</f>
        <v>0</v>
      </c>
      <c r="VRE62" s="763">
        <f>'Detailed Budget'!VRQ72</f>
        <v>0</v>
      </c>
      <c r="VRF62" s="763">
        <f>'Detailed Budget'!VRR72</f>
        <v>0</v>
      </c>
      <c r="VRG62" s="763">
        <f>'Detailed Budget'!VRS72</f>
        <v>0</v>
      </c>
      <c r="VRH62" s="763">
        <f>'Detailed Budget'!VRT72</f>
        <v>0</v>
      </c>
      <c r="VRI62" s="763">
        <f>'Detailed Budget'!VRU72</f>
        <v>0</v>
      </c>
      <c r="VRJ62" s="763">
        <f>'Detailed Budget'!VRV72</f>
        <v>0</v>
      </c>
      <c r="VRK62" s="763">
        <f>'Detailed Budget'!VRW72</f>
        <v>0</v>
      </c>
      <c r="VRL62" s="763">
        <f>'Detailed Budget'!VRX72</f>
        <v>0</v>
      </c>
      <c r="VRM62" s="763">
        <f>'Detailed Budget'!VRY72</f>
        <v>0</v>
      </c>
      <c r="VRN62" s="763">
        <f>'Detailed Budget'!VRZ72</f>
        <v>0</v>
      </c>
      <c r="VRO62" s="763">
        <f>'Detailed Budget'!VSA72</f>
        <v>0</v>
      </c>
      <c r="VRP62" s="763">
        <f>'Detailed Budget'!VSB72</f>
        <v>0</v>
      </c>
      <c r="VRQ62" s="763">
        <f>'Detailed Budget'!VSC72</f>
        <v>0</v>
      </c>
      <c r="VRR62" s="763">
        <f>'Detailed Budget'!VSD72</f>
        <v>0</v>
      </c>
      <c r="VRS62" s="763">
        <f>'Detailed Budget'!VSE72</f>
        <v>0</v>
      </c>
      <c r="VRT62" s="763">
        <f>'Detailed Budget'!VSF72</f>
        <v>0</v>
      </c>
      <c r="VRU62" s="763">
        <f>'Detailed Budget'!VSG72</f>
        <v>0</v>
      </c>
      <c r="VRV62" s="763">
        <f>'Detailed Budget'!VSH72</f>
        <v>0</v>
      </c>
      <c r="VRW62" s="763">
        <f>'Detailed Budget'!VSI72</f>
        <v>0</v>
      </c>
      <c r="VRX62" s="763">
        <f>'Detailed Budget'!VSJ72</f>
        <v>0</v>
      </c>
      <c r="VRY62" s="763">
        <f>'Detailed Budget'!VSK72</f>
        <v>0</v>
      </c>
      <c r="VRZ62" s="763">
        <f>'Detailed Budget'!VSL72</f>
        <v>0</v>
      </c>
      <c r="VSA62" s="763">
        <f>'Detailed Budget'!VSM72</f>
        <v>0</v>
      </c>
      <c r="VSB62" s="763">
        <f>'Detailed Budget'!VSN72</f>
        <v>0</v>
      </c>
      <c r="VSC62" s="763">
        <f>'Detailed Budget'!VSO72</f>
        <v>0</v>
      </c>
      <c r="VSD62" s="763">
        <f>'Detailed Budget'!VSP72</f>
        <v>0</v>
      </c>
      <c r="VSE62" s="763">
        <f>'Detailed Budget'!VSQ72</f>
        <v>0</v>
      </c>
      <c r="VSF62" s="763">
        <f>'Detailed Budget'!VSR72</f>
        <v>0</v>
      </c>
      <c r="VSG62" s="763">
        <f>'Detailed Budget'!VSS72</f>
        <v>0</v>
      </c>
      <c r="VSH62" s="763">
        <f>'Detailed Budget'!VST72</f>
        <v>0</v>
      </c>
      <c r="VSI62" s="763">
        <f>'Detailed Budget'!VSU72</f>
        <v>0</v>
      </c>
      <c r="VSJ62" s="763">
        <f>'Detailed Budget'!VSV72</f>
        <v>0</v>
      </c>
      <c r="VSK62" s="763">
        <f>'Detailed Budget'!VSW72</f>
        <v>0</v>
      </c>
      <c r="VSL62" s="763">
        <f>'Detailed Budget'!VSX72</f>
        <v>0</v>
      </c>
      <c r="VSM62" s="763">
        <f>'Detailed Budget'!VSY72</f>
        <v>0</v>
      </c>
      <c r="VSN62" s="763">
        <f>'Detailed Budget'!VSZ72</f>
        <v>0</v>
      </c>
      <c r="VSO62" s="763">
        <f>'Detailed Budget'!VTA72</f>
        <v>0</v>
      </c>
      <c r="VSP62" s="763">
        <f>'Detailed Budget'!VTB72</f>
        <v>0</v>
      </c>
      <c r="VSQ62" s="763">
        <f>'Detailed Budget'!VTC72</f>
        <v>0</v>
      </c>
      <c r="VSR62" s="763">
        <f>'Detailed Budget'!VTD72</f>
        <v>0</v>
      </c>
      <c r="VSS62" s="763">
        <f>'Detailed Budget'!VTE72</f>
        <v>0</v>
      </c>
      <c r="VST62" s="763">
        <f>'Detailed Budget'!VTF72</f>
        <v>0</v>
      </c>
      <c r="VSU62" s="763">
        <f>'Detailed Budget'!VTG72</f>
        <v>0</v>
      </c>
      <c r="VSV62" s="763">
        <f>'Detailed Budget'!VTH72</f>
        <v>0</v>
      </c>
      <c r="VSW62" s="763">
        <f>'Detailed Budget'!VTI72</f>
        <v>0</v>
      </c>
      <c r="VSX62" s="763">
        <f>'Detailed Budget'!VTJ72</f>
        <v>0</v>
      </c>
      <c r="VSY62" s="763">
        <f>'Detailed Budget'!VTK72</f>
        <v>0</v>
      </c>
      <c r="VSZ62" s="763">
        <f>'Detailed Budget'!VTL72</f>
        <v>0</v>
      </c>
      <c r="VTA62" s="763">
        <f>'Detailed Budget'!VTM72</f>
        <v>0</v>
      </c>
      <c r="VTB62" s="763">
        <f>'Detailed Budget'!VTN72</f>
        <v>0</v>
      </c>
      <c r="VTC62" s="763">
        <f>'Detailed Budget'!VTO72</f>
        <v>0</v>
      </c>
      <c r="VTD62" s="763">
        <f>'Detailed Budget'!VTP72</f>
        <v>0</v>
      </c>
      <c r="VTE62" s="763">
        <f>'Detailed Budget'!VTQ72</f>
        <v>0</v>
      </c>
      <c r="VTF62" s="763">
        <f>'Detailed Budget'!VTR72</f>
        <v>0</v>
      </c>
      <c r="VTG62" s="763">
        <f>'Detailed Budget'!VTS72</f>
        <v>0</v>
      </c>
      <c r="VTH62" s="763">
        <f>'Detailed Budget'!VTT72</f>
        <v>0</v>
      </c>
      <c r="VTI62" s="763">
        <f>'Detailed Budget'!VTU72</f>
        <v>0</v>
      </c>
      <c r="VTJ62" s="763">
        <f>'Detailed Budget'!VTV72</f>
        <v>0</v>
      </c>
      <c r="VTK62" s="763">
        <f>'Detailed Budget'!VTW72</f>
        <v>0</v>
      </c>
      <c r="VTL62" s="763">
        <f>'Detailed Budget'!VTX72</f>
        <v>0</v>
      </c>
      <c r="VTM62" s="763">
        <f>'Detailed Budget'!VTY72</f>
        <v>0</v>
      </c>
      <c r="VTN62" s="763">
        <f>'Detailed Budget'!VTZ72</f>
        <v>0</v>
      </c>
      <c r="VTO62" s="763">
        <f>'Detailed Budget'!VUA72</f>
        <v>0</v>
      </c>
      <c r="VTP62" s="763">
        <f>'Detailed Budget'!VUB72</f>
        <v>0</v>
      </c>
      <c r="VTQ62" s="763">
        <f>'Detailed Budget'!VUC72</f>
        <v>0</v>
      </c>
      <c r="VTR62" s="763">
        <f>'Detailed Budget'!VUD72</f>
        <v>0</v>
      </c>
      <c r="VTS62" s="763">
        <f>'Detailed Budget'!VUE72</f>
        <v>0</v>
      </c>
      <c r="VTT62" s="763">
        <f>'Detailed Budget'!VUF72</f>
        <v>0</v>
      </c>
      <c r="VTU62" s="763">
        <f>'Detailed Budget'!VUG72</f>
        <v>0</v>
      </c>
      <c r="VTV62" s="763">
        <f>'Detailed Budget'!VUH72</f>
        <v>0</v>
      </c>
      <c r="VTW62" s="763">
        <f>'Detailed Budget'!VUI72</f>
        <v>0</v>
      </c>
      <c r="VTX62" s="763">
        <f>'Detailed Budget'!VUJ72</f>
        <v>0</v>
      </c>
      <c r="VTY62" s="763">
        <f>'Detailed Budget'!VUK72</f>
        <v>0</v>
      </c>
      <c r="VTZ62" s="763">
        <f>'Detailed Budget'!VUL72</f>
        <v>0</v>
      </c>
      <c r="VUA62" s="763">
        <f>'Detailed Budget'!VUM72</f>
        <v>0</v>
      </c>
      <c r="VUB62" s="763">
        <f>'Detailed Budget'!VUN72</f>
        <v>0</v>
      </c>
      <c r="VUC62" s="763">
        <f>'Detailed Budget'!VUO72</f>
        <v>0</v>
      </c>
      <c r="VUD62" s="763">
        <f>'Detailed Budget'!VUP72</f>
        <v>0</v>
      </c>
      <c r="VUE62" s="763">
        <f>'Detailed Budget'!VUQ72</f>
        <v>0</v>
      </c>
      <c r="VUF62" s="763">
        <f>'Detailed Budget'!VUR72</f>
        <v>0</v>
      </c>
      <c r="VUG62" s="763">
        <f>'Detailed Budget'!VUS72</f>
        <v>0</v>
      </c>
      <c r="VUH62" s="763">
        <f>'Detailed Budget'!VUT72</f>
        <v>0</v>
      </c>
      <c r="VUI62" s="763">
        <f>'Detailed Budget'!VUU72</f>
        <v>0</v>
      </c>
      <c r="VUJ62" s="763">
        <f>'Detailed Budget'!VUV72</f>
        <v>0</v>
      </c>
      <c r="VUK62" s="763">
        <f>'Detailed Budget'!VUW72</f>
        <v>0</v>
      </c>
      <c r="VUL62" s="763">
        <f>'Detailed Budget'!VUX72</f>
        <v>0</v>
      </c>
      <c r="VUM62" s="763">
        <f>'Detailed Budget'!VUY72</f>
        <v>0</v>
      </c>
      <c r="VUN62" s="763">
        <f>'Detailed Budget'!VUZ72</f>
        <v>0</v>
      </c>
      <c r="VUO62" s="763">
        <f>'Detailed Budget'!VVA72</f>
        <v>0</v>
      </c>
      <c r="VUP62" s="763">
        <f>'Detailed Budget'!VVB72</f>
        <v>0</v>
      </c>
      <c r="VUQ62" s="763">
        <f>'Detailed Budget'!VVC72</f>
        <v>0</v>
      </c>
      <c r="VUR62" s="763">
        <f>'Detailed Budget'!VVD72</f>
        <v>0</v>
      </c>
      <c r="VUS62" s="763">
        <f>'Detailed Budget'!VVE72</f>
        <v>0</v>
      </c>
      <c r="VUT62" s="763">
        <f>'Detailed Budget'!VVF72</f>
        <v>0</v>
      </c>
      <c r="VUU62" s="763">
        <f>'Detailed Budget'!VVG72</f>
        <v>0</v>
      </c>
      <c r="VUV62" s="763">
        <f>'Detailed Budget'!VVH72</f>
        <v>0</v>
      </c>
      <c r="VUW62" s="763">
        <f>'Detailed Budget'!VVI72</f>
        <v>0</v>
      </c>
      <c r="VUX62" s="763">
        <f>'Detailed Budget'!VVJ72</f>
        <v>0</v>
      </c>
      <c r="VUY62" s="763">
        <f>'Detailed Budget'!VVK72</f>
        <v>0</v>
      </c>
      <c r="VUZ62" s="763">
        <f>'Detailed Budget'!VVL72</f>
        <v>0</v>
      </c>
      <c r="VVA62" s="763">
        <f>'Detailed Budget'!VVM72</f>
        <v>0</v>
      </c>
      <c r="VVB62" s="763">
        <f>'Detailed Budget'!VVN72</f>
        <v>0</v>
      </c>
      <c r="VVC62" s="763">
        <f>'Detailed Budget'!VVO72</f>
        <v>0</v>
      </c>
      <c r="VVD62" s="763">
        <f>'Detailed Budget'!VVP72</f>
        <v>0</v>
      </c>
      <c r="VVE62" s="763">
        <f>'Detailed Budget'!VVQ72</f>
        <v>0</v>
      </c>
      <c r="VVF62" s="763">
        <f>'Detailed Budget'!VVR72</f>
        <v>0</v>
      </c>
      <c r="VVG62" s="763">
        <f>'Detailed Budget'!VVS72</f>
        <v>0</v>
      </c>
      <c r="VVH62" s="763">
        <f>'Detailed Budget'!VVT72</f>
        <v>0</v>
      </c>
      <c r="VVI62" s="763">
        <f>'Detailed Budget'!VVU72</f>
        <v>0</v>
      </c>
      <c r="VVJ62" s="763">
        <f>'Detailed Budget'!VVV72</f>
        <v>0</v>
      </c>
      <c r="VVK62" s="763">
        <f>'Detailed Budget'!VVW72</f>
        <v>0</v>
      </c>
      <c r="VVL62" s="763">
        <f>'Detailed Budget'!VVX72</f>
        <v>0</v>
      </c>
      <c r="VVM62" s="763">
        <f>'Detailed Budget'!VVY72</f>
        <v>0</v>
      </c>
      <c r="VVN62" s="763">
        <f>'Detailed Budget'!VVZ72</f>
        <v>0</v>
      </c>
      <c r="VVO62" s="763">
        <f>'Detailed Budget'!VWA72</f>
        <v>0</v>
      </c>
      <c r="VVP62" s="763">
        <f>'Detailed Budget'!VWB72</f>
        <v>0</v>
      </c>
      <c r="VVQ62" s="763">
        <f>'Detailed Budget'!VWC72</f>
        <v>0</v>
      </c>
      <c r="VVR62" s="763">
        <f>'Detailed Budget'!VWD72</f>
        <v>0</v>
      </c>
      <c r="VVS62" s="763">
        <f>'Detailed Budget'!VWE72</f>
        <v>0</v>
      </c>
      <c r="VVT62" s="763">
        <f>'Detailed Budget'!VWF72</f>
        <v>0</v>
      </c>
      <c r="VVU62" s="763">
        <f>'Detailed Budget'!VWG72</f>
        <v>0</v>
      </c>
      <c r="VVV62" s="763">
        <f>'Detailed Budget'!VWH72</f>
        <v>0</v>
      </c>
      <c r="VVW62" s="763">
        <f>'Detailed Budget'!VWI72</f>
        <v>0</v>
      </c>
      <c r="VVX62" s="763">
        <f>'Detailed Budget'!VWJ72</f>
        <v>0</v>
      </c>
      <c r="VVY62" s="763">
        <f>'Detailed Budget'!VWK72</f>
        <v>0</v>
      </c>
      <c r="VVZ62" s="763">
        <f>'Detailed Budget'!VWL72</f>
        <v>0</v>
      </c>
      <c r="VWA62" s="763">
        <f>'Detailed Budget'!VWM72</f>
        <v>0</v>
      </c>
      <c r="VWB62" s="763">
        <f>'Detailed Budget'!VWN72</f>
        <v>0</v>
      </c>
      <c r="VWC62" s="763">
        <f>'Detailed Budget'!VWO72</f>
        <v>0</v>
      </c>
      <c r="VWD62" s="763">
        <f>'Detailed Budget'!VWP72</f>
        <v>0</v>
      </c>
      <c r="VWE62" s="763">
        <f>'Detailed Budget'!VWQ72</f>
        <v>0</v>
      </c>
      <c r="VWF62" s="763">
        <f>'Detailed Budget'!VWR72</f>
        <v>0</v>
      </c>
      <c r="VWG62" s="763">
        <f>'Detailed Budget'!VWS72</f>
        <v>0</v>
      </c>
      <c r="VWH62" s="763">
        <f>'Detailed Budget'!VWT72</f>
        <v>0</v>
      </c>
      <c r="VWI62" s="763">
        <f>'Detailed Budget'!VWU72</f>
        <v>0</v>
      </c>
      <c r="VWJ62" s="763">
        <f>'Detailed Budget'!VWV72</f>
        <v>0</v>
      </c>
      <c r="VWK62" s="763">
        <f>'Detailed Budget'!VWW72</f>
        <v>0</v>
      </c>
      <c r="VWL62" s="763">
        <f>'Detailed Budget'!VWX72</f>
        <v>0</v>
      </c>
      <c r="VWM62" s="763">
        <f>'Detailed Budget'!VWY72</f>
        <v>0</v>
      </c>
      <c r="VWN62" s="763">
        <f>'Detailed Budget'!VWZ72</f>
        <v>0</v>
      </c>
      <c r="VWO62" s="763">
        <f>'Detailed Budget'!VXA72</f>
        <v>0</v>
      </c>
      <c r="VWP62" s="763">
        <f>'Detailed Budget'!VXB72</f>
        <v>0</v>
      </c>
      <c r="VWQ62" s="763">
        <f>'Detailed Budget'!VXC72</f>
        <v>0</v>
      </c>
      <c r="VWR62" s="763">
        <f>'Detailed Budget'!VXD72</f>
        <v>0</v>
      </c>
      <c r="VWS62" s="763">
        <f>'Detailed Budget'!VXE72</f>
        <v>0</v>
      </c>
      <c r="VWT62" s="763">
        <f>'Detailed Budget'!VXF72</f>
        <v>0</v>
      </c>
      <c r="VWU62" s="763">
        <f>'Detailed Budget'!VXG72</f>
        <v>0</v>
      </c>
      <c r="VWV62" s="763">
        <f>'Detailed Budget'!VXH72</f>
        <v>0</v>
      </c>
      <c r="VWW62" s="763">
        <f>'Detailed Budget'!VXI72</f>
        <v>0</v>
      </c>
      <c r="VWX62" s="763">
        <f>'Detailed Budget'!VXJ72</f>
        <v>0</v>
      </c>
      <c r="VWY62" s="763">
        <f>'Detailed Budget'!VXK72</f>
        <v>0</v>
      </c>
      <c r="VWZ62" s="763">
        <f>'Detailed Budget'!VXL72</f>
        <v>0</v>
      </c>
      <c r="VXA62" s="763">
        <f>'Detailed Budget'!VXM72</f>
        <v>0</v>
      </c>
      <c r="VXB62" s="763">
        <f>'Detailed Budget'!VXN72</f>
        <v>0</v>
      </c>
      <c r="VXC62" s="763">
        <f>'Detailed Budget'!VXO72</f>
        <v>0</v>
      </c>
      <c r="VXD62" s="763">
        <f>'Detailed Budget'!VXP72</f>
        <v>0</v>
      </c>
      <c r="VXE62" s="763">
        <f>'Detailed Budget'!VXQ72</f>
        <v>0</v>
      </c>
      <c r="VXF62" s="763">
        <f>'Detailed Budget'!VXR72</f>
        <v>0</v>
      </c>
      <c r="VXG62" s="763">
        <f>'Detailed Budget'!VXS72</f>
        <v>0</v>
      </c>
      <c r="VXH62" s="763">
        <f>'Detailed Budget'!VXT72</f>
        <v>0</v>
      </c>
      <c r="VXI62" s="763">
        <f>'Detailed Budget'!VXU72</f>
        <v>0</v>
      </c>
      <c r="VXJ62" s="763">
        <f>'Detailed Budget'!VXV72</f>
        <v>0</v>
      </c>
      <c r="VXK62" s="763">
        <f>'Detailed Budget'!VXW72</f>
        <v>0</v>
      </c>
      <c r="VXL62" s="763">
        <f>'Detailed Budget'!VXX72</f>
        <v>0</v>
      </c>
      <c r="VXM62" s="763">
        <f>'Detailed Budget'!VXY72</f>
        <v>0</v>
      </c>
      <c r="VXN62" s="763">
        <f>'Detailed Budget'!VXZ72</f>
        <v>0</v>
      </c>
      <c r="VXO62" s="763">
        <f>'Detailed Budget'!VYA72</f>
        <v>0</v>
      </c>
      <c r="VXP62" s="763">
        <f>'Detailed Budget'!VYB72</f>
        <v>0</v>
      </c>
      <c r="VXQ62" s="763">
        <f>'Detailed Budget'!VYC72</f>
        <v>0</v>
      </c>
      <c r="VXR62" s="763">
        <f>'Detailed Budget'!VYD72</f>
        <v>0</v>
      </c>
      <c r="VXS62" s="763">
        <f>'Detailed Budget'!VYE72</f>
        <v>0</v>
      </c>
      <c r="VXT62" s="763">
        <f>'Detailed Budget'!VYF72</f>
        <v>0</v>
      </c>
      <c r="VXU62" s="763">
        <f>'Detailed Budget'!VYG72</f>
        <v>0</v>
      </c>
      <c r="VXV62" s="763">
        <f>'Detailed Budget'!VYH72</f>
        <v>0</v>
      </c>
      <c r="VXW62" s="763">
        <f>'Detailed Budget'!VYI72</f>
        <v>0</v>
      </c>
      <c r="VXX62" s="763">
        <f>'Detailed Budget'!VYJ72</f>
        <v>0</v>
      </c>
      <c r="VXY62" s="763">
        <f>'Detailed Budget'!VYK72</f>
        <v>0</v>
      </c>
      <c r="VXZ62" s="763">
        <f>'Detailed Budget'!VYL72</f>
        <v>0</v>
      </c>
      <c r="VYA62" s="763">
        <f>'Detailed Budget'!VYM72</f>
        <v>0</v>
      </c>
      <c r="VYB62" s="763">
        <f>'Detailed Budget'!VYN72</f>
        <v>0</v>
      </c>
      <c r="VYC62" s="763">
        <f>'Detailed Budget'!VYO72</f>
        <v>0</v>
      </c>
      <c r="VYD62" s="763">
        <f>'Detailed Budget'!VYP72</f>
        <v>0</v>
      </c>
      <c r="VYE62" s="763">
        <f>'Detailed Budget'!VYQ72</f>
        <v>0</v>
      </c>
      <c r="VYF62" s="763">
        <f>'Detailed Budget'!VYR72</f>
        <v>0</v>
      </c>
      <c r="VYG62" s="763">
        <f>'Detailed Budget'!VYS72</f>
        <v>0</v>
      </c>
      <c r="VYH62" s="763">
        <f>'Detailed Budget'!VYT72</f>
        <v>0</v>
      </c>
      <c r="VYI62" s="763">
        <f>'Detailed Budget'!VYU72</f>
        <v>0</v>
      </c>
      <c r="VYJ62" s="763">
        <f>'Detailed Budget'!VYV72</f>
        <v>0</v>
      </c>
      <c r="VYK62" s="763">
        <f>'Detailed Budget'!VYW72</f>
        <v>0</v>
      </c>
      <c r="VYL62" s="763">
        <f>'Detailed Budget'!VYX72</f>
        <v>0</v>
      </c>
      <c r="VYM62" s="763">
        <f>'Detailed Budget'!VYY72</f>
        <v>0</v>
      </c>
      <c r="VYN62" s="763">
        <f>'Detailed Budget'!VYZ72</f>
        <v>0</v>
      </c>
      <c r="VYO62" s="763">
        <f>'Detailed Budget'!VZA72</f>
        <v>0</v>
      </c>
      <c r="VYP62" s="763">
        <f>'Detailed Budget'!VZB72</f>
        <v>0</v>
      </c>
      <c r="VYQ62" s="763">
        <f>'Detailed Budget'!VZC72</f>
        <v>0</v>
      </c>
      <c r="VYR62" s="763">
        <f>'Detailed Budget'!VZD72</f>
        <v>0</v>
      </c>
      <c r="VYS62" s="763">
        <f>'Detailed Budget'!VZE72</f>
        <v>0</v>
      </c>
      <c r="VYT62" s="763">
        <f>'Detailed Budget'!VZF72</f>
        <v>0</v>
      </c>
      <c r="VYU62" s="763">
        <f>'Detailed Budget'!VZG72</f>
        <v>0</v>
      </c>
      <c r="VYV62" s="763">
        <f>'Detailed Budget'!VZH72</f>
        <v>0</v>
      </c>
      <c r="VYW62" s="763">
        <f>'Detailed Budget'!VZI72</f>
        <v>0</v>
      </c>
      <c r="VYX62" s="763">
        <f>'Detailed Budget'!VZJ72</f>
        <v>0</v>
      </c>
      <c r="VYY62" s="763">
        <f>'Detailed Budget'!VZK72</f>
        <v>0</v>
      </c>
      <c r="VYZ62" s="763">
        <f>'Detailed Budget'!VZL72</f>
        <v>0</v>
      </c>
      <c r="VZA62" s="763">
        <f>'Detailed Budget'!VZM72</f>
        <v>0</v>
      </c>
      <c r="VZB62" s="763">
        <f>'Detailed Budget'!VZN72</f>
        <v>0</v>
      </c>
      <c r="VZC62" s="763">
        <f>'Detailed Budget'!VZO72</f>
        <v>0</v>
      </c>
      <c r="VZD62" s="763">
        <f>'Detailed Budget'!VZP72</f>
        <v>0</v>
      </c>
      <c r="VZE62" s="763">
        <f>'Detailed Budget'!VZQ72</f>
        <v>0</v>
      </c>
      <c r="VZF62" s="763">
        <f>'Detailed Budget'!VZR72</f>
        <v>0</v>
      </c>
      <c r="VZG62" s="763">
        <f>'Detailed Budget'!VZS72</f>
        <v>0</v>
      </c>
      <c r="VZH62" s="763">
        <f>'Detailed Budget'!VZT72</f>
        <v>0</v>
      </c>
      <c r="VZI62" s="763">
        <f>'Detailed Budget'!VZU72</f>
        <v>0</v>
      </c>
      <c r="VZJ62" s="763">
        <f>'Detailed Budget'!VZV72</f>
        <v>0</v>
      </c>
      <c r="VZK62" s="763">
        <f>'Detailed Budget'!VZW72</f>
        <v>0</v>
      </c>
      <c r="VZL62" s="763">
        <f>'Detailed Budget'!VZX72</f>
        <v>0</v>
      </c>
      <c r="VZM62" s="763">
        <f>'Detailed Budget'!VZY72</f>
        <v>0</v>
      </c>
      <c r="VZN62" s="763">
        <f>'Detailed Budget'!VZZ72</f>
        <v>0</v>
      </c>
      <c r="VZO62" s="763">
        <f>'Detailed Budget'!WAA72</f>
        <v>0</v>
      </c>
      <c r="VZP62" s="763">
        <f>'Detailed Budget'!WAB72</f>
        <v>0</v>
      </c>
      <c r="VZQ62" s="763">
        <f>'Detailed Budget'!WAC72</f>
        <v>0</v>
      </c>
      <c r="VZR62" s="763">
        <f>'Detailed Budget'!WAD72</f>
        <v>0</v>
      </c>
      <c r="VZS62" s="763">
        <f>'Detailed Budget'!WAE72</f>
        <v>0</v>
      </c>
      <c r="VZT62" s="763">
        <f>'Detailed Budget'!WAF72</f>
        <v>0</v>
      </c>
      <c r="VZU62" s="763">
        <f>'Detailed Budget'!WAG72</f>
        <v>0</v>
      </c>
      <c r="VZV62" s="763">
        <f>'Detailed Budget'!WAH72</f>
        <v>0</v>
      </c>
      <c r="VZW62" s="763">
        <f>'Detailed Budget'!WAI72</f>
        <v>0</v>
      </c>
      <c r="VZX62" s="763">
        <f>'Detailed Budget'!WAJ72</f>
        <v>0</v>
      </c>
      <c r="VZY62" s="763">
        <f>'Detailed Budget'!WAK72</f>
        <v>0</v>
      </c>
      <c r="VZZ62" s="763">
        <f>'Detailed Budget'!WAL72</f>
        <v>0</v>
      </c>
      <c r="WAA62" s="763">
        <f>'Detailed Budget'!WAM72</f>
        <v>0</v>
      </c>
      <c r="WAB62" s="763">
        <f>'Detailed Budget'!WAN72</f>
        <v>0</v>
      </c>
      <c r="WAC62" s="763">
        <f>'Detailed Budget'!WAO72</f>
        <v>0</v>
      </c>
      <c r="WAD62" s="763">
        <f>'Detailed Budget'!WAP72</f>
        <v>0</v>
      </c>
      <c r="WAE62" s="763">
        <f>'Detailed Budget'!WAQ72</f>
        <v>0</v>
      </c>
      <c r="WAF62" s="763">
        <f>'Detailed Budget'!WAR72</f>
        <v>0</v>
      </c>
      <c r="WAG62" s="763">
        <f>'Detailed Budget'!WAS72</f>
        <v>0</v>
      </c>
      <c r="WAH62" s="763">
        <f>'Detailed Budget'!WAT72</f>
        <v>0</v>
      </c>
      <c r="WAI62" s="763">
        <f>'Detailed Budget'!WAU72</f>
        <v>0</v>
      </c>
      <c r="WAJ62" s="763">
        <f>'Detailed Budget'!WAV72</f>
        <v>0</v>
      </c>
      <c r="WAK62" s="763">
        <f>'Detailed Budget'!WAW72</f>
        <v>0</v>
      </c>
      <c r="WAL62" s="763">
        <f>'Detailed Budget'!WAX72</f>
        <v>0</v>
      </c>
      <c r="WAM62" s="763">
        <f>'Detailed Budget'!WAY72</f>
        <v>0</v>
      </c>
      <c r="WAN62" s="763">
        <f>'Detailed Budget'!WAZ72</f>
        <v>0</v>
      </c>
      <c r="WAO62" s="763">
        <f>'Detailed Budget'!WBA72</f>
        <v>0</v>
      </c>
      <c r="WAP62" s="763">
        <f>'Detailed Budget'!WBB72</f>
        <v>0</v>
      </c>
      <c r="WAQ62" s="763">
        <f>'Detailed Budget'!WBC72</f>
        <v>0</v>
      </c>
      <c r="WAR62" s="763">
        <f>'Detailed Budget'!WBD72</f>
        <v>0</v>
      </c>
      <c r="WAS62" s="763">
        <f>'Detailed Budget'!WBE72</f>
        <v>0</v>
      </c>
      <c r="WAT62" s="763">
        <f>'Detailed Budget'!WBF72</f>
        <v>0</v>
      </c>
      <c r="WAU62" s="763">
        <f>'Detailed Budget'!WBG72</f>
        <v>0</v>
      </c>
      <c r="WAV62" s="763">
        <f>'Detailed Budget'!WBH72</f>
        <v>0</v>
      </c>
      <c r="WAW62" s="763">
        <f>'Detailed Budget'!WBI72</f>
        <v>0</v>
      </c>
      <c r="WAX62" s="763">
        <f>'Detailed Budget'!WBJ72</f>
        <v>0</v>
      </c>
      <c r="WAY62" s="763">
        <f>'Detailed Budget'!WBK72</f>
        <v>0</v>
      </c>
      <c r="WAZ62" s="763">
        <f>'Detailed Budget'!WBL72</f>
        <v>0</v>
      </c>
      <c r="WBA62" s="763">
        <f>'Detailed Budget'!WBM72</f>
        <v>0</v>
      </c>
      <c r="WBB62" s="763">
        <f>'Detailed Budget'!WBN72</f>
        <v>0</v>
      </c>
      <c r="WBC62" s="763">
        <f>'Detailed Budget'!WBO72</f>
        <v>0</v>
      </c>
      <c r="WBD62" s="763">
        <f>'Detailed Budget'!WBP72</f>
        <v>0</v>
      </c>
      <c r="WBE62" s="763">
        <f>'Detailed Budget'!WBQ72</f>
        <v>0</v>
      </c>
      <c r="WBF62" s="763">
        <f>'Detailed Budget'!WBR72</f>
        <v>0</v>
      </c>
      <c r="WBG62" s="763">
        <f>'Detailed Budget'!WBS72</f>
        <v>0</v>
      </c>
      <c r="WBH62" s="763">
        <f>'Detailed Budget'!WBT72</f>
        <v>0</v>
      </c>
      <c r="WBI62" s="763">
        <f>'Detailed Budget'!WBU72</f>
        <v>0</v>
      </c>
      <c r="WBJ62" s="763">
        <f>'Detailed Budget'!WBV72</f>
        <v>0</v>
      </c>
      <c r="WBK62" s="763">
        <f>'Detailed Budget'!WBW72</f>
        <v>0</v>
      </c>
      <c r="WBL62" s="763">
        <f>'Detailed Budget'!WBX72</f>
        <v>0</v>
      </c>
      <c r="WBM62" s="763">
        <f>'Detailed Budget'!WBY72</f>
        <v>0</v>
      </c>
      <c r="WBN62" s="763">
        <f>'Detailed Budget'!WBZ72</f>
        <v>0</v>
      </c>
      <c r="WBO62" s="763">
        <f>'Detailed Budget'!WCA72</f>
        <v>0</v>
      </c>
      <c r="WBP62" s="763">
        <f>'Detailed Budget'!WCB72</f>
        <v>0</v>
      </c>
      <c r="WBQ62" s="763">
        <f>'Detailed Budget'!WCC72</f>
        <v>0</v>
      </c>
      <c r="WBR62" s="763">
        <f>'Detailed Budget'!WCD72</f>
        <v>0</v>
      </c>
      <c r="WBS62" s="763">
        <f>'Detailed Budget'!WCE72</f>
        <v>0</v>
      </c>
      <c r="WBT62" s="763">
        <f>'Detailed Budget'!WCF72</f>
        <v>0</v>
      </c>
      <c r="WBU62" s="763">
        <f>'Detailed Budget'!WCG72</f>
        <v>0</v>
      </c>
      <c r="WBV62" s="763">
        <f>'Detailed Budget'!WCH72</f>
        <v>0</v>
      </c>
      <c r="WBW62" s="763">
        <f>'Detailed Budget'!WCI72</f>
        <v>0</v>
      </c>
      <c r="WBX62" s="763">
        <f>'Detailed Budget'!WCJ72</f>
        <v>0</v>
      </c>
      <c r="WBY62" s="763">
        <f>'Detailed Budget'!WCK72</f>
        <v>0</v>
      </c>
      <c r="WBZ62" s="763">
        <f>'Detailed Budget'!WCL72</f>
        <v>0</v>
      </c>
      <c r="WCA62" s="763">
        <f>'Detailed Budget'!WCM72</f>
        <v>0</v>
      </c>
      <c r="WCB62" s="763">
        <f>'Detailed Budget'!WCN72</f>
        <v>0</v>
      </c>
      <c r="WCC62" s="763">
        <f>'Detailed Budget'!WCO72</f>
        <v>0</v>
      </c>
      <c r="WCD62" s="763">
        <f>'Detailed Budget'!WCP72</f>
        <v>0</v>
      </c>
      <c r="WCE62" s="763">
        <f>'Detailed Budget'!WCQ72</f>
        <v>0</v>
      </c>
      <c r="WCF62" s="763">
        <f>'Detailed Budget'!WCR72</f>
        <v>0</v>
      </c>
      <c r="WCG62" s="763">
        <f>'Detailed Budget'!WCS72</f>
        <v>0</v>
      </c>
      <c r="WCH62" s="763">
        <f>'Detailed Budget'!WCT72</f>
        <v>0</v>
      </c>
      <c r="WCI62" s="763">
        <f>'Detailed Budget'!WCU72</f>
        <v>0</v>
      </c>
      <c r="WCJ62" s="763">
        <f>'Detailed Budget'!WCV72</f>
        <v>0</v>
      </c>
      <c r="WCK62" s="763">
        <f>'Detailed Budget'!WCW72</f>
        <v>0</v>
      </c>
      <c r="WCL62" s="763">
        <f>'Detailed Budget'!WCX72</f>
        <v>0</v>
      </c>
      <c r="WCM62" s="763">
        <f>'Detailed Budget'!WCY72</f>
        <v>0</v>
      </c>
      <c r="WCN62" s="763">
        <f>'Detailed Budget'!WCZ72</f>
        <v>0</v>
      </c>
      <c r="WCO62" s="763">
        <f>'Detailed Budget'!WDA72</f>
        <v>0</v>
      </c>
      <c r="WCP62" s="763">
        <f>'Detailed Budget'!WDB72</f>
        <v>0</v>
      </c>
      <c r="WCQ62" s="763">
        <f>'Detailed Budget'!WDC72</f>
        <v>0</v>
      </c>
      <c r="WCR62" s="763">
        <f>'Detailed Budget'!WDD72</f>
        <v>0</v>
      </c>
      <c r="WCS62" s="763">
        <f>'Detailed Budget'!WDE72</f>
        <v>0</v>
      </c>
      <c r="WCT62" s="763">
        <f>'Detailed Budget'!WDF72</f>
        <v>0</v>
      </c>
      <c r="WCU62" s="763">
        <f>'Detailed Budget'!WDG72</f>
        <v>0</v>
      </c>
      <c r="WCV62" s="763">
        <f>'Detailed Budget'!WDH72</f>
        <v>0</v>
      </c>
      <c r="WCW62" s="763">
        <f>'Detailed Budget'!WDI72</f>
        <v>0</v>
      </c>
      <c r="WCX62" s="763">
        <f>'Detailed Budget'!WDJ72</f>
        <v>0</v>
      </c>
      <c r="WCY62" s="763">
        <f>'Detailed Budget'!WDK72</f>
        <v>0</v>
      </c>
      <c r="WCZ62" s="763">
        <f>'Detailed Budget'!WDL72</f>
        <v>0</v>
      </c>
      <c r="WDA62" s="763">
        <f>'Detailed Budget'!WDM72</f>
        <v>0</v>
      </c>
      <c r="WDB62" s="763">
        <f>'Detailed Budget'!WDN72</f>
        <v>0</v>
      </c>
      <c r="WDC62" s="763">
        <f>'Detailed Budget'!WDO72</f>
        <v>0</v>
      </c>
      <c r="WDD62" s="763">
        <f>'Detailed Budget'!WDP72</f>
        <v>0</v>
      </c>
      <c r="WDE62" s="763">
        <f>'Detailed Budget'!WDQ72</f>
        <v>0</v>
      </c>
      <c r="WDF62" s="763">
        <f>'Detailed Budget'!WDR72</f>
        <v>0</v>
      </c>
      <c r="WDG62" s="763">
        <f>'Detailed Budget'!WDS72</f>
        <v>0</v>
      </c>
      <c r="WDH62" s="763">
        <f>'Detailed Budget'!WDT72</f>
        <v>0</v>
      </c>
      <c r="WDI62" s="763">
        <f>'Detailed Budget'!WDU72</f>
        <v>0</v>
      </c>
      <c r="WDJ62" s="763">
        <f>'Detailed Budget'!WDV72</f>
        <v>0</v>
      </c>
      <c r="WDK62" s="763">
        <f>'Detailed Budget'!WDW72</f>
        <v>0</v>
      </c>
      <c r="WDL62" s="763">
        <f>'Detailed Budget'!WDX72</f>
        <v>0</v>
      </c>
      <c r="WDM62" s="763">
        <f>'Detailed Budget'!WDY72</f>
        <v>0</v>
      </c>
      <c r="WDN62" s="763">
        <f>'Detailed Budget'!WDZ72</f>
        <v>0</v>
      </c>
      <c r="WDO62" s="763">
        <f>'Detailed Budget'!WEA72</f>
        <v>0</v>
      </c>
      <c r="WDP62" s="763">
        <f>'Detailed Budget'!WEB72</f>
        <v>0</v>
      </c>
      <c r="WDQ62" s="763">
        <f>'Detailed Budget'!WEC72</f>
        <v>0</v>
      </c>
      <c r="WDR62" s="763">
        <f>'Detailed Budget'!WED72</f>
        <v>0</v>
      </c>
      <c r="WDS62" s="763">
        <f>'Detailed Budget'!WEE72</f>
        <v>0</v>
      </c>
      <c r="WDT62" s="763">
        <f>'Detailed Budget'!WEF72</f>
        <v>0</v>
      </c>
      <c r="WDU62" s="763">
        <f>'Detailed Budget'!WEG72</f>
        <v>0</v>
      </c>
      <c r="WDV62" s="763">
        <f>'Detailed Budget'!WEH72</f>
        <v>0</v>
      </c>
      <c r="WDW62" s="763">
        <f>'Detailed Budget'!WEI72</f>
        <v>0</v>
      </c>
      <c r="WDX62" s="763">
        <f>'Detailed Budget'!WEJ72</f>
        <v>0</v>
      </c>
      <c r="WDY62" s="763">
        <f>'Detailed Budget'!WEK72</f>
        <v>0</v>
      </c>
      <c r="WDZ62" s="763">
        <f>'Detailed Budget'!WEL72</f>
        <v>0</v>
      </c>
      <c r="WEA62" s="763">
        <f>'Detailed Budget'!WEM72</f>
        <v>0</v>
      </c>
      <c r="WEB62" s="763">
        <f>'Detailed Budget'!WEN72</f>
        <v>0</v>
      </c>
      <c r="WEC62" s="763">
        <f>'Detailed Budget'!WEO72</f>
        <v>0</v>
      </c>
      <c r="WED62" s="763">
        <f>'Detailed Budget'!WEP72</f>
        <v>0</v>
      </c>
      <c r="WEE62" s="763">
        <f>'Detailed Budget'!WEQ72</f>
        <v>0</v>
      </c>
      <c r="WEF62" s="763">
        <f>'Detailed Budget'!WER72</f>
        <v>0</v>
      </c>
      <c r="WEG62" s="763">
        <f>'Detailed Budget'!WES72</f>
        <v>0</v>
      </c>
      <c r="WEH62" s="763">
        <f>'Detailed Budget'!WET72</f>
        <v>0</v>
      </c>
      <c r="WEI62" s="763">
        <f>'Detailed Budget'!WEU72</f>
        <v>0</v>
      </c>
      <c r="WEJ62" s="763">
        <f>'Detailed Budget'!WEV72</f>
        <v>0</v>
      </c>
      <c r="WEK62" s="763">
        <f>'Detailed Budget'!WEW72</f>
        <v>0</v>
      </c>
      <c r="WEL62" s="763">
        <f>'Detailed Budget'!WEX72</f>
        <v>0</v>
      </c>
      <c r="WEM62" s="763">
        <f>'Detailed Budget'!WEY72</f>
        <v>0</v>
      </c>
      <c r="WEN62" s="763">
        <f>'Detailed Budget'!WEZ72</f>
        <v>0</v>
      </c>
      <c r="WEO62" s="763">
        <f>'Detailed Budget'!WFA72</f>
        <v>0</v>
      </c>
      <c r="WEP62" s="763">
        <f>'Detailed Budget'!WFB72</f>
        <v>0</v>
      </c>
      <c r="WEQ62" s="763">
        <f>'Detailed Budget'!WFC72</f>
        <v>0</v>
      </c>
      <c r="WER62" s="763">
        <f>'Detailed Budget'!WFD72</f>
        <v>0</v>
      </c>
      <c r="WES62" s="763">
        <f>'Detailed Budget'!WFE72</f>
        <v>0</v>
      </c>
      <c r="WET62" s="763">
        <f>'Detailed Budget'!WFF72</f>
        <v>0</v>
      </c>
      <c r="WEU62" s="763">
        <f>'Detailed Budget'!WFG72</f>
        <v>0</v>
      </c>
      <c r="WEV62" s="763">
        <f>'Detailed Budget'!WFH72</f>
        <v>0</v>
      </c>
      <c r="WEW62" s="763">
        <f>'Detailed Budget'!WFI72</f>
        <v>0</v>
      </c>
      <c r="WEX62" s="763">
        <f>'Detailed Budget'!WFJ72</f>
        <v>0</v>
      </c>
      <c r="WEY62" s="763">
        <f>'Detailed Budget'!WFK72</f>
        <v>0</v>
      </c>
      <c r="WEZ62" s="763">
        <f>'Detailed Budget'!WFL72</f>
        <v>0</v>
      </c>
      <c r="WFA62" s="763">
        <f>'Detailed Budget'!WFM72</f>
        <v>0</v>
      </c>
      <c r="WFB62" s="763">
        <f>'Detailed Budget'!WFN72</f>
        <v>0</v>
      </c>
      <c r="WFC62" s="763">
        <f>'Detailed Budget'!WFO72</f>
        <v>0</v>
      </c>
      <c r="WFD62" s="763">
        <f>'Detailed Budget'!WFP72</f>
        <v>0</v>
      </c>
      <c r="WFE62" s="763">
        <f>'Detailed Budget'!WFQ72</f>
        <v>0</v>
      </c>
      <c r="WFF62" s="763">
        <f>'Detailed Budget'!WFR72</f>
        <v>0</v>
      </c>
      <c r="WFG62" s="763">
        <f>'Detailed Budget'!WFS72</f>
        <v>0</v>
      </c>
      <c r="WFH62" s="763">
        <f>'Detailed Budget'!WFT72</f>
        <v>0</v>
      </c>
      <c r="WFI62" s="763">
        <f>'Detailed Budget'!WFU72</f>
        <v>0</v>
      </c>
      <c r="WFJ62" s="763">
        <f>'Detailed Budget'!WFV72</f>
        <v>0</v>
      </c>
      <c r="WFK62" s="763">
        <f>'Detailed Budget'!WFW72</f>
        <v>0</v>
      </c>
      <c r="WFL62" s="763">
        <f>'Detailed Budget'!WFX72</f>
        <v>0</v>
      </c>
      <c r="WFM62" s="763">
        <f>'Detailed Budget'!WFY72</f>
        <v>0</v>
      </c>
      <c r="WFN62" s="763">
        <f>'Detailed Budget'!WFZ72</f>
        <v>0</v>
      </c>
      <c r="WFO62" s="763">
        <f>'Detailed Budget'!WGA72</f>
        <v>0</v>
      </c>
      <c r="WFP62" s="763">
        <f>'Detailed Budget'!WGB72</f>
        <v>0</v>
      </c>
      <c r="WFQ62" s="763">
        <f>'Detailed Budget'!WGC72</f>
        <v>0</v>
      </c>
      <c r="WFR62" s="763">
        <f>'Detailed Budget'!WGD72</f>
        <v>0</v>
      </c>
      <c r="WFS62" s="763">
        <f>'Detailed Budget'!WGE72</f>
        <v>0</v>
      </c>
      <c r="WFT62" s="763">
        <f>'Detailed Budget'!WGF72</f>
        <v>0</v>
      </c>
      <c r="WFU62" s="763">
        <f>'Detailed Budget'!WGG72</f>
        <v>0</v>
      </c>
      <c r="WFV62" s="763">
        <f>'Detailed Budget'!WGH72</f>
        <v>0</v>
      </c>
      <c r="WFW62" s="763">
        <f>'Detailed Budget'!WGI72</f>
        <v>0</v>
      </c>
      <c r="WFX62" s="763">
        <f>'Detailed Budget'!WGJ72</f>
        <v>0</v>
      </c>
      <c r="WFY62" s="763">
        <f>'Detailed Budget'!WGK72</f>
        <v>0</v>
      </c>
      <c r="WFZ62" s="763">
        <f>'Detailed Budget'!WGL72</f>
        <v>0</v>
      </c>
      <c r="WGA62" s="763">
        <f>'Detailed Budget'!WGM72</f>
        <v>0</v>
      </c>
      <c r="WGB62" s="763">
        <f>'Detailed Budget'!WGN72</f>
        <v>0</v>
      </c>
      <c r="WGC62" s="763">
        <f>'Detailed Budget'!WGO72</f>
        <v>0</v>
      </c>
      <c r="WGD62" s="763">
        <f>'Detailed Budget'!WGP72</f>
        <v>0</v>
      </c>
      <c r="WGE62" s="763">
        <f>'Detailed Budget'!WGQ72</f>
        <v>0</v>
      </c>
      <c r="WGF62" s="763">
        <f>'Detailed Budget'!WGR72</f>
        <v>0</v>
      </c>
      <c r="WGG62" s="763">
        <f>'Detailed Budget'!WGS72</f>
        <v>0</v>
      </c>
      <c r="WGH62" s="763">
        <f>'Detailed Budget'!WGT72</f>
        <v>0</v>
      </c>
      <c r="WGI62" s="763">
        <f>'Detailed Budget'!WGU72</f>
        <v>0</v>
      </c>
      <c r="WGJ62" s="763">
        <f>'Detailed Budget'!WGV72</f>
        <v>0</v>
      </c>
      <c r="WGK62" s="763">
        <f>'Detailed Budget'!WGW72</f>
        <v>0</v>
      </c>
      <c r="WGL62" s="763">
        <f>'Detailed Budget'!WGX72</f>
        <v>0</v>
      </c>
      <c r="WGM62" s="763">
        <f>'Detailed Budget'!WGY72</f>
        <v>0</v>
      </c>
      <c r="WGN62" s="763">
        <f>'Detailed Budget'!WGZ72</f>
        <v>0</v>
      </c>
      <c r="WGO62" s="763">
        <f>'Detailed Budget'!WHA72</f>
        <v>0</v>
      </c>
      <c r="WGP62" s="763">
        <f>'Detailed Budget'!WHB72</f>
        <v>0</v>
      </c>
      <c r="WGQ62" s="763">
        <f>'Detailed Budget'!WHC72</f>
        <v>0</v>
      </c>
      <c r="WGR62" s="763">
        <f>'Detailed Budget'!WHD72</f>
        <v>0</v>
      </c>
      <c r="WGS62" s="763">
        <f>'Detailed Budget'!WHE72</f>
        <v>0</v>
      </c>
      <c r="WGT62" s="763">
        <f>'Detailed Budget'!WHF72</f>
        <v>0</v>
      </c>
      <c r="WGU62" s="763">
        <f>'Detailed Budget'!WHG72</f>
        <v>0</v>
      </c>
      <c r="WGV62" s="763">
        <f>'Detailed Budget'!WHH72</f>
        <v>0</v>
      </c>
      <c r="WGW62" s="763">
        <f>'Detailed Budget'!WHI72</f>
        <v>0</v>
      </c>
      <c r="WGX62" s="763">
        <f>'Detailed Budget'!WHJ72</f>
        <v>0</v>
      </c>
      <c r="WGY62" s="763">
        <f>'Detailed Budget'!WHK72</f>
        <v>0</v>
      </c>
      <c r="WGZ62" s="763">
        <f>'Detailed Budget'!WHL72</f>
        <v>0</v>
      </c>
      <c r="WHA62" s="763">
        <f>'Detailed Budget'!WHM72</f>
        <v>0</v>
      </c>
      <c r="WHB62" s="763">
        <f>'Detailed Budget'!WHN72</f>
        <v>0</v>
      </c>
      <c r="WHC62" s="763">
        <f>'Detailed Budget'!WHO72</f>
        <v>0</v>
      </c>
      <c r="WHD62" s="763">
        <f>'Detailed Budget'!WHP72</f>
        <v>0</v>
      </c>
      <c r="WHE62" s="763">
        <f>'Detailed Budget'!WHQ72</f>
        <v>0</v>
      </c>
      <c r="WHF62" s="763">
        <f>'Detailed Budget'!WHR72</f>
        <v>0</v>
      </c>
      <c r="WHG62" s="763">
        <f>'Detailed Budget'!WHS72</f>
        <v>0</v>
      </c>
      <c r="WHH62" s="763">
        <f>'Detailed Budget'!WHT72</f>
        <v>0</v>
      </c>
      <c r="WHI62" s="763">
        <f>'Detailed Budget'!WHU72</f>
        <v>0</v>
      </c>
      <c r="WHJ62" s="763">
        <f>'Detailed Budget'!WHV72</f>
        <v>0</v>
      </c>
      <c r="WHK62" s="763">
        <f>'Detailed Budget'!WHW72</f>
        <v>0</v>
      </c>
      <c r="WHL62" s="763">
        <f>'Detailed Budget'!WHX72</f>
        <v>0</v>
      </c>
      <c r="WHM62" s="763">
        <f>'Detailed Budget'!WHY72</f>
        <v>0</v>
      </c>
      <c r="WHN62" s="763">
        <f>'Detailed Budget'!WHZ72</f>
        <v>0</v>
      </c>
      <c r="WHO62" s="763">
        <f>'Detailed Budget'!WIA72</f>
        <v>0</v>
      </c>
      <c r="WHP62" s="763">
        <f>'Detailed Budget'!WIB72</f>
        <v>0</v>
      </c>
      <c r="WHQ62" s="763">
        <f>'Detailed Budget'!WIC72</f>
        <v>0</v>
      </c>
      <c r="WHR62" s="763">
        <f>'Detailed Budget'!WID72</f>
        <v>0</v>
      </c>
      <c r="WHS62" s="763">
        <f>'Detailed Budget'!WIE72</f>
        <v>0</v>
      </c>
      <c r="WHT62" s="763">
        <f>'Detailed Budget'!WIF72</f>
        <v>0</v>
      </c>
      <c r="WHU62" s="763">
        <f>'Detailed Budget'!WIG72</f>
        <v>0</v>
      </c>
      <c r="WHV62" s="763">
        <f>'Detailed Budget'!WIH72</f>
        <v>0</v>
      </c>
      <c r="WHW62" s="763">
        <f>'Detailed Budget'!WII72</f>
        <v>0</v>
      </c>
      <c r="WHX62" s="763">
        <f>'Detailed Budget'!WIJ72</f>
        <v>0</v>
      </c>
      <c r="WHY62" s="763">
        <f>'Detailed Budget'!WIK72</f>
        <v>0</v>
      </c>
      <c r="WHZ62" s="763">
        <f>'Detailed Budget'!WIL72</f>
        <v>0</v>
      </c>
      <c r="WIA62" s="763">
        <f>'Detailed Budget'!WIM72</f>
        <v>0</v>
      </c>
      <c r="WIB62" s="763">
        <f>'Detailed Budget'!WIN72</f>
        <v>0</v>
      </c>
      <c r="WIC62" s="763">
        <f>'Detailed Budget'!WIO72</f>
        <v>0</v>
      </c>
      <c r="WID62" s="763">
        <f>'Detailed Budget'!WIP72</f>
        <v>0</v>
      </c>
      <c r="WIE62" s="763">
        <f>'Detailed Budget'!WIQ72</f>
        <v>0</v>
      </c>
      <c r="WIF62" s="763">
        <f>'Detailed Budget'!WIR72</f>
        <v>0</v>
      </c>
      <c r="WIG62" s="763">
        <f>'Detailed Budget'!WIS72</f>
        <v>0</v>
      </c>
      <c r="WIH62" s="763">
        <f>'Detailed Budget'!WIT72</f>
        <v>0</v>
      </c>
      <c r="WII62" s="763">
        <f>'Detailed Budget'!WIU72</f>
        <v>0</v>
      </c>
      <c r="WIJ62" s="763">
        <f>'Detailed Budget'!WIV72</f>
        <v>0</v>
      </c>
      <c r="WIK62" s="763">
        <f>'Detailed Budget'!WIW72</f>
        <v>0</v>
      </c>
      <c r="WIL62" s="763">
        <f>'Detailed Budget'!WIX72</f>
        <v>0</v>
      </c>
      <c r="WIM62" s="763">
        <f>'Detailed Budget'!WIY72</f>
        <v>0</v>
      </c>
      <c r="WIN62" s="763">
        <f>'Detailed Budget'!WIZ72</f>
        <v>0</v>
      </c>
      <c r="WIO62" s="763">
        <f>'Detailed Budget'!WJA72</f>
        <v>0</v>
      </c>
      <c r="WIP62" s="763">
        <f>'Detailed Budget'!WJB72</f>
        <v>0</v>
      </c>
      <c r="WIQ62" s="763">
        <f>'Detailed Budget'!WJC72</f>
        <v>0</v>
      </c>
      <c r="WIR62" s="763">
        <f>'Detailed Budget'!WJD72</f>
        <v>0</v>
      </c>
      <c r="WIS62" s="763">
        <f>'Detailed Budget'!WJE72</f>
        <v>0</v>
      </c>
      <c r="WIT62" s="763">
        <f>'Detailed Budget'!WJF72</f>
        <v>0</v>
      </c>
      <c r="WIU62" s="763">
        <f>'Detailed Budget'!WJG72</f>
        <v>0</v>
      </c>
      <c r="WIV62" s="763">
        <f>'Detailed Budget'!WJH72</f>
        <v>0</v>
      </c>
      <c r="WIW62" s="763">
        <f>'Detailed Budget'!WJI72</f>
        <v>0</v>
      </c>
      <c r="WIX62" s="763">
        <f>'Detailed Budget'!WJJ72</f>
        <v>0</v>
      </c>
      <c r="WIY62" s="763">
        <f>'Detailed Budget'!WJK72</f>
        <v>0</v>
      </c>
      <c r="WIZ62" s="763">
        <f>'Detailed Budget'!WJL72</f>
        <v>0</v>
      </c>
      <c r="WJA62" s="763">
        <f>'Detailed Budget'!WJM72</f>
        <v>0</v>
      </c>
      <c r="WJB62" s="763">
        <f>'Detailed Budget'!WJN72</f>
        <v>0</v>
      </c>
      <c r="WJC62" s="763">
        <f>'Detailed Budget'!WJO72</f>
        <v>0</v>
      </c>
      <c r="WJD62" s="763">
        <f>'Detailed Budget'!WJP72</f>
        <v>0</v>
      </c>
      <c r="WJE62" s="763">
        <f>'Detailed Budget'!WJQ72</f>
        <v>0</v>
      </c>
      <c r="WJF62" s="763">
        <f>'Detailed Budget'!WJR72</f>
        <v>0</v>
      </c>
      <c r="WJG62" s="763">
        <f>'Detailed Budget'!WJS72</f>
        <v>0</v>
      </c>
      <c r="WJH62" s="763">
        <f>'Detailed Budget'!WJT72</f>
        <v>0</v>
      </c>
      <c r="WJI62" s="763">
        <f>'Detailed Budget'!WJU72</f>
        <v>0</v>
      </c>
      <c r="WJJ62" s="763">
        <f>'Detailed Budget'!WJV72</f>
        <v>0</v>
      </c>
      <c r="WJK62" s="763">
        <f>'Detailed Budget'!WJW72</f>
        <v>0</v>
      </c>
      <c r="WJL62" s="763">
        <f>'Detailed Budget'!WJX72</f>
        <v>0</v>
      </c>
      <c r="WJM62" s="763">
        <f>'Detailed Budget'!WJY72</f>
        <v>0</v>
      </c>
      <c r="WJN62" s="763">
        <f>'Detailed Budget'!WJZ72</f>
        <v>0</v>
      </c>
      <c r="WJO62" s="763">
        <f>'Detailed Budget'!WKA72</f>
        <v>0</v>
      </c>
      <c r="WJP62" s="763">
        <f>'Detailed Budget'!WKB72</f>
        <v>0</v>
      </c>
      <c r="WJQ62" s="763">
        <f>'Detailed Budget'!WKC72</f>
        <v>0</v>
      </c>
      <c r="WJR62" s="763">
        <f>'Detailed Budget'!WKD72</f>
        <v>0</v>
      </c>
      <c r="WJS62" s="763">
        <f>'Detailed Budget'!WKE72</f>
        <v>0</v>
      </c>
      <c r="WJT62" s="763">
        <f>'Detailed Budget'!WKF72</f>
        <v>0</v>
      </c>
      <c r="WJU62" s="763">
        <f>'Detailed Budget'!WKG72</f>
        <v>0</v>
      </c>
      <c r="WJV62" s="763">
        <f>'Detailed Budget'!WKH72</f>
        <v>0</v>
      </c>
      <c r="WJW62" s="763">
        <f>'Detailed Budget'!WKI72</f>
        <v>0</v>
      </c>
      <c r="WJX62" s="763">
        <f>'Detailed Budget'!WKJ72</f>
        <v>0</v>
      </c>
      <c r="WJY62" s="763">
        <f>'Detailed Budget'!WKK72</f>
        <v>0</v>
      </c>
      <c r="WJZ62" s="763">
        <f>'Detailed Budget'!WKL72</f>
        <v>0</v>
      </c>
      <c r="WKA62" s="763">
        <f>'Detailed Budget'!WKM72</f>
        <v>0</v>
      </c>
      <c r="WKB62" s="763">
        <f>'Detailed Budget'!WKN72</f>
        <v>0</v>
      </c>
      <c r="WKC62" s="763">
        <f>'Detailed Budget'!WKO72</f>
        <v>0</v>
      </c>
      <c r="WKD62" s="763">
        <f>'Detailed Budget'!WKP72</f>
        <v>0</v>
      </c>
      <c r="WKE62" s="763">
        <f>'Detailed Budget'!WKQ72</f>
        <v>0</v>
      </c>
      <c r="WKF62" s="763">
        <f>'Detailed Budget'!WKR72</f>
        <v>0</v>
      </c>
      <c r="WKG62" s="763">
        <f>'Detailed Budget'!WKS72</f>
        <v>0</v>
      </c>
      <c r="WKH62" s="763">
        <f>'Detailed Budget'!WKT72</f>
        <v>0</v>
      </c>
      <c r="WKI62" s="763">
        <f>'Detailed Budget'!WKU72</f>
        <v>0</v>
      </c>
      <c r="WKJ62" s="763">
        <f>'Detailed Budget'!WKV72</f>
        <v>0</v>
      </c>
      <c r="WKK62" s="763">
        <f>'Detailed Budget'!WKW72</f>
        <v>0</v>
      </c>
      <c r="WKL62" s="763">
        <f>'Detailed Budget'!WKX72</f>
        <v>0</v>
      </c>
      <c r="WKM62" s="763">
        <f>'Detailed Budget'!WKY72</f>
        <v>0</v>
      </c>
      <c r="WKN62" s="763">
        <f>'Detailed Budget'!WKZ72</f>
        <v>0</v>
      </c>
      <c r="WKO62" s="763">
        <f>'Detailed Budget'!WLA72</f>
        <v>0</v>
      </c>
      <c r="WKP62" s="763">
        <f>'Detailed Budget'!WLB72</f>
        <v>0</v>
      </c>
      <c r="WKQ62" s="763">
        <f>'Detailed Budget'!WLC72</f>
        <v>0</v>
      </c>
      <c r="WKR62" s="763">
        <f>'Detailed Budget'!WLD72</f>
        <v>0</v>
      </c>
      <c r="WKS62" s="763">
        <f>'Detailed Budget'!WLE72</f>
        <v>0</v>
      </c>
      <c r="WKT62" s="763">
        <f>'Detailed Budget'!WLF72</f>
        <v>0</v>
      </c>
      <c r="WKU62" s="763">
        <f>'Detailed Budget'!WLG72</f>
        <v>0</v>
      </c>
      <c r="WKV62" s="763">
        <f>'Detailed Budget'!WLH72</f>
        <v>0</v>
      </c>
      <c r="WKW62" s="763">
        <f>'Detailed Budget'!WLI72</f>
        <v>0</v>
      </c>
      <c r="WKX62" s="763">
        <f>'Detailed Budget'!WLJ72</f>
        <v>0</v>
      </c>
      <c r="WKY62" s="763">
        <f>'Detailed Budget'!WLK72</f>
        <v>0</v>
      </c>
      <c r="WKZ62" s="763">
        <f>'Detailed Budget'!WLL72</f>
        <v>0</v>
      </c>
      <c r="WLA62" s="763">
        <f>'Detailed Budget'!WLM72</f>
        <v>0</v>
      </c>
      <c r="WLB62" s="763">
        <f>'Detailed Budget'!WLN72</f>
        <v>0</v>
      </c>
      <c r="WLC62" s="763">
        <f>'Detailed Budget'!WLO72</f>
        <v>0</v>
      </c>
      <c r="WLD62" s="763">
        <f>'Detailed Budget'!WLP72</f>
        <v>0</v>
      </c>
      <c r="WLE62" s="763">
        <f>'Detailed Budget'!WLQ72</f>
        <v>0</v>
      </c>
      <c r="WLF62" s="763">
        <f>'Detailed Budget'!WLR72</f>
        <v>0</v>
      </c>
      <c r="WLG62" s="763">
        <f>'Detailed Budget'!WLS72</f>
        <v>0</v>
      </c>
      <c r="WLH62" s="763">
        <f>'Detailed Budget'!WLT72</f>
        <v>0</v>
      </c>
      <c r="WLI62" s="763">
        <f>'Detailed Budget'!WLU72</f>
        <v>0</v>
      </c>
      <c r="WLJ62" s="763">
        <f>'Detailed Budget'!WLV72</f>
        <v>0</v>
      </c>
      <c r="WLK62" s="763">
        <f>'Detailed Budget'!WLW72</f>
        <v>0</v>
      </c>
      <c r="WLL62" s="763">
        <f>'Detailed Budget'!WLX72</f>
        <v>0</v>
      </c>
      <c r="WLM62" s="763">
        <f>'Detailed Budget'!WLY72</f>
        <v>0</v>
      </c>
      <c r="WLN62" s="763">
        <f>'Detailed Budget'!WLZ72</f>
        <v>0</v>
      </c>
      <c r="WLO62" s="763">
        <f>'Detailed Budget'!WMA72</f>
        <v>0</v>
      </c>
      <c r="WLP62" s="763">
        <f>'Detailed Budget'!WMB72</f>
        <v>0</v>
      </c>
      <c r="WLQ62" s="763">
        <f>'Detailed Budget'!WMC72</f>
        <v>0</v>
      </c>
      <c r="WLR62" s="763">
        <f>'Detailed Budget'!WMD72</f>
        <v>0</v>
      </c>
      <c r="WLS62" s="763">
        <f>'Detailed Budget'!WME72</f>
        <v>0</v>
      </c>
      <c r="WLT62" s="763">
        <f>'Detailed Budget'!WMF72</f>
        <v>0</v>
      </c>
      <c r="WLU62" s="763">
        <f>'Detailed Budget'!WMG72</f>
        <v>0</v>
      </c>
      <c r="WLV62" s="763">
        <f>'Detailed Budget'!WMH72</f>
        <v>0</v>
      </c>
      <c r="WLW62" s="763">
        <f>'Detailed Budget'!WMI72</f>
        <v>0</v>
      </c>
      <c r="WLX62" s="763">
        <f>'Detailed Budget'!WMJ72</f>
        <v>0</v>
      </c>
      <c r="WLY62" s="763">
        <f>'Detailed Budget'!WMK72</f>
        <v>0</v>
      </c>
      <c r="WLZ62" s="763">
        <f>'Detailed Budget'!WML72</f>
        <v>0</v>
      </c>
      <c r="WMA62" s="763">
        <f>'Detailed Budget'!WMM72</f>
        <v>0</v>
      </c>
      <c r="WMB62" s="763">
        <f>'Detailed Budget'!WMN72</f>
        <v>0</v>
      </c>
      <c r="WMC62" s="763">
        <f>'Detailed Budget'!WMO72</f>
        <v>0</v>
      </c>
      <c r="WMD62" s="763">
        <f>'Detailed Budget'!WMP72</f>
        <v>0</v>
      </c>
      <c r="WME62" s="763">
        <f>'Detailed Budget'!WMQ72</f>
        <v>0</v>
      </c>
      <c r="WMF62" s="763">
        <f>'Detailed Budget'!WMR72</f>
        <v>0</v>
      </c>
      <c r="WMG62" s="763">
        <f>'Detailed Budget'!WMS72</f>
        <v>0</v>
      </c>
      <c r="WMH62" s="763">
        <f>'Detailed Budget'!WMT72</f>
        <v>0</v>
      </c>
      <c r="WMI62" s="763">
        <f>'Detailed Budget'!WMU72</f>
        <v>0</v>
      </c>
      <c r="WMJ62" s="763">
        <f>'Detailed Budget'!WMV72</f>
        <v>0</v>
      </c>
      <c r="WMK62" s="763">
        <f>'Detailed Budget'!WMW72</f>
        <v>0</v>
      </c>
      <c r="WML62" s="763">
        <f>'Detailed Budget'!WMX72</f>
        <v>0</v>
      </c>
      <c r="WMM62" s="763">
        <f>'Detailed Budget'!WMY72</f>
        <v>0</v>
      </c>
      <c r="WMN62" s="763">
        <f>'Detailed Budget'!WMZ72</f>
        <v>0</v>
      </c>
      <c r="WMO62" s="763">
        <f>'Detailed Budget'!WNA72</f>
        <v>0</v>
      </c>
      <c r="WMP62" s="763">
        <f>'Detailed Budget'!WNB72</f>
        <v>0</v>
      </c>
      <c r="WMQ62" s="763">
        <f>'Detailed Budget'!WNC72</f>
        <v>0</v>
      </c>
      <c r="WMR62" s="763">
        <f>'Detailed Budget'!WND72</f>
        <v>0</v>
      </c>
      <c r="WMS62" s="763">
        <f>'Detailed Budget'!WNE72</f>
        <v>0</v>
      </c>
      <c r="WMT62" s="763">
        <f>'Detailed Budget'!WNF72</f>
        <v>0</v>
      </c>
      <c r="WMU62" s="763">
        <f>'Detailed Budget'!WNG72</f>
        <v>0</v>
      </c>
      <c r="WMV62" s="763">
        <f>'Detailed Budget'!WNH72</f>
        <v>0</v>
      </c>
      <c r="WMW62" s="763">
        <f>'Detailed Budget'!WNI72</f>
        <v>0</v>
      </c>
      <c r="WMX62" s="763">
        <f>'Detailed Budget'!WNJ72</f>
        <v>0</v>
      </c>
      <c r="WMY62" s="763">
        <f>'Detailed Budget'!WNK72</f>
        <v>0</v>
      </c>
      <c r="WMZ62" s="763">
        <f>'Detailed Budget'!WNL72</f>
        <v>0</v>
      </c>
      <c r="WNA62" s="763">
        <f>'Detailed Budget'!WNM72</f>
        <v>0</v>
      </c>
      <c r="WNB62" s="763">
        <f>'Detailed Budget'!WNN72</f>
        <v>0</v>
      </c>
      <c r="WNC62" s="763">
        <f>'Detailed Budget'!WNO72</f>
        <v>0</v>
      </c>
      <c r="WND62" s="763">
        <f>'Detailed Budget'!WNP72</f>
        <v>0</v>
      </c>
      <c r="WNE62" s="763">
        <f>'Detailed Budget'!WNQ72</f>
        <v>0</v>
      </c>
      <c r="WNF62" s="763">
        <f>'Detailed Budget'!WNR72</f>
        <v>0</v>
      </c>
      <c r="WNG62" s="763">
        <f>'Detailed Budget'!WNS72</f>
        <v>0</v>
      </c>
      <c r="WNH62" s="763">
        <f>'Detailed Budget'!WNT72</f>
        <v>0</v>
      </c>
      <c r="WNI62" s="763">
        <f>'Detailed Budget'!WNU72</f>
        <v>0</v>
      </c>
      <c r="WNJ62" s="763">
        <f>'Detailed Budget'!WNV72</f>
        <v>0</v>
      </c>
      <c r="WNK62" s="763">
        <f>'Detailed Budget'!WNW72</f>
        <v>0</v>
      </c>
      <c r="WNL62" s="763">
        <f>'Detailed Budget'!WNX72</f>
        <v>0</v>
      </c>
      <c r="WNM62" s="763">
        <f>'Detailed Budget'!WNY72</f>
        <v>0</v>
      </c>
      <c r="WNN62" s="763">
        <f>'Detailed Budget'!WNZ72</f>
        <v>0</v>
      </c>
      <c r="WNO62" s="763">
        <f>'Detailed Budget'!WOA72</f>
        <v>0</v>
      </c>
      <c r="WNP62" s="763">
        <f>'Detailed Budget'!WOB72</f>
        <v>0</v>
      </c>
      <c r="WNQ62" s="763">
        <f>'Detailed Budget'!WOC72</f>
        <v>0</v>
      </c>
      <c r="WNR62" s="763">
        <f>'Detailed Budget'!WOD72</f>
        <v>0</v>
      </c>
      <c r="WNS62" s="763">
        <f>'Detailed Budget'!WOE72</f>
        <v>0</v>
      </c>
      <c r="WNT62" s="763">
        <f>'Detailed Budget'!WOF72</f>
        <v>0</v>
      </c>
      <c r="WNU62" s="763">
        <f>'Detailed Budget'!WOG72</f>
        <v>0</v>
      </c>
      <c r="WNV62" s="763">
        <f>'Detailed Budget'!WOH72</f>
        <v>0</v>
      </c>
      <c r="WNW62" s="763">
        <f>'Detailed Budget'!WOI72</f>
        <v>0</v>
      </c>
      <c r="WNX62" s="763">
        <f>'Detailed Budget'!WOJ72</f>
        <v>0</v>
      </c>
      <c r="WNY62" s="763">
        <f>'Detailed Budget'!WOK72</f>
        <v>0</v>
      </c>
      <c r="WNZ62" s="763">
        <f>'Detailed Budget'!WOL72</f>
        <v>0</v>
      </c>
      <c r="WOA62" s="763">
        <f>'Detailed Budget'!WOM72</f>
        <v>0</v>
      </c>
      <c r="WOB62" s="763">
        <f>'Detailed Budget'!WON72</f>
        <v>0</v>
      </c>
      <c r="WOC62" s="763">
        <f>'Detailed Budget'!WOO72</f>
        <v>0</v>
      </c>
      <c r="WOD62" s="763">
        <f>'Detailed Budget'!WOP72</f>
        <v>0</v>
      </c>
      <c r="WOE62" s="763">
        <f>'Detailed Budget'!WOQ72</f>
        <v>0</v>
      </c>
      <c r="WOF62" s="763">
        <f>'Detailed Budget'!WOR72</f>
        <v>0</v>
      </c>
      <c r="WOG62" s="763">
        <f>'Detailed Budget'!WOS72</f>
        <v>0</v>
      </c>
      <c r="WOH62" s="763">
        <f>'Detailed Budget'!WOT72</f>
        <v>0</v>
      </c>
      <c r="WOI62" s="763">
        <f>'Detailed Budget'!WOU72</f>
        <v>0</v>
      </c>
      <c r="WOJ62" s="763">
        <f>'Detailed Budget'!WOV72</f>
        <v>0</v>
      </c>
      <c r="WOK62" s="763">
        <f>'Detailed Budget'!WOW72</f>
        <v>0</v>
      </c>
      <c r="WOL62" s="763">
        <f>'Detailed Budget'!WOX72</f>
        <v>0</v>
      </c>
      <c r="WOM62" s="763">
        <f>'Detailed Budget'!WOY72</f>
        <v>0</v>
      </c>
      <c r="WON62" s="763">
        <f>'Detailed Budget'!WOZ72</f>
        <v>0</v>
      </c>
      <c r="WOO62" s="763">
        <f>'Detailed Budget'!WPA72</f>
        <v>0</v>
      </c>
      <c r="WOP62" s="763">
        <f>'Detailed Budget'!WPB72</f>
        <v>0</v>
      </c>
      <c r="WOQ62" s="763">
        <f>'Detailed Budget'!WPC72</f>
        <v>0</v>
      </c>
      <c r="WOR62" s="763">
        <f>'Detailed Budget'!WPD72</f>
        <v>0</v>
      </c>
      <c r="WOS62" s="763">
        <f>'Detailed Budget'!WPE72</f>
        <v>0</v>
      </c>
      <c r="WOT62" s="763">
        <f>'Detailed Budget'!WPF72</f>
        <v>0</v>
      </c>
      <c r="WOU62" s="763">
        <f>'Detailed Budget'!WPG72</f>
        <v>0</v>
      </c>
      <c r="WOV62" s="763">
        <f>'Detailed Budget'!WPH72</f>
        <v>0</v>
      </c>
      <c r="WOW62" s="763">
        <f>'Detailed Budget'!WPI72</f>
        <v>0</v>
      </c>
      <c r="WOX62" s="763">
        <f>'Detailed Budget'!WPJ72</f>
        <v>0</v>
      </c>
      <c r="WOY62" s="763">
        <f>'Detailed Budget'!WPK72</f>
        <v>0</v>
      </c>
      <c r="WOZ62" s="763">
        <f>'Detailed Budget'!WPL72</f>
        <v>0</v>
      </c>
      <c r="WPA62" s="763">
        <f>'Detailed Budget'!WPM72</f>
        <v>0</v>
      </c>
      <c r="WPB62" s="763">
        <f>'Detailed Budget'!WPN72</f>
        <v>0</v>
      </c>
      <c r="WPC62" s="763">
        <f>'Detailed Budget'!WPO72</f>
        <v>0</v>
      </c>
      <c r="WPD62" s="763">
        <f>'Detailed Budget'!WPP72</f>
        <v>0</v>
      </c>
      <c r="WPE62" s="763">
        <f>'Detailed Budget'!WPQ72</f>
        <v>0</v>
      </c>
      <c r="WPF62" s="763">
        <f>'Detailed Budget'!WPR72</f>
        <v>0</v>
      </c>
      <c r="WPG62" s="763">
        <f>'Detailed Budget'!WPS72</f>
        <v>0</v>
      </c>
      <c r="WPH62" s="763">
        <f>'Detailed Budget'!WPT72</f>
        <v>0</v>
      </c>
      <c r="WPI62" s="763">
        <f>'Detailed Budget'!WPU72</f>
        <v>0</v>
      </c>
      <c r="WPJ62" s="763">
        <f>'Detailed Budget'!WPV72</f>
        <v>0</v>
      </c>
      <c r="WPK62" s="763">
        <f>'Detailed Budget'!WPW72</f>
        <v>0</v>
      </c>
      <c r="WPL62" s="763">
        <f>'Detailed Budget'!WPX72</f>
        <v>0</v>
      </c>
      <c r="WPM62" s="763">
        <f>'Detailed Budget'!WPY72</f>
        <v>0</v>
      </c>
      <c r="WPN62" s="763">
        <f>'Detailed Budget'!WPZ72</f>
        <v>0</v>
      </c>
      <c r="WPO62" s="763">
        <f>'Detailed Budget'!WQA72</f>
        <v>0</v>
      </c>
      <c r="WPP62" s="763">
        <f>'Detailed Budget'!WQB72</f>
        <v>0</v>
      </c>
      <c r="WPQ62" s="763">
        <f>'Detailed Budget'!WQC72</f>
        <v>0</v>
      </c>
      <c r="WPR62" s="763">
        <f>'Detailed Budget'!WQD72</f>
        <v>0</v>
      </c>
      <c r="WPS62" s="763">
        <f>'Detailed Budget'!WQE72</f>
        <v>0</v>
      </c>
      <c r="WPT62" s="763">
        <f>'Detailed Budget'!WQF72</f>
        <v>0</v>
      </c>
      <c r="WPU62" s="763">
        <f>'Detailed Budget'!WQG72</f>
        <v>0</v>
      </c>
      <c r="WPV62" s="763">
        <f>'Detailed Budget'!WQH72</f>
        <v>0</v>
      </c>
      <c r="WPW62" s="763">
        <f>'Detailed Budget'!WQI72</f>
        <v>0</v>
      </c>
      <c r="WPX62" s="763">
        <f>'Detailed Budget'!WQJ72</f>
        <v>0</v>
      </c>
      <c r="WPY62" s="763">
        <f>'Detailed Budget'!WQK72</f>
        <v>0</v>
      </c>
      <c r="WPZ62" s="763">
        <f>'Detailed Budget'!WQL72</f>
        <v>0</v>
      </c>
      <c r="WQA62" s="763">
        <f>'Detailed Budget'!WQM72</f>
        <v>0</v>
      </c>
      <c r="WQB62" s="763">
        <f>'Detailed Budget'!WQN72</f>
        <v>0</v>
      </c>
      <c r="WQC62" s="763">
        <f>'Detailed Budget'!WQO72</f>
        <v>0</v>
      </c>
      <c r="WQD62" s="763">
        <f>'Detailed Budget'!WQP72</f>
        <v>0</v>
      </c>
      <c r="WQE62" s="763">
        <f>'Detailed Budget'!WQQ72</f>
        <v>0</v>
      </c>
      <c r="WQF62" s="763">
        <f>'Detailed Budget'!WQR72</f>
        <v>0</v>
      </c>
      <c r="WQG62" s="763">
        <f>'Detailed Budget'!WQS72</f>
        <v>0</v>
      </c>
      <c r="WQH62" s="763">
        <f>'Detailed Budget'!WQT72</f>
        <v>0</v>
      </c>
      <c r="WQI62" s="763">
        <f>'Detailed Budget'!WQU72</f>
        <v>0</v>
      </c>
      <c r="WQJ62" s="763">
        <f>'Detailed Budget'!WQV72</f>
        <v>0</v>
      </c>
      <c r="WQK62" s="763">
        <f>'Detailed Budget'!WQW72</f>
        <v>0</v>
      </c>
      <c r="WQL62" s="763">
        <f>'Detailed Budget'!WQX72</f>
        <v>0</v>
      </c>
      <c r="WQM62" s="763">
        <f>'Detailed Budget'!WQY72</f>
        <v>0</v>
      </c>
      <c r="WQN62" s="763">
        <f>'Detailed Budget'!WQZ72</f>
        <v>0</v>
      </c>
      <c r="WQO62" s="763">
        <f>'Detailed Budget'!WRA72</f>
        <v>0</v>
      </c>
      <c r="WQP62" s="763">
        <f>'Detailed Budget'!WRB72</f>
        <v>0</v>
      </c>
      <c r="WQQ62" s="763">
        <f>'Detailed Budget'!WRC72</f>
        <v>0</v>
      </c>
      <c r="WQR62" s="763">
        <f>'Detailed Budget'!WRD72</f>
        <v>0</v>
      </c>
      <c r="WQS62" s="763">
        <f>'Detailed Budget'!WRE72</f>
        <v>0</v>
      </c>
      <c r="WQT62" s="763">
        <f>'Detailed Budget'!WRF72</f>
        <v>0</v>
      </c>
      <c r="WQU62" s="763">
        <f>'Detailed Budget'!WRG72</f>
        <v>0</v>
      </c>
      <c r="WQV62" s="763">
        <f>'Detailed Budget'!WRH72</f>
        <v>0</v>
      </c>
      <c r="WQW62" s="763">
        <f>'Detailed Budget'!WRI72</f>
        <v>0</v>
      </c>
      <c r="WQX62" s="763">
        <f>'Detailed Budget'!WRJ72</f>
        <v>0</v>
      </c>
      <c r="WQY62" s="763">
        <f>'Detailed Budget'!WRK72</f>
        <v>0</v>
      </c>
      <c r="WQZ62" s="763">
        <f>'Detailed Budget'!WRL72</f>
        <v>0</v>
      </c>
      <c r="WRA62" s="763">
        <f>'Detailed Budget'!WRM72</f>
        <v>0</v>
      </c>
      <c r="WRB62" s="763">
        <f>'Detailed Budget'!WRN72</f>
        <v>0</v>
      </c>
      <c r="WRC62" s="763">
        <f>'Detailed Budget'!WRO72</f>
        <v>0</v>
      </c>
      <c r="WRD62" s="763">
        <f>'Detailed Budget'!WRP72</f>
        <v>0</v>
      </c>
      <c r="WRE62" s="763">
        <f>'Detailed Budget'!WRQ72</f>
        <v>0</v>
      </c>
      <c r="WRF62" s="763">
        <f>'Detailed Budget'!WRR72</f>
        <v>0</v>
      </c>
      <c r="WRG62" s="763">
        <f>'Detailed Budget'!WRS72</f>
        <v>0</v>
      </c>
      <c r="WRH62" s="763">
        <f>'Detailed Budget'!WRT72</f>
        <v>0</v>
      </c>
      <c r="WRI62" s="763">
        <f>'Detailed Budget'!WRU72</f>
        <v>0</v>
      </c>
      <c r="WRJ62" s="763">
        <f>'Detailed Budget'!WRV72</f>
        <v>0</v>
      </c>
      <c r="WRK62" s="763">
        <f>'Detailed Budget'!WRW72</f>
        <v>0</v>
      </c>
      <c r="WRL62" s="763">
        <f>'Detailed Budget'!WRX72</f>
        <v>0</v>
      </c>
      <c r="WRM62" s="763">
        <f>'Detailed Budget'!WRY72</f>
        <v>0</v>
      </c>
      <c r="WRN62" s="763">
        <f>'Detailed Budget'!WRZ72</f>
        <v>0</v>
      </c>
      <c r="WRO62" s="763">
        <f>'Detailed Budget'!WSA72</f>
        <v>0</v>
      </c>
      <c r="WRP62" s="763">
        <f>'Detailed Budget'!WSB72</f>
        <v>0</v>
      </c>
      <c r="WRQ62" s="763">
        <f>'Detailed Budget'!WSC72</f>
        <v>0</v>
      </c>
      <c r="WRR62" s="763">
        <f>'Detailed Budget'!WSD72</f>
        <v>0</v>
      </c>
      <c r="WRS62" s="763">
        <f>'Detailed Budget'!WSE72</f>
        <v>0</v>
      </c>
      <c r="WRT62" s="763">
        <f>'Detailed Budget'!WSF72</f>
        <v>0</v>
      </c>
      <c r="WRU62" s="763">
        <f>'Detailed Budget'!WSG72</f>
        <v>0</v>
      </c>
      <c r="WRV62" s="763">
        <f>'Detailed Budget'!WSH72</f>
        <v>0</v>
      </c>
      <c r="WRW62" s="763">
        <f>'Detailed Budget'!WSI72</f>
        <v>0</v>
      </c>
      <c r="WRX62" s="763">
        <f>'Detailed Budget'!WSJ72</f>
        <v>0</v>
      </c>
      <c r="WRY62" s="763">
        <f>'Detailed Budget'!WSK72</f>
        <v>0</v>
      </c>
      <c r="WRZ62" s="763">
        <f>'Detailed Budget'!WSL72</f>
        <v>0</v>
      </c>
      <c r="WSA62" s="763">
        <f>'Detailed Budget'!WSM72</f>
        <v>0</v>
      </c>
      <c r="WSB62" s="763">
        <f>'Detailed Budget'!WSN72</f>
        <v>0</v>
      </c>
      <c r="WSC62" s="763">
        <f>'Detailed Budget'!WSO72</f>
        <v>0</v>
      </c>
      <c r="WSD62" s="763">
        <f>'Detailed Budget'!WSP72</f>
        <v>0</v>
      </c>
      <c r="WSE62" s="763">
        <f>'Detailed Budget'!WSQ72</f>
        <v>0</v>
      </c>
      <c r="WSF62" s="763">
        <f>'Detailed Budget'!WSR72</f>
        <v>0</v>
      </c>
      <c r="WSG62" s="763">
        <f>'Detailed Budget'!WSS72</f>
        <v>0</v>
      </c>
      <c r="WSH62" s="763">
        <f>'Detailed Budget'!WST72</f>
        <v>0</v>
      </c>
      <c r="WSI62" s="763">
        <f>'Detailed Budget'!WSU72</f>
        <v>0</v>
      </c>
      <c r="WSJ62" s="763">
        <f>'Detailed Budget'!WSV72</f>
        <v>0</v>
      </c>
      <c r="WSK62" s="763">
        <f>'Detailed Budget'!WSW72</f>
        <v>0</v>
      </c>
      <c r="WSL62" s="763">
        <f>'Detailed Budget'!WSX72</f>
        <v>0</v>
      </c>
      <c r="WSM62" s="763">
        <f>'Detailed Budget'!WSY72</f>
        <v>0</v>
      </c>
      <c r="WSN62" s="763">
        <f>'Detailed Budget'!WSZ72</f>
        <v>0</v>
      </c>
      <c r="WSO62" s="763">
        <f>'Detailed Budget'!WTA72</f>
        <v>0</v>
      </c>
      <c r="WSP62" s="763">
        <f>'Detailed Budget'!WTB72</f>
        <v>0</v>
      </c>
      <c r="WSQ62" s="763">
        <f>'Detailed Budget'!WTC72</f>
        <v>0</v>
      </c>
      <c r="WSR62" s="763">
        <f>'Detailed Budget'!WTD72</f>
        <v>0</v>
      </c>
      <c r="WSS62" s="763">
        <f>'Detailed Budget'!WTE72</f>
        <v>0</v>
      </c>
      <c r="WST62" s="763">
        <f>'Detailed Budget'!WTF72</f>
        <v>0</v>
      </c>
      <c r="WSU62" s="763">
        <f>'Detailed Budget'!WTG72</f>
        <v>0</v>
      </c>
      <c r="WSV62" s="763">
        <f>'Detailed Budget'!WTH72</f>
        <v>0</v>
      </c>
      <c r="WSW62" s="763">
        <f>'Detailed Budget'!WTI72</f>
        <v>0</v>
      </c>
      <c r="WSX62" s="763">
        <f>'Detailed Budget'!WTJ72</f>
        <v>0</v>
      </c>
      <c r="WSY62" s="763">
        <f>'Detailed Budget'!WTK72</f>
        <v>0</v>
      </c>
      <c r="WSZ62" s="763">
        <f>'Detailed Budget'!WTL72</f>
        <v>0</v>
      </c>
      <c r="WTA62" s="763">
        <f>'Detailed Budget'!WTM72</f>
        <v>0</v>
      </c>
      <c r="WTB62" s="763">
        <f>'Detailed Budget'!WTN72</f>
        <v>0</v>
      </c>
      <c r="WTC62" s="763">
        <f>'Detailed Budget'!WTO72</f>
        <v>0</v>
      </c>
      <c r="WTD62" s="763">
        <f>'Detailed Budget'!WTP72</f>
        <v>0</v>
      </c>
      <c r="WTE62" s="763">
        <f>'Detailed Budget'!WTQ72</f>
        <v>0</v>
      </c>
      <c r="WTF62" s="763">
        <f>'Detailed Budget'!WTR72</f>
        <v>0</v>
      </c>
      <c r="WTG62" s="763">
        <f>'Detailed Budget'!WTS72</f>
        <v>0</v>
      </c>
      <c r="WTH62" s="763">
        <f>'Detailed Budget'!WTT72</f>
        <v>0</v>
      </c>
      <c r="WTI62" s="763">
        <f>'Detailed Budget'!WTU72</f>
        <v>0</v>
      </c>
      <c r="WTJ62" s="763">
        <f>'Detailed Budget'!WTV72</f>
        <v>0</v>
      </c>
      <c r="WTK62" s="763">
        <f>'Detailed Budget'!WTW72</f>
        <v>0</v>
      </c>
      <c r="WTL62" s="763">
        <f>'Detailed Budget'!WTX72</f>
        <v>0</v>
      </c>
      <c r="WTM62" s="763">
        <f>'Detailed Budget'!WTY72</f>
        <v>0</v>
      </c>
      <c r="WTN62" s="763">
        <f>'Detailed Budget'!WTZ72</f>
        <v>0</v>
      </c>
      <c r="WTO62" s="763">
        <f>'Detailed Budget'!WUA72</f>
        <v>0</v>
      </c>
      <c r="WTP62" s="763">
        <f>'Detailed Budget'!WUB72</f>
        <v>0</v>
      </c>
      <c r="WTQ62" s="763">
        <f>'Detailed Budget'!WUC72</f>
        <v>0</v>
      </c>
      <c r="WTR62" s="763">
        <f>'Detailed Budget'!WUD72</f>
        <v>0</v>
      </c>
      <c r="WTS62" s="763">
        <f>'Detailed Budget'!WUE72</f>
        <v>0</v>
      </c>
      <c r="WTT62" s="763">
        <f>'Detailed Budget'!WUF72</f>
        <v>0</v>
      </c>
      <c r="WTU62" s="763">
        <f>'Detailed Budget'!WUG72</f>
        <v>0</v>
      </c>
      <c r="WTV62" s="763">
        <f>'Detailed Budget'!WUH72</f>
        <v>0</v>
      </c>
      <c r="WTW62" s="763">
        <f>'Detailed Budget'!WUI72</f>
        <v>0</v>
      </c>
      <c r="WTX62" s="763">
        <f>'Detailed Budget'!WUJ72</f>
        <v>0</v>
      </c>
      <c r="WTY62" s="763">
        <f>'Detailed Budget'!WUK72</f>
        <v>0</v>
      </c>
      <c r="WTZ62" s="763">
        <f>'Detailed Budget'!WUL72</f>
        <v>0</v>
      </c>
      <c r="WUA62" s="763">
        <f>'Detailed Budget'!WUM72</f>
        <v>0</v>
      </c>
      <c r="WUB62" s="763">
        <f>'Detailed Budget'!WUN72</f>
        <v>0</v>
      </c>
      <c r="WUC62" s="763">
        <f>'Detailed Budget'!WUO72</f>
        <v>0</v>
      </c>
      <c r="WUD62" s="763">
        <f>'Detailed Budget'!WUP72</f>
        <v>0</v>
      </c>
      <c r="WUE62" s="763">
        <f>'Detailed Budget'!WUQ72</f>
        <v>0</v>
      </c>
      <c r="WUF62" s="763">
        <f>'Detailed Budget'!WUR72</f>
        <v>0</v>
      </c>
      <c r="WUG62" s="763">
        <f>'Detailed Budget'!WUS72</f>
        <v>0</v>
      </c>
      <c r="WUH62" s="763">
        <f>'Detailed Budget'!WUT72</f>
        <v>0</v>
      </c>
      <c r="WUI62" s="763">
        <f>'Detailed Budget'!WUU72</f>
        <v>0</v>
      </c>
      <c r="WUJ62" s="763">
        <f>'Detailed Budget'!WUV72</f>
        <v>0</v>
      </c>
      <c r="WUK62" s="763">
        <f>'Detailed Budget'!WUW72</f>
        <v>0</v>
      </c>
      <c r="WUL62" s="763">
        <f>'Detailed Budget'!WUX72</f>
        <v>0</v>
      </c>
      <c r="WUM62" s="763">
        <f>'Detailed Budget'!WUY72</f>
        <v>0</v>
      </c>
      <c r="WUN62" s="763">
        <f>'Detailed Budget'!WUZ72</f>
        <v>0</v>
      </c>
      <c r="WUO62" s="763">
        <f>'Detailed Budget'!WVA72</f>
        <v>0</v>
      </c>
      <c r="WUP62" s="763">
        <f>'Detailed Budget'!WVB72</f>
        <v>0</v>
      </c>
      <c r="WUQ62" s="763">
        <f>'Detailed Budget'!WVC72</f>
        <v>0</v>
      </c>
      <c r="WUR62" s="763">
        <f>'Detailed Budget'!WVD72</f>
        <v>0</v>
      </c>
      <c r="WUS62" s="763">
        <f>'Detailed Budget'!WVE72</f>
        <v>0</v>
      </c>
      <c r="WUT62" s="763">
        <f>'Detailed Budget'!WVF72</f>
        <v>0</v>
      </c>
      <c r="WUU62" s="763">
        <f>'Detailed Budget'!WVG72</f>
        <v>0</v>
      </c>
      <c r="WUV62" s="763">
        <f>'Detailed Budget'!WVH72</f>
        <v>0</v>
      </c>
      <c r="WUW62" s="763">
        <f>'Detailed Budget'!WVI72</f>
        <v>0</v>
      </c>
      <c r="WUX62" s="763">
        <f>'Detailed Budget'!WVJ72</f>
        <v>0</v>
      </c>
      <c r="WUY62" s="763">
        <f>'Detailed Budget'!WVK72</f>
        <v>0</v>
      </c>
      <c r="WUZ62" s="763">
        <f>'Detailed Budget'!WVL72</f>
        <v>0</v>
      </c>
      <c r="WVA62" s="763">
        <f>'Detailed Budget'!WVM72</f>
        <v>0</v>
      </c>
      <c r="WVB62" s="763">
        <f>'Detailed Budget'!WVN72</f>
        <v>0</v>
      </c>
      <c r="WVC62" s="763">
        <f>'Detailed Budget'!WVO72</f>
        <v>0</v>
      </c>
      <c r="WVD62" s="763">
        <f>'Detailed Budget'!WVP72</f>
        <v>0</v>
      </c>
      <c r="WVE62" s="763">
        <f>'Detailed Budget'!WVQ72</f>
        <v>0</v>
      </c>
      <c r="WVF62" s="763">
        <f>'Detailed Budget'!WVR72</f>
        <v>0</v>
      </c>
      <c r="WVG62" s="763">
        <f>'Detailed Budget'!WVS72</f>
        <v>0</v>
      </c>
      <c r="WVH62" s="763">
        <f>'Detailed Budget'!WVT72</f>
        <v>0</v>
      </c>
      <c r="WVI62" s="763">
        <f>'Detailed Budget'!WVU72</f>
        <v>0</v>
      </c>
      <c r="WVJ62" s="763">
        <f>'Detailed Budget'!WVV72</f>
        <v>0</v>
      </c>
      <c r="WVK62" s="763">
        <f>'Detailed Budget'!WVW72</f>
        <v>0</v>
      </c>
      <c r="WVL62" s="763">
        <f>'Detailed Budget'!WVX72</f>
        <v>0</v>
      </c>
      <c r="WVM62" s="763">
        <f>'Detailed Budget'!WVY72</f>
        <v>0</v>
      </c>
      <c r="WVN62" s="763">
        <f>'Detailed Budget'!WVZ72</f>
        <v>0</v>
      </c>
      <c r="WVO62" s="763">
        <f>'Detailed Budget'!WWA72</f>
        <v>0</v>
      </c>
      <c r="WVP62" s="763">
        <f>'Detailed Budget'!WWB72</f>
        <v>0</v>
      </c>
      <c r="WVQ62" s="763">
        <f>'Detailed Budget'!WWC72</f>
        <v>0</v>
      </c>
      <c r="WVR62" s="763">
        <f>'Detailed Budget'!WWD72</f>
        <v>0</v>
      </c>
      <c r="WVS62" s="763">
        <f>'Detailed Budget'!WWE72</f>
        <v>0</v>
      </c>
      <c r="WVT62" s="763">
        <f>'Detailed Budget'!WWF72</f>
        <v>0</v>
      </c>
      <c r="WVU62" s="763">
        <f>'Detailed Budget'!WWG72</f>
        <v>0</v>
      </c>
      <c r="WVV62" s="763">
        <f>'Detailed Budget'!WWH72</f>
        <v>0</v>
      </c>
      <c r="WVW62" s="763">
        <f>'Detailed Budget'!WWI72</f>
        <v>0</v>
      </c>
      <c r="WVX62" s="763">
        <f>'Detailed Budget'!WWJ72</f>
        <v>0</v>
      </c>
      <c r="WVY62" s="763">
        <f>'Detailed Budget'!WWK72</f>
        <v>0</v>
      </c>
      <c r="WVZ62" s="763">
        <f>'Detailed Budget'!WWL72</f>
        <v>0</v>
      </c>
      <c r="WWA62" s="763">
        <f>'Detailed Budget'!WWM72</f>
        <v>0</v>
      </c>
      <c r="WWB62" s="763">
        <f>'Detailed Budget'!WWN72</f>
        <v>0</v>
      </c>
      <c r="WWC62" s="763">
        <f>'Detailed Budget'!WWO72</f>
        <v>0</v>
      </c>
      <c r="WWD62" s="763">
        <f>'Detailed Budget'!WWP72</f>
        <v>0</v>
      </c>
      <c r="WWE62" s="763">
        <f>'Detailed Budget'!WWQ72</f>
        <v>0</v>
      </c>
      <c r="WWF62" s="763">
        <f>'Detailed Budget'!WWR72</f>
        <v>0</v>
      </c>
      <c r="WWG62" s="763">
        <f>'Detailed Budget'!WWS72</f>
        <v>0</v>
      </c>
      <c r="WWH62" s="763">
        <f>'Detailed Budget'!WWT72</f>
        <v>0</v>
      </c>
      <c r="WWI62" s="763">
        <f>'Detailed Budget'!WWU72</f>
        <v>0</v>
      </c>
      <c r="WWJ62" s="763">
        <f>'Detailed Budget'!WWV72</f>
        <v>0</v>
      </c>
      <c r="WWK62" s="763">
        <f>'Detailed Budget'!WWW72</f>
        <v>0</v>
      </c>
      <c r="WWL62" s="763">
        <f>'Detailed Budget'!WWX72</f>
        <v>0</v>
      </c>
      <c r="WWM62" s="763">
        <f>'Detailed Budget'!WWY72</f>
        <v>0</v>
      </c>
      <c r="WWN62" s="763">
        <f>'Detailed Budget'!WWZ72</f>
        <v>0</v>
      </c>
      <c r="WWO62" s="763">
        <f>'Detailed Budget'!WXA72</f>
        <v>0</v>
      </c>
      <c r="WWP62" s="763">
        <f>'Detailed Budget'!WXB72</f>
        <v>0</v>
      </c>
      <c r="WWQ62" s="763">
        <f>'Detailed Budget'!WXC72</f>
        <v>0</v>
      </c>
      <c r="WWR62" s="763">
        <f>'Detailed Budget'!WXD72</f>
        <v>0</v>
      </c>
      <c r="WWS62" s="763">
        <f>'Detailed Budget'!WXE72</f>
        <v>0</v>
      </c>
      <c r="WWT62" s="763">
        <f>'Detailed Budget'!WXF72</f>
        <v>0</v>
      </c>
      <c r="WWU62" s="763">
        <f>'Detailed Budget'!WXG72</f>
        <v>0</v>
      </c>
      <c r="WWV62" s="763">
        <f>'Detailed Budget'!WXH72</f>
        <v>0</v>
      </c>
      <c r="WWW62" s="763">
        <f>'Detailed Budget'!WXI72</f>
        <v>0</v>
      </c>
      <c r="WWX62" s="763">
        <f>'Detailed Budget'!WXJ72</f>
        <v>0</v>
      </c>
      <c r="WWY62" s="763">
        <f>'Detailed Budget'!WXK72</f>
        <v>0</v>
      </c>
      <c r="WWZ62" s="763">
        <f>'Detailed Budget'!WXL72</f>
        <v>0</v>
      </c>
      <c r="WXA62" s="763">
        <f>'Detailed Budget'!WXM72</f>
        <v>0</v>
      </c>
      <c r="WXB62" s="763">
        <f>'Detailed Budget'!WXN72</f>
        <v>0</v>
      </c>
      <c r="WXC62" s="763">
        <f>'Detailed Budget'!WXO72</f>
        <v>0</v>
      </c>
      <c r="WXD62" s="763">
        <f>'Detailed Budget'!WXP72</f>
        <v>0</v>
      </c>
      <c r="WXE62" s="763">
        <f>'Detailed Budget'!WXQ72</f>
        <v>0</v>
      </c>
      <c r="WXF62" s="763">
        <f>'Detailed Budget'!WXR72</f>
        <v>0</v>
      </c>
      <c r="WXG62" s="763">
        <f>'Detailed Budget'!WXS72</f>
        <v>0</v>
      </c>
      <c r="WXH62" s="763">
        <f>'Detailed Budget'!WXT72</f>
        <v>0</v>
      </c>
      <c r="WXI62" s="763">
        <f>'Detailed Budget'!WXU72</f>
        <v>0</v>
      </c>
      <c r="WXJ62" s="763">
        <f>'Detailed Budget'!WXV72</f>
        <v>0</v>
      </c>
      <c r="WXK62" s="763">
        <f>'Detailed Budget'!WXW72</f>
        <v>0</v>
      </c>
      <c r="WXL62" s="763">
        <f>'Detailed Budget'!WXX72</f>
        <v>0</v>
      </c>
      <c r="WXM62" s="763">
        <f>'Detailed Budget'!WXY72</f>
        <v>0</v>
      </c>
      <c r="WXN62" s="763">
        <f>'Detailed Budget'!WXZ72</f>
        <v>0</v>
      </c>
      <c r="WXO62" s="763">
        <f>'Detailed Budget'!WYA72</f>
        <v>0</v>
      </c>
      <c r="WXP62" s="763">
        <f>'Detailed Budget'!WYB72</f>
        <v>0</v>
      </c>
      <c r="WXQ62" s="763">
        <f>'Detailed Budget'!WYC72</f>
        <v>0</v>
      </c>
      <c r="WXR62" s="763">
        <f>'Detailed Budget'!WYD72</f>
        <v>0</v>
      </c>
      <c r="WXS62" s="763">
        <f>'Detailed Budget'!WYE72</f>
        <v>0</v>
      </c>
      <c r="WXT62" s="763">
        <f>'Detailed Budget'!WYF72</f>
        <v>0</v>
      </c>
      <c r="WXU62" s="763">
        <f>'Detailed Budget'!WYG72</f>
        <v>0</v>
      </c>
      <c r="WXV62" s="763">
        <f>'Detailed Budget'!WYH72</f>
        <v>0</v>
      </c>
      <c r="WXW62" s="763">
        <f>'Detailed Budget'!WYI72</f>
        <v>0</v>
      </c>
      <c r="WXX62" s="763">
        <f>'Detailed Budget'!WYJ72</f>
        <v>0</v>
      </c>
      <c r="WXY62" s="763">
        <f>'Detailed Budget'!WYK72</f>
        <v>0</v>
      </c>
      <c r="WXZ62" s="763">
        <f>'Detailed Budget'!WYL72</f>
        <v>0</v>
      </c>
      <c r="WYA62" s="763">
        <f>'Detailed Budget'!WYM72</f>
        <v>0</v>
      </c>
      <c r="WYB62" s="763">
        <f>'Detailed Budget'!WYN72</f>
        <v>0</v>
      </c>
      <c r="WYC62" s="763">
        <f>'Detailed Budget'!WYO72</f>
        <v>0</v>
      </c>
      <c r="WYD62" s="763">
        <f>'Detailed Budget'!WYP72</f>
        <v>0</v>
      </c>
      <c r="WYE62" s="763">
        <f>'Detailed Budget'!WYQ72</f>
        <v>0</v>
      </c>
      <c r="WYF62" s="763">
        <f>'Detailed Budget'!WYR72</f>
        <v>0</v>
      </c>
      <c r="WYG62" s="763">
        <f>'Detailed Budget'!WYS72</f>
        <v>0</v>
      </c>
      <c r="WYH62" s="763">
        <f>'Detailed Budget'!WYT72</f>
        <v>0</v>
      </c>
      <c r="WYI62" s="763">
        <f>'Detailed Budget'!WYU72</f>
        <v>0</v>
      </c>
      <c r="WYJ62" s="763">
        <f>'Detailed Budget'!WYV72</f>
        <v>0</v>
      </c>
      <c r="WYK62" s="763">
        <f>'Detailed Budget'!WYW72</f>
        <v>0</v>
      </c>
      <c r="WYL62" s="763">
        <f>'Detailed Budget'!WYX72</f>
        <v>0</v>
      </c>
      <c r="WYM62" s="763">
        <f>'Detailed Budget'!WYY72</f>
        <v>0</v>
      </c>
      <c r="WYN62" s="763">
        <f>'Detailed Budget'!WYZ72</f>
        <v>0</v>
      </c>
      <c r="WYO62" s="763">
        <f>'Detailed Budget'!WZA72</f>
        <v>0</v>
      </c>
      <c r="WYP62" s="763">
        <f>'Detailed Budget'!WZB72</f>
        <v>0</v>
      </c>
      <c r="WYQ62" s="763">
        <f>'Detailed Budget'!WZC72</f>
        <v>0</v>
      </c>
      <c r="WYR62" s="763">
        <f>'Detailed Budget'!WZD72</f>
        <v>0</v>
      </c>
      <c r="WYS62" s="763">
        <f>'Detailed Budget'!WZE72</f>
        <v>0</v>
      </c>
      <c r="WYT62" s="763">
        <f>'Detailed Budget'!WZF72</f>
        <v>0</v>
      </c>
      <c r="WYU62" s="763">
        <f>'Detailed Budget'!WZG72</f>
        <v>0</v>
      </c>
      <c r="WYV62" s="763">
        <f>'Detailed Budget'!WZH72</f>
        <v>0</v>
      </c>
      <c r="WYW62" s="763">
        <f>'Detailed Budget'!WZI72</f>
        <v>0</v>
      </c>
      <c r="WYX62" s="763">
        <f>'Detailed Budget'!WZJ72</f>
        <v>0</v>
      </c>
      <c r="WYY62" s="763">
        <f>'Detailed Budget'!WZK72</f>
        <v>0</v>
      </c>
      <c r="WYZ62" s="763">
        <f>'Detailed Budget'!WZL72</f>
        <v>0</v>
      </c>
      <c r="WZA62" s="763">
        <f>'Detailed Budget'!WZM72</f>
        <v>0</v>
      </c>
      <c r="WZB62" s="763">
        <f>'Detailed Budget'!WZN72</f>
        <v>0</v>
      </c>
      <c r="WZC62" s="763">
        <f>'Detailed Budget'!WZO72</f>
        <v>0</v>
      </c>
      <c r="WZD62" s="763">
        <f>'Detailed Budget'!WZP72</f>
        <v>0</v>
      </c>
      <c r="WZE62" s="763">
        <f>'Detailed Budget'!WZQ72</f>
        <v>0</v>
      </c>
      <c r="WZF62" s="763">
        <f>'Detailed Budget'!WZR72</f>
        <v>0</v>
      </c>
      <c r="WZG62" s="763">
        <f>'Detailed Budget'!WZS72</f>
        <v>0</v>
      </c>
      <c r="WZH62" s="763">
        <f>'Detailed Budget'!WZT72</f>
        <v>0</v>
      </c>
      <c r="WZI62" s="763">
        <f>'Detailed Budget'!WZU72</f>
        <v>0</v>
      </c>
      <c r="WZJ62" s="763">
        <f>'Detailed Budget'!WZV72</f>
        <v>0</v>
      </c>
      <c r="WZK62" s="763">
        <f>'Detailed Budget'!WZW72</f>
        <v>0</v>
      </c>
      <c r="WZL62" s="763">
        <f>'Detailed Budget'!WZX72</f>
        <v>0</v>
      </c>
      <c r="WZM62" s="763">
        <f>'Detailed Budget'!WZY72</f>
        <v>0</v>
      </c>
      <c r="WZN62" s="763">
        <f>'Detailed Budget'!WZZ72</f>
        <v>0</v>
      </c>
      <c r="WZO62" s="763">
        <f>'Detailed Budget'!XAA72</f>
        <v>0</v>
      </c>
      <c r="WZP62" s="763">
        <f>'Detailed Budget'!XAB72</f>
        <v>0</v>
      </c>
      <c r="WZQ62" s="763">
        <f>'Detailed Budget'!XAC72</f>
        <v>0</v>
      </c>
      <c r="WZR62" s="763">
        <f>'Detailed Budget'!XAD72</f>
        <v>0</v>
      </c>
      <c r="WZS62" s="763">
        <f>'Detailed Budget'!XAE72</f>
        <v>0</v>
      </c>
      <c r="WZT62" s="763">
        <f>'Detailed Budget'!XAF72</f>
        <v>0</v>
      </c>
      <c r="WZU62" s="763">
        <f>'Detailed Budget'!XAG72</f>
        <v>0</v>
      </c>
      <c r="WZV62" s="763">
        <f>'Detailed Budget'!XAH72</f>
        <v>0</v>
      </c>
      <c r="WZW62" s="763">
        <f>'Detailed Budget'!XAI72</f>
        <v>0</v>
      </c>
      <c r="WZX62" s="763">
        <f>'Detailed Budget'!XAJ72</f>
        <v>0</v>
      </c>
      <c r="WZY62" s="763">
        <f>'Detailed Budget'!XAK72</f>
        <v>0</v>
      </c>
      <c r="WZZ62" s="763">
        <f>'Detailed Budget'!XAL72</f>
        <v>0</v>
      </c>
      <c r="XAA62" s="763">
        <f>'Detailed Budget'!XAM72</f>
        <v>0</v>
      </c>
      <c r="XAB62" s="763">
        <f>'Detailed Budget'!XAN72</f>
        <v>0</v>
      </c>
      <c r="XAC62" s="763">
        <f>'Detailed Budget'!XAO72</f>
        <v>0</v>
      </c>
      <c r="XAD62" s="763">
        <f>'Detailed Budget'!XAP72</f>
        <v>0</v>
      </c>
      <c r="XAE62" s="763">
        <f>'Detailed Budget'!XAQ72</f>
        <v>0</v>
      </c>
      <c r="XAF62" s="763">
        <f>'Detailed Budget'!XAR72</f>
        <v>0</v>
      </c>
      <c r="XAG62" s="763">
        <f>'Detailed Budget'!XAS72</f>
        <v>0</v>
      </c>
      <c r="XAH62" s="763">
        <f>'Detailed Budget'!XAT72</f>
        <v>0</v>
      </c>
      <c r="XAI62" s="763">
        <f>'Detailed Budget'!XAU72</f>
        <v>0</v>
      </c>
      <c r="XAJ62" s="763">
        <f>'Detailed Budget'!XAV72</f>
        <v>0</v>
      </c>
      <c r="XAK62" s="763">
        <f>'Detailed Budget'!XAW72</f>
        <v>0</v>
      </c>
      <c r="XAL62" s="763">
        <f>'Detailed Budget'!XAX72</f>
        <v>0</v>
      </c>
      <c r="XAM62" s="763">
        <f>'Detailed Budget'!XAY72</f>
        <v>0</v>
      </c>
      <c r="XAN62" s="763">
        <f>'Detailed Budget'!XAZ72</f>
        <v>0</v>
      </c>
      <c r="XAO62" s="763">
        <f>'Detailed Budget'!XBA72</f>
        <v>0</v>
      </c>
      <c r="XAP62" s="763">
        <f>'Detailed Budget'!XBB72</f>
        <v>0</v>
      </c>
      <c r="XAQ62" s="763">
        <f>'Detailed Budget'!XBC72</f>
        <v>0</v>
      </c>
      <c r="XAR62" s="763">
        <f>'Detailed Budget'!XBD72</f>
        <v>0</v>
      </c>
      <c r="XAS62" s="763">
        <f>'Detailed Budget'!XBE72</f>
        <v>0</v>
      </c>
      <c r="XAT62" s="763">
        <f>'Detailed Budget'!XBF72</f>
        <v>0</v>
      </c>
      <c r="XAU62" s="763">
        <f>'Detailed Budget'!XBG72</f>
        <v>0</v>
      </c>
      <c r="XAV62" s="763">
        <f>'Detailed Budget'!XBH72</f>
        <v>0</v>
      </c>
      <c r="XAW62" s="763">
        <f>'Detailed Budget'!XBI72</f>
        <v>0</v>
      </c>
      <c r="XAX62" s="763">
        <f>'Detailed Budget'!XBJ72</f>
        <v>0</v>
      </c>
      <c r="XAY62" s="763">
        <f>'Detailed Budget'!XBK72</f>
        <v>0</v>
      </c>
      <c r="XAZ62" s="763">
        <f>'Detailed Budget'!XBL72</f>
        <v>0</v>
      </c>
      <c r="XBA62" s="763">
        <f>'Detailed Budget'!XBM72</f>
        <v>0</v>
      </c>
      <c r="XBB62" s="763">
        <f>'Detailed Budget'!XBN72</f>
        <v>0</v>
      </c>
      <c r="XBC62" s="763">
        <f>'Detailed Budget'!XBO72</f>
        <v>0</v>
      </c>
      <c r="XBD62" s="763">
        <f>'Detailed Budget'!XBP72</f>
        <v>0</v>
      </c>
      <c r="XBE62" s="763">
        <f>'Detailed Budget'!XBQ72</f>
        <v>0</v>
      </c>
      <c r="XBF62" s="763">
        <f>'Detailed Budget'!XBR72</f>
        <v>0</v>
      </c>
      <c r="XBG62" s="763">
        <f>'Detailed Budget'!XBS72</f>
        <v>0</v>
      </c>
      <c r="XBH62" s="763">
        <f>'Detailed Budget'!XBT72</f>
        <v>0</v>
      </c>
      <c r="XBI62" s="763">
        <f>'Detailed Budget'!XBU72</f>
        <v>0</v>
      </c>
      <c r="XBJ62" s="763">
        <f>'Detailed Budget'!XBV72</f>
        <v>0</v>
      </c>
      <c r="XBK62" s="763">
        <f>'Detailed Budget'!XBW72</f>
        <v>0</v>
      </c>
      <c r="XBL62" s="763">
        <f>'Detailed Budget'!XBX72</f>
        <v>0</v>
      </c>
      <c r="XBM62" s="763">
        <f>'Detailed Budget'!XBY72</f>
        <v>0</v>
      </c>
      <c r="XBN62" s="763">
        <f>'Detailed Budget'!XBZ72</f>
        <v>0</v>
      </c>
      <c r="XBO62" s="763">
        <f>'Detailed Budget'!XCA72</f>
        <v>0</v>
      </c>
      <c r="XBP62" s="763">
        <f>'Detailed Budget'!XCB72</f>
        <v>0</v>
      </c>
      <c r="XBQ62" s="763">
        <f>'Detailed Budget'!XCC72</f>
        <v>0</v>
      </c>
      <c r="XBR62" s="763">
        <f>'Detailed Budget'!XCD72</f>
        <v>0</v>
      </c>
      <c r="XBS62" s="763">
        <f>'Detailed Budget'!XCE72</f>
        <v>0</v>
      </c>
      <c r="XBT62" s="763">
        <f>'Detailed Budget'!XCF72</f>
        <v>0</v>
      </c>
      <c r="XBU62" s="763">
        <f>'Detailed Budget'!XCG72</f>
        <v>0</v>
      </c>
      <c r="XBV62" s="763">
        <f>'Detailed Budget'!XCH72</f>
        <v>0</v>
      </c>
      <c r="XBW62" s="763">
        <f>'Detailed Budget'!XCI72</f>
        <v>0</v>
      </c>
      <c r="XBX62" s="763">
        <f>'Detailed Budget'!XCJ72</f>
        <v>0</v>
      </c>
      <c r="XBY62" s="763">
        <f>'Detailed Budget'!XCK72</f>
        <v>0</v>
      </c>
      <c r="XBZ62" s="763">
        <f>'Detailed Budget'!XCL72</f>
        <v>0</v>
      </c>
      <c r="XCA62" s="763">
        <f>'Detailed Budget'!XCM72</f>
        <v>0</v>
      </c>
      <c r="XCB62" s="763">
        <f>'Detailed Budget'!XCN72</f>
        <v>0</v>
      </c>
      <c r="XCC62" s="763">
        <f>'Detailed Budget'!XCO72</f>
        <v>0</v>
      </c>
      <c r="XCD62" s="763">
        <f>'Detailed Budget'!XCP72</f>
        <v>0</v>
      </c>
      <c r="XCE62" s="763">
        <f>'Detailed Budget'!XCQ72</f>
        <v>0</v>
      </c>
      <c r="XCF62" s="763">
        <f>'Detailed Budget'!XCR72</f>
        <v>0</v>
      </c>
      <c r="XCG62" s="763">
        <f>'Detailed Budget'!XCS72</f>
        <v>0</v>
      </c>
      <c r="XCH62" s="763">
        <f>'Detailed Budget'!XCT72</f>
        <v>0</v>
      </c>
      <c r="XCI62" s="763">
        <f>'Detailed Budget'!XCU72</f>
        <v>0</v>
      </c>
      <c r="XCJ62" s="763">
        <f>'Detailed Budget'!XCV72</f>
        <v>0</v>
      </c>
      <c r="XCK62" s="763">
        <f>'Detailed Budget'!XCW72</f>
        <v>0</v>
      </c>
      <c r="XCL62" s="763">
        <f>'Detailed Budget'!XCX72</f>
        <v>0</v>
      </c>
      <c r="XCM62" s="763">
        <f>'Detailed Budget'!XCY72</f>
        <v>0</v>
      </c>
      <c r="XCN62" s="763">
        <f>'Detailed Budget'!XCZ72</f>
        <v>0</v>
      </c>
      <c r="XCO62" s="763">
        <f>'Detailed Budget'!XDA72</f>
        <v>0</v>
      </c>
      <c r="XCP62" s="763">
        <f>'Detailed Budget'!XDB72</f>
        <v>0</v>
      </c>
      <c r="XCQ62" s="763">
        <f>'Detailed Budget'!XDC72</f>
        <v>0</v>
      </c>
      <c r="XCR62" s="763">
        <f>'Detailed Budget'!XDD72</f>
        <v>0</v>
      </c>
      <c r="XCS62" s="763">
        <f>'Detailed Budget'!XDE72</f>
        <v>0</v>
      </c>
      <c r="XCT62" s="763">
        <f>'Detailed Budget'!XDF72</f>
        <v>0</v>
      </c>
      <c r="XCU62" s="763">
        <f>'Detailed Budget'!XDG72</f>
        <v>0</v>
      </c>
      <c r="XCV62" s="763">
        <f>'Detailed Budget'!XDH72</f>
        <v>0</v>
      </c>
      <c r="XCW62" s="763">
        <f>'Detailed Budget'!XDI72</f>
        <v>0</v>
      </c>
      <c r="XCX62" s="763">
        <f>'Detailed Budget'!XDJ72</f>
        <v>0</v>
      </c>
      <c r="XCY62" s="763">
        <f>'Detailed Budget'!XDK72</f>
        <v>0</v>
      </c>
      <c r="XCZ62" s="763">
        <f>'Detailed Budget'!XDL72</f>
        <v>0</v>
      </c>
      <c r="XDA62" s="763">
        <f>'Detailed Budget'!XDM72</f>
        <v>0</v>
      </c>
      <c r="XDB62" s="763">
        <f>'Detailed Budget'!XDN72</f>
        <v>0</v>
      </c>
      <c r="XDC62" s="763">
        <f>'Detailed Budget'!XDO72</f>
        <v>0</v>
      </c>
      <c r="XDD62" s="763">
        <f>'Detailed Budget'!XDP72</f>
        <v>0</v>
      </c>
      <c r="XDE62" s="763">
        <f>'Detailed Budget'!XDQ72</f>
        <v>0</v>
      </c>
      <c r="XDF62" s="763">
        <f>'Detailed Budget'!XDR72</f>
        <v>0</v>
      </c>
      <c r="XDG62" s="763">
        <f>'Detailed Budget'!XDS72</f>
        <v>0</v>
      </c>
      <c r="XDH62" s="763">
        <f>'Detailed Budget'!XDT72</f>
        <v>0</v>
      </c>
      <c r="XDI62" s="763">
        <f>'Detailed Budget'!XDU72</f>
        <v>0</v>
      </c>
      <c r="XDJ62" s="763">
        <f>'Detailed Budget'!XDV72</f>
        <v>0</v>
      </c>
      <c r="XDK62" s="763">
        <f>'Detailed Budget'!XDW72</f>
        <v>0</v>
      </c>
      <c r="XDL62" s="763">
        <f>'Detailed Budget'!XDX72</f>
        <v>0</v>
      </c>
      <c r="XDM62" s="763">
        <f>'Detailed Budget'!XDY72</f>
        <v>0</v>
      </c>
      <c r="XDN62" s="763">
        <f>'Detailed Budget'!XDZ72</f>
        <v>0</v>
      </c>
      <c r="XDO62" s="763">
        <f>'Detailed Budget'!XEA72</f>
        <v>0</v>
      </c>
      <c r="XDP62" s="763">
        <f>'Detailed Budget'!XEB72</f>
        <v>0</v>
      </c>
      <c r="XDQ62" s="763">
        <f>'Detailed Budget'!XEC72</f>
        <v>0</v>
      </c>
      <c r="XDR62" s="763">
        <f>'Detailed Budget'!XED72</f>
        <v>0</v>
      </c>
      <c r="XDS62" s="763">
        <f>'Detailed Budget'!XEE72</f>
        <v>0</v>
      </c>
      <c r="XDT62" s="763">
        <f>'Detailed Budget'!XEF72</f>
        <v>0</v>
      </c>
      <c r="XDU62" s="763">
        <f>'Detailed Budget'!XEG72</f>
        <v>0</v>
      </c>
      <c r="XDV62" s="763">
        <f>'Detailed Budget'!XEH72</f>
        <v>0</v>
      </c>
      <c r="XDW62" s="763">
        <f>'Detailed Budget'!XEI72</f>
        <v>0</v>
      </c>
      <c r="XDX62" s="763">
        <f>'Detailed Budget'!XEJ72</f>
        <v>0</v>
      </c>
      <c r="XDY62" s="763">
        <f>'Detailed Budget'!XEK72</f>
        <v>0</v>
      </c>
      <c r="XDZ62" s="763">
        <f>'Detailed Budget'!XEL72</f>
        <v>0</v>
      </c>
      <c r="XEA62" s="763">
        <f>'Detailed Budget'!XEM72</f>
        <v>0</v>
      </c>
      <c r="XEB62" s="763">
        <f>'Detailed Budget'!XEN72</f>
        <v>0</v>
      </c>
      <c r="XEC62" s="763">
        <f>'Detailed Budget'!XEO72</f>
        <v>0</v>
      </c>
      <c r="XED62" s="763">
        <f>'Detailed Budget'!XEP72</f>
        <v>0</v>
      </c>
      <c r="XEE62" s="763">
        <f>'Detailed Budget'!XEQ72</f>
        <v>0</v>
      </c>
      <c r="XEF62" s="763">
        <f>'Detailed Budget'!XER72</f>
        <v>0</v>
      </c>
      <c r="XEG62" s="763">
        <f>'Detailed Budget'!XES72</f>
        <v>0</v>
      </c>
      <c r="XEH62" s="763">
        <f>'Detailed Budget'!XET72</f>
        <v>0</v>
      </c>
    </row>
    <row r="63" spans="1:16362" ht="12.75" hidden="1" thickBot="1">
      <c r="A63" s="707">
        <v>2020</v>
      </c>
      <c r="B63" s="760">
        <f>'Detailed Budget'!S72</f>
        <v>43459326.586391427</v>
      </c>
      <c r="C63" s="761">
        <f>'Detailed Budget'!T72</f>
        <v>34335418.829764955</v>
      </c>
      <c r="D63" s="761">
        <f>'Detailed Budget'!U72</f>
        <v>8363338.7566264747</v>
      </c>
      <c r="E63" s="762">
        <f>'Detailed Budget'!V72</f>
        <v>1195569</v>
      </c>
    </row>
    <row r="64" spans="1:16362" ht="12.75" hidden="1" thickBot="1">
      <c r="A64" s="707">
        <v>2021</v>
      </c>
      <c r="B64" s="760">
        <f>'Detailed Budget'!W72</f>
        <v>47337543.569531143</v>
      </c>
      <c r="C64" s="761">
        <f>'Detailed Budget'!X72</f>
        <v>40129045.617442243</v>
      </c>
      <c r="D64" s="761">
        <f>'Detailed Budget'!Y72</f>
        <v>6161953.9520889036</v>
      </c>
      <c r="E64" s="762">
        <f>'Detailed Budget'!Z72</f>
        <v>1046544</v>
      </c>
    </row>
    <row r="65" spans="1:6" ht="12.75" hidden="1" thickBot="1">
      <c r="A65" s="707">
        <v>2022</v>
      </c>
      <c r="B65" s="760">
        <f>'Detailed Budget'!AA72</f>
        <v>48255503.665908352</v>
      </c>
      <c r="C65" s="761">
        <f>'Detailed Budget'!AB72</f>
        <v>44479683.418753758</v>
      </c>
      <c r="D65" s="761">
        <f>'Detailed Budget'!AC72</f>
        <v>2319999.1659045857</v>
      </c>
      <c r="E65" s="762">
        <f>'Detailed Budget'!AD72</f>
        <v>1455821.08125</v>
      </c>
    </row>
    <row r="66" spans="1:6" hidden="1">
      <c r="A66" s="707" t="s">
        <v>0</v>
      </c>
      <c r="B66" s="738">
        <f>SUM(B62:B65)</f>
        <v>174899163.23807383</v>
      </c>
    </row>
    <row r="67" spans="1:6" hidden="1">
      <c r="A67" s="707" t="s">
        <v>606</v>
      </c>
      <c r="B67" s="738">
        <f>B66/2.5</f>
        <v>69959665.295229524</v>
      </c>
    </row>
    <row r="68" spans="1:6" hidden="1"/>
    <row r="69" spans="1:6" hidden="1">
      <c r="A69" s="707" t="s">
        <v>901</v>
      </c>
    </row>
    <row r="70" spans="1:6" hidden="1">
      <c r="A70" s="707">
        <v>2019</v>
      </c>
      <c r="B70" s="707">
        <v>59060940.174450301</v>
      </c>
      <c r="C70" s="707">
        <v>43882080.3125</v>
      </c>
      <c r="D70" s="707">
        <v>11373699.861950323</v>
      </c>
      <c r="E70" s="707">
        <v>3805160</v>
      </c>
      <c r="F70" s="707">
        <v>6138497.5622251611</v>
      </c>
    </row>
    <row r="71" spans="1:6" hidden="1">
      <c r="A71" s="707">
        <v>2020</v>
      </c>
      <c r="B71" s="707">
        <v>63888869.984772511</v>
      </c>
      <c r="C71" s="707">
        <v>53345321.934404552</v>
      </c>
      <c r="D71" s="707">
        <v>8833003.0503679626</v>
      </c>
      <c r="E71" s="707">
        <v>1710545</v>
      </c>
    </row>
    <row r="72" spans="1:6" hidden="1">
      <c r="A72" s="707">
        <v>2021</v>
      </c>
      <c r="B72" s="707">
        <v>67327971.995999277</v>
      </c>
      <c r="C72" s="707">
        <v>55315228.97640074</v>
      </c>
      <c r="D72" s="707">
        <v>6980223.0195985353</v>
      </c>
      <c r="E72" s="707">
        <v>5032520</v>
      </c>
    </row>
    <row r="73" spans="1:6" hidden="1">
      <c r="A73" s="707">
        <v>2022</v>
      </c>
      <c r="B73" s="707">
        <v>69927347.208375275</v>
      </c>
      <c r="C73" s="707">
        <v>60472740.331817746</v>
      </c>
      <c r="D73" s="707">
        <v>2599473.752149275</v>
      </c>
      <c r="E73" s="707">
        <v>6855133.1244082497</v>
      </c>
    </row>
    <row r="74" spans="1:6" hidden="1"/>
    <row r="75" spans="1:6" hidden="1">
      <c r="A75" s="764" t="s">
        <v>901</v>
      </c>
      <c r="B75" s="764"/>
      <c r="C75" s="764"/>
      <c r="D75" s="764"/>
      <c r="E75" s="764"/>
      <c r="F75" s="764"/>
    </row>
    <row r="76" spans="1:6" hidden="1">
      <c r="A76" s="764">
        <v>2019</v>
      </c>
      <c r="B76" s="765">
        <f>B70-B62</f>
        <v>23214150.758207373</v>
      </c>
      <c r="C76" s="765">
        <f>C70-C62</f>
        <v>19913237.018750001</v>
      </c>
      <c r="D76" s="765">
        <f>D70-D62</f>
        <v>-429286.26054260321</v>
      </c>
      <c r="E76" s="765">
        <f>E70-E62</f>
        <v>3460200</v>
      </c>
      <c r="F76" s="765">
        <f>F70-F62</f>
        <v>-398303.78964630235</v>
      </c>
    </row>
    <row r="77" spans="1:6" hidden="1">
      <c r="A77" s="764">
        <v>2020</v>
      </c>
      <c r="B77" s="765">
        <f t="shared" ref="B77:E79" si="0">B71-B63</f>
        <v>20429543.398381084</v>
      </c>
      <c r="C77" s="765">
        <f t="shared" si="0"/>
        <v>19009903.104639597</v>
      </c>
      <c r="D77" s="765">
        <f t="shared" si="0"/>
        <v>469664.2937414879</v>
      </c>
      <c r="E77" s="765">
        <f t="shared" si="0"/>
        <v>514976</v>
      </c>
      <c r="F77" s="764"/>
    </row>
    <row r="78" spans="1:6" hidden="1">
      <c r="A78" s="764">
        <v>2021</v>
      </c>
      <c r="B78" s="765">
        <f t="shared" si="0"/>
        <v>19990428.426468134</v>
      </c>
      <c r="C78" s="765">
        <f t="shared" si="0"/>
        <v>15186183.358958498</v>
      </c>
      <c r="D78" s="765">
        <f t="shared" si="0"/>
        <v>818269.06750963163</v>
      </c>
      <c r="E78" s="765">
        <f t="shared" si="0"/>
        <v>3985976</v>
      </c>
      <c r="F78" s="764"/>
    </row>
    <row r="79" spans="1:6" hidden="1">
      <c r="A79" s="764">
        <v>2022</v>
      </c>
      <c r="B79" s="765">
        <f t="shared" si="0"/>
        <v>21671843.542466924</v>
      </c>
      <c r="C79" s="765">
        <f t="shared" si="0"/>
        <v>15993056.913063988</v>
      </c>
      <c r="D79" s="765">
        <f t="shared" si="0"/>
        <v>279474.5862446893</v>
      </c>
      <c r="E79" s="765">
        <f t="shared" si="0"/>
        <v>5399312.0431582499</v>
      </c>
      <c r="F79" s="764"/>
    </row>
    <row r="80" spans="1:6" hidden="1"/>
    <row r="81" spans="1:8" hidden="1"/>
    <row r="82" spans="1:8" hidden="1"/>
    <row r="83" spans="1:8" hidden="1"/>
    <row r="84" spans="1:8" hidden="1"/>
    <row r="85" spans="1:8" hidden="1"/>
    <row r="86" spans="1:8" hidden="1"/>
    <row r="87" spans="1:8" hidden="1"/>
    <row r="88" spans="1:8" hidden="1"/>
    <row r="89" spans="1:8" hidden="1"/>
    <row r="92" spans="1:8">
      <c r="A92" s="707">
        <v>56938500</v>
      </c>
      <c r="B92" s="707">
        <v>58745300</v>
      </c>
      <c r="C92" s="707">
        <v>60390400</v>
      </c>
      <c r="D92" s="707">
        <v>61727920</v>
      </c>
      <c r="F92" s="709">
        <v>24237367.823819615</v>
      </c>
      <c r="G92" s="707">
        <v>2.5</v>
      </c>
      <c r="H92" s="709">
        <v>22674974.428334195</v>
      </c>
    </row>
    <row r="93" spans="1:8">
      <c r="F93" s="709">
        <v>23221089.09918667</v>
      </c>
      <c r="H93" s="709">
        <v>24611050.108631659</v>
      </c>
    </row>
    <row r="94" spans="1:8">
      <c r="F94" s="709">
        <v>23047417.086878899</v>
      </c>
      <c r="H94" s="709">
        <v>26143284.619011417</v>
      </c>
    </row>
    <row r="95" spans="1:8">
      <c r="A95" s="707">
        <v>11802986.122492926</v>
      </c>
      <c r="B95" s="707">
        <v>8363338.7566264747</v>
      </c>
      <c r="C95" s="707">
        <v>6161953.9520889036</v>
      </c>
      <c r="D95" s="707">
        <v>2319999.1659045857</v>
      </c>
      <c r="F95" s="709">
        <v>21295117.379899196</v>
      </c>
      <c r="H95" s="709">
        <v>27283563.823192209</v>
      </c>
    </row>
    <row r="98" spans="1:6">
      <c r="A98" s="738">
        <v>44041485.826750144</v>
      </c>
      <c r="B98" s="738">
        <v>46572218.454257213</v>
      </c>
      <c r="C98" s="738">
        <v>47253119.056346118</v>
      </c>
      <c r="D98" s="738">
        <v>46507731.232161812</v>
      </c>
      <c r="F98" s="709">
        <v>1562393.3954854191</v>
      </c>
    </row>
    <row r="99" spans="1:6">
      <c r="F99" s="709">
        <v>-1389961.0094449879</v>
      </c>
    </row>
    <row r="100" spans="1:6">
      <c r="A100" s="707">
        <v>64411485.826750144</v>
      </c>
      <c r="B100" s="707">
        <v>66942218.454257213</v>
      </c>
      <c r="C100" s="707">
        <v>67623119.056346118</v>
      </c>
      <c r="D100" s="707">
        <v>66877731.232161812</v>
      </c>
      <c r="F100" s="709">
        <v>-3095867.5321325185</v>
      </c>
    </row>
    <row r="101" spans="1:6" ht="15">
      <c r="A101" s="514">
        <v>20370000</v>
      </c>
      <c r="B101" s="514">
        <v>20370000</v>
      </c>
      <c r="C101" s="514">
        <v>20370000</v>
      </c>
      <c r="D101" s="514">
        <v>20370000</v>
      </c>
      <c r="F101" s="709">
        <v>-5988446.4432930145</v>
      </c>
    </row>
    <row r="104" spans="1:6">
      <c r="B104" s="707">
        <v>2.5</v>
      </c>
    </row>
    <row r="107" spans="1:6" ht="15">
      <c r="A107" s="707" t="s">
        <v>206</v>
      </c>
      <c r="B107" s="707" t="s">
        <v>1240</v>
      </c>
      <c r="C107" s="707" t="s">
        <v>850</v>
      </c>
      <c r="D107" s="707" t="s">
        <v>1241</v>
      </c>
      <c r="E107"/>
      <c r="F107"/>
    </row>
    <row r="108" spans="1:6" ht="15">
      <c r="A108" s="707">
        <f>A24</f>
        <v>2019</v>
      </c>
      <c r="B108" s="732">
        <f>'2018-2022 (by GARP)_mod'!I78-('2018-2022 (by GARP)_mod'!I25/2.5)</f>
        <v>17355697.187842917</v>
      </c>
      <c r="C108" s="732">
        <f>(E24)/2.5</f>
        <v>14338715.766497171</v>
      </c>
      <c r="D108" s="732">
        <f>Table41[[#This Row],[Total Allocation (from BDD file) - HCV]]-Table41[[#This Row],[NPS Budget]]</f>
        <v>3016981.4213457461</v>
      </c>
      <c r="E108"/>
      <c r="F108"/>
    </row>
    <row r="109" spans="1:6" ht="15">
      <c r="A109" s="707">
        <f>A25</f>
        <v>2020</v>
      </c>
      <c r="B109" s="732">
        <f>'2018-2022 (by GARP)_mod'!K78-('2018-2022 (by GARP)_mod'!I25/2.5)</f>
        <v>17059415.384353478</v>
      </c>
      <c r="C109" s="732">
        <f>(E25)/2.5</f>
        <v>17383730.634556569</v>
      </c>
      <c r="D109" s="732">
        <f>Table41[[#This Row],[Total Allocation (from BDD file) - HCV]]-Table41[[#This Row],[NPS Budget]]</f>
        <v>-324315.25020309165</v>
      </c>
      <c r="E109"/>
      <c r="F109"/>
    </row>
    <row r="110" spans="1:6" ht="15">
      <c r="A110" s="707">
        <f>A26</f>
        <v>2021</v>
      </c>
      <c r="B110" s="732">
        <f>'2018-2022 (by GARP)_mod'!M78-('2018-2022 (by GARP)_mod'!M25/2.5)</f>
        <v>18870401.462538451</v>
      </c>
      <c r="C110" s="732">
        <f>(E26)/2.5</f>
        <v>18935017.427812457</v>
      </c>
      <c r="D110" s="732">
        <f>Table41[[#This Row],[Total Allocation (from BDD file) - HCV]]-Table41[[#This Row],[NPS Budget]]</f>
        <v>-64615.965274006128</v>
      </c>
      <c r="E110"/>
      <c r="F110"/>
    </row>
    <row r="111" spans="1:6" ht="15">
      <c r="A111" s="707">
        <f>A27</f>
        <v>2022</v>
      </c>
      <c r="B111" s="732">
        <f>'2018-2022 (by GARP)_mod'!O78-'2018-2022 (by GARP)_mod'!O25/2.5</f>
        <v>18244459.348064724</v>
      </c>
      <c r="C111" s="732">
        <f>(E27)/2.5</f>
        <v>19302201.466363341</v>
      </c>
      <c r="D111" s="732">
        <f>Table41[[#This Row],[Total Allocation (from BDD file) - HCV]]-Table41[[#This Row],[NPS Budget]]</f>
        <v>-1057742.1182986163</v>
      </c>
      <c r="E111"/>
      <c r="F111"/>
    </row>
    <row r="112" spans="1:6" ht="15">
      <c r="D112" s="738">
        <f>SUM(D108:D111)</f>
        <v>1570308.0875700321</v>
      </c>
      <c r="E112"/>
      <c r="F112"/>
    </row>
  </sheetData>
  <mergeCells count="1">
    <mergeCell ref="A1:H1"/>
  </mergeCells>
  <pageMargins left="0.7" right="0.7" top="0.75" bottom="0.75" header="0.3" footer="0.3"/>
  <pageSetup paperSize="9" scale="33" orientation="portrait"/>
  <tableParts count="5">
    <tablePart r:id="rId1"/>
    <tablePart r:id="rId2"/>
    <tablePart r:id="rId3"/>
    <tablePart r:id="rId4"/>
    <tablePart r:id="rId5"/>
  </tableParts>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8</vt:i4>
      </vt:variant>
    </vt:vector>
  </HeadingPairs>
  <TitlesOfParts>
    <vt:vector size="38" baseType="lpstr">
      <vt:lpstr>ARVs_Total (MOD)</vt:lpstr>
      <vt:lpstr>ARVs_Total</vt:lpstr>
      <vt:lpstr>Summary Budget (USD_19 jul)</vt:lpstr>
      <vt:lpstr>Summary Budget (USD)</vt:lpstr>
      <vt:lpstr>Summary Budget (GEL)</vt:lpstr>
      <vt:lpstr>Detailed Budget</vt:lpstr>
      <vt:lpstr>2018-2022 (by GARP)_mod</vt:lpstr>
      <vt:lpstr>2018-2022 (by GARP)_28.02.2019</vt:lpstr>
      <vt:lpstr>Funding gap</vt:lpstr>
      <vt:lpstr>GF  Funding Ceiling</vt:lpstr>
      <vt:lpstr>Public Budget</vt:lpstr>
      <vt:lpstr>Transition (2019)</vt:lpstr>
      <vt:lpstr>Budget Note</vt:lpstr>
      <vt:lpstr>1.2.1_7&amp;8</vt:lpstr>
      <vt:lpstr>MSM&amp;CSW</vt:lpstr>
      <vt:lpstr>ARV</vt:lpstr>
      <vt:lpstr>Amb_Hosp_Lab</vt:lpstr>
      <vt:lpstr>PrEP_AIDS Center</vt:lpstr>
      <vt:lpstr>Harm Reduction</vt:lpstr>
      <vt:lpstr>OST+</vt:lpstr>
      <vt:lpstr>Self-testing</vt:lpstr>
      <vt:lpstr>2.2.2</vt:lpstr>
      <vt:lpstr>1.2.3</vt:lpstr>
      <vt:lpstr>2.1.3</vt:lpstr>
      <vt:lpstr>Peer Support</vt:lpstr>
      <vt:lpstr>Paliative care</vt:lpstr>
      <vt:lpstr>Case-managers</vt:lpstr>
      <vt:lpstr>BDD 3.2 (ჭერი)</vt:lpstr>
      <vt:lpstr>NSP 18.06.2018 (2)</vt:lpstr>
      <vt:lpstr>Sheet2</vt:lpstr>
      <vt:lpstr>'1.2.3'!Print_Area</vt:lpstr>
      <vt:lpstr>'BDD 3.2 (ჭერი)'!Print_Area</vt:lpstr>
      <vt:lpstr>'Peer Support'!Print_Area</vt:lpstr>
      <vt:lpstr>'BDD 3.2 (ჭერი)'!Print_Titles</vt:lpstr>
      <vt:lpstr>Total19</vt:lpstr>
      <vt:lpstr>Total20</vt:lpstr>
      <vt:lpstr>Total21</vt:lpstr>
      <vt:lpstr>Total22</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Hewlett-Packard Company</dc:creator>
  <cp:lastModifiedBy>Nino Vakhania</cp:lastModifiedBy>
  <cp:lastPrinted>2018-07-02T10:57:27Z</cp:lastPrinted>
  <dcterms:created xsi:type="dcterms:W3CDTF">2018-06-18T15:52:13Z</dcterms:created>
  <dcterms:modified xsi:type="dcterms:W3CDTF">2019-03-02T09:58:04Z</dcterms:modified>
</cp:coreProperties>
</file>